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DEB2327-BAB8-4189-802C-32F680C5CD6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Invoice!$A$1:$L$215</definedName>
    <definedName name="_xlnm.Print_Area" localSheetId="3">'Shipping Invoice'!$A$1:$M$208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5" i="2" l="1"/>
  <c r="F206" i="2"/>
  <c r="L6" i="7"/>
  <c r="L206" i="7"/>
  <c r="L205" i="7"/>
  <c r="E199" i="6"/>
  <c r="E198" i="6"/>
  <c r="E195" i="6"/>
  <c r="E194" i="6"/>
  <c r="E192" i="6"/>
  <c r="E191" i="6"/>
  <c r="E190" i="6"/>
  <c r="E189" i="6"/>
  <c r="E188" i="6"/>
  <c r="E187" i="6"/>
  <c r="E186" i="6"/>
  <c r="E183" i="6"/>
  <c r="E182" i="6"/>
  <c r="E179" i="6"/>
  <c r="E178" i="6"/>
  <c r="E176" i="6"/>
  <c r="E175" i="6"/>
  <c r="E174" i="6"/>
  <c r="E173" i="6"/>
  <c r="E172" i="6"/>
  <c r="E171" i="6"/>
  <c r="E170" i="6"/>
  <c r="E167" i="6"/>
  <c r="E166" i="6"/>
  <c r="E163" i="6"/>
  <c r="E162" i="6"/>
  <c r="E160" i="6"/>
  <c r="E159" i="6"/>
  <c r="E158" i="6"/>
  <c r="E157" i="6"/>
  <c r="E156" i="6"/>
  <c r="E155" i="6"/>
  <c r="E154" i="6"/>
  <c r="E151" i="6"/>
  <c r="E150" i="6"/>
  <c r="E147" i="6"/>
  <c r="E146" i="6"/>
  <c r="E144" i="6"/>
  <c r="E143" i="6"/>
  <c r="E142" i="6"/>
  <c r="E141" i="6"/>
  <c r="E140" i="6"/>
  <c r="E139" i="6"/>
  <c r="E138" i="6"/>
  <c r="E135" i="6"/>
  <c r="E134" i="6"/>
  <c r="E131" i="6"/>
  <c r="E130" i="6"/>
  <c r="E128" i="6"/>
  <c r="E127" i="6"/>
  <c r="E126" i="6"/>
  <c r="E125" i="6"/>
  <c r="E124" i="6"/>
  <c r="E123" i="6"/>
  <c r="E122" i="6"/>
  <c r="E119" i="6"/>
  <c r="E118" i="6"/>
  <c r="E115" i="6"/>
  <c r="E114" i="6"/>
  <c r="E112" i="6"/>
  <c r="E111" i="6"/>
  <c r="E110" i="6"/>
  <c r="E109" i="6"/>
  <c r="E108" i="6"/>
  <c r="E107" i="6"/>
  <c r="E106" i="6"/>
  <c r="E103" i="6"/>
  <c r="E102" i="6"/>
  <c r="E99" i="6"/>
  <c r="E98" i="6"/>
  <c r="E96" i="6"/>
  <c r="E95" i="6"/>
  <c r="E94" i="6"/>
  <c r="E93" i="6"/>
  <c r="E92" i="6"/>
  <c r="E91" i="6"/>
  <c r="E90" i="6"/>
  <c r="E87" i="6"/>
  <c r="E86" i="6"/>
  <c r="E83" i="6"/>
  <c r="E82" i="6"/>
  <c r="E80" i="6"/>
  <c r="E79" i="6"/>
  <c r="E78" i="6"/>
  <c r="E77" i="6"/>
  <c r="E76" i="6"/>
  <c r="E75" i="6"/>
  <c r="E74" i="6"/>
  <c r="E71" i="6"/>
  <c r="E70" i="6"/>
  <c r="E67" i="6"/>
  <c r="E66" i="6"/>
  <c r="E64" i="6"/>
  <c r="E63" i="6"/>
  <c r="E62" i="6"/>
  <c r="E61" i="6"/>
  <c r="E60" i="6"/>
  <c r="E59" i="6"/>
  <c r="E58" i="6"/>
  <c r="E55" i="6"/>
  <c r="E54" i="6"/>
  <c r="E51" i="6"/>
  <c r="E50" i="6"/>
  <c r="E48" i="6"/>
  <c r="E47" i="6"/>
  <c r="E46" i="6"/>
  <c r="E45" i="6"/>
  <c r="E44" i="6"/>
  <c r="E43" i="6"/>
  <c r="E42" i="6"/>
  <c r="E39" i="6"/>
  <c r="E38" i="6"/>
  <c r="E35" i="6"/>
  <c r="E34" i="6"/>
  <c r="E32" i="6"/>
  <c r="E31" i="6"/>
  <c r="E30" i="6"/>
  <c r="E29" i="6"/>
  <c r="E28" i="6"/>
  <c r="E27" i="6"/>
  <c r="E26" i="6"/>
  <c r="E23" i="6"/>
  <c r="E22" i="6"/>
  <c r="E19" i="6"/>
  <c r="E18" i="6"/>
  <c r="L10" i="7"/>
  <c r="L17" i="7"/>
  <c r="J97" i="7"/>
  <c r="B87" i="7"/>
  <c r="J83" i="7"/>
  <c r="J68" i="7"/>
  <c r="J56" i="7"/>
  <c r="J54" i="7"/>
  <c r="J41" i="7"/>
  <c r="J39" i="7"/>
  <c r="J38" i="7"/>
  <c r="J25" i="7"/>
  <c r="J23" i="7"/>
  <c r="J22" i="7"/>
  <c r="O1" i="7"/>
  <c r="J175" i="7" s="1"/>
  <c r="N1" i="6"/>
  <c r="E185" i="6" s="1"/>
  <c r="F1002" i="6"/>
  <c r="F1001" i="6"/>
  <c r="D199" i="6"/>
  <c r="B203" i="7" s="1"/>
  <c r="D198" i="6"/>
  <c r="B202" i="7" s="1"/>
  <c r="D197" i="6"/>
  <c r="B201" i="7" s="1"/>
  <c r="D196" i="6"/>
  <c r="B200" i="7" s="1"/>
  <c r="D195" i="6"/>
  <c r="B199" i="7" s="1"/>
  <c r="D194" i="6"/>
  <c r="B198" i="7" s="1"/>
  <c r="D193" i="6"/>
  <c r="B197" i="7" s="1"/>
  <c r="D192" i="6"/>
  <c r="B196" i="7" s="1"/>
  <c r="D191" i="6"/>
  <c r="B195" i="7" s="1"/>
  <c r="D190" i="6"/>
  <c r="B194" i="7" s="1"/>
  <c r="D189" i="6"/>
  <c r="B193" i="7" s="1"/>
  <c r="D188" i="6"/>
  <c r="B192" i="7" s="1"/>
  <c r="D187" i="6"/>
  <c r="B191" i="7" s="1"/>
  <c r="D186" i="6"/>
  <c r="B190" i="7" s="1"/>
  <c r="D185" i="6"/>
  <c r="B189" i="7" s="1"/>
  <c r="D184" i="6"/>
  <c r="B188" i="7" s="1"/>
  <c r="D183" i="6"/>
  <c r="B187" i="7" s="1"/>
  <c r="D182" i="6"/>
  <c r="B186" i="7" s="1"/>
  <c r="D181" i="6"/>
  <c r="B185" i="7" s="1"/>
  <c r="D180" i="6"/>
  <c r="B184" i="7" s="1"/>
  <c r="D179" i="6"/>
  <c r="B183" i="7" s="1"/>
  <c r="D178" i="6"/>
  <c r="B182" i="7" s="1"/>
  <c r="D177" i="6"/>
  <c r="B181" i="7" s="1"/>
  <c r="D176" i="6"/>
  <c r="B180" i="7" s="1"/>
  <c r="D175" i="6"/>
  <c r="B179" i="7" s="1"/>
  <c r="D174" i="6"/>
  <c r="B178" i="7" s="1"/>
  <c r="D173" i="6"/>
  <c r="B177" i="7" s="1"/>
  <c r="D172" i="6"/>
  <c r="B176" i="7" s="1"/>
  <c r="D171" i="6"/>
  <c r="B175" i="7" s="1"/>
  <c r="D170" i="6"/>
  <c r="B174" i="7" s="1"/>
  <c r="D169" i="6"/>
  <c r="B173" i="7" s="1"/>
  <c r="D168" i="6"/>
  <c r="B172" i="7" s="1"/>
  <c r="D167" i="6"/>
  <c r="B171" i="7" s="1"/>
  <c r="D166" i="6"/>
  <c r="B170" i="7" s="1"/>
  <c r="D165" i="6"/>
  <c r="B169" i="7" s="1"/>
  <c r="D164" i="6"/>
  <c r="B168" i="7" s="1"/>
  <c r="D163" i="6"/>
  <c r="B167" i="7" s="1"/>
  <c r="D162" i="6"/>
  <c r="B166" i="7" s="1"/>
  <c r="D161" i="6"/>
  <c r="B165" i="7" s="1"/>
  <c r="D160" i="6"/>
  <c r="B164" i="7" s="1"/>
  <c r="D159" i="6"/>
  <c r="B163" i="7" s="1"/>
  <c r="D158" i="6"/>
  <c r="B162" i="7" s="1"/>
  <c r="D157" i="6"/>
  <c r="B161" i="7" s="1"/>
  <c r="D156" i="6"/>
  <c r="B160" i="7" s="1"/>
  <c r="D155" i="6"/>
  <c r="B159" i="7" s="1"/>
  <c r="D154" i="6"/>
  <c r="B158" i="7" s="1"/>
  <c r="D153" i="6"/>
  <c r="B157" i="7" s="1"/>
  <c r="D152" i="6"/>
  <c r="B156" i="7" s="1"/>
  <c r="D151" i="6"/>
  <c r="B155" i="7" s="1"/>
  <c r="D150" i="6"/>
  <c r="B154" i="7" s="1"/>
  <c r="D149" i="6"/>
  <c r="B153" i="7" s="1"/>
  <c r="D148" i="6"/>
  <c r="B152" i="7" s="1"/>
  <c r="D147" i="6"/>
  <c r="B151" i="7" s="1"/>
  <c r="D146" i="6"/>
  <c r="B150" i="7" s="1"/>
  <c r="D145" i="6"/>
  <c r="B149" i="7" s="1"/>
  <c r="D144" i="6"/>
  <c r="B148" i="7" s="1"/>
  <c r="D143" i="6"/>
  <c r="B147" i="7" s="1"/>
  <c r="D142" i="6"/>
  <c r="B146" i="7" s="1"/>
  <c r="D141" i="6"/>
  <c r="B145" i="7" s="1"/>
  <c r="D140" i="6"/>
  <c r="B144" i="7" s="1"/>
  <c r="D139" i="6"/>
  <c r="B143" i="7" s="1"/>
  <c r="D138" i="6"/>
  <c r="B142" i="7" s="1"/>
  <c r="D137" i="6"/>
  <c r="B141" i="7" s="1"/>
  <c r="D136" i="6"/>
  <c r="B140" i="7" s="1"/>
  <c r="D135" i="6"/>
  <c r="B139" i="7" s="1"/>
  <c r="D134" i="6"/>
  <c r="B138" i="7" s="1"/>
  <c r="D133" i="6"/>
  <c r="B137" i="7" s="1"/>
  <c r="D132" i="6"/>
  <c r="B136" i="7" s="1"/>
  <c r="D131" i="6"/>
  <c r="B135" i="7" s="1"/>
  <c r="D130" i="6"/>
  <c r="B134" i="7" s="1"/>
  <c r="D129" i="6"/>
  <c r="B133" i="7" s="1"/>
  <c r="D128" i="6"/>
  <c r="B132" i="7" s="1"/>
  <c r="D127" i="6"/>
  <c r="B131" i="7" s="1"/>
  <c r="D126" i="6"/>
  <c r="B130" i="7" s="1"/>
  <c r="D125" i="6"/>
  <c r="B129" i="7" s="1"/>
  <c r="D124" i="6"/>
  <c r="B128" i="7" s="1"/>
  <c r="D123" i="6"/>
  <c r="B127" i="7" s="1"/>
  <c r="D122" i="6"/>
  <c r="B126" i="7" s="1"/>
  <c r="D121" i="6"/>
  <c r="B125" i="7" s="1"/>
  <c r="D120" i="6"/>
  <c r="B124" i="7" s="1"/>
  <c r="D119" i="6"/>
  <c r="B123" i="7" s="1"/>
  <c r="D118" i="6"/>
  <c r="B122" i="7" s="1"/>
  <c r="D117" i="6"/>
  <c r="B121" i="7" s="1"/>
  <c r="D116" i="6"/>
  <c r="B120" i="7" s="1"/>
  <c r="D115" i="6"/>
  <c r="B119" i="7" s="1"/>
  <c r="D114" i="6"/>
  <c r="B118" i="7" s="1"/>
  <c r="D113" i="6"/>
  <c r="B117" i="7" s="1"/>
  <c r="D112" i="6"/>
  <c r="B116" i="7" s="1"/>
  <c r="D111" i="6"/>
  <c r="B115" i="7" s="1"/>
  <c r="D110" i="6"/>
  <c r="B114" i="7" s="1"/>
  <c r="D109" i="6"/>
  <c r="B113" i="7" s="1"/>
  <c r="D108" i="6"/>
  <c r="B112" i="7" s="1"/>
  <c r="D107" i="6"/>
  <c r="B111" i="7" s="1"/>
  <c r="D106" i="6"/>
  <c r="B110" i="7" s="1"/>
  <c r="D105" i="6"/>
  <c r="B109" i="7" s="1"/>
  <c r="D104" i="6"/>
  <c r="B108" i="7" s="1"/>
  <c r="D103" i="6"/>
  <c r="B107" i="7" s="1"/>
  <c r="D102" i="6"/>
  <c r="B106" i="7" s="1"/>
  <c r="D101" i="6"/>
  <c r="B105" i="7" s="1"/>
  <c r="D100" i="6"/>
  <c r="B104" i="7" s="1"/>
  <c r="D99" i="6"/>
  <c r="B103" i="7" s="1"/>
  <c r="D98" i="6"/>
  <c r="B102" i="7" s="1"/>
  <c r="D97" i="6"/>
  <c r="B101" i="7" s="1"/>
  <c r="D96" i="6"/>
  <c r="B100" i="7" s="1"/>
  <c r="D95" i="6"/>
  <c r="B99" i="7" s="1"/>
  <c r="D94" i="6"/>
  <c r="B98" i="7" s="1"/>
  <c r="D93" i="6"/>
  <c r="B97" i="7" s="1"/>
  <c r="L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B91" i="7" s="1"/>
  <c r="D86" i="6"/>
  <c r="B90" i="7" s="1"/>
  <c r="D85" i="6"/>
  <c r="B89" i="7" s="1"/>
  <c r="D84" i="6"/>
  <c r="B88" i="7" s="1"/>
  <c r="D83" i="6"/>
  <c r="D82" i="6"/>
  <c r="B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B69" i="7" s="1"/>
  <c r="D64" i="6"/>
  <c r="B68" i="7" s="1"/>
  <c r="D63" i="6"/>
  <c r="B67" i="7" s="1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G3" i="6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4" i="2" s="1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J188" i="7" l="1"/>
  <c r="L38" i="7"/>
  <c r="L54" i="7"/>
  <c r="L86" i="7"/>
  <c r="L102" i="7"/>
  <c r="L134" i="7"/>
  <c r="J28" i="7"/>
  <c r="J59" i="7"/>
  <c r="J72" i="7"/>
  <c r="J116" i="7"/>
  <c r="L116" i="7" s="1"/>
  <c r="J190" i="7"/>
  <c r="L23" i="7"/>
  <c r="L135" i="7"/>
  <c r="L179" i="7"/>
  <c r="L68" i="7"/>
  <c r="J26" i="7"/>
  <c r="L26" i="7" s="1"/>
  <c r="J128" i="7"/>
  <c r="L198" i="7"/>
  <c r="L39" i="7"/>
  <c r="L119" i="7"/>
  <c r="L183" i="7"/>
  <c r="J29" i="7"/>
  <c r="J45" i="7"/>
  <c r="J60" i="7"/>
  <c r="J73" i="7"/>
  <c r="J88" i="7"/>
  <c r="L88" i="7" s="1"/>
  <c r="J103" i="7"/>
  <c r="L103" i="7" s="1"/>
  <c r="J117" i="7"/>
  <c r="L117" i="7" s="1"/>
  <c r="J131" i="7"/>
  <c r="L131" i="7" s="1"/>
  <c r="J145" i="7"/>
  <c r="L145" i="7" s="1"/>
  <c r="J160" i="7"/>
  <c r="L160" i="7" s="1"/>
  <c r="L175" i="7"/>
  <c r="J191" i="7"/>
  <c r="L191" i="7" s="1"/>
  <c r="L56" i="7"/>
  <c r="L72" i="7"/>
  <c r="L168" i="7"/>
  <c r="L184" i="7"/>
  <c r="L200" i="7"/>
  <c r="J30" i="7"/>
  <c r="L30" i="7" s="1"/>
  <c r="J46" i="7"/>
  <c r="L46" i="7" s="1"/>
  <c r="J61" i="7"/>
  <c r="L61" i="7" s="1"/>
  <c r="J74" i="7"/>
  <c r="J89" i="7"/>
  <c r="J118" i="7"/>
  <c r="J132" i="7"/>
  <c r="J146" i="7"/>
  <c r="L146" i="7" s="1"/>
  <c r="J161" i="7"/>
  <c r="J176" i="7"/>
  <c r="L84" i="7"/>
  <c r="J100" i="7"/>
  <c r="L100" i="7" s="1"/>
  <c r="L89" i="7"/>
  <c r="J192" i="7"/>
  <c r="L192" i="7" s="1"/>
  <c r="L80" i="7"/>
  <c r="L83" i="7"/>
  <c r="L147" i="7"/>
  <c r="L52" i="7"/>
  <c r="J42" i="7"/>
  <c r="J173" i="7"/>
  <c r="L25" i="7"/>
  <c r="L73" i="7"/>
  <c r="L169" i="7"/>
  <c r="J162" i="7"/>
  <c r="L162" i="7" s="1"/>
  <c r="L90" i="7"/>
  <c r="L138" i="7"/>
  <c r="J76" i="7"/>
  <c r="L76" i="7" s="1"/>
  <c r="J178" i="7"/>
  <c r="L59" i="7"/>
  <c r="L91" i="7"/>
  <c r="L139" i="7"/>
  <c r="L155" i="7"/>
  <c r="L171" i="7"/>
  <c r="L187" i="7"/>
  <c r="L203" i="7"/>
  <c r="J33" i="7"/>
  <c r="L33" i="7" s="1"/>
  <c r="J48" i="7"/>
  <c r="L48" i="7" s="1"/>
  <c r="J63" i="7"/>
  <c r="J77" i="7"/>
  <c r="L77" i="7" s="1"/>
  <c r="J92" i="7"/>
  <c r="J106" i="7"/>
  <c r="L120" i="7"/>
  <c r="J135" i="7"/>
  <c r="J149" i="7"/>
  <c r="L149" i="7" s="1"/>
  <c r="J164" i="7"/>
  <c r="J179" i="7"/>
  <c r="J194" i="7"/>
  <c r="L81" i="7"/>
  <c r="L195" i="7"/>
  <c r="L164" i="7"/>
  <c r="L143" i="7"/>
  <c r="J75" i="7"/>
  <c r="L75" i="7" s="1"/>
  <c r="J90" i="7"/>
  <c r="J104" i="7"/>
  <c r="L104" i="7" s="1"/>
  <c r="J119" i="7"/>
  <c r="J147" i="7"/>
  <c r="J177" i="7"/>
  <c r="L42" i="7"/>
  <c r="L74" i="7"/>
  <c r="L106" i="7"/>
  <c r="L122" i="7"/>
  <c r="L202" i="7"/>
  <c r="J32" i="7"/>
  <c r="L32" i="7" s="1"/>
  <c r="J47" i="7"/>
  <c r="J62" i="7"/>
  <c r="J91" i="7"/>
  <c r="J105" i="7"/>
  <c r="L105" i="7" s="1"/>
  <c r="J120" i="7"/>
  <c r="J134" i="7"/>
  <c r="J148" i="7"/>
  <c r="J163" i="7"/>
  <c r="L163" i="7" s="1"/>
  <c r="J193" i="7"/>
  <c r="L193" i="7" s="1"/>
  <c r="L28" i="7"/>
  <c r="L44" i="7"/>
  <c r="L60" i="7"/>
  <c r="L92" i="7"/>
  <c r="L188" i="7"/>
  <c r="J34" i="7"/>
  <c r="J49" i="7"/>
  <c r="L63" i="7"/>
  <c r="J78" i="7"/>
  <c r="L78" i="7" s="1"/>
  <c r="J93" i="7"/>
  <c r="L93" i="7" s="1"/>
  <c r="J107" i="7"/>
  <c r="L107" i="7" s="1"/>
  <c r="J121" i="7"/>
  <c r="L121" i="7" s="1"/>
  <c r="J136" i="7"/>
  <c r="L136" i="7" s="1"/>
  <c r="J150" i="7"/>
  <c r="J165" i="7"/>
  <c r="J180" i="7"/>
  <c r="L180" i="7" s="1"/>
  <c r="J195" i="7"/>
  <c r="L34" i="7"/>
  <c r="L132" i="7"/>
  <c r="L41" i="7"/>
  <c r="L185" i="7"/>
  <c r="J31" i="7"/>
  <c r="L31" i="7" s="1"/>
  <c r="J133" i="7"/>
  <c r="L133" i="7" s="1"/>
  <c r="L29" i="7"/>
  <c r="L45" i="7"/>
  <c r="L109" i="7"/>
  <c r="L173" i="7"/>
  <c r="J35" i="7"/>
  <c r="J50" i="7"/>
  <c r="L50" i="7" s="1"/>
  <c r="J64" i="7"/>
  <c r="J79" i="7"/>
  <c r="J94" i="7"/>
  <c r="L94" i="7" s="1"/>
  <c r="J108" i="7"/>
  <c r="L108" i="7" s="1"/>
  <c r="J122" i="7"/>
  <c r="J137" i="7"/>
  <c r="L137" i="7" s="1"/>
  <c r="J151" i="7"/>
  <c r="L151" i="7" s="1"/>
  <c r="J166" i="7"/>
  <c r="L166" i="7" s="1"/>
  <c r="J181" i="7"/>
  <c r="J196" i="7"/>
  <c r="L196" i="7" s="1"/>
  <c r="L62" i="7"/>
  <c r="L174" i="7"/>
  <c r="L190" i="7"/>
  <c r="J36" i="7"/>
  <c r="L36" i="7" s="1"/>
  <c r="J51" i="7"/>
  <c r="L51" i="7" s="1"/>
  <c r="J65" i="7"/>
  <c r="J80" i="7"/>
  <c r="J95" i="7"/>
  <c r="L95" i="7" s="1"/>
  <c r="J109" i="7"/>
  <c r="J123" i="7"/>
  <c r="L123" i="7" s="1"/>
  <c r="J138" i="7"/>
  <c r="J152" i="7"/>
  <c r="L152" i="7" s="1"/>
  <c r="J167" i="7"/>
  <c r="L167" i="7" s="1"/>
  <c r="J182" i="7"/>
  <c r="J197" i="7"/>
  <c r="L161" i="7"/>
  <c r="L47" i="7"/>
  <c r="L79" i="7"/>
  <c r="L159" i="7"/>
  <c r="J37" i="7"/>
  <c r="L37" i="7" s="1"/>
  <c r="J52" i="7"/>
  <c r="J66" i="7"/>
  <c r="J81" i="7"/>
  <c r="J110" i="7"/>
  <c r="L110" i="7" s="1"/>
  <c r="J124" i="7"/>
  <c r="L124" i="7" s="1"/>
  <c r="J139" i="7"/>
  <c r="J153" i="7"/>
  <c r="L153" i="7" s="1"/>
  <c r="J168" i="7"/>
  <c r="J183" i="7"/>
  <c r="J198" i="7"/>
  <c r="L96" i="7"/>
  <c r="L112" i="7"/>
  <c r="L128" i="7"/>
  <c r="L176" i="7"/>
  <c r="J53" i="7"/>
  <c r="J67" i="7"/>
  <c r="L67" i="7" s="1"/>
  <c r="J82" i="7"/>
  <c r="L82" i="7" s="1"/>
  <c r="J96" i="7"/>
  <c r="J111" i="7"/>
  <c r="J125" i="7"/>
  <c r="L125" i="7" s="1"/>
  <c r="J140" i="7"/>
  <c r="L140" i="7" s="1"/>
  <c r="J154" i="7"/>
  <c r="L154" i="7" s="1"/>
  <c r="J169" i="7"/>
  <c r="J184" i="7"/>
  <c r="J199" i="7"/>
  <c r="L199" i="7" s="1"/>
  <c r="L49" i="7"/>
  <c r="L111" i="7"/>
  <c r="J126" i="7"/>
  <c r="L126" i="7" s="1"/>
  <c r="J141" i="7"/>
  <c r="L141" i="7" s="1"/>
  <c r="J155" i="7"/>
  <c r="J170" i="7"/>
  <c r="L170" i="7" s="1"/>
  <c r="J185" i="7"/>
  <c r="J200" i="7"/>
  <c r="L65" i="7"/>
  <c r="L98" i="7"/>
  <c r="L114" i="7"/>
  <c r="L130" i="7"/>
  <c r="L178" i="7"/>
  <c r="L194" i="7"/>
  <c r="J24" i="7"/>
  <c r="L24" i="7" s="1"/>
  <c r="J40" i="7"/>
  <c r="L40" i="7" s="1"/>
  <c r="J55" i="7"/>
  <c r="L55" i="7" s="1"/>
  <c r="J69" i="7"/>
  <c r="L69" i="7" s="1"/>
  <c r="J84" i="7"/>
  <c r="J98" i="7"/>
  <c r="J112" i="7"/>
  <c r="J127" i="7"/>
  <c r="J142" i="7"/>
  <c r="L142" i="7" s="1"/>
  <c r="J156" i="7"/>
  <c r="L156" i="7" s="1"/>
  <c r="J171" i="7"/>
  <c r="J186" i="7"/>
  <c r="L186" i="7" s="1"/>
  <c r="J201" i="7"/>
  <c r="L201" i="7" s="1"/>
  <c r="J70" i="7"/>
  <c r="J85" i="7"/>
  <c r="L85" i="7" s="1"/>
  <c r="J99" i="7"/>
  <c r="L99" i="7" s="1"/>
  <c r="J113" i="7"/>
  <c r="L113" i="7" s="1"/>
  <c r="L127" i="7"/>
  <c r="J143" i="7"/>
  <c r="J157" i="7"/>
  <c r="L157" i="7" s="1"/>
  <c r="J172" i="7"/>
  <c r="L172" i="7" s="1"/>
  <c r="J187" i="7"/>
  <c r="J202" i="7"/>
  <c r="L64" i="7"/>
  <c r="L66" i="7"/>
  <c r="J71" i="7"/>
  <c r="J203" i="7"/>
  <c r="L177" i="7"/>
  <c r="L35" i="7"/>
  <c r="L115" i="7"/>
  <c r="L148" i="7"/>
  <c r="J57" i="7"/>
  <c r="L57" i="7" s="1"/>
  <c r="J114" i="7"/>
  <c r="L53" i="7"/>
  <c r="L101" i="7"/>
  <c r="L165" i="7"/>
  <c r="L181" i="7"/>
  <c r="L197" i="7"/>
  <c r="J27" i="7"/>
  <c r="L27" i="7" s="1"/>
  <c r="J43" i="7"/>
  <c r="L43" i="7" s="1"/>
  <c r="J58" i="7"/>
  <c r="L58" i="7" s="1"/>
  <c r="L71" i="7"/>
  <c r="J87" i="7"/>
  <c r="J101" i="7"/>
  <c r="J115" i="7"/>
  <c r="J129" i="7"/>
  <c r="L129" i="7" s="1"/>
  <c r="J144" i="7"/>
  <c r="L144" i="7" s="1"/>
  <c r="J158" i="7"/>
  <c r="L158" i="7" s="1"/>
  <c r="J174" i="7"/>
  <c r="J189" i="7"/>
  <c r="L189" i="7" s="1"/>
  <c r="J86" i="7"/>
  <c r="L22" i="7"/>
  <c r="L70" i="7"/>
  <c r="L118" i="7"/>
  <c r="L150" i="7"/>
  <c r="L182" i="7"/>
  <c r="J44" i="7"/>
  <c r="L87" i="7"/>
  <c r="J102" i="7"/>
  <c r="J130" i="7"/>
  <c r="J159" i="7"/>
  <c r="E33" i="6"/>
  <c r="E49" i="6"/>
  <c r="E65" i="6"/>
  <c r="E81" i="6"/>
  <c r="E97" i="6"/>
  <c r="E113" i="6"/>
  <c r="E129" i="6"/>
  <c r="E145" i="6"/>
  <c r="E161" i="6"/>
  <c r="E177" i="6"/>
  <c r="E193" i="6"/>
  <c r="E20" i="6"/>
  <c r="E36" i="6"/>
  <c r="E52" i="6"/>
  <c r="E68" i="6"/>
  <c r="E84" i="6"/>
  <c r="E100" i="6"/>
  <c r="E116" i="6"/>
  <c r="E132" i="6"/>
  <c r="E148" i="6"/>
  <c r="E164" i="6"/>
  <c r="E180" i="6"/>
  <c r="E196" i="6"/>
  <c r="E21" i="6"/>
  <c r="E37" i="6"/>
  <c r="E53" i="6"/>
  <c r="E69" i="6"/>
  <c r="E85" i="6"/>
  <c r="E101" i="6"/>
  <c r="E117" i="6"/>
  <c r="E133" i="6"/>
  <c r="E149" i="6"/>
  <c r="E165" i="6"/>
  <c r="E181" i="6"/>
  <c r="E197" i="6"/>
  <c r="E24" i="6"/>
  <c r="E40" i="6"/>
  <c r="E56" i="6"/>
  <c r="E72" i="6"/>
  <c r="E88" i="6"/>
  <c r="E104" i="6"/>
  <c r="E120" i="6"/>
  <c r="E136" i="6"/>
  <c r="E152" i="6"/>
  <c r="E168" i="6"/>
  <c r="E184" i="6"/>
  <c r="E25" i="6"/>
  <c r="E41" i="6"/>
  <c r="E57" i="6"/>
  <c r="E73" i="6"/>
  <c r="E89" i="6"/>
  <c r="E105" i="6"/>
  <c r="E121" i="6"/>
  <c r="E137" i="6"/>
  <c r="E153" i="6"/>
  <c r="E169" i="6"/>
  <c r="K207" i="2"/>
  <c r="B204" i="7"/>
  <c r="M11" i="6"/>
  <c r="L204" i="7" l="1"/>
  <c r="L207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210" i="2" s="1"/>
  <c r="J214" i="2" l="1"/>
  <c r="J212" i="2" s="1"/>
  <c r="J215" i="2"/>
  <c r="J213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<sst xmlns="http://schemas.openxmlformats.org/spreadsheetml/2006/main" count="3484" uniqueCount="594">
  <si>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</si>
  <si>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</si>
  <si>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</si>
  <si>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</si>
  <si>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</si>
  <si>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</si>
  <si>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</si>
  <si>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</si>
  <si>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</si>
  <si>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</si>
  <si>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</si>
  <si>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</si>
  <si>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</si>
  <si>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</si>
  <si>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</si>
  <si>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</si>
  <si>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</si>
  <si>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</si>
  <si>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</si>
  <si>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</si>
  <si>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</si>
  <si>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</si>
  <si>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</si>
  <si>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</si>
  <si>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</si>
  <si>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</si>
  <si>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</si>
  <si>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</si>
  <si>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</si>
  <si>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</si>
  <si>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</si>
  <si>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</si>
  <si>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</si>
  <si>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</si>
  <si>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</si>
  <si>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</si>
  <si>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</si>
  <si>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</si>
  <si>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</si>
  <si>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</si>
  <si>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</si>
  <si>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</si>
  <si>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</si>
  <si>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</si>
  <si>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</si>
  <si>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</si>
  <si>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</si>
  <si>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</si>
  <si>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</si>
  <si>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</si>
  <si>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</si>
  <si>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</si>
  <si>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</si>
  <si>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</si>
  <si>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</si>
  <si>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</si>
  <si>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</si>
  <si>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</si>
  <si>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</si>
  <si>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</si>
  <si>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</si>
  <si>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</si>
  <si>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</si>
  <si>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</si>
  <si>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</si>
  <si>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</si>
  <si>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</si>
  <si>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</si>
  <si>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</si>
  <si>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</si>
  <si>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</si>
  <si>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</si>
  <si>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</si>
  <si>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</si>
  <si>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</si>
  <si>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</si>
  <si>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</si>
  <si>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</si>
  <si>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</si>
  <si>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</si>
  <si>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</si>
  <si>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</si>
  <si>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</si>
  <si>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</si>
  <si>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</si>
  <si>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</si>
  <si>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 xml:space="preserve">4 - </t>
  </si>
  <si>
    <t xml:space="preserve">5 - </t>
  </si>
  <si>
    <t>RepList</t>
  </si>
  <si>
    <t>Cz Color: Clear</t>
  </si>
  <si>
    <r>
      <t>Invoice Template 24-</t>
    </r>
    <r>
      <rPr>
        <b/>
        <sz val="12"/>
        <color theme="1"/>
        <rFont val="Segoe UI"/>
        <family val="2"/>
      </rPr>
      <t>05</t>
    </r>
    <r>
      <rPr>
        <b/>
        <sz val="12"/>
        <color theme="9" tint="-0.249977111117893"/>
        <rFont val="Segoe UI"/>
        <family val="2"/>
      </rPr>
      <t>C</t>
    </r>
  </si>
  <si>
    <t>Didi</t>
  </si>
  <si>
    <t>Mina</t>
  </si>
  <si>
    <t>Moss</t>
  </si>
  <si>
    <t>Leo</t>
  </si>
  <si>
    <t>Sunny</t>
  </si>
  <si>
    <t>Nine</t>
  </si>
  <si>
    <t>jssourcings</t>
  </si>
  <si>
    <t>Sam3 Kong3</t>
  </si>
  <si>
    <t>Bang Rak, Bangkok, 10500 152 Chartered Square Building</t>
  </si>
  <si>
    <t>10500 Bangkok</t>
  </si>
  <si>
    <t>Tel: +66 0967325866</t>
  </si>
  <si>
    <t>Email: jssourcings3@gmail.com</t>
  </si>
  <si>
    <t>ACFP</t>
  </si>
  <si>
    <t>ACFP-D07A09</t>
  </si>
  <si>
    <t>Gauge: 2.5mm</t>
  </si>
  <si>
    <t>Color: Clear</t>
  </si>
  <si>
    <t>Acrylic flesh tunnel with external screw-fit</t>
  </si>
  <si>
    <t>ACFP-D08A20</t>
  </si>
  <si>
    <t>Gauge: 3mm</t>
  </si>
  <si>
    <t>Color: Green</t>
  </si>
  <si>
    <t>ACFP-D09A20</t>
  </si>
  <si>
    <t>Gauge: 4mm</t>
  </si>
  <si>
    <t>ACFP-D09A32</t>
  </si>
  <si>
    <t>Color: Pink</t>
  </si>
  <si>
    <t>ACFP-D11A20</t>
  </si>
  <si>
    <t>Gauge: 6mm</t>
  </si>
  <si>
    <t>ACFP-D11A42</t>
  </si>
  <si>
    <t>Color: Red</t>
  </si>
  <si>
    <t>ACFP-D16A42</t>
  </si>
  <si>
    <t>Gauge: 16mm</t>
  </si>
  <si>
    <t>ACFP-D19A42</t>
  </si>
  <si>
    <t>Gauge: 20mm</t>
  </si>
  <si>
    <t>ACFP-D20A20</t>
  </si>
  <si>
    <t>Gauge: 22mm</t>
  </si>
  <si>
    <t>AFEMK</t>
  </si>
  <si>
    <t>AFEMK-D12000</t>
  </si>
  <si>
    <t>Gauge: 8mm</t>
  </si>
  <si>
    <t>Black acrylic screw-fit flesh tunnel with clear crystal studded rim</t>
  </si>
  <si>
    <t>AFTP</t>
  </si>
  <si>
    <t>AFTP-D16A42</t>
  </si>
  <si>
    <t>Black acrylic screw-fit flesh tunnel with colored rim</t>
  </si>
  <si>
    <t>ALBEVB</t>
  </si>
  <si>
    <t>ALBEVB-F02A08</t>
  </si>
  <si>
    <t>Length: 6mm</t>
  </si>
  <si>
    <t>Color: White</t>
  </si>
  <si>
    <t>Flexible acrylic labret, 16g (1.2mm) with 3mm UV ball</t>
  </si>
  <si>
    <t>ALBEVB-F04A08</t>
  </si>
  <si>
    <t>Length: 8mm</t>
  </si>
  <si>
    <t>ASPG</t>
  </si>
  <si>
    <t>ASPG-D09A07</t>
  </si>
  <si>
    <t>Color: Black</t>
  </si>
  <si>
    <t>Solid acrylic double flared plug</t>
  </si>
  <si>
    <t>ASPG-D09A08</t>
  </si>
  <si>
    <t>ASPG-D10A07</t>
  </si>
  <si>
    <t>Gauge: 5mm</t>
  </si>
  <si>
    <t>ASPG-D11A07</t>
  </si>
  <si>
    <t>ASPG-D12A08</t>
  </si>
  <si>
    <t>ASPG-D13A08</t>
  </si>
  <si>
    <t>Gauge: 10mm</t>
  </si>
  <si>
    <t>ASPG-D14A07</t>
  </si>
  <si>
    <t>Gauge: 12mm</t>
  </si>
  <si>
    <t>ASPG-D17A07</t>
  </si>
  <si>
    <t>Gauge: 18mm</t>
  </si>
  <si>
    <t>ASPG-D20A09</t>
  </si>
  <si>
    <t>BB18B3</t>
  </si>
  <si>
    <t>BB18B3-P64F02</t>
  </si>
  <si>
    <t>Color: High Polish</t>
  </si>
  <si>
    <t>PVD plated 316L steel eyebrow barbell, 18g (1mm) with two 3mm balls</t>
  </si>
  <si>
    <t>BB18B3-P64F06</t>
  </si>
  <si>
    <t>Length: 10mm</t>
  </si>
  <si>
    <t>BB18B3-P64F08</t>
  </si>
  <si>
    <t>Length: 12mm</t>
  </si>
  <si>
    <t>BBEB</t>
  </si>
  <si>
    <t>BBEB-F02000</t>
  </si>
  <si>
    <t>316L steel eyebrow barbell, 16g (1.2mm) with two 3mm balls</t>
  </si>
  <si>
    <t>BBEB-F04000</t>
  </si>
  <si>
    <t>BBEB-F06000</t>
  </si>
  <si>
    <t>BBEB-F10000</t>
  </si>
  <si>
    <t>Length: 14mm</t>
  </si>
  <si>
    <t>BBECN</t>
  </si>
  <si>
    <t>BBECN-F02000</t>
  </si>
  <si>
    <t>316L steel eyebrow barbell, 16g (1.2mm) with two 3mm cones</t>
  </si>
  <si>
    <t>BBECN-F04000</t>
  </si>
  <si>
    <t>BBECN-F06000</t>
  </si>
  <si>
    <t>BBEITB</t>
  </si>
  <si>
    <t>BBEITB-F21A12</t>
  </si>
  <si>
    <t>Length: 38mm</t>
  </si>
  <si>
    <t>Color: Gold</t>
  </si>
  <si>
    <t>Anodized 316L steel industrial barbell, 16g (1.2mm) with two 4mm balls</t>
  </si>
  <si>
    <t>BBEITCN</t>
  </si>
  <si>
    <t>BBEITCN-F21A07</t>
  </si>
  <si>
    <t>Anodized 316L steel industrial barbell, 16g (1.2mm) with two 4mm cones</t>
  </si>
  <si>
    <t>BBER20B</t>
  </si>
  <si>
    <t>BBER20B-F02000</t>
  </si>
  <si>
    <t>316L steel barbell, 14g (1.6mm) with two 4mm balls</t>
  </si>
  <si>
    <t>BBER20B-F04000</t>
  </si>
  <si>
    <t>BBER20B-F06000</t>
  </si>
  <si>
    <t>BBER30B</t>
  </si>
  <si>
    <t>BBER30B-F02000</t>
  </si>
  <si>
    <t>316L steel barbell, 1.6mm (14g) with two 4mm cones</t>
  </si>
  <si>
    <t>BBER30B-F04000</t>
  </si>
  <si>
    <t>BBER30B-F06000</t>
  </si>
  <si>
    <t>BBIND</t>
  </si>
  <si>
    <t>BBIND-F18000</t>
  </si>
  <si>
    <t>Length: 32mm</t>
  </si>
  <si>
    <t>316L steel Industrial barbell, 14g (1.6mm) with two 5mm balls</t>
  </si>
  <si>
    <t>BBITBXL</t>
  </si>
  <si>
    <t>BBITBXL-F23A07</t>
  </si>
  <si>
    <t>Length: 42mm</t>
  </si>
  <si>
    <t>Extra long PVD plated surgical steel industrial barbell, 14g (1.6mm) with two 5mm balls</t>
  </si>
  <si>
    <t>BBUVDI</t>
  </si>
  <si>
    <t>BBUVDI-A35000</t>
  </si>
  <si>
    <t>Color: Purple</t>
  </si>
  <si>
    <t>BBUVDI-A42000</t>
  </si>
  <si>
    <t>BN18JB3</t>
  </si>
  <si>
    <t>BN18JB3-L06C01</t>
  </si>
  <si>
    <t>Size: 6mm</t>
  </si>
  <si>
    <t>Surgical steel eyebrow banana, 18g (1mm) with two 3mm bezel set jewel balls</t>
  </si>
  <si>
    <t>BN18JB3-L08C01</t>
  </si>
  <si>
    <t>Size: 8mm</t>
  </si>
  <si>
    <t>BNES2DI</t>
  </si>
  <si>
    <t>BNES2DI-F04000</t>
  </si>
  <si>
    <t>Surgical steel banana, 16g (1.2mm) with two 3mm dice</t>
  </si>
  <si>
    <t>BNES2DI-F06000</t>
  </si>
  <si>
    <t>BNEUVB</t>
  </si>
  <si>
    <t>BNEUVB-F04A08</t>
  </si>
  <si>
    <t>Surgical steel eyebrow banana, 16g (1.2mm) with two 3mm acrylic UV balls</t>
  </si>
  <si>
    <t>BNEUVB-F06A08</t>
  </si>
  <si>
    <t>BNOC2FR</t>
  </si>
  <si>
    <t>BNOC2FR-B01A09</t>
  </si>
  <si>
    <t>Crystal Color: Clear</t>
  </si>
  <si>
    <t>BNT2DI</t>
  </si>
  <si>
    <t>BNT2DI-F04A07</t>
  </si>
  <si>
    <t>Anodized 316L steel eyebrow banana, 16g (1.2mm) with two 3mm dice</t>
  </si>
  <si>
    <t>BNT2DI-F06A07</t>
  </si>
  <si>
    <t>CB18B3</t>
  </si>
  <si>
    <t>CB18B3-F02000</t>
  </si>
  <si>
    <t>Surgical steel circular barbell, 18g (1mm) with two 3mm balls</t>
  </si>
  <si>
    <t>CB18B3-F04000</t>
  </si>
  <si>
    <t>CB18B3-F06000</t>
  </si>
  <si>
    <t>CB20B</t>
  </si>
  <si>
    <t>CB20B-F04000</t>
  </si>
  <si>
    <t>Surgical steel circular barbell, 20g (0.8mm) with two 3mm balls</t>
  </si>
  <si>
    <t>CBTDI</t>
  </si>
  <si>
    <t>CBTDI-F06A07</t>
  </si>
  <si>
    <t>Anodized surgical steel circular barbell, 14g (1.6mm) with two 4mm dice</t>
  </si>
  <si>
    <t>DPWB</t>
  </si>
  <si>
    <t>DPWB-D12000</t>
  </si>
  <si>
    <t>Coconut wood double flared flesh tunnel</t>
  </si>
  <si>
    <t>DPWB-D21000</t>
  </si>
  <si>
    <t>Gauge: 25mm</t>
  </si>
  <si>
    <t>DTPG</t>
  </si>
  <si>
    <t>DTPG-D18A07</t>
  </si>
  <si>
    <t>Gauge: 19mm</t>
  </si>
  <si>
    <t>DTPG-D22A07</t>
  </si>
  <si>
    <t>Gauge: 28mm</t>
  </si>
  <si>
    <t>DTPG-D39A07</t>
  </si>
  <si>
    <t>Gauge: 11mm</t>
  </si>
  <si>
    <t>FPG</t>
  </si>
  <si>
    <t>FPG-D25000</t>
  </si>
  <si>
    <t>Gauge: 38mm</t>
  </si>
  <si>
    <t>Mirror polished surgical steel screw-fit flesh tunnel</t>
  </si>
  <si>
    <t>FPG-D28000</t>
  </si>
  <si>
    <t>Gauge: 48mm</t>
  </si>
  <si>
    <t>FPG-D38000</t>
  </si>
  <si>
    <t>Gauge: 9mm</t>
  </si>
  <si>
    <t>FQPG</t>
  </si>
  <si>
    <t>FQPG-D08000</t>
  </si>
  <si>
    <t>High polished surgical steel screw-fit flesh tunnel in hexagon screw nut design</t>
  </si>
  <si>
    <t>FQPG-D09000</t>
  </si>
  <si>
    <t>FSPG</t>
  </si>
  <si>
    <t>FSPG-D12000</t>
  </si>
  <si>
    <t>High polished surgical steel double flared solid plug</t>
  </si>
  <si>
    <t>FSPG-D13000</t>
  </si>
  <si>
    <t>FTAB</t>
  </si>
  <si>
    <t>FTAB-D12000</t>
  </si>
  <si>
    <t>Black acrylic screw-fit flesh tunnel with rainbow color logo</t>
  </si>
  <si>
    <t>FTPG</t>
  </si>
  <si>
    <t>FTPG-D37A07</t>
  </si>
  <si>
    <t>Gauge: 7mm</t>
  </si>
  <si>
    <t>PVD plated surgical steel screw-fit flesh tunnel</t>
  </si>
  <si>
    <t>FTPG-D37A11</t>
  </si>
  <si>
    <t>Color: Rainbow</t>
  </si>
  <si>
    <t>FTPG-D39A07</t>
  </si>
  <si>
    <t>FTSI</t>
  </si>
  <si>
    <t>FTSI-D13A07</t>
  </si>
  <si>
    <t>Silicone double flared flesh tunnel</t>
  </si>
  <si>
    <t>FTSI-D13A08</t>
  </si>
  <si>
    <t>FTSI-D13A10</t>
  </si>
  <si>
    <t>Color: Blue</t>
  </si>
  <si>
    <t>INDSAW</t>
  </si>
  <si>
    <t>INDSAW-F21000</t>
  </si>
  <si>
    <t>Surgical steel Industrial barbell, 16g (1.2mm) with a 4mm cone and a casted arrow end</t>
  </si>
  <si>
    <t>IPTE</t>
  </si>
  <si>
    <t>IPTE-D10000</t>
  </si>
  <si>
    <t>Sawo wood spiral coil taper</t>
  </si>
  <si>
    <t>IPTE-D11000</t>
  </si>
  <si>
    <t>IPTR</t>
  </si>
  <si>
    <t>IPTR-L06A07</t>
  </si>
  <si>
    <t>Anodized surgical steel fake plug with rubber O-Rings</t>
  </si>
  <si>
    <t>IPTR-L10A07</t>
  </si>
  <si>
    <t>Size: 10mm</t>
  </si>
  <si>
    <t>IPTR-L10A10</t>
  </si>
  <si>
    <t>IPVRD</t>
  </si>
  <si>
    <t>IPVRD-L08A07</t>
  </si>
  <si>
    <t>Acrylic fake plug without rubber O-rings</t>
  </si>
  <si>
    <t>IPVRD-L08A15</t>
  </si>
  <si>
    <t>Color: Light blue</t>
  </si>
  <si>
    <t>IPVRD-L08A20</t>
  </si>
  <si>
    <t>IPVRD-L08A32</t>
  </si>
  <si>
    <t>LBC3</t>
  </si>
  <si>
    <t>LBC3-F04B01</t>
  </si>
  <si>
    <t>316L steel labret, 16g (1.2mm) with a 3mm bezel set jewel ball</t>
  </si>
  <si>
    <t>LBC3-F06B01</t>
  </si>
  <si>
    <t>LBC3-F08B01</t>
  </si>
  <si>
    <t>LBIB</t>
  </si>
  <si>
    <t>LBIB-F04000</t>
  </si>
  <si>
    <t>Bio flexible labret, 16g (1.2mm) with a 3mm push in steel ball</t>
  </si>
  <si>
    <t>LBIRC</t>
  </si>
  <si>
    <t>LBIRC-F59B05</t>
  </si>
  <si>
    <t>Length: 6mm with 3mm top part</t>
  </si>
  <si>
    <t>Crystal Color: Sapphire</t>
  </si>
  <si>
    <t>Surgical steel internally threaded labret, 16g (1.2mm) with bezel set jewel flat head sized 1.5mm to 4mm for triple tragus piercings</t>
  </si>
  <si>
    <t>LBTB4</t>
  </si>
  <si>
    <t>LBTB4-F04A11</t>
  </si>
  <si>
    <t>Anodized surgical steel labret, 14g (1.6mm) with a 4mm ball</t>
  </si>
  <si>
    <t>LBTB4-F06A11</t>
  </si>
  <si>
    <t>LBTC25</t>
  </si>
  <si>
    <t>LBTC25-F02B64</t>
  </si>
  <si>
    <t>Crystal Color: Light Siam / Black Anodized</t>
  </si>
  <si>
    <t>Anodized 316L steel labret, 16g (1.2mm) with an internally threaded 2.5mm crystal top</t>
  </si>
  <si>
    <t>LBTC25-F04B64</t>
  </si>
  <si>
    <t>LBTC25-F06B48</t>
  </si>
  <si>
    <t>Crystal Color: Sapphire / Black Anodized</t>
  </si>
  <si>
    <t>LBTC25-F06B64</t>
  </si>
  <si>
    <t>LBTCN4</t>
  </si>
  <si>
    <t>LBTCN4-F04A11</t>
  </si>
  <si>
    <t>Anodized surgical steel labret, 14g (1.6mm) with a 4mm cone</t>
  </si>
  <si>
    <t>LBTCN4-F06A11</t>
  </si>
  <si>
    <t>NLSPGX</t>
  </si>
  <si>
    <t>NLSPGX-D06000</t>
  </si>
  <si>
    <t>Gauge: 2mm</t>
  </si>
  <si>
    <t>High polished surgical steel taper with double rubber O-rings</t>
  </si>
  <si>
    <t>PCP</t>
  </si>
  <si>
    <t>PCP-H03000</t>
  </si>
  <si>
    <t>Pincher Size: Thickness 2mm &amp; width 10mm</t>
  </si>
  <si>
    <t>Surgical steel septum pincher with ridged ends and a double O-rings</t>
  </si>
  <si>
    <t>PCP-H15000</t>
  </si>
  <si>
    <t>Pincher Size: Thickness 1.6mm &amp; width 10mm</t>
  </si>
  <si>
    <t>PGSHH</t>
  </si>
  <si>
    <t>PGSHH-D14000</t>
  </si>
  <si>
    <t>Black Onyx double flared stone plug</t>
  </si>
  <si>
    <t>PGSHH-D17000</t>
  </si>
  <si>
    <t>PGSM</t>
  </si>
  <si>
    <t>PGSM-D10000</t>
  </si>
  <si>
    <t>Tiger Eye stone double flared plug</t>
  </si>
  <si>
    <t>PGSQQ</t>
  </si>
  <si>
    <t>PGSQQ-D17000</t>
  </si>
  <si>
    <t>Green Fluorite double flare stone plug</t>
  </si>
  <si>
    <t>PGTZS</t>
  </si>
  <si>
    <t>PGTZS-D09A07</t>
  </si>
  <si>
    <t>Black or gold anodized surgical steel screw-fit flesh tunnel with clear star-shaped CZ stone</t>
  </si>
  <si>
    <t>PWB</t>
  </si>
  <si>
    <t>PWB-D21000</t>
  </si>
  <si>
    <t>Coconut wood double flared solid plug</t>
  </si>
  <si>
    <t>PWTR</t>
  </si>
  <si>
    <t>PWTR-D08000</t>
  </si>
  <si>
    <t>Teak wood solid plug with double rubber O-rings</t>
  </si>
  <si>
    <t>SEPA</t>
  </si>
  <si>
    <t>SEPA-D02F06</t>
  </si>
  <si>
    <t>Gauge: 1.2mm</t>
  </si>
  <si>
    <t>316L Surgical steel septum retainer in a simple inverted U shape</t>
  </si>
  <si>
    <t>SEPTA</t>
  </si>
  <si>
    <t>SEPTA-H17A07</t>
  </si>
  <si>
    <t>Pincher Size: Thickness 1.2mm &amp; width 10mm</t>
  </si>
  <si>
    <t>PVD plated 316L steel septum retainer in a simple inverted U shape</t>
  </si>
  <si>
    <t>SEPTB</t>
  </si>
  <si>
    <t>SEPTB-D07F06</t>
  </si>
  <si>
    <t>Black PVD plated 316L steel septum retainer in a simple inverted U shape with outward pointing ends</t>
  </si>
  <si>
    <t>SIUT</t>
  </si>
  <si>
    <t>SIUT-D08A09</t>
  </si>
  <si>
    <t>Silicone Ultra Thin double flared flesh tunnel</t>
  </si>
  <si>
    <t>SIUT-D08A20</t>
  </si>
  <si>
    <t>SIUT-D09A09</t>
  </si>
  <si>
    <t>SIUT-D10A08</t>
  </si>
  <si>
    <t>SIUT-D11A42</t>
  </si>
  <si>
    <t>SIUT-D12A07</t>
  </si>
  <si>
    <t>SIUT-D12A08</t>
  </si>
  <si>
    <t>SIUT-D13A35</t>
  </si>
  <si>
    <t>SIUT-D14A07</t>
  </si>
  <si>
    <t>SIUT-D14A08</t>
  </si>
  <si>
    <t>SIUT-D14A09</t>
  </si>
  <si>
    <t>SIUT-D14A42</t>
  </si>
  <si>
    <t>SIUT-D19A07</t>
  </si>
  <si>
    <t>SIUT-D19A42</t>
  </si>
  <si>
    <t>SIUT-D20A07</t>
  </si>
  <si>
    <t>SIUT-D20A08</t>
  </si>
  <si>
    <t>SIUT-D20A42</t>
  </si>
  <si>
    <t>SP18JB3</t>
  </si>
  <si>
    <t>SP18JB3-L08C01</t>
  </si>
  <si>
    <t>Surgical steel eyebrow spiral, 18g (1mm) with two 3mm bezel set jewel balls</t>
  </si>
  <si>
    <t>SPG</t>
  </si>
  <si>
    <t>SPG-D06000</t>
  </si>
  <si>
    <t>High polished surgical steel single flesh tunnel with rubber O-ring</t>
  </si>
  <si>
    <t>SPG-D10000</t>
  </si>
  <si>
    <t>SPG-D11000</t>
  </si>
  <si>
    <t>SPG-D15000</t>
  </si>
  <si>
    <t>Gauge: 14mm</t>
  </si>
  <si>
    <t>SPG-D22000</t>
  </si>
  <si>
    <t>SPG-D24000</t>
  </si>
  <si>
    <t>Gauge: 35mm</t>
  </si>
  <si>
    <t>STHP</t>
  </si>
  <si>
    <t>STHP-D08A10</t>
  </si>
  <si>
    <t>PVD plated internally threaded surgical steel double flare flesh tunnel</t>
  </si>
  <si>
    <t>STHP-D10A10</t>
  </si>
  <si>
    <t>STHP-D11A10</t>
  </si>
  <si>
    <t>STHP-D12A10</t>
  </si>
  <si>
    <t>STHP-D19A10</t>
  </si>
  <si>
    <t>STPG</t>
  </si>
  <si>
    <t>STPG-D10A07</t>
  </si>
  <si>
    <t>PVD plated surgical steel single flared flesh tunnel with rubber O-ring</t>
  </si>
  <si>
    <t>STPG-D11A07</t>
  </si>
  <si>
    <t>STPG-D25A07</t>
  </si>
  <si>
    <t>TPCOR</t>
  </si>
  <si>
    <t>TPCOR-D11000</t>
  </si>
  <si>
    <t>Coconut wood taper with double rubber O-rings</t>
  </si>
  <si>
    <t>UBBTC</t>
  </si>
  <si>
    <t>UBBTC-F11P12</t>
  </si>
  <si>
    <t>Length: 16mm</t>
  </si>
  <si>
    <t>Color: Rainbow Anodized w/ Clear crystal</t>
  </si>
  <si>
    <t>Titanium G23 tongue barbell, 14g (1.6mm) with a 6mm bezel jewel ball top and a lower 6mm plain ball, length of 14, 16, 19mm</t>
  </si>
  <si>
    <t>UBCR18</t>
  </si>
  <si>
    <t>UBCR18-F05000</t>
  </si>
  <si>
    <t>Length: 9mm</t>
  </si>
  <si>
    <t>Titanium G23 ball closure ring, 18g (1mm) with a 3mm ball</t>
  </si>
  <si>
    <t>UBN2CG</t>
  </si>
  <si>
    <t>UBN2CG-F04B01</t>
  </si>
  <si>
    <t>Titanium G23 belly banana, 14g (1.6mm) with 8mm &amp; 5mm bezel set jewel ball</t>
  </si>
  <si>
    <t>UBN2CG-F04B08</t>
  </si>
  <si>
    <t>Crystal Color: Light Amethyst</t>
  </si>
  <si>
    <t>UBN2CG-F04B09</t>
  </si>
  <si>
    <t>Crystal Color: Amethyst</t>
  </si>
  <si>
    <t>UBNEB</t>
  </si>
  <si>
    <t>UBNEB-F04000</t>
  </si>
  <si>
    <t>Titanium G23 eyebrow banana, 16g (1.2mm) with two 3mm balls</t>
  </si>
  <si>
    <t>UINFR5</t>
  </si>
  <si>
    <t>UINFR5-F19B01</t>
  </si>
  <si>
    <t>Length: 35mm</t>
  </si>
  <si>
    <t>Titanium G23 Industrial barbell, 14g (1.6mm) with two 5mm ferido glued multi-crystal balls with resin cover</t>
  </si>
  <si>
    <t>ULBB3</t>
  </si>
  <si>
    <t>ULBB3-F05000</t>
  </si>
  <si>
    <t>Titanium G23 labret, 16g (1.2mm) with a 3mm ball</t>
  </si>
  <si>
    <t>ULBB3-F06000</t>
  </si>
  <si>
    <t>ULBB3-F07000</t>
  </si>
  <si>
    <t>Length: 11mm</t>
  </si>
  <si>
    <t>ULBICS</t>
  </si>
  <si>
    <t>ULBICS-F04B02</t>
  </si>
  <si>
    <t>Crystal Color: AB</t>
  </si>
  <si>
    <t>Titanium G23 internally threaded labret, 16g (1.2mm) with a 2.2mm flat head with a bezel set crystal</t>
  </si>
  <si>
    <t>UNBC</t>
  </si>
  <si>
    <t>UNBC-B02000</t>
  </si>
  <si>
    <t>Titanium G23 nose bone, 18g (1mm) with bezel set round crystal top</t>
  </si>
  <si>
    <t>UNBC-B09000</t>
  </si>
  <si>
    <t>UNBC-B12000</t>
  </si>
  <si>
    <t>Crystal Color: Fuchsia</t>
  </si>
  <si>
    <t>USPB4</t>
  </si>
  <si>
    <t>USPB4-F04000</t>
  </si>
  <si>
    <t>Titanium G23 Spiral, 14g (1.6mm) with two 4mm balls</t>
  </si>
  <si>
    <t>UTBBFR5</t>
  </si>
  <si>
    <t>UTBBFR5-B07000</t>
  </si>
  <si>
    <t>Crystal Color: Blue Zircon</t>
  </si>
  <si>
    <t>UTBBG</t>
  </si>
  <si>
    <t>UTBBG-F10A35</t>
  </si>
  <si>
    <t>Anodized titanium G23 tongue barbell, 14g (1.6mm) with two 6mm balls</t>
  </si>
  <si>
    <t>UTBBS</t>
  </si>
  <si>
    <t>UTBBS-F10A07</t>
  </si>
  <si>
    <t>Anodized titanium G23 tongue barbell, 14g (1.6mm) with two 5mm balls</t>
  </si>
  <si>
    <t>UTBBS-F11A07</t>
  </si>
  <si>
    <t>UTBBS-F11A35</t>
  </si>
  <si>
    <t>UTBNE2C4</t>
  </si>
  <si>
    <t>UTBNE2C4-F04P05</t>
  </si>
  <si>
    <t>Color: Black Anodized w/ Aquamarine crystal</t>
  </si>
  <si>
    <t>Anodized titanium G23 eyebrow banana, 16g (1.2mm) with two 4mm bezel set jewel balls</t>
  </si>
  <si>
    <t>UTCBB5</t>
  </si>
  <si>
    <t>UTCBB5-F08A07</t>
  </si>
  <si>
    <t>Anodized titanium G23 circular barbell, 14g (1.6mm) with 5mm balls</t>
  </si>
  <si>
    <t>UTCBB5-F08A10</t>
  </si>
  <si>
    <t>UTCBCN5</t>
  </si>
  <si>
    <t>UTCBCN5-F06A07</t>
  </si>
  <si>
    <t>Anodized titanium G23 circular barbell, 14g (1.6mm) with 5mm cones</t>
  </si>
  <si>
    <t>UTCBCN5-F06A35</t>
  </si>
  <si>
    <t>UTCBCN5-F08A07</t>
  </si>
  <si>
    <t>UTCBCN5-F08A11</t>
  </si>
  <si>
    <t>UTCBCN5-F08A20</t>
  </si>
  <si>
    <t>UTINB</t>
  </si>
  <si>
    <t>UTINB-F21A07</t>
  </si>
  <si>
    <t>Anodized titanium G23 industrial barbell, 14g (1.6mm) with two 5mm balls</t>
  </si>
  <si>
    <t>UTINB4</t>
  </si>
  <si>
    <t>UTINB4-F19A07</t>
  </si>
  <si>
    <t>Anodized titanium G23 industrial barbell, 14g (1.6mm) with two 4mm balls</t>
  </si>
  <si>
    <t>UTINB4-F21A35</t>
  </si>
  <si>
    <t>UTINCN</t>
  </si>
  <si>
    <t>UTINCN-F21A07</t>
  </si>
  <si>
    <t>Anodized titanium G23 industrial barbell, 14g (1.6mm) with two 5mm cones</t>
  </si>
  <si>
    <t>UTLBB3</t>
  </si>
  <si>
    <t>UTLBB3-F02A20</t>
  </si>
  <si>
    <t>Anodized titanium G23 labret, 16g (1.2mm) with a 3mm ball</t>
  </si>
  <si>
    <t>UTLBB3-F02A35</t>
  </si>
  <si>
    <t>XUVDI3</t>
  </si>
  <si>
    <t>XUVDI3-A15000</t>
  </si>
  <si>
    <t>Set of 10 pcs. of 3mm acrylic UV dice with 16g (1.2mm) threading</t>
  </si>
  <si>
    <t>ZUBBBS</t>
  </si>
  <si>
    <t>ZUBBBS-F13000</t>
  </si>
  <si>
    <t>Length: 22mm</t>
  </si>
  <si>
    <t>EO gas sterilized piercing: Titanium G23 barbell, 14g (1.6mm) with 5mm balls</t>
  </si>
  <si>
    <t>ACFP10</t>
  </si>
  <si>
    <t>ACFP8</t>
  </si>
  <si>
    <t>ACFP6</t>
  </si>
  <si>
    <t>ACFP2</t>
  </si>
  <si>
    <t>ACFP5/8</t>
  </si>
  <si>
    <t>ACFP13/16</t>
  </si>
  <si>
    <t>ACFP7/8</t>
  </si>
  <si>
    <t>AFEMK0</t>
  </si>
  <si>
    <t>AFTP5/8</t>
  </si>
  <si>
    <t>ASPG6</t>
  </si>
  <si>
    <t>ASPG4</t>
  </si>
  <si>
    <t>ASPG2</t>
  </si>
  <si>
    <t>ASPG0</t>
  </si>
  <si>
    <t>ASPG00</t>
  </si>
  <si>
    <t>ASPG1/2</t>
  </si>
  <si>
    <t>ASPG11/16</t>
  </si>
  <si>
    <t>ASPG7/8</t>
  </si>
  <si>
    <t>BBEBL</t>
  </si>
  <si>
    <t>BBINDX14A</t>
  </si>
  <si>
    <t>DPWB0</t>
  </si>
  <si>
    <t>DPWB1</t>
  </si>
  <si>
    <t>DTPG3/4</t>
  </si>
  <si>
    <t>DTPG11/8</t>
  </si>
  <si>
    <t>DTPG7/16</t>
  </si>
  <si>
    <t>FPG11/2</t>
  </si>
  <si>
    <t>FPG17/8</t>
  </si>
  <si>
    <t>FPG11/32</t>
  </si>
  <si>
    <t>FQPG8</t>
  </si>
  <si>
    <t>FQPG6</t>
  </si>
  <si>
    <t>FSPG0</t>
  </si>
  <si>
    <t>FSPG00</t>
  </si>
  <si>
    <t>FTAB0</t>
  </si>
  <si>
    <t>FTPG9/32</t>
  </si>
  <si>
    <t>FTPG7/16</t>
  </si>
  <si>
    <t>FTSI00</t>
  </si>
  <si>
    <t>IPTE4</t>
  </si>
  <si>
    <t>IPTE2</t>
  </si>
  <si>
    <t>IPTR6</t>
  </si>
  <si>
    <t>IPTR10</t>
  </si>
  <si>
    <t>LBIRC3</t>
  </si>
  <si>
    <t>NLSPGX12</t>
  </si>
  <si>
    <t>PCP12S</t>
  </si>
  <si>
    <t>PCP14S</t>
  </si>
  <si>
    <t>PGSHH1/2</t>
  </si>
  <si>
    <t>PGSHH11/16</t>
  </si>
  <si>
    <t>PGSM4</t>
  </si>
  <si>
    <t>PGSQQ11/16</t>
  </si>
  <si>
    <t>PGTZS6</t>
  </si>
  <si>
    <t>PWB1</t>
  </si>
  <si>
    <t>PWTR8</t>
  </si>
  <si>
    <t>SEPA16</t>
  </si>
  <si>
    <t>SEPTA16</t>
  </si>
  <si>
    <t>SEPTB10</t>
  </si>
  <si>
    <t>SIUT8</t>
  </si>
  <si>
    <t>SIUT6</t>
  </si>
  <si>
    <t>SIUT4</t>
  </si>
  <si>
    <t>SIUT2</t>
  </si>
  <si>
    <t>SIUT0</t>
  </si>
  <si>
    <t>SIUT00</t>
  </si>
  <si>
    <t>SIUT1/2</t>
  </si>
  <si>
    <t>SIUT13/16</t>
  </si>
  <si>
    <t>SIUT7/8</t>
  </si>
  <si>
    <t>SPG12</t>
  </si>
  <si>
    <t>SPG4</t>
  </si>
  <si>
    <t>SPG2</t>
  </si>
  <si>
    <t>SPG9/16</t>
  </si>
  <si>
    <t>SPG11/8</t>
  </si>
  <si>
    <t>SPG13/8</t>
  </si>
  <si>
    <t>STHP8</t>
  </si>
  <si>
    <t>STHP4</t>
  </si>
  <si>
    <t>STHP2</t>
  </si>
  <si>
    <t>STHP0</t>
  </si>
  <si>
    <t>STHP13/16</t>
  </si>
  <si>
    <t>STPG4</t>
  </si>
  <si>
    <t>STPG2</t>
  </si>
  <si>
    <t>STPG11/2</t>
  </si>
  <si>
    <t>TPCOR2</t>
  </si>
  <si>
    <t>Surgical steel tongue barbell, 14g (1.6mm) with 5mm acrylic UV dice - length 5/8'' (16mm)</t>
  </si>
  <si>
    <t xml:space="preserve">Clear bio flexible belly banana, 14g (1.6mm) with a top 5mm and a lower 10mm half ball with ferido glued crystals and resin cover ''cut to fit to your size'' </t>
  </si>
  <si>
    <t>PVD plated surgical steel double flared flesh tunnel - 12g (2mm) to 2'' (52mm)</t>
  </si>
  <si>
    <t>Anodized titanium G23 tongue barbell, 14g (1.6mm) with a 5mm ferido glued multi-crystal ball with resin cover - length 5/8'' (16mm)</t>
  </si>
  <si>
    <t>Forty Thousand Nine Hundred Forty-Four and 32/100 THB</t>
  </si>
  <si>
    <t>54642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</si>
  <si>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</si>
  <si>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</si>
  <si>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</si>
  <si>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</si>
  <si>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Twenty Three Thousand Eight Hundred Fifty One and 06/100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</si>
</sst>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\-mmm\-yy;@"/>
  </numFmts>
  <fonts count="45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9" tint="-0.249977111117893"/>
      <name val="Segoe UI"/>
      <family val="2"/>
    </font>
    <font>
      <b/>
      <sz val="10"/>
      <name val="Segoe U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68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</cellStyleXfs>
  <cellXfs count="188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3" fillId="7" borderId="0" xfId="0" applyFont="1" applyFill="1"/>
    <xf numFmtId="0" fontId="4" fillId="2" borderId="0" xfId="0" applyFont="1" applyFill="1"/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1" fillId="2" borderId="0" xfId="0" applyFont="1" applyFill="1"/>
    <xf numFmtId="0" fontId="22" fillId="2" borderId="0" xfId="0" applyFont="1" applyFill="1"/>
    <xf numFmtId="0" fontId="21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1" fontId="21" fillId="2" borderId="1" xfId="61" applyNumberFormat="1" applyFont="1" applyFill="1" applyBorder="1" applyAlignment="1">
      <alignment vertical="center"/>
    </xf>
    <xf numFmtId="1" fontId="21" fillId="2" borderId="2" xfId="61" applyNumberFormat="1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vertical="center"/>
    </xf>
    <xf numFmtId="1" fontId="4" fillId="2" borderId="3" xfId="0" applyNumberFormat="1" applyFont="1" applyFill="1" applyBorder="1" applyAlignment="1">
      <alignment vertical="center"/>
    </xf>
    <xf numFmtId="0" fontId="4" fillId="2" borderId="3" xfId="0" applyFont="1" applyFill="1" applyBorder="1"/>
    <xf numFmtId="2" fontId="4" fillId="2" borderId="0" xfId="0" applyNumberFormat="1" applyFont="1" applyFill="1" applyAlignment="1">
      <alignment horizontal="right"/>
    </xf>
    <xf numFmtId="1" fontId="21" fillId="2" borderId="6" xfId="61" applyNumberFormat="1" applyFont="1" applyFill="1" applyBorder="1" applyAlignment="1">
      <alignment horizontal="center" vertical="center"/>
    </xf>
    <xf numFmtId="169" fontId="44" fillId="2" borderId="7" xfId="61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vertical="center"/>
    </xf>
    <xf numFmtId="2" fontId="21" fillId="3" borderId="15" xfId="0" applyNumberFormat="1" applyFont="1" applyFill="1" applyBorder="1" applyAlignment="1">
      <alignment horizontal="center"/>
    </xf>
    <xf numFmtId="2" fontId="21" fillId="3" borderId="19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right" vertical="top" wrapText="1"/>
    </xf>
    <xf numFmtId="2" fontId="4" fillId="2" borderId="20" xfId="0" applyNumberFormat="1" applyFont="1" applyFill="1" applyBorder="1" applyAlignment="1">
      <alignment horizontal="right" vertical="top" wrapText="1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4668">
    <cellStyle name="Comma 2" xfId="7" xr:uid="{07EBDB42-8F92-4BFB-B91E-1F84BA0118C6}"/>
    <cellStyle name="Comma 2 2" xfId="4409" xr:uid="{150297A4-B598-44A0-B5E6-18EB6CA99D0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4" xfId="4295" xr:uid="{BA07601C-D51B-4BC1-8732-754F15EBA5CA}"/>
    <cellStyle name="Currency 13 4 2" xfId="4578" xr:uid="{8EEB68E9-B27C-4202-B3AF-AF92F10EC3A6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6" xfId="4439" xr:uid="{8342876A-405C-4CEC-8691-EE7DFE839E1E}"/>
    <cellStyle name="Hyperlink 2" xfId="6" xr:uid="{6CFFD761-E1C4-4FFC-9C82-FDD569F38491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3" xfId="328" xr:uid="{03EA47A2-FCA6-493E-8BCB-8143C776488D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4" xfId="687" xr:uid="{B2FEB87C-CA84-46E0-B15C-D3D05C2A3E26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4" xfId="4317" xr:uid="{8D39809D-26D4-4C6B-9648-4D8B4EE914CC}"/>
    <cellStyle name="Normal 15 4 2" xfId="4589" xr:uid="{64FD5A7D-8B84-4992-9D1F-34D88340CC06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4" xfId="4324" xr:uid="{8879226F-2111-4565-AF46-876A7BE55D44}"/>
    <cellStyle name="Normal 2 2 4 2" xfId="4595" xr:uid="{2D91A38E-CD3B-44CD-BF6E-21C05E055A25}"/>
    <cellStyle name="Normal 2 2 5" xfId="4454" xr:uid="{598C08F5-11D4-4448-A08A-BF99F7CDF57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4" xfId="4458" xr:uid="{68194DA7-C351-4737-A6E2-1FA81ADAED31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3" xfId="4543" xr:uid="{4AF2022B-5ED7-4D45-893D-83AF6474317F}"/>
    <cellStyle name="Normal 2 6" xfId="3736" xr:uid="{062F5EAA-23BD-48A8-8B68-75D1E89C1A45}"/>
    <cellStyle name="Normal 2 6 2" xfId="4559" xr:uid="{E258376E-FD3C-449C-AEEB-382F70BAADD5}"/>
    <cellStyle name="Normal 2 7" xfId="4406" xr:uid="{8D366A65-FEDC-4227-BE49-6A36FE242731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5" xfId="4468" xr:uid="{8FB8BD1E-8933-4262-8885-0601B296D84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4" xfId="4469" xr:uid="{BBBF06E8-86E3-4B41-B53F-687957D8287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3" xfId="4487" xr:uid="{A8140693-B090-44C0-A1DB-C305F5FCCC2C}"/>
    <cellStyle name="Normal 22 4" xfId="3668" xr:uid="{1FC7FC2B-4DAF-48EB-BD08-6EBC158583E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5" xfId="4472" xr:uid="{97F37249-F920-4DF6-BF87-0C9CCDCCDF2D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3" xfId="4572" xr:uid="{EA02A35C-556D-4352-B529-8B4731D40F41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6" xfId="83" xr:uid="{EC173372-2831-41ED-88C4-207DAEED39E8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3" xfId="4566" xr:uid="{BE4FC7CD-F34D-4F1B-96B8-4C951C03170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3" xfId="4567" xr:uid="{12E74042-91BB-4385-858A-F89982E395B7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4" xfId="3738" xr:uid="{FD6CD9AE-9EA2-45AF-84AA-DCD5B84564E0}"/>
    <cellStyle name="Normal 4 4 2" xfId="4281" xr:uid="{519939FC-48BF-4502-9F01-34B063D97408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4" xfId="722" xr:uid="{808FA53A-B689-4E59-8801-716276933DA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3" xfId="4379" xr:uid="{3D93D95F-1BD9-416C-9A99-DD561FAA9933}"/>
    <cellStyle name="Normal 5 2 3 2" xfId="4645" xr:uid="{76A8864A-5186-4FC7-A979-D53475351AAC}"/>
    <cellStyle name="Normal 5 2 4" xfId="4463" xr:uid="{3BDC48C5-D13C-4EC2-B528-694BF8E816E1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3" xfId="955" xr:uid="{0B9A5734-1A3C-4682-8F6A-A2961F3F3809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3" xfId="1299" xr:uid="{78ED2972-A832-4B12-A26A-7E53F0E44244}"/>
    <cellStyle name="Normal 6 10 2 4" xfId="1300" xr:uid="{70F04B64-70C0-4A7D-9AFB-9BD63129E3A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3" xfId="1535" xr:uid="{54EDD147-8464-49D6-9FD8-FBE229AE6C84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3" xfId="2119" xr:uid="{59EE3DA1-DB0B-4770-AA07-504ACC639355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4" xfId="2478" xr:uid="{E54CEC28-D8CE-4A63-B422-E849457E4CFD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3" xfId="2711" xr:uid="{61611B3B-040E-4461-B4C8-0DDB1358281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4" xfId="3070" xr:uid="{536FF2B0-038F-4AE5-9FE7-52C6BA46A005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3" xfId="4238" xr:uid="{5EC2DB2A-3429-4C68-9A9E-182529ED8F67}"/>
    <cellStyle name="Normal 9 3 3 3 2 3" xfId="3175" xr:uid="{85E4EB72-0899-4CDE-B2A3-D779D0CB8684}"/>
    <cellStyle name="Normal 9 3 3 3 2 3 2" xfId="4239" xr:uid="{0D35D169-A9E1-4217-A710-3312CC798062}"/>
    <cellStyle name="Normal 9 3 3 3 2 4" xfId="3176" xr:uid="{FF234467-C34C-4526-9E6D-A8AAC1711BAD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3" xfId="4242" xr:uid="{75AF3F6B-4569-446D-9042-B4223F0A5F58}"/>
    <cellStyle name="Normal 9 3 3 3 4" xfId="3178" xr:uid="{FAA61678-B95A-4658-BF1B-C0F2FEF8E4A4}"/>
    <cellStyle name="Normal 9 3 3 3 4 2" xfId="4243" xr:uid="{327ADF0C-6426-4F53-9C38-1819753EFB63}"/>
    <cellStyle name="Normal 9 3 3 3 5" xfId="3179" xr:uid="{09A1ACBC-C0CB-4C1A-8729-8B9CDF8C6C5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3" xfId="4246" xr:uid="{6C0DE8CA-5730-4C8F-A9EC-F72076C6D58A}"/>
    <cellStyle name="Normal 9 3 3 4 3" xfId="3182" xr:uid="{635E208F-86A3-4AB7-9738-B6A06CB3C906}"/>
    <cellStyle name="Normal 9 3 3 4 3 2" xfId="4247" xr:uid="{A8D1A167-6002-4C17-84E2-4A455CFC55EE}"/>
    <cellStyle name="Normal 9 3 3 4 4" xfId="3183" xr:uid="{E098A52F-FD89-44CF-9487-669FF6468F7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3" xfId="3186" xr:uid="{F5A394A9-821F-408B-884A-6587DD2A7753}"/>
    <cellStyle name="Normal 9 3 3 5 4" xfId="3187" xr:uid="{673F3A29-4FF4-449F-A591-44EDFB635A51}"/>
    <cellStyle name="Normal 9 3 3 6" xfId="3188" xr:uid="{C450359E-1F3A-45B5-A2FF-BCCF081E102A}"/>
    <cellStyle name="Normal 9 3 3 6 2" xfId="4249" xr:uid="{E3FDC8C8-FEA9-4756-B2B8-70E5900D1294}"/>
    <cellStyle name="Normal 9 3 3 7" xfId="3189" xr:uid="{B65396C8-6144-4577-B70A-7A0F4766CBEF}"/>
    <cellStyle name="Normal 9 3 3 8" xfId="3190" xr:uid="{49F58DF3-23CF-40F1-B1C5-BF29FD744974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3" xfId="3195" xr:uid="{402E439A-DB24-4ED0-9CC6-488A5F999901}"/>
    <cellStyle name="Normal 9 3 4 2 2 4" xfId="3196" xr:uid="{56B6DAED-1368-4989-BC5D-03577D2F313D}"/>
    <cellStyle name="Normal 9 3 4 2 3" xfId="3197" xr:uid="{AE0C72F5-C65C-40F8-997A-BE82FE4AAEF2}"/>
    <cellStyle name="Normal 9 3 4 2 3 2" xfId="4251" xr:uid="{74522319-1DFD-4241-AD02-C95B2C2F3055}"/>
    <cellStyle name="Normal 9 3 4 2 4" xfId="3198" xr:uid="{1964B088-DD81-4689-8774-DC35D99AC0A7}"/>
    <cellStyle name="Normal 9 3 4 2 5" xfId="3199" xr:uid="{85AA862A-566A-4298-95CA-001900BFF46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3" xfId="3202" xr:uid="{859E553D-2322-4DB5-9E80-3DCC002E1CE7}"/>
    <cellStyle name="Normal 9 3 4 3 4" xfId="3203" xr:uid="{C9E2BC69-2D11-4B5E-8793-867FEC47FD74}"/>
    <cellStyle name="Normal 9 3 4 4" xfId="3204" xr:uid="{B7E52E64-CF8F-4FA1-BD38-E40D2DE1CA8F}"/>
    <cellStyle name="Normal 9 3 4 4 2" xfId="3205" xr:uid="{6A5A9A9D-6477-4EC3-91D0-8634064021F4}"/>
    <cellStyle name="Normal 9 3 4 4 3" xfId="3206" xr:uid="{BE61994C-C61D-45B9-A15A-8CA2F75F275C}"/>
    <cellStyle name="Normal 9 3 4 4 4" xfId="3207" xr:uid="{38B0C644-8565-442D-8A70-0CDFD71267BE}"/>
    <cellStyle name="Normal 9 3 4 5" xfId="3208" xr:uid="{F3E6D4C4-EA5D-43E6-AA16-6FCFED5CAC01}"/>
    <cellStyle name="Normal 9 3 4 6" xfId="3209" xr:uid="{803A3E4C-71C6-4C73-BF27-0215576BC0DE}"/>
    <cellStyle name="Normal 9 3 4 7" xfId="3210" xr:uid="{2D7083F8-557C-4B17-B563-D93C0384D67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3" xfId="4255" xr:uid="{CDCA4BF1-82E3-45DD-8C87-BEDE17AF3A01}"/>
    <cellStyle name="Normal 9 3 5 2 3" xfId="3214" xr:uid="{E9D1AAEF-09A2-445F-BED7-13D463E938FC}"/>
    <cellStyle name="Normal 9 3 5 2 3 2" xfId="4256" xr:uid="{2E65939E-F180-4EF8-9329-2AEA0F8150D2}"/>
    <cellStyle name="Normal 9 3 5 2 4" xfId="3215" xr:uid="{B907F800-23B2-472F-AB26-899EAA49295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3" xfId="3218" xr:uid="{D376B54B-4288-4988-92BA-FE9EEEB32519}"/>
    <cellStyle name="Normal 9 3 5 3 4" xfId="3219" xr:uid="{7B79ED67-678A-4700-95E9-FD42624D2D91}"/>
    <cellStyle name="Normal 9 3 5 4" xfId="3220" xr:uid="{E37FD5A4-8D85-4AF9-8746-2A27AD14D583}"/>
    <cellStyle name="Normal 9 3 5 4 2" xfId="4258" xr:uid="{D6C9FA30-B072-4839-ACB0-40FDE19D79FB}"/>
    <cellStyle name="Normal 9 3 5 5" xfId="3221" xr:uid="{81B55BE6-F6F2-41F3-B85B-B0837804FE64}"/>
    <cellStyle name="Normal 9 3 5 6" xfId="3222" xr:uid="{3A11D87E-9994-4FC6-809F-B4E217F15DB3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3" xfId="3226" xr:uid="{BFB16D22-425E-4A4C-9E8B-76A55139CE48}"/>
    <cellStyle name="Normal 9 3 6 2 4" xfId="3227" xr:uid="{DEE05BC0-CAED-4A4E-AA58-32B1C758C8FE}"/>
    <cellStyle name="Normal 9 3 6 3" xfId="3228" xr:uid="{9B268206-27D9-4036-B757-17A679EBF9F6}"/>
    <cellStyle name="Normal 9 3 6 3 2" xfId="4260" xr:uid="{F4A59E7F-A319-4A3D-BDFE-4A802922E196}"/>
    <cellStyle name="Normal 9 3 6 4" xfId="3229" xr:uid="{2A25F579-A2F9-4E80-98F9-BE1CA3AA2300}"/>
    <cellStyle name="Normal 9 3 6 5" xfId="3230" xr:uid="{A38065C7-B910-4346-8B42-57F6B4E3B824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3" xfId="3233" xr:uid="{38775F42-C864-4A35-9A6E-6EB8D771FAB3}"/>
    <cellStyle name="Normal 9 3 7 4" xfId="3234" xr:uid="{7F377F1D-7586-4C1C-AC60-FA8942F86B23}"/>
    <cellStyle name="Normal 9 3 8" xfId="3235" xr:uid="{3EE253FF-82BE-49E8-B59F-DC9BEF7DAF32}"/>
    <cellStyle name="Normal 9 3 8 2" xfId="3236" xr:uid="{41429C95-83AF-4EE0-A816-07E56C62A355}"/>
    <cellStyle name="Normal 9 3 8 3" xfId="3237" xr:uid="{F8F46510-84F2-451B-872B-5E61B548F04B}"/>
    <cellStyle name="Normal 9 3 8 4" xfId="3238" xr:uid="{5B25F764-DE19-4C03-9C12-57F7E42DB5E6}"/>
    <cellStyle name="Normal 9 3 9" xfId="3239" xr:uid="{4F151668-A318-42FE-9B66-03C6CECE435F}"/>
    <cellStyle name="Normal 9 4" xfId="3240" xr:uid="{B36AF820-063D-4106-AA68-C19939629719}"/>
    <cellStyle name="Normal 9 4 10" xfId="3241" xr:uid="{05587996-56E9-472F-9AEA-D541525D9EDB}"/>
    <cellStyle name="Normal 9 4 11" xfId="3242" xr:uid="{D10EDA6B-A4CA-4A9B-A25A-EB03B9568D01}"/>
    <cellStyle name="Normal 9 4 2" xfId="3243" xr:uid="{8AC80D2C-D820-4EC4-8604-A26386C0B4D5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3" xfId="3248" xr:uid="{4EC5BD16-BFA6-4F0A-8F5C-336B40266A81}"/>
    <cellStyle name="Normal 9 4 2 2 2 2 4" xfId="3249" xr:uid="{61228715-DA0D-4526-8B76-26E7220A911F}"/>
    <cellStyle name="Normal 9 4 2 2 2 3" xfId="3250" xr:uid="{044B7EE5-169B-45B6-BB06-F969673A29EC}"/>
    <cellStyle name="Normal 9 4 2 2 2 3 2" xfId="3251" xr:uid="{9934C75E-97DC-4A5F-92D9-9BB9518D6B7A}"/>
    <cellStyle name="Normal 9 4 2 2 2 3 3" xfId="3252" xr:uid="{CC6D834B-C4D9-4194-84D9-E271FA2738D2}"/>
    <cellStyle name="Normal 9 4 2 2 2 3 4" xfId="3253" xr:uid="{C0DFF6F1-8303-4F5C-BA12-2A0C67856970}"/>
    <cellStyle name="Normal 9 4 2 2 2 4" xfId="3254" xr:uid="{8E6B803C-95FC-4CC7-BD71-A248E7196F0B}"/>
    <cellStyle name="Normal 9 4 2 2 2 5" xfId="3255" xr:uid="{1586594D-1969-4E74-AE57-6F0C25308D6E}"/>
    <cellStyle name="Normal 9 4 2 2 2 6" xfId="3256" xr:uid="{8EF72C3A-1B20-4919-A3FF-7A4971B0B7F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3" xfId="3260" xr:uid="{6F8DDBC6-3E3A-40CD-A4F4-C1180DC5667B}"/>
    <cellStyle name="Normal 9 4 2 2 3 2 4" xfId="3261" xr:uid="{219981AE-239B-4A9A-8E59-0EE983D2BF3D}"/>
    <cellStyle name="Normal 9 4 2 2 3 3" xfId="3262" xr:uid="{23E1501E-7B04-40CD-A487-2F219F247E65}"/>
    <cellStyle name="Normal 9 4 2 2 3 4" xfId="3263" xr:uid="{E1B79620-2A9C-4A0F-B2AD-3E033A2CE8F8}"/>
    <cellStyle name="Normal 9 4 2 2 3 5" xfId="3264" xr:uid="{110D809D-0BC3-46CD-B72B-711780E9050F}"/>
    <cellStyle name="Normal 9 4 2 2 4" xfId="3265" xr:uid="{B8C2EED8-CB66-47A1-ADA3-DD4BA98651F3}"/>
    <cellStyle name="Normal 9 4 2 2 4 2" xfId="3266" xr:uid="{0BC5AF3E-CC97-466E-ACF1-9AA392D62128}"/>
    <cellStyle name="Normal 9 4 2 2 4 3" xfId="3267" xr:uid="{17E09A5C-8A59-4EB1-8865-BE6EC04B6B60}"/>
    <cellStyle name="Normal 9 4 2 2 4 4" xfId="3268" xr:uid="{71E5044D-E050-4A67-87BB-3B7AEAEEA0E1}"/>
    <cellStyle name="Normal 9 4 2 2 5" xfId="3269" xr:uid="{A1A31F0E-5E48-40A1-A790-F81542757042}"/>
    <cellStyle name="Normal 9 4 2 2 5 2" xfId="3270" xr:uid="{B07BD559-0B0D-479E-8705-6D1395CB3079}"/>
    <cellStyle name="Normal 9 4 2 2 5 3" xfId="3271" xr:uid="{D696B72D-DA5D-432D-B7FC-060A1F34C1ED}"/>
    <cellStyle name="Normal 9 4 2 2 5 4" xfId="3272" xr:uid="{13EBF954-1F08-4D3B-B5FA-D19F1D84E502}"/>
    <cellStyle name="Normal 9 4 2 2 6" xfId="3273" xr:uid="{FAF572B2-5516-4FEC-B5D0-D8BB079B286A}"/>
    <cellStyle name="Normal 9 4 2 2 7" xfId="3274" xr:uid="{8B112F79-1278-4631-81D6-9972DA2AC6D9}"/>
    <cellStyle name="Normal 9 4 2 2 8" xfId="3275" xr:uid="{6CF4D569-8D5B-414E-922F-009464BABB7D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3" xfId="4265" xr:uid="{2ECDEDAD-A212-4492-8F74-A6CEEF34DDEA}"/>
    <cellStyle name="Normal 9 4 2 3 2 3" xfId="3279" xr:uid="{8CDEB715-07C0-4FE4-A61E-49CC1FB8EB0C}"/>
    <cellStyle name="Normal 9 4 2 3 2 3 2" xfId="4266" xr:uid="{49793AFE-CA67-4B52-AE66-F411EC6ECE11}"/>
    <cellStyle name="Normal 9 4 2 3 2 4" xfId="3280" xr:uid="{6813B584-FABB-43CA-AEE4-24CDD72D4F7D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3" xfId="3283" xr:uid="{ABFF89AF-85E3-46C9-B362-41EEC11E2AEE}"/>
    <cellStyle name="Normal 9 4 2 3 3 4" xfId="3284" xr:uid="{549A0934-7F38-4FBF-B25D-0C11B396FC8C}"/>
    <cellStyle name="Normal 9 4 2 3 4" xfId="3285" xr:uid="{EE1C93E9-6800-4BBD-A6DA-7EAAA8FB2FD6}"/>
    <cellStyle name="Normal 9 4 2 3 4 2" xfId="4268" xr:uid="{D58037FC-2370-4193-A0C1-F8E06A91FC04}"/>
    <cellStyle name="Normal 9 4 2 3 5" xfId="3286" xr:uid="{E8C37C29-FD4B-49BC-8E22-AC2EBE7DF593}"/>
    <cellStyle name="Normal 9 4 2 3 6" xfId="3287" xr:uid="{906AEEC2-8CF4-473F-99C6-F43E29750A31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3" xfId="3291" xr:uid="{B5DF5C07-B2AB-4224-A98B-82ABF32D17FE}"/>
    <cellStyle name="Normal 9 4 2 4 2 4" xfId="3292" xr:uid="{E3649021-61EE-422C-820F-959F7B2F146A}"/>
    <cellStyle name="Normal 9 4 2 4 3" xfId="3293" xr:uid="{A9E734C7-CD7B-445D-A574-47F4C6690C6E}"/>
    <cellStyle name="Normal 9 4 2 4 3 2" xfId="4270" xr:uid="{4F7E71AF-2EBC-4F6C-BBB1-729B073D06F1}"/>
    <cellStyle name="Normal 9 4 2 4 4" xfId="3294" xr:uid="{DC7FEBBA-CC56-40D6-96FC-5EF4CE97DDAF}"/>
    <cellStyle name="Normal 9 4 2 4 5" xfId="3295" xr:uid="{8DE7B1EA-9A22-4B40-B828-D5462898E79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3" xfId="3298" xr:uid="{515F52F5-1FF6-4780-AB0D-57AC1901353A}"/>
    <cellStyle name="Normal 9 4 2 5 4" xfId="3299" xr:uid="{E7E48E44-7E34-4478-905F-783CE06C0F36}"/>
    <cellStyle name="Normal 9 4 2 6" xfId="3300" xr:uid="{5C803D0A-6AEB-4A8F-8E80-8D3622118DA2}"/>
    <cellStyle name="Normal 9 4 2 6 2" xfId="3301" xr:uid="{EBA2872D-81A5-4177-BD14-9D3F5247FA3D}"/>
    <cellStyle name="Normal 9 4 2 6 3" xfId="3302" xr:uid="{30B89C50-1B50-431D-AE16-A9B691624786}"/>
    <cellStyle name="Normal 9 4 2 6 4" xfId="3303" xr:uid="{E02EA51D-AE4E-4A27-B385-1D45F1D7B0F0}"/>
    <cellStyle name="Normal 9 4 2 7" xfId="3304" xr:uid="{717EC764-6200-4781-9DBE-7AE01DC492DD}"/>
    <cellStyle name="Normal 9 4 2 8" xfId="3305" xr:uid="{D54AE50E-6751-456D-B814-0BC1D4404099}"/>
    <cellStyle name="Normal 9 4 2 9" xfId="3306" xr:uid="{B26C6B3A-C714-4834-A076-37A046B30935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3" xfId="3311" xr:uid="{11006371-3CA0-4985-B591-71D72B539045}"/>
    <cellStyle name="Normal 9 4 3 2 2 4" xfId="3312" xr:uid="{E62A273D-F6D5-433E-B6BD-74AE87A1D16D}"/>
    <cellStyle name="Normal 9 4 3 2 3" xfId="3313" xr:uid="{CDF820E3-1F8D-4790-8EBB-F35BAB48E074}"/>
    <cellStyle name="Normal 9 4 3 2 3 2" xfId="3314" xr:uid="{C6D6D191-4345-4124-95DB-DA72114A04AD}"/>
    <cellStyle name="Normal 9 4 3 2 3 3" xfId="3315" xr:uid="{F82A6596-11F2-4F37-AE15-33682F6E3CCA}"/>
    <cellStyle name="Normal 9 4 3 2 3 4" xfId="3316" xr:uid="{93A4C50D-082E-4EAA-80B5-ABA592ACE146}"/>
    <cellStyle name="Normal 9 4 3 2 4" xfId="3317" xr:uid="{0989A098-235A-42A9-8FF4-60D3A72B6897}"/>
    <cellStyle name="Normal 9 4 3 2 5" xfId="3318" xr:uid="{74781C37-F52E-4614-9623-0B5315CC4C21}"/>
    <cellStyle name="Normal 9 4 3 2 6" xfId="3319" xr:uid="{47557503-8191-4F66-A55C-0066518F1329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3" xfId="3323" xr:uid="{7540B3B3-BE63-4382-8788-035841DB8000}"/>
    <cellStyle name="Normal 9 4 3 3 2 4" xfId="3324" xr:uid="{4D05D9EA-2B64-4F3B-97E4-EE0965D522EA}"/>
    <cellStyle name="Normal 9 4 3 3 3" xfId="3325" xr:uid="{1695321A-5755-4761-9344-30D1F8022A20}"/>
    <cellStyle name="Normal 9 4 3 3 4" xfId="3326" xr:uid="{E5D4892A-4307-46D8-9909-A239FFC90172}"/>
    <cellStyle name="Normal 9 4 3 3 5" xfId="3327" xr:uid="{4FF37372-DFBC-4372-9252-087A62240A77}"/>
    <cellStyle name="Normal 9 4 3 4" xfId="3328" xr:uid="{B65728D1-7259-48BA-B3D2-BD4C2CBF7246}"/>
    <cellStyle name="Normal 9 4 3 4 2" xfId="3329" xr:uid="{BE4EE3B0-ECF7-4EF0-ADD3-F7F9BC0D8FBD}"/>
    <cellStyle name="Normal 9 4 3 4 3" xfId="3330" xr:uid="{B566C851-B38D-41FF-BF26-4880290593F5}"/>
    <cellStyle name="Normal 9 4 3 4 4" xfId="3331" xr:uid="{C4DF18AD-95DD-4803-8718-861871550545}"/>
    <cellStyle name="Normal 9 4 3 5" xfId="3332" xr:uid="{6BE34A0C-5247-4E0E-8C18-CBEF482FD451}"/>
    <cellStyle name="Normal 9 4 3 5 2" xfId="3333" xr:uid="{69C0B82B-E59E-451D-8DA8-F3B070829995}"/>
    <cellStyle name="Normal 9 4 3 5 3" xfId="3334" xr:uid="{C658907C-AF6D-45D3-88AB-E4B8019AE96D}"/>
    <cellStyle name="Normal 9 4 3 5 4" xfId="3335" xr:uid="{8BAF2CE6-A7BF-40F0-8222-1362BA7F2706}"/>
    <cellStyle name="Normal 9 4 3 6" xfId="3336" xr:uid="{663F01B0-33FA-4D39-B6E1-F587E2B0AF15}"/>
    <cellStyle name="Normal 9 4 3 7" xfId="3337" xr:uid="{ED672016-18E9-4ABB-90F2-C09EC1FDC260}"/>
    <cellStyle name="Normal 9 4 3 8" xfId="3338" xr:uid="{818A346A-71F6-4324-9525-50E86AB2A0BA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3" xfId="3343" xr:uid="{1B8C1CF7-E5C9-4880-B588-E7606850BBF2}"/>
    <cellStyle name="Normal 9 4 4 2 2 4" xfId="3344" xr:uid="{A6BBA61C-2B58-4B6A-8522-D19F9275B174}"/>
    <cellStyle name="Normal 9 4 4 2 3" xfId="3345" xr:uid="{58AD18EB-8B28-4CCF-A2F5-A6C00EBA9C96}"/>
    <cellStyle name="Normal 9 4 4 2 3 2" xfId="4274" xr:uid="{7633241B-2A2F-4012-9F3C-417098F53043}"/>
    <cellStyle name="Normal 9 4 4 2 4" xfId="3346" xr:uid="{3F26112B-9D0F-4391-92B1-84B930FB740C}"/>
    <cellStyle name="Normal 9 4 4 2 5" xfId="3347" xr:uid="{97EBE7D5-F65F-460B-9708-FD331A512542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3" xfId="3350" xr:uid="{677283A2-FBAA-4A7D-BF93-5C581F8828B9}"/>
    <cellStyle name="Normal 9 4 4 3 4" xfId="3351" xr:uid="{086C0F03-BD4C-4343-9F4F-C5C72CC9C108}"/>
    <cellStyle name="Normal 9 4 4 4" xfId="3352" xr:uid="{373083DB-45F7-467D-8220-0D1AFD273947}"/>
    <cellStyle name="Normal 9 4 4 4 2" xfId="3353" xr:uid="{321DF2AC-9CAD-420A-9817-3F63C8157AEA}"/>
    <cellStyle name="Normal 9 4 4 4 3" xfId="3354" xr:uid="{B396A407-E763-4E74-9620-D29DAC74A0C9}"/>
    <cellStyle name="Normal 9 4 4 4 4" xfId="3355" xr:uid="{49057117-C5D1-4F54-9358-182822105648}"/>
    <cellStyle name="Normal 9 4 4 5" xfId="3356" xr:uid="{C64D3DB9-8FB5-481D-8C0E-356859EB31C3}"/>
    <cellStyle name="Normal 9 4 4 6" xfId="3357" xr:uid="{CE611F52-669B-4434-9538-3DE5D1953BF8}"/>
    <cellStyle name="Normal 9 4 4 7" xfId="3358" xr:uid="{E42AA119-7F29-4E69-B4D7-3893569B3A67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3" xfId="3362" xr:uid="{DC9331B7-1C1E-4DEF-8ACA-BBB92E1435CA}"/>
    <cellStyle name="Normal 9 4 5 2 4" xfId="3363" xr:uid="{A08CA7CB-1D88-4572-B0F9-EF195DDDD5C2}"/>
    <cellStyle name="Normal 9 4 5 3" xfId="3364" xr:uid="{A1E9C33C-C94E-4FFB-BAAF-493B0788A2C1}"/>
    <cellStyle name="Normal 9 4 5 3 2" xfId="3365" xr:uid="{3876BB89-BE58-496A-92CB-3F4DBDAC9F60}"/>
    <cellStyle name="Normal 9 4 5 3 3" xfId="3366" xr:uid="{F73D1800-06A9-4D99-8554-9DB4BC2DCF62}"/>
    <cellStyle name="Normal 9 4 5 3 4" xfId="3367" xr:uid="{41C66C3B-088B-4235-9A2A-04856B8649BA}"/>
    <cellStyle name="Normal 9 4 5 4" xfId="3368" xr:uid="{E2116F0C-A7ED-4018-B37E-6460DD191EFB}"/>
    <cellStyle name="Normal 9 4 5 5" xfId="3369" xr:uid="{10597110-38DF-4F4E-BF64-F79F5D4481D5}"/>
    <cellStyle name="Normal 9 4 5 6" xfId="3370" xr:uid="{6193CB2F-0D4F-4003-B651-78D0486386BF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3" xfId="3374" xr:uid="{936E98DF-DA76-41C5-997F-EDEF1086A88A}"/>
    <cellStyle name="Normal 9 4 6 2 4" xfId="3375" xr:uid="{D86FE3C7-4910-4F6A-AFE5-FB872984644E}"/>
    <cellStyle name="Normal 9 4 6 3" xfId="3376" xr:uid="{7D42B768-6197-45F7-A266-F5094882D122}"/>
    <cellStyle name="Normal 9 4 6 4" xfId="3377" xr:uid="{7DB71026-A14B-43C5-8F56-41602DDF0746}"/>
    <cellStyle name="Normal 9 4 6 5" xfId="3378" xr:uid="{331CA8AB-5B2B-4241-B49C-65027FE1626C}"/>
    <cellStyle name="Normal 9 4 7" xfId="3379" xr:uid="{23E879BA-5EDE-4527-B83F-BD3E7C5CD9E1}"/>
    <cellStyle name="Normal 9 4 7 2" xfId="3380" xr:uid="{FE6BB645-9DCD-439A-AA54-1D20CA64AABA}"/>
    <cellStyle name="Normal 9 4 7 3" xfId="3381" xr:uid="{63EACFD9-C165-4BCD-83BB-E9C03CCCBB36}"/>
    <cellStyle name="Normal 9 4 7 4" xfId="3382" xr:uid="{A237818C-2634-4E2F-A320-E14CE2E43306}"/>
    <cellStyle name="Normal 9 4 8" xfId="3383" xr:uid="{4B3F0F96-7698-4C1B-9352-DFB8A143B4C0}"/>
    <cellStyle name="Normal 9 4 8 2" xfId="3384" xr:uid="{1652C9F7-EF06-4CE0-89E5-AD33D943B7C8}"/>
    <cellStyle name="Normal 9 4 8 3" xfId="3385" xr:uid="{42C48E4C-0A45-4969-A540-285C636278BC}"/>
    <cellStyle name="Normal 9 4 8 4" xfId="3386" xr:uid="{6ED60723-E769-4128-AB65-7053B9A54F85}"/>
    <cellStyle name="Normal 9 4 9" xfId="3387" xr:uid="{0A0D880C-0BFC-41C8-B227-974676FB3A25}"/>
    <cellStyle name="Normal 9 5" xfId="3388" xr:uid="{F86CC073-51FB-4947-B60F-A224C8F5AAAD}"/>
    <cellStyle name="Normal 9 5 10" xfId="3389" xr:uid="{A9761081-2313-4CCE-946F-97186494E246}"/>
    <cellStyle name="Normal 9 5 11" xfId="3390" xr:uid="{D20600A0-E03E-4CBD-8164-D0D21344248F}"/>
    <cellStyle name="Normal 9 5 2" xfId="3391" xr:uid="{A630278B-53B1-4F67-ABBD-AD5D7E85E57A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3" xfId="3396" xr:uid="{3E2CCF73-B1F9-4F05-80C1-CDC65940B91F}"/>
    <cellStyle name="Normal 9 5 2 2 2 2 4" xfId="3397" xr:uid="{BF6CCD5E-E621-4573-AA38-665E2F75835D}"/>
    <cellStyle name="Normal 9 5 2 2 2 3" xfId="3398" xr:uid="{52C60F68-7D3D-4FAB-9822-F8D800416909}"/>
    <cellStyle name="Normal 9 5 2 2 2 3 2" xfId="3399" xr:uid="{A7D84D49-75C3-492F-8483-A4BA44E1ED1E}"/>
    <cellStyle name="Normal 9 5 2 2 2 3 3" xfId="3400" xr:uid="{DEB0BFC0-6AC8-47D9-B90F-FD577C17CA56}"/>
    <cellStyle name="Normal 9 5 2 2 2 3 4" xfId="3401" xr:uid="{03CA0861-E115-40D7-AD98-93C13EA8709B}"/>
    <cellStyle name="Normal 9 5 2 2 2 4" xfId="3402" xr:uid="{5D86A963-245A-49A6-A2B1-B654F7A5EFF0}"/>
    <cellStyle name="Normal 9 5 2 2 2 5" xfId="3403" xr:uid="{0D7CCE81-E84A-4D9A-80E7-BF2B58D2C1DD}"/>
    <cellStyle name="Normal 9 5 2 2 2 6" xfId="3404" xr:uid="{FE0A2B1A-1FB6-4859-A93A-8CAF03C86E3D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3" xfId="3408" xr:uid="{460C8630-68AB-426D-9D9D-763D724AF965}"/>
    <cellStyle name="Normal 9 5 2 2 3 2 4" xfId="3409" xr:uid="{D555BAE4-2377-4ABA-9575-DA6DB052A73A}"/>
    <cellStyle name="Normal 9 5 2 2 3 3" xfId="3410" xr:uid="{C505AA95-563E-408B-A1CC-731CD37B53A9}"/>
    <cellStyle name="Normal 9 5 2 2 3 4" xfId="3411" xr:uid="{D68FF109-AC44-43B9-9469-DF21F3BAECA0}"/>
    <cellStyle name="Normal 9 5 2 2 3 5" xfId="3412" xr:uid="{48D2BC56-2EE9-4334-A763-D2EDC87911F4}"/>
    <cellStyle name="Normal 9 5 2 2 4" xfId="3413" xr:uid="{19746D52-1266-4886-850F-DE49B8F1E5D1}"/>
    <cellStyle name="Normal 9 5 2 2 4 2" xfId="3414" xr:uid="{8F02253D-2DA7-4DF7-AB36-0A15BE33DDCE}"/>
    <cellStyle name="Normal 9 5 2 2 4 3" xfId="3415" xr:uid="{A1462127-7D09-4D1D-AA9D-AF764FEC13B9}"/>
    <cellStyle name="Normal 9 5 2 2 4 4" xfId="3416" xr:uid="{E5FC1265-8147-4DBD-94DB-054BA3D935D8}"/>
    <cellStyle name="Normal 9 5 2 2 5" xfId="3417" xr:uid="{D1030FEA-03C9-49A7-8E62-BABCB3AB477F}"/>
    <cellStyle name="Normal 9 5 2 2 5 2" xfId="3418" xr:uid="{9EF967B1-DD50-422B-9C1C-8D416AF67331}"/>
    <cellStyle name="Normal 9 5 2 2 5 3" xfId="3419" xr:uid="{3ADD6D94-AD84-40E9-A436-ABE7AEFFDEE9}"/>
    <cellStyle name="Normal 9 5 2 2 5 4" xfId="3420" xr:uid="{EBC5E9A4-78A2-4167-A8DF-A6150A067C14}"/>
    <cellStyle name="Normal 9 5 2 2 6" xfId="3421" xr:uid="{5E5DB2A2-9827-4596-869F-B8830BBB12B8}"/>
    <cellStyle name="Normal 9 5 2 2 7" xfId="3422" xr:uid="{88D7E271-7BDB-49C9-AD74-416A73ED543D}"/>
    <cellStyle name="Normal 9 5 2 2 8" xfId="3423" xr:uid="{08E1DCC5-DF73-4598-A21C-A13B18CBF9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3" xfId="3427" xr:uid="{6CAF1EA0-5483-45FF-99E2-B6981CAE9767}"/>
    <cellStyle name="Normal 9 5 2 3 2 4" xfId="3428" xr:uid="{B47E8974-458C-4AF9-84CC-34D421E180D2}"/>
    <cellStyle name="Normal 9 5 2 3 3" xfId="3429" xr:uid="{DF70A764-65AE-4A06-B0C3-C0EA68E39D1E}"/>
    <cellStyle name="Normal 9 5 2 3 3 2" xfId="3430" xr:uid="{33B9A006-230F-4430-AD81-0A1828F7FF73}"/>
    <cellStyle name="Normal 9 5 2 3 3 3" xfId="3431" xr:uid="{4C6CE248-1EA7-4D82-AF72-DBF364689ED2}"/>
    <cellStyle name="Normal 9 5 2 3 3 4" xfId="3432" xr:uid="{95A18C9F-E989-4B20-93A6-3A5BC6326BF0}"/>
    <cellStyle name="Normal 9 5 2 3 4" xfId="3433" xr:uid="{63CBE5E3-3D73-45AA-8C1D-E37B4B46874E}"/>
    <cellStyle name="Normal 9 5 2 3 5" xfId="3434" xr:uid="{50BFB28E-AADF-4B76-ABA7-97EA3ECBB478}"/>
    <cellStyle name="Normal 9 5 2 3 6" xfId="3435" xr:uid="{9AFBB40A-5FA7-4E06-8CB0-CD5FD46CC394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3" xfId="3439" xr:uid="{99513CF1-4434-4648-9370-365F77384D49}"/>
    <cellStyle name="Normal 9 5 2 4 2 4" xfId="3440" xr:uid="{0BFD76FB-8B12-4A52-80B3-C930DD07FDA4}"/>
    <cellStyle name="Normal 9 5 2 4 3" xfId="3441" xr:uid="{558C0A5C-B690-4755-A11B-3995B5942152}"/>
    <cellStyle name="Normal 9 5 2 4 4" xfId="3442" xr:uid="{731FAB44-C035-4434-BBC2-78D19177F876}"/>
    <cellStyle name="Normal 9 5 2 4 5" xfId="3443" xr:uid="{5287E35C-CA63-49C4-85CA-9AC4CE3047F9}"/>
    <cellStyle name="Normal 9 5 2 5" xfId="3444" xr:uid="{E41A2246-1F45-4D76-B522-E10C396DE870}"/>
    <cellStyle name="Normal 9 5 2 5 2" xfId="3445" xr:uid="{9C71CA7C-6CFE-4080-AE49-38B843637FEB}"/>
    <cellStyle name="Normal 9 5 2 5 3" xfId="3446" xr:uid="{0CF0622F-4418-4EC2-ACF3-0B81D498B5AD}"/>
    <cellStyle name="Normal 9 5 2 5 4" xfId="3447" xr:uid="{A6E4643C-6A1B-4B6B-A850-222E09D6CCA6}"/>
    <cellStyle name="Normal 9 5 2 6" xfId="3448" xr:uid="{8C110C3A-907B-435A-A8AA-D24C4B1366CE}"/>
    <cellStyle name="Normal 9 5 2 6 2" xfId="3449" xr:uid="{8568CA61-10C1-4A67-BF81-74C3A75566F2}"/>
    <cellStyle name="Normal 9 5 2 6 3" xfId="3450" xr:uid="{29A4313F-8949-45E4-B984-92A0944FDCE2}"/>
    <cellStyle name="Normal 9 5 2 6 4" xfId="3451" xr:uid="{0325FD9A-847A-43EE-B727-CD6655DBABC1}"/>
    <cellStyle name="Normal 9 5 2 7" xfId="3452" xr:uid="{E9633376-09FD-480B-B8E6-E2BBB4C54C9C}"/>
    <cellStyle name="Normal 9 5 2 8" xfId="3453" xr:uid="{24667192-8A7F-4C78-B8E0-8EA511051635}"/>
    <cellStyle name="Normal 9 5 2 9" xfId="3454" xr:uid="{A3859758-B49F-42CD-A0B5-055EE9E68BF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3" xfId="3459" xr:uid="{81EDA8D9-CE06-4943-BBD1-3133299612F3}"/>
    <cellStyle name="Normal 9 5 3 2 2 4" xfId="3460" xr:uid="{9B9702E4-91CA-4288-83C4-823B366BBDE5}"/>
    <cellStyle name="Normal 9 5 3 2 3" xfId="3461" xr:uid="{215002A9-D445-4D5A-AE79-C3D1F42472E5}"/>
    <cellStyle name="Normal 9 5 3 2 3 2" xfId="3462" xr:uid="{3B61D4E9-2E45-4B2B-8CF2-01515EE8EC5B}"/>
    <cellStyle name="Normal 9 5 3 2 3 3" xfId="3463" xr:uid="{1F61B04B-9527-40FF-BE3D-CA384975FB41}"/>
    <cellStyle name="Normal 9 5 3 2 3 4" xfId="3464" xr:uid="{8882092E-0D1E-4D0E-907F-194906559D1A}"/>
    <cellStyle name="Normal 9 5 3 2 4" xfId="3465" xr:uid="{411F4421-ABEA-461A-9058-E8CD9798B9E8}"/>
    <cellStyle name="Normal 9 5 3 2 5" xfId="3466" xr:uid="{0B02444B-F6A2-462A-9062-3C95251D624E}"/>
    <cellStyle name="Normal 9 5 3 2 6" xfId="3467" xr:uid="{65C3478D-E36D-4799-9007-A7B5C1DE94A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3" xfId="3471" xr:uid="{9DD214D2-D70D-43B5-B6D3-39A6668C3BA7}"/>
    <cellStyle name="Normal 9 5 3 3 2 4" xfId="3472" xr:uid="{4CAC0FFB-A3DC-46A0-853A-11ACB7CC7939}"/>
    <cellStyle name="Normal 9 5 3 3 3" xfId="3473" xr:uid="{E5026B54-9B89-4D83-A174-5D07F5E2155D}"/>
    <cellStyle name="Normal 9 5 3 3 4" xfId="3474" xr:uid="{E062739B-F646-405F-8385-F898B790ECB5}"/>
    <cellStyle name="Normal 9 5 3 3 5" xfId="3475" xr:uid="{F5D30213-279D-4255-A0DE-3F69F4F403A7}"/>
    <cellStyle name="Normal 9 5 3 4" xfId="3476" xr:uid="{2956DDAD-978D-48AC-8E58-46D23C8B510F}"/>
    <cellStyle name="Normal 9 5 3 4 2" xfId="3477" xr:uid="{D1FFA0D6-70DA-4217-8381-68FE55181D90}"/>
    <cellStyle name="Normal 9 5 3 4 3" xfId="3478" xr:uid="{900533C0-49E9-4916-B9A3-32FDDAE42CF6}"/>
    <cellStyle name="Normal 9 5 3 4 4" xfId="3479" xr:uid="{D7820F01-9A4B-4F9C-B399-F6C809DC336F}"/>
    <cellStyle name="Normal 9 5 3 5" xfId="3480" xr:uid="{7CB31839-CB84-4E61-8E87-49120194112E}"/>
    <cellStyle name="Normal 9 5 3 5 2" xfId="3481" xr:uid="{78CD7958-FB10-470E-9ADC-A9F616CE1DA8}"/>
    <cellStyle name="Normal 9 5 3 5 3" xfId="3482" xr:uid="{7A44180B-DC9E-4628-AA2C-D511A3E1A4DB}"/>
    <cellStyle name="Normal 9 5 3 5 4" xfId="3483" xr:uid="{C065D9EF-3BF9-4395-869B-985EBB592D22}"/>
    <cellStyle name="Normal 9 5 3 6" xfId="3484" xr:uid="{8069611D-FE07-40C2-A3F2-F7AADA426843}"/>
    <cellStyle name="Normal 9 5 3 7" xfId="3485" xr:uid="{E409B1D1-567A-4E09-ADFE-5127B91B5C13}"/>
    <cellStyle name="Normal 9 5 3 8" xfId="3486" xr:uid="{AD8E4184-C5B5-42A8-95BB-6AF790A5515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3" xfId="3491" xr:uid="{F4965547-5CE4-4099-98C1-719E32EC737E}"/>
    <cellStyle name="Normal 9 5 4 2 2 4" xfId="3492" xr:uid="{CAFDA8F3-4445-4C8B-9D75-ED2E1F9C4D20}"/>
    <cellStyle name="Normal 9 5 4 2 3" xfId="3493" xr:uid="{ABEBAA1B-2EFC-4D53-91C2-CFB8E892C35D}"/>
    <cellStyle name="Normal 9 5 4 2 4" xfId="3494" xr:uid="{F80B5EA7-759F-4D1A-BE47-A48DFBB52A17}"/>
    <cellStyle name="Normal 9 5 4 2 5" xfId="3495" xr:uid="{8290C90D-43B6-427D-AB95-609FE562B116}"/>
    <cellStyle name="Normal 9 5 4 3" xfId="3496" xr:uid="{F50801D6-FC22-40E5-A00A-61F4FB8F1128}"/>
    <cellStyle name="Normal 9 5 4 3 2" xfId="3497" xr:uid="{39EF0002-E058-4ADE-9EE2-B1CCF3F38BC8}"/>
    <cellStyle name="Normal 9 5 4 3 3" xfId="3498" xr:uid="{34CA5CF6-F299-4624-8DA9-F03519E3BC52}"/>
    <cellStyle name="Normal 9 5 4 3 4" xfId="3499" xr:uid="{39A6F213-740F-4718-A632-93D5AE134FC9}"/>
    <cellStyle name="Normal 9 5 4 4" xfId="3500" xr:uid="{2C9BBD38-6AEB-49E7-BA39-C871B7F700AA}"/>
    <cellStyle name="Normal 9 5 4 4 2" xfId="3501" xr:uid="{681755ED-F5DC-433D-B04E-19D20F0825CC}"/>
    <cellStyle name="Normal 9 5 4 4 3" xfId="3502" xr:uid="{A023CC44-368B-47B8-88A1-E0BBB93BA094}"/>
    <cellStyle name="Normal 9 5 4 4 4" xfId="3503" xr:uid="{2498BC5C-214B-434F-BC73-5368B7617698}"/>
    <cellStyle name="Normal 9 5 4 5" xfId="3504" xr:uid="{8446262D-E7F7-4258-9D75-FCC787D28D67}"/>
    <cellStyle name="Normal 9 5 4 6" xfId="3505" xr:uid="{77E3D96C-E4D1-4F59-B251-4F8906AAB81D}"/>
    <cellStyle name="Normal 9 5 4 7" xfId="3506" xr:uid="{32671DA6-9AD3-4086-BD12-3784DE729229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3" xfId="3510" xr:uid="{C7D3BD57-3ACF-4D97-BA3E-A4BF37669E8D}"/>
    <cellStyle name="Normal 9 5 5 2 4" xfId="3511" xr:uid="{8DA4C761-7A49-4571-8A1D-72507E79E84E}"/>
    <cellStyle name="Normal 9 5 5 3" xfId="3512" xr:uid="{2BE788CD-4950-456F-8B23-3AA8AD516D7B}"/>
    <cellStyle name="Normal 9 5 5 3 2" xfId="3513" xr:uid="{44C72F3C-AE61-4366-B44B-8ACA85C34C2A}"/>
    <cellStyle name="Normal 9 5 5 3 3" xfId="3514" xr:uid="{0ED9306D-CB61-424E-8173-2CCDE6CAA260}"/>
    <cellStyle name="Normal 9 5 5 3 4" xfId="3515" xr:uid="{E66B88EB-697F-46E7-AF5B-304EDB839CEE}"/>
    <cellStyle name="Normal 9 5 5 4" xfId="3516" xr:uid="{E57C5B06-B711-49E3-BBE2-CD6C41D017AC}"/>
    <cellStyle name="Normal 9 5 5 5" xfId="3517" xr:uid="{20BC3070-137A-4FE4-86CB-626E81A8A232}"/>
    <cellStyle name="Normal 9 5 5 6" xfId="3518" xr:uid="{5C5464CF-3BBC-4985-967F-F6E6B54E441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3" xfId="3522" xr:uid="{006A5A07-34F7-42CB-A581-0731DEA5CD09}"/>
    <cellStyle name="Normal 9 5 6 2 4" xfId="3523" xr:uid="{9FB6EDE4-ABB1-4D30-B3C6-2868CB304DE9}"/>
    <cellStyle name="Normal 9 5 6 3" xfId="3524" xr:uid="{70D31E7D-8D35-44B6-B356-31B307F95A5E}"/>
    <cellStyle name="Normal 9 5 6 4" xfId="3525" xr:uid="{59D60B76-2E95-4932-908E-B4A988E02ED0}"/>
    <cellStyle name="Normal 9 5 6 5" xfId="3526" xr:uid="{53C37F21-B8FF-4570-A5B6-899519EC1C2C}"/>
    <cellStyle name="Normal 9 5 7" xfId="3527" xr:uid="{8A32F5F6-6741-43EE-B908-023D31B5CDEF}"/>
    <cellStyle name="Normal 9 5 7 2" xfId="3528" xr:uid="{0BFFC645-E101-4F53-AA74-A74675214F22}"/>
    <cellStyle name="Normal 9 5 7 3" xfId="3529" xr:uid="{6C2490A9-054E-46AA-BD0E-B1E151926868}"/>
    <cellStyle name="Normal 9 5 7 4" xfId="3530" xr:uid="{ED3CC8C0-21C6-4A1E-BC3F-94506ED26F43}"/>
    <cellStyle name="Normal 9 5 8" xfId="3531" xr:uid="{6C98A002-3128-4D4F-83EE-6C28969DC451}"/>
    <cellStyle name="Normal 9 5 8 2" xfId="3532" xr:uid="{DC28BC4D-8758-49D8-B680-B0944F67D6B4}"/>
    <cellStyle name="Normal 9 5 8 3" xfId="3533" xr:uid="{268D54E0-77E2-4619-B8E2-87A0033AA1BC}"/>
    <cellStyle name="Normal 9 5 8 4" xfId="3534" xr:uid="{94538C98-43EE-4226-9D9A-8F6193FFF09B}"/>
    <cellStyle name="Normal 9 5 9" xfId="3535" xr:uid="{50615741-9D37-4C1F-A470-C55E03F6F494}"/>
    <cellStyle name="Normal 9 6" xfId="3536" xr:uid="{BFF50448-C313-459F-A1AE-C47CB71FEEAF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3" xfId="3541" xr:uid="{73779289-A292-487E-B418-CBD91DC2C29B}"/>
    <cellStyle name="Normal 9 6 2 2 2 4" xfId="3542" xr:uid="{73DBD49D-6AE8-49DC-8480-11C32F4CC6D8}"/>
    <cellStyle name="Normal 9 6 2 2 3" xfId="3543" xr:uid="{7BA9F422-CD62-4268-82F0-C92AB9933DCF}"/>
    <cellStyle name="Normal 9 6 2 2 3 2" xfId="3544" xr:uid="{5377CFB1-BB37-4FE4-AB9C-531370EB18D3}"/>
    <cellStyle name="Normal 9 6 2 2 3 3" xfId="3545" xr:uid="{6DE34F42-A5F4-48D8-B3CF-462084457B73}"/>
    <cellStyle name="Normal 9 6 2 2 3 4" xfId="3546" xr:uid="{6D549EB1-AE7E-45A6-8D6A-4E41FABAA8D3}"/>
    <cellStyle name="Normal 9 6 2 2 4" xfId="3547" xr:uid="{25C44FEE-C857-454C-9628-80136D3143C4}"/>
    <cellStyle name="Normal 9 6 2 2 5" xfId="3548" xr:uid="{BB987446-C94E-4745-8998-FC992F40EDDE}"/>
    <cellStyle name="Normal 9 6 2 2 6" xfId="3549" xr:uid="{7D423F21-B260-4FB8-84D8-F006CDBDBE2B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3" xfId="3553" xr:uid="{976C345C-BF81-4A56-AF4A-BA19F53385F9}"/>
    <cellStyle name="Normal 9 6 2 3 2 4" xfId="3554" xr:uid="{DAE3C33D-9F68-41A1-9BC4-BF63BBC05322}"/>
    <cellStyle name="Normal 9 6 2 3 3" xfId="3555" xr:uid="{6569709C-1DB4-4379-B9F1-707848279119}"/>
    <cellStyle name="Normal 9 6 2 3 4" xfId="3556" xr:uid="{473A70A9-1D27-41DD-BEB5-C40510E5B886}"/>
    <cellStyle name="Normal 9 6 2 3 5" xfId="3557" xr:uid="{469C6613-360F-4DC0-926E-953A820A56D9}"/>
    <cellStyle name="Normal 9 6 2 4" xfId="3558" xr:uid="{181F9A72-7F71-4BF4-8374-2655C19FD2BE}"/>
    <cellStyle name="Normal 9 6 2 4 2" xfId="3559" xr:uid="{EDE0ADEA-01DF-4D01-8810-40EF343715F5}"/>
    <cellStyle name="Normal 9 6 2 4 3" xfId="3560" xr:uid="{7D46754F-1AC8-42A2-8351-AC704A273C3E}"/>
    <cellStyle name="Normal 9 6 2 4 4" xfId="3561" xr:uid="{BBFBAE1F-7778-4D57-8216-8BAA1EB684FC}"/>
    <cellStyle name="Normal 9 6 2 5" xfId="3562" xr:uid="{58A1AE35-8B69-4A2D-956A-33769B503AC6}"/>
    <cellStyle name="Normal 9 6 2 5 2" xfId="3563" xr:uid="{831D0774-7BEE-40E5-9751-35C17D08B1A5}"/>
    <cellStyle name="Normal 9 6 2 5 3" xfId="3564" xr:uid="{EABD4579-EDCC-49DC-ADE2-BB733F24C981}"/>
    <cellStyle name="Normal 9 6 2 5 4" xfId="3565" xr:uid="{E9050EC4-9E3F-4864-9B10-478686ED3916}"/>
    <cellStyle name="Normal 9 6 2 6" xfId="3566" xr:uid="{4B33F863-1C38-4324-AA75-D196B7579E80}"/>
    <cellStyle name="Normal 9 6 2 7" xfId="3567" xr:uid="{B14AE6E0-C2EF-4B6C-A994-A48E33E70A9A}"/>
    <cellStyle name="Normal 9 6 2 8" xfId="3568" xr:uid="{DD756611-FAB7-48F1-88C5-282241F09FE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3" xfId="3572" xr:uid="{A3BFEEC4-8F30-4186-BD82-2A46424EE3FD}"/>
    <cellStyle name="Normal 9 6 3 2 4" xfId="3573" xr:uid="{8BB588AC-2F51-46D3-B387-FE3A8D84AA87}"/>
    <cellStyle name="Normal 9 6 3 3" xfId="3574" xr:uid="{6DB1D84B-B945-407A-836E-297729974FE9}"/>
    <cellStyle name="Normal 9 6 3 3 2" xfId="3575" xr:uid="{6B0D7E83-9998-4BBE-B9BE-62EC78B57D03}"/>
    <cellStyle name="Normal 9 6 3 3 3" xfId="3576" xr:uid="{B48D4A7B-667B-4F43-9694-BDA9AF1FF268}"/>
    <cellStyle name="Normal 9 6 3 3 4" xfId="3577" xr:uid="{473FF0FD-BB7F-4164-B806-DFA303720F70}"/>
    <cellStyle name="Normal 9 6 3 4" xfId="3578" xr:uid="{6FC633F9-6940-468A-81F1-10EF4C3C73D6}"/>
    <cellStyle name="Normal 9 6 3 5" xfId="3579" xr:uid="{CEFE2E24-082C-401F-8910-15BEA397F712}"/>
    <cellStyle name="Normal 9 6 3 6" xfId="3580" xr:uid="{CBF0593B-4FC3-4CEE-9D56-F5B4D4CD827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3" xfId="3584" xr:uid="{DC61F81A-6DF7-4700-94A5-B9EB382707BC}"/>
    <cellStyle name="Normal 9 6 4 2 4" xfId="3585" xr:uid="{67AA95AB-FDFD-43D6-A665-5C710A2C2282}"/>
    <cellStyle name="Normal 9 6 4 3" xfId="3586" xr:uid="{809A3D4A-684F-44B2-A252-AAC9427708E6}"/>
    <cellStyle name="Normal 9 6 4 4" xfId="3587" xr:uid="{10B8F45D-7267-48A3-9B6F-985E233549E9}"/>
    <cellStyle name="Normal 9 6 4 5" xfId="3588" xr:uid="{94E968E2-C4B9-4661-8E26-BAC486FBD715}"/>
    <cellStyle name="Normal 9 6 5" xfId="3589" xr:uid="{D7DEA669-35E8-4386-9E39-652110E46899}"/>
    <cellStyle name="Normal 9 6 5 2" xfId="3590" xr:uid="{36EBB53C-B0AA-48BB-99D7-8DDFC815D542}"/>
    <cellStyle name="Normal 9 6 5 3" xfId="3591" xr:uid="{F07DB241-45F7-4040-A12A-34D633E5E2FB}"/>
    <cellStyle name="Normal 9 6 5 4" xfId="3592" xr:uid="{90897537-06F6-458A-A62D-EDC6187BEB9D}"/>
    <cellStyle name="Normal 9 6 6" xfId="3593" xr:uid="{E64DE26C-5E9A-47A0-BE60-B36039D521E8}"/>
    <cellStyle name="Normal 9 6 6 2" xfId="3594" xr:uid="{FAE45BA7-BEF7-4442-9F63-8C356B78A5CB}"/>
    <cellStyle name="Normal 9 6 6 3" xfId="3595" xr:uid="{67AAB308-2EB9-44EA-B33D-8F1A69C94B6F}"/>
    <cellStyle name="Normal 9 6 6 4" xfId="3596" xr:uid="{6FFD0B3E-2192-4836-B579-95842BC39CF3}"/>
    <cellStyle name="Normal 9 6 7" xfId="3597" xr:uid="{9019F92E-C065-46D0-A6FF-9D9B80A657F1}"/>
    <cellStyle name="Normal 9 6 8" xfId="3598" xr:uid="{193ABBD1-F4F9-45CF-AA0D-DBB3F8B2B385}"/>
    <cellStyle name="Normal 9 6 9" xfId="3599" xr:uid="{00B2B5A6-9F51-4D64-8277-75B17B08B9B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3" xfId="3604" xr:uid="{2E626BC5-1911-4CBB-A85B-3BF05DED003B}"/>
    <cellStyle name="Normal 9 7 2 2 4" xfId="3605" xr:uid="{09E9B784-B6A2-4EEF-B74B-EA06208DCDD2}"/>
    <cellStyle name="Normal 9 7 2 3" xfId="3606" xr:uid="{2961A527-A5A0-4FD6-91A2-96A85005EF31}"/>
    <cellStyle name="Normal 9 7 2 3 2" xfId="3607" xr:uid="{C678F8B2-AE8A-4663-BB19-19B928427025}"/>
    <cellStyle name="Normal 9 7 2 3 3" xfId="3608" xr:uid="{1BD4EB06-3217-45DB-9510-4F91E919C856}"/>
    <cellStyle name="Normal 9 7 2 3 4" xfId="3609" xr:uid="{D25A23E5-F06B-4DB6-B767-ECEDD31CA078}"/>
    <cellStyle name="Normal 9 7 2 4" xfId="3610" xr:uid="{DC9C7B3B-D56A-4400-9BA6-0A8D4B5DAF0A}"/>
    <cellStyle name="Normal 9 7 2 5" xfId="3611" xr:uid="{74A854AA-BE3C-4C1B-9BF3-D1A85778D077}"/>
    <cellStyle name="Normal 9 7 2 6" xfId="3612" xr:uid="{3667CF48-1370-49B0-BD9F-7E88100CB84A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3" xfId="3616" xr:uid="{07D563BF-E801-40FD-BCB1-8E3E3262EB12}"/>
    <cellStyle name="Normal 9 7 3 2 4" xfId="3617" xr:uid="{06CEE252-CBBE-4CD0-B330-2852D613814B}"/>
    <cellStyle name="Normal 9 7 3 3" xfId="3618" xr:uid="{DA496EC0-5ADD-4BE0-8356-91A5D643329E}"/>
    <cellStyle name="Normal 9 7 3 4" xfId="3619" xr:uid="{594CA94A-87A5-477C-91B4-BBA60C6CE123}"/>
    <cellStyle name="Normal 9 7 3 5" xfId="3620" xr:uid="{C427076E-FB01-4841-9F79-6F2E93744E88}"/>
    <cellStyle name="Normal 9 7 4" xfId="3621" xr:uid="{6C9E7BAF-4D63-4E99-9949-9CEC7B4D8A4B}"/>
    <cellStyle name="Normal 9 7 4 2" xfId="3622" xr:uid="{7DD27DF7-9311-4DC5-8455-F4C930942613}"/>
    <cellStyle name="Normal 9 7 4 3" xfId="3623" xr:uid="{B1CD8D0A-5EF7-4EC4-BE0B-DAC542A55B63}"/>
    <cellStyle name="Normal 9 7 4 4" xfId="3624" xr:uid="{0E6BF897-F229-445E-BE94-B9A3678ECC6D}"/>
    <cellStyle name="Normal 9 7 5" xfId="3625" xr:uid="{5BFF3073-2034-4E17-B505-FB1B98FEC907}"/>
    <cellStyle name="Normal 9 7 5 2" xfId="3626" xr:uid="{8BBDB8FF-BF98-44D1-9134-F685BB7E95F9}"/>
    <cellStyle name="Normal 9 7 5 3" xfId="3627" xr:uid="{32A4342F-C2A6-41F5-9DAE-027E60F571BE}"/>
    <cellStyle name="Normal 9 7 5 4" xfId="3628" xr:uid="{6003E606-2178-4B8D-A56E-9468325110C8}"/>
    <cellStyle name="Normal 9 7 6" xfId="3629" xr:uid="{7A13BAFB-B33D-4667-BB7B-C7427265176B}"/>
    <cellStyle name="Normal 9 7 7" xfId="3630" xr:uid="{857833F3-4206-4BF2-9D86-9D386834CCA9}"/>
    <cellStyle name="Normal 9 7 8" xfId="3631" xr:uid="{9A139019-200B-440C-9D85-1AB73A6A4C5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3" xfId="3636" xr:uid="{6E272C3E-45E8-47C3-BCC0-AD2244A388E1}"/>
    <cellStyle name="Normal 9 8 2 2 4" xfId="3637" xr:uid="{B7A78CC0-CA37-45B4-8144-865D08256F04}"/>
    <cellStyle name="Normal 9 8 2 3" xfId="3638" xr:uid="{9E900116-C839-4B36-A322-5A7509900B5B}"/>
    <cellStyle name="Normal 9 8 2 4" xfId="3639" xr:uid="{5D88517C-88EB-4F3C-A06A-0E1703FA1B1D}"/>
    <cellStyle name="Normal 9 8 2 5" xfId="3640" xr:uid="{05896BB6-F57E-4BB4-8743-2CC4BBCB32F6}"/>
    <cellStyle name="Normal 9 8 3" xfId="3641" xr:uid="{4649D1C1-078F-4EF0-9BFE-6F402EF00446}"/>
    <cellStyle name="Normal 9 8 3 2" xfId="3642" xr:uid="{B7AB93C7-A568-4481-BF6B-21860DBE6121}"/>
    <cellStyle name="Normal 9 8 3 3" xfId="3643" xr:uid="{21304D52-FDBA-4FB2-86CB-5694683F5861}"/>
    <cellStyle name="Normal 9 8 3 4" xfId="3644" xr:uid="{CD15FEAC-5CA3-4DD2-BC2E-E23BAB659DD4}"/>
    <cellStyle name="Normal 9 8 4" xfId="3645" xr:uid="{3F650EE3-B876-4D70-92E8-CB73D1CF7880}"/>
    <cellStyle name="Normal 9 8 4 2" xfId="3646" xr:uid="{68B66646-06E1-43D4-8153-99BC8B0FA796}"/>
    <cellStyle name="Normal 9 8 4 3" xfId="3647" xr:uid="{641C0901-22F5-473D-ABA3-BD85B4BCD562}"/>
    <cellStyle name="Normal 9 8 4 4" xfId="3648" xr:uid="{6802E739-3394-4E66-A9F2-00C11CC3469B}"/>
    <cellStyle name="Normal 9 8 5" xfId="3649" xr:uid="{3C041058-318B-41A5-ADBB-64D04DE98204}"/>
    <cellStyle name="Normal 9 8 6" xfId="3650" xr:uid="{3C1DC8F7-43B5-4D9B-9135-4F5AF94799F7}"/>
    <cellStyle name="Normal 9 8 7" xfId="3651" xr:uid="{1CC99482-1D33-4992-AD22-6BDA4BC0AB3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3" xfId="3655" xr:uid="{62CBCAAE-7869-4256-80FB-05F1A173D00B}"/>
    <cellStyle name="Normal 9 9 2 4" xfId="3656" xr:uid="{66BC08DA-6A39-47E5-A59E-0956FD36FF0D}"/>
    <cellStyle name="Normal 9 9 3" xfId="3657" xr:uid="{DBF7B777-3095-48FD-825C-02FC4A36C6D7}"/>
    <cellStyle name="Normal 9 9 3 2" xfId="3658" xr:uid="{82F64612-5806-4225-9C43-0EB75720D7EE}"/>
    <cellStyle name="Normal 9 9 3 3" xfId="3659" xr:uid="{10D810C2-F585-4B39-84DC-0F01552EC093}"/>
    <cellStyle name="Normal 9 9 3 4" xfId="3660" xr:uid="{A5385F0A-72D7-4655-B04D-B81B1552A410}"/>
    <cellStyle name="Normal 9 9 4" xfId="3661" xr:uid="{99D6C685-704D-47F2-9F39-005F0D0475EA}"/>
    <cellStyle name="Normal 9 9 5" xfId="3662" xr:uid="{7C324A39-4404-45C2-843C-B46208813AB4}"/>
    <cellStyle name="Normal 9 9 6" xfId="3663" xr:uid="{B741073B-D48B-446D-BDDB-AF93464E6262}"/>
    <cellStyle name="Percent 2" xfId="79" xr:uid="{750081A1-93E2-4099-B6D5-52DA3EB8C718}"/>
    <cellStyle name="Гиперссылка 2" xfId="4" xr:uid="{49BAA0F8-B3D3-41B5-87DD-435502328B29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88</v>
      </c>
      <c r="D4" s="121"/>
      <c r="E4" s="168" t="s">
        <v>90</v>
      </c>
      <c r="F4" s="169"/>
      <c r="G4" s="169"/>
      <c r="H4" s="169"/>
      <c r="I4" s="122"/>
    </row>
    <row r="5" spans="2:9" ht="14.25">
      <c r="B5" s="136" t="s">
        <v>91</v>
      </c>
      <c r="D5" s="81"/>
      <c r="E5" s="132"/>
      <c r="F5" s="132"/>
      <c r="G5" s="132"/>
      <c r="H5" s="132"/>
      <c r="I5" s="82"/>
    </row>
    <row r="6" spans="2:9" ht="14.25">
      <c r="B6" s="137" t="s">
        <v>92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93</v>
      </c>
      <c r="D7" s="81"/>
      <c r="E7" s="132"/>
      <c r="F7" s="132"/>
      <c r="G7" s="132"/>
      <c r="H7" s="132"/>
      <c r="I7" s="82"/>
    </row>
    <row r="8" spans="2:9" ht="14.25">
      <c r="B8" s="137" t="s">
        <v>94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95</v>
      </c>
      <c r="D9" s="81"/>
      <c r="E9" s="132"/>
      <c r="F9" s="132"/>
      <c r="G9" s="132"/>
      <c r="H9" s="132"/>
      <c r="I9" s="82"/>
    </row>
    <row r="10" spans="2:9" ht="14.25">
      <c r="B10" s="137" t="s">
        <v>96</v>
      </c>
      <c r="D10" s="81" t="s">
        <v>2</v>
      </c>
      <c r="E10" s="134" t="s">
        <v>19</v>
      </c>
      <c r="F10" s="140" t="s">
        <v>95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7" t="s">
        <v>86</v>
      </c>
      <c r="E13" s="132"/>
      <c r="F13" s="132"/>
      <c r="G13" s="132"/>
      <c r="H13" s="132"/>
      <c r="I13" s="82"/>
    </row>
    <row r="14" spans="2:9" ht="14.25">
      <c r="B14" s="137"/>
      <c r="D14" s="167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0" t="s">
        <v>87</v>
      </c>
      <c r="E17" s="133"/>
      <c r="F17" s="133"/>
      <c r="G17" s="133"/>
      <c r="H17" s="133"/>
      <c r="I17" s="84"/>
    </row>
    <row r="18" spans="2:9" ht="13.5" thickBot="1">
      <c r="B18" s="138"/>
      <c r="D18" s="171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215"/>
  <sheetViews>
    <sheetView tabSelected="1" topLeftCell="A188" zoomScale="90" zoomScaleNormal="90" workbookViewId="0">
      <selection activeCell="T203" sqref="S203:T203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47" t="s">
        <v>11</v>
      </c>
      <c r="C2" s="141"/>
      <c r="D2" s="141"/>
      <c r="E2" s="141"/>
      <c r="F2" s="141"/>
      <c r="G2" s="141"/>
      <c r="H2" s="141"/>
      <c r="I2" s="141"/>
      <c r="J2" s="141"/>
      <c r="K2" s="149" t="s">
        <v>17</v>
      </c>
      <c r="L2" s="103"/>
    </row>
    <row r="3" spans="1:12">
      <c r="A3" s="102"/>
      <c r="B3" s="146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03"/>
    </row>
    <row r="4" spans="1:12">
      <c r="A4" s="102"/>
      <c r="B4" s="146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03"/>
    </row>
    <row r="5" spans="1:12">
      <c r="A5" s="102"/>
      <c r="B5" s="146" t="s">
        <v>14</v>
      </c>
      <c r="C5" s="141"/>
      <c r="D5" s="141"/>
      <c r="E5" s="141"/>
      <c r="F5" s="141"/>
      <c r="G5" s="141"/>
      <c r="H5" s="141"/>
      <c r="I5" s="141"/>
      <c r="J5" s="141"/>
      <c r="K5" s="94" t="s">
        <v>61</v>
      </c>
      <c r="L5" s="103"/>
    </row>
    <row r="6" spans="1:12">
      <c r="A6" s="102"/>
      <c r="B6" s="146" t="s">
        <v>15</v>
      </c>
      <c r="C6" s="141"/>
      <c r="D6" s="141"/>
      <c r="E6" s="141"/>
      <c r="F6" s="141"/>
      <c r="G6" s="141"/>
      <c r="H6" s="141"/>
      <c r="I6" s="141"/>
      <c r="J6" s="141"/>
      <c r="K6" s="181" t="s">
        <v>588</v>
      </c>
      <c r="L6" s="103"/>
    </row>
    <row r="7" spans="1:12">
      <c r="A7" s="102"/>
      <c r="B7" s="146" t="s">
        <v>16</v>
      </c>
      <c r="C7" s="141"/>
      <c r="D7" s="141"/>
      <c r="E7" s="141"/>
      <c r="F7" s="141"/>
      <c r="G7" s="141"/>
      <c r="H7" s="141"/>
      <c r="I7" s="141"/>
      <c r="J7" s="141"/>
      <c r="K7" s="182"/>
      <c r="L7" s="103"/>
    </row>
    <row r="8" spans="1:12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94" t="s">
        <v>75</v>
      </c>
      <c r="L9" s="103"/>
    </row>
    <row r="10" spans="1:12" ht="15" customHeight="1">
      <c r="A10" s="102"/>
      <c r="B10" s="102" t="s">
        <v>97</v>
      </c>
      <c r="C10" s="141"/>
      <c r="D10" s="141"/>
      <c r="E10" s="103"/>
      <c r="F10" s="141"/>
      <c r="G10" s="103"/>
      <c r="H10" s="104"/>
      <c r="I10" s="104" t="s">
        <v>97</v>
      </c>
      <c r="J10" s="141"/>
      <c r="K10" s="178">
        <v>45448</v>
      </c>
      <c r="L10" s="103"/>
    </row>
    <row r="11" spans="1:12">
      <c r="A11" s="102"/>
      <c r="B11" s="102" t="s">
        <v>98</v>
      </c>
      <c r="C11" s="141"/>
      <c r="D11" s="141"/>
      <c r="E11" s="103"/>
      <c r="F11" s="141"/>
      <c r="G11" s="103"/>
      <c r="H11" s="104"/>
      <c r="I11" s="104" t="s">
        <v>98</v>
      </c>
      <c r="J11" s="141"/>
      <c r="K11" s="179"/>
      <c r="L11" s="103"/>
    </row>
    <row r="12" spans="1:12">
      <c r="A12" s="102"/>
      <c r="B12" s="102" t="s">
        <v>99</v>
      </c>
      <c r="C12" s="141"/>
      <c r="D12" s="141"/>
      <c r="E12" s="103"/>
      <c r="F12" s="141"/>
      <c r="G12" s="103"/>
      <c r="H12" s="104"/>
      <c r="I12" s="104" t="s">
        <v>99</v>
      </c>
      <c r="J12" s="141"/>
      <c r="K12" s="141"/>
      <c r="L12" s="103"/>
    </row>
    <row r="13" spans="1:12">
      <c r="A13" s="102"/>
      <c r="B13" s="102" t="s">
        <v>100</v>
      </c>
      <c r="C13" s="141"/>
      <c r="D13" s="141"/>
      <c r="E13" s="103"/>
      <c r="F13" s="141"/>
      <c r="G13" s="103"/>
      <c r="H13" s="104"/>
      <c r="I13" s="104" t="s">
        <v>100</v>
      </c>
      <c r="J13" s="141"/>
      <c r="K13" s="94" t="s">
        <v>8</v>
      </c>
      <c r="L13" s="103"/>
    </row>
    <row r="14" spans="1:12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78">
        <v>45445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80"/>
      <c r="L15" s="103"/>
    </row>
    <row r="16" spans="1:12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3" t="s">
        <v>76</v>
      </c>
      <c r="K16" s="150">
        <v>43011</v>
      </c>
      <c r="L16" s="103"/>
    </row>
    <row r="17" spans="1:12">
      <c r="A17" s="102"/>
      <c r="B17" s="141" t="s">
        <v>101</v>
      </c>
      <c r="C17" s="141"/>
      <c r="D17" s="141"/>
      <c r="E17" s="141"/>
      <c r="F17" s="141"/>
      <c r="G17" s="141"/>
      <c r="H17" s="141"/>
      <c r="I17" s="141"/>
      <c r="J17" s="143" t="s">
        <v>19</v>
      </c>
      <c r="K17" s="150" t="s">
        <v>95</v>
      </c>
      <c r="L17" s="103"/>
    </row>
    <row r="18" spans="1:12" ht="18">
      <c r="A18" s="102"/>
      <c r="B18" s="141" t="s">
        <v>102</v>
      </c>
      <c r="C18" s="141"/>
      <c r="D18" s="141"/>
      <c r="E18" s="141"/>
      <c r="F18" s="141"/>
      <c r="G18" s="141"/>
      <c r="H18" s="141"/>
      <c r="I18" s="141"/>
      <c r="J18" s="148" t="s">
        <v>69</v>
      </c>
      <c r="K18" s="99" t="s">
        <v>73</v>
      </c>
      <c r="L18" s="103"/>
    </row>
    <row r="19" spans="1:12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2" t="s">
        <v>65</v>
      </c>
      <c r="H20" s="173"/>
      <c r="I20" s="95" t="s">
        <v>45</v>
      </c>
      <c r="J20" s="163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74"/>
      <c r="H21" s="175"/>
      <c r="I21" s="107" t="s">
        <v>18</v>
      </c>
      <c r="J21" s="164"/>
      <c r="K21" s="107"/>
      <c r="L21" s="103"/>
    </row>
    <row r="22" spans="1:12">
      <c r="A22" s="102"/>
      <c r="B22" s="109">
        <v>4</v>
      </c>
      <c r="C22" s="119" t="s">
        <v>103</v>
      </c>
      <c r="D22" s="115" t="s">
        <v>506</v>
      </c>
      <c r="E22" s="123" t="s">
        <v>104</v>
      </c>
      <c r="F22" s="115" t="s">
        <v>105</v>
      </c>
      <c r="G22" s="176" t="s">
        <v>106</v>
      </c>
      <c r="H22" s="177"/>
      <c r="I22" s="116" t="s">
        <v>107</v>
      </c>
      <c r="J22" s="165">
        <v>20.22</v>
      </c>
      <c r="K22" s="113">
        <f t="shared" ref="K22:K53" si="0">J22*B22</f>
        <v>80.88</v>
      </c>
      <c r="L22" s="106"/>
    </row>
    <row r="23" spans="1:12">
      <c r="A23" s="102"/>
      <c r="B23" s="109">
        <v>2</v>
      </c>
      <c r="C23" s="119" t="s">
        <v>103</v>
      </c>
      <c r="D23" s="115" t="s">
        <v>507</v>
      </c>
      <c r="E23" s="123" t="s">
        <v>108</v>
      </c>
      <c r="F23" s="115" t="s">
        <v>109</v>
      </c>
      <c r="G23" s="176" t="s">
        <v>110</v>
      </c>
      <c r="H23" s="177"/>
      <c r="I23" s="116" t="s">
        <v>107</v>
      </c>
      <c r="J23" s="165">
        <v>21.69</v>
      </c>
      <c r="K23" s="113">
        <f t="shared" si="0"/>
        <v>43.38</v>
      </c>
      <c r="L23" s="106"/>
    </row>
    <row r="24" spans="1:12">
      <c r="A24" s="102"/>
      <c r="B24" s="109">
        <v>6</v>
      </c>
      <c r="C24" s="119" t="s">
        <v>103</v>
      </c>
      <c r="D24" s="115" t="s">
        <v>508</v>
      </c>
      <c r="E24" s="123" t="s">
        <v>111</v>
      </c>
      <c r="F24" s="115" t="s">
        <v>112</v>
      </c>
      <c r="G24" s="176" t="s">
        <v>110</v>
      </c>
      <c r="H24" s="177"/>
      <c r="I24" s="116" t="s">
        <v>107</v>
      </c>
      <c r="J24" s="165">
        <v>22.8</v>
      </c>
      <c r="K24" s="113">
        <f t="shared" si="0"/>
        <v>136.80000000000001</v>
      </c>
      <c r="L24" s="106"/>
    </row>
    <row r="25" spans="1:12">
      <c r="A25" s="102"/>
      <c r="B25" s="109">
        <v>6</v>
      </c>
      <c r="C25" s="119" t="s">
        <v>103</v>
      </c>
      <c r="D25" s="115" t="s">
        <v>508</v>
      </c>
      <c r="E25" s="123" t="s">
        <v>113</v>
      </c>
      <c r="F25" s="115" t="s">
        <v>112</v>
      </c>
      <c r="G25" s="176" t="s">
        <v>114</v>
      </c>
      <c r="H25" s="177"/>
      <c r="I25" s="116" t="s">
        <v>107</v>
      </c>
      <c r="J25" s="165">
        <v>22.8</v>
      </c>
      <c r="K25" s="113">
        <f t="shared" si="0"/>
        <v>136.80000000000001</v>
      </c>
      <c r="L25" s="106"/>
    </row>
    <row r="26" spans="1:12">
      <c r="A26" s="102"/>
      <c r="B26" s="109">
        <v>2</v>
      </c>
      <c r="C26" s="119" t="s">
        <v>103</v>
      </c>
      <c r="D26" s="115" t="s">
        <v>509</v>
      </c>
      <c r="E26" s="123" t="s">
        <v>115</v>
      </c>
      <c r="F26" s="115" t="s">
        <v>116</v>
      </c>
      <c r="G26" s="176" t="s">
        <v>110</v>
      </c>
      <c r="H26" s="177"/>
      <c r="I26" s="116" t="s">
        <v>107</v>
      </c>
      <c r="J26" s="165">
        <v>25.37</v>
      </c>
      <c r="K26" s="113">
        <f t="shared" si="0"/>
        <v>50.74</v>
      </c>
      <c r="L26" s="106"/>
    </row>
    <row r="27" spans="1:12">
      <c r="A27" s="102"/>
      <c r="B27" s="109">
        <v>2</v>
      </c>
      <c r="C27" s="119" t="s">
        <v>103</v>
      </c>
      <c r="D27" s="115" t="s">
        <v>509</v>
      </c>
      <c r="E27" s="123" t="s">
        <v>117</v>
      </c>
      <c r="F27" s="115" t="s">
        <v>116</v>
      </c>
      <c r="G27" s="176" t="s">
        <v>118</v>
      </c>
      <c r="H27" s="177"/>
      <c r="I27" s="116" t="s">
        <v>107</v>
      </c>
      <c r="J27" s="165">
        <v>25.37</v>
      </c>
      <c r="K27" s="113">
        <f t="shared" si="0"/>
        <v>50.74</v>
      </c>
      <c r="L27" s="106"/>
    </row>
    <row r="28" spans="1:12">
      <c r="A28" s="102"/>
      <c r="B28" s="109">
        <v>2</v>
      </c>
      <c r="C28" s="119" t="s">
        <v>103</v>
      </c>
      <c r="D28" s="115" t="s">
        <v>510</v>
      </c>
      <c r="E28" s="123" t="s">
        <v>119</v>
      </c>
      <c r="F28" s="115" t="s">
        <v>120</v>
      </c>
      <c r="G28" s="176" t="s">
        <v>118</v>
      </c>
      <c r="H28" s="177"/>
      <c r="I28" s="116" t="s">
        <v>107</v>
      </c>
      <c r="J28" s="165">
        <v>41.92</v>
      </c>
      <c r="K28" s="113">
        <f t="shared" si="0"/>
        <v>83.84</v>
      </c>
      <c r="L28" s="106"/>
    </row>
    <row r="29" spans="1:12">
      <c r="A29" s="102"/>
      <c r="B29" s="109">
        <v>2</v>
      </c>
      <c r="C29" s="119" t="s">
        <v>103</v>
      </c>
      <c r="D29" s="115" t="s">
        <v>511</v>
      </c>
      <c r="E29" s="123" t="s">
        <v>121</v>
      </c>
      <c r="F29" s="115" t="s">
        <v>122</v>
      </c>
      <c r="G29" s="176" t="s">
        <v>118</v>
      </c>
      <c r="H29" s="177"/>
      <c r="I29" s="116" t="s">
        <v>107</v>
      </c>
      <c r="J29" s="165">
        <v>51.11</v>
      </c>
      <c r="K29" s="113">
        <f t="shared" si="0"/>
        <v>102.22</v>
      </c>
      <c r="L29" s="106"/>
    </row>
    <row r="30" spans="1:12">
      <c r="A30" s="102"/>
      <c r="B30" s="109">
        <v>4</v>
      </c>
      <c r="C30" s="119" t="s">
        <v>103</v>
      </c>
      <c r="D30" s="115" t="s">
        <v>512</v>
      </c>
      <c r="E30" s="123" t="s">
        <v>123</v>
      </c>
      <c r="F30" s="115" t="s">
        <v>124</v>
      </c>
      <c r="G30" s="176" t="s">
        <v>110</v>
      </c>
      <c r="H30" s="177"/>
      <c r="I30" s="116" t="s">
        <v>107</v>
      </c>
      <c r="J30" s="165">
        <v>54.79</v>
      </c>
      <c r="K30" s="113">
        <f t="shared" si="0"/>
        <v>219.16</v>
      </c>
      <c r="L30" s="106"/>
    </row>
    <row r="31" spans="1:12" ht="15" customHeight="1">
      <c r="A31" s="102"/>
      <c r="B31" s="109">
        <v>2</v>
      </c>
      <c r="C31" s="119" t="s">
        <v>125</v>
      </c>
      <c r="D31" s="115" t="s">
        <v>513</v>
      </c>
      <c r="E31" s="123" t="s">
        <v>126</v>
      </c>
      <c r="F31" s="115" t="s">
        <v>127</v>
      </c>
      <c r="G31" s="176"/>
      <c r="H31" s="177"/>
      <c r="I31" s="116" t="s">
        <v>128</v>
      </c>
      <c r="J31" s="165">
        <v>45.6</v>
      </c>
      <c r="K31" s="113">
        <f t="shared" si="0"/>
        <v>91.2</v>
      </c>
      <c r="L31" s="106"/>
    </row>
    <row r="32" spans="1:12">
      <c r="A32" s="102"/>
      <c r="B32" s="109">
        <v>8</v>
      </c>
      <c r="C32" s="119" t="s">
        <v>129</v>
      </c>
      <c r="D32" s="115" t="s">
        <v>514</v>
      </c>
      <c r="E32" s="123" t="s">
        <v>130</v>
      </c>
      <c r="F32" s="115" t="s">
        <v>120</v>
      </c>
      <c r="G32" s="176" t="s">
        <v>118</v>
      </c>
      <c r="H32" s="177"/>
      <c r="I32" s="116" t="s">
        <v>131</v>
      </c>
      <c r="J32" s="165">
        <v>43.76</v>
      </c>
      <c r="K32" s="113">
        <f t="shared" si="0"/>
        <v>350.08</v>
      </c>
      <c r="L32" s="106"/>
    </row>
    <row r="33" spans="1:12">
      <c r="A33" s="102"/>
      <c r="B33" s="109">
        <v>4</v>
      </c>
      <c r="C33" s="119" t="s">
        <v>132</v>
      </c>
      <c r="D33" s="115" t="s">
        <v>132</v>
      </c>
      <c r="E33" s="123" t="s">
        <v>133</v>
      </c>
      <c r="F33" s="115" t="s">
        <v>134</v>
      </c>
      <c r="G33" s="176" t="s">
        <v>135</v>
      </c>
      <c r="H33" s="177"/>
      <c r="I33" s="116" t="s">
        <v>136</v>
      </c>
      <c r="J33" s="165">
        <v>5.15</v>
      </c>
      <c r="K33" s="113">
        <f t="shared" si="0"/>
        <v>20.6</v>
      </c>
      <c r="L33" s="106"/>
    </row>
    <row r="34" spans="1:12">
      <c r="A34" s="102"/>
      <c r="B34" s="109">
        <v>4</v>
      </c>
      <c r="C34" s="119" t="s">
        <v>132</v>
      </c>
      <c r="D34" s="115" t="s">
        <v>132</v>
      </c>
      <c r="E34" s="123" t="s">
        <v>137</v>
      </c>
      <c r="F34" s="115" t="s">
        <v>138</v>
      </c>
      <c r="G34" s="176" t="s">
        <v>135</v>
      </c>
      <c r="H34" s="177"/>
      <c r="I34" s="116" t="s">
        <v>136</v>
      </c>
      <c r="J34" s="165">
        <v>5.15</v>
      </c>
      <c r="K34" s="113">
        <f t="shared" si="0"/>
        <v>20.6</v>
      </c>
      <c r="L34" s="106"/>
    </row>
    <row r="35" spans="1:12">
      <c r="A35" s="102"/>
      <c r="B35" s="109">
        <v>4</v>
      </c>
      <c r="C35" s="119" t="s">
        <v>139</v>
      </c>
      <c r="D35" s="115" t="s">
        <v>515</v>
      </c>
      <c r="E35" s="123" t="s">
        <v>140</v>
      </c>
      <c r="F35" s="115" t="s">
        <v>112</v>
      </c>
      <c r="G35" s="176" t="s">
        <v>141</v>
      </c>
      <c r="H35" s="177"/>
      <c r="I35" s="116" t="s">
        <v>142</v>
      </c>
      <c r="J35" s="165">
        <v>15.44</v>
      </c>
      <c r="K35" s="113">
        <f t="shared" si="0"/>
        <v>61.76</v>
      </c>
      <c r="L35" s="106"/>
    </row>
    <row r="36" spans="1:12">
      <c r="A36" s="102"/>
      <c r="B36" s="109">
        <v>4</v>
      </c>
      <c r="C36" s="119" t="s">
        <v>139</v>
      </c>
      <c r="D36" s="115" t="s">
        <v>515</v>
      </c>
      <c r="E36" s="123" t="s">
        <v>143</v>
      </c>
      <c r="F36" s="115" t="s">
        <v>112</v>
      </c>
      <c r="G36" s="176" t="s">
        <v>135</v>
      </c>
      <c r="H36" s="177"/>
      <c r="I36" s="116" t="s">
        <v>142</v>
      </c>
      <c r="J36" s="165">
        <v>15.44</v>
      </c>
      <c r="K36" s="113">
        <f t="shared" si="0"/>
        <v>61.76</v>
      </c>
      <c r="L36" s="106"/>
    </row>
    <row r="37" spans="1:12">
      <c r="A37" s="102"/>
      <c r="B37" s="109">
        <v>8</v>
      </c>
      <c r="C37" s="119" t="s">
        <v>139</v>
      </c>
      <c r="D37" s="115" t="s">
        <v>516</v>
      </c>
      <c r="E37" s="123" t="s">
        <v>144</v>
      </c>
      <c r="F37" s="115" t="s">
        <v>145</v>
      </c>
      <c r="G37" s="176" t="s">
        <v>141</v>
      </c>
      <c r="H37" s="177"/>
      <c r="I37" s="116" t="s">
        <v>142</v>
      </c>
      <c r="J37" s="165">
        <v>16.18</v>
      </c>
      <c r="K37" s="113">
        <f t="shared" si="0"/>
        <v>129.44</v>
      </c>
      <c r="L37" s="106"/>
    </row>
    <row r="38" spans="1:12">
      <c r="A38" s="102"/>
      <c r="B38" s="109">
        <v>4</v>
      </c>
      <c r="C38" s="119" t="s">
        <v>139</v>
      </c>
      <c r="D38" s="115" t="s">
        <v>517</v>
      </c>
      <c r="E38" s="123" t="s">
        <v>146</v>
      </c>
      <c r="F38" s="115" t="s">
        <v>116</v>
      </c>
      <c r="G38" s="176" t="s">
        <v>141</v>
      </c>
      <c r="H38" s="177"/>
      <c r="I38" s="116" t="s">
        <v>142</v>
      </c>
      <c r="J38" s="165">
        <v>16.18</v>
      </c>
      <c r="K38" s="113">
        <f t="shared" si="0"/>
        <v>64.72</v>
      </c>
      <c r="L38" s="106"/>
    </row>
    <row r="39" spans="1:12">
      <c r="A39" s="102"/>
      <c r="B39" s="109">
        <v>2</v>
      </c>
      <c r="C39" s="119" t="s">
        <v>139</v>
      </c>
      <c r="D39" s="115" t="s">
        <v>518</v>
      </c>
      <c r="E39" s="123" t="s">
        <v>147</v>
      </c>
      <c r="F39" s="115" t="s">
        <v>127</v>
      </c>
      <c r="G39" s="176" t="s">
        <v>135</v>
      </c>
      <c r="H39" s="177"/>
      <c r="I39" s="116" t="s">
        <v>142</v>
      </c>
      <c r="J39" s="165">
        <v>17.649999999999999</v>
      </c>
      <c r="K39" s="113">
        <f t="shared" si="0"/>
        <v>35.299999999999997</v>
      </c>
      <c r="L39" s="106"/>
    </row>
    <row r="40" spans="1:12">
      <c r="A40" s="102"/>
      <c r="B40" s="109">
        <v>4</v>
      </c>
      <c r="C40" s="119" t="s">
        <v>139</v>
      </c>
      <c r="D40" s="115" t="s">
        <v>519</v>
      </c>
      <c r="E40" s="123" t="s">
        <v>148</v>
      </c>
      <c r="F40" s="115" t="s">
        <v>149</v>
      </c>
      <c r="G40" s="176" t="s">
        <v>135</v>
      </c>
      <c r="H40" s="177"/>
      <c r="I40" s="116" t="s">
        <v>142</v>
      </c>
      <c r="J40" s="165">
        <v>19.12</v>
      </c>
      <c r="K40" s="113">
        <f t="shared" si="0"/>
        <v>76.48</v>
      </c>
      <c r="L40" s="106"/>
    </row>
    <row r="41" spans="1:12">
      <c r="A41" s="102"/>
      <c r="B41" s="109">
        <v>2</v>
      </c>
      <c r="C41" s="119" t="s">
        <v>139</v>
      </c>
      <c r="D41" s="115" t="s">
        <v>520</v>
      </c>
      <c r="E41" s="123" t="s">
        <v>150</v>
      </c>
      <c r="F41" s="115" t="s">
        <v>151</v>
      </c>
      <c r="G41" s="176" t="s">
        <v>141</v>
      </c>
      <c r="H41" s="177"/>
      <c r="I41" s="116" t="s">
        <v>142</v>
      </c>
      <c r="J41" s="165">
        <v>20.59</v>
      </c>
      <c r="K41" s="113">
        <f t="shared" si="0"/>
        <v>41.18</v>
      </c>
      <c r="L41" s="106"/>
    </row>
    <row r="42" spans="1:12">
      <c r="A42" s="102"/>
      <c r="B42" s="109">
        <v>10</v>
      </c>
      <c r="C42" s="119" t="s">
        <v>139</v>
      </c>
      <c r="D42" s="115" t="s">
        <v>521</v>
      </c>
      <c r="E42" s="123" t="s">
        <v>152</v>
      </c>
      <c r="F42" s="115" t="s">
        <v>153</v>
      </c>
      <c r="G42" s="176" t="s">
        <v>141</v>
      </c>
      <c r="H42" s="177"/>
      <c r="I42" s="116" t="s">
        <v>142</v>
      </c>
      <c r="J42" s="165">
        <v>29.05</v>
      </c>
      <c r="K42" s="113">
        <f t="shared" si="0"/>
        <v>290.5</v>
      </c>
      <c r="L42" s="106"/>
    </row>
    <row r="43" spans="1:12">
      <c r="A43" s="102"/>
      <c r="B43" s="109">
        <v>12</v>
      </c>
      <c r="C43" s="119" t="s">
        <v>139</v>
      </c>
      <c r="D43" s="115" t="s">
        <v>522</v>
      </c>
      <c r="E43" s="123" t="s">
        <v>154</v>
      </c>
      <c r="F43" s="115" t="s">
        <v>124</v>
      </c>
      <c r="G43" s="176" t="s">
        <v>106</v>
      </c>
      <c r="H43" s="177"/>
      <c r="I43" s="116" t="s">
        <v>142</v>
      </c>
      <c r="J43" s="165">
        <v>34.200000000000003</v>
      </c>
      <c r="K43" s="113">
        <f t="shared" si="0"/>
        <v>410.40000000000003</v>
      </c>
      <c r="L43" s="106"/>
    </row>
    <row r="44" spans="1:12" ht="24">
      <c r="A44" s="102"/>
      <c r="B44" s="109">
        <v>5</v>
      </c>
      <c r="C44" s="119" t="s">
        <v>155</v>
      </c>
      <c r="D44" s="115" t="s">
        <v>155</v>
      </c>
      <c r="E44" s="123" t="s">
        <v>156</v>
      </c>
      <c r="F44" s="115" t="s">
        <v>157</v>
      </c>
      <c r="G44" s="176" t="s">
        <v>134</v>
      </c>
      <c r="H44" s="177"/>
      <c r="I44" s="116" t="s">
        <v>158</v>
      </c>
      <c r="J44" s="165">
        <v>6.99</v>
      </c>
      <c r="K44" s="113">
        <f t="shared" si="0"/>
        <v>34.950000000000003</v>
      </c>
      <c r="L44" s="106"/>
    </row>
    <row r="45" spans="1:12" ht="24">
      <c r="A45" s="102"/>
      <c r="B45" s="109">
        <v>33</v>
      </c>
      <c r="C45" s="119" t="s">
        <v>155</v>
      </c>
      <c r="D45" s="115" t="s">
        <v>155</v>
      </c>
      <c r="E45" s="123" t="s">
        <v>159</v>
      </c>
      <c r="F45" s="115" t="s">
        <v>157</v>
      </c>
      <c r="G45" s="176" t="s">
        <v>160</v>
      </c>
      <c r="H45" s="177"/>
      <c r="I45" s="116" t="s">
        <v>158</v>
      </c>
      <c r="J45" s="165">
        <v>6.99</v>
      </c>
      <c r="K45" s="113">
        <f t="shared" si="0"/>
        <v>230.67000000000002</v>
      </c>
      <c r="L45" s="106"/>
    </row>
    <row r="46" spans="1:12" ht="24">
      <c r="A46" s="102"/>
      <c r="B46" s="109">
        <v>18</v>
      </c>
      <c r="C46" s="119" t="s">
        <v>155</v>
      </c>
      <c r="D46" s="115" t="s">
        <v>155</v>
      </c>
      <c r="E46" s="123" t="s">
        <v>161</v>
      </c>
      <c r="F46" s="115" t="s">
        <v>157</v>
      </c>
      <c r="G46" s="176" t="s">
        <v>162</v>
      </c>
      <c r="H46" s="177"/>
      <c r="I46" s="116" t="s">
        <v>158</v>
      </c>
      <c r="J46" s="165">
        <v>6.99</v>
      </c>
      <c r="K46" s="113">
        <f t="shared" si="0"/>
        <v>125.82000000000001</v>
      </c>
      <c r="L46" s="106"/>
    </row>
    <row r="47" spans="1:12">
      <c r="A47" s="102"/>
      <c r="B47" s="109">
        <v>36</v>
      </c>
      <c r="C47" s="119" t="s">
        <v>163</v>
      </c>
      <c r="D47" s="115" t="s">
        <v>163</v>
      </c>
      <c r="E47" s="123" t="s">
        <v>164</v>
      </c>
      <c r="F47" s="115" t="s">
        <v>134</v>
      </c>
      <c r="G47" s="176"/>
      <c r="H47" s="177"/>
      <c r="I47" s="116" t="s">
        <v>165</v>
      </c>
      <c r="J47" s="165">
        <v>5.88</v>
      </c>
      <c r="K47" s="113">
        <f t="shared" si="0"/>
        <v>211.68</v>
      </c>
      <c r="L47" s="106"/>
    </row>
    <row r="48" spans="1:12">
      <c r="A48" s="102"/>
      <c r="B48" s="109">
        <v>2</v>
      </c>
      <c r="C48" s="119" t="s">
        <v>163</v>
      </c>
      <c r="D48" s="115" t="s">
        <v>163</v>
      </c>
      <c r="E48" s="123" t="s">
        <v>166</v>
      </c>
      <c r="F48" s="115" t="s">
        <v>138</v>
      </c>
      <c r="G48" s="176"/>
      <c r="H48" s="177"/>
      <c r="I48" s="116" t="s">
        <v>165</v>
      </c>
      <c r="J48" s="165">
        <v>5.88</v>
      </c>
      <c r="K48" s="113">
        <f t="shared" si="0"/>
        <v>11.76</v>
      </c>
      <c r="L48" s="106"/>
    </row>
    <row r="49" spans="1:12">
      <c r="A49" s="102"/>
      <c r="B49" s="109">
        <v>2</v>
      </c>
      <c r="C49" s="119" t="s">
        <v>163</v>
      </c>
      <c r="D49" s="115" t="s">
        <v>163</v>
      </c>
      <c r="E49" s="123" t="s">
        <v>167</v>
      </c>
      <c r="F49" s="115" t="s">
        <v>160</v>
      </c>
      <c r="G49" s="176"/>
      <c r="H49" s="177"/>
      <c r="I49" s="116" t="s">
        <v>165</v>
      </c>
      <c r="J49" s="165">
        <v>5.88</v>
      </c>
      <c r="K49" s="113">
        <f t="shared" si="0"/>
        <v>11.76</v>
      </c>
      <c r="L49" s="106"/>
    </row>
    <row r="50" spans="1:12">
      <c r="A50" s="102"/>
      <c r="B50" s="109">
        <v>11</v>
      </c>
      <c r="C50" s="119" t="s">
        <v>163</v>
      </c>
      <c r="D50" s="115" t="s">
        <v>523</v>
      </c>
      <c r="E50" s="123" t="s">
        <v>168</v>
      </c>
      <c r="F50" s="115" t="s">
        <v>169</v>
      </c>
      <c r="G50" s="176"/>
      <c r="H50" s="177"/>
      <c r="I50" s="116" t="s">
        <v>165</v>
      </c>
      <c r="J50" s="165">
        <v>6.25</v>
      </c>
      <c r="K50" s="113">
        <f t="shared" si="0"/>
        <v>68.75</v>
      </c>
      <c r="L50" s="106"/>
    </row>
    <row r="51" spans="1:12">
      <c r="A51" s="102"/>
      <c r="B51" s="109">
        <v>2</v>
      </c>
      <c r="C51" s="119" t="s">
        <v>170</v>
      </c>
      <c r="D51" s="115" t="s">
        <v>170</v>
      </c>
      <c r="E51" s="123" t="s">
        <v>171</v>
      </c>
      <c r="F51" s="115" t="s">
        <v>134</v>
      </c>
      <c r="G51" s="176"/>
      <c r="H51" s="177"/>
      <c r="I51" s="116" t="s">
        <v>172</v>
      </c>
      <c r="J51" s="165">
        <v>5.88</v>
      </c>
      <c r="K51" s="113">
        <f t="shared" si="0"/>
        <v>11.76</v>
      </c>
      <c r="L51" s="106"/>
    </row>
    <row r="52" spans="1:12">
      <c r="A52" s="102"/>
      <c r="B52" s="109">
        <v>2</v>
      </c>
      <c r="C52" s="119" t="s">
        <v>170</v>
      </c>
      <c r="D52" s="115" t="s">
        <v>170</v>
      </c>
      <c r="E52" s="123" t="s">
        <v>173</v>
      </c>
      <c r="F52" s="115" t="s">
        <v>138</v>
      </c>
      <c r="G52" s="176"/>
      <c r="H52" s="177"/>
      <c r="I52" s="116" t="s">
        <v>172</v>
      </c>
      <c r="J52" s="165">
        <v>5.88</v>
      </c>
      <c r="K52" s="113">
        <f t="shared" si="0"/>
        <v>11.76</v>
      </c>
      <c r="L52" s="106"/>
    </row>
    <row r="53" spans="1:12">
      <c r="A53" s="102"/>
      <c r="B53" s="109">
        <v>2</v>
      </c>
      <c r="C53" s="119" t="s">
        <v>170</v>
      </c>
      <c r="D53" s="115" t="s">
        <v>170</v>
      </c>
      <c r="E53" s="123" t="s">
        <v>174</v>
      </c>
      <c r="F53" s="115" t="s">
        <v>160</v>
      </c>
      <c r="G53" s="176"/>
      <c r="H53" s="177"/>
      <c r="I53" s="116" t="s">
        <v>172</v>
      </c>
      <c r="J53" s="165">
        <v>5.88</v>
      </c>
      <c r="K53" s="113">
        <f t="shared" si="0"/>
        <v>11.76</v>
      </c>
      <c r="L53" s="106"/>
    </row>
    <row r="54" spans="1:12" ht="24">
      <c r="A54" s="102"/>
      <c r="B54" s="109">
        <v>1</v>
      </c>
      <c r="C54" s="119" t="s">
        <v>175</v>
      </c>
      <c r="D54" s="115" t="s">
        <v>175</v>
      </c>
      <c r="E54" s="123" t="s">
        <v>176</v>
      </c>
      <c r="F54" s="115" t="s">
        <v>177</v>
      </c>
      <c r="G54" s="176" t="s">
        <v>178</v>
      </c>
      <c r="H54" s="177"/>
      <c r="I54" s="116" t="s">
        <v>179</v>
      </c>
      <c r="J54" s="165">
        <v>27.21</v>
      </c>
      <c r="K54" s="113">
        <f t="shared" ref="K54:K85" si="1">J54*B54</f>
        <v>27.21</v>
      </c>
      <c r="L54" s="106"/>
    </row>
    <row r="55" spans="1:12" ht="24">
      <c r="A55" s="102"/>
      <c r="B55" s="109">
        <v>8</v>
      </c>
      <c r="C55" s="119" t="s">
        <v>180</v>
      </c>
      <c r="D55" s="115" t="s">
        <v>180</v>
      </c>
      <c r="E55" s="123" t="s">
        <v>181</v>
      </c>
      <c r="F55" s="115" t="s">
        <v>177</v>
      </c>
      <c r="G55" s="176" t="s">
        <v>141</v>
      </c>
      <c r="H55" s="177"/>
      <c r="I55" s="116" t="s">
        <v>182</v>
      </c>
      <c r="J55" s="165">
        <v>27.21</v>
      </c>
      <c r="K55" s="113">
        <f t="shared" si="1"/>
        <v>217.68</v>
      </c>
      <c r="L55" s="106"/>
    </row>
    <row r="56" spans="1:12">
      <c r="A56" s="102"/>
      <c r="B56" s="109">
        <v>5</v>
      </c>
      <c r="C56" s="119" t="s">
        <v>183</v>
      </c>
      <c r="D56" s="115" t="s">
        <v>183</v>
      </c>
      <c r="E56" s="123" t="s">
        <v>184</v>
      </c>
      <c r="F56" s="115" t="s">
        <v>134</v>
      </c>
      <c r="G56" s="176"/>
      <c r="H56" s="177"/>
      <c r="I56" s="116" t="s">
        <v>185</v>
      </c>
      <c r="J56" s="165">
        <v>7.35</v>
      </c>
      <c r="K56" s="113">
        <f t="shared" si="1"/>
        <v>36.75</v>
      </c>
      <c r="L56" s="106"/>
    </row>
    <row r="57" spans="1:12">
      <c r="A57" s="102"/>
      <c r="B57" s="109">
        <v>5</v>
      </c>
      <c r="C57" s="119" t="s">
        <v>183</v>
      </c>
      <c r="D57" s="115" t="s">
        <v>183</v>
      </c>
      <c r="E57" s="123" t="s">
        <v>186</v>
      </c>
      <c r="F57" s="115" t="s">
        <v>138</v>
      </c>
      <c r="G57" s="176"/>
      <c r="H57" s="177"/>
      <c r="I57" s="116" t="s">
        <v>185</v>
      </c>
      <c r="J57" s="165">
        <v>7.35</v>
      </c>
      <c r="K57" s="113">
        <f t="shared" si="1"/>
        <v>36.75</v>
      </c>
      <c r="L57" s="106"/>
    </row>
    <row r="58" spans="1:12">
      <c r="A58" s="102"/>
      <c r="B58" s="109">
        <v>5</v>
      </c>
      <c r="C58" s="119" t="s">
        <v>183</v>
      </c>
      <c r="D58" s="115" t="s">
        <v>183</v>
      </c>
      <c r="E58" s="123" t="s">
        <v>187</v>
      </c>
      <c r="F58" s="115" t="s">
        <v>160</v>
      </c>
      <c r="G58" s="176"/>
      <c r="H58" s="177"/>
      <c r="I58" s="116" t="s">
        <v>185</v>
      </c>
      <c r="J58" s="165">
        <v>7.35</v>
      </c>
      <c r="K58" s="113">
        <f t="shared" si="1"/>
        <v>36.75</v>
      </c>
      <c r="L58" s="106"/>
    </row>
    <row r="59" spans="1:12">
      <c r="A59" s="102"/>
      <c r="B59" s="109">
        <v>5</v>
      </c>
      <c r="C59" s="119" t="s">
        <v>188</v>
      </c>
      <c r="D59" s="115" t="s">
        <v>188</v>
      </c>
      <c r="E59" s="123" t="s">
        <v>189</v>
      </c>
      <c r="F59" s="115" t="s">
        <v>134</v>
      </c>
      <c r="G59" s="176"/>
      <c r="H59" s="177"/>
      <c r="I59" s="116" t="s">
        <v>190</v>
      </c>
      <c r="J59" s="165">
        <v>6.62</v>
      </c>
      <c r="K59" s="113">
        <f t="shared" si="1"/>
        <v>33.1</v>
      </c>
      <c r="L59" s="106"/>
    </row>
    <row r="60" spans="1:12">
      <c r="A60" s="102"/>
      <c r="B60" s="109">
        <v>5</v>
      </c>
      <c r="C60" s="119" t="s">
        <v>188</v>
      </c>
      <c r="D60" s="115" t="s">
        <v>188</v>
      </c>
      <c r="E60" s="123" t="s">
        <v>191</v>
      </c>
      <c r="F60" s="115" t="s">
        <v>138</v>
      </c>
      <c r="G60" s="176"/>
      <c r="H60" s="177"/>
      <c r="I60" s="116" t="s">
        <v>190</v>
      </c>
      <c r="J60" s="165">
        <v>6.62</v>
      </c>
      <c r="K60" s="113">
        <f t="shared" si="1"/>
        <v>33.1</v>
      </c>
      <c r="L60" s="106"/>
    </row>
    <row r="61" spans="1:12">
      <c r="A61" s="102"/>
      <c r="B61" s="109">
        <v>5</v>
      </c>
      <c r="C61" s="119" t="s">
        <v>188</v>
      </c>
      <c r="D61" s="115" t="s">
        <v>188</v>
      </c>
      <c r="E61" s="123" t="s">
        <v>192</v>
      </c>
      <c r="F61" s="115" t="s">
        <v>160</v>
      </c>
      <c r="G61" s="176"/>
      <c r="H61" s="177"/>
      <c r="I61" s="116" t="s">
        <v>190</v>
      </c>
      <c r="J61" s="165">
        <v>6.62</v>
      </c>
      <c r="K61" s="113">
        <f t="shared" si="1"/>
        <v>33.1</v>
      </c>
      <c r="L61" s="106"/>
    </row>
    <row r="62" spans="1:12">
      <c r="A62" s="102"/>
      <c r="B62" s="109">
        <v>6</v>
      </c>
      <c r="C62" s="119" t="s">
        <v>193</v>
      </c>
      <c r="D62" s="115" t="s">
        <v>524</v>
      </c>
      <c r="E62" s="123" t="s">
        <v>194</v>
      </c>
      <c r="F62" s="115" t="s">
        <v>195</v>
      </c>
      <c r="G62" s="176"/>
      <c r="H62" s="177"/>
      <c r="I62" s="116" t="s">
        <v>196</v>
      </c>
      <c r="J62" s="165">
        <v>9.19</v>
      </c>
      <c r="K62" s="113">
        <f t="shared" si="1"/>
        <v>55.14</v>
      </c>
      <c r="L62" s="106"/>
    </row>
    <row r="63" spans="1:12" ht="24">
      <c r="A63" s="102"/>
      <c r="B63" s="109">
        <v>4</v>
      </c>
      <c r="C63" s="119" t="s">
        <v>197</v>
      </c>
      <c r="D63" s="115" t="s">
        <v>197</v>
      </c>
      <c r="E63" s="123" t="s">
        <v>198</v>
      </c>
      <c r="F63" s="115" t="s">
        <v>199</v>
      </c>
      <c r="G63" s="176" t="s">
        <v>141</v>
      </c>
      <c r="H63" s="177"/>
      <c r="I63" s="116" t="s">
        <v>200</v>
      </c>
      <c r="J63" s="165">
        <v>27.21</v>
      </c>
      <c r="K63" s="113">
        <f t="shared" si="1"/>
        <v>108.84</v>
      </c>
      <c r="L63" s="106"/>
    </row>
    <row r="64" spans="1:12" ht="24">
      <c r="A64" s="102"/>
      <c r="B64" s="109">
        <v>3</v>
      </c>
      <c r="C64" s="119" t="s">
        <v>201</v>
      </c>
      <c r="D64" s="115" t="s">
        <v>201</v>
      </c>
      <c r="E64" s="123" t="s">
        <v>202</v>
      </c>
      <c r="F64" s="115" t="s">
        <v>203</v>
      </c>
      <c r="G64" s="176"/>
      <c r="H64" s="177"/>
      <c r="I64" s="116" t="s">
        <v>583</v>
      </c>
      <c r="J64" s="165">
        <v>10.66</v>
      </c>
      <c r="K64" s="113">
        <f t="shared" si="1"/>
        <v>31.98</v>
      </c>
      <c r="L64" s="106"/>
    </row>
    <row r="65" spans="1:12" ht="24">
      <c r="A65" s="102"/>
      <c r="B65" s="109">
        <v>3</v>
      </c>
      <c r="C65" s="119" t="s">
        <v>201</v>
      </c>
      <c r="D65" s="115" t="s">
        <v>201</v>
      </c>
      <c r="E65" s="123" t="s">
        <v>204</v>
      </c>
      <c r="F65" s="115" t="s">
        <v>118</v>
      </c>
      <c r="G65" s="176"/>
      <c r="H65" s="177"/>
      <c r="I65" s="116" t="s">
        <v>583</v>
      </c>
      <c r="J65" s="165">
        <v>10.66</v>
      </c>
      <c r="K65" s="113">
        <f t="shared" si="1"/>
        <v>31.98</v>
      </c>
      <c r="L65" s="106"/>
    </row>
    <row r="66" spans="1:12" ht="24">
      <c r="A66" s="102"/>
      <c r="B66" s="109">
        <v>4</v>
      </c>
      <c r="C66" s="119" t="s">
        <v>205</v>
      </c>
      <c r="D66" s="115" t="s">
        <v>205</v>
      </c>
      <c r="E66" s="123" t="s">
        <v>206</v>
      </c>
      <c r="F66" s="115" t="s">
        <v>207</v>
      </c>
      <c r="G66" s="176" t="s">
        <v>89</v>
      </c>
      <c r="H66" s="177"/>
      <c r="I66" s="116" t="s">
        <v>208</v>
      </c>
      <c r="J66" s="165">
        <v>21.69</v>
      </c>
      <c r="K66" s="113">
        <f t="shared" si="1"/>
        <v>86.76</v>
      </c>
      <c r="L66" s="106"/>
    </row>
    <row r="67" spans="1:12" ht="24">
      <c r="A67" s="102"/>
      <c r="B67" s="109">
        <v>8</v>
      </c>
      <c r="C67" s="119" t="s">
        <v>205</v>
      </c>
      <c r="D67" s="115" t="s">
        <v>205</v>
      </c>
      <c r="E67" s="123" t="s">
        <v>209</v>
      </c>
      <c r="F67" s="115" t="s">
        <v>210</v>
      </c>
      <c r="G67" s="176" t="s">
        <v>89</v>
      </c>
      <c r="H67" s="177"/>
      <c r="I67" s="116" t="s">
        <v>208</v>
      </c>
      <c r="J67" s="165">
        <v>21.69</v>
      </c>
      <c r="K67" s="113">
        <f t="shared" si="1"/>
        <v>173.52</v>
      </c>
      <c r="L67" s="106"/>
    </row>
    <row r="68" spans="1:12">
      <c r="A68" s="102"/>
      <c r="B68" s="109">
        <v>15</v>
      </c>
      <c r="C68" s="119" t="s">
        <v>211</v>
      </c>
      <c r="D68" s="115" t="s">
        <v>211</v>
      </c>
      <c r="E68" s="123" t="s">
        <v>212</v>
      </c>
      <c r="F68" s="115" t="s">
        <v>138</v>
      </c>
      <c r="G68" s="176"/>
      <c r="H68" s="177"/>
      <c r="I68" s="116" t="s">
        <v>213</v>
      </c>
      <c r="J68" s="165">
        <v>20.22</v>
      </c>
      <c r="K68" s="113">
        <f t="shared" si="1"/>
        <v>303.29999999999995</v>
      </c>
      <c r="L68" s="106"/>
    </row>
    <row r="69" spans="1:12">
      <c r="A69" s="102"/>
      <c r="B69" s="109">
        <v>15</v>
      </c>
      <c r="C69" s="119" t="s">
        <v>211</v>
      </c>
      <c r="D69" s="115" t="s">
        <v>211</v>
      </c>
      <c r="E69" s="123" t="s">
        <v>214</v>
      </c>
      <c r="F69" s="115" t="s">
        <v>160</v>
      </c>
      <c r="G69" s="176"/>
      <c r="H69" s="177"/>
      <c r="I69" s="116" t="s">
        <v>213</v>
      </c>
      <c r="J69" s="165">
        <v>20.22</v>
      </c>
      <c r="K69" s="113">
        <f t="shared" si="1"/>
        <v>303.29999999999995</v>
      </c>
      <c r="L69" s="106"/>
    </row>
    <row r="70" spans="1:12" ht="24">
      <c r="A70" s="102"/>
      <c r="B70" s="109">
        <v>4</v>
      </c>
      <c r="C70" s="119" t="s">
        <v>215</v>
      </c>
      <c r="D70" s="115" t="s">
        <v>215</v>
      </c>
      <c r="E70" s="123" t="s">
        <v>216</v>
      </c>
      <c r="F70" s="115" t="s">
        <v>138</v>
      </c>
      <c r="G70" s="176" t="s">
        <v>135</v>
      </c>
      <c r="H70" s="177"/>
      <c r="I70" s="116" t="s">
        <v>217</v>
      </c>
      <c r="J70" s="165">
        <v>6.25</v>
      </c>
      <c r="K70" s="113">
        <f t="shared" si="1"/>
        <v>25</v>
      </c>
      <c r="L70" s="106"/>
    </row>
    <row r="71" spans="1:12" ht="24">
      <c r="A71" s="102"/>
      <c r="B71" s="109">
        <v>4</v>
      </c>
      <c r="C71" s="119" t="s">
        <v>215</v>
      </c>
      <c r="D71" s="115" t="s">
        <v>215</v>
      </c>
      <c r="E71" s="123" t="s">
        <v>218</v>
      </c>
      <c r="F71" s="115" t="s">
        <v>160</v>
      </c>
      <c r="G71" s="176" t="s">
        <v>135</v>
      </c>
      <c r="H71" s="177"/>
      <c r="I71" s="116" t="s">
        <v>217</v>
      </c>
      <c r="J71" s="165">
        <v>6.25</v>
      </c>
      <c r="K71" s="113">
        <f t="shared" si="1"/>
        <v>25</v>
      </c>
      <c r="L71" s="106"/>
    </row>
    <row r="72" spans="1:12" ht="36">
      <c r="A72" s="102"/>
      <c r="B72" s="109">
        <v>15</v>
      </c>
      <c r="C72" s="119" t="s">
        <v>219</v>
      </c>
      <c r="D72" s="115" t="s">
        <v>219</v>
      </c>
      <c r="E72" s="123" t="s">
        <v>220</v>
      </c>
      <c r="F72" s="115" t="s">
        <v>221</v>
      </c>
      <c r="G72" s="176" t="s">
        <v>106</v>
      </c>
      <c r="H72" s="177"/>
      <c r="I72" s="116" t="s">
        <v>584</v>
      </c>
      <c r="J72" s="165">
        <v>133.84</v>
      </c>
      <c r="K72" s="113">
        <f t="shared" si="1"/>
        <v>2007.6000000000001</v>
      </c>
      <c r="L72" s="106"/>
    </row>
    <row r="73" spans="1:12" ht="24">
      <c r="A73" s="102"/>
      <c r="B73" s="109">
        <v>15</v>
      </c>
      <c r="C73" s="119" t="s">
        <v>222</v>
      </c>
      <c r="D73" s="115" t="s">
        <v>222</v>
      </c>
      <c r="E73" s="123" t="s">
        <v>223</v>
      </c>
      <c r="F73" s="115" t="s">
        <v>138</v>
      </c>
      <c r="G73" s="176" t="s">
        <v>141</v>
      </c>
      <c r="H73" s="177"/>
      <c r="I73" s="116" t="s">
        <v>224</v>
      </c>
      <c r="J73" s="165">
        <v>43.02</v>
      </c>
      <c r="K73" s="113">
        <f t="shared" si="1"/>
        <v>645.30000000000007</v>
      </c>
      <c r="L73" s="106"/>
    </row>
    <row r="74" spans="1:12" ht="24">
      <c r="A74" s="102"/>
      <c r="B74" s="109">
        <v>15</v>
      </c>
      <c r="C74" s="119" t="s">
        <v>222</v>
      </c>
      <c r="D74" s="115" t="s">
        <v>222</v>
      </c>
      <c r="E74" s="123" t="s">
        <v>225</v>
      </c>
      <c r="F74" s="115" t="s">
        <v>160</v>
      </c>
      <c r="G74" s="176" t="s">
        <v>141</v>
      </c>
      <c r="H74" s="177"/>
      <c r="I74" s="116" t="s">
        <v>224</v>
      </c>
      <c r="J74" s="165">
        <v>43.02</v>
      </c>
      <c r="K74" s="113">
        <f t="shared" si="1"/>
        <v>645.30000000000007</v>
      </c>
      <c r="L74" s="106"/>
    </row>
    <row r="75" spans="1:12">
      <c r="A75" s="102"/>
      <c r="B75" s="109">
        <v>8</v>
      </c>
      <c r="C75" s="119" t="s">
        <v>226</v>
      </c>
      <c r="D75" s="115" t="s">
        <v>226</v>
      </c>
      <c r="E75" s="123" t="s">
        <v>227</v>
      </c>
      <c r="F75" s="115" t="s">
        <v>134</v>
      </c>
      <c r="G75" s="176"/>
      <c r="H75" s="177"/>
      <c r="I75" s="116" t="s">
        <v>228</v>
      </c>
      <c r="J75" s="165">
        <v>10.66</v>
      </c>
      <c r="K75" s="113">
        <f t="shared" si="1"/>
        <v>85.28</v>
      </c>
      <c r="L75" s="106"/>
    </row>
    <row r="76" spans="1:12">
      <c r="A76" s="102"/>
      <c r="B76" s="109">
        <v>5</v>
      </c>
      <c r="C76" s="119" t="s">
        <v>226</v>
      </c>
      <c r="D76" s="115" t="s">
        <v>226</v>
      </c>
      <c r="E76" s="123" t="s">
        <v>229</v>
      </c>
      <c r="F76" s="115" t="s">
        <v>138</v>
      </c>
      <c r="G76" s="176"/>
      <c r="H76" s="177"/>
      <c r="I76" s="116" t="s">
        <v>228</v>
      </c>
      <c r="J76" s="165">
        <v>10.66</v>
      </c>
      <c r="K76" s="113">
        <f t="shared" si="1"/>
        <v>53.3</v>
      </c>
      <c r="L76" s="106"/>
    </row>
    <row r="77" spans="1:12">
      <c r="A77" s="102"/>
      <c r="B77" s="109">
        <v>5</v>
      </c>
      <c r="C77" s="119" t="s">
        <v>226</v>
      </c>
      <c r="D77" s="115" t="s">
        <v>226</v>
      </c>
      <c r="E77" s="123" t="s">
        <v>230</v>
      </c>
      <c r="F77" s="115" t="s">
        <v>160</v>
      </c>
      <c r="G77" s="176"/>
      <c r="H77" s="177"/>
      <c r="I77" s="116" t="s">
        <v>228</v>
      </c>
      <c r="J77" s="165">
        <v>10.66</v>
      </c>
      <c r="K77" s="113">
        <f t="shared" si="1"/>
        <v>53.3</v>
      </c>
      <c r="L77" s="106"/>
    </row>
    <row r="78" spans="1:12" ht="13.5" customHeight="1">
      <c r="A78" s="102"/>
      <c r="B78" s="109">
        <v>6</v>
      </c>
      <c r="C78" s="119" t="s">
        <v>231</v>
      </c>
      <c r="D78" s="115" t="s">
        <v>231</v>
      </c>
      <c r="E78" s="123" t="s">
        <v>232</v>
      </c>
      <c r="F78" s="115" t="s">
        <v>138</v>
      </c>
      <c r="G78" s="176"/>
      <c r="H78" s="177"/>
      <c r="I78" s="116" t="s">
        <v>233</v>
      </c>
      <c r="J78" s="165">
        <v>14.34</v>
      </c>
      <c r="K78" s="113">
        <f t="shared" si="1"/>
        <v>86.039999999999992</v>
      </c>
      <c r="L78" s="106"/>
    </row>
    <row r="79" spans="1:12" ht="24">
      <c r="A79" s="102"/>
      <c r="B79" s="109">
        <v>8</v>
      </c>
      <c r="C79" s="119" t="s">
        <v>234</v>
      </c>
      <c r="D79" s="115" t="s">
        <v>234</v>
      </c>
      <c r="E79" s="123" t="s">
        <v>235</v>
      </c>
      <c r="F79" s="115" t="s">
        <v>160</v>
      </c>
      <c r="G79" s="176" t="s">
        <v>141</v>
      </c>
      <c r="H79" s="177"/>
      <c r="I79" s="116" t="s">
        <v>236</v>
      </c>
      <c r="J79" s="165">
        <v>45.96</v>
      </c>
      <c r="K79" s="113">
        <f t="shared" si="1"/>
        <v>367.68</v>
      </c>
      <c r="L79" s="106"/>
    </row>
    <row r="80" spans="1:12">
      <c r="A80" s="102"/>
      <c r="B80" s="109">
        <v>2</v>
      </c>
      <c r="C80" s="119" t="s">
        <v>237</v>
      </c>
      <c r="D80" s="115" t="s">
        <v>525</v>
      </c>
      <c r="E80" s="123" t="s">
        <v>238</v>
      </c>
      <c r="F80" s="115" t="s">
        <v>127</v>
      </c>
      <c r="G80" s="176"/>
      <c r="H80" s="177"/>
      <c r="I80" s="116" t="s">
        <v>239</v>
      </c>
      <c r="J80" s="165">
        <v>40.08</v>
      </c>
      <c r="K80" s="113">
        <f t="shared" si="1"/>
        <v>80.16</v>
      </c>
      <c r="L80" s="106"/>
    </row>
    <row r="81" spans="1:12">
      <c r="A81" s="102"/>
      <c r="B81" s="109">
        <v>8</v>
      </c>
      <c r="C81" s="119" t="s">
        <v>237</v>
      </c>
      <c r="D81" s="115" t="s">
        <v>526</v>
      </c>
      <c r="E81" s="123" t="s">
        <v>240</v>
      </c>
      <c r="F81" s="115" t="s">
        <v>241</v>
      </c>
      <c r="G81" s="176"/>
      <c r="H81" s="177"/>
      <c r="I81" s="116" t="s">
        <v>239</v>
      </c>
      <c r="J81" s="165">
        <v>76.849999999999994</v>
      </c>
      <c r="K81" s="113">
        <f t="shared" si="1"/>
        <v>614.79999999999995</v>
      </c>
      <c r="L81" s="106"/>
    </row>
    <row r="82" spans="1:12" ht="24">
      <c r="A82" s="102"/>
      <c r="B82" s="109">
        <v>2</v>
      </c>
      <c r="C82" s="119" t="s">
        <v>242</v>
      </c>
      <c r="D82" s="115" t="s">
        <v>527</v>
      </c>
      <c r="E82" s="123" t="s">
        <v>243</v>
      </c>
      <c r="F82" s="115" t="s">
        <v>244</v>
      </c>
      <c r="G82" s="176" t="s">
        <v>141</v>
      </c>
      <c r="H82" s="177"/>
      <c r="I82" s="116" t="s">
        <v>585</v>
      </c>
      <c r="J82" s="165">
        <v>83.84</v>
      </c>
      <c r="K82" s="113">
        <f t="shared" si="1"/>
        <v>167.68</v>
      </c>
      <c r="L82" s="106"/>
    </row>
    <row r="83" spans="1:12" ht="24">
      <c r="A83" s="102"/>
      <c r="B83" s="109">
        <v>2</v>
      </c>
      <c r="C83" s="119" t="s">
        <v>242</v>
      </c>
      <c r="D83" s="115" t="s">
        <v>528</v>
      </c>
      <c r="E83" s="123" t="s">
        <v>245</v>
      </c>
      <c r="F83" s="115" t="s">
        <v>246</v>
      </c>
      <c r="G83" s="176" t="s">
        <v>141</v>
      </c>
      <c r="H83" s="177"/>
      <c r="I83" s="116" t="s">
        <v>585</v>
      </c>
      <c r="J83" s="165">
        <v>113.62</v>
      </c>
      <c r="K83" s="113">
        <f t="shared" si="1"/>
        <v>227.24</v>
      </c>
      <c r="L83" s="106"/>
    </row>
    <row r="84" spans="1:12" ht="24">
      <c r="A84" s="102"/>
      <c r="B84" s="109">
        <v>14</v>
      </c>
      <c r="C84" s="119" t="s">
        <v>242</v>
      </c>
      <c r="D84" s="115" t="s">
        <v>529</v>
      </c>
      <c r="E84" s="123" t="s">
        <v>247</v>
      </c>
      <c r="F84" s="115" t="s">
        <v>248</v>
      </c>
      <c r="G84" s="176" t="s">
        <v>141</v>
      </c>
      <c r="H84" s="177"/>
      <c r="I84" s="116" t="s">
        <v>585</v>
      </c>
      <c r="J84" s="165">
        <v>56.99</v>
      </c>
      <c r="K84" s="113">
        <f t="shared" si="1"/>
        <v>797.86</v>
      </c>
      <c r="L84" s="106"/>
    </row>
    <row r="85" spans="1:12">
      <c r="A85" s="102"/>
      <c r="B85" s="109">
        <v>18</v>
      </c>
      <c r="C85" s="119" t="s">
        <v>249</v>
      </c>
      <c r="D85" s="115" t="s">
        <v>530</v>
      </c>
      <c r="E85" s="123" t="s">
        <v>250</v>
      </c>
      <c r="F85" s="115" t="s">
        <v>251</v>
      </c>
      <c r="G85" s="176"/>
      <c r="H85" s="177"/>
      <c r="I85" s="116" t="s">
        <v>252</v>
      </c>
      <c r="J85" s="165">
        <v>293.8</v>
      </c>
      <c r="K85" s="113">
        <f t="shared" si="1"/>
        <v>5288.4000000000005</v>
      </c>
      <c r="L85" s="106"/>
    </row>
    <row r="86" spans="1:12">
      <c r="A86" s="102"/>
      <c r="B86" s="109">
        <v>4</v>
      </c>
      <c r="C86" s="119" t="s">
        <v>249</v>
      </c>
      <c r="D86" s="115" t="s">
        <v>531</v>
      </c>
      <c r="E86" s="123" t="s">
        <v>253</v>
      </c>
      <c r="F86" s="115" t="s">
        <v>254</v>
      </c>
      <c r="G86" s="176"/>
      <c r="H86" s="177"/>
      <c r="I86" s="116" t="s">
        <v>252</v>
      </c>
      <c r="J86" s="165">
        <v>404.11</v>
      </c>
      <c r="K86" s="113">
        <f t="shared" ref="K86:K117" si="2">J86*B86</f>
        <v>1616.44</v>
      </c>
      <c r="L86" s="106"/>
    </row>
    <row r="87" spans="1:12">
      <c r="A87" s="102"/>
      <c r="B87" s="109">
        <v>4</v>
      </c>
      <c r="C87" s="119" t="s">
        <v>249</v>
      </c>
      <c r="D87" s="115" t="s">
        <v>532</v>
      </c>
      <c r="E87" s="123" t="s">
        <v>255</v>
      </c>
      <c r="F87" s="115" t="s">
        <v>256</v>
      </c>
      <c r="G87" s="176"/>
      <c r="H87" s="177"/>
      <c r="I87" s="116" t="s">
        <v>252</v>
      </c>
      <c r="J87" s="165">
        <v>71.33</v>
      </c>
      <c r="K87" s="113">
        <f t="shared" si="2"/>
        <v>285.32</v>
      </c>
      <c r="L87" s="106"/>
    </row>
    <row r="88" spans="1:12" ht="24">
      <c r="A88" s="102"/>
      <c r="B88" s="109">
        <v>8</v>
      </c>
      <c r="C88" s="119" t="s">
        <v>257</v>
      </c>
      <c r="D88" s="115" t="s">
        <v>533</v>
      </c>
      <c r="E88" s="123" t="s">
        <v>258</v>
      </c>
      <c r="F88" s="115" t="s">
        <v>109</v>
      </c>
      <c r="G88" s="176"/>
      <c r="H88" s="177"/>
      <c r="I88" s="116" t="s">
        <v>259</v>
      </c>
      <c r="J88" s="165">
        <v>62.14</v>
      </c>
      <c r="K88" s="113">
        <f t="shared" si="2"/>
        <v>497.12</v>
      </c>
      <c r="L88" s="106"/>
    </row>
    <row r="89" spans="1:12" ht="24">
      <c r="A89" s="102"/>
      <c r="B89" s="109">
        <v>14</v>
      </c>
      <c r="C89" s="119" t="s">
        <v>257</v>
      </c>
      <c r="D89" s="115" t="s">
        <v>534</v>
      </c>
      <c r="E89" s="123" t="s">
        <v>260</v>
      </c>
      <c r="F89" s="115" t="s">
        <v>112</v>
      </c>
      <c r="G89" s="176"/>
      <c r="H89" s="177"/>
      <c r="I89" s="116" t="s">
        <v>259</v>
      </c>
      <c r="J89" s="165">
        <v>63.98</v>
      </c>
      <c r="K89" s="113">
        <f t="shared" si="2"/>
        <v>895.71999999999991</v>
      </c>
      <c r="L89" s="106"/>
    </row>
    <row r="90" spans="1:12">
      <c r="A90" s="102"/>
      <c r="B90" s="109">
        <v>2</v>
      </c>
      <c r="C90" s="119" t="s">
        <v>261</v>
      </c>
      <c r="D90" s="115" t="s">
        <v>535</v>
      </c>
      <c r="E90" s="123" t="s">
        <v>262</v>
      </c>
      <c r="F90" s="115" t="s">
        <v>127</v>
      </c>
      <c r="G90" s="176"/>
      <c r="H90" s="177"/>
      <c r="I90" s="116" t="s">
        <v>263</v>
      </c>
      <c r="J90" s="165">
        <v>40.08</v>
      </c>
      <c r="K90" s="113">
        <f t="shared" si="2"/>
        <v>80.16</v>
      </c>
      <c r="L90" s="106"/>
    </row>
    <row r="91" spans="1:12">
      <c r="A91" s="102"/>
      <c r="B91" s="109">
        <v>10</v>
      </c>
      <c r="C91" s="119" t="s">
        <v>261</v>
      </c>
      <c r="D91" s="115" t="s">
        <v>536</v>
      </c>
      <c r="E91" s="123" t="s">
        <v>264</v>
      </c>
      <c r="F91" s="115" t="s">
        <v>149</v>
      </c>
      <c r="G91" s="176"/>
      <c r="H91" s="177"/>
      <c r="I91" s="116" t="s">
        <v>263</v>
      </c>
      <c r="J91" s="165">
        <v>52.95</v>
      </c>
      <c r="K91" s="113">
        <f t="shared" si="2"/>
        <v>529.5</v>
      </c>
      <c r="L91" s="106"/>
    </row>
    <row r="92" spans="1:12">
      <c r="A92" s="102"/>
      <c r="B92" s="109">
        <v>6</v>
      </c>
      <c r="C92" s="119" t="s">
        <v>265</v>
      </c>
      <c r="D92" s="115" t="s">
        <v>537</v>
      </c>
      <c r="E92" s="123" t="s">
        <v>266</v>
      </c>
      <c r="F92" s="115" t="s">
        <v>127</v>
      </c>
      <c r="G92" s="176"/>
      <c r="H92" s="177"/>
      <c r="I92" s="116" t="s">
        <v>267</v>
      </c>
      <c r="J92" s="165">
        <v>41.92</v>
      </c>
      <c r="K92" s="113">
        <f t="shared" si="2"/>
        <v>251.52</v>
      </c>
      <c r="L92" s="106"/>
    </row>
    <row r="93" spans="1:12">
      <c r="A93" s="102"/>
      <c r="B93" s="109">
        <v>2</v>
      </c>
      <c r="C93" s="119" t="s">
        <v>268</v>
      </c>
      <c r="D93" s="115" t="s">
        <v>538</v>
      </c>
      <c r="E93" s="123" t="s">
        <v>269</v>
      </c>
      <c r="F93" s="115" t="s">
        <v>270</v>
      </c>
      <c r="G93" s="176" t="s">
        <v>141</v>
      </c>
      <c r="H93" s="177"/>
      <c r="I93" s="116" t="s">
        <v>271</v>
      </c>
      <c r="J93" s="165">
        <v>109.94</v>
      </c>
      <c r="K93" s="113">
        <f t="shared" si="2"/>
        <v>219.88</v>
      </c>
      <c r="L93" s="106"/>
    </row>
    <row r="94" spans="1:12">
      <c r="A94" s="102"/>
      <c r="B94" s="109">
        <v>2</v>
      </c>
      <c r="C94" s="119" t="s">
        <v>268</v>
      </c>
      <c r="D94" s="115" t="s">
        <v>538</v>
      </c>
      <c r="E94" s="123" t="s">
        <v>272</v>
      </c>
      <c r="F94" s="115" t="s">
        <v>270</v>
      </c>
      <c r="G94" s="176" t="s">
        <v>273</v>
      </c>
      <c r="H94" s="177"/>
      <c r="I94" s="116" t="s">
        <v>271</v>
      </c>
      <c r="J94" s="165">
        <v>109.94</v>
      </c>
      <c r="K94" s="113">
        <f t="shared" si="2"/>
        <v>219.88</v>
      </c>
      <c r="L94" s="106"/>
    </row>
    <row r="95" spans="1:12">
      <c r="A95" s="102"/>
      <c r="B95" s="109">
        <v>2</v>
      </c>
      <c r="C95" s="119" t="s">
        <v>268</v>
      </c>
      <c r="D95" s="115" t="s">
        <v>539</v>
      </c>
      <c r="E95" s="123" t="s">
        <v>274</v>
      </c>
      <c r="F95" s="115" t="s">
        <v>248</v>
      </c>
      <c r="G95" s="176" t="s">
        <v>141</v>
      </c>
      <c r="H95" s="177"/>
      <c r="I95" s="116" t="s">
        <v>271</v>
      </c>
      <c r="J95" s="165">
        <v>130.16999999999999</v>
      </c>
      <c r="K95" s="113">
        <f t="shared" si="2"/>
        <v>260.33999999999997</v>
      </c>
      <c r="L95" s="106"/>
    </row>
    <row r="96" spans="1:12">
      <c r="A96" s="102"/>
      <c r="B96" s="109">
        <v>6</v>
      </c>
      <c r="C96" s="119" t="s">
        <v>275</v>
      </c>
      <c r="D96" s="115" t="s">
        <v>540</v>
      </c>
      <c r="E96" s="123" t="s">
        <v>276</v>
      </c>
      <c r="F96" s="115" t="s">
        <v>149</v>
      </c>
      <c r="G96" s="176" t="s">
        <v>141</v>
      </c>
      <c r="H96" s="177"/>
      <c r="I96" s="116" t="s">
        <v>277</v>
      </c>
      <c r="J96" s="165">
        <v>19.12</v>
      </c>
      <c r="K96" s="113">
        <f t="shared" si="2"/>
        <v>114.72</v>
      </c>
      <c r="L96" s="106"/>
    </row>
    <row r="97" spans="1:12">
      <c r="A97" s="102"/>
      <c r="B97" s="109">
        <v>6</v>
      </c>
      <c r="C97" s="119" t="s">
        <v>275</v>
      </c>
      <c r="D97" s="115" t="s">
        <v>540</v>
      </c>
      <c r="E97" s="123" t="s">
        <v>278</v>
      </c>
      <c r="F97" s="115" t="s">
        <v>149</v>
      </c>
      <c r="G97" s="176" t="s">
        <v>135</v>
      </c>
      <c r="H97" s="177"/>
      <c r="I97" s="116" t="s">
        <v>277</v>
      </c>
      <c r="J97" s="165">
        <v>19.12</v>
      </c>
      <c r="K97" s="113">
        <f t="shared" si="2"/>
        <v>114.72</v>
      </c>
      <c r="L97" s="106"/>
    </row>
    <row r="98" spans="1:12">
      <c r="A98" s="102"/>
      <c r="B98" s="109">
        <v>6</v>
      </c>
      <c r="C98" s="119" t="s">
        <v>275</v>
      </c>
      <c r="D98" s="115" t="s">
        <v>540</v>
      </c>
      <c r="E98" s="123" t="s">
        <v>279</v>
      </c>
      <c r="F98" s="115" t="s">
        <v>149</v>
      </c>
      <c r="G98" s="176" t="s">
        <v>280</v>
      </c>
      <c r="H98" s="177"/>
      <c r="I98" s="116" t="s">
        <v>277</v>
      </c>
      <c r="J98" s="165">
        <v>19.12</v>
      </c>
      <c r="K98" s="113">
        <f t="shared" si="2"/>
        <v>114.72</v>
      </c>
      <c r="L98" s="106"/>
    </row>
    <row r="99" spans="1:12" ht="24">
      <c r="A99" s="102"/>
      <c r="B99" s="109">
        <v>4</v>
      </c>
      <c r="C99" s="119" t="s">
        <v>281</v>
      </c>
      <c r="D99" s="115" t="s">
        <v>281</v>
      </c>
      <c r="E99" s="123" t="s">
        <v>282</v>
      </c>
      <c r="F99" s="115" t="s">
        <v>177</v>
      </c>
      <c r="G99" s="176"/>
      <c r="H99" s="177"/>
      <c r="I99" s="116" t="s">
        <v>283</v>
      </c>
      <c r="J99" s="165">
        <v>61.77</v>
      </c>
      <c r="K99" s="113">
        <f t="shared" si="2"/>
        <v>247.08</v>
      </c>
      <c r="L99" s="106"/>
    </row>
    <row r="100" spans="1:12">
      <c r="A100" s="102"/>
      <c r="B100" s="109">
        <v>2</v>
      </c>
      <c r="C100" s="119" t="s">
        <v>284</v>
      </c>
      <c r="D100" s="115" t="s">
        <v>541</v>
      </c>
      <c r="E100" s="123" t="s">
        <v>285</v>
      </c>
      <c r="F100" s="115" t="s">
        <v>145</v>
      </c>
      <c r="G100" s="176"/>
      <c r="H100" s="177"/>
      <c r="I100" s="116" t="s">
        <v>286</v>
      </c>
      <c r="J100" s="165">
        <v>62.14</v>
      </c>
      <c r="K100" s="113">
        <f t="shared" si="2"/>
        <v>124.28</v>
      </c>
      <c r="L100" s="106"/>
    </row>
    <row r="101" spans="1:12">
      <c r="A101" s="102"/>
      <c r="B101" s="109">
        <v>2</v>
      </c>
      <c r="C101" s="119" t="s">
        <v>284</v>
      </c>
      <c r="D101" s="115" t="s">
        <v>542</v>
      </c>
      <c r="E101" s="123" t="s">
        <v>287</v>
      </c>
      <c r="F101" s="115" t="s">
        <v>116</v>
      </c>
      <c r="G101" s="176"/>
      <c r="H101" s="177"/>
      <c r="I101" s="116" t="s">
        <v>286</v>
      </c>
      <c r="J101" s="165">
        <v>65.819999999999993</v>
      </c>
      <c r="K101" s="113">
        <f t="shared" si="2"/>
        <v>131.63999999999999</v>
      </c>
      <c r="L101" s="106"/>
    </row>
    <row r="102" spans="1:12">
      <c r="A102" s="102"/>
      <c r="B102" s="109">
        <v>4</v>
      </c>
      <c r="C102" s="119" t="s">
        <v>288</v>
      </c>
      <c r="D102" s="115" t="s">
        <v>543</v>
      </c>
      <c r="E102" s="123" t="s">
        <v>289</v>
      </c>
      <c r="F102" s="115" t="s">
        <v>207</v>
      </c>
      <c r="G102" s="176" t="s">
        <v>141</v>
      </c>
      <c r="H102" s="177"/>
      <c r="I102" s="116" t="s">
        <v>290</v>
      </c>
      <c r="J102" s="165">
        <v>23.53</v>
      </c>
      <c r="K102" s="113">
        <f t="shared" si="2"/>
        <v>94.12</v>
      </c>
      <c r="L102" s="106"/>
    </row>
    <row r="103" spans="1:12">
      <c r="A103" s="102"/>
      <c r="B103" s="109">
        <v>8</v>
      </c>
      <c r="C103" s="119" t="s">
        <v>288</v>
      </c>
      <c r="D103" s="115" t="s">
        <v>544</v>
      </c>
      <c r="E103" s="123" t="s">
        <v>291</v>
      </c>
      <c r="F103" s="115" t="s">
        <v>292</v>
      </c>
      <c r="G103" s="176" t="s">
        <v>141</v>
      </c>
      <c r="H103" s="177"/>
      <c r="I103" s="116" t="s">
        <v>290</v>
      </c>
      <c r="J103" s="165">
        <v>27.21</v>
      </c>
      <c r="K103" s="113">
        <f t="shared" si="2"/>
        <v>217.68</v>
      </c>
      <c r="L103" s="106"/>
    </row>
    <row r="104" spans="1:12">
      <c r="A104" s="102"/>
      <c r="B104" s="109">
        <v>8</v>
      </c>
      <c r="C104" s="119" t="s">
        <v>288</v>
      </c>
      <c r="D104" s="115" t="s">
        <v>544</v>
      </c>
      <c r="E104" s="123" t="s">
        <v>293</v>
      </c>
      <c r="F104" s="115" t="s">
        <v>292</v>
      </c>
      <c r="G104" s="176" t="s">
        <v>280</v>
      </c>
      <c r="H104" s="177"/>
      <c r="I104" s="116" t="s">
        <v>290</v>
      </c>
      <c r="J104" s="165">
        <v>27.21</v>
      </c>
      <c r="K104" s="113">
        <f t="shared" si="2"/>
        <v>217.68</v>
      </c>
      <c r="L104" s="106"/>
    </row>
    <row r="105" spans="1:12">
      <c r="A105" s="102"/>
      <c r="B105" s="109">
        <v>6</v>
      </c>
      <c r="C105" s="119" t="s">
        <v>294</v>
      </c>
      <c r="D105" s="115" t="s">
        <v>294</v>
      </c>
      <c r="E105" s="123" t="s">
        <v>295</v>
      </c>
      <c r="F105" s="115" t="s">
        <v>210</v>
      </c>
      <c r="G105" s="176" t="s">
        <v>141</v>
      </c>
      <c r="H105" s="177"/>
      <c r="I105" s="116" t="s">
        <v>296</v>
      </c>
      <c r="J105" s="165">
        <v>12.5</v>
      </c>
      <c r="K105" s="113">
        <f t="shared" si="2"/>
        <v>75</v>
      </c>
      <c r="L105" s="106"/>
    </row>
    <row r="106" spans="1:12">
      <c r="A106" s="102"/>
      <c r="B106" s="109">
        <v>6</v>
      </c>
      <c r="C106" s="119" t="s">
        <v>294</v>
      </c>
      <c r="D106" s="115" t="s">
        <v>294</v>
      </c>
      <c r="E106" s="123" t="s">
        <v>297</v>
      </c>
      <c r="F106" s="115" t="s">
        <v>210</v>
      </c>
      <c r="G106" s="176" t="s">
        <v>298</v>
      </c>
      <c r="H106" s="177"/>
      <c r="I106" s="116" t="s">
        <v>296</v>
      </c>
      <c r="J106" s="165">
        <v>12.5</v>
      </c>
      <c r="K106" s="113">
        <f t="shared" si="2"/>
        <v>75</v>
      </c>
      <c r="L106" s="106"/>
    </row>
    <row r="107" spans="1:12">
      <c r="A107" s="102"/>
      <c r="B107" s="109">
        <v>6</v>
      </c>
      <c r="C107" s="119" t="s">
        <v>294</v>
      </c>
      <c r="D107" s="115" t="s">
        <v>294</v>
      </c>
      <c r="E107" s="123" t="s">
        <v>299</v>
      </c>
      <c r="F107" s="115" t="s">
        <v>210</v>
      </c>
      <c r="G107" s="176" t="s">
        <v>110</v>
      </c>
      <c r="H107" s="177"/>
      <c r="I107" s="116" t="s">
        <v>296</v>
      </c>
      <c r="J107" s="165">
        <v>12.5</v>
      </c>
      <c r="K107" s="113">
        <f t="shared" si="2"/>
        <v>75</v>
      </c>
      <c r="L107" s="106"/>
    </row>
    <row r="108" spans="1:12">
      <c r="A108" s="102"/>
      <c r="B108" s="109">
        <v>6</v>
      </c>
      <c r="C108" s="119" t="s">
        <v>294</v>
      </c>
      <c r="D108" s="115" t="s">
        <v>294</v>
      </c>
      <c r="E108" s="123" t="s">
        <v>300</v>
      </c>
      <c r="F108" s="115" t="s">
        <v>210</v>
      </c>
      <c r="G108" s="176" t="s">
        <v>114</v>
      </c>
      <c r="H108" s="177"/>
      <c r="I108" s="116" t="s">
        <v>296</v>
      </c>
      <c r="J108" s="165">
        <v>12.5</v>
      </c>
      <c r="K108" s="113">
        <f t="shared" si="2"/>
        <v>75</v>
      </c>
      <c r="L108" s="106"/>
    </row>
    <row r="109" spans="1:12">
      <c r="A109" s="102"/>
      <c r="B109" s="109">
        <v>3</v>
      </c>
      <c r="C109" s="119" t="s">
        <v>301</v>
      </c>
      <c r="D109" s="115" t="s">
        <v>301</v>
      </c>
      <c r="E109" s="123" t="s">
        <v>302</v>
      </c>
      <c r="F109" s="115" t="s">
        <v>138</v>
      </c>
      <c r="G109" s="176" t="s">
        <v>221</v>
      </c>
      <c r="H109" s="177"/>
      <c r="I109" s="116" t="s">
        <v>303</v>
      </c>
      <c r="J109" s="165">
        <v>14.34</v>
      </c>
      <c r="K109" s="113">
        <f t="shared" si="2"/>
        <v>43.019999999999996</v>
      </c>
      <c r="L109" s="106"/>
    </row>
    <row r="110" spans="1:12">
      <c r="A110" s="102"/>
      <c r="B110" s="109">
        <v>3</v>
      </c>
      <c r="C110" s="119" t="s">
        <v>301</v>
      </c>
      <c r="D110" s="115" t="s">
        <v>301</v>
      </c>
      <c r="E110" s="123" t="s">
        <v>304</v>
      </c>
      <c r="F110" s="115" t="s">
        <v>160</v>
      </c>
      <c r="G110" s="176" t="s">
        <v>221</v>
      </c>
      <c r="H110" s="177"/>
      <c r="I110" s="116" t="s">
        <v>303</v>
      </c>
      <c r="J110" s="165">
        <v>14.34</v>
      </c>
      <c r="K110" s="113">
        <f t="shared" si="2"/>
        <v>43.019999999999996</v>
      </c>
      <c r="L110" s="106"/>
    </row>
    <row r="111" spans="1:12">
      <c r="A111" s="102"/>
      <c r="B111" s="109">
        <v>3</v>
      </c>
      <c r="C111" s="119" t="s">
        <v>301</v>
      </c>
      <c r="D111" s="115" t="s">
        <v>301</v>
      </c>
      <c r="E111" s="123" t="s">
        <v>305</v>
      </c>
      <c r="F111" s="115" t="s">
        <v>162</v>
      </c>
      <c r="G111" s="176" t="s">
        <v>221</v>
      </c>
      <c r="H111" s="177"/>
      <c r="I111" s="116" t="s">
        <v>303</v>
      </c>
      <c r="J111" s="165">
        <v>14.34</v>
      </c>
      <c r="K111" s="113">
        <f t="shared" si="2"/>
        <v>43.019999999999996</v>
      </c>
      <c r="L111" s="106"/>
    </row>
    <row r="112" spans="1:12">
      <c r="A112" s="102"/>
      <c r="B112" s="109">
        <v>4</v>
      </c>
      <c r="C112" s="119" t="s">
        <v>306</v>
      </c>
      <c r="D112" s="115" t="s">
        <v>306</v>
      </c>
      <c r="E112" s="123" t="s">
        <v>307</v>
      </c>
      <c r="F112" s="115" t="s">
        <v>138</v>
      </c>
      <c r="G112" s="176"/>
      <c r="H112" s="177"/>
      <c r="I112" s="116" t="s">
        <v>308</v>
      </c>
      <c r="J112" s="165">
        <v>10.66</v>
      </c>
      <c r="K112" s="113">
        <f t="shared" si="2"/>
        <v>42.64</v>
      </c>
      <c r="L112" s="106"/>
    </row>
    <row r="113" spans="1:12" ht="25.5" customHeight="1">
      <c r="A113" s="102"/>
      <c r="B113" s="109">
        <v>4</v>
      </c>
      <c r="C113" s="119" t="s">
        <v>309</v>
      </c>
      <c r="D113" s="115" t="s">
        <v>545</v>
      </c>
      <c r="E113" s="123" t="s">
        <v>310</v>
      </c>
      <c r="F113" s="115" t="s">
        <v>311</v>
      </c>
      <c r="G113" s="176" t="s">
        <v>312</v>
      </c>
      <c r="H113" s="177"/>
      <c r="I113" s="116" t="s">
        <v>313</v>
      </c>
      <c r="J113" s="165">
        <v>30.89</v>
      </c>
      <c r="K113" s="113">
        <f t="shared" si="2"/>
        <v>123.56</v>
      </c>
      <c r="L113" s="106"/>
    </row>
    <row r="114" spans="1:12">
      <c r="A114" s="102"/>
      <c r="B114" s="109">
        <v>2</v>
      </c>
      <c r="C114" s="119" t="s">
        <v>314</v>
      </c>
      <c r="D114" s="115" t="s">
        <v>314</v>
      </c>
      <c r="E114" s="123" t="s">
        <v>315</v>
      </c>
      <c r="F114" s="115" t="s">
        <v>138</v>
      </c>
      <c r="G114" s="176" t="s">
        <v>273</v>
      </c>
      <c r="H114" s="177"/>
      <c r="I114" s="116" t="s">
        <v>316</v>
      </c>
      <c r="J114" s="165">
        <v>21.69</v>
      </c>
      <c r="K114" s="113">
        <f t="shared" si="2"/>
        <v>43.38</v>
      </c>
      <c r="L114" s="106"/>
    </row>
    <row r="115" spans="1:12">
      <c r="A115" s="102"/>
      <c r="B115" s="109">
        <v>2</v>
      </c>
      <c r="C115" s="119" t="s">
        <v>314</v>
      </c>
      <c r="D115" s="115" t="s">
        <v>314</v>
      </c>
      <c r="E115" s="123" t="s">
        <v>317</v>
      </c>
      <c r="F115" s="115" t="s">
        <v>160</v>
      </c>
      <c r="G115" s="176" t="s">
        <v>273</v>
      </c>
      <c r="H115" s="177"/>
      <c r="I115" s="116" t="s">
        <v>316</v>
      </c>
      <c r="J115" s="165">
        <v>21.69</v>
      </c>
      <c r="K115" s="113">
        <f t="shared" si="2"/>
        <v>43.38</v>
      </c>
      <c r="L115" s="106"/>
    </row>
    <row r="116" spans="1:12" ht="24">
      <c r="A116" s="102"/>
      <c r="B116" s="109">
        <v>6</v>
      </c>
      <c r="C116" s="119" t="s">
        <v>318</v>
      </c>
      <c r="D116" s="115" t="s">
        <v>318</v>
      </c>
      <c r="E116" s="123" t="s">
        <v>319</v>
      </c>
      <c r="F116" s="115" t="s">
        <v>134</v>
      </c>
      <c r="G116" s="176" t="s">
        <v>320</v>
      </c>
      <c r="H116" s="177"/>
      <c r="I116" s="116" t="s">
        <v>321</v>
      </c>
      <c r="J116" s="165">
        <v>36.4</v>
      </c>
      <c r="K116" s="113">
        <f t="shared" si="2"/>
        <v>218.39999999999998</v>
      </c>
      <c r="L116" s="106"/>
    </row>
    <row r="117" spans="1:12" ht="24">
      <c r="A117" s="102"/>
      <c r="B117" s="109">
        <v>21</v>
      </c>
      <c r="C117" s="119" t="s">
        <v>318</v>
      </c>
      <c r="D117" s="115" t="s">
        <v>318</v>
      </c>
      <c r="E117" s="123" t="s">
        <v>322</v>
      </c>
      <c r="F117" s="115" t="s">
        <v>138</v>
      </c>
      <c r="G117" s="176" t="s">
        <v>320</v>
      </c>
      <c r="H117" s="177"/>
      <c r="I117" s="116" t="s">
        <v>321</v>
      </c>
      <c r="J117" s="165">
        <v>36.4</v>
      </c>
      <c r="K117" s="113">
        <f t="shared" si="2"/>
        <v>764.4</v>
      </c>
      <c r="L117" s="106"/>
    </row>
    <row r="118" spans="1:12" ht="24">
      <c r="A118" s="102"/>
      <c r="B118" s="109">
        <v>3</v>
      </c>
      <c r="C118" s="119" t="s">
        <v>318</v>
      </c>
      <c r="D118" s="115" t="s">
        <v>318</v>
      </c>
      <c r="E118" s="123" t="s">
        <v>323</v>
      </c>
      <c r="F118" s="115" t="s">
        <v>160</v>
      </c>
      <c r="G118" s="176" t="s">
        <v>324</v>
      </c>
      <c r="H118" s="177"/>
      <c r="I118" s="116" t="s">
        <v>321</v>
      </c>
      <c r="J118" s="165">
        <v>36.4</v>
      </c>
      <c r="K118" s="113">
        <f t="shared" ref="K118:K149" si="3">J118*B118</f>
        <v>109.19999999999999</v>
      </c>
      <c r="L118" s="106"/>
    </row>
    <row r="119" spans="1:12" ht="24">
      <c r="A119" s="102"/>
      <c r="B119" s="109">
        <v>3</v>
      </c>
      <c r="C119" s="119" t="s">
        <v>318</v>
      </c>
      <c r="D119" s="115" t="s">
        <v>318</v>
      </c>
      <c r="E119" s="123" t="s">
        <v>325</v>
      </c>
      <c r="F119" s="115" t="s">
        <v>160</v>
      </c>
      <c r="G119" s="176" t="s">
        <v>320</v>
      </c>
      <c r="H119" s="177"/>
      <c r="I119" s="116" t="s">
        <v>321</v>
      </c>
      <c r="J119" s="165">
        <v>36.4</v>
      </c>
      <c r="K119" s="113">
        <f t="shared" si="3"/>
        <v>109.19999999999999</v>
      </c>
      <c r="L119" s="106"/>
    </row>
    <row r="120" spans="1:12">
      <c r="A120" s="102"/>
      <c r="B120" s="109">
        <v>2</v>
      </c>
      <c r="C120" s="119" t="s">
        <v>326</v>
      </c>
      <c r="D120" s="115" t="s">
        <v>326</v>
      </c>
      <c r="E120" s="123" t="s">
        <v>327</v>
      </c>
      <c r="F120" s="115" t="s">
        <v>138</v>
      </c>
      <c r="G120" s="176" t="s">
        <v>273</v>
      </c>
      <c r="H120" s="177"/>
      <c r="I120" s="116" t="s">
        <v>328</v>
      </c>
      <c r="J120" s="165">
        <v>21.69</v>
      </c>
      <c r="K120" s="113">
        <f t="shared" si="3"/>
        <v>43.38</v>
      </c>
      <c r="L120" s="106"/>
    </row>
    <row r="121" spans="1:12">
      <c r="A121" s="102"/>
      <c r="B121" s="109">
        <v>2</v>
      </c>
      <c r="C121" s="119" t="s">
        <v>326</v>
      </c>
      <c r="D121" s="115" t="s">
        <v>326</v>
      </c>
      <c r="E121" s="123" t="s">
        <v>329</v>
      </c>
      <c r="F121" s="115" t="s">
        <v>160</v>
      </c>
      <c r="G121" s="176" t="s">
        <v>273</v>
      </c>
      <c r="H121" s="177"/>
      <c r="I121" s="116" t="s">
        <v>328</v>
      </c>
      <c r="J121" s="165">
        <v>21.69</v>
      </c>
      <c r="K121" s="113">
        <f t="shared" si="3"/>
        <v>43.38</v>
      </c>
      <c r="L121" s="106"/>
    </row>
    <row r="122" spans="1:12">
      <c r="A122" s="102"/>
      <c r="B122" s="109">
        <v>2</v>
      </c>
      <c r="C122" s="119" t="s">
        <v>330</v>
      </c>
      <c r="D122" s="115" t="s">
        <v>546</v>
      </c>
      <c r="E122" s="123" t="s">
        <v>331</v>
      </c>
      <c r="F122" s="115" t="s">
        <v>332</v>
      </c>
      <c r="G122" s="176"/>
      <c r="H122" s="177"/>
      <c r="I122" s="116" t="s">
        <v>333</v>
      </c>
      <c r="J122" s="165">
        <v>27.21</v>
      </c>
      <c r="K122" s="113">
        <f t="shared" si="3"/>
        <v>54.42</v>
      </c>
      <c r="L122" s="106"/>
    </row>
    <row r="123" spans="1:12" ht="10.5" customHeight="1">
      <c r="A123" s="102"/>
      <c r="B123" s="109">
        <v>4</v>
      </c>
      <c r="C123" s="119" t="s">
        <v>334</v>
      </c>
      <c r="D123" s="115" t="s">
        <v>547</v>
      </c>
      <c r="E123" s="123" t="s">
        <v>335</v>
      </c>
      <c r="F123" s="115" t="s">
        <v>336</v>
      </c>
      <c r="G123" s="176"/>
      <c r="H123" s="177"/>
      <c r="I123" s="116" t="s">
        <v>337</v>
      </c>
      <c r="J123" s="165">
        <v>52.95</v>
      </c>
      <c r="K123" s="113">
        <f t="shared" si="3"/>
        <v>211.8</v>
      </c>
      <c r="L123" s="106"/>
    </row>
    <row r="124" spans="1:12" ht="10.5" customHeight="1">
      <c r="A124" s="102"/>
      <c r="B124" s="109">
        <v>4</v>
      </c>
      <c r="C124" s="119" t="s">
        <v>334</v>
      </c>
      <c r="D124" s="115" t="s">
        <v>548</v>
      </c>
      <c r="E124" s="123" t="s">
        <v>338</v>
      </c>
      <c r="F124" s="115" t="s">
        <v>339</v>
      </c>
      <c r="G124" s="176"/>
      <c r="H124" s="177"/>
      <c r="I124" s="116" t="s">
        <v>337</v>
      </c>
      <c r="J124" s="165">
        <v>47.43</v>
      </c>
      <c r="K124" s="113">
        <f t="shared" si="3"/>
        <v>189.72</v>
      </c>
      <c r="L124" s="106"/>
    </row>
    <row r="125" spans="1:12">
      <c r="A125" s="102"/>
      <c r="B125" s="109">
        <v>2</v>
      </c>
      <c r="C125" s="119" t="s">
        <v>340</v>
      </c>
      <c r="D125" s="115" t="s">
        <v>549</v>
      </c>
      <c r="E125" s="123" t="s">
        <v>341</v>
      </c>
      <c r="F125" s="115" t="s">
        <v>151</v>
      </c>
      <c r="G125" s="176"/>
      <c r="H125" s="177"/>
      <c r="I125" s="116" t="s">
        <v>342</v>
      </c>
      <c r="J125" s="165">
        <v>56.63</v>
      </c>
      <c r="K125" s="113">
        <f t="shared" si="3"/>
        <v>113.26</v>
      </c>
      <c r="L125" s="106"/>
    </row>
    <row r="126" spans="1:12">
      <c r="A126" s="102"/>
      <c r="B126" s="109">
        <v>8</v>
      </c>
      <c r="C126" s="119" t="s">
        <v>340</v>
      </c>
      <c r="D126" s="115" t="s">
        <v>550</v>
      </c>
      <c r="E126" s="123" t="s">
        <v>343</v>
      </c>
      <c r="F126" s="115" t="s">
        <v>153</v>
      </c>
      <c r="G126" s="176"/>
      <c r="H126" s="177"/>
      <c r="I126" s="116" t="s">
        <v>342</v>
      </c>
      <c r="J126" s="165">
        <v>87.88</v>
      </c>
      <c r="K126" s="113">
        <f t="shared" si="3"/>
        <v>703.04</v>
      </c>
      <c r="L126" s="106"/>
    </row>
    <row r="127" spans="1:12">
      <c r="A127" s="102"/>
      <c r="B127" s="109">
        <v>2</v>
      </c>
      <c r="C127" s="119" t="s">
        <v>344</v>
      </c>
      <c r="D127" s="115" t="s">
        <v>551</v>
      </c>
      <c r="E127" s="123" t="s">
        <v>345</v>
      </c>
      <c r="F127" s="115" t="s">
        <v>145</v>
      </c>
      <c r="G127" s="176"/>
      <c r="H127" s="177"/>
      <c r="I127" s="116" t="s">
        <v>346</v>
      </c>
      <c r="J127" s="165">
        <v>29.78</v>
      </c>
      <c r="K127" s="113">
        <f t="shared" si="3"/>
        <v>59.56</v>
      </c>
      <c r="L127" s="106"/>
    </row>
    <row r="128" spans="1:12">
      <c r="A128" s="102"/>
      <c r="B128" s="109">
        <v>2</v>
      </c>
      <c r="C128" s="119" t="s">
        <v>347</v>
      </c>
      <c r="D128" s="115" t="s">
        <v>552</v>
      </c>
      <c r="E128" s="123" t="s">
        <v>348</v>
      </c>
      <c r="F128" s="115" t="s">
        <v>153</v>
      </c>
      <c r="G128" s="176"/>
      <c r="H128" s="177"/>
      <c r="I128" s="116" t="s">
        <v>349</v>
      </c>
      <c r="J128" s="165">
        <v>120.97</v>
      </c>
      <c r="K128" s="113">
        <f t="shared" si="3"/>
        <v>241.94</v>
      </c>
      <c r="L128" s="106"/>
    </row>
    <row r="129" spans="1:12" ht="24">
      <c r="A129" s="102"/>
      <c r="B129" s="109">
        <v>8</v>
      </c>
      <c r="C129" s="119" t="s">
        <v>350</v>
      </c>
      <c r="D129" s="115" t="s">
        <v>553</v>
      </c>
      <c r="E129" s="123" t="s">
        <v>351</v>
      </c>
      <c r="F129" s="115" t="s">
        <v>112</v>
      </c>
      <c r="G129" s="176" t="s">
        <v>141</v>
      </c>
      <c r="H129" s="177"/>
      <c r="I129" s="116" t="s">
        <v>352</v>
      </c>
      <c r="J129" s="165">
        <v>97.07</v>
      </c>
      <c r="K129" s="113">
        <f t="shared" si="3"/>
        <v>776.56</v>
      </c>
      <c r="L129" s="106"/>
    </row>
    <row r="130" spans="1:12">
      <c r="A130" s="102"/>
      <c r="B130" s="109">
        <v>14</v>
      </c>
      <c r="C130" s="119" t="s">
        <v>353</v>
      </c>
      <c r="D130" s="115" t="s">
        <v>554</v>
      </c>
      <c r="E130" s="123" t="s">
        <v>354</v>
      </c>
      <c r="F130" s="115" t="s">
        <v>241</v>
      </c>
      <c r="G130" s="176"/>
      <c r="H130" s="177"/>
      <c r="I130" s="116" t="s">
        <v>355</v>
      </c>
      <c r="J130" s="165">
        <v>69.5</v>
      </c>
      <c r="K130" s="113">
        <f t="shared" si="3"/>
        <v>973</v>
      </c>
      <c r="L130" s="106"/>
    </row>
    <row r="131" spans="1:12">
      <c r="A131" s="102"/>
      <c r="B131" s="109">
        <v>4</v>
      </c>
      <c r="C131" s="119" t="s">
        <v>356</v>
      </c>
      <c r="D131" s="115" t="s">
        <v>555</v>
      </c>
      <c r="E131" s="123" t="s">
        <v>357</v>
      </c>
      <c r="F131" s="115" t="s">
        <v>109</v>
      </c>
      <c r="G131" s="176"/>
      <c r="H131" s="177"/>
      <c r="I131" s="116" t="s">
        <v>358</v>
      </c>
      <c r="J131" s="165">
        <v>27.58</v>
      </c>
      <c r="K131" s="113">
        <f t="shared" si="3"/>
        <v>110.32</v>
      </c>
      <c r="L131" s="106"/>
    </row>
    <row r="132" spans="1:12" ht="14.25" customHeight="1">
      <c r="A132" s="102"/>
      <c r="B132" s="109">
        <v>2</v>
      </c>
      <c r="C132" s="119" t="s">
        <v>359</v>
      </c>
      <c r="D132" s="115" t="s">
        <v>556</v>
      </c>
      <c r="E132" s="123" t="s">
        <v>360</v>
      </c>
      <c r="F132" s="115" t="s">
        <v>361</v>
      </c>
      <c r="G132" s="176" t="s">
        <v>160</v>
      </c>
      <c r="H132" s="177"/>
      <c r="I132" s="116" t="s">
        <v>362</v>
      </c>
      <c r="J132" s="165">
        <v>12.5</v>
      </c>
      <c r="K132" s="113">
        <f t="shared" si="3"/>
        <v>25</v>
      </c>
      <c r="L132" s="106"/>
    </row>
    <row r="133" spans="1:12" ht="36">
      <c r="A133" s="102"/>
      <c r="B133" s="109">
        <v>2</v>
      </c>
      <c r="C133" s="119" t="s">
        <v>363</v>
      </c>
      <c r="D133" s="115" t="s">
        <v>557</v>
      </c>
      <c r="E133" s="123" t="s">
        <v>364</v>
      </c>
      <c r="F133" s="115" t="s">
        <v>365</v>
      </c>
      <c r="G133" s="176" t="s">
        <v>141</v>
      </c>
      <c r="H133" s="177"/>
      <c r="I133" s="116" t="s">
        <v>366</v>
      </c>
      <c r="J133" s="165">
        <v>25.37</v>
      </c>
      <c r="K133" s="113">
        <f t="shared" si="3"/>
        <v>50.74</v>
      </c>
      <c r="L133" s="106"/>
    </row>
    <row r="134" spans="1:12" ht="24">
      <c r="A134" s="102"/>
      <c r="B134" s="109">
        <v>3</v>
      </c>
      <c r="C134" s="119" t="s">
        <v>367</v>
      </c>
      <c r="D134" s="115" t="s">
        <v>558</v>
      </c>
      <c r="E134" s="123" t="s">
        <v>368</v>
      </c>
      <c r="F134" s="115" t="s">
        <v>105</v>
      </c>
      <c r="G134" s="176" t="s">
        <v>160</v>
      </c>
      <c r="H134" s="177"/>
      <c r="I134" s="116" t="s">
        <v>369</v>
      </c>
      <c r="J134" s="165">
        <v>25.37</v>
      </c>
      <c r="K134" s="113">
        <f t="shared" si="3"/>
        <v>76.11</v>
      </c>
      <c r="L134" s="106"/>
    </row>
    <row r="135" spans="1:12">
      <c r="A135" s="102"/>
      <c r="B135" s="109">
        <v>4</v>
      </c>
      <c r="C135" s="119" t="s">
        <v>370</v>
      </c>
      <c r="D135" s="115" t="s">
        <v>559</v>
      </c>
      <c r="E135" s="123" t="s">
        <v>371</v>
      </c>
      <c r="F135" s="115" t="s">
        <v>109</v>
      </c>
      <c r="G135" s="176" t="s">
        <v>106</v>
      </c>
      <c r="H135" s="177"/>
      <c r="I135" s="116" t="s">
        <v>372</v>
      </c>
      <c r="J135" s="165">
        <v>13.97</v>
      </c>
      <c r="K135" s="113">
        <f t="shared" si="3"/>
        <v>55.88</v>
      </c>
      <c r="L135" s="106"/>
    </row>
    <row r="136" spans="1:12">
      <c r="A136" s="102"/>
      <c r="B136" s="109">
        <v>2</v>
      </c>
      <c r="C136" s="119" t="s">
        <v>370</v>
      </c>
      <c r="D136" s="115" t="s">
        <v>559</v>
      </c>
      <c r="E136" s="123" t="s">
        <v>373</v>
      </c>
      <c r="F136" s="115" t="s">
        <v>109</v>
      </c>
      <c r="G136" s="176" t="s">
        <v>110</v>
      </c>
      <c r="H136" s="177"/>
      <c r="I136" s="116" t="s">
        <v>372</v>
      </c>
      <c r="J136" s="165">
        <v>13.97</v>
      </c>
      <c r="K136" s="113">
        <f t="shared" si="3"/>
        <v>27.94</v>
      </c>
      <c r="L136" s="106"/>
    </row>
    <row r="137" spans="1:12">
      <c r="A137" s="102"/>
      <c r="B137" s="109">
        <v>6</v>
      </c>
      <c r="C137" s="119" t="s">
        <v>370</v>
      </c>
      <c r="D137" s="115" t="s">
        <v>560</v>
      </c>
      <c r="E137" s="123" t="s">
        <v>374</v>
      </c>
      <c r="F137" s="115" t="s">
        <v>112</v>
      </c>
      <c r="G137" s="176" t="s">
        <v>106</v>
      </c>
      <c r="H137" s="177"/>
      <c r="I137" s="116" t="s">
        <v>372</v>
      </c>
      <c r="J137" s="165">
        <v>15.44</v>
      </c>
      <c r="K137" s="113">
        <f t="shared" si="3"/>
        <v>92.64</v>
      </c>
      <c r="L137" s="106"/>
    </row>
    <row r="138" spans="1:12">
      <c r="A138" s="102"/>
      <c r="B138" s="109">
        <v>4</v>
      </c>
      <c r="C138" s="119" t="s">
        <v>370</v>
      </c>
      <c r="D138" s="115" t="s">
        <v>561</v>
      </c>
      <c r="E138" s="123" t="s">
        <v>375</v>
      </c>
      <c r="F138" s="115" t="s">
        <v>145</v>
      </c>
      <c r="G138" s="176" t="s">
        <v>135</v>
      </c>
      <c r="H138" s="177"/>
      <c r="I138" s="116" t="s">
        <v>372</v>
      </c>
      <c r="J138" s="165">
        <v>16.18</v>
      </c>
      <c r="K138" s="113">
        <f t="shared" si="3"/>
        <v>64.72</v>
      </c>
      <c r="L138" s="106"/>
    </row>
    <row r="139" spans="1:12">
      <c r="A139" s="102"/>
      <c r="B139" s="109">
        <v>2</v>
      </c>
      <c r="C139" s="119" t="s">
        <v>370</v>
      </c>
      <c r="D139" s="115" t="s">
        <v>562</v>
      </c>
      <c r="E139" s="123" t="s">
        <v>376</v>
      </c>
      <c r="F139" s="115" t="s">
        <v>116</v>
      </c>
      <c r="G139" s="176" t="s">
        <v>118</v>
      </c>
      <c r="H139" s="177"/>
      <c r="I139" s="116" t="s">
        <v>372</v>
      </c>
      <c r="J139" s="165">
        <v>16.91</v>
      </c>
      <c r="K139" s="113">
        <f t="shared" si="3"/>
        <v>33.82</v>
      </c>
      <c r="L139" s="106"/>
    </row>
    <row r="140" spans="1:12">
      <c r="A140" s="102"/>
      <c r="B140" s="109">
        <v>2</v>
      </c>
      <c r="C140" s="119" t="s">
        <v>370</v>
      </c>
      <c r="D140" s="115" t="s">
        <v>563</v>
      </c>
      <c r="E140" s="123" t="s">
        <v>377</v>
      </c>
      <c r="F140" s="115" t="s">
        <v>127</v>
      </c>
      <c r="G140" s="176" t="s">
        <v>141</v>
      </c>
      <c r="H140" s="177"/>
      <c r="I140" s="116" t="s">
        <v>372</v>
      </c>
      <c r="J140" s="165">
        <v>17.649999999999999</v>
      </c>
      <c r="K140" s="113">
        <f t="shared" si="3"/>
        <v>35.299999999999997</v>
      </c>
      <c r="L140" s="106"/>
    </row>
    <row r="141" spans="1:12">
      <c r="A141" s="102"/>
      <c r="B141" s="109">
        <v>2</v>
      </c>
      <c r="C141" s="119" t="s">
        <v>370</v>
      </c>
      <c r="D141" s="115" t="s">
        <v>563</v>
      </c>
      <c r="E141" s="123" t="s">
        <v>378</v>
      </c>
      <c r="F141" s="115" t="s">
        <v>127</v>
      </c>
      <c r="G141" s="176" t="s">
        <v>135</v>
      </c>
      <c r="H141" s="177"/>
      <c r="I141" s="116" t="s">
        <v>372</v>
      </c>
      <c r="J141" s="165">
        <v>17.649999999999999</v>
      </c>
      <c r="K141" s="113">
        <f t="shared" si="3"/>
        <v>35.299999999999997</v>
      </c>
      <c r="L141" s="106"/>
    </row>
    <row r="142" spans="1:12">
      <c r="A142" s="102"/>
      <c r="B142" s="109">
        <v>4</v>
      </c>
      <c r="C142" s="119" t="s">
        <v>370</v>
      </c>
      <c r="D142" s="115" t="s">
        <v>564</v>
      </c>
      <c r="E142" s="123" t="s">
        <v>379</v>
      </c>
      <c r="F142" s="115" t="s">
        <v>149</v>
      </c>
      <c r="G142" s="176" t="s">
        <v>203</v>
      </c>
      <c r="H142" s="177"/>
      <c r="I142" s="116" t="s">
        <v>372</v>
      </c>
      <c r="J142" s="165">
        <v>19.12</v>
      </c>
      <c r="K142" s="113">
        <f t="shared" si="3"/>
        <v>76.48</v>
      </c>
      <c r="L142" s="106"/>
    </row>
    <row r="143" spans="1:12">
      <c r="A143" s="102"/>
      <c r="B143" s="109">
        <v>2</v>
      </c>
      <c r="C143" s="119" t="s">
        <v>370</v>
      </c>
      <c r="D143" s="115" t="s">
        <v>565</v>
      </c>
      <c r="E143" s="123" t="s">
        <v>380</v>
      </c>
      <c r="F143" s="115" t="s">
        <v>151</v>
      </c>
      <c r="G143" s="176" t="s">
        <v>141</v>
      </c>
      <c r="H143" s="177"/>
      <c r="I143" s="116" t="s">
        <v>372</v>
      </c>
      <c r="J143" s="165">
        <v>20.59</v>
      </c>
      <c r="K143" s="113">
        <f t="shared" si="3"/>
        <v>41.18</v>
      </c>
      <c r="L143" s="106"/>
    </row>
    <row r="144" spans="1:12">
      <c r="A144" s="102"/>
      <c r="B144" s="109">
        <v>2</v>
      </c>
      <c r="C144" s="119" t="s">
        <v>370</v>
      </c>
      <c r="D144" s="115" t="s">
        <v>565</v>
      </c>
      <c r="E144" s="123" t="s">
        <v>381</v>
      </c>
      <c r="F144" s="115" t="s">
        <v>151</v>
      </c>
      <c r="G144" s="176" t="s">
        <v>135</v>
      </c>
      <c r="H144" s="177"/>
      <c r="I144" s="116" t="s">
        <v>372</v>
      </c>
      <c r="J144" s="165">
        <v>20.59</v>
      </c>
      <c r="K144" s="113">
        <f t="shared" si="3"/>
        <v>41.18</v>
      </c>
      <c r="L144" s="106"/>
    </row>
    <row r="145" spans="1:12">
      <c r="A145" s="102"/>
      <c r="B145" s="109">
        <v>2</v>
      </c>
      <c r="C145" s="119" t="s">
        <v>370</v>
      </c>
      <c r="D145" s="115" t="s">
        <v>565</v>
      </c>
      <c r="E145" s="123" t="s">
        <v>382</v>
      </c>
      <c r="F145" s="115" t="s">
        <v>151</v>
      </c>
      <c r="G145" s="176" t="s">
        <v>106</v>
      </c>
      <c r="H145" s="177"/>
      <c r="I145" s="116" t="s">
        <v>372</v>
      </c>
      <c r="J145" s="165">
        <v>20.59</v>
      </c>
      <c r="K145" s="113">
        <f t="shared" si="3"/>
        <v>41.18</v>
      </c>
      <c r="L145" s="106"/>
    </row>
    <row r="146" spans="1:12">
      <c r="A146" s="102"/>
      <c r="B146" s="109">
        <v>2</v>
      </c>
      <c r="C146" s="119" t="s">
        <v>370</v>
      </c>
      <c r="D146" s="115" t="s">
        <v>565</v>
      </c>
      <c r="E146" s="123" t="s">
        <v>383</v>
      </c>
      <c r="F146" s="115" t="s">
        <v>151</v>
      </c>
      <c r="G146" s="176" t="s">
        <v>118</v>
      </c>
      <c r="H146" s="177"/>
      <c r="I146" s="116" t="s">
        <v>372</v>
      </c>
      <c r="J146" s="165">
        <v>20.59</v>
      </c>
      <c r="K146" s="113">
        <f t="shared" si="3"/>
        <v>41.18</v>
      </c>
      <c r="L146" s="106"/>
    </row>
    <row r="147" spans="1:12">
      <c r="A147" s="102"/>
      <c r="B147" s="109">
        <v>2</v>
      </c>
      <c r="C147" s="119" t="s">
        <v>370</v>
      </c>
      <c r="D147" s="115" t="s">
        <v>566</v>
      </c>
      <c r="E147" s="123" t="s">
        <v>384</v>
      </c>
      <c r="F147" s="115" t="s">
        <v>122</v>
      </c>
      <c r="G147" s="176" t="s">
        <v>141</v>
      </c>
      <c r="H147" s="177"/>
      <c r="I147" s="116" t="s">
        <v>372</v>
      </c>
      <c r="J147" s="165">
        <v>26.47</v>
      </c>
      <c r="K147" s="113">
        <f t="shared" si="3"/>
        <v>52.94</v>
      </c>
      <c r="L147" s="106"/>
    </row>
    <row r="148" spans="1:12">
      <c r="A148" s="102"/>
      <c r="B148" s="109">
        <v>2</v>
      </c>
      <c r="C148" s="119" t="s">
        <v>370</v>
      </c>
      <c r="D148" s="115" t="s">
        <v>566</v>
      </c>
      <c r="E148" s="123" t="s">
        <v>385</v>
      </c>
      <c r="F148" s="115" t="s">
        <v>122</v>
      </c>
      <c r="G148" s="176" t="s">
        <v>118</v>
      </c>
      <c r="H148" s="177"/>
      <c r="I148" s="116" t="s">
        <v>372</v>
      </c>
      <c r="J148" s="165">
        <v>26.47</v>
      </c>
      <c r="K148" s="113">
        <f t="shared" si="3"/>
        <v>52.94</v>
      </c>
      <c r="L148" s="106"/>
    </row>
    <row r="149" spans="1:12">
      <c r="A149" s="102"/>
      <c r="B149" s="109">
        <v>2</v>
      </c>
      <c r="C149" s="119" t="s">
        <v>370</v>
      </c>
      <c r="D149" s="115" t="s">
        <v>567</v>
      </c>
      <c r="E149" s="123" t="s">
        <v>386</v>
      </c>
      <c r="F149" s="115" t="s">
        <v>124</v>
      </c>
      <c r="G149" s="176" t="s">
        <v>141</v>
      </c>
      <c r="H149" s="177"/>
      <c r="I149" s="116" t="s">
        <v>372</v>
      </c>
      <c r="J149" s="165">
        <v>27.95</v>
      </c>
      <c r="K149" s="113">
        <f t="shared" si="3"/>
        <v>55.9</v>
      </c>
      <c r="L149" s="106"/>
    </row>
    <row r="150" spans="1:12">
      <c r="A150" s="102"/>
      <c r="B150" s="109">
        <v>2</v>
      </c>
      <c r="C150" s="119" t="s">
        <v>370</v>
      </c>
      <c r="D150" s="115" t="s">
        <v>567</v>
      </c>
      <c r="E150" s="123" t="s">
        <v>387</v>
      </c>
      <c r="F150" s="115" t="s">
        <v>124</v>
      </c>
      <c r="G150" s="176" t="s">
        <v>135</v>
      </c>
      <c r="H150" s="177"/>
      <c r="I150" s="116" t="s">
        <v>372</v>
      </c>
      <c r="J150" s="165">
        <v>27.95</v>
      </c>
      <c r="K150" s="113">
        <f t="shared" ref="K150:K181" si="4">J150*B150</f>
        <v>55.9</v>
      </c>
      <c r="L150" s="106"/>
    </row>
    <row r="151" spans="1:12">
      <c r="A151" s="102"/>
      <c r="B151" s="109">
        <v>2</v>
      </c>
      <c r="C151" s="119" t="s">
        <v>370</v>
      </c>
      <c r="D151" s="115" t="s">
        <v>567</v>
      </c>
      <c r="E151" s="123" t="s">
        <v>388</v>
      </c>
      <c r="F151" s="115" t="s">
        <v>124</v>
      </c>
      <c r="G151" s="176" t="s">
        <v>118</v>
      </c>
      <c r="H151" s="177"/>
      <c r="I151" s="116" t="s">
        <v>372</v>
      </c>
      <c r="J151" s="165">
        <v>27.95</v>
      </c>
      <c r="K151" s="113">
        <f t="shared" si="4"/>
        <v>55.9</v>
      </c>
      <c r="L151" s="106"/>
    </row>
    <row r="152" spans="1:12" ht="24">
      <c r="A152" s="102"/>
      <c r="B152" s="109">
        <v>4</v>
      </c>
      <c r="C152" s="119" t="s">
        <v>389</v>
      </c>
      <c r="D152" s="115" t="s">
        <v>389</v>
      </c>
      <c r="E152" s="123" t="s">
        <v>390</v>
      </c>
      <c r="F152" s="115" t="s">
        <v>210</v>
      </c>
      <c r="G152" s="176" t="s">
        <v>89</v>
      </c>
      <c r="H152" s="177"/>
      <c r="I152" s="116" t="s">
        <v>391</v>
      </c>
      <c r="J152" s="165">
        <v>22.06</v>
      </c>
      <c r="K152" s="113">
        <f t="shared" si="4"/>
        <v>88.24</v>
      </c>
      <c r="L152" s="106"/>
    </row>
    <row r="153" spans="1:12" ht="14.25" customHeight="1">
      <c r="A153" s="102"/>
      <c r="B153" s="109">
        <v>2</v>
      </c>
      <c r="C153" s="119" t="s">
        <v>392</v>
      </c>
      <c r="D153" s="115" t="s">
        <v>568</v>
      </c>
      <c r="E153" s="123" t="s">
        <v>393</v>
      </c>
      <c r="F153" s="115" t="s">
        <v>332</v>
      </c>
      <c r="G153" s="176"/>
      <c r="H153" s="177"/>
      <c r="I153" s="116" t="s">
        <v>394</v>
      </c>
      <c r="J153" s="165">
        <v>15.08</v>
      </c>
      <c r="K153" s="113">
        <f t="shared" si="4"/>
        <v>30.16</v>
      </c>
      <c r="L153" s="106"/>
    </row>
    <row r="154" spans="1:12" ht="14.25" customHeight="1">
      <c r="A154" s="102"/>
      <c r="B154" s="109">
        <v>10</v>
      </c>
      <c r="C154" s="119" t="s">
        <v>392</v>
      </c>
      <c r="D154" s="115" t="s">
        <v>569</v>
      </c>
      <c r="E154" s="123" t="s">
        <v>395</v>
      </c>
      <c r="F154" s="115" t="s">
        <v>145</v>
      </c>
      <c r="G154" s="176"/>
      <c r="H154" s="177"/>
      <c r="I154" s="116" t="s">
        <v>394</v>
      </c>
      <c r="J154" s="165">
        <v>16.91</v>
      </c>
      <c r="K154" s="113">
        <f t="shared" si="4"/>
        <v>169.1</v>
      </c>
      <c r="L154" s="106"/>
    </row>
    <row r="155" spans="1:12" ht="14.25" customHeight="1">
      <c r="A155" s="102"/>
      <c r="B155" s="109">
        <v>6</v>
      </c>
      <c r="C155" s="119" t="s">
        <v>392</v>
      </c>
      <c r="D155" s="115" t="s">
        <v>570</v>
      </c>
      <c r="E155" s="123" t="s">
        <v>396</v>
      </c>
      <c r="F155" s="115" t="s">
        <v>116</v>
      </c>
      <c r="G155" s="176"/>
      <c r="H155" s="177"/>
      <c r="I155" s="116" t="s">
        <v>394</v>
      </c>
      <c r="J155" s="165">
        <v>17.649999999999999</v>
      </c>
      <c r="K155" s="113">
        <f t="shared" si="4"/>
        <v>105.89999999999999</v>
      </c>
      <c r="L155" s="106"/>
    </row>
    <row r="156" spans="1:12" ht="14.25" customHeight="1">
      <c r="A156" s="102"/>
      <c r="B156" s="109">
        <v>4</v>
      </c>
      <c r="C156" s="119" t="s">
        <v>392</v>
      </c>
      <c r="D156" s="115" t="s">
        <v>571</v>
      </c>
      <c r="E156" s="123" t="s">
        <v>397</v>
      </c>
      <c r="F156" s="115" t="s">
        <v>398</v>
      </c>
      <c r="G156" s="176"/>
      <c r="H156" s="177"/>
      <c r="I156" s="116" t="s">
        <v>394</v>
      </c>
      <c r="J156" s="165">
        <v>30.89</v>
      </c>
      <c r="K156" s="113">
        <f t="shared" si="4"/>
        <v>123.56</v>
      </c>
      <c r="L156" s="106"/>
    </row>
    <row r="157" spans="1:12" ht="14.25" customHeight="1">
      <c r="A157" s="102"/>
      <c r="B157" s="109">
        <v>12</v>
      </c>
      <c r="C157" s="119" t="s">
        <v>392</v>
      </c>
      <c r="D157" s="115" t="s">
        <v>572</v>
      </c>
      <c r="E157" s="123" t="s">
        <v>399</v>
      </c>
      <c r="F157" s="115" t="s">
        <v>246</v>
      </c>
      <c r="G157" s="176"/>
      <c r="H157" s="177"/>
      <c r="I157" s="116" t="s">
        <v>394</v>
      </c>
      <c r="J157" s="165">
        <v>73.17</v>
      </c>
      <c r="K157" s="113">
        <f t="shared" si="4"/>
        <v>878.04</v>
      </c>
      <c r="L157" s="106"/>
    </row>
    <row r="158" spans="1:12" ht="14.25" customHeight="1">
      <c r="A158" s="102"/>
      <c r="B158" s="109">
        <v>2</v>
      </c>
      <c r="C158" s="119" t="s">
        <v>392</v>
      </c>
      <c r="D158" s="115" t="s">
        <v>573</v>
      </c>
      <c r="E158" s="123" t="s">
        <v>400</v>
      </c>
      <c r="F158" s="115" t="s">
        <v>401</v>
      </c>
      <c r="G158" s="176"/>
      <c r="H158" s="177"/>
      <c r="I158" s="116" t="s">
        <v>394</v>
      </c>
      <c r="J158" s="165">
        <v>106.27</v>
      </c>
      <c r="K158" s="113">
        <f t="shared" si="4"/>
        <v>212.54</v>
      </c>
      <c r="L158" s="106"/>
    </row>
    <row r="159" spans="1:12" ht="24">
      <c r="A159" s="102"/>
      <c r="B159" s="109">
        <v>2</v>
      </c>
      <c r="C159" s="119" t="s">
        <v>402</v>
      </c>
      <c r="D159" s="115" t="s">
        <v>574</v>
      </c>
      <c r="E159" s="123" t="s">
        <v>403</v>
      </c>
      <c r="F159" s="115" t="s">
        <v>109</v>
      </c>
      <c r="G159" s="176" t="s">
        <v>280</v>
      </c>
      <c r="H159" s="177"/>
      <c r="I159" s="116" t="s">
        <v>404</v>
      </c>
      <c r="J159" s="165">
        <v>84.2</v>
      </c>
      <c r="K159" s="113">
        <f t="shared" si="4"/>
        <v>168.4</v>
      </c>
      <c r="L159" s="106"/>
    </row>
    <row r="160" spans="1:12" ht="24">
      <c r="A160" s="102"/>
      <c r="B160" s="109">
        <v>10</v>
      </c>
      <c r="C160" s="119" t="s">
        <v>402</v>
      </c>
      <c r="D160" s="115" t="s">
        <v>575</v>
      </c>
      <c r="E160" s="123" t="s">
        <v>405</v>
      </c>
      <c r="F160" s="115" t="s">
        <v>145</v>
      </c>
      <c r="G160" s="176" t="s">
        <v>280</v>
      </c>
      <c r="H160" s="177"/>
      <c r="I160" s="116" t="s">
        <v>404</v>
      </c>
      <c r="J160" s="165">
        <v>95.24</v>
      </c>
      <c r="K160" s="113">
        <f t="shared" si="4"/>
        <v>952.4</v>
      </c>
      <c r="L160" s="106"/>
    </row>
    <row r="161" spans="1:12" ht="24">
      <c r="A161" s="102"/>
      <c r="B161" s="109">
        <v>8</v>
      </c>
      <c r="C161" s="119" t="s">
        <v>402</v>
      </c>
      <c r="D161" s="115" t="s">
        <v>576</v>
      </c>
      <c r="E161" s="123" t="s">
        <v>406</v>
      </c>
      <c r="F161" s="115" t="s">
        <v>116</v>
      </c>
      <c r="G161" s="176" t="s">
        <v>280</v>
      </c>
      <c r="H161" s="177"/>
      <c r="I161" s="116" t="s">
        <v>404</v>
      </c>
      <c r="J161" s="165">
        <v>102.59</v>
      </c>
      <c r="K161" s="113">
        <f t="shared" si="4"/>
        <v>820.72</v>
      </c>
      <c r="L161" s="106"/>
    </row>
    <row r="162" spans="1:12" ht="24">
      <c r="A162" s="102"/>
      <c r="B162" s="109">
        <v>4</v>
      </c>
      <c r="C162" s="119" t="s">
        <v>402</v>
      </c>
      <c r="D162" s="115" t="s">
        <v>577</v>
      </c>
      <c r="E162" s="123" t="s">
        <v>407</v>
      </c>
      <c r="F162" s="115" t="s">
        <v>127</v>
      </c>
      <c r="G162" s="176" t="s">
        <v>280</v>
      </c>
      <c r="H162" s="177"/>
      <c r="I162" s="116" t="s">
        <v>404</v>
      </c>
      <c r="J162" s="165">
        <v>106.27</v>
      </c>
      <c r="K162" s="113">
        <f t="shared" si="4"/>
        <v>425.08</v>
      </c>
      <c r="L162" s="106"/>
    </row>
    <row r="163" spans="1:12" ht="24">
      <c r="A163" s="102"/>
      <c r="B163" s="109">
        <v>4</v>
      </c>
      <c r="C163" s="119" t="s">
        <v>402</v>
      </c>
      <c r="D163" s="115" t="s">
        <v>578</v>
      </c>
      <c r="E163" s="123" t="s">
        <v>408</v>
      </c>
      <c r="F163" s="115" t="s">
        <v>122</v>
      </c>
      <c r="G163" s="176" t="s">
        <v>280</v>
      </c>
      <c r="H163" s="177"/>
      <c r="I163" s="116" t="s">
        <v>404</v>
      </c>
      <c r="J163" s="165">
        <v>168.78</v>
      </c>
      <c r="K163" s="113">
        <f t="shared" si="4"/>
        <v>675.12</v>
      </c>
      <c r="L163" s="106"/>
    </row>
    <row r="164" spans="1:12" ht="13.5" customHeight="1">
      <c r="A164" s="102"/>
      <c r="B164" s="109">
        <v>16</v>
      </c>
      <c r="C164" s="119" t="s">
        <v>409</v>
      </c>
      <c r="D164" s="115" t="s">
        <v>579</v>
      </c>
      <c r="E164" s="123" t="s">
        <v>410</v>
      </c>
      <c r="F164" s="115" t="s">
        <v>145</v>
      </c>
      <c r="G164" s="176" t="s">
        <v>141</v>
      </c>
      <c r="H164" s="177"/>
      <c r="I164" s="116" t="s">
        <v>411</v>
      </c>
      <c r="J164" s="165">
        <v>40.08</v>
      </c>
      <c r="K164" s="113">
        <f t="shared" si="4"/>
        <v>641.28</v>
      </c>
      <c r="L164" s="106"/>
    </row>
    <row r="165" spans="1:12" ht="13.5" customHeight="1">
      <c r="A165" s="102"/>
      <c r="B165" s="109">
        <v>6</v>
      </c>
      <c r="C165" s="119" t="s">
        <v>409</v>
      </c>
      <c r="D165" s="115" t="s">
        <v>580</v>
      </c>
      <c r="E165" s="123" t="s">
        <v>412</v>
      </c>
      <c r="F165" s="115" t="s">
        <v>116</v>
      </c>
      <c r="G165" s="176" t="s">
        <v>141</v>
      </c>
      <c r="H165" s="177"/>
      <c r="I165" s="116" t="s">
        <v>411</v>
      </c>
      <c r="J165" s="165">
        <v>43.76</v>
      </c>
      <c r="K165" s="113">
        <f t="shared" si="4"/>
        <v>262.56</v>
      </c>
      <c r="L165" s="106"/>
    </row>
    <row r="166" spans="1:12" ht="13.5" customHeight="1">
      <c r="A166" s="102"/>
      <c r="B166" s="109">
        <v>2</v>
      </c>
      <c r="C166" s="119" t="s">
        <v>409</v>
      </c>
      <c r="D166" s="115" t="s">
        <v>581</v>
      </c>
      <c r="E166" s="123" t="s">
        <v>413</v>
      </c>
      <c r="F166" s="115" t="s">
        <v>251</v>
      </c>
      <c r="G166" s="176" t="s">
        <v>141</v>
      </c>
      <c r="H166" s="177"/>
      <c r="I166" s="116" t="s">
        <v>411</v>
      </c>
      <c r="J166" s="165">
        <v>159.58000000000001</v>
      </c>
      <c r="K166" s="113">
        <f t="shared" si="4"/>
        <v>319.16000000000003</v>
      </c>
      <c r="L166" s="106"/>
    </row>
    <row r="167" spans="1:12">
      <c r="A167" s="102"/>
      <c r="B167" s="109">
        <v>2</v>
      </c>
      <c r="C167" s="119" t="s">
        <v>414</v>
      </c>
      <c r="D167" s="115" t="s">
        <v>582</v>
      </c>
      <c r="E167" s="123" t="s">
        <v>415</v>
      </c>
      <c r="F167" s="115" t="s">
        <v>116</v>
      </c>
      <c r="G167" s="176"/>
      <c r="H167" s="177"/>
      <c r="I167" s="116" t="s">
        <v>416</v>
      </c>
      <c r="J167" s="165">
        <v>40.08</v>
      </c>
      <c r="K167" s="113">
        <f t="shared" si="4"/>
        <v>80.16</v>
      </c>
      <c r="L167" s="106"/>
    </row>
    <row r="168" spans="1:12" ht="33.75" customHeight="1">
      <c r="A168" s="102"/>
      <c r="B168" s="109">
        <v>2</v>
      </c>
      <c r="C168" s="119" t="s">
        <v>417</v>
      </c>
      <c r="D168" s="115" t="s">
        <v>417</v>
      </c>
      <c r="E168" s="123" t="s">
        <v>418</v>
      </c>
      <c r="F168" s="115" t="s">
        <v>419</v>
      </c>
      <c r="G168" s="176" t="s">
        <v>420</v>
      </c>
      <c r="H168" s="177"/>
      <c r="I168" s="116" t="s">
        <v>421</v>
      </c>
      <c r="J168" s="165">
        <v>90.09</v>
      </c>
      <c r="K168" s="113">
        <f t="shared" si="4"/>
        <v>180.18</v>
      </c>
      <c r="L168" s="106"/>
    </row>
    <row r="169" spans="1:12">
      <c r="A169" s="102"/>
      <c r="B169" s="109">
        <v>6</v>
      </c>
      <c r="C169" s="119" t="s">
        <v>422</v>
      </c>
      <c r="D169" s="115" t="s">
        <v>422</v>
      </c>
      <c r="E169" s="123" t="s">
        <v>423</v>
      </c>
      <c r="F169" s="115" t="s">
        <v>424</v>
      </c>
      <c r="G169" s="176"/>
      <c r="H169" s="177"/>
      <c r="I169" s="116" t="s">
        <v>425</v>
      </c>
      <c r="J169" s="165">
        <v>25</v>
      </c>
      <c r="K169" s="113">
        <f t="shared" si="4"/>
        <v>150</v>
      </c>
      <c r="L169" s="106"/>
    </row>
    <row r="170" spans="1:12" ht="24">
      <c r="A170" s="102"/>
      <c r="B170" s="109">
        <v>1</v>
      </c>
      <c r="C170" s="119" t="s">
        <v>426</v>
      </c>
      <c r="D170" s="115" t="s">
        <v>426</v>
      </c>
      <c r="E170" s="123" t="s">
        <v>427</v>
      </c>
      <c r="F170" s="115" t="s">
        <v>138</v>
      </c>
      <c r="G170" s="176" t="s">
        <v>221</v>
      </c>
      <c r="H170" s="177"/>
      <c r="I170" s="116" t="s">
        <v>428</v>
      </c>
      <c r="J170" s="165">
        <v>86.41</v>
      </c>
      <c r="K170" s="113">
        <f t="shared" si="4"/>
        <v>86.41</v>
      </c>
      <c r="L170" s="106"/>
    </row>
    <row r="171" spans="1:12" ht="24">
      <c r="A171" s="102"/>
      <c r="B171" s="109">
        <v>1</v>
      </c>
      <c r="C171" s="119" t="s">
        <v>426</v>
      </c>
      <c r="D171" s="115" t="s">
        <v>426</v>
      </c>
      <c r="E171" s="123" t="s">
        <v>429</v>
      </c>
      <c r="F171" s="115" t="s">
        <v>138</v>
      </c>
      <c r="G171" s="176" t="s">
        <v>430</v>
      </c>
      <c r="H171" s="177"/>
      <c r="I171" s="116" t="s">
        <v>428</v>
      </c>
      <c r="J171" s="165">
        <v>86.41</v>
      </c>
      <c r="K171" s="113">
        <f t="shared" si="4"/>
        <v>86.41</v>
      </c>
      <c r="L171" s="106"/>
    </row>
    <row r="172" spans="1:12" ht="24">
      <c r="A172" s="102"/>
      <c r="B172" s="109">
        <v>1</v>
      </c>
      <c r="C172" s="119" t="s">
        <v>426</v>
      </c>
      <c r="D172" s="115" t="s">
        <v>426</v>
      </c>
      <c r="E172" s="123" t="s">
        <v>431</v>
      </c>
      <c r="F172" s="115" t="s">
        <v>138</v>
      </c>
      <c r="G172" s="176" t="s">
        <v>432</v>
      </c>
      <c r="H172" s="177"/>
      <c r="I172" s="116" t="s">
        <v>428</v>
      </c>
      <c r="J172" s="165">
        <v>86.41</v>
      </c>
      <c r="K172" s="113">
        <f t="shared" si="4"/>
        <v>86.41</v>
      </c>
      <c r="L172" s="106"/>
    </row>
    <row r="173" spans="1:12" ht="13.5" customHeight="1">
      <c r="A173" s="102"/>
      <c r="B173" s="109">
        <v>2</v>
      </c>
      <c r="C173" s="119" t="s">
        <v>433</v>
      </c>
      <c r="D173" s="115" t="s">
        <v>433</v>
      </c>
      <c r="E173" s="123" t="s">
        <v>434</v>
      </c>
      <c r="F173" s="115" t="s">
        <v>138</v>
      </c>
      <c r="G173" s="176"/>
      <c r="H173" s="177"/>
      <c r="I173" s="116" t="s">
        <v>435</v>
      </c>
      <c r="J173" s="165">
        <v>36.4</v>
      </c>
      <c r="K173" s="113">
        <f t="shared" si="4"/>
        <v>72.8</v>
      </c>
      <c r="L173" s="106"/>
    </row>
    <row r="174" spans="1:12" ht="24">
      <c r="A174" s="102"/>
      <c r="B174" s="109">
        <v>2</v>
      </c>
      <c r="C174" s="119" t="s">
        <v>436</v>
      </c>
      <c r="D174" s="115" t="s">
        <v>436</v>
      </c>
      <c r="E174" s="123" t="s">
        <v>437</v>
      </c>
      <c r="F174" s="115" t="s">
        <v>438</v>
      </c>
      <c r="G174" s="176" t="s">
        <v>221</v>
      </c>
      <c r="H174" s="177"/>
      <c r="I174" s="116" t="s">
        <v>439</v>
      </c>
      <c r="J174" s="165">
        <v>140.46</v>
      </c>
      <c r="K174" s="113">
        <f t="shared" si="4"/>
        <v>280.92</v>
      </c>
      <c r="L174" s="106"/>
    </row>
    <row r="175" spans="1:12">
      <c r="A175" s="102"/>
      <c r="B175" s="109">
        <v>3</v>
      </c>
      <c r="C175" s="119" t="s">
        <v>440</v>
      </c>
      <c r="D175" s="115" t="s">
        <v>440</v>
      </c>
      <c r="E175" s="123" t="s">
        <v>441</v>
      </c>
      <c r="F175" s="115" t="s">
        <v>424</v>
      </c>
      <c r="G175" s="176"/>
      <c r="H175" s="177"/>
      <c r="I175" s="116" t="s">
        <v>442</v>
      </c>
      <c r="J175" s="165">
        <v>36.4</v>
      </c>
      <c r="K175" s="113">
        <f t="shared" si="4"/>
        <v>109.19999999999999</v>
      </c>
      <c r="L175" s="106"/>
    </row>
    <row r="176" spans="1:12">
      <c r="A176" s="102"/>
      <c r="B176" s="109">
        <v>3</v>
      </c>
      <c r="C176" s="119" t="s">
        <v>440</v>
      </c>
      <c r="D176" s="115" t="s">
        <v>440</v>
      </c>
      <c r="E176" s="123" t="s">
        <v>443</v>
      </c>
      <c r="F176" s="115" t="s">
        <v>160</v>
      </c>
      <c r="G176" s="176"/>
      <c r="H176" s="177"/>
      <c r="I176" s="116" t="s">
        <v>442</v>
      </c>
      <c r="J176" s="165">
        <v>36.4</v>
      </c>
      <c r="K176" s="113">
        <f t="shared" si="4"/>
        <v>109.19999999999999</v>
      </c>
      <c r="L176" s="106"/>
    </row>
    <row r="177" spans="1:12">
      <c r="A177" s="102"/>
      <c r="B177" s="109">
        <v>3</v>
      </c>
      <c r="C177" s="119" t="s">
        <v>440</v>
      </c>
      <c r="D177" s="115" t="s">
        <v>440</v>
      </c>
      <c r="E177" s="123" t="s">
        <v>444</v>
      </c>
      <c r="F177" s="115" t="s">
        <v>445</v>
      </c>
      <c r="G177" s="176"/>
      <c r="H177" s="177"/>
      <c r="I177" s="116" t="s">
        <v>442</v>
      </c>
      <c r="J177" s="165">
        <v>36.4</v>
      </c>
      <c r="K177" s="113">
        <f t="shared" si="4"/>
        <v>109.19999999999999</v>
      </c>
      <c r="L177" s="106"/>
    </row>
    <row r="178" spans="1:12" ht="24">
      <c r="A178" s="102"/>
      <c r="B178" s="109">
        <v>2</v>
      </c>
      <c r="C178" s="119" t="s">
        <v>446</v>
      </c>
      <c r="D178" s="115" t="s">
        <v>446</v>
      </c>
      <c r="E178" s="123" t="s">
        <v>447</v>
      </c>
      <c r="F178" s="115" t="s">
        <v>138</v>
      </c>
      <c r="G178" s="176" t="s">
        <v>448</v>
      </c>
      <c r="H178" s="177"/>
      <c r="I178" s="116" t="s">
        <v>449</v>
      </c>
      <c r="J178" s="165">
        <v>54.79</v>
      </c>
      <c r="K178" s="113">
        <f t="shared" si="4"/>
        <v>109.58</v>
      </c>
      <c r="L178" s="106"/>
    </row>
    <row r="179" spans="1:12" ht="24">
      <c r="A179" s="102"/>
      <c r="B179" s="109">
        <v>2</v>
      </c>
      <c r="C179" s="119" t="s">
        <v>450</v>
      </c>
      <c r="D179" s="115" t="s">
        <v>450</v>
      </c>
      <c r="E179" s="123" t="s">
        <v>451</v>
      </c>
      <c r="F179" s="115" t="s">
        <v>448</v>
      </c>
      <c r="G179" s="176"/>
      <c r="H179" s="177"/>
      <c r="I179" s="116" t="s">
        <v>452</v>
      </c>
      <c r="J179" s="165">
        <v>36.4</v>
      </c>
      <c r="K179" s="113">
        <f t="shared" si="4"/>
        <v>72.8</v>
      </c>
      <c r="L179" s="106"/>
    </row>
    <row r="180" spans="1:12" ht="24">
      <c r="A180" s="102"/>
      <c r="B180" s="109">
        <v>2</v>
      </c>
      <c r="C180" s="119" t="s">
        <v>450</v>
      </c>
      <c r="D180" s="115" t="s">
        <v>450</v>
      </c>
      <c r="E180" s="123" t="s">
        <v>453</v>
      </c>
      <c r="F180" s="115" t="s">
        <v>432</v>
      </c>
      <c r="G180" s="176"/>
      <c r="H180" s="177"/>
      <c r="I180" s="116" t="s">
        <v>452</v>
      </c>
      <c r="J180" s="165">
        <v>36.4</v>
      </c>
      <c r="K180" s="113">
        <f t="shared" si="4"/>
        <v>72.8</v>
      </c>
      <c r="L180" s="106"/>
    </row>
    <row r="181" spans="1:12" ht="24">
      <c r="A181" s="102"/>
      <c r="B181" s="109">
        <v>2</v>
      </c>
      <c r="C181" s="119" t="s">
        <v>450</v>
      </c>
      <c r="D181" s="115" t="s">
        <v>450</v>
      </c>
      <c r="E181" s="123" t="s">
        <v>454</v>
      </c>
      <c r="F181" s="115" t="s">
        <v>455</v>
      </c>
      <c r="G181" s="176"/>
      <c r="H181" s="177"/>
      <c r="I181" s="116" t="s">
        <v>452</v>
      </c>
      <c r="J181" s="165">
        <v>36.4</v>
      </c>
      <c r="K181" s="113">
        <f t="shared" si="4"/>
        <v>72.8</v>
      </c>
      <c r="L181" s="106"/>
    </row>
    <row r="182" spans="1:12">
      <c r="A182" s="102"/>
      <c r="B182" s="109">
        <v>2</v>
      </c>
      <c r="C182" s="119" t="s">
        <v>456</v>
      </c>
      <c r="D182" s="115" t="s">
        <v>456</v>
      </c>
      <c r="E182" s="123" t="s">
        <v>457</v>
      </c>
      <c r="F182" s="115" t="s">
        <v>138</v>
      </c>
      <c r="G182" s="176"/>
      <c r="H182" s="177"/>
      <c r="I182" s="116" t="s">
        <v>458</v>
      </c>
      <c r="J182" s="165">
        <v>54.79</v>
      </c>
      <c r="K182" s="113">
        <f t="shared" ref="K182:K203" si="5">J182*B182</f>
        <v>109.58</v>
      </c>
      <c r="L182" s="106"/>
    </row>
    <row r="183" spans="1:12" ht="26.25" customHeight="1">
      <c r="A183" s="102"/>
      <c r="B183" s="109">
        <v>5</v>
      </c>
      <c r="C183" s="119" t="s">
        <v>459</v>
      </c>
      <c r="D183" s="115" t="s">
        <v>459</v>
      </c>
      <c r="E183" s="123" t="s">
        <v>460</v>
      </c>
      <c r="F183" s="115" t="s">
        <v>461</v>
      </c>
      <c r="G183" s="176"/>
      <c r="H183" s="177"/>
      <c r="I183" s="116" t="s">
        <v>586</v>
      </c>
      <c r="J183" s="165">
        <v>113.99</v>
      </c>
      <c r="K183" s="113">
        <f t="shared" si="5"/>
        <v>569.94999999999993</v>
      </c>
      <c r="L183" s="106"/>
    </row>
    <row r="184" spans="1:12" ht="24">
      <c r="A184" s="102"/>
      <c r="B184" s="109">
        <v>3</v>
      </c>
      <c r="C184" s="119" t="s">
        <v>462</v>
      </c>
      <c r="D184" s="115" t="s">
        <v>462</v>
      </c>
      <c r="E184" s="123" t="s">
        <v>463</v>
      </c>
      <c r="F184" s="115" t="s">
        <v>169</v>
      </c>
      <c r="G184" s="176" t="s">
        <v>203</v>
      </c>
      <c r="H184" s="177"/>
      <c r="I184" s="116" t="s">
        <v>464</v>
      </c>
      <c r="J184" s="165">
        <v>70.599999999999994</v>
      </c>
      <c r="K184" s="113">
        <f t="shared" si="5"/>
        <v>211.79999999999998</v>
      </c>
      <c r="L184" s="106"/>
    </row>
    <row r="185" spans="1:12" ht="24">
      <c r="A185" s="102"/>
      <c r="B185" s="109">
        <v>2</v>
      </c>
      <c r="C185" s="119" t="s">
        <v>465</v>
      </c>
      <c r="D185" s="115" t="s">
        <v>465</v>
      </c>
      <c r="E185" s="123" t="s">
        <v>466</v>
      </c>
      <c r="F185" s="115" t="s">
        <v>169</v>
      </c>
      <c r="G185" s="176" t="s">
        <v>141</v>
      </c>
      <c r="H185" s="177"/>
      <c r="I185" s="116" t="s">
        <v>467</v>
      </c>
      <c r="J185" s="165">
        <v>60.3</v>
      </c>
      <c r="K185" s="113">
        <f t="shared" si="5"/>
        <v>120.6</v>
      </c>
      <c r="L185" s="106"/>
    </row>
    <row r="186" spans="1:12" ht="24">
      <c r="A186" s="102"/>
      <c r="B186" s="109">
        <v>1</v>
      </c>
      <c r="C186" s="119" t="s">
        <v>465</v>
      </c>
      <c r="D186" s="115" t="s">
        <v>465</v>
      </c>
      <c r="E186" s="123" t="s">
        <v>468</v>
      </c>
      <c r="F186" s="115" t="s">
        <v>419</v>
      </c>
      <c r="G186" s="176" t="s">
        <v>141</v>
      </c>
      <c r="H186" s="177"/>
      <c r="I186" s="116" t="s">
        <v>467</v>
      </c>
      <c r="J186" s="165">
        <v>60.3</v>
      </c>
      <c r="K186" s="113">
        <f t="shared" si="5"/>
        <v>60.3</v>
      </c>
      <c r="L186" s="106"/>
    </row>
    <row r="187" spans="1:12" ht="24">
      <c r="A187" s="102"/>
      <c r="B187" s="109">
        <v>1</v>
      </c>
      <c r="C187" s="119" t="s">
        <v>465</v>
      </c>
      <c r="D187" s="115" t="s">
        <v>465</v>
      </c>
      <c r="E187" s="123" t="s">
        <v>469</v>
      </c>
      <c r="F187" s="115" t="s">
        <v>419</v>
      </c>
      <c r="G187" s="176" t="s">
        <v>203</v>
      </c>
      <c r="H187" s="177"/>
      <c r="I187" s="116" t="s">
        <v>467</v>
      </c>
      <c r="J187" s="165">
        <v>60.3</v>
      </c>
      <c r="K187" s="113">
        <f t="shared" si="5"/>
        <v>60.3</v>
      </c>
      <c r="L187" s="106"/>
    </row>
    <row r="188" spans="1:12" ht="24">
      <c r="A188" s="102"/>
      <c r="B188" s="109">
        <v>4</v>
      </c>
      <c r="C188" s="119" t="s">
        <v>470</v>
      </c>
      <c r="D188" s="115" t="s">
        <v>470</v>
      </c>
      <c r="E188" s="123" t="s">
        <v>471</v>
      </c>
      <c r="F188" s="115" t="s">
        <v>138</v>
      </c>
      <c r="G188" s="176" t="s">
        <v>472</v>
      </c>
      <c r="H188" s="177"/>
      <c r="I188" s="116" t="s">
        <v>473</v>
      </c>
      <c r="J188" s="165">
        <v>73.17</v>
      </c>
      <c r="K188" s="113">
        <f t="shared" si="5"/>
        <v>292.68</v>
      </c>
      <c r="L188" s="106"/>
    </row>
    <row r="189" spans="1:12" ht="24">
      <c r="A189" s="102"/>
      <c r="B189" s="109">
        <v>6</v>
      </c>
      <c r="C189" s="119" t="s">
        <v>474</v>
      </c>
      <c r="D189" s="115" t="s">
        <v>474</v>
      </c>
      <c r="E189" s="123" t="s">
        <v>475</v>
      </c>
      <c r="F189" s="115" t="s">
        <v>162</v>
      </c>
      <c r="G189" s="176" t="s">
        <v>141</v>
      </c>
      <c r="H189" s="177"/>
      <c r="I189" s="116" t="s">
        <v>476</v>
      </c>
      <c r="J189" s="165">
        <v>56.99</v>
      </c>
      <c r="K189" s="113">
        <f t="shared" si="5"/>
        <v>341.94</v>
      </c>
      <c r="L189" s="106"/>
    </row>
    <row r="190" spans="1:12" ht="24">
      <c r="A190" s="102"/>
      <c r="B190" s="109">
        <v>1</v>
      </c>
      <c r="C190" s="119" t="s">
        <v>474</v>
      </c>
      <c r="D190" s="115" t="s">
        <v>474</v>
      </c>
      <c r="E190" s="123" t="s">
        <v>477</v>
      </c>
      <c r="F190" s="115" t="s">
        <v>162</v>
      </c>
      <c r="G190" s="176" t="s">
        <v>280</v>
      </c>
      <c r="H190" s="177"/>
      <c r="I190" s="116" t="s">
        <v>476</v>
      </c>
      <c r="J190" s="165">
        <v>56.99</v>
      </c>
      <c r="K190" s="113">
        <f t="shared" si="5"/>
        <v>56.99</v>
      </c>
      <c r="L190" s="106"/>
    </row>
    <row r="191" spans="1:12" ht="24">
      <c r="A191" s="102"/>
      <c r="B191" s="109">
        <v>2</v>
      </c>
      <c r="C191" s="119" t="s">
        <v>478</v>
      </c>
      <c r="D191" s="115" t="s">
        <v>478</v>
      </c>
      <c r="E191" s="123" t="s">
        <v>479</v>
      </c>
      <c r="F191" s="115" t="s">
        <v>160</v>
      </c>
      <c r="G191" s="176" t="s">
        <v>141</v>
      </c>
      <c r="H191" s="177"/>
      <c r="I191" s="116" t="s">
        <v>480</v>
      </c>
      <c r="J191" s="165">
        <v>60.3</v>
      </c>
      <c r="K191" s="113">
        <f t="shared" si="5"/>
        <v>120.6</v>
      </c>
      <c r="L191" s="106"/>
    </row>
    <row r="192" spans="1:12" ht="24">
      <c r="A192" s="102"/>
      <c r="B192" s="109">
        <v>1</v>
      </c>
      <c r="C192" s="119" t="s">
        <v>478</v>
      </c>
      <c r="D192" s="115" t="s">
        <v>478</v>
      </c>
      <c r="E192" s="123" t="s">
        <v>481</v>
      </c>
      <c r="F192" s="115" t="s">
        <v>160</v>
      </c>
      <c r="G192" s="176" t="s">
        <v>203</v>
      </c>
      <c r="H192" s="177"/>
      <c r="I192" s="116" t="s">
        <v>480</v>
      </c>
      <c r="J192" s="165">
        <v>60.3</v>
      </c>
      <c r="K192" s="113">
        <f t="shared" si="5"/>
        <v>60.3</v>
      </c>
      <c r="L192" s="106"/>
    </row>
    <row r="193" spans="1:12" ht="24">
      <c r="A193" s="102"/>
      <c r="B193" s="109">
        <v>2</v>
      </c>
      <c r="C193" s="119" t="s">
        <v>478</v>
      </c>
      <c r="D193" s="115" t="s">
        <v>478</v>
      </c>
      <c r="E193" s="123" t="s">
        <v>482</v>
      </c>
      <c r="F193" s="115" t="s">
        <v>162</v>
      </c>
      <c r="G193" s="176" t="s">
        <v>141</v>
      </c>
      <c r="H193" s="177"/>
      <c r="I193" s="116" t="s">
        <v>480</v>
      </c>
      <c r="J193" s="165">
        <v>60.3</v>
      </c>
      <c r="K193" s="113">
        <f t="shared" si="5"/>
        <v>120.6</v>
      </c>
      <c r="L193" s="106"/>
    </row>
    <row r="194" spans="1:12" ht="24">
      <c r="A194" s="102"/>
      <c r="B194" s="109">
        <v>1</v>
      </c>
      <c r="C194" s="119" t="s">
        <v>478</v>
      </c>
      <c r="D194" s="115" t="s">
        <v>478</v>
      </c>
      <c r="E194" s="123" t="s">
        <v>483</v>
      </c>
      <c r="F194" s="115" t="s">
        <v>162</v>
      </c>
      <c r="G194" s="176" t="s">
        <v>273</v>
      </c>
      <c r="H194" s="177"/>
      <c r="I194" s="116" t="s">
        <v>480</v>
      </c>
      <c r="J194" s="165">
        <v>60.3</v>
      </c>
      <c r="K194" s="113">
        <f t="shared" si="5"/>
        <v>60.3</v>
      </c>
      <c r="L194" s="106"/>
    </row>
    <row r="195" spans="1:12" ht="24">
      <c r="A195" s="102"/>
      <c r="B195" s="109">
        <v>3</v>
      </c>
      <c r="C195" s="119" t="s">
        <v>478</v>
      </c>
      <c r="D195" s="115" t="s">
        <v>478</v>
      </c>
      <c r="E195" s="123" t="s">
        <v>484</v>
      </c>
      <c r="F195" s="115" t="s">
        <v>162</v>
      </c>
      <c r="G195" s="176" t="s">
        <v>110</v>
      </c>
      <c r="H195" s="177"/>
      <c r="I195" s="116" t="s">
        <v>480</v>
      </c>
      <c r="J195" s="165">
        <v>60.3</v>
      </c>
      <c r="K195" s="113">
        <f t="shared" si="5"/>
        <v>180.89999999999998</v>
      </c>
      <c r="L195" s="106"/>
    </row>
    <row r="196" spans="1:12" ht="24">
      <c r="A196" s="102"/>
      <c r="B196" s="109">
        <v>3</v>
      </c>
      <c r="C196" s="119" t="s">
        <v>485</v>
      </c>
      <c r="D196" s="115" t="s">
        <v>485</v>
      </c>
      <c r="E196" s="123" t="s">
        <v>486</v>
      </c>
      <c r="F196" s="115" t="s">
        <v>177</v>
      </c>
      <c r="G196" s="176" t="s">
        <v>141</v>
      </c>
      <c r="H196" s="177"/>
      <c r="I196" s="116" t="s">
        <v>487</v>
      </c>
      <c r="J196" s="165">
        <v>62.14</v>
      </c>
      <c r="K196" s="113">
        <f t="shared" si="5"/>
        <v>186.42000000000002</v>
      </c>
      <c r="L196" s="106"/>
    </row>
    <row r="197" spans="1:12" ht="24">
      <c r="A197" s="102"/>
      <c r="B197" s="109">
        <v>4</v>
      </c>
      <c r="C197" s="119" t="s">
        <v>488</v>
      </c>
      <c r="D197" s="115" t="s">
        <v>488</v>
      </c>
      <c r="E197" s="123" t="s">
        <v>489</v>
      </c>
      <c r="F197" s="115" t="s">
        <v>438</v>
      </c>
      <c r="G197" s="176" t="s">
        <v>141</v>
      </c>
      <c r="H197" s="177"/>
      <c r="I197" s="116" t="s">
        <v>490</v>
      </c>
      <c r="J197" s="165">
        <v>62.14</v>
      </c>
      <c r="K197" s="113">
        <f t="shared" si="5"/>
        <v>248.56</v>
      </c>
      <c r="L197" s="106"/>
    </row>
    <row r="198" spans="1:12" ht="24">
      <c r="A198" s="102"/>
      <c r="B198" s="109">
        <v>1</v>
      </c>
      <c r="C198" s="119" t="s">
        <v>488</v>
      </c>
      <c r="D198" s="115" t="s">
        <v>488</v>
      </c>
      <c r="E198" s="123" t="s">
        <v>491</v>
      </c>
      <c r="F198" s="115" t="s">
        <v>177</v>
      </c>
      <c r="G198" s="176" t="s">
        <v>203</v>
      </c>
      <c r="H198" s="177"/>
      <c r="I198" s="116" t="s">
        <v>490</v>
      </c>
      <c r="J198" s="165">
        <v>62.14</v>
      </c>
      <c r="K198" s="113">
        <f t="shared" si="5"/>
        <v>62.14</v>
      </c>
      <c r="L198" s="106"/>
    </row>
    <row r="199" spans="1:12" ht="24">
      <c r="A199" s="102"/>
      <c r="B199" s="109">
        <v>3</v>
      </c>
      <c r="C199" s="119" t="s">
        <v>492</v>
      </c>
      <c r="D199" s="115" t="s">
        <v>492</v>
      </c>
      <c r="E199" s="123" t="s">
        <v>493</v>
      </c>
      <c r="F199" s="115" t="s">
        <v>177</v>
      </c>
      <c r="G199" s="176" t="s">
        <v>141</v>
      </c>
      <c r="H199" s="177"/>
      <c r="I199" s="116" t="s">
        <v>494</v>
      </c>
      <c r="J199" s="165">
        <v>70.599999999999994</v>
      </c>
      <c r="K199" s="113">
        <f t="shared" si="5"/>
        <v>211.79999999999998</v>
      </c>
      <c r="L199" s="106"/>
    </row>
    <row r="200" spans="1:12">
      <c r="A200" s="102"/>
      <c r="B200" s="109">
        <v>2</v>
      </c>
      <c r="C200" s="119" t="s">
        <v>495</v>
      </c>
      <c r="D200" s="115" t="s">
        <v>495</v>
      </c>
      <c r="E200" s="123" t="s">
        <v>496</v>
      </c>
      <c r="F200" s="115" t="s">
        <v>134</v>
      </c>
      <c r="G200" s="176" t="s">
        <v>110</v>
      </c>
      <c r="H200" s="177"/>
      <c r="I200" s="116" t="s">
        <v>497</v>
      </c>
      <c r="J200" s="165">
        <v>54.05</v>
      </c>
      <c r="K200" s="113">
        <f t="shared" si="5"/>
        <v>108.1</v>
      </c>
      <c r="L200" s="106"/>
    </row>
    <row r="201" spans="1:12">
      <c r="A201" s="102"/>
      <c r="B201" s="109">
        <v>2</v>
      </c>
      <c r="C201" s="119" t="s">
        <v>495</v>
      </c>
      <c r="D201" s="115" t="s">
        <v>495</v>
      </c>
      <c r="E201" s="123" t="s">
        <v>498</v>
      </c>
      <c r="F201" s="115" t="s">
        <v>134</v>
      </c>
      <c r="G201" s="176" t="s">
        <v>203</v>
      </c>
      <c r="H201" s="177"/>
      <c r="I201" s="116" t="s">
        <v>497</v>
      </c>
      <c r="J201" s="165">
        <v>54.05</v>
      </c>
      <c r="K201" s="113">
        <f t="shared" si="5"/>
        <v>108.1</v>
      </c>
      <c r="L201" s="106"/>
    </row>
    <row r="202" spans="1:12" ht="24">
      <c r="A202" s="102"/>
      <c r="B202" s="109">
        <v>1</v>
      </c>
      <c r="C202" s="119" t="s">
        <v>499</v>
      </c>
      <c r="D202" s="115" t="s">
        <v>499</v>
      </c>
      <c r="E202" s="123" t="s">
        <v>500</v>
      </c>
      <c r="F202" s="115" t="s">
        <v>298</v>
      </c>
      <c r="G202" s="176"/>
      <c r="H202" s="177"/>
      <c r="I202" s="116" t="s">
        <v>501</v>
      </c>
      <c r="J202" s="165">
        <v>45.6</v>
      </c>
      <c r="K202" s="113">
        <f t="shared" si="5"/>
        <v>45.6</v>
      </c>
      <c r="L202" s="106"/>
    </row>
    <row r="203" spans="1:12" ht="24">
      <c r="A203" s="102"/>
      <c r="B203" s="110">
        <v>3</v>
      </c>
      <c r="C203" s="120" t="s">
        <v>502</v>
      </c>
      <c r="D203" s="117" t="s">
        <v>502</v>
      </c>
      <c r="E203" s="124" t="s">
        <v>503</v>
      </c>
      <c r="F203" s="117" t="s">
        <v>504</v>
      </c>
      <c r="G203" s="184"/>
      <c r="H203" s="185"/>
      <c r="I203" s="118" t="s">
        <v>505</v>
      </c>
      <c r="J203" s="166">
        <v>68.760000000000005</v>
      </c>
      <c r="K203" s="114">
        <f t="shared" si="5"/>
        <v>206.28000000000003</v>
      </c>
      <c r="L203" s="106"/>
    </row>
    <row r="204" spans="1:12" ht="13.5" thickBot="1">
      <c r="A204" s="102"/>
      <c r="B204" s="151"/>
      <c r="C204" s="141"/>
      <c r="D204" s="141"/>
      <c r="E204" s="141"/>
      <c r="F204" s="141"/>
      <c r="G204" s="141"/>
      <c r="H204" s="141"/>
      <c r="I204" s="141"/>
      <c r="J204" s="145" t="s">
        <v>67</v>
      </c>
      <c r="K204" s="142">
        <f>SUM(K22:K203)</f>
        <v>39751.770000000055</v>
      </c>
      <c r="L204" s="106"/>
    </row>
    <row r="205" spans="1:12">
      <c r="A205" s="102"/>
      <c r="B205" s="141"/>
      <c r="C205" s="153" t="s">
        <v>589</v>
      </c>
      <c r="D205" s="154"/>
      <c r="E205" s="154"/>
      <c r="F205" s="155"/>
      <c r="G205" s="156"/>
      <c r="H205" s="157"/>
      <c r="I205" s="141"/>
      <c r="J205" s="158" t="s">
        <v>590</v>
      </c>
      <c r="K205" s="142">
        <f>K204*-0.4</f>
        <v>-15900.708000000022</v>
      </c>
      <c r="L205" s="106"/>
    </row>
    <row r="206" spans="1:12" ht="13.5" outlineLevel="1" thickBot="1">
      <c r="A206" s="102"/>
      <c r="B206" s="141"/>
      <c r="C206" s="159" t="s">
        <v>591</v>
      </c>
      <c r="D206" s="160">
        <v>44671</v>
      </c>
      <c r="E206" s="160">
        <v>45403</v>
      </c>
      <c r="F206" s="160">
        <f>K10+90</f>
        <v>45538</v>
      </c>
      <c r="G206" s="161"/>
      <c r="H206" s="162"/>
      <c r="I206" s="141"/>
      <c r="J206" s="158" t="s">
        <v>592</v>
      </c>
      <c r="K206" s="142">
        <v>0</v>
      </c>
      <c r="L206" s="106"/>
    </row>
    <row r="207" spans="1:12">
      <c r="A207" s="102"/>
      <c r="B207" s="141"/>
      <c r="C207" s="141"/>
      <c r="D207" s="141"/>
      <c r="E207" s="141"/>
      <c r="F207" s="141"/>
      <c r="G207" s="141"/>
      <c r="H207" s="141"/>
      <c r="I207" s="141"/>
      <c r="J207" s="145" t="s">
        <v>68</v>
      </c>
      <c r="K207" s="142">
        <f>SUM(K204:K206)</f>
        <v>23851.062000000034</v>
      </c>
      <c r="L207" s="106"/>
    </row>
    <row r="208" spans="1:12" ht="15" customHeight="1">
      <c r="A208" s="6"/>
      <c r="B208" s="7"/>
      <c r="C208" s="7"/>
      <c r="D208" s="7"/>
      <c r="E208" s="7"/>
      <c r="F208" s="183" t="s">
        <v>593</v>
      </c>
      <c r="G208" s="183"/>
      <c r="H208" s="183"/>
      <c r="I208" s="183"/>
      <c r="J208" s="183"/>
      <c r="K208" s="7"/>
      <c r="L208" s="8"/>
    </row>
    <row r="210" spans="9:10">
      <c r="I210" s="1" t="s">
        <v>85</v>
      </c>
      <c r="J210" s="88">
        <f>'Tax Invoice'!E14</f>
        <v>1</v>
      </c>
    </row>
    <row r="211" spans="9:10">
      <c r="I211" s="1" t="s">
        <v>79</v>
      </c>
      <c r="J211" s="88">
        <v>33.43</v>
      </c>
    </row>
    <row r="212" spans="9:10">
      <c r="I212" s="1" t="s">
        <v>80</v>
      </c>
      <c r="J212" s="88">
        <f>J214/J211</f>
        <v>1189.1046963804981</v>
      </c>
    </row>
    <row r="213" spans="9:10">
      <c r="I213" s="1" t="s">
        <v>81</v>
      </c>
      <c r="J213" s="88">
        <f>J215/J211</f>
        <v>713.46281782829897</v>
      </c>
    </row>
    <row r="214" spans="9:10">
      <c r="I214" s="1" t="s">
        <v>82</v>
      </c>
      <c r="J214" s="88">
        <f>K204*J210</f>
        <v>39751.770000000055</v>
      </c>
    </row>
    <row r="215" spans="9:10">
      <c r="I215" s="1" t="s">
        <v>83</v>
      </c>
      <c r="J215" s="88">
        <f>K207*J210</f>
        <v>23851.062000000034</v>
      </c>
    </row>
  </sheetData>
  <mergeCells count="188">
    <mergeCell ref="G200:H200"/>
    <mergeCell ref="G201:H201"/>
    <mergeCell ref="G202:H202"/>
    <mergeCell ref="G203:H203"/>
    <mergeCell ref="G195:H195"/>
    <mergeCell ref="G196:H196"/>
    <mergeCell ref="G197:H197"/>
    <mergeCell ref="G198:H198"/>
    <mergeCell ref="G199:H199"/>
    <mergeCell ref="G190:H190"/>
    <mergeCell ref="G191:H191"/>
    <mergeCell ref="G192:H192"/>
    <mergeCell ref="G193:H193"/>
    <mergeCell ref="G194:H194"/>
    <mergeCell ref="G185:H185"/>
    <mergeCell ref="G186:H186"/>
    <mergeCell ref="G187:H187"/>
    <mergeCell ref="G188:H188"/>
    <mergeCell ref="G189:H189"/>
    <mergeCell ref="G180:H180"/>
    <mergeCell ref="G181:H181"/>
    <mergeCell ref="G182:H182"/>
    <mergeCell ref="G183:H183"/>
    <mergeCell ref="G184:H184"/>
    <mergeCell ref="G175:H175"/>
    <mergeCell ref="G176:H176"/>
    <mergeCell ref="G177:H177"/>
    <mergeCell ref="G178:H178"/>
    <mergeCell ref="G179:H179"/>
    <mergeCell ref="G170:H170"/>
    <mergeCell ref="G171:H171"/>
    <mergeCell ref="G172:H172"/>
    <mergeCell ref="G173:H173"/>
    <mergeCell ref="G174:H174"/>
    <mergeCell ref="G165:H165"/>
    <mergeCell ref="G166:H166"/>
    <mergeCell ref="G167:H167"/>
    <mergeCell ref="G168:H168"/>
    <mergeCell ref="G169:H169"/>
    <mergeCell ref="G160:H160"/>
    <mergeCell ref="G161:H161"/>
    <mergeCell ref="G162:H162"/>
    <mergeCell ref="G163:H163"/>
    <mergeCell ref="G164:H164"/>
    <mergeCell ref="G155:H155"/>
    <mergeCell ref="G156:H156"/>
    <mergeCell ref="G157:H157"/>
    <mergeCell ref="G158:H158"/>
    <mergeCell ref="G159:H159"/>
    <mergeCell ref="G150:H150"/>
    <mergeCell ref="G151:H151"/>
    <mergeCell ref="G152:H152"/>
    <mergeCell ref="G153:H153"/>
    <mergeCell ref="G154:H154"/>
    <mergeCell ref="G145:H145"/>
    <mergeCell ref="G146:H146"/>
    <mergeCell ref="G147:H147"/>
    <mergeCell ref="G148:H148"/>
    <mergeCell ref="G149:H149"/>
    <mergeCell ref="G140:H140"/>
    <mergeCell ref="G141:H141"/>
    <mergeCell ref="G142:H142"/>
    <mergeCell ref="G143:H143"/>
    <mergeCell ref="G144:H144"/>
    <mergeCell ref="G135:H135"/>
    <mergeCell ref="G136:H136"/>
    <mergeCell ref="G137:H137"/>
    <mergeCell ref="G138:H138"/>
    <mergeCell ref="G139:H139"/>
    <mergeCell ref="G130:H130"/>
    <mergeCell ref="G131:H131"/>
    <mergeCell ref="G132:H132"/>
    <mergeCell ref="G133:H133"/>
    <mergeCell ref="G134:H134"/>
    <mergeCell ref="G125:H125"/>
    <mergeCell ref="G126:H126"/>
    <mergeCell ref="G127:H127"/>
    <mergeCell ref="G128:H128"/>
    <mergeCell ref="G129:H129"/>
    <mergeCell ref="G120:H120"/>
    <mergeCell ref="G121:H121"/>
    <mergeCell ref="G122:H122"/>
    <mergeCell ref="G123:H123"/>
    <mergeCell ref="G124:H124"/>
    <mergeCell ref="G115:H115"/>
    <mergeCell ref="G116:H116"/>
    <mergeCell ref="G117:H117"/>
    <mergeCell ref="G118:H118"/>
    <mergeCell ref="G119:H119"/>
    <mergeCell ref="G110:H110"/>
    <mergeCell ref="G111:H111"/>
    <mergeCell ref="G112:H112"/>
    <mergeCell ref="G113:H113"/>
    <mergeCell ref="G114:H114"/>
    <mergeCell ref="G105:H105"/>
    <mergeCell ref="G106:H106"/>
    <mergeCell ref="G107:H107"/>
    <mergeCell ref="G108:H108"/>
    <mergeCell ref="G109:H109"/>
    <mergeCell ref="G100:H100"/>
    <mergeCell ref="G101:H101"/>
    <mergeCell ref="G102:H102"/>
    <mergeCell ref="G103:H103"/>
    <mergeCell ref="G104:H104"/>
    <mergeCell ref="G95:H95"/>
    <mergeCell ref="G96:H96"/>
    <mergeCell ref="G97:H97"/>
    <mergeCell ref="G98:H98"/>
    <mergeCell ref="G99:H99"/>
    <mergeCell ref="G90:H90"/>
    <mergeCell ref="G91:H91"/>
    <mergeCell ref="G92:H92"/>
    <mergeCell ref="G93:H93"/>
    <mergeCell ref="G94:H94"/>
    <mergeCell ref="G85:H85"/>
    <mergeCell ref="G86:H86"/>
    <mergeCell ref="G87:H87"/>
    <mergeCell ref="G88:H88"/>
    <mergeCell ref="G89:H89"/>
    <mergeCell ref="G81:H81"/>
    <mergeCell ref="G82:H82"/>
    <mergeCell ref="G83:H83"/>
    <mergeCell ref="G84:H84"/>
    <mergeCell ref="G75:H75"/>
    <mergeCell ref="G76:H76"/>
    <mergeCell ref="G77:H77"/>
    <mergeCell ref="G78:H78"/>
    <mergeCell ref="G79:H79"/>
    <mergeCell ref="G72:H72"/>
    <mergeCell ref="G73:H73"/>
    <mergeCell ref="G74:H74"/>
    <mergeCell ref="G65:H65"/>
    <mergeCell ref="G66:H66"/>
    <mergeCell ref="G67:H67"/>
    <mergeCell ref="G68:H68"/>
    <mergeCell ref="G69:H69"/>
    <mergeCell ref="G80:H80"/>
    <mergeCell ref="G63:H63"/>
    <mergeCell ref="G64:H64"/>
    <mergeCell ref="G55:H55"/>
    <mergeCell ref="G56:H56"/>
    <mergeCell ref="G57:H57"/>
    <mergeCell ref="G58:H58"/>
    <mergeCell ref="G59:H59"/>
    <mergeCell ref="G70:H70"/>
    <mergeCell ref="G71:H71"/>
    <mergeCell ref="G54:H54"/>
    <mergeCell ref="G45:H45"/>
    <mergeCell ref="G46:H46"/>
    <mergeCell ref="G47:H47"/>
    <mergeCell ref="G48:H48"/>
    <mergeCell ref="G49:H49"/>
    <mergeCell ref="G60:H60"/>
    <mergeCell ref="G61:H61"/>
    <mergeCell ref="G62:H62"/>
    <mergeCell ref="G35:H35"/>
    <mergeCell ref="G36:H36"/>
    <mergeCell ref="G37:H37"/>
    <mergeCell ref="G38:H38"/>
    <mergeCell ref="G39:H39"/>
    <mergeCell ref="G50:H50"/>
    <mergeCell ref="G51:H51"/>
    <mergeCell ref="G52:H52"/>
    <mergeCell ref="G53:H53"/>
    <mergeCell ref="G20:H20"/>
    <mergeCell ref="G21:H21"/>
    <mergeCell ref="G22:H22"/>
    <mergeCell ref="G23:H23"/>
    <mergeCell ref="G24:H24"/>
    <mergeCell ref="K10:K11"/>
    <mergeCell ref="K14:K15"/>
    <mergeCell ref="K6:K7"/>
    <mergeCell ref="F208:J208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40:H40"/>
    <mergeCell ref="G41:H41"/>
    <mergeCell ref="G42:H42"/>
    <mergeCell ref="G43:H43"/>
    <mergeCell ref="G44:H44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203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901</v>
      </c>
      <c r="O1" t="s">
        <v>20</v>
      </c>
      <c r="T1" t="s">
        <v>67</v>
      </c>
      <c r="U1">
        <v>39751.770000000055</v>
      </c>
    </row>
    <row r="2" spans="1:21" ht="15.75">
      <c r="A2" s="102"/>
      <c r="B2" s="147" t="s">
        <v>11</v>
      </c>
      <c r="C2" s="141"/>
      <c r="D2" s="141"/>
      <c r="E2" s="141"/>
      <c r="F2" s="141"/>
      <c r="G2" s="141"/>
      <c r="H2" s="141"/>
      <c r="I2" s="149" t="s">
        <v>17</v>
      </c>
      <c r="J2" s="103"/>
    </row>
    <row r="3" spans="1:21">
      <c r="A3" s="102"/>
      <c r="B3" s="146" t="s">
        <v>12</v>
      </c>
      <c r="C3" s="141"/>
      <c r="D3" s="141"/>
      <c r="E3" s="141"/>
      <c r="F3" s="141"/>
      <c r="G3" s="141"/>
      <c r="H3" s="141"/>
      <c r="I3" s="141"/>
      <c r="J3" s="103"/>
    </row>
    <row r="4" spans="1:21">
      <c r="A4" s="102"/>
      <c r="B4" s="146" t="s">
        <v>13</v>
      </c>
      <c r="C4" s="141"/>
      <c r="D4" s="141"/>
      <c r="E4" s="141"/>
      <c r="F4" s="141"/>
      <c r="G4" s="141"/>
      <c r="H4" s="141"/>
      <c r="I4" s="141"/>
      <c r="J4" s="103"/>
    </row>
    <row r="5" spans="1:21">
      <c r="A5" s="102"/>
      <c r="B5" s="146" t="s">
        <v>14</v>
      </c>
      <c r="C5" s="141"/>
      <c r="D5" s="141"/>
      <c r="E5" s="141"/>
      <c r="F5" s="141"/>
      <c r="G5" s="141"/>
      <c r="H5" s="141"/>
      <c r="I5" s="94" t="s">
        <v>61</v>
      </c>
      <c r="J5" s="103"/>
    </row>
    <row r="6" spans="1:21">
      <c r="A6" s="102"/>
      <c r="B6" s="146" t="s">
        <v>15</v>
      </c>
      <c r="C6" s="141"/>
      <c r="D6" s="141"/>
      <c r="E6" s="141"/>
      <c r="F6" s="141"/>
      <c r="G6" s="141"/>
      <c r="H6" s="141"/>
      <c r="I6" s="181"/>
      <c r="J6" s="103"/>
    </row>
    <row r="7" spans="1:21">
      <c r="A7" s="102"/>
      <c r="B7" s="146" t="s">
        <v>16</v>
      </c>
      <c r="C7" s="141"/>
      <c r="D7" s="141"/>
      <c r="E7" s="141"/>
      <c r="F7" s="141"/>
      <c r="G7" s="141"/>
      <c r="H7" s="141"/>
      <c r="I7" s="182"/>
      <c r="J7" s="103"/>
    </row>
    <row r="8" spans="1:21">
      <c r="A8" s="102"/>
      <c r="B8" s="141"/>
      <c r="C8" s="141"/>
      <c r="D8" s="141"/>
      <c r="E8" s="141"/>
      <c r="F8" s="141"/>
      <c r="G8" s="141"/>
      <c r="H8" s="141"/>
      <c r="I8" s="141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1"/>
      <c r="I9" s="94" t="s">
        <v>75</v>
      </c>
      <c r="J9" s="103"/>
    </row>
    <row r="10" spans="1:21">
      <c r="A10" s="102"/>
      <c r="B10" s="102" t="s">
        <v>97</v>
      </c>
      <c r="C10" s="141"/>
      <c r="D10" s="141"/>
      <c r="E10" s="103"/>
      <c r="F10" s="104"/>
      <c r="G10" s="104" t="s">
        <v>97</v>
      </c>
      <c r="H10" s="141"/>
      <c r="I10" s="178"/>
      <c r="J10" s="103"/>
    </row>
    <row r="11" spans="1:21">
      <c r="A11" s="102"/>
      <c r="B11" s="102" t="s">
        <v>98</v>
      </c>
      <c r="C11" s="141"/>
      <c r="D11" s="141"/>
      <c r="E11" s="103"/>
      <c r="F11" s="104"/>
      <c r="G11" s="104" t="s">
        <v>98</v>
      </c>
      <c r="H11" s="141"/>
      <c r="I11" s="179"/>
      <c r="J11" s="103"/>
    </row>
    <row r="12" spans="1:21">
      <c r="A12" s="102"/>
      <c r="B12" s="102" t="s">
        <v>99</v>
      </c>
      <c r="C12" s="141"/>
      <c r="D12" s="141"/>
      <c r="E12" s="103"/>
      <c r="F12" s="104"/>
      <c r="G12" s="104" t="s">
        <v>99</v>
      </c>
      <c r="H12" s="141"/>
      <c r="I12" s="141"/>
      <c r="J12" s="103"/>
    </row>
    <row r="13" spans="1:21">
      <c r="A13" s="102"/>
      <c r="B13" s="102" t="s">
        <v>100</v>
      </c>
      <c r="C13" s="141"/>
      <c r="D13" s="141"/>
      <c r="E13" s="103"/>
      <c r="F13" s="104"/>
      <c r="G13" s="104" t="s">
        <v>100</v>
      </c>
      <c r="H13" s="141"/>
      <c r="I13" s="94" t="s">
        <v>8</v>
      </c>
      <c r="J13" s="103"/>
    </row>
    <row r="14" spans="1:21">
      <c r="A14" s="102"/>
      <c r="B14" s="102" t="s">
        <v>28</v>
      </c>
      <c r="C14" s="141"/>
      <c r="D14" s="141"/>
      <c r="E14" s="103"/>
      <c r="F14" s="104"/>
      <c r="G14" s="104" t="s">
        <v>28</v>
      </c>
      <c r="H14" s="141"/>
      <c r="I14" s="178">
        <v>45445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1"/>
      <c r="I15" s="180"/>
      <c r="J15" s="103"/>
    </row>
    <row r="16" spans="1:21">
      <c r="A16" s="102"/>
      <c r="B16" s="141"/>
      <c r="C16" s="141"/>
      <c r="D16" s="141"/>
      <c r="E16" s="141"/>
      <c r="F16" s="141"/>
      <c r="G16" s="141"/>
      <c r="H16" s="143" t="s">
        <v>76</v>
      </c>
      <c r="I16" s="150">
        <v>43011</v>
      </c>
      <c r="J16" s="103"/>
    </row>
    <row r="17" spans="1:10">
      <c r="A17" s="102"/>
      <c r="B17" s="141" t="s">
        <v>101</v>
      </c>
      <c r="C17" s="141"/>
      <c r="D17" s="141"/>
      <c r="E17" s="141"/>
      <c r="F17" s="141"/>
      <c r="G17" s="141"/>
      <c r="H17" s="143" t="s">
        <v>19</v>
      </c>
      <c r="I17" s="150" t="s">
        <v>95</v>
      </c>
      <c r="J17" s="103"/>
    </row>
    <row r="18" spans="1:10" ht="18">
      <c r="A18" s="102"/>
      <c r="B18" s="141" t="s">
        <v>102</v>
      </c>
      <c r="C18" s="141"/>
      <c r="D18" s="141"/>
      <c r="E18" s="141"/>
      <c r="F18" s="141"/>
      <c r="G18" s="141"/>
      <c r="H18" s="148" t="s">
        <v>69</v>
      </c>
      <c r="I18" s="99" t="s">
        <v>73</v>
      </c>
      <c r="J18" s="103"/>
    </row>
    <row r="19" spans="1:10">
      <c r="A19" s="102"/>
      <c r="B19" s="141"/>
      <c r="C19" s="141"/>
      <c r="D19" s="141"/>
      <c r="E19" s="141"/>
      <c r="F19" s="141"/>
      <c r="G19" s="141"/>
      <c r="H19" s="141"/>
      <c r="I19" s="141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72" t="s">
        <v>65</v>
      </c>
      <c r="F20" s="173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74"/>
      <c r="F21" s="175"/>
      <c r="G21" s="107" t="s">
        <v>18</v>
      </c>
      <c r="H21" s="107"/>
      <c r="I21" s="107"/>
      <c r="J21" s="103"/>
    </row>
    <row r="22" spans="1:10" ht="72">
      <c r="A22" s="102"/>
      <c r="B22" s="109">
        <v>4</v>
      </c>
      <c r="C22" s="119" t="s">
        <v>103</v>
      </c>
      <c r="D22" s="115" t="s">
        <v>105</v>
      </c>
      <c r="E22" s="176" t="s">
        <v>106</v>
      </c>
      <c r="F22" s="177"/>
      <c r="G22" s="116" t="s">
        <v>107</v>
      </c>
      <c r="H22" s="111">
        <v>20.22</v>
      </c>
      <c r="I22" s="113">
        <f t="shared" ref="I22:I53" si="0">H22*B22</f>
        <v>80.88</v>
      </c>
      <c r="J22" s="106"/>
    </row>
    <row r="23" spans="1:10" ht="72">
      <c r="A23" s="102"/>
      <c r="B23" s="109">
        <v>2</v>
      </c>
      <c r="C23" s="119" t="s">
        <v>103</v>
      </c>
      <c r="D23" s="115" t="s">
        <v>109</v>
      </c>
      <c r="E23" s="176" t="s">
        <v>110</v>
      </c>
      <c r="F23" s="177"/>
      <c r="G23" s="116" t="s">
        <v>107</v>
      </c>
      <c r="H23" s="111">
        <v>21.69</v>
      </c>
      <c r="I23" s="113">
        <f t="shared" si="0"/>
        <v>43.38</v>
      </c>
      <c r="J23" s="106"/>
    </row>
    <row r="24" spans="1:10" ht="72">
      <c r="A24" s="102"/>
      <c r="B24" s="109">
        <v>6</v>
      </c>
      <c r="C24" s="119" t="s">
        <v>103</v>
      </c>
      <c r="D24" s="115" t="s">
        <v>112</v>
      </c>
      <c r="E24" s="176" t="s">
        <v>110</v>
      </c>
      <c r="F24" s="177"/>
      <c r="G24" s="116" t="s">
        <v>107</v>
      </c>
      <c r="H24" s="111">
        <v>22.8</v>
      </c>
      <c r="I24" s="113">
        <f t="shared" si="0"/>
        <v>136.80000000000001</v>
      </c>
      <c r="J24" s="106"/>
    </row>
    <row r="25" spans="1:10" ht="72">
      <c r="A25" s="102"/>
      <c r="B25" s="109">
        <v>6</v>
      </c>
      <c r="C25" s="119" t="s">
        <v>103</v>
      </c>
      <c r="D25" s="115" t="s">
        <v>112</v>
      </c>
      <c r="E25" s="176" t="s">
        <v>114</v>
      </c>
      <c r="F25" s="177"/>
      <c r="G25" s="116" t="s">
        <v>107</v>
      </c>
      <c r="H25" s="111">
        <v>22.8</v>
      </c>
      <c r="I25" s="113">
        <f t="shared" si="0"/>
        <v>136.80000000000001</v>
      </c>
      <c r="J25" s="106"/>
    </row>
    <row r="26" spans="1:10" ht="72">
      <c r="A26" s="102"/>
      <c r="B26" s="109">
        <v>2</v>
      </c>
      <c r="C26" s="119" t="s">
        <v>103</v>
      </c>
      <c r="D26" s="115" t="s">
        <v>116</v>
      </c>
      <c r="E26" s="176" t="s">
        <v>110</v>
      </c>
      <c r="F26" s="177"/>
      <c r="G26" s="116" t="s">
        <v>107</v>
      </c>
      <c r="H26" s="111">
        <v>25.37</v>
      </c>
      <c r="I26" s="113">
        <f t="shared" si="0"/>
        <v>50.74</v>
      </c>
      <c r="J26" s="106"/>
    </row>
    <row r="27" spans="1:10" ht="72">
      <c r="A27" s="102"/>
      <c r="B27" s="109">
        <v>2</v>
      </c>
      <c r="C27" s="119" t="s">
        <v>103</v>
      </c>
      <c r="D27" s="115" t="s">
        <v>116</v>
      </c>
      <c r="E27" s="176" t="s">
        <v>118</v>
      </c>
      <c r="F27" s="177"/>
      <c r="G27" s="116" t="s">
        <v>107</v>
      </c>
      <c r="H27" s="111">
        <v>25.37</v>
      </c>
      <c r="I27" s="113">
        <f t="shared" si="0"/>
        <v>50.74</v>
      </c>
      <c r="J27" s="106"/>
    </row>
    <row r="28" spans="1:10" ht="72">
      <c r="A28" s="102"/>
      <c r="B28" s="109">
        <v>2</v>
      </c>
      <c r="C28" s="119" t="s">
        <v>103</v>
      </c>
      <c r="D28" s="115" t="s">
        <v>120</v>
      </c>
      <c r="E28" s="176" t="s">
        <v>118</v>
      </c>
      <c r="F28" s="177"/>
      <c r="G28" s="116" t="s">
        <v>107</v>
      </c>
      <c r="H28" s="111">
        <v>41.92</v>
      </c>
      <c r="I28" s="113">
        <f t="shared" si="0"/>
        <v>83.84</v>
      </c>
      <c r="J28" s="106"/>
    </row>
    <row r="29" spans="1:10" ht="72">
      <c r="A29" s="102"/>
      <c r="B29" s="109">
        <v>2</v>
      </c>
      <c r="C29" s="119" t="s">
        <v>103</v>
      </c>
      <c r="D29" s="115" t="s">
        <v>122</v>
      </c>
      <c r="E29" s="176" t="s">
        <v>118</v>
      </c>
      <c r="F29" s="177"/>
      <c r="G29" s="116" t="s">
        <v>107</v>
      </c>
      <c r="H29" s="111">
        <v>51.11</v>
      </c>
      <c r="I29" s="113">
        <f t="shared" si="0"/>
        <v>102.22</v>
      </c>
      <c r="J29" s="106"/>
    </row>
    <row r="30" spans="1:10" ht="72">
      <c r="A30" s="102"/>
      <c r="B30" s="109">
        <v>4</v>
      </c>
      <c r="C30" s="119" t="s">
        <v>103</v>
      </c>
      <c r="D30" s="115" t="s">
        <v>124</v>
      </c>
      <c r="E30" s="176" t="s">
        <v>110</v>
      </c>
      <c r="F30" s="177"/>
      <c r="G30" s="116" t="s">
        <v>107</v>
      </c>
      <c r="H30" s="111">
        <v>54.79</v>
      </c>
      <c r="I30" s="113">
        <f t="shared" si="0"/>
        <v>219.16</v>
      </c>
      <c r="J30" s="106"/>
    </row>
    <row r="31" spans="1:10" ht="108">
      <c r="A31" s="102"/>
      <c r="B31" s="109">
        <v>2</v>
      </c>
      <c r="C31" s="119" t="s">
        <v>125</v>
      </c>
      <c r="D31" s="115" t="s">
        <v>127</v>
      </c>
      <c r="E31" s="176"/>
      <c r="F31" s="177"/>
      <c r="G31" s="116" t="s">
        <v>128</v>
      </c>
      <c r="H31" s="111">
        <v>45.6</v>
      </c>
      <c r="I31" s="113">
        <f t="shared" si="0"/>
        <v>91.2</v>
      </c>
      <c r="J31" s="106"/>
    </row>
    <row r="32" spans="1:10" ht="96">
      <c r="A32" s="102"/>
      <c r="B32" s="109">
        <v>8</v>
      </c>
      <c r="C32" s="119" t="s">
        <v>129</v>
      </c>
      <c r="D32" s="115" t="s">
        <v>120</v>
      </c>
      <c r="E32" s="176" t="s">
        <v>118</v>
      </c>
      <c r="F32" s="177"/>
      <c r="G32" s="116" t="s">
        <v>131</v>
      </c>
      <c r="H32" s="111">
        <v>43.76</v>
      </c>
      <c r="I32" s="113">
        <f t="shared" si="0"/>
        <v>350.08</v>
      </c>
      <c r="J32" s="106"/>
    </row>
    <row r="33" spans="1:10" ht="84">
      <c r="A33" s="102"/>
      <c r="B33" s="109">
        <v>4</v>
      </c>
      <c r="C33" s="119" t="s">
        <v>132</v>
      </c>
      <c r="D33" s="115" t="s">
        <v>134</v>
      </c>
      <c r="E33" s="176" t="s">
        <v>135</v>
      </c>
      <c r="F33" s="177"/>
      <c r="G33" s="116" t="s">
        <v>136</v>
      </c>
      <c r="H33" s="111">
        <v>5.15</v>
      </c>
      <c r="I33" s="113">
        <f t="shared" si="0"/>
        <v>20.6</v>
      </c>
      <c r="J33" s="106"/>
    </row>
    <row r="34" spans="1:10" ht="84">
      <c r="A34" s="102"/>
      <c r="B34" s="109">
        <v>4</v>
      </c>
      <c r="C34" s="119" t="s">
        <v>132</v>
      </c>
      <c r="D34" s="115" t="s">
        <v>138</v>
      </c>
      <c r="E34" s="176" t="s">
        <v>135</v>
      </c>
      <c r="F34" s="177"/>
      <c r="G34" s="116" t="s">
        <v>136</v>
      </c>
      <c r="H34" s="111">
        <v>5.15</v>
      </c>
      <c r="I34" s="113">
        <f t="shared" si="0"/>
        <v>20.6</v>
      </c>
      <c r="J34" s="106"/>
    </row>
    <row r="35" spans="1:10" ht="60">
      <c r="A35" s="102"/>
      <c r="B35" s="109">
        <v>4</v>
      </c>
      <c r="C35" s="119" t="s">
        <v>139</v>
      </c>
      <c r="D35" s="115" t="s">
        <v>112</v>
      </c>
      <c r="E35" s="176" t="s">
        <v>141</v>
      </c>
      <c r="F35" s="177"/>
      <c r="G35" s="116" t="s">
        <v>142</v>
      </c>
      <c r="H35" s="111">
        <v>15.44</v>
      </c>
      <c r="I35" s="113">
        <f t="shared" si="0"/>
        <v>61.76</v>
      </c>
      <c r="J35" s="106"/>
    </row>
    <row r="36" spans="1:10" ht="60">
      <c r="A36" s="102"/>
      <c r="B36" s="109">
        <v>4</v>
      </c>
      <c r="C36" s="119" t="s">
        <v>139</v>
      </c>
      <c r="D36" s="115" t="s">
        <v>112</v>
      </c>
      <c r="E36" s="176" t="s">
        <v>135</v>
      </c>
      <c r="F36" s="177"/>
      <c r="G36" s="116" t="s">
        <v>142</v>
      </c>
      <c r="H36" s="111">
        <v>15.44</v>
      </c>
      <c r="I36" s="113">
        <f t="shared" si="0"/>
        <v>61.76</v>
      </c>
      <c r="J36" s="106"/>
    </row>
    <row r="37" spans="1:10" ht="60">
      <c r="A37" s="102"/>
      <c r="B37" s="109">
        <v>8</v>
      </c>
      <c r="C37" s="119" t="s">
        <v>139</v>
      </c>
      <c r="D37" s="115" t="s">
        <v>145</v>
      </c>
      <c r="E37" s="176" t="s">
        <v>141</v>
      </c>
      <c r="F37" s="177"/>
      <c r="G37" s="116" t="s">
        <v>142</v>
      </c>
      <c r="H37" s="111">
        <v>16.18</v>
      </c>
      <c r="I37" s="113">
        <f t="shared" si="0"/>
        <v>129.44</v>
      </c>
      <c r="J37" s="106"/>
    </row>
    <row r="38" spans="1:10" ht="60">
      <c r="A38" s="102"/>
      <c r="B38" s="109">
        <v>4</v>
      </c>
      <c r="C38" s="119" t="s">
        <v>139</v>
      </c>
      <c r="D38" s="115" t="s">
        <v>116</v>
      </c>
      <c r="E38" s="176" t="s">
        <v>141</v>
      </c>
      <c r="F38" s="177"/>
      <c r="G38" s="116" t="s">
        <v>142</v>
      </c>
      <c r="H38" s="111">
        <v>16.18</v>
      </c>
      <c r="I38" s="113">
        <f t="shared" si="0"/>
        <v>64.72</v>
      </c>
      <c r="J38" s="106"/>
    </row>
    <row r="39" spans="1:10" ht="60">
      <c r="A39" s="102"/>
      <c r="B39" s="109">
        <v>2</v>
      </c>
      <c r="C39" s="119" t="s">
        <v>139</v>
      </c>
      <c r="D39" s="115" t="s">
        <v>127</v>
      </c>
      <c r="E39" s="176" t="s">
        <v>135</v>
      </c>
      <c r="F39" s="177"/>
      <c r="G39" s="116" t="s">
        <v>142</v>
      </c>
      <c r="H39" s="111">
        <v>17.649999999999999</v>
      </c>
      <c r="I39" s="113">
        <f t="shared" si="0"/>
        <v>35.299999999999997</v>
      </c>
      <c r="J39" s="106"/>
    </row>
    <row r="40" spans="1:10" ht="60">
      <c r="A40" s="102"/>
      <c r="B40" s="109">
        <v>4</v>
      </c>
      <c r="C40" s="119" t="s">
        <v>139</v>
      </c>
      <c r="D40" s="115" t="s">
        <v>149</v>
      </c>
      <c r="E40" s="176" t="s">
        <v>135</v>
      </c>
      <c r="F40" s="177"/>
      <c r="G40" s="116" t="s">
        <v>142</v>
      </c>
      <c r="H40" s="111">
        <v>19.12</v>
      </c>
      <c r="I40" s="113">
        <f t="shared" si="0"/>
        <v>76.48</v>
      </c>
      <c r="J40" s="106"/>
    </row>
    <row r="41" spans="1:10" ht="60">
      <c r="A41" s="102"/>
      <c r="B41" s="109">
        <v>2</v>
      </c>
      <c r="C41" s="119" t="s">
        <v>139</v>
      </c>
      <c r="D41" s="115" t="s">
        <v>151</v>
      </c>
      <c r="E41" s="176" t="s">
        <v>141</v>
      </c>
      <c r="F41" s="177"/>
      <c r="G41" s="116" t="s">
        <v>142</v>
      </c>
      <c r="H41" s="111">
        <v>20.59</v>
      </c>
      <c r="I41" s="113">
        <f t="shared" si="0"/>
        <v>41.18</v>
      </c>
      <c r="J41" s="106"/>
    </row>
    <row r="42" spans="1:10" ht="60">
      <c r="A42" s="102"/>
      <c r="B42" s="109">
        <v>10</v>
      </c>
      <c r="C42" s="119" t="s">
        <v>139</v>
      </c>
      <c r="D42" s="115" t="s">
        <v>153</v>
      </c>
      <c r="E42" s="176" t="s">
        <v>141</v>
      </c>
      <c r="F42" s="177"/>
      <c r="G42" s="116" t="s">
        <v>142</v>
      </c>
      <c r="H42" s="111">
        <v>29.05</v>
      </c>
      <c r="I42" s="113">
        <f t="shared" si="0"/>
        <v>290.5</v>
      </c>
      <c r="J42" s="106"/>
    </row>
    <row r="43" spans="1:10" ht="60">
      <c r="A43" s="102"/>
      <c r="B43" s="109">
        <v>12</v>
      </c>
      <c r="C43" s="119" t="s">
        <v>139</v>
      </c>
      <c r="D43" s="115" t="s">
        <v>124</v>
      </c>
      <c r="E43" s="176" t="s">
        <v>106</v>
      </c>
      <c r="F43" s="177"/>
      <c r="G43" s="116" t="s">
        <v>142</v>
      </c>
      <c r="H43" s="111">
        <v>34.200000000000003</v>
      </c>
      <c r="I43" s="113">
        <f t="shared" si="0"/>
        <v>410.40000000000003</v>
      </c>
      <c r="J43" s="106"/>
    </row>
    <row r="44" spans="1:10" ht="132">
      <c r="A44" s="102"/>
      <c r="B44" s="109">
        <v>5</v>
      </c>
      <c r="C44" s="119" t="s">
        <v>155</v>
      </c>
      <c r="D44" s="115" t="s">
        <v>157</v>
      </c>
      <c r="E44" s="176" t="s">
        <v>134</v>
      </c>
      <c r="F44" s="177"/>
      <c r="G44" s="116" t="s">
        <v>158</v>
      </c>
      <c r="H44" s="111">
        <v>6.99</v>
      </c>
      <c r="I44" s="113">
        <f t="shared" si="0"/>
        <v>34.950000000000003</v>
      </c>
      <c r="J44" s="106"/>
    </row>
    <row r="45" spans="1:10" ht="132">
      <c r="A45" s="102"/>
      <c r="B45" s="109">
        <v>33</v>
      </c>
      <c r="C45" s="119" t="s">
        <v>155</v>
      </c>
      <c r="D45" s="115" t="s">
        <v>157</v>
      </c>
      <c r="E45" s="176" t="s">
        <v>160</v>
      </c>
      <c r="F45" s="177"/>
      <c r="G45" s="116" t="s">
        <v>158</v>
      </c>
      <c r="H45" s="111">
        <v>6.99</v>
      </c>
      <c r="I45" s="113">
        <f t="shared" si="0"/>
        <v>230.67000000000002</v>
      </c>
      <c r="J45" s="106"/>
    </row>
    <row r="46" spans="1:10" ht="132">
      <c r="A46" s="102"/>
      <c r="B46" s="109">
        <v>18</v>
      </c>
      <c r="C46" s="119" t="s">
        <v>155</v>
      </c>
      <c r="D46" s="115" t="s">
        <v>157</v>
      </c>
      <c r="E46" s="176" t="s">
        <v>162</v>
      </c>
      <c r="F46" s="177"/>
      <c r="G46" s="116" t="s">
        <v>158</v>
      </c>
      <c r="H46" s="111">
        <v>6.99</v>
      </c>
      <c r="I46" s="113">
        <f t="shared" si="0"/>
        <v>125.82000000000001</v>
      </c>
      <c r="J46" s="106"/>
    </row>
    <row r="47" spans="1:10" ht="108">
      <c r="A47" s="102"/>
      <c r="B47" s="109">
        <v>36</v>
      </c>
      <c r="C47" s="119" t="s">
        <v>163</v>
      </c>
      <c r="D47" s="115" t="s">
        <v>134</v>
      </c>
      <c r="E47" s="176"/>
      <c r="F47" s="177"/>
      <c r="G47" s="116" t="s">
        <v>165</v>
      </c>
      <c r="H47" s="111">
        <v>5.88</v>
      </c>
      <c r="I47" s="113">
        <f t="shared" si="0"/>
        <v>211.68</v>
      </c>
      <c r="J47" s="106"/>
    </row>
    <row r="48" spans="1:10" ht="108">
      <c r="A48" s="102"/>
      <c r="B48" s="109">
        <v>2</v>
      </c>
      <c r="C48" s="119" t="s">
        <v>163</v>
      </c>
      <c r="D48" s="115" t="s">
        <v>138</v>
      </c>
      <c r="E48" s="176"/>
      <c r="F48" s="177"/>
      <c r="G48" s="116" t="s">
        <v>165</v>
      </c>
      <c r="H48" s="111">
        <v>5.88</v>
      </c>
      <c r="I48" s="113">
        <f t="shared" si="0"/>
        <v>11.76</v>
      </c>
      <c r="J48" s="106"/>
    </row>
    <row r="49" spans="1:10" ht="108">
      <c r="A49" s="102"/>
      <c r="B49" s="109">
        <v>2</v>
      </c>
      <c r="C49" s="119" t="s">
        <v>163</v>
      </c>
      <c r="D49" s="115" t="s">
        <v>160</v>
      </c>
      <c r="E49" s="176"/>
      <c r="F49" s="177"/>
      <c r="G49" s="116" t="s">
        <v>165</v>
      </c>
      <c r="H49" s="111">
        <v>5.88</v>
      </c>
      <c r="I49" s="113">
        <f t="shared" si="0"/>
        <v>11.76</v>
      </c>
      <c r="J49" s="106"/>
    </row>
    <row r="50" spans="1:10" ht="108">
      <c r="A50" s="102"/>
      <c r="B50" s="109">
        <v>11</v>
      </c>
      <c r="C50" s="119" t="s">
        <v>163</v>
      </c>
      <c r="D50" s="115" t="s">
        <v>169</v>
      </c>
      <c r="E50" s="176"/>
      <c r="F50" s="177"/>
      <c r="G50" s="116" t="s">
        <v>165</v>
      </c>
      <c r="H50" s="111">
        <v>6.25</v>
      </c>
      <c r="I50" s="113">
        <f t="shared" si="0"/>
        <v>68.75</v>
      </c>
      <c r="J50" s="106"/>
    </row>
    <row r="51" spans="1:10" ht="108">
      <c r="A51" s="102"/>
      <c r="B51" s="109">
        <v>2</v>
      </c>
      <c r="C51" s="119" t="s">
        <v>170</v>
      </c>
      <c r="D51" s="115" t="s">
        <v>134</v>
      </c>
      <c r="E51" s="176"/>
      <c r="F51" s="177"/>
      <c r="G51" s="116" t="s">
        <v>172</v>
      </c>
      <c r="H51" s="111">
        <v>5.88</v>
      </c>
      <c r="I51" s="113">
        <f t="shared" si="0"/>
        <v>11.76</v>
      </c>
      <c r="J51" s="106"/>
    </row>
    <row r="52" spans="1:10" ht="108">
      <c r="A52" s="102"/>
      <c r="B52" s="109">
        <v>2</v>
      </c>
      <c r="C52" s="119" t="s">
        <v>170</v>
      </c>
      <c r="D52" s="115" t="s">
        <v>138</v>
      </c>
      <c r="E52" s="176"/>
      <c r="F52" s="177"/>
      <c r="G52" s="116" t="s">
        <v>172</v>
      </c>
      <c r="H52" s="111">
        <v>5.88</v>
      </c>
      <c r="I52" s="113">
        <f t="shared" si="0"/>
        <v>11.76</v>
      </c>
      <c r="J52" s="106"/>
    </row>
    <row r="53" spans="1:10" ht="108">
      <c r="A53" s="102"/>
      <c r="B53" s="109">
        <v>2</v>
      </c>
      <c r="C53" s="119" t="s">
        <v>170</v>
      </c>
      <c r="D53" s="115" t="s">
        <v>160</v>
      </c>
      <c r="E53" s="176"/>
      <c r="F53" s="177"/>
      <c r="G53" s="116" t="s">
        <v>172</v>
      </c>
      <c r="H53" s="111">
        <v>5.88</v>
      </c>
      <c r="I53" s="113">
        <f t="shared" si="0"/>
        <v>11.76</v>
      </c>
      <c r="J53" s="106"/>
    </row>
    <row r="54" spans="1:10" ht="120">
      <c r="A54" s="102"/>
      <c r="B54" s="109">
        <v>1</v>
      </c>
      <c r="C54" s="119" t="s">
        <v>175</v>
      </c>
      <c r="D54" s="115" t="s">
        <v>177</v>
      </c>
      <c r="E54" s="176" t="s">
        <v>178</v>
      </c>
      <c r="F54" s="177"/>
      <c r="G54" s="116" t="s">
        <v>179</v>
      </c>
      <c r="H54" s="111">
        <v>27.21</v>
      </c>
      <c r="I54" s="113">
        <f t="shared" ref="I54:I85" si="1">H54*B54</f>
        <v>27.21</v>
      </c>
      <c r="J54" s="106"/>
    </row>
    <row r="55" spans="1:10" ht="120">
      <c r="A55" s="102"/>
      <c r="B55" s="109">
        <v>8</v>
      </c>
      <c r="C55" s="119" t="s">
        <v>180</v>
      </c>
      <c r="D55" s="115" t="s">
        <v>177</v>
      </c>
      <c r="E55" s="176" t="s">
        <v>141</v>
      </c>
      <c r="F55" s="177"/>
      <c r="G55" s="116" t="s">
        <v>182</v>
      </c>
      <c r="H55" s="111">
        <v>27.21</v>
      </c>
      <c r="I55" s="113">
        <f t="shared" si="1"/>
        <v>217.68</v>
      </c>
      <c r="J55" s="106"/>
    </row>
    <row r="56" spans="1:10" ht="96">
      <c r="A56" s="102"/>
      <c r="B56" s="109">
        <v>5</v>
      </c>
      <c r="C56" s="119" t="s">
        <v>183</v>
      </c>
      <c r="D56" s="115" t="s">
        <v>134</v>
      </c>
      <c r="E56" s="176"/>
      <c r="F56" s="177"/>
      <c r="G56" s="116" t="s">
        <v>185</v>
      </c>
      <c r="H56" s="111">
        <v>7.35</v>
      </c>
      <c r="I56" s="113">
        <f t="shared" si="1"/>
        <v>36.75</v>
      </c>
      <c r="J56" s="106"/>
    </row>
    <row r="57" spans="1:10" ht="96">
      <c r="A57" s="102"/>
      <c r="B57" s="109">
        <v>5</v>
      </c>
      <c r="C57" s="119" t="s">
        <v>183</v>
      </c>
      <c r="D57" s="115" t="s">
        <v>138</v>
      </c>
      <c r="E57" s="176"/>
      <c r="F57" s="177"/>
      <c r="G57" s="116" t="s">
        <v>185</v>
      </c>
      <c r="H57" s="111">
        <v>7.35</v>
      </c>
      <c r="I57" s="113">
        <f t="shared" si="1"/>
        <v>36.75</v>
      </c>
      <c r="J57" s="106"/>
    </row>
    <row r="58" spans="1:10" ht="96">
      <c r="A58" s="102"/>
      <c r="B58" s="109">
        <v>5</v>
      </c>
      <c r="C58" s="119" t="s">
        <v>183</v>
      </c>
      <c r="D58" s="115" t="s">
        <v>160</v>
      </c>
      <c r="E58" s="176"/>
      <c r="F58" s="177"/>
      <c r="G58" s="116" t="s">
        <v>185</v>
      </c>
      <c r="H58" s="111">
        <v>7.35</v>
      </c>
      <c r="I58" s="113">
        <f t="shared" si="1"/>
        <v>36.75</v>
      </c>
      <c r="J58" s="106"/>
    </row>
    <row r="59" spans="1:10" ht="84">
      <c r="A59" s="102"/>
      <c r="B59" s="109">
        <v>5</v>
      </c>
      <c r="C59" s="119" t="s">
        <v>188</v>
      </c>
      <c r="D59" s="115" t="s">
        <v>134</v>
      </c>
      <c r="E59" s="176"/>
      <c r="F59" s="177"/>
      <c r="G59" s="116" t="s">
        <v>190</v>
      </c>
      <c r="H59" s="111">
        <v>6.62</v>
      </c>
      <c r="I59" s="113">
        <f t="shared" si="1"/>
        <v>33.1</v>
      </c>
      <c r="J59" s="106"/>
    </row>
    <row r="60" spans="1:10" ht="84">
      <c r="A60" s="102"/>
      <c r="B60" s="109">
        <v>5</v>
      </c>
      <c r="C60" s="119" t="s">
        <v>188</v>
      </c>
      <c r="D60" s="115" t="s">
        <v>138</v>
      </c>
      <c r="E60" s="176"/>
      <c r="F60" s="177"/>
      <c r="G60" s="116" t="s">
        <v>190</v>
      </c>
      <c r="H60" s="111">
        <v>6.62</v>
      </c>
      <c r="I60" s="113">
        <f t="shared" si="1"/>
        <v>33.1</v>
      </c>
      <c r="J60" s="106"/>
    </row>
    <row r="61" spans="1:10" ht="84">
      <c r="A61" s="102"/>
      <c r="B61" s="109">
        <v>5</v>
      </c>
      <c r="C61" s="119" t="s">
        <v>188</v>
      </c>
      <c r="D61" s="115" t="s">
        <v>160</v>
      </c>
      <c r="E61" s="176"/>
      <c r="F61" s="177"/>
      <c r="G61" s="116" t="s">
        <v>190</v>
      </c>
      <c r="H61" s="111">
        <v>6.62</v>
      </c>
      <c r="I61" s="113">
        <f t="shared" si="1"/>
        <v>33.1</v>
      </c>
      <c r="J61" s="106"/>
    </row>
    <row r="62" spans="1:10" ht="108">
      <c r="A62" s="102"/>
      <c r="B62" s="109">
        <v>6</v>
      </c>
      <c r="C62" s="119" t="s">
        <v>193</v>
      </c>
      <c r="D62" s="115" t="s">
        <v>195</v>
      </c>
      <c r="E62" s="176"/>
      <c r="F62" s="177"/>
      <c r="G62" s="116" t="s">
        <v>196</v>
      </c>
      <c r="H62" s="111">
        <v>9.19</v>
      </c>
      <c r="I62" s="113">
        <f t="shared" si="1"/>
        <v>55.14</v>
      </c>
      <c r="J62" s="106"/>
    </row>
    <row r="63" spans="1:10" ht="144">
      <c r="A63" s="102"/>
      <c r="B63" s="109">
        <v>4</v>
      </c>
      <c r="C63" s="119" t="s">
        <v>197</v>
      </c>
      <c r="D63" s="115" t="s">
        <v>199</v>
      </c>
      <c r="E63" s="176" t="s">
        <v>141</v>
      </c>
      <c r="F63" s="177"/>
      <c r="G63" s="116" t="s">
        <v>200</v>
      </c>
      <c r="H63" s="111">
        <v>27.21</v>
      </c>
      <c r="I63" s="113">
        <f t="shared" si="1"/>
        <v>108.84</v>
      </c>
      <c r="J63" s="106"/>
    </row>
    <row r="64" spans="1:10" ht="144">
      <c r="A64" s="102"/>
      <c r="B64" s="109">
        <v>3</v>
      </c>
      <c r="C64" s="119" t="s">
        <v>201</v>
      </c>
      <c r="D64" s="115" t="s">
        <v>203</v>
      </c>
      <c r="E64" s="176"/>
      <c r="F64" s="177"/>
      <c r="G64" s="116" t="s">
        <v>583</v>
      </c>
      <c r="H64" s="111">
        <v>10.66</v>
      </c>
      <c r="I64" s="113">
        <f t="shared" si="1"/>
        <v>31.98</v>
      </c>
      <c r="J64" s="106"/>
    </row>
    <row r="65" spans="1:10" ht="144">
      <c r="A65" s="102"/>
      <c r="B65" s="109">
        <v>3</v>
      </c>
      <c r="C65" s="119" t="s">
        <v>201</v>
      </c>
      <c r="D65" s="115" t="s">
        <v>118</v>
      </c>
      <c r="E65" s="176"/>
      <c r="F65" s="177"/>
      <c r="G65" s="116" t="s">
        <v>583</v>
      </c>
      <c r="H65" s="111">
        <v>10.66</v>
      </c>
      <c r="I65" s="113">
        <f t="shared" si="1"/>
        <v>31.98</v>
      </c>
      <c r="J65" s="106"/>
    </row>
    <row r="66" spans="1:10" ht="132">
      <c r="A66" s="102"/>
      <c r="B66" s="109">
        <v>4</v>
      </c>
      <c r="C66" s="119" t="s">
        <v>205</v>
      </c>
      <c r="D66" s="115" t="s">
        <v>207</v>
      </c>
      <c r="E66" s="176" t="s">
        <v>89</v>
      </c>
      <c r="F66" s="177"/>
      <c r="G66" s="116" t="s">
        <v>208</v>
      </c>
      <c r="H66" s="111">
        <v>21.69</v>
      </c>
      <c r="I66" s="113">
        <f t="shared" si="1"/>
        <v>86.76</v>
      </c>
      <c r="J66" s="106"/>
    </row>
    <row r="67" spans="1:10" ht="132">
      <c r="A67" s="102"/>
      <c r="B67" s="109">
        <v>8</v>
      </c>
      <c r="C67" s="119" t="s">
        <v>205</v>
      </c>
      <c r="D67" s="115" t="s">
        <v>210</v>
      </c>
      <c r="E67" s="176" t="s">
        <v>89</v>
      </c>
      <c r="F67" s="177"/>
      <c r="G67" s="116" t="s">
        <v>208</v>
      </c>
      <c r="H67" s="111">
        <v>21.69</v>
      </c>
      <c r="I67" s="113">
        <f t="shared" si="1"/>
        <v>173.52</v>
      </c>
      <c r="J67" s="106"/>
    </row>
    <row r="68" spans="1:10" ht="84">
      <c r="A68" s="102"/>
      <c r="B68" s="109">
        <v>15</v>
      </c>
      <c r="C68" s="119" t="s">
        <v>211</v>
      </c>
      <c r="D68" s="115" t="s">
        <v>138</v>
      </c>
      <c r="E68" s="176"/>
      <c r="F68" s="177"/>
      <c r="G68" s="116" t="s">
        <v>213</v>
      </c>
      <c r="H68" s="111">
        <v>20.22</v>
      </c>
      <c r="I68" s="113">
        <f t="shared" si="1"/>
        <v>303.29999999999995</v>
      </c>
      <c r="J68" s="106"/>
    </row>
    <row r="69" spans="1:10" ht="84">
      <c r="A69" s="102"/>
      <c r="B69" s="109">
        <v>15</v>
      </c>
      <c r="C69" s="119" t="s">
        <v>211</v>
      </c>
      <c r="D69" s="115" t="s">
        <v>160</v>
      </c>
      <c r="E69" s="176"/>
      <c r="F69" s="177"/>
      <c r="G69" s="116" t="s">
        <v>213</v>
      </c>
      <c r="H69" s="111">
        <v>20.22</v>
      </c>
      <c r="I69" s="113">
        <f t="shared" si="1"/>
        <v>303.29999999999995</v>
      </c>
      <c r="J69" s="106"/>
    </row>
    <row r="70" spans="1:10" ht="120">
      <c r="A70" s="102"/>
      <c r="B70" s="109">
        <v>4</v>
      </c>
      <c r="C70" s="119" t="s">
        <v>215</v>
      </c>
      <c r="D70" s="115" t="s">
        <v>138</v>
      </c>
      <c r="E70" s="176" t="s">
        <v>135</v>
      </c>
      <c r="F70" s="177"/>
      <c r="G70" s="116" t="s">
        <v>217</v>
      </c>
      <c r="H70" s="111">
        <v>6.25</v>
      </c>
      <c r="I70" s="113">
        <f t="shared" si="1"/>
        <v>25</v>
      </c>
      <c r="J70" s="106"/>
    </row>
    <row r="71" spans="1:10" ht="120">
      <c r="A71" s="102"/>
      <c r="B71" s="109">
        <v>4</v>
      </c>
      <c r="C71" s="119" t="s">
        <v>215</v>
      </c>
      <c r="D71" s="115" t="s">
        <v>160</v>
      </c>
      <c r="E71" s="176" t="s">
        <v>135</v>
      </c>
      <c r="F71" s="177"/>
      <c r="G71" s="116" t="s">
        <v>217</v>
      </c>
      <c r="H71" s="111">
        <v>6.25</v>
      </c>
      <c r="I71" s="113">
        <f t="shared" si="1"/>
        <v>25</v>
      </c>
      <c r="J71" s="106"/>
    </row>
    <row r="72" spans="1:10" ht="228">
      <c r="A72" s="102"/>
      <c r="B72" s="109">
        <v>15</v>
      </c>
      <c r="C72" s="119" t="s">
        <v>219</v>
      </c>
      <c r="D72" s="115" t="s">
        <v>221</v>
      </c>
      <c r="E72" s="176" t="s">
        <v>106</v>
      </c>
      <c r="F72" s="177"/>
      <c r="G72" s="116" t="s">
        <v>584</v>
      </c>
      <c r="H72" s="111">
        <v>133.84</v>
      </c>
      <c r="I72" s="113">
        <f t="shared" si="1"/>
        <v>2007.6000000000001</v>
      </c>
      <c r="J72" s="106"/>
    </row>
    <row r="73" spans="1:10" ht="108">
      <c r="A73" s="102"/>
      <c r="B73" s="109">
        <v>15</v>
      </c>
      <c r="C73" s="119" t="s">
        <v>222</v>
      </c>
      <c r="D73" s="115" t="s">
        <v>138</v>
      </c>
      <c r="E73" s="176" t="s">
        <v>141</v>
      </c>
      <c r="F73" s="177"/>
      <c r="G73" s="116" t="s">
        <v>224</v>
      </c>
      <c r="H73" s="111">
        <v>43.02</v>
      </c>
      <c r="I73" s="113">
        <f t="shared" si="1"/>
        <v>645.30000000000007</v>
      </c>
      <c r="J73" s="106"/>
    </row>
    <row r="74" spans="1:10" ht="108">
      <c r="A74" s="102"/>
      <c r="B74" s="109">
        <v>15</v>
      </c>
      <c r="C74" s="119" t="s">
        <v>222</v>
      </c>
      <c r="D74" s="115" t="s">
        <v>160</v>
      </c>
      <c r="E74" s="176" t="s">
        <v>141</v>
      </c>
      <c r="F74" s="177"/>
      <c r="G74" s="116" t="s">
        <v>224</v>
      </c>
      <c r="H74" s="111">
        <v>43.02</v>
      </c>
      <c r="I74" s="113">
        <f t="shared" si="1"/>
        <v>645.30000000000007</v>
      </c>
      <c r="J74" s="106"/>
    </row>
    <row r="75" spans="1:10" ht="108">
      <c r="A75" s="102"/>
      <c r="B75" s="109">
        <v>8</v>
      </c>
      <c r="C75" s="119" t="s">
        <v>226</v>
      </c>
      <c r="D75" s="115" t="s">
        <v>134</v>
      </c>
      <c r="E75" s="176"/>
      <c r="F75" s="177"/>
      <c r="G75" s="116" t="s">
        <v>228</v>
      </c>
      <c r="H75" s="111">
        <v>10.66</v>
      </c>
      <c r="I75" s="113">
        <f t="shared" si="1"/>
        <v>85.28</v>
      </c>
      <c r="J75" s="106"/>
    </row>
    <row r="76" spans="1:10" ht="108">
      <c r="A76" s="102"/>
      <c r="B76" s="109">
        <v>5</v>
      </c>
      <c r="C76" s="119" t="s">
        <v>226</v>
      </c>
      <c r="D76" s="115" t="s">
        <v>138</v>
      </c>
      <c r="E76" s="176"/>
      <c r="F76" s="177"/>
      <c r="G76" s="116" t="s">
        <v>228</v>
      </c>
      <c r="H76" s="111">
        <v>10.66</v>
      </c>
      <c r="I76" s="113">
        <f t="shared" si="1"/>
        <v>53.3</v>
      </c>
      <c r="J76" s="106"/>
    </row>
    <row r="77" spans="1:10" ht="108">
      <c r="A77" s="102"/>
      <c r="B77" s="109">
        <v>5</v>
      </c>
      <c r="C77" s="119" t="s">
        <v>226</v>
      </c>
      <c r="D77" s="115" t="s">
        <v>160</v>
      </c>
      <c r="E77" s="176"/>
      <c r="F77" s="177"/>
      <c r="G77" s="116" t="s">
        <v>228</v>
      </c>
      <c r="H77" s="111">
        <v>10.66</v>
      </c>
      <c r="I77" s="113">
        <f t="shared" si="1"/>
        <v>53.3</v>
      </c>
      <c r="J77" s="106"/>
    </row>
    <row r="78" spans="1:10" ht="108">
      <c r="A78" s="102"/>
      <c r="B78" s="109">
        <v>6</v>
      </c>
      <c r="C78" s="119" t="s">
        <v>231</v>
      </c>
      <c r="D78" s="115" t="s">
        <v>138</v>
      </c>
      <c r="E78" s="176"/>
      <c r="F78" s="177"/>
      <c r="G78" s="116" t="s">
        <v>233</v>
      </c>
      <c r="H78" s="111">
        <v>14.34</v>
      </c>
      <c r="I78" s="113">
        <f t="shared" si="1"/>
        <v>86.039999999999992</v>
      </c>
      <c r="J78" s="106"/>
    </row>
    <row r="79" spans="1:10" ht="108">
      <c r="A79" s="102"/>
      <c r="B79" s="109">
        <v>8</v>
      </c>
      <c r="C79" s="119" t="s">
        <v>234</v>
      </c>
      <c r="D79" s="115" t="s">
        <v>160</v>
      </c>
      <c r="E79" s="176" t="s">
        <v>141</v>
      </c>
      <c r="F79" s="177"/>
      <c r="G79" s="116" t="s">
        <v>236</v>
      </c>
      <c r="H79" s="111">
        <v>45.96</v>
      </c>
      <c r="I79" s="113">
        <f t="shared" si="1"/>
        <v>367.68</v>
      </c>
      <c r="J79" s="106"/>
    </row>
    <row r="80" spans="1:10" ht="72">
      <c r="A80" s="102"/>
      <c r="B80" s="109">
        <v>2</v>
      </c>
      <c r="C80" s="119" t="s">
        <v>237</v>
      </c>
      <c r="D80" s="115" t="s">
        <v>127</v>
      </c>
      <c r="E80" s="176"/>
      <c r="F80" s="177"/>
      <c r="G80" s="116" t="s">
        <v>239</v>
      </c>
      <c r="H80" s="111">
        <v>40.08</v>
      </c>
      <c r="I80" s="113">
        <f t="shared" si="1"/>
        <v>80.16</v>
      </c>
      <c r="J80" s="106"/>
    </row>
    <row r="81" spans="1:10" ht="72">
      <c r="A81" s="102"/>
      <c r="B81" s="109">
        <v>8</v>
      </c>
      <c r="C81" s="119" t="s">
        <v>237</v>
      </c>
      <c r="D81" s="115" t="s">
        <v>241</v>
      </c>
      <c r="E81" s="176"/>
      <c r="F81" s="177"/>
      <c r="G81" s="116" t="s">
        <v>239</v>
      </c>
      <c r="H81" s="111">
        <v>76.849999999999994</v>
      </c>
      <c r="I81" s="113">
        <f t="shared" si="1"/>
        <v>614.79999999999995</v>
      </c>
      <c r="J81" s="106"/>
    </row>
    <row r="82" spans="1:10" ht="144">
      <c r="A82" s="102"/>
      <c r="B82" s="109">
        <v>2</v>
      </c>
      <c r="C82" s="119" t="s">
        <v>242</v>
      </c>
      <c r="D82" s="115" t="s">
        <v>244</v>
      </c>
      <c r="E82" s="176" t="s">
        <v>141</v>
      </c>
      <c r="F82" s="177"/>
      <c r="G82" s="116" t="s">
        <v>585</v>
      </c>
      <c r="H82" s="111">
        <v>83.84</v>
      </c>
      <c r="I82" s="113">
        <f t="shared" si="1"/>
        <v>167.68</v>
      </c>
      <c r="J82" s="106"/>
    </row>
    <row r="83" spans="1:10" ht="144">
      <c r="A83" s="102"/>
      <c r="B83" s="109">
        <v>2</v>
      </c>
      <c r="C83" s="119" t="s">
        <v>242</v>
      </c>
      <c r="D83" s="115" t="s">
        <v>246</v>
      </c>
      <c r="E83" s="176" t="s">
        <v>141</v>
      </c>
      <c r="F83" s="177"/>
      <c r="G83" s="116" t="s">
        <v>585</v>
      </c>
      <c r="H83" s="111">
        <v>113.62</v>
      </c>
      <c r="I83" s="113">
        <f t="shared" si="1"/>
        <v>227.24</v>
      </c>
      <c r="J83" s="106"/>
    </row>
    <row r="84" spans="1:10" ht="144">
      <c r="A84" s="102"/>
      <c r="B84" s="109">
        <v>14</v>
      </c>
      <c r="C84" s="119" t="s">
        <v>242</v>
      </c>
      <c r="D84" s="115" t="s">
        <v>248</v>
      </c>
      <c r="E84" s="176" t="s">
        <v>141</v>
      </c>
      <c r="F84" s="177"/>
      <c r="G84" s="116" t="s">
        <v>585</v>
      </c>
      <c r="H84" s="111">
        <v>56.99</v>
      </c>
      <c r="I84" s="113">
        <f t="shared" si="1"/>
        <v>797.86</v>
      </c>
      <c r="J84" s="106"/>
    </row>
    <row r="85" spans="1:10" ht="84">
      <c r="A85" s="102"/>
      <c r="B85" s="109">
        <v>18</v>
      </c>
      <c r="C85" s="119" t="s">
        <v>249</v>
      </c>
      <c r="D85" s="115" t="s">
        <v>251</v>
      </c>
      <c r="E85" s="176"/>
      <c r="F85" s="177"/>
      <c r="G85" s="116" t="s">
        <v>252</v>
      </c>
      <c r="H85" s="111">
        <v>293.8</v>
      </c>
      <c r="I85" s="113">
        <f t="shared" si="1"/>
        <v>5288.4000000000005</v>
      </c>
      <c r="J85" s="106"/>
    </row>
    <row r="86" spans="1:10" ht="84">
      <c r="A86" s="102"/>
      <c r="B86" s="109">
        <v>4</v>
      </c>
      <c r="C86" s="119" t="s">
        <v>249</v>
      </c>
      <c r="D86" s="115" t="s">
        <v>254</v>
      </c>
      <c r="E86" s="176"/>
      <c r="F86" s="177"/>
      <c r="G86" s="116" t="s">
        <v>252</v>
      </c>
      <c r="H86" s="111">
        <v>404.11</v>
      </c>
      <c r="I86" s="113">
        <f t="shared" ref="I86:I117" si="2">H86*B86</f>
        <v>1616.44</v>
      </c>
      <c r="J86" s="106"/>
    </row>
    <row r="87" spans="1:10" ht="84">
      <c r="A87" s="102"/>
      <c r="B87" s="109">
        <v>4</v>
      </c>
      <c r="C87" s="119" t="s">
        <v>249</v>
      </c>
      <c r="D87" s="115" t="s">
        <v>256</v>
      </c>
      <c r="E87" s="176"/>
      <c r="F87" s="177"/>
      <c r="G87" s="116" t="s">
        <v>252</v>
      </c>
      <c r="H87" s="111">
        <v>71.33</v>
      </c>
      <c r="I87" s="113">
        <f t="shared" si="2"/>
        <v>285.32</v>
      </c>
      <c r="J87" s="106"/>
    </row>
    <row r="88" spans="1:10" ht="120">
      <c r="A88" s="102"/>
      <c r="B88" s="109">
        <v>8</v>
      </c>
      <c r="C88" s="119" t="s">
        <v>257</v>
      </c>
      <c r="D88" s="115" t="s">
        <v>109</v>
      </c>
      <c r="E88" s="176"/>
      <c r="F88" s="177"/>
      <c r="G88" s="116" t="s">
        <v>259</v>
      </c>
      <c r="H88" s="111">
        <v>62.14</v>
      </c>
      <c r="I88" s="113">
        <f t="shared" si="2"/>
        <v>497.12</v>
      </c>
      <c r="J88" s="106"/>
    </row>
    <row r="89" spans="1:10" ht="120">
      <c r="A89" s="102"/>
      <c r="B89" s="109">
        <v>14</v>
      </c>
      <c r="C89" s="119" t="s">
        <v>257</v>
      </c>
      <c r="D89" s="115" t="s">
        <v>112</v>
      </c>
      <c r="E89" s="176"/>
      <c r="F89" s="177"/>
      <c r="G89" s="116" t="s">
        <v>259</v>
      </c>
      <c r="H89" s="111">
        <v>63.98</v>
      </c>
      <c r="I89" s="113">
        <f t="shared" si="2"/>
        <v>895.71999999999991</v>
      </c>
      <c r="J89" s="106"/>
    </row>
    <row r="90" spans="1:10" ht="84">
      <c r="A90" s="102"/>
      <c r="B90" s="109">
        <v>2</v>
      </c>
      <c r="C90" s="119" t="s">
        <v>261</v>
      </c>
      <c r="D90" s="115" t="s">
        <v>127</v>
      </c>
      <c r="E90" s="176"/>
      <c r="F90" s="177"/>
      <c r="G90" s="116" t="s">
        <v>263</v>
      </c>
      <c r="H90" s="111">
        <v>40.08</v>
      </c>
      <c r="I90" s="113">
        <f t="shared" si="2"/>
        <v>80.16</v>
      </c>
      <c r="J90" s="106"/>
    </row>
    <row r="91" spans="1:10" ht="84">
      <c r="A91" s="102"/>
      <c r="B91" s="109">
        <v>10</v>
      </c>
      <c r="C91" s="119" t="s">
        <v>261</v>
      </c>
      <c r="D91" s="115" t="s">
        <v>149</v>
      </c>
      <c r="E91" s="176"/>
      <c r="F91" s="177"/>
      <c r="G91" s="116" t="s">
        <v>263</v>
      </c>
      <c r="H91" s="111">
        <v>52.95</v>
      </c>
      <c r="I91" s="113">
        <f t="shared" si="2"/>
        <v>529.5</v>
      </c>
      <c r="J91" s="106"/>
    </row>
    <row r="92" spans="1:10" ht="96">
      <c r="A92" s="102"/>
      <c r="B92" s="109">
        <v>6</v>
      </c>
      <c r="C92" s="119" t="s">
        <v>265</v>
      </c>
      <c r="D92" s="115" t="s">
        <v>127</v>
      </c>
      <c r="E92" s="176"/>
      <c r="F92" s="177"/>
      <c r="G92" s="116" t="s">
        <v>267</v>
      </c>
      <c r="H92" s="111">
        <v>41.92</v>
      </c>
      <c r="I92" s="113">
        <f t="shared" si="2"/>
        <v>251.52</v>
      </c>
      <c r="J92" s="106"/>
    </row>
    <row r="93" spans="1:10" ht="84">
      <c r="A93" s="102"/>
      <c r="B93" s="109">
        <v>2</v>
      </c>
      <c r="C93" s="119" t="s">
        <v>268</v>
      </c>
      <c r="D93" s="115" t="s">
        <v>270</v>
      </c>
      <c r="E93" s="176" t="s">
        <v>141</v>
      </c>
      <c r="F93" s="177"/>
      <c r="G93" s="116" t="s">
        <v>271</v>
      </c>
      <c r="H93" s="111">
        <v>109.94</v>
      </c>
      <c r="I93" s="113">
        <f t="shared" si="2"/>
        <v>219.88</v>
      </c>
      <c r="J93" s="106"/>
    </row>
    <row r="94" spans="1:10" ht="84">
      <c r="A94" s="102"/>
      <c r="B94" s="109">
        <v>2</v>
      </c>
      <c r="C94" s="119" t="s">
        <v>268</v>
      </c>
      <c r="D94" s="115" t="s">
        <v>270</v>
      </c>
      <c r="E94" s="176" t="s">
        <v>273</v>
      </c>
      <c r="F94" s="177"/>
      <c r="G94" s="116" t="s">
        <v>271</v>
      </c>
      <c r="H94" s="111">
        <v>109.94</v>
      </c>
      <c r="I94" s="113">
        <f t="shared" si="2"/>
        <v>219.88</v>
      </c>
      <c r="J94" s="106"/>
    </row>
    <row r="95" spans="1:10" ht="84">
      <c r="A95" s="102"/>
      <c r="B95" s="109">
        <v>2</v>
      </c>
      <c r="C95" s="119" t="s">
        <v>268</v>
      </c>
      <c r="D95" s="115" t="s">
        <v>248</v>
      </c>
      <c r="E95" s="176" t="s">
        <v>141</v>
      </c>
      <c r="F95" s="177"/>
      <c r="G95" s="116" t="s">
        <v>271</v>
      </c>
      <c r="H95" s="111">
        <v>130.16999999999999</v>
      </c>
      <c r="I95" s="113">
        <f t="shared" si="2"/>
        <v>260.33999999999997</v>
      </c>
      <c r="J95" s="106"/>
    </row>
    <row r="96" spans="1:10" ht="60">
      <c r="A96" s="102"/>
      <c r="B96" s="109">
        <v>6</v>
      </c>
      <c r="C96" s="119" t="s">
        <v>275</v>
      </c>
      <c r="D96" s="115" t="s">
        <v>149</v>
      </c>
      <c r="E96" s="176" t="s">
        <v>141</v>
      </c>
      <c r="F96" s="177"/>
      <c r="G96" s="116" t="s">
        <v>277</v>
      </c>
      <c r="H96" s="111">
        <v>19.12</v>
      </c>
      <c r="I96" s="113">
        <f t="shared" si="2"/>
        <v>114.72</v>
      </c>
      <c r="J96" s="106"/>
    </row>
    <row r="97" spans="1:10" ht="60">
      <c r="A97" s="102"/>
      <c r="B97" s="109">
        <v>6</v>
      </c>
      <c r="C97" s="119" t="s">
        <v>275</v>
      </c>
      <c r="D97" s="115" t="s">
        <v>149</v>
      </c>
      <c r="E97" s="176" t="s">
        <v>135</v>
      </c>
      <c r="F97" s="177"/>
      <c r="G97" s="116" t="s">
        <v>277</v>
      </c>
      <c r="H97" s="111">
        <v>19.12</v>
      </c>
      <c r="I97" s="113">
        <f t="shared" si="2"/>
        <v>114.72</v>
      </c>
      <c r="J97" s="106"/>
    </row>
    <row r="98" spans="1:10" ht="60">
      <c r="A98" s="102"/>
      <c r="B98" s="109">
        <v>6</v>
      </c>
      <c r="C98" s="119" t="s">
        <v>275</v>
      </c>
      <c r="D98" s="115" t="s">
        <v>149</v>
      </c>
      <c r="E98" s="176" t="s">
        <v>280</v>
      </c>
      <c r="F98" s="177"/>
      <c r="G98" s="116" t="s">
        <v>277</v>
      </c>
      <c r="H98" s="111">
        <v>19.12</v>
      </c>
      <c r="I98" s="113">
        <f t="shared" si="2"/>
        <v>114.72</v>
      </c>
      <c r="J98" s="106"/>
    </row>
    <row r="99" spans="1:10" ht="132">
      <c r="A99" s="102"/>
      <c r="B99" s="109">
        <v>4</v>
      </c>
      <c r="C99" s="119" t="s">
        <v>281</v>
      </c>
      <c r="D99" s="115" t="s">
        <v>177</v>
      </c>
      <c r="E99" s="176"/>
      <c r="F99" s="177"/>
      <c r="G99" s="116" t="s">
        <v>283</v>
      </c>
      <c r="H99" s="111">
        <v>61.77</v>
      </c>
      <c r="I99" s="113">
        <f t="shared" si="2"/>
        <v>247.08</v>
      </c>
      <c r="J99" s="106"/>
    </row>
    <row r="100" spans="1:10" ht="48">
      <c r="A100" s="102"/>
      <c r="B100" s="109">
        <v>2</v>
      </c>
      <c r="C100" s="119" t="s">
        <v>284</v>
      </c>
      <c r="D100" s="115" t="s">
        <v>145</v>
      </c>
      <c r="E100" s="176"/>
      <c r="F100" s="177"/>
      <c r="G100" s="116" t="s">
        <v>286</v>
      </c>
      <c r="H100" s="111">
        <v>62.14</v>
      </c>
      <c r="I100" s="113">
        <f t="shared" si="2"/>
        <v>124.28</v>
      </c>
      <c r="J100" s="106"/>
    </row>
    <row r="101" spans="1:10" ht="48">
      <c r="A101" s="102"/>
      <c r="B101" s="109">
        <v>2</v>
      </c>
      <c r="C101" s="119" t="s">
        <v>284</v>
      </c>
      <c r="D101" s="115" t="s">
        <v>116</v>
      </c>
      <c r="E101" s="176"/>
      <c r="F101" s="177"/>
      <c r="G101" s="116" t="s">
        <v>286</v>
      </c>
      <c r="H101" s="111">
        <v>65.819999999999993</v>
      </c>
      <c r="I101" s="113">
        <f t="shared" si="2"/>
        <v>131.63999999999999</v>
      </c>
      <c r="J101" s="106"/>
    </row>
    <row r="102" spans="1:10" ht="72">
      <c r="A102" s="102"/>
      <c r="B102" s="109">
        <v>4</v>
      </c>
      <c r="C102" s="119" t="s">
        <v>288</v>
      </c>
      <c r="D102" s="115" t="s">
        <v>207</v>
      </c>
      <c r="E102" s="176" t="s">
        <v>141</v>
      </c>
      <c r="F102" s="177"/>
      <c r="G102" s="116" t="s">
        <v>290</v>
      </c>
      <c r="H102" s="111">
        <v>23.53</v>
      </c>
      <c r="I102" s="113">
        <f t="shared" si="2"/>
        <v>94.12</v>
      </c>
      <c r="J102" s="106"/>
    </row>
    <row r="103" spans="1:10" ht="72">
      <c r="A103" s="102"/>
      <c r="B103" s="109">
        <v>8</v>
      </c>
      <c r="C103" s="119" t="s">
        <v>288</v>
      </c>
      <c r="D103" s="115" t="s">
        <v>292</v>
      </c>
      <c r="E103" s="176" t="s">
        <v>141</v>
      </c>
      <c r="F103" s="177"/>
      <c r="G103" s="116" t="s">
        <v>290</v>
      </c>
      <c r="H103" s="111">
        <v>27.21</v>
      </c>
      <c r="I103" s="113">
        <f t="shared" si="2"/>
        <v>217.68</v>
      </c>
      <c r="J103" s="106"/>
    </row>
    <row r="104" spans="1:10" ht="72">
      <c r="A104" s="102"/>
      <c r="B104" s="109">
        <v>8</v>
      </c>
      <c r="C104" s="119" t="s">
        <v>288</v>
      </c>
      <c r="D104" s="115" t="s">
        <v>292</v>
      </c>
      <c r="E104" s="176" t="s">
        <v>280</v>
      </c>
      <c r="F104" s="177"/>
      <c r="G104" s="116" t="s">
        <v>290</v>
      </c>
      <c r="H104" s="111">
        <v>27.21</v>
      </c>
      <c r="I104" s="113">
        <f t="shared" si="2"/>
        <v>217.68</v>
      </c>
      <c r="J104" s="106"/>
    </row>
    <row r="105" spans="1:10" ht="60">
      <c r="A105" s="102"/>
      <c r="B105" s="109">
        <v>6</v>
      </c>
      <c r="C105" s="119" t="s">
        <v>294</v>
      </c>
      <c r="D105" s="115" t="s">
        <v>210</v>
      </c>
      <c r="E105" s="176" t="s">
        <v>141</v>
      </c>
      <c r="F105" s="177"/>
      <c r="G105" s="116" t="s">
        <v>296</v>
      </c>
      <c r="H105" s="111">
        <v>12.5</v>
      </c>
      <c r="I105" s="113">
        <f t="shared" si="2"/>
        <v>75</v>
      </c>
      <c r="J105" s="106"/>
    </row>
    <row r="106" spans="1:10" ht="60">
      <c r="A106" s="102"/>
      <c r="B106" s="109">
        <v>6</v>
      </c>
      <c r="C106" s="119" t="s">
        <v>294</v>
      </c>
      <c r="D106" s="115" t="s">
        <v>210</v>
      </c>
      <c r="E106" s="176" t="s">
        <v>298</v>
      </c>
      <c r="F106" s="177"/>
      <c r="G106" s="116" t="s">
        <v>296</v>
      </c>
      <c r="H106" s="111">
        <v>12.5</v>
      </c>
      <c r="I106" s="113">
        <f t="shared" si="2"/>
        <v>75</v>
      </c>
      <c r="J106" s="106"/>
    </row>
    <row r="107" spans="1:10" ht="60">
      <c r="A107" s="102"/>
      <c r="B107" s="109">
        <v>6</v>
      </c>
      <c r="C107" s="119" t="s">
        <v>294</v>
      </c>
      <c r="D107" s="115" t="s">
        <v>210</v>
      </c>
      <c r="E107" s="176" t="s">
        <v>110</v>
      </c>
      <c r="F107" s="177"/>
      <c r="G107" s="116" t="s">
        <v>296</v>
      </c>
      <c r="H107" s="111">
        <v>12.5</v>
      </c>
      <c r="I107" s="113">
        <f t="shared" si="2"/>
        <v>75</v>
      </c>
      <c r="J107" s="106"/>
    </row>
    <row r="108" spans="1:10" ht="60">
      <c r="A108" s="102"/>
      <c r="B108" s="109">
        <v>6</v>
      </c>
      <c r="C108" s="119" t="s">
        <v>294</v>
      </c>
      <c r="D108" s="115" t="s">
        <v>210</v>
      </c>
      <c r="E108" s="176" t="s">
        <v>114</v>
      </c>
      <c r="F108" s="177"/>
      <c r="G108" s="116" t="s">
        <v>296</v>
      </c>
      <c r="H108" s="111">
        <v>12.5</v>
      </c>
      <c r="I108" s="113">
        <f t="shared" si="2"/>
        <v>75</v>
      </c>
      <c r="J108" s="106"/>
    </row>
    <row r="109" spans="1:10" ht="108">
      <c r="A109" s="102"/>
      <c r="B109" s="109">
        <v>3</v>
      </c>
      <c r="C109" s="119" t="s">
        <v>301</v>
      </c>
      <c r="D109" s="115" t="s">
        <v>138</v>
      </c>
      <c r="E109" s="176" t="s">
        <v>221</v>
      </c>
      <c r="F109" s="177"/>
      <c r="G109" s="116" t="s">
        <v>303</v>
      </c>
      <c r="H109" s="111">
        <v>14.34</v>
      </c>
      <c r="I109" s="113">
        <f t="shared" si="2"/>
        <v>43.019999999999996</v>
      </c>
      <c r="J109" s="106"/>
    </row>
    <row r="110" spans="1:10" ht="108">
      <c r="A110" s="102"/>
      <c r="B110" s="109">
        <v>3</v>
      </c>
      <c r="C110" s="119" t="s">
        <v>301</v>
      </c>
      <c r="D110" s="115" t="s">
        <v>160</v>
      </c>
      <c r="E110" s="176" t="s">
        <v>221</v>
      </c>
      <c r="F110" s="177"/>
      <c r="G110" s="116" t="s">
        <v>303</v>
      </c>
      <c r="H110" s="111">
        <v>14.34</v>
      </c>
      <c r="I110" s="113">
        <f t="shared" si="2"/>
        <v>43.019999999999996</v>
      </c>
      <c r="J110" s="106"/>
    </row>
    <row r="111" spans="1:10" ht="108">
      <c r="A111" s="102"/>
      <c r="B111" s="109">
        <v>3</v>
      </c>
      <c r="C111" s="119" t="s">
        <v>301</v>
      </c>
      <c r="D111" s="115" t="s">
        <v>162</v>
      </c>
      <c r="E111" s="176" t="s">
        <v>221</v>
      </c>
      <c r="F111" s="177"/>
      <c r="G111" s="116" t="s">
        <v>303</v>
      </c>
      <c r="H111" s="111">
        <v>14.34</v>
      </c>
      <c r="I111" s="113">
        <f t="shared" si="2"/>
        <v>43.019999999999996</v>
      </c>
      <c r="J111" s="106"/>
    </row>
    <row r="112" spans="1:10" ht="108">
      <c r="A112" s="102"/>
      <c r="B112" s="109">
        <v>4</v>
      </c>
      <c r="C112" s="119" t="s">
        <v>306</v>
      </c>
      <c r="D112" s="115" t="s">
        <v>138</v>
      </c>
      <c r="E112" s="176"/>
      <c r="F112" s="177"/>
      <c r="G112" s="116" t="s">
        <v>308</v>
      </c>
      <c r="H112" s="111">
        <v>10.66</v>
      </c>
      <c r="I112" s="113">
        <f t="shared" si="2"/>
        <v>42.64</v>
      </c>
      <c r="J112" s="106"/>
    </row>
    <row r="113" spans="1:10" ht="192">
      <c r="A113" s="102"/>
      <c r="B113" s="109">
        <v>4</v>
      </c>
      <c r="C113" s="119" t="s">
        <v>309</v>
      </c>
      <c r="D113" s="115" t="s">
        <v>311</v>
      </c>
      <c r="E113" s="176" t="s">
        <v>312</v>
      </c>
      <c r="F113" s="177"/>
      <c r="G113" s="116" t="s">
        <v>313</v>
      </c>
      <c r="H113" s="111">
        <v>30.89</v>
      </c>
      <c r="I113" s="113">
        <f t="shared" si="2"/>
        <v>123.56</v>
      </c>
      <c r="J113" s="106"/>
    </row>
    <row r="114" spans="1:10" ht="96">
      <c r="A114" s="102"/>
      <c r="B114" s="109">
        <v>2</v>
      </c>
      <c r="C114" s="119" t="s">
        <v>314</v>
      </c>
      <c r="D114" s="115" t="s">
        <v>138</v>
      </c>
      <c r="E114" s="176" t="s">
        <v>273</v>
      </c>
      <c r="F114" s="177"/>
      <c r="G114" s="116" t="s">
        <v>316</v>
      </c>
      <c r="H114" s="111">
        <v>21.69</v>
      </c>
      <c r="I114" s="113">
        <f t="shared" si="2"/>
        <v>43.38</v>
      </c>
      <c r="J114" s="106"/>
    </row>
    <row r="115" spans="1:10" ht="96">
      <c r="A115" s="102"/>
      <c r="B115" s="109">
        <v>2</v>
      </c>
      <c r="C115" s="119" t="s">
        <v>314</v>
      </c>
      <c r="D115" s="115" t="s">
        <v>160</v>
      </c>
      <c r="E115" s="176" t="s">
        <v>273</v>
      </c>
      <c r="F115" s="177"/>
      <c r="G115" s="116" t="s">
        <v>316</v>
      </c>
      <c r="H115" s="111">
        <v>21.69</v>
      </c>
      <c r="I115" s="113">
        <f t="shared" si="2"/>
        <v>43.38</v>
      </c>
      <c r="J115" s="106"/>
    </row>
    <row r="116" spans="1:10" ht="132">
      <c r="A116" s="102"/>
      <c r="B116" s="109">
        <v>6</v>
      </c>
      <c r="C116" s="119" t="s">
        <v>318</v>
      </c>
      <c r="D116" s="115" t="s">
        <v>134</v>
      </c>
      <c r="E116" s="176" t="s">
        <v>320</v>
      </c>
      <c r="F116" s="177"/>
      <c r="G116" s="116" t="s">
        <v>321</v>
      </c>
      <c r="H116" s="111">
        <v>36.4</v>
      </c>
      <c r="I116" s="113">
        <f t="shared" si="2"/>
        <v>218.39999999999998</v>
      </c>
      <c r="J116" s="106"/>
    </row>
    <row r="117" spans="1:10" ht="132">
      <c r="A117" s="102"/>
      <c r="B117" s="109">
        <v>21</v>
      </c>
      <c r="C117" s="119" t="s">
        <v>318</v>
      </c>
      <c r="D117" s="115" t="s">
        <v>138</v>
      </c>
      <c r="E117" s="176" t="s">
        <v>320</v>
      </c>
      <c r="F117" s="177"/>
      <c r="G117" s="116" t="s">
        <v>321</v>
      </c>
      <c r="H117" s="111">
        <v>36.4</v>
      </c>
      <c r="I117" s="113">
        <f t="shared" si="2"/>
        <v>764.4</v>
      </c>
      <c r="J117" s="106"/>
    </row>
    <row r="118" spans="1:10" ht="132">
      <c r="A118" s="102"/>
      <c r="B118" s="109">
        <v>3</v>
      </c>
      <c r="C118" s="119" t="s">
        <v>318</v>
      </c>
      <c r="D118" s="115" t="s">
        <v>160</v>
      </c>
      <c r="E118" s="176" t="s">
        <v>324</v>
      </c>
      <c r="F118" s="177"/>
      <c r="G118" s="116" t="s">
        <v>321</v>
      </c>
      <c r="H118" s="111">
        <v>36.4</v>
      </c>
      <c r="I118" s="113">
        <f t="shared" ref="I118:I149" si="3">H118*B118</f>
        <v>109.19999999999999</v>
      </c>
      <c r="J118" s="106"/>
    </row>
    <row r="119" spans="1:10" ht="132">
      <c r="A119" s="102"/>
      <c r="B119" s="109">
        <v>3</v>
      </c>
      <c r="C119" s="119" t="s">
        <v>318</v>
      </c>
      <c r="D119" s="115" t="s">
        <v>160</v>
      </c>
      <c r="E119" s="176" t="s">
        <v>320</v>
      </c>
      <c r="F119" s="177"/>
      <c r="G119" s="116" t="s">
        <v>321</v>
      </c>
      <c r="H119" s="111">
        <v>36.4</v>
      </c>
      <c r="I119" s="113">
        <f t="shared" si="3"/>
        <v>109.19999999999999</v>
      </c>
      <c r="J119" s="106"/>
    </row>
    <row r="120" spans="1:10" ht="108">
      <c r="A120" s="102"/>
      <c r="B120" s="109">
        <v>2</v>
      </c>
      <c r="C120" s="119" t="s">
        <v>326</v>
      </c>
      <c r="D120" s="115" t="s">
        <v>138</v>
      </c>
      <c r="E120" s="176" t="s">
        <v>273</v>
      </c>
      <c r="F120" s="177"/>
      <c r="G120" s="116" t="s">
        <v>328</v>
      </c>
      <c r="H120" s="111">
        <v>21.69</v>
      </c>
      <c r="I120" s="113">
        <f t="shared" si="3"/>
        <v>43.38</v>
      </c>
      <c r="J120" s="106"/>
    </row>
    <row r="121" spans="1:10" ht="108">
      <c r="A121" s="102"/>
      <c r="B121" s="109">
        <v>2</v>
      </c>
      <c r="C121" s="119" t="s">
        <v>326</v>
      </c>
      <c r="D121" s="115" t="s">
        <v>160</v>
      </c>
      <c r="E121" s="176" t="s">
        <v>273</v>
      </c>
      <c r="F121" s="177"/>
      <c r="G121" s="116" t="s">
        <v>328</v>
      </c>
      <c r="H121" s="111">
        <v>21.69</v>
      </c>
      <c r="I121" s="113">
        <f t="shared" si="3"/>
        <v>43.38</v>
      </c>
      <c r="J121" s="106"/>
    </row>
    <row r="122" spans="1:10" ht="96">
      <c r="A122" s="102"/>
      <c r="B122" s="109">
        <v>2</v>
      </c>
      <c r="C122" s="119" t="s">
        <v>330</v>
      </c>
      <c r="D122" s="115" t="s">
        <v>332</v>
      </c>
      <c r="E122" s="176"/>
      <c r="F122" s="177"/>
      <c r="G122" s="116" t="s">
        <v>333</v>
      </c>
      <c r="H122" s="111">
        <v>27.21</v>
      </c>
      <c r="I122" s="113">
        <f t="shared" si="3"/>
        <v>54.42</v>
      </c>
      <c r="J122" s="106"/>
    </row>
    <row r="123" spans="1:10" ht="108">
      <c r="A123" s="102"/>
      <c r="B123" s="109">
        <v>4</v>
      </c>
      <c r="C123" s="119" t="s">
        <v>334</v>
      </c>
      <c r="D123" s="115" t="s">
        <v>336</v>
      </c>
      <c r="E123" s="176"/>
      <c r="F123" s="177"/>
      <c r="G123" s="116" t="s">
        <v>337</v>
      </c>
      <c r="H123" s="111">
        <v>52.95</v>
      </c>
      <c r="I123" s="113">
        <f t="shared" si="3"/>
        <v>211.8</v>
      </c>
      <c r="J123" s="106"/>
    </row>
    <row r="124" spans="1:10" ht="108">
      <c r="A124" s="102"/>
      <c r="B124" s="109">
        <v>4</v>
      </c>
      <c r="C124" s="119" t="s">
        <v>334</v>
      </c>
      <c r="D124" s="115" t="s">
        <v>339</v>
      </c>
      <c r="E124" s="176"/>
      <c r="F124" s="177"/>
      <c r="G124" s="116" t="s">
        <v>337</v>
      </c>
      <c r="H124" s="111">
        <v>47.43</v>
      </c>
      <c r="I124" s="113">
        <f t="shared" si="3"/>
        <v>189.72</v>
      </c>
      <c r="J124" s="106"/>
    </row>
    <row r="125" spans="1:10" ht="72">
      <c r="A125" s="102"/>
      <c r="B125" s="109">
        <v>2</v>
      </c>
      <c r="C125" s="119" t="s">
        <v>340</v>
      </c>
      <c r="D125" s="115" t="s">
        <v>151</v>
      </c>
      <c r="E125" s="176"/>
      <c r="F125" s="177"/>
      <c r="G125" s="116" t="s">
        <v>342</v>
      </c>
      <c r="H125" s="111">
        <v>56.63</v>
      </c>
      <c r="I125" s="113">
        <f t="shared" si="3"/>
        <v>113.26</v>
      </c>
      <c r="J125" s="106"/>
    </row>
    <row r="126" spans="1:10" ht="72">
      <c r="A126" s="102"/>
      <c r="B126" s="109">
        <v>8</v>
      </c>
      <c r="C126" s="119" t="s">
        <v>340</v>
      </c>
      <c r="D126" s="115" t="s">
        <v>153</v>
      </c>
      <c r="E126" s="176"/>
      <c r="F126" s="177"/>
      <c r="G126" s="116" t="s">
        <v>342</v>
      </c>
      <c r="H126" s="111">
        <v>87.88</v>
      </c>
      <c r="I126" s="113">
        <f t="shared" si="3"/>
        <v>703.04</v>
      </c>
      <c r="J126" s="106"/>
    </row>
    <row r="127" spans="1:10" ht="60">
      <c r="A127" s="102"/>
      <c r="B127" s="109">
        <v>2</v>
      </c>
      <c r="C127" s="119" t="s">
        <v>344</v>
      </c>
      <c r="D127" s="115" t="s">
        <v>145</v>
      </c>
      <c r="E127" s="176"/>
      <c r="F127" s="177"/>
      <c r="G127" s="116" t="s">
        <v>346</v>
      </c>
      <c r="H127" s="111">
        <v>29.78</v>
      </c>
      <c r="I127" s="113">
        <f t="shared" si="3"/>
        <v>59.56</v>
      </c>
      <c r="J127" s="106"/>
    </row>
    <row r="128" spans="1:10" ht="72">
      <c r="A128" s="102"/>
      <c r="B128" s="109">
        <v>2</v>
      </c>
      <c r="C128" s="119" t="s">
        <v>347</v>
      </c>
      <c r="D128" s="115" t="s">
        <v>153</v>
      </c>
      <c r="E128" s="176"/>
      <c r="F128" s="177"/>
      <c r="G128" s="116" t="s">
        <v>349</v>
      </c>
      <c r="H128" s="111">
        <v>120.97</v>
      </c>
      <c r="I128" s="113">
        <f t="shared" si="3"/>
        <v>241.94</v>
      </c>
      <c r="J128" s="106"/>
    </row>
    <row r="129" spans="1:10" ht="144">
      <c r="A129" s="102"/>
      <c r="B129" s="109">
        <v>8</v>
      </c>
      <c r="C129" s="119" t="s">
        <v>350</v>
      </c>
      <c r="D129" s="115" t="s">
        <v>112</v>
      </c>
      <c r="E129" s="176" t="s">
        <v>141</v>
      </c>
      <c r="F129" s="177"/>
      <c r="G129" s="116" t="s">
        <v>352</v>
      </c>
      <c r="H129" s="111">
        <v>97.07</v>
      </c>
      <c r="I129" s="113">
        <f t="shared" si="3"/>
        <v>776.56</v>
      </c>
      <c r="J129" s="106"/>
    </row>
    <row r="130" spans="1:10" ht="60">
      <c r="A130" s="102"/>
      <c r="B130" s="109">
        <v>14</v>
      </c>
      <c r="C130" s="119" t="s">
        <v>353</v>
      </c>
      <c r="D130" s="115" t="s">
        <v>241</v>
      </c>
      <c r="E130" s="176"/>
      <c r="F130" s="177"/>
      <c r="G130" s="116" t="s">
        <v>355</v>
      </c>
      <c r="H130" s="111">
        <v>69.5</v>
      </c>
      <c r="I130" s="113">
        <f t="shared" si="3"/>
        <v>973</v>
      </c>
      <c r="J130" s="106"/>
    </row>
    <row r="131" spans="1:10" ht="84">
      <c r="A131" s="102"/>
      <c r="B131" s="109">
        <v>4</v>
      </c>
      <c r="C131" s="119" t="s">
        <v>356</v>
      </c>
      <c r="D131" s="115" t="s">
        <v>109</v>
      </c>
      <c r="E131" s="176"/>
      <c r="F131" s="177"/>
      <c r="G131" s="116" t="s">
        <v>358</v>
      </c>
      <c r="H131" s="111">
        <v>27.58</v>
      </c>
      <c r="I131" s="113">
        <f t="shared" si="3"/>
        <v>110.32</v>
      </c>
      <c r="J131" s="106"/>
    </row>
    <row r="132" spans="1:10" ht="108">
      <c r="A132" s="102"/>
      <c r="B132" s="109">
        <v>2</v>
      </c>
      <c r="C132" s="119" t="s">
        <v>359</v>
      </c>
      <c r="D132" s="115" t="s">
        <v>361</v>
      </c>
      <c r="E132" s="176" t="s">
        <v>160</v>
      </c>
      <c r="F132" s="177"/>
      <c r="G132" s="116" t="s">
        <v>362</v>
      </c>
      <c r="H132" s="111">
        <v>12.5</v>
      </c>
      <c r="I132" s="113">
        <f t="shared" si="3"/>
        <v>25</v>
      </c>
      <c r="J132" s="106"/>
    </row>
    <row r="133" spans="1:10" ht="120">
      <c r="A133" s="102"/>
      <c r="B133" s="109">
        <v>2</v>
      </c>
      <c r="C133" s="119" t="s">
        <v>363</v>
      </c>
      <c r="D133" s="115" t="s">
        <v>365</v>
      </c>
      <c r="E133" s="176" t="s">
        <v>141</v>
      </c>
      <c r="F133" s="177"/>
      <c r="G133" s="116" t="s">
        <v>366</v>
      </c>
      <c r="H133" s="111">
        <v>25.37</v>
      </c>
      <c r="I133" s="113">
        <f t="shared" si="3"/>
        <v>50.74</v>
      </c>
      <c r="J133" s="106"/>
    </row>
    <row r="134" spans="1:10" ht="180">
      <c r="A134" s="102"/>
      <c r="B134" s="109">
        <v>3</v>
      </c>
      <c r="C134" s="119" t="s">
        <v>367</v>
      </c>
      <c r="D134" s="115" t="s">
        <v>105</v>
      </c>
      <c r="E134" s="176" t="s">
        <v>160</v>
      </c>
      <c r="F134" s="177"/>
      <c r="G134" s="116" t="s">
        <v>369</v>
      </c>
      <c r="H134" s="111">
        <v>25.37</v>
      </c>
      <c r="I134" s="113">
        <f t="shared" si="3"/>
        <v>76.11</v>
      </c>
      <c r="J134" s="106"/>
    </row>
    <row r="135" spans="1:10" ht="72">
      <c r="A135" s="102"/>
      <c r="B135" s="109">
        <v>4</v>
      </c>
      <c r="C135" s="119" t="s">
        <v>370</v>
      </c>
      <c r="D135" s="115" t="s">
        <v>109</v>
      </c>
      <c r="E135" s="176" t="s">
        <v>106</v>
      </c>
      <c r="F135" s="177"/>
      <c r="G135" s="116" t="s">
        <v>372</v>
      </c>
      <c r="H135" s="111">
        <v>13.97</v>
      </c>
      <c r="I135" s="113">
        <f t="shared" si="3"/>
        <v>55.88</v>
      </c>
      <c r="J135" s="106"/>
    </row>
    <row r="136" spans="1:10" ht="72">
      <c r="A136" s="102"/>
      <c r="B136" s="109">
        <v>2</v>
      </c>
      <c r="C136" s="119" t="s">
        <v>370</v>
      </c>
      <c r="D136" s="115" t="s">
        <v>109</v>
      </c>
      <c r="E136" s="176" t="s">
        <v>110</v>
      </c>
      <c r="F136" s="177"/>
      <c r="G136" s="116" t="s">
        <v>372</v>
      </c>
      <c r="H136" s="111">
        <v>13.97</v>
      </c>
      <c r="I136" s="113">
        <f t="shared" si="3"/>
        <v>27.94</v>
      </c>
      <c r="J136" s="106"/>
    </row>
    <row r="137" spans="1:10" ht="72">
      <c r="A137" s="102"/>
      <c r="B137" s="109">
        <v>6</v>
      </c>
      <c r="C137" s="119" t="s">
        <v>370</v>
      </c>
      <c r="D137" s="115" t="s">
        <v>112</v>
      </c>
      <c r="E137" s="176" t="s">
        <v>106</v>
      </c>
      <c r="F137" s="177"/>
      <c r="G137" s="116" t="s">
        <v>372</v>
      </c>
      <c r="H137" s="111">
        <v>15.44</v>
      </c>
      <c r="I137" s="113">
        <f t="shared" si="3"/>
        <v>92.64</v>
      </c>
      <c r="J137" s="106"/>
    </row>
    <row r="138" spans="1:10" ht="72">
      <c r="A138" s="102"/>
      <c r="B138" s="109">
        <v>4</v>
      </c>
      <c r="C138" s="119" t="s">
        <v>370</v>
      </c>
      <c r="D138" s="115" t="s">
        <v>145</v>
      </c>
      <c r="E138" s="176" t="s">
        <v>135</v>
      </c>
      <c r="F138" s="177"/>
      <c r="G138" s="116" t="s">
        <v>372</v>
      </c>
      <c r="H138" s="111">
        <v>16.18</v>
      </c>
      <c r="I138" s="113">
        <f t="shared" si="3"/>
        <v>64.72</v>
      </c>
      <c r="J138" s="106"/>
    </row>
    <row r="139" spans="1:10" ht="72">
      <c r="A139" s="102"/>
      <c r="B139" s="109">
        <v>2</v>
      </c>
      <c r="C139" s="119" t="s">
        <v>370</v>
      </c>
      <c r="D139" s="115" t="s">
        <v>116</v>
      </c>
      <c r="E139" s="176" t="s">
        <v>118</v>
      </c>
      <c r="F139" s="177"/>
      <c r="G139" s="116" t="s">
        <v>372</v>
      </c>
      <c r="H139" s="111">
        <v>16.91</v>
      </c>
      <c r="I139" s="113">
        <f t="shared" si="3"/>
        <v>33.82</v>
      </c>
      <c r="J139" s="106"/>
    </row>
    <row r="140" spans="1:10" ht="72">
      <c r="A140" s="102"/>
      <c r="B140" s="109">
        <v>2</v>
      </c>
      <c r="C140" s="119" t="s">
        <v>370</v>
      </c>
      <c r="D140" s="115" t="s">
        <v>127</v>
      </c>
      <c r="E140" s="176" t="s">
        <v>141</v>
      </c>
      <c r="F140" s="177"/>
      <c r="G140" s="116" t="s">
        <v>372</v>
      </c>
      <c r="H140" s="111">
        <v>17.649999999999999</v>
      </c>
      <c r="I140" s="113">
        <f t="shared" si="3"/>
        <v>35.299999999999997</v>
      </c>
      <c r="J140" s="106"/>
    </row>
    <row r="141" spans="1:10" ht="72">
      <c r="A141" s="102"/>
      <c r="B141" s="109">
        <v>2</v>
      </c>
      <c r="C141" s="119" t="s">
        <v>370</v>
      </c>
      <c r="D141" s="115" t="s">
        <v>127</v>
      </c>
      <c r="E141" s="176" t="s">
        <v>135</v>
      </c>
      <c r="F141" s="177"/>
      <c r="G141" s="116" t="s">
        <v>372</v>
      </c>
      <c r="H141" s="111">
        <v>17.649999999999999</v>
      </c>
      <c r="I141" s="113">
        <f t="shared" si="3"/>
        <v>35.299999999999997</v>
      </c>
      <c r="J141" s="106"/>
    </row>
    <row r="142" spans="1:10" ht="72">
      <c r="A142" s="102"/>
      <c r="B142" s="109">
        <v>4</v>
      </c>
      <c r="C142" s="119" t="s">
        <v>370</v>
      </c>
      <c r="D142" s="115" t="s">
        <v>149</v>
      </c>
      <c r="E142" s="176" t="s">
        <v>203</v>
      </c>
      <c r="F142" s="177"/>
      <c r="G142" s="116" t="s">
        <v>372</v>
      </c>
      <c r="H142" s="111">
        <v>19.12</v>
      </c>
      <c r="I142" s="113">
        <f t="shared" si="3"/>
        <v>76.48</v>
      </c>
      <c r="J142" s="106"/>
    </row>
    <row r="143" spans="1:10" ht="72">
      <c r="A143" s="102"/>
      <c r="B143" s="109">
        <v>2</v>
      </c>
      <c r="C143" s="119" t="s">
        <v>370</v>
      </c>
      <c r="D143" s="115" t="s">
        <v>151</v>
      </c>
      <c r="E143" s="176" t="s">
        <v>141</v>
      </c>
      <c r="F143" s="177"/>
      <c r="G143" s="116" t="s">
        <v>372</v>
      </c>
      <c r="H143" s="111">
        <v>20.59</v>
      </c>
      <c r="I143" s="113">
        <f t="shared" si="3"/>
        <v>41.18</v>
      </c>
      <c r="J143" s="106"/>
    </row>
    <row r="144" spans="1:10" ht="72">
      <c r="A144" s="102"/>
      <c r="B144" s="109">
        <v>2</v>
      </c>
      <c r="C144" s="119" t="s">
        <v>370</v>
      </c>
      <c r="D144" s="115" t="s">
        <v>151</v>
      </c>
      <c r="E144" s="176" t="s">
        <v>135</v>
      </c>
      <c r="F144" s="177"/>
      <c r="G144" s="116" t="s">
        <v>372</v>
      </c>
      <c r="H144" s="111">
        <v>20.59</v>
      </c>
      <c r="I144" s="113">
        <f t="shared" si="3"/>
        <v>41.18</v>
      </c>
      <c r="J144" s="106"/>
    </row>
    <row r="145" spans="1:10" ht="72">
      <c r="A145" s="102"/>
      <c r="B145" s="109">
        <v>2</v>
      </c>
      <c r="C145" s="119" t="s">
        <v>370</v>
      </c>
      <c r="D145" s="115" t="s">
        <v>151</v>
      </c>
      <c r="E145" s="176" t="s">
        <v>106</v>
      </c>
      <c r="F145" s="177"/>
      <c r="G145" s="116" t="s">
        <v>372</v>
      </c>
      <c r="H145" s="111">
        <v>20.59</v>
      </c>
      <c r="I145" s="113">
        <f t="shared" si="3"/>
        <v>41.18</v>
      </c>
      <c r="J145" s="106"/>
    </row>
    <row r="146" spans="1:10" ht="72">
      <c r="A146" s="102"/>
      <c r="B146" s="109">
        <v>2</v>
      </c>
      <c r="C146" s="119" t="s">
        <v>370</v>
      </c>
      <c r="D146" s="115" t="s">
        <v>151</v>
      </c>
      <c r="E146" s="176" t="s">
        <v>118</v>
      </c>
      <c r="F146" s="177"/>
      <c r="G146" s="116" t="s">
        <v>372</v>
      </c>
      <c r="H146" s="111">
        <v>20.59</v>
      </c>
      <c r="I146" s="113">
        <f t="shared" si="3"/>
        <v>41.18</v>
      </c>
      <c r="J146" s="106"/>
    </row>
    <row r="147" spans="1:10" ht="72">
      <c r="A147" s="102"/>
      <c r="B147" s="109">
        <v>2</v>
      </c>
      <c r="C147" s="119" t="s">
        <v>370</v>
      </c>
      <c r="D147" s="115" t="s">
        <v>122</v>
      </c>
      <c r="E147" s="176" t="s">
        <v>141</v>
      </c>
      <c r="F147" s="177"/>
      <c r="G147" s="116" t="s">
        <v>372</v>
      </c>
      <c r="H147" s="111">
        <v>26.47</v>
      </c>
      <c r="I147" s="113">
        <f t="shared" si="3"/>
        <v>52.94</v>
      </c>
      <c r="J147" s="106"/>
    </row>
    <row r="148" spans="1:10" ht="72">
      <c r="A148" s="102"/>
      <c r="B148" s="109">
        <v>2</v>
      </c>
      <c r="C148" s="119" t="s">
        <v>370</v>
      </c>
      <c r="D148" s="115" t="s">
        <v>122</v>
      </c>
      <c r="E148" s="176" t="s">
        <v>118</v>
      </c>
      <c r="F148" s="177"/>
      <c r="G148" s="116" t="s">
        <v>372</v>
      </c>
      <c r="H148" s="111">
        <v>26.47</v>
      </c>
      <c r="I148" s="113">
        <f t="shared" si="3"/>
        <v>52.94</v>
      </c>
      <c r="J148" s="106"/>
    </row>
    <row r="149" spans="1:10" ht="72">
      <c r="A149" s="102"/>
      <c r="B149" s="109">
        <v>2</v>
      </c>
      <c r="C149" s="119" t="s">
        <v>370</v>
      </c>
      <c r="D149" s="115" t="s">
        <v>124</v>
      </c>
      <c r="E149" s="176" t="s">
        <v>141</v>
      </c>
      <c r="F149" s="177"/>
      <c r="G149" s="116" t="s">
        <v>372</v>
      </c>
      <c r="H149" s="111">
        <v>27.95</v>
      </c>
      <c r="I149" s="113">
        <f t="shared" si="3"/>
        <v>55.9</v>
      </c>
      <c r="J149" s="106"/>
    </row>
    <row r="150" spans="1:10" ht="72">
      <c r="A150" s="102"/>
      <c r="B150" s="109">
        <v>2</v>
      </c>
      <c r="C150" s="119" t="s">
        <v>370</v>
      </c>
      <c r="D150" s="115" t="s">
        <v>124</v>
      </c>
      <c r="E150" s="176" t="s">
        <v>135</v>
      </c>
      <c r="F150" s="177"/>
      <c r="G150" s="116" t="s">
        <v>372</v>
      </c>
      <c r="H150" s="111">
        <v>27.95</v>
      </c>
      <c r="I150" s="113">
        <f t="shared" ref="I150:I181" si="4">H150*B150</f>
        <v>55.9</v>
      </c>
      <c r="J150" s="106"/>
    </row>
    <row r="151" spans="1:10" ht="72">
      <c r="A151" s="102"/>
      <c r="B151" s="109">
        <v>2</v>
      </c>
      <c r="C151" s="119" t="s">
        <v>370</v>
      </c>
      <c r="D151" s="115" t="s">
        <v>124</v>
      </c>
      <c r="E151" s="176" t="s">
        <v>118</v>
      </c>
      <c r="F151" s="177"/>
      <c r="G151" s="116" t="s">
        <v>372</v>
      </c>
      <c r="H151" s="111">
        <v>27.95</v>
      </c>
      <c r="I151" s="113">
        <f t="shared" si="4"/>
        <v>55.9</v>
      </c>
      <c r="J151" s="106"/>
    </row>
    <row r="152" spans="1:10" ht="132">
      <c r="A152" s="102"/>
      <c r="B152" s="109">
        <v>4</v>
      </c>
      <c r="C152" s="119" t="s">
        <v>389</v>
      </c>
      <c r="D152" s="115" t="s">
        <v>210</v>
      </c>
      <c r="E152" s="176" t="s">
        <v>89</v>
      </c>
      <c r="F152" s="177"/>
      <c r="G152" s="116" t="s">
        <v>391</v>
      </c>
      <c r="H152" s="111">
        <v>22.06</v>
      </c>
      <c r="I152" s="113">
        <f t="shared" si="4"/>
        <v>88.24</v>
      </c>
      <c r="J152" s="106"/>
    </row>
    <row r="153" spans="1:10" ht="120">
      <c r="A153" s="102"/>
      <c r="B153" s="109">
        <v>2</v>
      </c>
      <c r="C153" s="119" t="s">
        <v>392</v>
      </c>
      <c r="D153" s="115" t="s">
        <v>332</v>
      </c>
      <c r="E153" s="176"/>
      <c r="F153" s="177"/>
      <c r="G153" s="116" t="s">
        <v>394</v>
      </c>
      <c r="H153" s="111">
        <v>15.08</v>
      </c>
      <c r="I153" s="113">
        <f t="shared" si="4"/>
        <v>30.16</v>
      </c>
      <c r="J153" s="106"/>
    </row>
    <row r="154" spans="1:10" ht="120">
      <c r="A154" s="102"/>
      <c r="B154" s="109">
        <v>10</v>
      </c>
      <c r="C154" s="119" t="s">
        <v>392</v>
      </c>
      <c r="D154" s="115" t="s">
        <v>145</v>
      </c>
      <c r="E154" s="176"/>
      <c r="F154" s="177"/>
      <c r="G154" s="116" t="s">
        <v>394</v>
      </c>
      <c r="H154" s="111">
        <v>16.91</v>
      </c>
      <c r="I154" s="113">
        <f t="shared" si="4"/>
        <v>169.1</v>
      </c>
      <c r="J154" s="106"/>
    </row>
    <row r="155" spans="1:10" ht="120">
      <c r="A155" s="102"/>
      <c r="B155" s="109">
        <v>6</v>
      </c>
      <c r="C155" s="119" t="s">
        <v>392</v>
      </c>
      <c r="D155" s="115" t="s">
        <v>116</v>
      </c>
      <c r="E155" s="176"/>
      <c r="F155" s="177"/>
      <c r="G155" s="116" t="s">
        <v>394</v>
      </c>
      <c r="H155" s="111">
        <v>17.649999999999999</v>
      </c>
      <c r="I155" s="113">
        <f t="shared" si="4"/>
        <v>105.89999999999999</v>
      </c>
      <c r="J155" s="106"/>
    </row>
    <row r="156" spans="1:10" ht="120">
      <c r="A156" s="102"/>
      <c r="B156" s="109">
        <v>4</v>
      </c>
      <c r="C156" s="119" t="s">
        <v>392</v>
      </c>
      <c r="D156" s="115" t="s">
        <v>398</v>
      </c>
      <c r="E156" s="176"/>
      <c r="F156" s="177"/>
      <c r="G156" s="116" t="s">
        <v>394</v>
      </c>
      <c r="H156" s="111">
        <v>30.89</v>
      </c>
      <c r="I156" s="113">
        <f t="shared" si="4"/>
        <v>123.56</v>
      </c>
      <c r="J156" s="106"/>
    </row>
    <row r="157" spans="1:10" ht="120">
      <c r="A157" s="102"/>
      <c r="B157" s="109">
        <v>12</v>
      </c>
      <c r="C157" s="119" t="s">
        <v>392</v>
      </c>
      <c r="D157" s="115" t="s">
        <v>246</v>
      </c>
      <c r="E157" s="176"/>
      <c r="F157" s="177"/>
      <c r="G157" s="116" t="s">
        <v>394</v>
      </c>
      <c r="H157" s="111">
        <v>73.17</v>
      </c>
      <c r="I157" s="113">
        <f t="shared" si="4"/>
        <v>878.04</v>
      </c>
      <c r="J157" s="106"/>
    </row>
    <row r="158" spans="1:10" ht="120">
      <c r="A158" s="102"/>
      <c r="B158" s="109">
        <v>2</v>
      </c>
      <c r="C158" s="119" t="s">
        <v>392</v>
      </c>
      <c r="D158" s="115" t="s">
        <v>401</v>
      </c>
      <c r="E158" s="176"/>
      <c r="F158" s="177"/>
      <c r="G158" s="116" t="s">
        <v>394</v>
      </c>
      <c r="H158" s="111">
        <v>106.27</v>
      </c>
      <c r="I158" s="113">
        <f t="shared" si="4"/>
        <v>212.54</v>
      </c>
      <c r="J158" s="106"/>
    </row>
    <row r="159" spans="1:10" ht="108">
      <c r="A159" s="102"/>
      <c r="B159" s="109">
        <v>2</v>
      </c>
      <c r="C159" s="119" t="s">
        <v>402</v>
      </c>
      <c r="D159" s="115" t="s">
        <v>109</v>
      </c>
      <c r="E159" s="176" t="s">
        <v>280</v>
      </c>
      <c r="F159" s="177"/>
      <c r="G159" s="116" t="s">
        <v>404</v>
      </c>
      <c r="H159" s="111">
        <v>84.2</v>
      </c>
      <c r="I159" s="113">
        <f t="shared" si="4"/>
        <v>168.4</v>
      </c>
      <c r="J159" s="106"/>
    </row>
    <row r="160" spans="1:10" ht="108">
      <c r="A160" s="102"/>
      <c r="B160" s="109">
        <v>10</v>
      </c>
      <c r="C160" s="119" t="s">
        <v>402</v>
      </c>
      <c r="D160" s="115" t="s">
        <v>145</v>
      </c>
      <c r="E160" s="176" t="s">
        <v>280</v>
      </c>
      <c r="F160" s="177"/>
      <c r="G160" s="116" t="s">
        <v>404</v>
      </c>
      <c r="H160" s="111">
        <v>95.24</v>
      </c>
      <c r="I160" s="113">
        <f t="shared" si="4"/>
        <v>952.4</v>
      </c>
      <c r="J160" s="106"/>
    </row>
    <row r="161" spans="1:10" ht="108">
      <c r="A161" s="102"/>
      <c r="B161" s="109">
        <v>8</v>
      </c>
      <c r="C161" s="119" t="s">
        <v>402</v>
      </c>
      <c r="D161" s="115" t="s">
        <v>116</v>
      </c>
      <c r="E161" s="176" t="s">
        <v>280</v>
      </c>
      <c r="F161" s="177"/>
      <c r="G161" s="116" t="s">
        <v>404</v>
      </c>
      <c r="H161" s="111">
        <v>102.59</v>
      </c>
      <c r="I161" s="113">
        <f t="shared" si="4"/>
        <v>820.72</v>
      </c>
      <c r="J161" s="106"/>
    </row>
    <row r="162" spans="1:10" ht="108">
      <c r="A162" s="102"/>
      <c r="B162" s="109">
        <v>4</v>
      </c>
      <c r="C162" s="119" t="s">
        <v>402</v>
      </c>
      <c r="D162" s="115" t="s">
        <v>127</v>
      </c>
      <c r="E162" s="176" t="s">
        <v>280</v>
      </c>
      <c r="F162" s="177"/>
      <c r="G162" s="116" t="s">
        <v>404</v>
      </c>
      <c r="H162" s="111">
        <v>106.27</v>
      </c>
      <c r="I162" s="113">
        <f t="shared" si="4"/>
        <v>425.08</v>
      </c>
      <c r="J162" s="106"/>
    </row>
    <row r="163" spans="1:10" ht="108">
      <c r="A163" s="102"/>
      <c r="B163" s="109">
        <v>4</v>
      </c>
      <c r="C163" s="119" t="s">
        <v>402</v>
      </c>
      <c r="D163" s="115" t="s">
        <v>122</v>
      </c>
      <c r="E163" s="176" t="s">
        <v>280</v>
      </c>
      <c r="F163" s="177"/>
      <c r="G163" s="116" t="s">
        <v>404</v>
      </c>
      <c r="H163" s="111">
        <v>168.78</v>
      </c>
      <c r="I163" s="113">
        <f t="shared" si="4"/>
        <v>675.12</v>
      </c>
      <c r="J163" s="106"/>
    </row>
    <row r="164" spans="1:10" ht="132">
      <c r="A164" s="102"/>
      <c r="B164" s="109">
        <v>16</v>
      </c>
      <c r="C164" s="119" t="s">
        <v>409</v>
      </c>
      <c r="D164" s="115" t="s">
        <v>145</v>
      </c>
      <c r="E164" s="176" t="s">
        <v>141</v>
      </c>
      <c r="F164" s="177"/>
      <c r="G164" s="116" t="s">
        <v>411</v>
      </c>
      <c r="H164" s="111">
        <v>40.08</v>
      </c>
      <c r="I164" s="113">
        <f t="shared" si="4"/>
        <v>641.28</v>
      </c>
      <c r="J164" s="106"/>
    </row>
    <row r="165" spans="1:10" ht="132">
      <c r="A165" s="102"/>
      <c r="B165" s="109">
        <v>6</v>
      </c>
      <c r="C165" s="119" t="s">
        <v>409</v>
      </c>
      <c r="D165" s="115" t="s">
        <v>116</v>
      </c>
      <c r="E165" s="176" t="s">
        <v>141</v>
      </c>
      <c r="F165" s="177"/>
      <c r="G165" s="116" t="s">
        <v>411</v>
      </c>
      <c r="H165" s="111">
        <v>43.76</v>
      </c>
      <c r="I165" s="113">
        <f t="shared" si="4"/>
        <v>262.56</v>
      </c>
      <c r="J165" s="106"/>
    </row>
    <row r="166" spans="1:10" ht="132">
      <c r="A166" s="102"/>
      <c r="B166" s="109">
        <v>2</v>
      </c>
      <c r="C166" s="119" t="s">
        <v>409</v>
      </c>
      <c r="D166" s="115" t="s">
        <v>251</v>
      </c>
      <c r="E166" s="176" t="s">
        <v>141</v>
      </c>
      <c r="F166" s="177"/>
      <c r="G166" s="116" t="s">
        <v>411</v>
      </c>
      <c r="H166" s="111">
        <v>159.58000000000001</v>
      </c>
      <c r="I166" s="113">
        <f t="shared" si="4"/>
        <v>319.16000000000003</v>
      </c>
      <c r="J166" s="106"/>
    </row>
    <row r="167" spans="1:10" ht="72">
      <c r="A167" s="102"/>
      <c r="B167" s="109">
        <v>2</v>
      </c>
      <c r="C167" s="119" t="s">
        <v>414</v>
      </c>
      <c r="D167" s="115" t="s">
        <v>116</v>
      </c>
      <c r="E167" s="176"/>
      <c r="F167" s="177"/>
      <c r="G167" s="116" t="s">
        <v>416</v>
      </c>
      <c r="H167" s="111">
        <v>40.08</v>
      </c>
      <c r="I167" s="113">
        <f t="shared" si="4"/>
        <v>80.16</v>
      </c>
      <c r="J167" s="106"/>
    </row>
    <row r="168" spans="1:10" ht="204">
      <c r="A168" s="102"/>
      <c r="B168" s="109">
        <v>2</v>
      </c>
      <c r="C168" s="119" t="s">
        <v>417</v>
      </c>
      <c r="D168" s="115" t="s">
        <v>419</v>
      </c>
      <c r="E168" s="176" t="s">
        <v>420</v>
      </c>
      <c r="F168" s="177"/>
      <c r="G168" s="116" t="s">
        <v>421</v>
      </c>
      <c r="H168" s="111">
        <v>90.09</v>
      </c>
      <c r="I168" s="113">
        <f t="shared" si="4"/>
        <v>180.18</v>
      </c>
      <c r="J168" s="106"/>
    </row>
    <row r="169" spans="1:10" ht="84">
      <c r="A169" s="102"/>
      <c r="B169" s="109">
        <v>6</v>
      </c>
      <c r="C169" s="119" t="s">
        <v>422</v>
      </c>
      <c r="D169" s="115" t="s">
        <v>424</v>
      </c>
      <c r="E169" s="176"/>
      <c r="F169" s="177"/>
      <c r="G169" s="116" t="s">
        <v>425</v>
      </c>
      <c r="H169" s="111">
        <v>25</v>
      </c>
      <c r="I169" s="113">
        <f t="shared" si="4"/>
        <v>150</v>
      </c>
      <c r="J169" s="106"/>
    </row>
    <row r="170" spans="1:10" ht="108">
      <c r="A170" s="102"/>
      <c r="B170" s="109">
        <v>1</v>
      </c>
      <c r="C170" s="119" t="s">
        <v>426</v>
      </c>
      <c r="D170" s="115" t="s">
        <v>138</v>
      </c>
      <c r="E170" s="176" t="s">
        <v>221</v>
      </c>
      <c r="F170" s="177"/>
      <c r="G170" s="116" t="s">
        <v>428</v>
      </c>
      <c r="H170" s="111">
        <v>86.41</v>
      </c>
      <c r="I170" s="113">
        <f t="shared" si="4"/>
        <v>86.41</v>
      </c>
      <c r="J170" s="106"/>
    </row>
    <row r="171" spans="1:10" ht="108">
      <c r="A171" s="102"/>
      <c r="B171" s="109">
        <v>1</v>
      </c>
      <c r="C171" s="119" t="s">
        <v>426</v>
      </c>
      <c r="D171" s="115" t="s">
        <v>138</v>
      </c>
      <c r="E171" s="176" t="s">
        <v>430</v>
      </c>
      <c r="F171" s="177"/>
      <c r="G171" s="116" t="s">
        <v>428</v>
      </c>
      <c r="H171" s="111">
        <v>86.41</v>
      </c>
      <c r="I171" s="113">
        <f t="shared" si="4"/>
        <v>86.41</v>
      </c>
      <c r="J171" s="106"/>
    </row>
    <row r="172" spans="1:10" ht="108">
      <c r="A172" s="102"/>
      <c r="B172" s="109">
        <v>1</v>
      </c>
      <c r="C172" s="119" t="s">
        <v>426</v>
      </c>
      <c r="D172" s="115" t="s">
        <v>138</v>
      </c>
      <c r="E172" s="176" t="s">
        <v>432</v>
      </c>
      <c r="F172" s="177"/>
      <c r="G172" s="116" t="s">
        <v>428</v>
      </c>
      <c r="H172" s="111">
        <v>86.41</v>
      </c>
      <c r="I172" s="113">
        <f t="shared" si="4"/>
        <v>86.41</v>
      </c>
      <c r="J172" s="106"/>
    </row>
    <row r="173" spans="1:10" ht="108">
      <c r="A173" s="102"/>
      <c r="B173" s="109">
        <v>2</v>
      </c>
      <c r="C173" s="119" t="s">
        <v>433</v>
      </c>
      <c r="D173" s="115" t="s">
        <v>138</v>
      </c>
      <c r="E173" s="176"/>
      <c r="F173" s="177"/>
      <c r="G173" s="116" t="s">
        <v>435</v>
      </c>
      <c r="H173" s="111">
        <v>36.4</v>
      </c>
      <c r="I173" s="113">
        <f t="shared" si="4"/>
        <v>72.8</v>
      </c>
      <c r="J173" s="106"/>
    </row>
    <row r="174" spans="1:10" ht="180">
      <c r="A174" s="102"/>
      <c r="B174" s="109">
        <v>2</v>
      </c>
      <c r="C174" s="119" t="s">
        <v>436</v>
      </c>
      <c r="D174" s="115" t="s">
        <v>438</v>
      </c>
      <c r="E174" s="176" t="s">
        <v>221</v>
      </c>
      <c r="F174" s="177"/>
      <c r="G174" s="116" t="s">
        <v>439</v>
      </c>
      <c r="H174" s="111">
        <v>140.46</v>
      </c>
      <c r="I174" s="113">
        <f t="shared" si="4"/>
        <v>280.92</v>
      </c>
      <c r="J174" s="106"/>
    </row>
    <row r="175" spans="1:10" ht="84">
      <c r="A175" s="102"/>
      <c r="B175" s="109">
        <v>3</v>
      </c>
      <c r="C175" s="119" t="s">
        <v>440</v>
      </c>
      <c r="D175" s="115" t="s">
        <v>424</v>
      </c>
      <c r="E175" s="176"/>
      <c r="F175" s="177"/>
      <c r="G175" s="116" t="s">
        <v>442</v>
      </c>
      <c r="H175" s="111">
        <v>36.4</v>
      </c>
      <c r="I175" s="113">
        <f t="shared" si="4"/>
        <v>109.19999999999999</v>
      </c>
      <c r="J175" s="106"/>
    </row>
    <row r="176" spans="1:10" ht="84">
      <c r="A176" s="102"/>
      <c r="B176" s="109">
        <v>3</v>
      </c>
      <c r="C176" s="119" t="s">
        <v>440</v>
      </c>
      <c r="D176" s="115" t="s">
        <v>160</v>
      </c>
      <c r="E176" s="176"/>
      <c r="F176" s="177"/>
      <c r="G176" s="116" t="s">
        <v>442</v>
      </c>
      <c r="H176" s="111">
        <v>36.4</v>
      </c>
      <c r="I176" s="113">
        <f t="shared" si="4"/>
        <v>109.19999999999999</v>
      </c>
      <c r="J176" s="106"/>
    </row>
    <row r="177" spans="1:10" ht="84">
      <c r="A177" s="102"/>
      <c r="B177" s="109">
        <v>3</v>
      </c>
      <c r="C177" s="119" t="s">
        <v>440</v>
      </c>
      <c r="D177" s="115" t="s">
        <v>445</v>
      </c>
      <c r="E177" s="176"/>
      <c r="F177" s="177"/>
      <c r="G177" s="116" t="s">
        <v>442</v>
      </c>
      <c r="H177" s="111">
        <v>36.4</v>
      </c>
      <c r="I177" s="113">
        <f t="shared" si="4"/>
        <v>109.19999999999999</v>
      </c>
      <c r="J177" s="106"/>
    </row>
    <row r="178" spans="1:10" ht="156">
      <c r="A178" s="102"/>
      <c r="B178" s="109">
        <v>2</v>
      </c>
      <c r="C178" s="119" t="s">
        <v>446</v>
      </c>
      <c r="D178" s="115" t="s">
        <v>138</v>
      </c>
      <c r="E178" s="176" t="s">
        <v>448</v>
      </c>
      <c r="F178" s="177"/>
      <c r="G178" s="116" t="s">
        <v>449</v>
      </c>
      <c r="H178" s="111">
        <v>54.79</v>
      </c>
      <c r="I178" s="113">
        <f t="shared" si="4"/>
        <v>109.58</v>
      </c>
      <c r="J178" s="106"/>
    </row>
    <row r="179" spans="1:10" ht="96">
      <c r="A179" s="102"/>
      <c r="B179" s="109">
        <v>2</v>
      </c>
      <c r="C179" s="119" t="s">
        <v>450</v>
      </c>
      <c r="D179" s="115" t="s">
        <v>448</v>
      </c>
      <c r="E179" s="176"/>
      <c r="F179" s="177"/>
      <c r="G179" s="116" t="s">
        <v>452</v>
      </c>
      <c r="H179" s="111">
        <v>36.4</v>
      </c>
      <c r="I179" s="113">
        <f t="shared" si="4"/>
        <v>72.8</v>
      </c>
      <c r="J179" s="106"/>
    </row>
    <row r="180" spans="1:10" ht="96">
      <c r="A180" s="102"/>
      <c r="B180" s="109">
        <v>2</v>
      </c>
      <c r="C180" s="119" t="s">
        <v>450</v>
      </c>
      <c r="D180" s="115" t="s">
        <v>432</v>
      </c>
      <c r="E180" s="176"/>
      <c r="F180" s="177"/>
      <c r="G180" s="116" t="s">
        <v>452</v>
      </c>
      <c r="H180" s="111">
        <v>36.4</v>
      </c>
      <c r="I180" s="113">
        <f t="shared" si="4"/>
        <v>72.8</v>
      </c>
      <c r="J180" s="106"/>
    </row>
    <row r="181" spans="1:10" ht="96">
      <c r="A181" s="102"/>
      <c r="B181" s="109">
        <v>2</v>
      </c>
      <c r="C181" s="119" t="s">
        <v>450</v>
      </c>
      <c r="D181" s="115" t="s">
        <v>455</v>
      </c>
      <c r="E181" s="176"/>
      <c r="F181" s="177"/>
      <c r="G181" s="116" t="s">
        <v>452</v>
      </c>
      <c r="H181" s="111">
        <v>36.4</v>
      </c>
      <c r="I181" s="113">
        <f t="shared" si="4"/>
        <v>72.8</v>
      </c>
      <c r="J181" s="106"/>
    </row>
    <row r="182" spans="1:10" ht="96">
      <c r="A182" s="102"/>
      <c r="B182" s="109">
        <v>2</v>
      </c>
      <c r="C182" s="119" t="s">
        <v>456</v>
      </c>
      <c r="D182" s="115" t="s">
        <v>138</v>
      </c>
      <c r="E182" s="176"/>
      <c r="F182" s="177"/>
      <c r="G182" s="116" t="s">
        <v>458</v>
      </c>
      <c r="H182" s="111">
        <v>54.79</v>
      </c>
      <c r="I182" s="113">
        <f t="shared" ref="I182:I203" si="5">H182*B182</f>
        <v>109.58</v>
      </c>
      <c r="J182" s="106"/>
    </row>
    <row r="183" spans="1:10" ht="228">
      <c r="A183" s="102"/>
      <c r="B183" s="109">
        <v>5</v>
      </c>
      <c r="C183" s="119" t="s">
        <v>459</v>
      </c>
      <c r="D183" s="115" t="s">
        <v>461</v>
      </c>
      <c r="E183" s="176"/>
      <c r="F183" s="177"/>
      <c r="G183" s="116" t="s">
        <v>586</v>
      </c>
      <c r="H183" s="111">
        <v>113.99</v>
      </c>
      <c r="I183" s="113">
        <f t="shared" si="5"/>
        <v>569.94999999999993</v>
      </c>
      <c r="J183" s="106"/>
    </row>
    <row r="184" spans="1:10" ht="120">
      <c r="A184" s="102"/>
      <c r="B184" s="109">
        <v>3</v>
      </c>
      <c r="C184" s="119" t="s">
        <v>462</v>
      </c>
      <c r="D184" s="115" t="s">
        <v>169</v>
      </c>
      <c r="E184" s="176" t="s">
        <v>203</v>
      </c>
      <c r="F184" s="177"/>
      <c r="G184" s="116" t="s">
        <v>464</v>
      </c>
      <c r="H184" s="111">
        <v>70.599999999999994</v>
      </c>
      <c r="I184" s="113">
        <f t="shared" si="5"/>
        <v>211.79999999999998</v>
      </c>
      <c r="J184" s="106"/>
    </row>
    <row r="185" spans="1:10" ht="120">
      <c r="A185" s="102"/>
      <c r="B185" s="109">
        <v>2</v>
      </c>
      <c r="C185" s="119" t="s">
        <v>465</v>
      </c>
      <c r="D185" s="115" t="s">
        <v>169</v>
      </c>
      <c r="E185" s="176" t="s">
        <v>141</v>
      </c>
      <c r="F185" s="177"/>
      <c r="G185" s="116" t="s">
        <v>467</v>
      </c>
      <c r="H185" s="111">
        <v>60.3</v>
      </c>
      <c r="I185" s="113">
        <f t="shared" si="5"/>
        <v>120.6</v>
      </c>
      <c r="J185" s="106"/>
    </row>
    <row r="186" spans="1:10" ht="120">
      <c r="A186" s="102"/>
      <c r="B186" s="109">
        <v>1</v>
      </c>
      <c r="C186" s="119" t="s">
        <v>465</v>
      </c>
      <c r="D186" s="115" t="s">
        <v>419</v>
      </c>
      <c r="E186" s="176" t="s">
        <v>141</v>
      </c>
      <c r="F186" s="177"/>
      <c r="G186" s="116" t="s">
        <v>467</v>
      </c>
      <c r="H186" s="111">
        <v>60.3</v>
      </c>
      <c r="I186" s="113">
        <f t="shared" si="5"/>
        <v>60.3</v>
      </c>
      <c r="J186" s="106"/>
    </row>
    <row r="187" spans="1:10" ht="120">
      <c r="A187" s="102"/>
      <c r="B187" s="109">
        <v>1</v>
      </c>
      <c r="C187" s="119" t="s">
        <v>465</v>
      </c>
      <c r="D187" s="115" t="s">
        <v>419</v>
      </c>
      <c r="E187" s="176" t="s">
        <v>203</v>
      </c>
      <c r="F187" s="177"/>
      <c r="G187" s="116" t="s">
        <v>467</v>
      </c>
      <c r="H187" s="111">
        <v>60.3</v>
      </c>
      <c r="I187" s="113">
        <f t="shared" si="5"/>
        <v>60.3</v>
      </c>
      <c r="J187" s="106"/>
    </row>
    <row r="188" spans="1:10" ht="144">
      <c r="A188" s="102"/>
      <c r="B188" s="109">
        <v>4</v>
      </c>
      <c r="C188" s="119" t="s">
        <v>470</v>
      </c>
      <c r="D188" s="115" t="s">
        <v>138</v>
      </c>
      <c r="E188" s="176" t="s">
        <v>472</v>
      </c>
      <c r="F188" s="177"/>
      <c r="G188" s="116" t="s">
        <v>473</v>
      </c>
      <c r="H188" s="111">
        <v>73.17</v>
      </c>
      <c r="I188" s="113">
        <f t="shared" si="5"/>
        <v>292.68</v>
      </c>
      <c r="J188" s="106"/>
    </row>
    <row r="189" spans="1:10" ht="108">
      <c r="A189" s="102"/>
      <c r="B189" s="109">
        <v>6</v>
      </c>
      <c r="C189" s="119" t="s">
        <v>474</v>
      </c>
      <c r="D189" s="115" t="s">
        <v>162</v>
      </c>
      <c r="E189" s="176" t="s">
        <v>141</v>
      </c>
      <c r="F189" s="177"/>
      <c r="G189" s="116" t="s">
        <v>476</v>
      </c>
      <c r="H189" s="111">
        <v>56.99</v>
      </c>
      <c r="I189" s="113">
        <f t="shared" si="5"/>
        <v>341.94</v>
      </c>
      <c r="J189" s="106"/>
    </row>
    <row r="190" spans="1:10" ht="108">
      <c r="A190" s="102"/>
      <c r="B190" s="109">
        <v>1</v>
      </c>
      <c r="C190" s="119" t="s">
        <v>474</v>
      </c>
      <c r="D190" s="115" t="s">
        <v>162</v>
      </c>
      <c r="E190" s="176" t="s">
        <v>280</v>
      </c>
      <c r="F190" s="177"/>
      <c r="G190" s="116" t="s">
        <v>476</v>
      </c>
      <c r="H190" s="111">
        <v>56.99</v>
      </c>
      <c r="I190" s="113">
        <f t="shared" si="5"/>
        <v>56.99</v>
      </c>
      <c r="J190" s="106"/>
    </row>
    <row r="191" spans="1:10" ht="108">
      <c r="A191" s="102"/>
      <c r="B191" s="109">
        <v>2</v>
      </c>
      <c r="C191" s="119" t="s">
        <v>478</v>
      </c>
      <c r="D191" s="115" t="s">
        <v>160</v>
      </c>
      <c r="E191" s="176" t="s">
        <v>141</v>
      </c>
      <c r="F191" s="177"/>
      <c r="G191" s="116" t="s">
        <v>480</v>
      </c>
      <c r="H191" s="111">
        <v>60.3</v>
      </c>
      <c r="I191" s="113">
        <f t="shared" si="5"/>
        <v>120.6</v>
      </c>
      <c r="J191" s="106"/>
    </row>
    <row r="192" spans="1:10" ht="108">
      <c r="A192" s="102"/>
      <c r="B192" s="109">
        <v>1</v>
      </c>
      <c r="C192" s="119" t="s">
        <v>478</v>
      </c>
      <c r="D192" s="115" t="s">
        <v>160</v>
      </c>
      <c r="E192" s="176" t="s">
        <v>203</v>
      </c>
      <c r="F192" s="177"/>
      <c r="G192" s="116" t="s">
        <v>480</v>
      </c>
      <c r="H192" s="111">
        <v>60.3</v>
      </c>
      <c r="I192" s="113">
        <f t="shared" si="5"/>
        <v>60.3</v>
      </c>
      <c r="J192" s="106"/>
    </row>
    <row r="193" spans="1:10" ht="108">
      <c r="A193" s="102"/>
      <c r="B193" s="109">
        <v>2</v>
      </c>
      <c r="C193" s="119" t="s">
        <v>478</v>
      </c>
      <c r="D193" s="115" t="s">
        <v>162</v>
      </c>
      <c r="E193" s="176" t="s">
        <v>141</v>
      </c>
      <c r="F193" s="177"/>
      <c r="G193" s="116" t="s">
        <v>480</v>
      </c>
      <c r="H193" s="111">
        <v>60.3</v>
      </c>
      <c r="I193" s="113">
        <f t="shared" si="5"/>
        <v>120.6</v>
      </c>
      <c r="J193" s="106"/>
    </row>
    <row r="194" spans="1:10" ht="108">
      <c r="A194" s="102"/>
      <c r="B194" s="109">
        <v>1</v>
      </c>
      <c r="C194" s="119" t="s">
        <v>478</v>
      </c>
      <c r="D194" s="115" t="s">
        <v>162</v>
      </c>
      <c r="E194" s="176" t="s">
        <v>273</v>
      </c>
      <c r="F194" s="177"/>
      <c r="G194" s="116" t="s">
        <v>480</v>
      </c>
      <c r="H194" s="111">
        <v>60.3</v>
      </c>
      <c r="I194" s="113">
        <f t="shared" si="5"/>
        <v>60.3</v>
      </c>
      <c r="J194" s="106"/>
    </row>
    <row r="195" spans="1:10" ht="108">
      <c r="A195" s="102"/>
      <c r="B195" s="109">
        <v>3</v>
      </c>
      <c r="C195" s="119" t="s">
        <v>478</v>
      </c>
      <c r="D195" s="115" t="s">
        <v>162</v>
      </c>
      <c r="E195" s="176" t="s">
        <v>110</v>
      </c>
      <c r="F195" s="177"/>
      <c r="G195" s="116" t="s">
        <v>480</v>
      </c>
      <c r="H195" s="111">
        <v>60.3</v>
      </c>
      <c r="I195" s="113">
        <f t="shared" si="5"/>
        <v>180.89999999999998</v>
      </c>
      <c r="J195" s="106"/>
    </row>
    <row r="196" spans="1:10" ht="120">
      <c r="A196" s="102"/>
      <c r="B196" s="109">
        <v>3</v>
      </c>
      <c r="C196" s="119" t="s">
        <v>485</v>
      </c>
      <c r="D196" s="115" t="s">
        <v>177</v>
      </c>
      <c r="E196" s="176" t="s">
        <v>141</v>
      </c>
      <c r="F196" s="177"/>
      <c r="G196" s="116" t="s">
        <v>487</v>
      </c>
      <c r="H196" s="111">
        <v>62.14</v>
      </c>
      <c r="I196" s="113">
        <f t="shared" si="5"/>
        <v>186.42000000000002</v>
      </c>
      <c r="J196" s="106"/>
    </row>
    <row r="197" spans="1:10" ht="120">
      <c r="A197" s="102"/>
      <c r="B197" s="109">
        <v>4</v>
      </c>
      <c r="C197" s="119" t="s">
        <v>488</v>
      </c>
      <c r="D197" s="115" t="s">
        <v>438</v>
      </c>
      <c r="E197" s="176" t="s">
        <v>141</v>
      </c>
      <c r="F197" s="177"/>
      <c r="G197" s="116" t="s">
        <v>490</v>
      </c>
      <c r="H197" s="111">
        <v>62.14</v>
      </c>
      <c r="I197" s="113">
        <f t="shared" si="5"/>
        <v>248.56</v>
      </c>
      <c r="J197" s="106"/>
    </row>
    <row r="198" spans="1:10" ht="120">
      <c r="A198" s="102"/>
      <c r="B198" s="109">
        <v>1</v>
      </c>
      <c r="C198" s="119" t="s">
        <v>488</v>
      </c>
      <c r="D198" s="115" t="s">
        <v>177</v>
      </c>
      <c r="E198" s="176" t="s">
        <v>203</v>
      </c>
      <c r="F198" s="177"/>
      <c r="G198" s="116" t="s">
        <v>490</v>
      </c>
      <c r="H198" s="111">
        <v>62.14</v>
      </c>
      <c r="I198" s="113">
        <f t="shared" si="5"/>
        <v>62.14</v>
      </c>
      <c r="J198" s="106"/>
    </row>
    <row r="199" spans="1:10" ht="120">
      <c r="A199" s="102"/>
      <c r="B199" s="109">
        <v>3</v>
      </c>
      <c r="C199" s="119" t="s">
        <v>492</v>
      </c>
      <c r="D199" s="115" t="s">
        <v>177</v>
      </c>
      <c r="E199" s="176" t="s">
        <v>141</v>
      </c>
      <c r="F199" s="177"/>
      <c r="G199" s="116" t="s">
        <v>494</v>
      </c>
      <c r="H199" s="111">
        <v>70.599999999999994</v>
      </c>
      <c r="I199" s="113">
        <f t="shared" si="5"/>
        <v>211.79999999999998</v>
      </c>
      <c r="J199" s="106"/>
    </row>
    <row r="200" spans="1:10" ht="96">
      <c r="A200" s="102"/>
      <c r="B200" s="109">
        <v>2</v>
      </c>
      <c r="C200" s="119" t="s">
        <v>495</v>
      </c>
      <c r="D200" s="115" t="s">
        <v>134</v>
      </c>
      <c r="E200" s="176" t="s">
        <v>110</v>
      </c>
      <c r="F200" s="177"/>
      <c r="G200" s="116" t="s">
        <v>497</v>
      </c>
      <c r="H200" s="111">
        <v>54.05</v>
      </c>
      <c r="I200" s="113">
        <f t="shared" si="5"/>
        <v>108.1</v>
      </c>
      <c r="J200" s="106"/>
    </row>
    <row r="201" spans="1:10" ht="96">
      <c r="A201" s="102"/>
      <c r="B201" s="109">
        <v>2</v>
      </c>
      <c r="C201" s="119" t="s">
        <v>495</v>
      </c>
      <c r="D201" s="115" t="s">
        <v>134</v>
      </c>
      <c r="E201" s="176" t="s">
        <v>203</v>
      </c>
      <c r="F201" s="177"/>
      <c r="G201" s="116" t="s">
        <v>497</v>
      </c>
      <c r="H201" s="111">
        <v>54.05</v>
      </c>
      <c r="I201" s="113">
        <f t="shared" si="5"/>
        <v>108.1</v>
      </c>
      <c r="J201" s="106"/>
    </row>
    <row r="202" spans="1:10" ht="96">
      <c r="A202" s="102"/>
      <c r="B202" s="109">
        <v>1</v>
      </c>
      <c r="C202" s="119" t="s">
        <v>499</v>
      </c>
      <c r="D202" s="115" t="s">
        <v>298</v>
      </c>
      <c r="E202" s="176"/>
      <c r="F202" s="177"/>
      <c r="G202" s="116" t="s">
        <v>501</v>
      </c>
      <c r="H202" s="111">
        <v>45.6</v>
      </c>
      <c r="I202" s="113">
        <f t="shared" si="5"/>
        <v>45.6</v>
      </c>
      <c r="J202" s="106"/>
    </row>
    <row r="203" spans="1:10" ht="120">
      <c r="A203" s="102"/>
      <c r="B203" s="110">
        <v>3</v>
      </c>
      <c r="C203" s="120" t="s">
        <v>502</v>
      </c>
      <c r="D203" s="117" t="s">
        <v>504</v>
      </c>
      <c r="E203" s="184"/>
      <c r="F203" s="185"/>
      <c r="G203" s="118" t="s">
        <v>505</v>
      </c>
      <c r="H203" s="112">
        <v>68.760000000000005</v>
      </c>
      <c r="I203" s="114">
        <f t="shared" si="5"/>
        <v>206.28000000000003</v>
      </c>
      <c r="J203" s="106"/>
    </row>
  </sheetData>
  <mergeCells count="187">
    <mergeCell ref="E200:F200"/>
    <mergeCell ref="E201:F201"/>
    <mergeCell ref="E202:F202"/>
    <mergeCell ref="E203:F203"/>
    <mergeCell ref="E195:F195"/>
    <mergeCell ref="E196:F196"/>
    <mergeCell ref="E197:F197"/>
    <mergeCell ref="E198:F198"/>
    <mergeCell ref="E199:F199"/>
    <mergeCell ref="E190:F190"/>
    <mergeCell ref="E191:F191"/>
    <mergeCell ref="E192:F192"/>
    <mergeCell ref="E193:F193"/>
    <mergeCell ref="E194:F194"/>
    <mergeCell ref="E185:F185"/>
    <mergeCell ref="E186:F186"/>
    <mergeCell ref="E187:F187"/>
    <mergeCell ref="E188:F188"/>
    <mergeCell ref="E189:F189"/>
    <mergeCell ref="E180:F180"/>
    <mergeCell ref="E181:F181"/>
    <mergeCell ref="E182:F182"/>
    <mergeCell ref="E183:F183"/>
    <mergeCell ref="E184:F184"/>
    <mergeCell ref="E175:F175"/>
    <mergeCell ref="E176:F176"/>
    <mergeCell ref="E177:F177"/>
    <mergeCell ref="E178:F178"/>
    <mergeCell ref="E179:F179"/>
    <mergeCell ref="E170:F170"/>
    <mergeCell ref="E171:F171"/>
    <mergeCell ref="E172:F172"/>
    <mergeCell ref="E173:F173"/>
    <mergeCell ref="E174:F174"/>
    <mergeCell ref="E165:F165"/>
    <mergeCell ref="E166:F166"/>
    <mergeCell ref="E167:F167"/>
    <mergeCell ref="E168:F168"/>
    <mergeCell ref="E169:F169"/>
    <mergeCell ref="E160:F160"/>
    <mergeCell ref="E161:F161"/>
    <mergeCell ref="E162:F162"/>
    <mergeCell ref="E163:F163"/>
    <mergeCell ref="E164:F164"/>
    <mergeCell ref="E155:F155"/>
    <mergeCell ref="E156:F156"/>
    <mergeCell ref="E157:F157"/>
    <mergeCell ref="E158:F158"/>
    <mergeCell ref="E159:F159"/>
    <mergeCell ref="E150:F150"/>
    <mergeCell ref="E151:F151"/>
    <mergeCell ref="E152:F152"/>
    <mergeCell ref="E153:F153"/>
    <mergeCell ref="E154:F154"/>
    <mergeCell ref="E145:F145"/>
    <mergeCell ref="E146:F146"/>
    <mergeCell ref="E147:F147"/>
    <mergeCell ref="E148:F148"/>
    <mergeCell ref="E149:F149"/>
    <mergeCell ref="E140:F140"/>
    <mergeCell ref="E141:F141"/>
    <mergeCell ref="E142:F142"/>
    <mergeCell ref="E143:F143"/>
    <mergeCell ref="E144:F144"/>
    <mergeCell ref="E135:F135"/>
    <mergeCell ref="E136:F136"/>
    <mergeCell ref="E137:F137"/>
    <mergeCell ref="E138:F138"/>
    <mergeCell ref="E139:F139"/>
    <mergeCell ref="E130:F130"/>
    <mergeCell ref="E131:F131"/>
    <mergeCell ref="E132:F132"/>
    <mergeCell ref="E133:F133"/>
    <mergeCell ref="E134:F134"/>
    <mergeCell ref="E125:F125"/>
    <mergeCell ref="E126:F126"/>
    <mergeCell ref="E127:F127"/>
    <mergeCell ref="E128:F128"/>
    <mergeCell ref="E129:F129"/>
    <mergeCell ref="E120:F120"/>
    <mergeCell ref="E121:F121"/>
    <mergeCell ref="E122:F122"/>
    <mergeCell ref="E123:F123"/>
    <mergeCell ref="E124:F124"/>
    <mergeCell ref="E115:F115"/>
    <mergeCell ref="E116:F116"/>
    <mergeCell ref="E117:F117"/>
    <mergeCell ref="E118:F118"/>
    <mergeCell ref="E119:F119"/>
    <mergeCell ref="E110:F110"/>
    <mergeCell ref="E111:F111"/>
    <mergeCell ref="E112:F112"/>
    <mergeCell ref="E113:F113"/>
    <mergeCell ref="E114:F114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  <mergeCell ref="E30:F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215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47" t="s">
        <v>11</v>
      </c>
      <c r="C2" s="141"/>
      <c r="D2" s="141"/>
      <c r="E2" s="141"/>
      <c r="F2" s="141"/>
      <c r="G2" s="141"/>
      <c r="H2" s="141"/>
      <c r="I2" s="141"/>
      <c r="J2" s="141"/>
      <c r="K2" s="141"/>
      <c r="L2" s="149" t="s">
        <v>17</v>
      </c>
      <c r="M2" s="103"/>
      <c r="O2">
        <v>39751.770000000055</v>
      </c>
      <c r="P2" t="s">
        <v>57</v>
      </c>
    </row>
    <row r="3" spans="1:16" ht="12.75" customHeight="1">
      <c r="A3" s="102"/>
      <c r="B3" s="146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03"/>
      <c r="O3">
        <v>39751.770000000055</v>
      </c>
      <c r="P3" t="s">
        <v>58</v>
      </c>
    </row>
    <row r="4" spans="1:16" ht="12.75" customHeight="1">
      <c r="A4" s="102"/>
      <c r="B4" s="146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03"/>
    </row>
    <row r="5" spans="1:16" ht="12.75" customHeight="1">
      <c r="A5" s="102"/>
      <c r="B5" s="146" t="s">
        <v>14</v>
      </c>
      <c r="C5" s="141"/>
      <c r="D5" s="141"/>
      <c r="E5" s="141"/>
      <c r="F5" s="141"/>
      <c r="G5" s="141"/>
      <c r="H5" s="141"/>
      <c r="I5" s="141"/>
      <c r="J5" s="141"/>
      <c r="K5" s="94"/>
      <c r="L5" s="94" t="s">
        <v>61</v>
      </c>
      <c r="M5" s="103"/>
    </row>
    <row r="6" spans="1:16" ht="12.75" customHeight="1">
      <c r="A6" s="102"/>
      <c r="B6" s="146" t="s">
        <v>15</v>
      </c>
      <c r="C6" s="141"/>
      <c r="D6" s="141"/>
      <c r="E6" s="141"/>
      <c r="F6" s="141"/>
      <c r="G6" s="141"/>
      <c r="H6" s="141"/>
      <c r="I6" s="141"/>
      <c r="J6" s="141"/>
      <c r="K6" s="186"/>
      <c r="L6" s="186" t="str">
        <f>IF(Invoice!K6&lt;&gt;"", Invoice!K6, "")</f>
        <v>54642</v>
      </c>
      <c r="M6" s="103"/>
    </row>
    <row r="7" spans="1:16" ht="12.75" customHeight="1">
      <c r="A7" s="102"/>
      <c r="B7" s="146" t="s">
        <v>16</v>
      </c>
      <c r="C7" s="141"/>
      <c r="D7" s="141"/>
      <c r="E7" s="141"/>
      <c r="F7" s="141"/>
      <c r="G7" s="141"/>
      <c r="H7" s="141"/>
      <c r="I7" s="141"/>
      <c r="J7" s="141"/>
      <c r="K7" s="187"/>
      <c r="L7" s="182"/>
      <c r="M7" s="103"/>
    </row>
    <row r="8" spans="1:16" ht="12.75" customHeight="1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141"/>
      <c r="L9" s="94" t="s">
        <v>75</v>
      </c>
      <c r="M9" s="103"/>
    </row>
    <row r="10" spans="1:16" ht="15" customHeight="1">
      <c r="A10" s="102"/>
      <c r="B10" s="102" t="s">
        <v>97</v>
      </c>
      <c r="C10" s="141"/>
      <c r="D10" s="141"/>
      <c r="E10" s="103"/>
      <c r="F10" s="141"/>
      <c r="G10" s="103"/>
      <c r="H10" s="104"/>
      <c r="I10" s="104" t="s">
        <v>97</v>
      </c>
      <c r="J10" s="141"/>
      <c r="K10" s="141"/>
      <c r="L10" s="178">
        <f>IF(Invoice!K10&lt;&gt;"",Invoice!K10,"")</f>
        <v>45448</v>
      </c>
      <c r="M10" s="103"/>
    </row>
    <row r="11" spans="1:16" ht="12.75" customHeight="1">
      <c r="A11" s="102"/>
      <c r="B11" s="102" t="s">
        <v>98</v>
      </c>
      <c r="C11" s="141"/>
      <c r="D11" s="141"/>
      <c r="E11" s="103"/>
      <c r="F11" s="141"/>
      <c r="G11" s="103"/>
      <c r="H11" s="104"/>
      <c r="I11" s="104" t="s">
        <v>98</v>
      </c>
      <c r="J11" s="141"/>
      <c r="K11" s="141"/>
      <c r="L11" s="179"/>
      <c r="M11" s="103"/>
    </row>
    <row r="12" spans="1:16" ht="12.75" customHeight="1">
      <c r="A12" s="102"/>
      <c r="B12" s="102" t="s">
        <v>99</v>
      </c>
      <c r="C12" s="141"/>
      <c r="D12" s="141"/>
      <c r="E12" s="103"/>
      <c r="F12" s="141"/>
      <c r="G12" s="103"/>
      <c r="H12" s="104"/>
      <c r="I12" s="104" t="s">
        <v>99</v>
      </c>
      <c r="J12" s="141"/>
      <c r="K12" s="141"/>
      <c r="L12" s="141"/>
      <c r="M12" s="103"/>
    </row>
    <row r="13" spans="1:16" ht="12.75" customHeight="1">
      <c r="A13" s="102"/>
      <c r="B13" s="102" t="s">
        <v>100</v>
      </c>
      <c r="C13" s="141"/>
      <c r="D13" s="141"/>
      <c r="E13" s="103"/>
      <c r="F13" s="141"/>
      <c r="G13" s="103"/>
      <c r="H13" s="104"/>
      <c r="I13" s="104" t="s">
        <v>100</v>
      </c>
      <c r="J13" s="141"/>
      <c r="K13" s="141"/>
      <c r="L13" s="94" t="s">
        <v>8</v>
      </c>
      <c r="M13" s="103"/>
    </row>
    <row r="14" spans="1:16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41"/>
      <c r="L14" s="178">
        <v>45445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41"/>
      <c r="L15" s="180"/>
      <c r="M15" s="103"/>
    </row>
    <row r="16" spans="1:16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3" t="s">
        <v>76</v>
      </c>
      <c r="K16" s="143" t="s">
        <v>76</v>
      </c>
      <c r="L16" s="150">
        <v>43011</v>
      </c>
      <c r="M16" s="103"/>
    </row>
    <row r="17" spans="1:13" ht="12.75" customHeight="1">
      <c r="A17" s="102"/>
      <c r="B17" s="141" t="s">
        <v>101</v>
      </c>
      <c r="C17" s="141"/>
      <c r="D17" s="141"/>
      <c r="E17" s="141"/>
      <c r="F17" s="141"/>
      <c r="G17" s="141"/>
      <c r="H17" s="141"/>
      <c r="I17" s="141"/>
      <c r="J17" s="143" t="s">
        <v>19</v>
      </c>
      <c r="K17" s="143" t="s">
        <v>19</v>
      </c>
      <c r="L17" s="150" t="str">
        <f>IF(Invoice!K17&lt;&gt;"",Invoice!K17,"")</f>
        <v>Sunny</v>
      </c>
      <c r="M17" s="103"/>
    </row>
    <row r="18" spans="1:13" ht="18" customHeight="1">
      <c r="A18" s="102"/>
      <c r="B18" s="141" t="s">
        <v>102</v>
      </c>
      <c r="C18" s="141"/>
      <c r="D18" s="141"/>
      <c r="E18" s="141"/>
      <c r="F18" s="141"/>
      <c r="G18" s="141"/>
      <c r="H18" s="141"/>
      <c r="I18" s="141"/>
      <c r="J18" s="148" t="s">
        <v>69</v>
      </c>
      <c r="K18" s="148" t="s">
        <v>69</v>
      </c>
      <c r="L18" s="99" t="s">
        <v>73</v>
      </c>
      <c r="M18" s="103"/>
    </row>
    <row r="19" spans="1:13" ht="12.75" customHeight="1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2" t="s">
        <v>65</v>
      </c>
      <c r="H20" s="173"/>
      <c r="I20" s="95" t="s">
        <v>45</v>
      </c>
      <c r="J20" s="95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74"/>
      <c r="H21" s="175"/>
      <c r="I21" s="107" t="s">
        <v>18</v>
      </c>
      <c r="J21" s="107"/>
      <c r="K21" s="107"/>
      <c r="L21" s="107"/>
      <c r="M21" s="103"/>
    </row>
    <row r="22" spans="1:13" ht="12.75" customHeight="1">
      <c r="A22" s="102"/>
      <c r="B22" s="109">
        <f>'Tax Invoice'!D18</f>
        <v>4</v>
      </c>
      <c r="C22" s="119" t="s">
        <v>103</v>
      </c>
      <c r="D22" s="115" t="s">
        <v>506</v>
      </c>
      <c r="E22" s="123" t="s">
        <v>104</v>
      </c>
      <c r="F22" s="115" t="s">
        <v>105</v>
      </c>
      <c r="G22" s="176" t="s">
        <v>106</v>
      </c>
      <c r="H22" s="177"/>
      <c r="I22" s="116" t="s">
        <v>107</v>
      </c>
      <c r="J22" s="111">
        <f t="shared" ref="J22:J53" si="0">ROUNDUP(K22*$O$1,2)</f>
        <v>20.22</v>
      </c>
      <c r="K22" s="111">
        <v>20.22</v>
      </c>
      <c r="L22" s="113">
        <f t="shared" ref="L22:L53" si="1">J22*B22</f>
        <v>80.88</v>
      </c>
      <c r="M22" s="106"/>
    </row>
    <row r="23" spans="1:13" ht="12.75" customHeight="1">
      <c r="A23" s="102"/>
      <c r="B23" s="109">
        <f>'Tax Invoice'!D19</f>
        <v>2</v>
      </c>
      <c r="C23" s="119" t="s">
        <v>103</v>
      </c>
      <c r="D23" s="115" t="s">
        <v>507</v>
      </c>
      <c r="E23" s="123" t="s">
        <v>108</v>
      </c>
      <c r="F23" s="115" t="s">
        <v>109</v>
      </c>
      <c r="G23" s="176" t="s">
        <v>110</v>
      </c>
      <c r="H23" s="177"/>
      <c r="I23" s="116" t="s">
        <v>107</v>
      </c>
      <c r="J23" s="111">
        <f t="shared" si="0"/>
        <v>21.69</v>
      </c>
      <c r="K23" s="111">
        <v>21.69</v>
      </c>
      <c r="L23" s="113">
        <f t="shared" si="1"/>
        <v>43.38</v>
      </c>
      <c r="M23" s="106"/>
    </row>
    <row r="24" spans="1:13" ht="12.75" customHeight="1">
      <c r="A24" s="102"/>
      <c r="B24" s="109">
        <f>'Tax Invoice'!D20</f>
        <v>6</v>
      </c>
      <c r="C24" s="119" t="s">
        <v>103</v>
      </c>
      <c r="D24" s="115" t="s">
        <v>508</v>
      </c>
      <c r="E24" s="123" t="s">
        <v>111</v>
      </c>
      <c r="F24" s="115" t="s">
        <v>112</v>
      </c>
      <c r="G24" s="176" t="s">
        <v>110</v>
      </c>
      <c r="H24" s="177"/>
      <c r="I24" s="116" t="s">
        <v>107</v>
      </c>
      <c r="J24" s="111">
        <f t="shared" si="0"/>
        <v>22.8</v>
      </c>
      <c r="K24" s="111">
        <v>22.8</v>
      </c>
      <c r="L24" s="113">
        <f t="shared" si="1"/>
        <v>136.80000000000001</v>
      </c>
      <c r="M24" s="106"/>
    </row>
    <row r="25" spans="1:13" ht="12.75" customHeight="1">
      <c r="A25" s="102"/>
      <c r="B25" s="109">
        <f>'Tax Invoice'!D21</f>
        <v>6</v>
      </c>
      <c r="C25" s="119" t="s">
        <v>103</v>
      </c>
      <c r="D25" s="115" t="s">
        <v>508</v>
      </c>
      <c r="E25" s="123" t="s">
        <v>113</v>
      </c>
      <c r="F25" s="115" t="s">
        <v>112</v>
      </c>
      <c r="G25" s="176" t="s">
        <v>114</v>
      </c>
      <c r="H25" s="177"/>
      <c r="I25" s="116" t="s">
        <v>107</v>
      </c>
      <c r="J25" s="111">
        <f t="shared" si="0"/>
        <v>22.8</v>
      </c>
      <c r="K25" s="111">
        <v>22.8</v>
      </c>
      <c r="L25" s="113">
        <f t="shared" si="1"/>
        <v>136.80000000000001</v>
      </c>
      <c r="M25" s="106"/>
    </row>
    <row r="26" spans="1:13" ht="12.75" customHeight="1">
      <c r="A26" s="102"/>
      <c r="B26" s="109">
        <f>'Tax Invoice'!D22</f>
        <v>2</v>
      </c>
      <c r="C26" s="119" t="s">
        <v>103</v>
      </c>
      <c r="D26" s="115" t="s">
        <v>509</v>
      </c>
      <c r="E26" s="123" t="s">
        <v>115</v>
      </c>
      <c r="F26" s="115" t="s">
        <v>116</v>
      </c>
      <c r="G26" s="176" t="s">
        <v>110</v>
      </c>
      <c r="H26" s="177"/>
      <c r="I26" s="116" t="s">
        <v>107</v>
      </c>
      <c r="J26" s="111">
        <f t="shared" si="0"/>
        <v>25.37</v>
      </c>
      <c r="K26" s="111">
        <v>25.37</v>
      </c>
      <c r="L26" s="113">
        <f t="shared" si="1"/>
        <v>50.74</v>
      </c>
      <c r="M26" s="106"/>
    </row>
    <row r="27" spans="1:13" ht="12.75" customHeight="1">
      <c r="A27" s="102"/>
      <c r="B27" s="109">
        <f>'Tax Invoice'!D23</f>
        <v>2</v>
      </c>
      <c r="C27" s="119" t="s">
        <v>103</v>
      </c>
      <c r="D27" s="115" t="s">
        <v>509</v>
      </c>
      <c r="E27" s="123" t="s">
        <v>117</v>
      </c>
      <c r="F27" s="115" t="s">
        <v>116</v>
      </c>
      <c r="G27" s="176" t="s">
        <v>118</v>
      </c>
      <c r="H27" s="177"/>
      <c r="I27" s="116" t="s">
        <v>107</v>
      </c>
      <c r="J27" s="111">
        <f t="shared" si="0"/>
        <v>25.37</v>
      </c>
      <c r="K27" s="111">
        <v>25.37</v>
      </c>
      <c r="L27" s="113">
        <f t="shared" si="1"/>
        <v>50.74</v>
      </c>
      <c r="M27" s="106"/>
    </row>
    <row r="28" spans="1:13" ht="12.75" customHeight="1">
      <c r="A28" s="102"/>
      <c r="B28" s="109">
        <f>'Tax Invoice'!D24</f>
        <v>2</v>
      </c>
      <c r="C28" s="119" t="s">
        <v>103</v>
      </c>
      <c r="D28" s="115" t="s">
        <v>510</v>
      </c>
      <c r="E28" s="123" t="s">
        <v>119</v>
      </c>
      <c r="F28" s="115" t="s">
        <v>120</v>
      </c>
      <c r="G28" s="176" t="s">
        <v>118</v>
      </c>
      <c r="H28" s="177"/>
      <c r="I28" s="116" t="s">
        <v>107</v>
      </c>
      <c r="J28" s="111">
        <f t="shared" si="0"/>
        <v>41.92</v>
      </c>
      <c r="K28" s="111">
        <v>41.92</v>
      </c>
      <c r="L28" s="113">
        <f t="shared" si="1"/>
        <v>83.84</v>
      </c>
      <c r="M28" s="106"/>
    </row>
    <row r="29" spans="1:13" ht="12.75" customHeight="1">
      <c r="A29" s="102"/>
      <c r="B29" s="109">
        <f>'Tax Invoice'!D25</f>
        <v>2</v>
      </c>
      <c r="C29" s="119" t="s">
        <v>103</v>
      </c>
      <c r="D29" s="115" t="s">
        <v>511</v>
      </c>
      <c r="E29" s="123" t="s">
        <v>121</v>
      </c>
      <c r="F29" s="115" t="s">
        <v>122</v>
      </c>
      <c r="G29" s="176" t="s">
        <v>118</v>
      </c>
      <c r="H29" s="177"/>
      <c r="I29" s="116" t="s">
        <v>107</v>
      </c>
      <c r="J29" s="111">
        <f t="shared" si="0"/>
        <v>51.11</v>
      </c>
      <c r="K29" s="111">
        <v>51.11</v>
      </c>
      <c r="L29" s="113">
        <f t="shared" si="1"/>
        <v>102.22</v>
      </c>
      <c r="M29" s="106"/>
    </row>
    <row r="30" spans="1:13" ht="12.75" customHeight="1">
      <c r="A30" s="102"/>
      <c r="B30" s="109">
        <f>'Tax Invoice'!D26</f>
        <v>4</v>
      </c>
      <c r="C30" s="119" t="s">
        <v>103</v>
      </c>
      <c r="D30" s="115" t="s">
        <v>512</v>
      </c>
      <c r="E30" s="123" t="s">
        <v>123</v>
      </c>
      <c r="F30" s="115" t="s">
        <v>124</v>
      </c>
      <c r="G30" s="176" t="s">
        <v>110</v>
      </c>
      <c r="H30" s="177"/>
      <c r="I30" s="116" t="s">
        <v>107</v>
      </c>
      <c r="J30" s="111">
        <f t="shared" si="0"/>
        <v>54.79</v>
      </c>
      <c r="K30" s="111">
        <v>54.79</v>
      </c>
      <c r="L30" s="113">
        <f t="shared" si="1"/>
        <v>219.16</v>
      </c>
      <c r="M30" s="106"/>
    </row>
    <row r="31" spans="1:13" ht="24" customHeight="1">
      <c r="A31" s="102"/>
      <c r="B31" s="109">
        <f>'Tax Invoice'!D27</f>
        <v>2</v>
      </c>
      <c r="C31" s="119" t="s">
        <v>125</v>
      </c>
      <c r="D31" s="115" t="s">
        <v>513</v>
      </c>
      <c r="E31" s="123" t="s">
        <v>126</v>
      </c>
      <c r="F31" s="115" t="s">
        <v>127</v>
      </c>
      <c r="G31" s="176"/>
      <c r="H31" s="177"/>
      <c r="I31" s="116" t="s">
        <v>128</v>
      </c>
      <c r="J31" s="111">
        <f t="shared" si="0"/>
        <v>45.6</v>
      </c>
      <c r="K31" s="111">
        <v>45.6</v>
      </c>
      <c r="L31" s="113">
        <f t="shared" si="1"/>
        <v>91.2</v>
      </c>
      <c r="M31" s="106"/>
    </row>
    <row r="32" spans="1:13" ht="12.75" customHeight="1">
      <c r="A32" s="102"/>
      <c r="B32" s="109">
        <f>'Tax Invoice'!D28</f>
        <v>8</v>
      </c>
      <c r="C32" s="119" t="s">
        <v>129</v>
      </c>
      <c r="D32" s="115" t="s">
        <v>514</v>
      </c>
      <c r="E32" s="123" t="s">
        <v>130</v>
      </c>
      <c r="F32" s="115" t="s">
        <v>120</v>
      </c>
      <c r="G32" s="176" t="s">
        <v>118</v>
      </c>
      <c r="H32" s="177"/>
      <c r="I32" s="116" t="s">
        <v>131</v>
      </c>
      <c r="J32" s="111">
        <f t="shared" si="0"/>
        <v>43.76</v>
      </c>
      <c r="K32" s="111">
        <v>43.76</v>
      </c>
      <c r="L32" s="113">
        <f t="shared" si="1"/>
        <v>350.08</v>
      </c>
      <c r="M32" s="106"/>
    </row>
    <row r="33" spans="1:13" ht="12.75" customHeight="1">
      <c r="A33" s="102"/>
      <c r="B33" s="109">
        <f>'Tax Invoice'!D29</f>
        <v>4</v>
      </c>
      <c r="C33" s="119" t="s">
        <v>132</v>
      </c>
      <c r="D33" s="115" t="s">
        <v>132</v>
      </c>
      <c r="E33" s="123" t="s">
        <v>133</v>
      </c>
      <c r="F33" s="115" t="s">
        <v>134</v>
      </c>
      <c r="G33" s="176" t="s">
        <v>135</v>
      </c>
      <c r="H33" s="177"/>
      <c r="I33" s="116" t="s">
        <v>136</v>
      </c>
      <c r="J33" s="111">
        <f t="shared" si="0"/>
        <v>5.15</v>
      </c>
      <c r="K33" s="111">
        <v>5.15</v>
      </c>
      <c r="L33" s="113">
        <f t="shared" si="1"/>
        <v>20.6</v>
      </c>
      <c r="M33" s="106"/>
    </row>
    <row r="34" spans="1:13" ht="12.75" customHeight="1">
      <c r="A34" s="102"/>
      <c r="B34" s="109">
        <f>'Tax Invoice'!D30</f>
        <v>4</v>
      </c>
      <c r="C34" s="119" t="s">
        <v>132</v>
      </c>
      <c r="D34" s="115" t="s">
        <v>132</v>
      </c>
      <c r="E34" s="123" t="s">
        <v>137</v>
      </c>
      <c r="F34" s="115" t="s">
        <v>138</v>
      </c>
      <c r="G34" s="176" t="s">
        <v>135</v>
      </c>
      <c r="H34" s="177"/>
      <c r="I34" s="116" t="s">
        <v>136</v>
      </c>
      <c r="J34" s="111">
        <f t="shared" si="0"/>
        <v>5.15</v>
      </c>
      <c r="K34" s="111">
        <v>5.15</v>
      </c>
      <c r="L34" s="113">
        <f t="shared" si="1"/>
        <v>20.6</v>
      </c>
      <c r="M34" s="106"/>
    </row>
    <row r="35" spans="1:13" ht="12.75" customHeight="1">
      <c r="A35" s="102"/>
      <c r="B35" s="109">
        <f>'Tax Invoice'!D31</f>
        <v>4</v>
      </c>
      <c r="C35" s="119" t="s">
        <v>139</v>
      </c>
      <c r="D35" s="115" t="s">
        <v>515</v>
      </c>
      <c r="E35" s="123" t="s">
        <v>140</v>
      </c>
      <c r="F35" s="115" t="s">
        <v>112</v>
      </c>
      <c r="G35" s="176" t="s">
        <v>141</v>
      </c>
      <c r="H35" s="177"/>
      <c r="I35" s="116" t="s">
        <v>142</v>
      </c>
      <c r="J35" s="111">
        <f t="shared" si="0"/>
        <v>15.44</v>
      </c>
      <c r="K35" s="111">
        <v>15.44</v>
      </c>
      <c r="L35" s="113">
        <f t="shared" si="1"/>
        <v>61.76</v>
      </c>
      <c r="M35" s="106"/>
    </row>
    <row r="36" spans="1:13" ht="12.75" customHeight="1">
      <c r="A36" s="102"/>
      <c r="B36" s="109">
        <f>'Tax Invoice'!D32</f>
        <v>4</v>
      </c>
      <c r="C36" s="119" t="s">
        <v>139</v>
      </c>
      <c r="D36" s="115" t="s">
        <v>515</v>
      </c>
      <c r="E36" s="123" t="s">
        <v>143</v>
      </c>
      <c r="F36" s="115" t="s">
        <v>112</v>
      </c>
      <c r="G36" s="176" t="s">
        <v>135</v>
      </c>
      <c r="H36" s="177"/>
      <c r="I36" s="116" t="s">
        <v>142</v>
      </c>
      <c r="J36" s="111">
        <f t="shared" si="0"/>
        <v>15.44</v>
      </c>
      <c r="K36" s="111">
        <v>15.44</v>
      </c>
      <c r="L36" s="113">
        <f t="shared" si="1"/>
        <v>61.76</v>
      </c>
      <c r="M36" s="106"/>
    </row>
    <row r="37" spans="1:13" ht="12.75" customHeight="1">
      <c r="A37" s="102"/>
      <c r="B37" s="109">
        <f>'Tax Invoice'!D33</f>
        <v>8</v>
      </c>
      <c r="C37" s="119" t="s">
        <v>139</v>
      </c>
      <c r="D37" s="115" t="s">
        <v>516</v>
      </c>
      <c r="E37" s="123" t="s">
        <v>144</v>
      </c>
      <c r="F37" s="115" t="s">
        <v>145</v>
      </c>
      <c r="G37" s="176" t="s">
        <v>141</v>
      </c>
      <c r="H37" s="177"/>
      <c r="I37" s="116" t="s">
        <v>142</v>
      </c>
      <c r="J37" s="111">
        <f t="shared" si="0"/>
        <v>16.18</v>
      </c>
      <c r="K37" s="111">
        <v>16.18</v>
      </c>
      <c r="L37" s="113">
        <f t="shared" si="1"/>
        <v>129.44</v>
      </c>
      <c r="M37" s="106"/>
    </row>
    <row r="38" spans="1:13" ht="12.75" customHeight="1">
      <c r="A38" s="102"/>
      <c r="B38" s="109">
        <f>'Tax Invoice'!D34</f>
        <v>4</v>
      </c>
      <c r="C38" s="119" t="s">
        <v>139</v>
      </c>
      <c r="D38" s="115" t="s">
        <v>517</v>
      </c>
      <c r="E38" s="123" t="s">
        <v>146</v>
      </c>
      <c r="F38" s="115" t="s">
        <v>116</v>
      </c>
      <c r="G38" s="176" t="s">
        <v>141</v>
      </c>
      <c r="H38" s="177"/>
      <c r="I38" s="116" t="s">
        <v>142</v>
      </c>
      <c r="J38" s="111">
        <f t="shared" si="0"/>
        <v>16.18</v>
      </c>
      <c r="K38" s="111">
        <v>16.18</v>
      </c>
      <c r="L38" s="113">
        <f t="shared" si="1"/>
        <v>64.72</v>
      </c>
      <c r="M38" s="106"/>
    </row>
    <row r="39" spans="1:13" ht="12.75" customHeight="1">
      <c r="A39" s="102"/>
      <c r="B39" s="109">
        <f>'Tax Invoice'!D35</f>
        <v>2</v>
      </c>
      <c r="C39" s="119" t="s">
        <v>139</v>
      </c>
      <c r="D39" s="115" t="s">
        <v>518</v>
      </c>
      <c r="E39" s="123" t="s">
        <v>147</v>
      </c>
      <c r="F39" s="115" t="s">
        <v>127</v>
      </c>
      <c r="G39" s="176" t="s">
        <v>135</v>
      </c>
      <c r="H39" s="177"/>
      <c r="I39" s="116" t="s">
        <v>142</v>
      </c>
      <c r="J39" s="111">
        <f t="shared" si="0"/>
        <v>17.649999999999999</v>
      </c>
      <c r="K39" s="111">
        <v>17.649999999999999</v>
      </c>
      <c r="L39" s="113">
        <f t="shared" si="1"/>
        <v>35.299999999999997</v>
      </c>
      <c r="M39" s="106"/>
    </row>
    <row r="40" spans="1:13" ht="12.75" customHeight="1">
      <c r="A40" s="102"/>
      <c r="B40" s="109">
        <f>'Tax Invoice'!D36</f>
        <v>4</v>
      </c>
      <c r="C40" s="119" t="s">
        <v>139</v>
      </c>
      <c r="D40" s="115" t="s">
        <v>519</v>
      </c>
      <c r="E40" s="123" t="s">
        <v>148</v>
      </c>
      <c r="F40" s="115" t="s">
        <v>149</v>
      </c>
      <c r="G40" s="176" t="s">
        <v>135</v>
      </c>
      <c r="H40" s="177"/>
      <c r="I40" s="116" t="s">
        <v>142</v>
      </c>
      <c r="J40" s="111">
        <f t="shared" si="0"/>
        <v>19.12</v>
      </c>
      <c r="K40" s="111">
        <v>19.12</v>
      </c>
      <c r="L40" s="113">
        <f t="shared" si="1"/>
        <v>76.48</v>
      </c>
      <c r="M40" s="106"/>
    </row>
    <row r="41" spans="1:13" ht="12.75" customHeight="1">
      <c r="A41" s="102"/>
      <c r="B41" s="109">
        <f>'Tax Invoice'!D37</f>
        <v>2</v>
      </c>
      <c r="C41" s="119" t="s">
        <v>139</v>
      </c>
      <c r="D41" s="115" t="s">
        <v>520</v>
      </c>
      <c r="E41" s="123" t="s">
        <v>150</v>
      </c>
      <c r="F41" s="115" t="s">
        <v>151</v>
      </c>
      <c r="G41" s="176" t="s">
        <v>141</v>
      </c>
      <c r="H41" s="177"/>
      <c r="I41" s="116" t="s">
        <v>142</v>
      </c>
      <c r="J41" s="111">
        <f t="shared" si="0"/>
        <v>20.59</v>
      </c>
      <c r="K41" s="111">
        <v>20.59</v>
      </c>
      <c r="L41" s="113">
        <f t="shared" si="1"/>
        <v>41.18</v>
      </c>
      <c r="M41" s="106"/>
    </row>
    <row r="42" spans="1:13" ht="12.75" customHeight="1">
      <c r="A42" s="102"/>
      <c r="B42" s="109">
        <f>'Tax Invoice'!D38</f>
        <v>10</v>
      </c>
      <c r="C42" s="119" t="s">
        <v>139</v>
      </c>
      <c r="D42" s="115" t="s">
        <v>521</v>
      </c>
      <c r="E42" s="123" t="s">
        <v>152</v>
      </c>
      <c r="F42" s="115" t="s">
        <v>153</v>
      </c>
      <c r="G42" s="176" t="s">
        <v>141</v>
      </c>
      <c r="H42" s="177"/>
      <c r="I42" s="116" t="s">
        <v>142</v>
      </c>
      <c r="J42" s="111">
        <f t="shared" si="0"/>
        <v>29.05</v>
      </c>
      <c r="K42" s="111">
        <v>29.05</v>
      </c>
      <c r="L42" s="113">
        <f t="shared" si="1"/>
        <v>290.5</v>
      </c>
      <c r="M42" s="106"/>
    </row>
    <row r="43" spans="1:13" ht="12.75" customHeight="1">
      <c r="A43" s="102"/>
      <c r="B43" s="109">
        <f>'Tax Invoice'!D39</f>
        <v>12</v>
      </c>
      <c r="C43" s="119" t="s">
        <v>139</v>
      </c>
      <c r="D43" s="115" t="s">
        <v>522</v>
      </c>
      <c r="E43" s="123" t="s">
        <v>154</v>
      </c>
      <c r="F43" s="115" t="s">
        <v>124</v>
      </c>
      <c r="G43" s="176" t="s">
        <v>106</v>
      </c>
      <c r="H43" s="177"/>
      <c r="I43" s="116" t="s">
        <v>142</v>
      </c>
      <c r="J43" s="111">
        <f t="shared" si="0"/>
        <v>34.200000000000003</v>
      </c>
      <c r="K43" s="111">
        <v>34.200000000000003</v>
      </c>
      <c r="L43" s="113">
        <f t="shared" si="1"/>
        <v>410.40000000000003</v>
      </c>
      <c r="M43" s="106"/>
    </row>
    <row r="44" spans="1:13" ht="24" customHeight="1">
      <c r="A44" s="102"/>
      <c r="B44" s="109">
        <f>'Tax Invoice'!D40</f>
        <v>5</v>
      </c>
      <c r="C44" s="119" t="s">
        <v>155</v>
      </c>
      <c r="D44" s="115" t="s">
        <v>155</v>
      </c>
      <c r="E44" s="123" t="s">
        <v>156</v>
      </c>
      <c r="F44" s="115" t="s">
        <v>157</v>
      </c>
      <c r="G44" s="176" t="s">
        <v>134</v>
      </c>
      <c r="H44" s="177"/>
      <c r="I44" s="116" t="s">
        <v>158</v>
      </c>
      <c r="J44" s="111">
        <f t="shared" si="0"/>
        <v>6.99</v>
      </c>
      <c r="K44" s="111">
        <v>6.99</v>
      </c>
      <c r="L44" s="113">
        <f t="shared" si="1"/>
        <v>34.950000000000003</v>
      </c>
      <c r="M44" s="106"/>
    </row>
    <row r="45" spans="1:13" ht="24" customHeight="1">
      <c r="A45" s="102"/>
      <c r="B45" s="109">
        <f>'Tax Invoice'!D41</f>
        <v>33</v>
      </c>
      <c r="C45" s="119" t="s">
        <v>155</v>
      </c>
      <c r="D45" s="115" t="s">
        <v>155</v>
      </c>
      <c r="E45" s="123" t="s">
        <v>159</v>
      </c>
      <c r="F45" s="115" t="s">
        <v>157</v>
      </c>
      <c r="G45" s="176" t="s">
        <v>160</v>
      </c>
      <c r="H45" s="177"/>
      <c r="I45" s="116" t="s">
        <v>158</v>
      </c>
      <c r="J45" s="111">
        <f t="shared" si="0"/>
        <v>6.99</v>
      </c>
      <c r="K45" s="111">
        <v>6.99</v>
      </c>
      <c r="L45" s="113">
        <f t="shared" si="1"/>
        <v>230.67000000000002</v>
      </c>
      <c r="M45" s="106"/>
    </row>
    <row r="46" spans="1:13" ht="24" customHeight="1">
      <c r="A46" s="102"/>
      <c r="B46" s="109">
        <f>'Tax Invoice'!D42</f>
        <v>18</v>
      </c>
      <c r="C46" s="119" t="s">
        <v>155</v>
      </c>
      <c r="D46" s="115" t="s">
        <v>155</v>
      </c>
      <c r="E46" s="123" t="s">
        <v>161</v>
      </c>
      <c r="F46" s="115" t="s">
        <v>157</v>
      </c>
      <c r="G46" s="176" t="s">
        <v>162</v>
      </c>
      <c r="H46" s="177"/>
      <c r="I46" s="116" t="s">
        <v>158</v>
      </c>
      <c r="J46" s="111">
        <f t="shared" si="0"/>
        <v>6.99</v>
      </c>
      <c r="K46" s="111">
        <v>6.99</v>
      </c>
      <c r="L46" s="113">
        <f t="shared" si="1"/>
        <v>125.82000000000001</v>
      </c>
      <c r="M46" s="106"/>
    </row>
    <row r="47" spans="1:13" ht="12.75" customHeight="1">
      <c r="A47" s="102"/>
      <c r="B47" s="109">
        <f>'Tax Invoice'!D43</f>
        <v>36</v>
      </c>
      <c r="C47" s="119" t="s">
        <v>163</v>
      </c>
      <c r="D47" s="115" t="s">
        <v>163</v>
      </c>
      <c r="E47" s="123" t="s">
        <v>164</v>
      </c>
      <c r="F47" s="115" t="s">
        <v>134</v>
      </c>
      <c r="G47" s="176"/>
      <c r="H47" s="177"/>
      <c r="I47" s="116" t="s">
        <v>165</v>
      </c>
      <c r="J47" s="111">
        <f t="shared" si="0"/>
        <v>5.88</v>
      </c>
      <c r="K47" s="111">
        <v>5.88</v>
      </c>
      <c r="L47" s="113">
        <f t="shared" si="1"/>
        <v>211.68</v>
      </c>
      <c r="M47" s="106"/>
    </row>
    <row r="48" spans="1:13" ht="12.75" customHeight="1">
      <c r="A48" s="102"/>
      <c r="B48" s="109">
        <f>'Tax Invoice'!D44</f>
        <v>2</v>
      </c>
      <c r="C48" s="119" t="s">
        <v>163</v>
      </c>
      <c r="D48" s="115" t="s">
        <v>163</v>
      </c>
      <c r="E48" s="123" t="s">
        <v>166</v>
      </c>
      <c r="F48" s="115" t="s">
        <v>138</v>
      </c>
      <c r="G48" s="176"/>
      <c r="H48" s="177"/>
      <c r="I48" s="116" t="s">
        <v>165</v>
      </c>
      <c r="J48" s="111">
        <f t="shared" si="0"/>
        <v>5.88</v>
      </c>
      <c r="K48" s="111">
        <v>5.88</v>
      </c>
      <c r="L48" s="113">
        <f t="shared" si="1"/>
        <v>11.76</v>
      </c>
      <c r="M48" s="106"/>
    </row>
    <row r="49" spans="1:13" ht="12.75" customHeight="1">
      <c r="A49" s="102"/>
      <c r="B49" s="109">
        <f>'Tax Invoice'!D45</f>
        <v>2</v>
      </c>
      <c r="C49" s="119" t="s">
        <v>163</v>
      </c>
      <c r="D49" s="115" t="s">
        <v>163</v>
      </c>
      <c r="E49" s="123" t="s">
        <v>167</v>
      </c>
      <c r="F49" s="115" t="s">
        <v>160</v>
      </c>
      <c r="G49" s="176"/>
      <c r="H49" s="177"/>
      <c r="I49" s="116" t="s">
        <v>165</v>
      </c>
      <c r="J49" s="111">
        <f t="shared" si="0"/>
        <v>5.88</v>
      </c>
      <c r="K49" s="111">
        <v>5.88</v>
      </c>
      <c r="L49" s="113">
        <f t="shared" si="1"/>
        <v>11.76</v>
      </c>
      <c r="M49" s="106"/>
    </row>
    <row r="50" spans="1:13" ht="12.75" customHeight="1">
      <c r="A50" s="102"/>
      <c r="B50" s="109">
        <f>'Tax Invoice'!D46</f>
        <v>11</v>
      </c>
      <c r="C50" s="119" t="s">
        <v>163</v>
      </c>
      <c r="D50" s="115" t="s">
        <v>523</v>
      </c>
      <c r="E50" s="123" t="s">
        <v>168</v>
      </c>
      <c r="F50" s="115" t="s">
        <v>169</v>
      </c>
      <c r="G50" s="176"/>
      <c r="H50" s="177"/>
      <c r="I50" s="116" t="s">
        <v>165</v>
      </c>
      <c r="J50" s="111">
        <f t="shared" si="0"/>
        <v>6.25</v>
      </c>
      <c r="K50" s="111">
        <v>6.25</v>
      </c>
      <c r="L50" s="113">
        <f t="shared" si="1"/>
        <v>68.75</v>
      </c>
      <c r="M50" s="106"/>
    </row>
    <row r="51" spans="1:13" ht="12.75" customHeight="1">
      <c r="A51" s="102"/>
      <c r="B51" s="109">
        <f>'Tax Invoice'!D47</f>
        <v>2</v>
      </c>
      <c r="C51" s="119" t="s">
        <v>170</v>
      </c>
      <c r="D51" s="115" t="s">
        <v>170</v>
      </c>
      <c r="E51" s="123" t="s">
        <v>171</v>
      </c>
      <c r="F51" s="115" t="s">
        <v>134</v>
      </c>
      <c r="G51" s="176"/>
      <c r="H51" s="177"/>
      <c r="I51" s="116" t="s">
        <v>172</v>
      </c>
      <c r="J51" s="111">
        <f t="shared" si="0"/>
        <v>5.88</v>
      </c>
      <c r="K51" s="111">
        <v>5.88</v>
      </c>
      <c r="L51" s="113">
        <f t="shared" si="1"/>
        <v>11.76</v>
      </c>
      <c r="M51" s="106"/>
    </row>
    <row r="52" spans="1:13" ht="12.75" customHeight="1">
      <c r="A52" s="102"/>
      <c r="B52" s="109">
        <f>'Tax Invoice'!D48</f>
        <v>2</v>
      </c>
      <c r="C52" s="119" t="s">
        <v>170</v>
      </c>
      <c r="D52" s="115" t="s">
        <v>170</v>
      </c>
      <c r="E52" s="123" t="s">
        <v>173</v>
      </c>
      <c r="F52" s="115" t="s">
        <v>138</v>
      </c>
      <c r="G52" s="176"/>
      <c r="H52" s="177"/>
      <c r="I52" s="116" t="s">
        <v>172</v>
      </c>
      <c r="J52" s="111">
        <f t="shared" si="0"/>
        <v>5.88</v>
      </c>
      <c r="K52" s="111">
        <v>5.88</v>
      </c>
      <c r="L52" s="113">
        <f t="shared" si="1"/>
        <v>11.76</v>
      </c>
      <c r="M52" s="106"/>
    </row>
    <row r="53" spans="1:13" ht="12.75" customHeight="1">
      <c r="A53" s="102"/>
      <c r="B53" s="109">
        <f>'Tax Invoice'!D49</f>
        <v>2</v>
      </c>
      <c r="C53" s="119" t="s">
        <v>170</v>
      </c>
      <c r="D53" s="115" t="s">
        <v>170</v>
      </c>
      <c r="E53" s="123" t="s">
        <v>174</v>
      </c>
      <c r="F53" s="115" t="s">
        <v>160</v>
      </c>
      <c r="G53" s="176"/>
      <c r="H53" s="177"/>
      <c r="I53" s="116" t="s">
        <v>172</v>
      </c>
      <c r="J53" s="111">
        <f t="shared" si="0"/>
        <v>5.88</v>
      </c>
      <c r="K53" s="111">
        <v>5.88</v>
      </c>
      <c r="L53" s="113">
        <f t="shared" si="1"/>
        <v>11.76</v>
      </c>
      <c r="M53" s="106"/>
    </row>
    <row r="54" spans="1:13" ht="24" customHeight="1">
      <c r="A54" s="102"/>
      <c r="B54" s="109">
        <f>'Tax Invoice'!D50</f>
        <v>1</v>
      </c>
      <c r="C54" s="119" t="s">
        <v>175</v>
      </c>
      <c r="D54" s="115" t="s">
        <v>175</v>
      </c>
      <c r="E54" s="123" t="s">
        <v>176</v>
      </c>
      <c r="F54" s="115" t="s">
        <v>177</v>
      </c>
      <c r="G54" s="176" t="s">
        <v>178</v>
      </c>
      <c r="H54" s="177"/>
      <c r="I54" s="116" t="s">
        <v>179</v>
      </c>
      <c r="J54" s="111">
        <f t="shared" ref="J54:J85" si="2">ROUNDUP(K54*$O$1,2)</f>
        <v>27.21</v>
      </c>
      <c r="K54" s="111">
        <v>27.21</v>
      </c>
      <c r="L54" s="113">
        <f t="shared" ref="L54:L85" si="3">J54*B54</f>
        <v>27.21</v>
      </c>
      <c r="M54" s="106"/>
    </row>
    <row r="55" spans="1:13" ht="24" customHeight="1">
      <c r="A55" s="102"/>
      <c r="B55" s="109">
        <f>'Tax Invoice'!D51</f>
        <v>8</v>
      </c>
      <c r="C55" s="119" t="s">
        <v>180</v>
      </c>
      <c r="D55" s="115" t="s">
        <v>180</v>
      </c>
      <c r="E55" s="123" t="s">
        <v>181</v>
      </c>
      <c r="F55" s="115" t="s">
        <v>177</v>
      </c>
      <c r="G55" s="176" t="s">
        <v>141</v>
      </c>
      <c r="H55" s="177"/>
      <c r="I55" s="116" t="s">
        <v>182</v>
      </c>
      <c r="J55" s="111">
        <f t="shared" si="2"/>
        <v>27.21</v>
      </c>
      <c r="K55" s="111">
        <v>27.21</v>
      </c>
      <c r="L55" s="113">
        <f t="shared" si="3"/>
        <v>217.68</v>
      </c>
      <c r="M55" s="106"/>
    </row>
    <row r="56" spans="1:13" ht="12.75" customHeight="1">
      <c r="A56" s="102"/>
      <c r="B56" s="109">
        <f>'Tax Invoice'!D52</f>
        <v>5</v>
      </c>
      <c r="C56" s="119" t="s">
        <v>183</v>
      </c>
      <c r="D56" s="115" t="s">
        <v>183</v>
      </c>
      <c r="E56" s="123" t="s">
        <v>184</v>
      </c>
      <c r="F56" s="115" t="s">
        <v>134</v>
      </c>
      <c r="G56" s="176"/>
      <c r="H56" s="177"/>
      <c r="I56" s="116" t="s">
        <v>185</v>
      </c>
      <c r="J56" s="111">
        <f t="shared" si="2"/>
        <v>7.35</v>
      </c>
      <c r="K56" s="111">
        <v>7.35</v>
      </c>
      <c r="L56" s="113">
        <f t="shared" si="3"/>
        <v>36.75</v>
      </c>
      <c r="M56" s="106"/>
    </row>
    <row r="57" spans="1:13" ht="12.75" customHeight="1">
      <c r="A57" s="102"/>
      <c r="B57" s="109">
        <f>'Tax Invoice'!D53</f>
        <v>5</v>
      </c>
      <c r="C57" s="119" t="s">
        <v>183</v>
      </c>
      <c r="D57" s="115" t="s">
        <v>183</v>
      </c>
      <c r="E57" s="123" t="s">
        <v>186</v>
      </c>
      <c r="F57" s="115" t="s">
        <v>138</v>
      </c>
      <c r="G57" s="176"/>
      <c r="H57" s="177"/>
      <c r="I57" s="116" t="s">
        <v>185</v>
      </c>
      <c r="J57" s="111">
        <f t="shared" si="2"/>
        <v>7.35</v>
      </c>
      <c r="K57" s="111">
        <v>7.35</v>
      </c>
      <c r="L57" s="113">
        <f t="shared" si="3"/>
        <v>36.75</v>
      </c>
      <c r="M57" s="106"/>
    </row>
    <row r="58" spans="1:13" ht="12.75" customHeight="1">
      <c r="A58" s="102"/>
      <c r="B58" s="109">
        <f>'Tax Invoice'!D54</f>
        <v>5</v>
      </c>
      <c r="C58" s="119" t="s">
        <v>183</v>
      </c>
      <c r="D58" s="115" t="s">
        <v>183</v>
      </c>
      <c r="E58" s="123" t="s">
        <v>187</v>
      </c>
      <c r="F58" s="115" t="s">
        <v>160</v>
      </c>
      <c r="G58" s="176"/>
      <c r="H58" s="177"/>
      <c r="I58" s="116" t="s">
        <v>185</v>
      </c>
      <c r="J58" s="111">
        <f t="shared" si="2"/>
        <v>7.35</v>
      </c>
      <c r="K58" s="111">
        <v>7.35</v>
      </c>
      <c r="L58" s="113">
        <f t="shared" si="3"/>
        <v>36.75</v>
      </c>
      <c r="M58" s="106"/>
    </row>
    <row r="59" spans="1:13" ht="12.75" customHeight="1">
      <c r="A59" s="102"/>
      <c r="B59" s="109">
        <f>'Tax Invoice'!D55</f>
        <v>5</v>
      </c>
      <c r="C59" s="119" t="s">
        <v>188</v>
      </c>
      <c r="D59" s="115" t="s">
        <v>188</v>
      </c>
      <c r="E59" s="123" t="s">
        <v>189</v>
      </c>
      <c r="F59" s="115" t="s">
        <v>134</v>
      </c>
      <c r="G59" s="176"/>
      <c r="H59" s="177"/>
      <c r="I59" s="116" t="s">
        <v>190</v>
      </c>
      <c r="J59" s="111">
        <f t="shared" si="2"/>
        <v>6.62</v>
      </c>
      <c r="K59" s="111">
        <v>6.62</v>
      </c>
      <c r="L59" s="113">
        <f t="shared" si="3"/>
        <v>33.1</v>
      </c>
      <c r="M59" s="106"/>
    </row>
    <row r="60" spans="1:13" ht="12.75" customHeight="1">
      <c r="A60" s="102"/>
      <c r="B60" s="109">
        <f>'Tax Invoice'!D56</f>
        <v>5</v>
      </c>
      <c r="C60" s="119" t="s">
        <v>188</v>
      </c>
      <c r="D60" s="115" t="s">
        <v>188</v>
      </c>
      <c r="E60" s="123" t="s">
        <v>191</v>
      </c>
      <c r="F60" s="115" t="s">
        <v>138</v>
      </c>
      <c r="G60" s="176"/>
      <c r="H60" s="177"/>
      <c r="I60" s="116" t="s">
        <v>190</v>
      </c>
      <c r="J60" s="111">
        <f t="shared" si="2"/>
        <v>6.62</v>
      </c>
      <c r="K60" s="111">
        <v>6.62</v>
      </c>
      <c r="L60" s="113">
        <f t="shared" si="3"/>
        <v>33.1</v>
      </c>
      <c r="M60" s="106"/>
    </row>
    <row r="61" spans="1:13" ht="12.75" customHeight="1">
      <c r="A61" s="102"/>
      <c r="B61" s="109">
        <f>'Tax Invoice'!D57</f>
        <v>5</v>
      </c>
      <c r="C61" s="119" t="s">
        <v>188</v>
      </c>
      <c r="D61" s="115" t="s">
        <v>188</v>
      </c>
      <c r="E61" s="123" t="s">
        <v>192</v>
      </c>
      <c r="F61" s="115" t="s">
        <v>160</v>
      </c>
      <c r="G61" s="176"/>
      <c r="H61" s="177"/>
      <c r="I61" s="116" t="s">
        <v>190</v>
      </c>
      <c r="J61" s="111">
        <f t="shared" si="2"/>
        <v>6.62</v>
      </c>
      <c r="K61" s="111">
        <v>6.62</v>
      </c>
      <c r="L61" s="113">
        <f t="shared" si="3"/>
        <v>33.1</v>
      </c>
      <c r="M61" s="106"/>
    </row>
    <row r="62" spans="1:13" ht="12.75" customHeight="1">
      <c r="A62" s="102"/>
      <c r="B62" s="109">
        <f>'Tax Invoice'!D58</f>
        <v>6</v>
      </c>
      <c r="C62" s="119" t="s">
        <v>193</v>
      </c>
      <c r="D62" s="115" t="s">
        <v>524</v>
      </c>
      <c r="E62" s="123" t="s">
        <v>194</v>
      </c>
      <c r="F62" s="115" t="s">
        <v>195</v>
      </c>
      <c r="G62" s="176"/>
      <c r="H62" s="177"/>
      <c r="I62" s="116" t="s">
        <v>196</v>
      </c>
      <c r="J62" s="111">
        <f t="shared" si="2"/>
        <v>9.19</v>
      </c>
      <c r="K62" s="111">
        <v>9.19</v>
      </c>
      <c r="L62" s="113">
        <f t="shared" si="3"/>
        <v>55.14</v>
      </c>
      <c r="M62" s="106"/>
    </row>
    <row r="63" spans="1:13" ht="24" customHeight="1">
      <c r="A63" s="102"/>
      <c r="B63" s="109">
        <f>'Tax Invoice'!D59</f>
        <v>4</v>
      </c>
      <c r="C63" s="119" t="s">
        <v>197</v>
      </c>
      <c r="D63" s="115" t="s">
        <v>197</v>
      </c>
      <c r="E63" s="123" t="s">
        <v>198</v>
      </c>
      <c r="F63" s="115" t="s">
        <v>199</v>
      </c>
      <c r="G63" s="176" t="s">
        <v>141</v>
      </c>
      <c r="H63" s="177"/>
      <c r="I63" s="116" t="s">
        <v>200</v>
      </c>
      <c r="J63" s="111">
        <f t="shared" si="2"/>
        <v>27.21</v>
      </c>
      <c r="K63" s="111">
        <v>27.21</v>
      </c>
      <c r="L63" s="113">
        <f t="shared" si="3"/>
        <v>108.84</v>
      </c>
      <c r="M63" s="106"/>
    </row>
    <row r="64" spans="1:13" ht="24" customHeight="1">
      <c r="A64" s="102"/>
      <c r="B64" s="109">
        <f>'Tax Invoice'!D60</f>
        <v>3</v>
      </c>
      <c r="C64" s="119" t="s">
        <v>201</v>
      </c>
      <c r="D64" s="115" t="s">
        <v>201</v>
      </c>
      <c r="E64" s="123" t="s">
        <v>202</v>
      </c>
      <c r="F64" s="115" t="s">
        <v>203</v>
      </c>
      <c r="G64" s="176"/>
      <c r="H64" s="177"/>
      <c r="I64" s="116" t="s">
        <v>583</v>
      </c>
      <c r="J64" s="111">
        <f t="shared" si="2"/>
        <v>10.66</v>
      </c>
      <c r="K64" s="111">
        <v>10.66</v>
      </c>
      <c r="L64" s="113">
        <f t="shared" si="3"/>
        <v>31.98</v>
      </c>
      <c r="M64" s="106"/>
    </row>
    <row r="65" spans="1:13" ht="24" customHeight="1">
      <c r="A65" s="102"/>
      <c r="B65" s="109">
        <f>'Tax Invoice'!D61</f>
        <v>3</v>
      </c>
      <c r="C65" s="119" t="s">
        <v>201</v>
      </c>
      <c r="D65" s="115" t="s">
        <v>201</v>
      </c>
      <c r="E65" s="123" t="s">
        <v>204</v>
      </c>
      <c r="F65" s="115" t="s">
        <v>118</v>
      </c>
      <c r="G65" s="176"/>
      <c r="H65" s="177"/>
      <c r="I65" s="116" t="s">
        <v>583</v>
      </c>
      <c r="J65" s="111">
        <f t="shared" si="2"/>
        <v>10.66</v>
      </c>
      <c r="K65" s="111">
        <v>10.66</v>
      </c>
      <c r="L65" s="113">
        <f t="shared" si="3"/>
        <v>31.98</v>
      </c>
      <c r="M65" s="106"/>
    </row>
    <row r="66" spans="1:13" ht="24" customHeight="1">
      <c r="A66" s="102"/>
      <c r="B66" s="109">
        <f>'Tax Invoice'!D62</f>
        <v>4</v>
      </c>
      <c r="C66" s="119" t="s">
        <v>205</v>
      </c>
      <c r="D66" s="115" t="s">
        <v>205</v>
      </c>
      <c r="E66" s="123" t="s">
        <v>206</v>
      </c>
      <c r="F66" s="115" t="s">
        <v>207</v>
      </c>
      <c r="G66" s="176" t="s">
        <v>89</v>
      </c>
      <c r="H66" s="177"/>
      <c r="I66" s="116" t="s">
        <v>208</v>
      </c>
      <c r="J66" s="111">
        <f t="shared" si="2"/>
        <v>21.69</v>
      </c>
      <c r="K66" s="111">
        <v>21.69</v>
      </c>
      <c r="L66" s="113">
        <f t="shared" si="3"/>
        <v>86.76</v>
      </c>
      <c r="M66" s="106"/>
    </row>
    <row r="67" spans="1:13" ht="24" customHeight="1">
      <c r="A67" s="102"/>
      <c r="B67" s="109">
        <f>'Tax Invoice'!D63</f>
        <v>8</v>
      </c>
      <c r="C67" s="119" t="s">
        <v>205</v>
      </c>
      <c r="D67" s="115" t="s">
        <v>205</v>
      </c>
      <c r="E67" s="123" t="s">
        <v>209</v>
      </c>
      <c r="F67" s="115" t="s">
        <v>210</v>
      </c>
      <c r="G67" s="176" t="s">
        <v>89</v>
      </c>
      <c r="H67" s="177"/>
      <c r="I67" s="116" t="s">
        <v>208</v>
      </c>
      <c r="J67" s="111">
        <f t="shared" si="2"/>
        <v>21.69</v>
      </c>
      <c r="K67" s="111">
        <v>21.69</v>
      </c>
      <c r="L67" s="113">
        <f t="shared" si="3"/>
        <v>173.52</v>
      </c>
      <c r="M67" s="106"/>
    </row>
    <row r="68" spans="1:13" ht="12.75" customHeight="1">
      <c r="A68" s="102"/>
      <c r="B68" s="109">
        <f>'Tax Invoice'!D64</f>
        <v>15</v>
      </c>
      <c r="C68" s="119" t="s">
        <v>211</v>
      </c>
      <c r="D68" s="115" t="s">
        <v>211</v>
      </c>
      <c r="E68" s="123" t="s">
        <v>212</v>
      </c>
      <c r="F68" s="115" t="s">
        <v>138</v>
      </c>
      <c r="G68" s="176"/>
      <c r="H68" s="177"/>
      <c r="I68" s="116" t="s">
        <v>213</v>
      </c>
      <c r="J68" s="111">
        <f t="shared" si="2"/>
        <v>20.22</v>
      </c>
      <c r="K68" s="111">
        <v>20.22</v>
      </c>
      <c r="L68" s="113">
        <f t="shared" si="3"/>
        <v>303.29999999999995</v>
      </c>
      <c r="M68" s="106"/>
    </row>
    <row r="69" spans="1:13" ht="12.75" customHeight="1">
      <c r="A69" s="102"/>
      <c r="B69" s="109">
        <f>'Tax Invoice'!D65</f>
        <v>15</v>
      </c>
      <c r="C69" s="119" t="s">
        <v>211</v>
      </c>
      <c r="D69" s="115" t="s">
        <v>211</v>
      </c>
      <c r="E69" s="123" t="s">
        <v>214</v>
      </c>
      <c r="F69" s="115" t="s">
        <v>160</v>
      </c>
      <c r="G69" s="176"/>
      <c r="H69" s="177"/>
      <c r="I69" s="116" t="s">
        <v>213</v>
      </c>
      <c r="J69" s="111">
        <f t="shared" si="2"/>
        <v>20.22</v>
      </c>
      <c r="K69" s="111">
        <v>20.22</v>
      </c>
      <c r="L69" s="113">
        <f t="shared" si="3"/>
        <v>303.29999999999995</v>
      </c>
      <c r="M69" s="106"/>
    </row>
    <row r="70" spans="1:13" ht="24" customHeight="1">
      <c r="A70" s="102"/>
      <c r="B70" s="109">
        <f>'Tax Invoice'!D66</f>
        <v>4</v>
      </c>
      <c r="C70" s="119" t="s">
        <v>215</v>
      </c>
      <c r="D70" s="115" t="s">
        <v>215</v>
      </c>
      <c r="E70" s="123" t="s">
        <v>216</v>
      </c>
      <c r="F70" s="115" t="s">
        <v>138</v>
      </c>
      <c r="G70" s="176" t="s">
        <v>135</v>
      </c>
      <c r="H70" s="177"/>
      <c r="I70" s="116" t="s">
        <v>217</v>
      </c>
      <c r="J70" s="111">
        <f t="shared" si="2"/>
        <v>6.25</v>
      </c>
      <c r="K70" s="111">
        <v>6.25</v>
      </c>
      <c r="L70" s="113">
        <f t="shared" si="3"/>
        <v>25</v>
      </c>
      <c r="M70" s="106"/>
    </row>
    <row r="71" spans="1:13" ht="24" customHeight="1">
      <c r="A71" s="102"/>
      <c r="B71" s="109">
        <f>'Tax Invoice'!D67</f>
        <v>4</v>
      </c>
      <c r="C71" s="119" t="s">
        <v>215</v>
      </c>
      <c r="D71" s="115" t="s">
        <v>215</v>
      </c>
      <c r="E71" s="123" t="s">
        <v>218</v>
      </c>
      <c r="F71" s="115" t="s">
        <v>160</v>
      </c>
      <c r="G71" s="176" t="s">
        <v>135</v>
      </c>
      <c r="H71" s="177"/>
      <c r="I71" s="116" t="s">
        <v>217</v>
      </c>
      <c r="J71" s="111">
        <f t="shared" si="2"/>
        <v>6.25</v>
      </c>
      <c r="K71" s="111">
        <v>6.25</v>
      </c>
      <c r="L71" s="113">
        <f t="shared" si="3"/>
        <v>25</v>
      </c>
      <c r="M71" s="106"/>
    </row>
    <row r="72" spans="1:13" ht="36" customHeight="1">
      <c r="A72" s="102"/>
      <c r="B72" s="109">
        <f>'Tax Invoice'!D68</f>
        <v>15</v>
      </c>
      <c r="C72" s="119" t="s">
        <v>219</v>
      </c>
      <c r="D72" s="115" t="s">
        <v>219</v>
      </c>
      <c r="E72" s="123" t="s">
        <v>220</v>
      </c>
      <c r="F72" s="115" t="s">
        <v>221</v>
      </c>
      <c r="G72" s="176" t="s">
        <v>106</v>
      </c>
      <c r="H72" s="177"/>
      <c r="I72" s="116" t="s">
        <v>584</v>
      </c>
      <c r="J72" s="111">
        <f t="shared" si="2"/>
        <v>133.84</v>
      </c>
      <c r="K72" s="111">
        <v>133.84</v>
      </c>
      <c r="L72" s="113">
        <f t="shared" si="3"/>
        <v>2007.6000000000001</v>
      </c>
      <c r="M72" s="106"/>
    </row>
    <row r="73" spans="1:13" ht="24" customHeight="1">
      <c r="A73" s="102"/>
      <c r="B73" s="109">
        <f>'Tax Invoice'!D69</f>
        <v>15</v>
      </c>
      <c r="C73" s="119" t="s">
        <v>222</v>
      </c>
      <c r="D73" s="115" t="s">
        <v>222</v>
      </c>
      <c r="E73" s="123" t="s">
        <v>223</v>
      </c>
      <c r="F73" s="115" t="s">
        <v>138</v>
      </c>
      <c r="G73" s="176" t="s">
        <v>141</v>
      </c>
      <c r="H73" s="177"/>
      <c r="I73" s="116" t="s">
        <v>224</v>
      </c>
      <c r="J73" s="111">
        <f t="shared" si="2"/>
        <v>43.02</v>
      </c>
      <c r="K73" s="111">
        <v>43.02</v>
      </c>
      <c r="L73" s="113">
        <f t="shared" si="3"/>
        <v>645.30000000000007</v>
      </c>
      <c r="M73" s="106"/>
    </row>
    <row r="74" spans="1:13" ht="24" customHeight="1">
      <c r="A74" s="102"/>
      <c r="B74" s="109">
        <f>'Tax Invoice'!D70</f>
        <v>15</v>
      </c>
      <c r="C74" s="119" t="s">
        <v>222</v>
      </c>
      <c r="D74" s="115" t="s">
        <v>222</v>
      </c>
      <c r="E74" s="123" t="s">
        <v>225</v>
      </c>
      <c r="F74" s="115" t="s">
        <v>160</v>
      </c>
      <c r="G74" s="176" t="s">
        <v>141</v>
      </c>
      <c r="H74" s="177"/>
      <c r="I74" s="116" t="s">
        <v>224</v>
      </c>
      <c r="J74" s="111">
        <f t="shared" si="2"/>
        <v>43.02</v>
      </c>
      <c r="K74" s="111">
        <v>43.02</v>
      </c>
      <c r="L74" s="113">
        <f t="shared" si="3"/>
        <v>645.30000000000007</v>
      </c>
      <c r="M74" s="106"/>
    </row>
    <row r="75" spans="1:13" ht="12.75" customHeight="1">
      <c r="A75" s="102"/>
      <c r="B75" s="109">
        <f>'Tax Invoice'!D71</f>
        <v>8</v>
      </c>
      <c r="C75" s="119" t="s">
        <v>226</v>
      </c>
      <c r="D75" s="115" t="s">
        <v>226</v>
      </c>
      <c r="E75" s="123" t="s">
        <v>227</v>
      </c>
      <c r="F75" s="115" t="s">
        <v>134</v>
      </c>
      <c r="G75" s="176"/>
      <c r="H75" s="177"/>
      <c r="I75" s="116" t="s">
        <v>228</v>
      </c>
      <c r="J75" s="111">
        <f t="shared" si="2"/>
        <v>10.66</v>
      </c>
      <c r="K75" s="111">
        <v>10.66</v>
      </c>
      <c r="L75" s="113">
        <f t="shared" si="3"/>
        <v>85.28</v>
      </c>
      <c r="M75" s="106"/>
    </row>
    <row r="76" spans="1:13" ht="12.75" customHeight="1">
      <c r="A76" s="102"/>
      <c r="B76" s="109">
        <f>'Tax Invoice'!D72</f>
        <v>5</v>
      </c>
      <c r="C76" s="119" t="s">
        <v>226</v>
      </c>
      <c r="D76" s="115" t="s">
        <v>226</v>
      </c>
      <c r="E76" s="123" t="s">
        <v>229</v>
      </c>
      <c r="F76" s="115" t="s">
        <v>138</v>
      </c>
      <c r="G76" s="176"/>
      <c r="H76" s="177"/>
      <c r="I76" s="116" t="s">
        <v>228</v>
      </c>
      <c r="J76" s="111">
        <f t="shared" si="2"/>
        <v>10.66</v>
      </c>
      <c r="K76" s="111">
        <v>10.66</v>
      </c>
      <c r="L76" s="113">
        <f t="shared" si="3"/>
        <v>53.3</v>
      </c>
      <c r="M76" s="106"/>
    </row>
    <row r="77" spans="1:13" ht="12.75" customHeight="1">
      <c r="A77" s="102"/>
      <c r="B77" s="109">
        <f>'Tax Invoice'!D73</f>
        <v>5</v>
      </c>
      <c r="C77" s="119" t="s">
        <v>226</v>
      </c>
      <c r="D77" s="115" t="s">
        <v>226</v>
      </c>
      <c r="E77" s="123" t="s">
        <v>230</v>
      </c>
      <c r="F77" s="115" t="s">
        <v>160</v>
      </c>
      <c r="G77" s="176"/>
      <c r="H77" s="177"/>
      <c r="I77" s="116" t="s">
        <v>228</v>
      </c>
      <c r="J77" s="111">
        <f t="shared" si="2"/>
        <v>10.66</v>
      </c>
      <c r="K77" s="111">
        <v>10.66</v>
      </c>
      <c r="L77" s="113">
        <f t="shared" si="3"/>
        <v>53.3</v>
      </c>
      <c r="M77" s="106"/>
    </row>
    <row r="78" spans="1:13" ht="24" customHeight="1">
      <c r="A78" s="102"/>
      <c r="B78" s="109">
        <f>'Tax Invoice'!D74</f>
        <v>6</v>
      </c>
      <c r="C78" s="119" t="s">
        <v>231</v>
      </c>
      <c r="D78" s="115" t="s">
        <v>231</v>
      </c>
      <c r="E78" s="123" t="s">
        <v>232</v>
      </c>
      <c r="F78" s="115" t="s">
        <v>138</v>
      </c>
      <c r="G78" s="176"/>
      <c r="H78" s="177"/>
      <c r="I78" s="116" t="s">
        <v>233</v>
      </c>
      <c r="J78" s="111">
        <f t="shared" si="2"/>
        <v>14.34</v>
      </c>
      <c r="K78" s="111">
        <v>14.34</v>
      </c>
      <c r="L78" s="113">
        <f t="shared" si="3"/>
        <v>86.039999999999992</v>
      </c>
      <c r="M78" s="106"/>
    </row>
    <row r="79" spans="1:13" ht="24" customHeight="1">
      <c r="A79" s="102"/>
      <c r="B79" s="109">
        <f>'Tax Invoice'!D75</f>
        <v>8</v>
      </c>
      <c r="C79" s="119" t="s">
        <v>234</v>
      </c>
      <c r="D79" s="115" t="s">
        <v>234</v>
      </c>
      <c r="E79" s="123" t="s">
        <v>235</v>
      </c>
      <c r="F79" s="115" t="s">
        <v>160</v>
      </c>
      <c r="G79" s="176" t="s">
        <v>141</v>
      </c>
      <c r="H79" s="177"/>
      <c r="I79" s="116" t="s">
        <v>236</v>
      </c>
      <c r="J79" s="111">
        <f t="shared" si="2"/>
        <v>45.96</v>
      </c>
      <c r="K79" s="111">
        <v>45.96</v>
      </c>
      <c r="L79" s="113">
        <f t="shared" si="3"/>
        <v>367.68</v>
      </c>
      <c r="M79" s="106"/>
    </row>
    <row r="80" spans="1:13" ht="12.75" customHeight="1">
      <c r="A80" s="102"/>
      <c r="B80" s="109">
        <f>'Tax Invoice'!D76</f>
        <v>2</v>
      </c>
      <c r="C80" s="119" t="s">
        <v>237</v>
      </c>
      <c r="D80" s="115" t="s">
        <v>525</v>
      </c>
      <c r="E80" s="123" t="s">
        <v>238</v>
      </c>
      <c r="F80" s="115" t="s">
        <v>127</v>
      </c>
      <c r="G80" s="176"/>
      <c r="H80" s="177"/>
      <c r="I80" s="116" t="s">
        <v>239</v>
      </c>
      <c r="J80" s="111">
        <f t="shared" si="2"/>
        <v>40.08</v>
      </c>
      <c r="K80" s="111">
        <v>40.08</v>
      </c>
      <c r="L80" s="113">
        <f t="shared" si="3"/>
        <v>80.16</v>
      </c>
      <c r="M80" s="106"/>
    </row>
    <row r="81" spans="1:13" ht="12.75" customHeight="1">
      <c r="A81" s="102"/>
      <c r="B81" s="109">
        <f>'Tax Invoice'!D77</f>
        <v>8</v>
      </c>
      <c r="C81" s="119" t="s">
        <v>237</v>
      </c>
      <c r="D81" s="115" t="s">
        <v>526</v>
      </c>
      <c r="E81" s="123" t="s">
        <v>240</v>
      </c>
      <c r="F81" s="115" t="s">
        <v>241</v>
      </c>
      <c r="G81" s="176"/>
      <c r="H81" s="177"/>
      <c r="I81" s="116" t="s">
        <v>239</v>
      </c>
      <c r="J81" s="111">
        <f t="shared" si="2"/>
        <v>76.849999999999994</v>
      </c>
      <c r="K81" s="111">
        <v>76.849999999999994</v>
      </c>
      <c r="L81" s="113">
        <f t="shared" si="3"/>
        <v>614.79999999999995</v>
      </c>
      <c r="M81" s="106"/>
    </row>
    <row r="82" spans="1:13" ht="24" customHeight="1">
      <c r="A82" s="102"/>
      <c r="B82" s="109">
        <f>'Tax Invoice'!D78</f>
        <v>2</v>
      </c>
      <c r="C82" s="119" t="s">
        <v>242</v>
      </c>
      <c r="D82" s="115" t="s">
        <v>527</v>
      </c>
      <c r="E82" s="123" t="s">
        <v>243</v>
      </c>
      <c r="F82" s="115" t="s">
        <v>244</v>
      </c>
      <c r="G82" s="176" t="s">
        <v>141</v>
      </c>
      <c r="H82" s="177"/>
      <c r="I82" s="116" t="s">
        <v>585</v>
      </c>
      <c r="J82" s="111">
        <f t="shared" si="2"/>
        <v>83.84</v>
      </c>
      <c r="K82" s="111">
        <v>83.84</v>
      </c>
      <c r="L82" s="113">
        <f t="shared" si="3"/>
        <v>167.68</v>
      </c>
      <c r="M82" s="106"/>
    </row>
    <row r="83" spans="1:13" ht="24" customHeight="1">
      <c r="A83" s="102"/>
      <c r="B83" s="109">
        <f>'Tax Invoice'!D79</f>
        <v>2</v>
      </c>
      <c r="C83" s="119" t="s">
        <v>242</v>
      </c>
      <c r="D83" s="115" t="s">
        <v>528</v>
      </c>
      <c r="E83" s="123" t="s">
        <v>245</v>
      </c>
      <c r="F83" s="115" t="s">
        <v>246</v>
      </c>
      <c r="G83" s="176" t="s">
        <v>141</v>
      </c>
      <c r="H83" s="177"/>
      <c r="I83" s="116" t="s">
        <v>585</v>
      </c>
      <c r="J83" s="111">
        <f t="shared" si="2"/>
        <v>113.62</v>
      </c>
      <c r="K83" s="111">
        <v>113.62</v>
      </c>
      <c r="L83" s="113">
        <f t="shared" si="3"/>
        <v>227.24</v>
      </c>
      <c r="M83" s="106"/>
    </row>
    <row r="84" spans="1:13" ht="24" customHeight="1">
      <c r="A84" s="102"/>
      <c r="B84" s="109">
        <f>'Tax Invoice'!D80</f>
        <v>14</v>
      </c>
      <c r="C84" s="119" t="s">
        <v>242</v>
      </c>
      <c r="D84" s="115" t="s">
        <v>529</v>
      </c>
      <c r="E84" s="123" t="s">
        <v>247</v>
      </c>
      <c r="F84" s="115" t="s">
        <v>248</v>
      </c>
      <c r="G84" s="176" t="s">
        <v>141</v>
      </c>
      <c r="H84" s="177"/>
      <c r="I84" s="116" t="s">
        <v>585</v>
      </c>
      <c r="J84" s="111">
        <f t="shared" si="2"/>
        <v>56.99</v>
      </c>
      <c r="K84" s="111">
        <v>56.99</v>
      </c>
      <c r="L84" s="113">
        <f t="shared" si="3"/>
        <v>797.86</v>
      </c>
      <c r="M84" s="106"/>
    </row>
    <row r="85" spans="1:13" ht="12.75" customHeight="1">
      <c r="A85" s="102"/>
      <c r="B85" s="109">
        <f>'Tax Invoice'!D81</f>
        <v>18</v>
      </c>
      <c r="C85" s="119" t="s">
        <v>249</v>
      </c>
      <c r="D85" s="115" t="s">
        <v>530</v>
      </c>
      <c r="E85" s="123" t="s">
        <v>250</v>
      </c>
      <c r="F85" s="115" t="s">
        <v>251</v>
      </c>
      <c r="G85" s="176"/>
      <c r="H85" s="177"/>
      <c r="I85" s="116" t="s">
        <v>252</v>
      </c>
      <c r="J85" s="111">
        <f t="shared" si="2"/>
        <v>293.8</v>
      </c>
      <c r="K85" s="111">
        <v>293.8</v>
      </c>
      <c r="L85" s="113">
        <f t="shared" si="3"/>
        <v>5288.4000000000005</v>
      </c>
      <c r="M85" s="106"/>
    </row>
    <row r="86" spans="1:13" ht="12.75" customHeight="1">
      <c r="A86" s="102"/>
      <c r="B86" s="109">
        <f>'Tax Invoice'!D82</f>
        <v>4</v>
      </c>
      <c r="C86" s="119" t="s">
        <v>249</v>
      </c>
      <c r="D86" s="115" t="s">
        <v>531</v>
      </c>
      <c r="E86" s="123" t="s">
        <v>253</v>
      </c>
      <c r="F86" s="115" t="s">
        <v>254</v>
      </c>
      <c r="G86" s="176"/>
      <c r="H86" s="177"/>
      <c r="I86" s="116" t="s">
        <v>252</v>
      </c>
      <c r="J86" s="111">
        <f t="shared" ref="J86:J117" si="4">ROUNDUP(K86*$O$1,2)</f>
        <v>404.11</v>
      </c>
      <c r="K86" s="111">
        <v>404.11</v>
      </c>
      <c r="L86" s="113">
        <f t="shared" ref="L86:L117" si="5">J86*B86</f>
        <v>1616.44</v>
      </c>
      <c r="M86" s="106"/>
    </row>
    <row r="87" spans="1:13" ht="12.75" customHeight="1">
      <c r="A87" s="102"/>
      <c r="B87" s="109">
        <f>'Tax Invoice'!D83</f>
        <v>4</v>
      </c>
      <c r="C87" s="119" t="s">
        <v>249</v>
      </c>
      <c r="D87" s="115" t="s">
        <v>532</v>
      </c>
      <c r="E87" s="123" t="s">
        <v>255</v>
      </c>
      <c r="F87" s="115" t="s">
        <v>256</v>
      </c>
      <c r="G87" s="176"/>
      <c r="H87" s="177"/>
      <c r="I87" s="116" t="s">
        <v>252</v>
      </c>
      <c r="J87" s="111">
        <f t="shared" si="4"/>
        <v>71.33</v>
      </c>
      <c r="K87" s="111">
        <v>71.33</v>
      </c>
      <c r="L87" s="113">
        <f t="shared" si="5"/>
        <v>285.32</v>
      </c>
      <c r="M87" s="106"/>
    </row>
    <row r="88" spans="1:13" ht="24" customHeight="1">
      <c r="A88" s="102"/>
      <c r="B88" s="109">
        <f>'Tax Invoice'!D84</f>
        <v>8</v>
      </c>
      <c r="C88" s="119" t="s">
        <v>257</v>
      </c>
      <c r="D88" s="115" t="s">
        <v>533</v>
      </c>
      <c r="E88" s="123" t="s">
        <v>258</v>
      </c>
      <c r="F88" s="115" t="s">
        <v>109</v>
      </c>
      <c r="G88" s="176"/>
      <c r="H88" s="177"/>
      <c r="I88" s="116" t="s">
        <v>259</v>
      </c>
      <c r="J88" s="111">
        <f t="shared" si="4"/>
        <v>62.14</v>
      </c>
      <c r="K88" s="111">
        <v>62.14</v>
      </c>
      <c r="L88" s="113">
        <f t="shared" si="5"/>
        <v>497.12</v>
      </c>
      <c r="M88" s="106"/>
    </row>
    <row r="89" spans="1:13" ht="24" customHeight="1">
      <c r="A89" s="102"/>
      <c r="B89" s="109">
        <f>'Tax Invoice'!D85</f>
        <v>14</v>
      </c>
      <c r="C89" s="119" t="s">
        <v>257</v>
      </c>
      <c r="D89" s="115" t="s">
        <v>534</v>
      </c>
      <c r="E89" s="123" t="s">
        <v>260</v>
      </c>
      <c r="F89" s="115" t="s">
        <v>112</v>
      </c>
      <c r="G89" s="176"/>
      <c r="H89" s="177"/>
      <c r="I89" s="116" t="s">
        <v>259</v>
      </c>
      <c r="J89" s="111">
        <f t="shared" si="4"/>
        <v>63.98</v>
      </c>
      <c r="K89" s="111">
        <v>63.98</v>
      </c>
      <c r="L89" s="113">
        <f t="shared" si="5"/>
        <v>895.71999999999991</v>
      </c>
      <c r="M89" s="106"/>
    </row>
    <row r="90" spans="1:13" ht="12.75" customHeight="1">
      <c r="A90" s="102"/>
      <c r="B90" s="109">
        <f>'Tax Invoice'!D86</f>
        <v>2</v>
      </c>
      <c r="C90" s="119" t="s">
        <v>261</v>
      </c>
      <c r="D90" s="115" t="s">
        <v>535</v>
      </c>
      <c r="E90" s="123" t="s">
        <v>262</v>
      </c>
      <c r="F90" s="115" t="s">
        <v>127</v>
      </c>
      <c r="G90" s="176"/>
      <c r="H90" s="177"/>
      <c r="I90" s="116" t="s">
        <v>263</v>
      </c>
      <c r="J90" s="111">
        <f t="shared" si="4"/>
        <v>40.08</v>
      </c>
      <c r="K90" s="111">
        <v>40.08</v>
      </c>
      <c r="L90" s="113">
        <f t="shared" si="5"/>
        <v>80.16</v>
      </c>
      <c r="M90" s="106"/>
    </row>
    <row r="91" spans="1:13" ht="12.75" customHeight="1">
      <c r="A91" s="102"/>
      <c r="B91" s="109">
        <f>'Tax Invoice'!D87</f>
        <v>10</v>
      </c>
      <c r="C91" s="119" t="s">
        <v>261</v>
      </c>
      <c r="D91" s="115" t="s">
        <v>536</v>
      </c>
      <c r="E91" s="123" t="s">
        <v>264</v>
      </c>
      <c r="F91" s="115" t="s">
        <v>149</v>
      </c>
      <c r="G91" s="176"/>
      <c r="H91" s="177"/>
      <c r="I91" s="116" t="s">
        <v>263</v>
      </c>
      <c r="J91" s="111">
        <f t="shared" si="4"/>
        <v>52.95</v>
      </c>
      <c r="K91" s="111">
        <v>52.95</v>
      </c>
      <c r="L91" s="113">
        <f t="shared" si="5"/>
        <v>529.5</v>
      </c>
      <c r="M91" s="106"/>
    </row>
    <row r="92" spans="1:13" ht="12.75" customHeight="1">
      <c r="A92" s="102"/>
      <c r="B92" s="109">
        <f>'Tax Invoice'!D88</f>
        <v>6</v>
      </c>
      <c r="C92" s="119" t="s">
        <v>265</v>
      </c>
      <c r="D92" s="115" t="s">
        <v>537</v>
      </c>
      <c r="E92" s="123" t="s">
        <v>266</v>
      </c>
      <c r="F92" s="115" t="s">
        <v>127</v>
      </c>
      <c r="G92" s="176"/>
      <c r="H92" s="177"/>
      <c r="I92" s="116" t="s">
        <v>267</v>
      </c>
      <c r="J92" s="111">
        <f t="shared" si="4"/>
        <v>41.92</v>
      </c>
      <c r="K92" s="111">
        <v>41.92</v>
      </c>
      <c r="L92" s="113">
        <f t="shared" si="5"/>
        <v>251.52</v>
      </c>
      <c r="M92" s="106"/>
    </row>
    <row r="93" spans="1:13" ht="12.75" customHeight="1">
      <c r="A93" s="102"/>
      <c r="B93" s="109">
        <f>'Tax Invoice'!D89</f>
        <v>2</v>
      </c>
      <c r="C93" s="119" t="s">
        <v>268</v>
      </c>
      <c r="D93" s="115" t="s">
        <v>538</v>
      </c>
      <c r="E93" s="123" t="s">
        <v>269</v>
      </c>
      <c r="F93" s="115" t="s">
        <v>270</v>
      </c>
      <c r="G93" s="176" t="s">
        <v>141</v>
      </c>
      <c r="H93" s="177"/>
      <c r="I93" s="116" t="s">
        <v>271</v>
      </c>
      <c r="J93" s="111">
        <f t="shared" si="4"/>
        <v>109.94</v>
      </c>
      <c r="K93" s="111">
        <v>109.94</v>
      </c>
      <c r="L93" s="113">
        <f t="shared" si="5"/>
        <v>219.88</v>
      </c>
      <c r="M93" s="106"/>
    </row>
    <row r="94" spans="1:13" ht="12.75" customHeight="1">
      <c r="A94" s="102"/>
      <c r="B94" s="109">
        <f>'Tax Invoice'!D90</f>
        <v>2</v>
      </c>
      <c r="C94" s="119" t="s">
        <v>268</v>
      </c>
      <c r="D94" s="115" t="s">
        <v>538</v>
      </c>
      <c r="E94" s="123" t="s">
        <v>272</v>
      </c>
      <c r="F94" s="115" t="s">
        <v>270</v>
      </c>
      <c r="G94" s="176" t="s">
        <v>273</v>
      </c>
      <c r="H94" s="177"/>
      <c r="I94" s="116" t="s">
        <v>271</v>
      </c>
      <c r="J94" s="111">
        <f t="shared" si="4"/>
        <v>109.94</v>
      </c>
      <c r="K94" s="111">
        <v>109.94</v>
      </c>
      <c r="L94" s="113">
        <f t="shared" si="5"/>
        <v>219.88</v>
      </c>
      <c r="M94" s="106"/>
    </row>
    <row r="95" spans="1:13" ht="12.75" customHeight="1">
      <c r="A95" s="102"/>
      <c r="B95" s="109">
        <f>'Tax Invoice'!D91</f>
        <v>2</v>
      </c>
      <c r="C95" s="119" t="s">
        <v>268</v>
      </c>
      <c r="D95" s="115" t="s">
        <v>539</v>
      </c>
      <c r="E95" s="123" t="s">
        <v>274</v>
      </c>
      <c r="F95" s="115" t="s">
        <v>248</v>
      </c>
      <c r="G95" s="176" t="s">
        <v>141</v>
      </c>
      <c r="H95" s="177"/>
      <c r="I95" s="116" t="s">
        <v>271</v>
      </c>
      <c r="J95" s="111">
        <f t="shared" si="4"/>
        <v>130.16999999999999</v>
      </c>
      <c r="K95" s="111">
        <v>130.16999999999999</v>
      </c>
      <c r="L95" s="113">
        <f t="shared" si="5"/>
        <v>260.33999999999997</v>
      </c>
      <c r="M95" s="106"/>
    </row>
    <row r="96" spans="1:13" ht="12.75" customHeight="1">
      <c r="A96" s="102"/>
      <c r="B96" s="109">
        <f>'Tax Invoice'!D92</f>
        <v>6</v>
      </c>
      <c r="C96" s="119" t="s">
        <v>275</v>
      </c>
      <c r="D96" s="115" t="s">
        <v>540</v>
      </c>
      <c r="E96" s="123" t="s">
        <v>276</v>
      </c>
      <c r="F96" s="115" t="s">
        <v>149</v>
      </c>
      <c r="G96" s="176" t="s">
        <v>141</v>
      </c>
      <c r="H96" s="177"/>
      <c r="I96" s="116" t="s">
        <v>277</v>
      </c>
      <c r="J96" s="111">
        <f t="shared" si="4"/>
        <v>19.12</v>
      </c>
      <c r="K96" s="111">
        <v>19.12</v>
      </c>
      <c r="L96" s="113">
        <f t="shared" si="5"/>
        <v>114.72</v>
      </c>
      <c r="M96" s="106"/>
    </row>
    <row r="97" spans="1:13" ht="12.75" customHeight="1">
      <c r="A97" s="102"/>
      <c r="B97" s="109">
        <f>'Tax Invoice'!D93</f>
        <v>6</v>
      </c>
      <c r="C97" s="119" t="s">
        <v>275</v>
      </c>
      <c r="D97" s="115" t="s">
        <v>540</v>
      </c>
      <c r="E97" s="123" t="s">
        <v>278</v>
      </c>
      <c r="F97" s="115" t="s">
        <v>149</v>
      </c>
      <c r="G97" s="176" t="s">
        <v>135</v>
      </c>
      <c r="H97" s="177"/>
      <c r="I97" s="116" t="s">
        <v>277</v>
      </c>
      <c r="J97" s="111">
        <f t="shared" si="4"/>
        <v>19.12</v>
      </c>
      <c r="K97" s="111">
        <v>19.12</v>
      </c>
      <c r="L97" s="113">
        <f t="shared" si="5"/>
        <v>114.72</v>
      </c>
      <c r="M97" s="106"/>
    </row>
    <row r="98" spans="1:13" ht="12.75" customHeight="1">
      <c r="A98" s="102"/>
      <c r="B98" s="109">
        <f>'Tax Invoice'!D94</f>
        <v>6</v>
      </c>
      <c r="C98" s="119" t="s">
        <v>275</v>
      </c>
      <c r="D98" s="115" t="s">
        <v>540</v>
      </c>
      <c r="E98" s="123" t="s">
        <v>279</v>
      </c>
      <c r="F98" s="115" t="s">
        <v>149</v>
      </c>
      <c r="G98" s="176" t="s">
        <v>280</v>
      </c>
      <c r="H98" s="177"/>
      <c r="I98" s="116" t="s">
        <v>277</v>
      </c>
      <c r="J98" s="111">
        <f t="shared" si="4"/>
        <v>19.12</v>
      </c>
      <c r="K98" s="111">
        <v>19.12</v>
      </c>
      <c r="L98" s="113">
        <f t="shared" si="5"/>
        <v>114.72</v>
      </c>
      <c r="M98" s="106"/>
    </row>
    <row r="99" spans="1:13" ht="24" customHeight="1">
      <c r="A99" s="102"/>
      <c r="B99" s="109">
        <f>'Tax Invoice'!D95</f>
        <v>4</v>
      </c>
      <c r="C99" s="119" t="s">
        <v>281</v>
      </c>
      <c r="D99" s="115" t="s">
        <v>281</v>
      </c>
      <c r="E99" s="123" t="s">
        <v>282</v>
      </c>
      <c r="F99" s="115" t="s">
        <v>177</v>
      </c>
      <c r="G99" s="176"/>
      <c r="H99" s="177"/>
      <c r="I99" s="116" t="s">
        <v>283</v>
      </c>
      <c r="J99" s="111">
        <f t="shared" si="4"/>
        <v>61.77</v>
      </c>
      <c r="K99" s="111">
        <v>61.77</v>
      </c>
      <c r="L99" s="113">
        <f t="shared" si="5"/>
        <v>247.08</v>
      </c>
      <c r="M99" s="106"/>
    </row>
    <row r="100" spans="1:13" ht="12.75" customHeight="1">
      <c r="A100" s="102"/>
      <c r="B100" s="109">
        <f>'Tax Invoice'!D96</f>
        <v>2</v>
      </c>
      <c r="C100" s="119" t="s">
        <v>284</v>
      </c>
      <c r="D100" s="115" t="s">
        <v>541</v>
      </c>
      <c r="E100" s="123" t="s">
        <v>285</v>
      </c>
      <c r="F100" s="115" t="s">
        <v>145</v>
      </c>
      <c r="G100" s="176"/>
      <c r="H100" s="177"/>
      <c r="I100" s="116" t="s">
        <v>286</v>
      </c>
      <c r="J100" s="111">
        <f t="shared" si="4"/>
        <v>62.14</v>
      </c>
      <c r="K100" s="111">
        <v>62.14</v>
      </c>
      <c r="L100" s="113">
        <f t="shared" si="5"/>
        <v>124.28</v>
      </c>
      <c r="M100" s="106"/>
    </row>
    <row r="101" spans="1:13" ht="12.75" customHeight="1">
      <c r="A101" s="102"/>
      <c r="B101" s="109">
        <f>'Tax Invoice'!D97</f>
        <v>2</v>
      </c>
      <c r="C101" s="119" t="s">
        <v>284</v>
      </c>
      <c r="D101" s="115" t="s">
        <v>542</v>
      </c>
      <c r="E101" s="123" t="s">
        <v>287</v>
      </c>
      <c r="F101" s="115" t="s">
        <v>116</v>
      </c>
      <c r="G101" s="176"/>
      <c r="H101" s="177"/>
      <c r="I101" s="116" t="s">
        <v>286</v>
      </c>
      <c r="J101" s="111">
        <f t="shared" si="4"/>
        <v>65.819999999999993</v>
      </c>
      <c r="K101" s="111">
        <v>65.819999999999993</v>
      </c>
      <c r="L101" s="113">
        <f t="shared" si="5"/>
        <v>131.63999999999999</v>
      </c>
      <c r="M101" s="106"/>
    </row>
    <row r="102" spans="1:13" ht="12.75" customHeight="1">
      <c r="A102" s="102"/>
      <c r="B102" s="109">
        <f>'Tax Invoice'!D98</f>
        <v>4</v>
      </c>
      <c r="C102" s="119" t="s">
        <v>288</v>
      </c>
      <c r="D102" s="115" t="s">
        <v>543</v>
      </c>
      <c r="E102" s="123" t="s">
        <v>289</v>
      </c>
      <c r="F102" s="115" t="s">
        <v>207</v>
      </c>
      <c r="G102" s="176" t="s">
        <v>141</v>
      </c>
      <c r="H102" s="177"/>
      <c r="I102" s="116" t="s">
        <v>290</v>
      </c>
      <c r="J102" s="111">
        <f t="shared" si="4"/>
        <v>23.53</v>
      </c>
      <c r="K102" s="111">
        <v>23.53</v>
      </c>
      <c r="L102" s="113">
        <f t="shared" si="5"/>
        <v>94.12</v>
      </c>
      <c r="M102" s="106"/>
    </row>
    <row r="103" spans="1:13" ht="12.75" customHeight="1">
      <c r="A103" s="102"/>
      <c r="B103" s="109">
        <f>'Tax Invoice'!D99</f>
        <v>8</v>
      </c>
      <c r="C103" s="119" t="s">
        <v>288</v>
      </c>
      <c r="D103" s="115" t="s">
        <v>544</v>
      </c>
      <c r="E103" s="123" t="s">
        <v>291</v>
      </c>
      <c r="F103" s="115" t="s">
        <v>292</v>
      </c>
      <c r="G103" s="176" t="s">
        <v>141</v>
      </c>
      <c r="H103" s="177"/>
      <c r="I103" s="116" t="s">
        <v>290</v>
      </c>
      <c r="J103" s="111">
        <f t="shared" si="4"/>
        <v>27.21</v>
      </c>
      <c r="K103" s="111">
        <v>27.21</v>
      </c>
      <c r="L103" s="113">
        <f t="shared" si="5"/>
        <v>217.68</v>
      </c>
      <c r="M103" s="106"/>
    </row>
    <row r="104" spans="1:13" ht="12.75" customHeight="1">
      <c r="A104" s="102"/>
      <c r="B104" s="109">
        <f>'Tax Invoice'!D100</f>
        <v>8</v>
      </c>
      <c r="C104" s="119" t="s">
        <v>288</v>
      </c>
      <c r="D104" s="115" t="s">
        <v>544</v>
      </c>
      <c r="E104" s="123" t="s">
        <v>293</v>
      </c>
      <c r="F104" s="115" t="s">
        <v>292</v>
      </c>
      <c r="G104" s="176" t="s">
        <v>280</v>
      </c>
      <c r="H104" s="177"/>
      <c r="I104" s="116" t="s">
        <v>290</v>
      </c>
      <c r="J104" s="111">
        <f t="shared" si="4"/>
        <v>27.21</v>
      </c>
      <c r="K104" s="111">
        <v>27.21</v>
      </c>
      <c r="L104" s="113">
        <f t="shared" si="5"/>
        <v>217.68</v>
      </c>
      <c r="M104" s="106"/>
    </row>
    <row r="105" spans="1:13" ht="12.75" customHeight="1">
      <c r="A105" s="102"/>
      <c r="B105" s="109">
        <f>'Tax Invoice'!D101</f>
        <v>6</v>
      </c>
      <c r="C105" s="119" t="s">
        <v>294</v>
      </c>
      <c r="D105" s="115" t="s">
        <v>294</v>
      </c>
      <c r="E105" s="123" t="s">
        <v>295</v>
      </c>
      <c r="F105" s="115" t="s">
        <v>210</v>
      </c>
      <c r="G105" s="176" t="s">
        <v>141</v>
      </c>
      <c r="H105" s="177"/>
      <c r="I105" s="116" t="s">
        <v>296</v>
      </c>
      <c r="J105" s="111">
        <f t="shared" si="4"/>
        <v>12.5</v>
      </c>
      <c r="K105" s="111">
        <v>12.5</v>
      </c>
      <c r="L105" s="113">
        <f t="shared" si="5"/>
        <v>75</v>
      </c>
      <c r="M105" s="106"/>
    </row>
    <row r="106" spans="1:13" ht="12.75" customHeight="1">
      <c r="A106" s="102"/>
      <c r="B106" s="109">
        <f>'Tax Invoice'!D102</f>
        <v>6</v>
      </c>
      <c r="C106" s="119" t="s">
        <v>294</v>
      </c>
      <c r="D106" s="115" t="s">
        <v>294</v>
      </c>
      <c r="E106" s="123" t="s">
        <v>297</v>
      </c>
      <c r="F106" s="115" t="s">
        <v>210</v>
      </c>
      <c r="G106" s="176" t="s">
        <v>298</v>
      </c>
      <c r="H106" s="177"/>
      <c r="I106" s="116" t="s">
        <v>296</v>
      </c>
      <c r="J106" s="111">
        <f t="shared" si="4"/>
        <v>12.5</v>
      </c>
      <c r="K106" s="111">
        <v>12.5</v>
      </c>
      <c r="L106" s="113">
        <f t="shared" si="5"/>
        <v>75</v>
      </c>
      <c r="M106" s="106"/>
    </row>
    <row r="107" spans="1:13" ht="12.75" customHeight="1">
      <c r="A107" s="102"/>
      <c r="B107" s="109">
        <f>'Tax Invoice'!D103</f>
        <v>6</v>
      </c>
      <c r="C107" s="119" t="s">
        <v>294</v>
      </c>
      <c r="D107" s="115" t="s">
        <v>294</v>
      </c>
      <c r="E107" s="123" t="s">
        <v>299</v>
      </c>
      <c r="F107" s="115" t="s">
        <v>210</v>
      </c>
      <c r="G107" s="176" t="s">
        <v>110</v>
      </c>
      <c r="H107" s="177"/>
      <c r="I107" s="116" t="s">
        <v>296</v>
      </c>
      <c r="J107" s="111">
        <f t="shared" si="4"/>
        <v>12.5</v>
      </c>
      <c r="K107" s="111">
        <v>12.5</v>
      </c>
      <c r="L107" s="113">
        <f t="shared" si="5"/>
        <v>75</v>
      </c>
      <c r="M107" s="106"/>
    </row>
    <row r="108" spans="1:13" ht="12.75" customHeight="1">
      <c r="A108" s="102"/>
      <c r="B108" s="109">
        <f>'Tax Invoice'!D104</f>
        <v>6</v>
      </c>
      <c r="C108" s="119" t="s">
        <v>294</v>
      </c>
      <c r="D108" s="115" t="s">
        <v>294</v>
      </c>
      <c r="E108" s="123" t="s">
        <v>300</v>
      </c>
      <c r="F108" s="115" t="s">
        <v>210</v>
      </c>
      <c r="G108" s="176" t="s">
        <v>114</v>
      </c>
      <c r="H108" s="177"/>
      <c r="I108" s="116" t="s">
        <v>296</v>
      </c>
      <c r="J108" s="111">
        <f t="shared" si="4"/>
        <v>12.5</v>
      </c>
      <c r="K108" s="111">
        <v>12.5</v>
      </c>
      <c r="L108" s="113">
        <f t="shared" si="5"/>
        <v>75</v>
      </c>
      <c r="M108" s="106"/>
    </row>
    <row r="109" spans="1:13" ht="12.75" customHeight="1">
      <c r="A109" s="102"/>
      <c r="B109" s="109">
        <f>'Tax Invoice'!D105</f>
        <v>3</v>
      </c>
      <c r="C109" s="119" t="s">
        <v>301</v>
      </c>
      <c r="D109" s="115" t="s">
        <v>301</v>
      </c>
      <c r="E109" s="123" t="s">
        <v>302</v>
      </c>
      <c r="F109" s="115" t="s">
        <v>138</v>
      </c>
      <c r="G109" s="176" t="s">
        <v>221</v>
      </c>
      <c r="H109" s="177"/>
      <c r="I109" s="116" t="s">
        <v>303</v>
      </c>
      <c r="J109" s="111">
        <f t="shared" si="4"/>
        <v>14.34</v>
      </c>
      <c r="K109" s="111">
        <v>14.34</v>
      </c>
      <c r="L109" s="113">
        <f t="shared" si="5"/>
        <v>43.019999999999996</v>
      </c>
      <c r="M109" s="106"/>
    </row>
    <row r="110" spans="1:13" ht="12.75" customHeight="1">
      <c r="A110" s="102"/>
      <c r="B110" s="109">
        <f>'Tax Invoice'!D106</f>
        <v>3</v>
      </c>
      <c r="C110" s="119" t="s">
        <v>301</v>
      </c>
      <c r="D110" s="115" t="s">
        <v>301</v>
      </c>
      <c r="E110" s="123" t="s">
        <v>304</v>
      </c>
      <c r="F110" s="115" t="s">
        <v>160</v>
      </c>
      <c r="G110" s="176" t="s">
        <v>221</v>
      </c>
      <c r="H110" s="177"/>
      <c r="I110" s="116" t="s">
        <v>303</v>
      </c>
      <c r="J110" s="111">
        <f t="shared" si="4"/>
        <v>14.34</v>
      </c>
      <c r="K110" s="111">
        <v>14.34</v>
      </c>
      <c r="L110" s="113">
        <f t="shared" si="5"/>
        <v>43.019999999999996</v>
      </c>
      <c r="M110" s="106"/>
    </row>
    <row r="111" spans="1:13" ht="12.75" customHeight="1">
      <c r="A111" s="102"/>
      <c r="B111" s="109">
        <f>'Tax Invoice'!D107</f>
        <v>3</v>
      </c>
      <c r="C111" s="119" t="s">
        <v>301</v>
      </c>
      <c r="D111" s="115" t="s">
        <v>301</v>
      </c>
      <c r="E111" s="123" t="s">
        <v>305</v>
      </c>
      <c r="F111" s="115" t="s">
        <v>162</v>
      </c>
      <c r="G111" s="176" t="s">
        <v>221</v>
      </c>
      <c r="H111" s="177"/>
      <c r="I111" s="116" t="s">
        <v>303</v>
      </c>
      <c r="J111" s="111">
        <f t="shared" si="4"/>
        <v>14.34</v>
      </c>
      <c r="K111" s="111">
        <v>14.34</v>
      </c>
      <c r="L111" s="113">
        <f t="shared" si="5"/>
        <v>43.019999999999996</v>
      </c>
      <c r="M111" s="106"/>
    </row>
    <row r="112" spans="1:13" ht="12.75" customHeight="1">
      <c r="A112" s="102"/>
      <c r="B112" s="109">
        <f>'Tax Invoice'!D108</f>
        <v>4</v>
      </c>
      <c r="C112" s="119" t="s">
        <v>306</v>
      </c>
      <c r="D112" s="115" t="s">
        <v>306</v>
      </c>
      <c r="E112" s="123" t="s">
        <v>307</v>
      </c>
      <c r="F112" s="115" t="s">
        <v>138</v>
      </c>
      <c r="G112" s="176"/>
      <c r="H112" s="177"/>
      <c r="I112" s="116" t="s">
        <v>308</v>
      </c>
      <c r="J112" s="111">
        <f t="shared" si="4"/>
        <v>10.66</v>
      </c>
      <c r="K112" s="111">
        <v>10.66</v>
      </c>
      <c r="L112" s="113">
        <f t="shared" si="5"/>
        <v>42.64</v>
      </c>
      <c r="M112" s="106"/>
    </row>
    <row r="113" spans="1:13" ht="36" customHeight="1">
      <c r="A113" s="102"/>
      <c r="B113" s="109">
        <f>'Tax Invoice'!D109</f>
        <v>4</v>
      </c>
      <c r="C113" s="119" t="s">
        <v>309</v>
      </c>
      <c r="D113" s="115" t="s">
        <v>545</v>
      </c>
      <c r="E113" s="123" t="s">
        <v>310</v>
      </c>
      <c r="F113" s="115" t="s">
        <v>311</v>
      </c>
      <c r="G113" s="176" t="s">
        <v>312</v>
      </c>
      <c r="H113" s="177"/>
      <c r="I113" s="116" t="s">
        <v>313</v>
      </c>
      <c r="J113" s="111">
        <f t="shared" si="4"/>
        <v>30.89</v>
      </c>
      <c r="K113" s="111">
        <v>30.89</v>
      </c>
      <c r="L113" s="113">
        <f t="shared" si="5"/>
        <v>123.56</v>
      </c>
      <c r="M113" s="106"/>
    </row>
    <row r="114" spans="1:13" ht="12.75" customHeight="1">
      <c r="A114" s="102"/>
      <c r="B114" s="109">
        <f>'Tax Invoice'!D110</f>
        <v>2</v>
      </c>
      <c r="C114" s="119" t="s">
        <v>314</v>
      </c>
      <c r="D114" s="115" t="s">
        <v>314</v>
      </c>
      <c r="E114" s="123" t="s">
        <v>315</v>
      </c>
      <c r="F114" s="115" t="s">
        <v>138</v>
      </c>
      <c r="G114" s="176" t="s">
        <v>273</v>
      </c>
      <c r="H114" s="177"/>
      <c r="I114" s="116" t="s">
        <v>316</v>
      </c>
      <c r="J114" s="111">
        <f t="shared" si="4"/>
        <v>21.69</v>
      </c>
      <c r="K114" s="111">
        <v>21.69</v>
      </c>
      <c r="L114" s="113">
        <f t="shared" si="5"/>
        <v>43.38</v>
      </c>
      <c r="M114" s="106"/>
    </row>
    <row r="115" spans="1:13" ht="12.75" customHeight="1">
      <c r="A115" s="102"/>
      <c r="B115" s="109">
        <f>'Tax Invoice'!D111</f>
        <v>2</v>
      </c>
      <c r="C115" s="119" t="s">
        <v>314</v>
      </c>
      <c r="D115" s="115" t="s">
        <v>314</v>
      </c>
      <c r="E115" s="123" t="s">
        <v>317</v>
      </c>
      <c r="F115" s="115" t="s">
        <v>160</v>
      </c>
      <c r="G115" s="176" t="s">
        <v>273</v>
      </c>
      <c r="H115" s="177"/>
      <c r="I115" s="116" t="s">
        <v>316</v>
      </c>
      <c r="J115" s="111">
        <f t="shared" si="4"/>
        <v>21.69</v>
      </c>
      <c r="K115" s="111">
        <v>21.69</v>
      </c>
      <c r="L115" s="113">
        <f t="shared" si="5"/>
        <v>43.38</v>
      </c>
      <c r="M115" s="106"/>
    </row>
    <row r="116" spans="1:13" ht="24" customHeight="1">
      <c r="A116" s="102"/>
      <c r="B116" s="109">
        <f>'Tax Invoice'!D112</f>
        <v>6</v>
      </c>
      <c r="C116" s="119" t="s">
        <v>318</v>
      </c>
      <c r="D116" s="115" t="s">
        <v>318</v>
      </c>
      <c r="E116" s="123" t="s">
        <v>319</v>
      </c>
      <c r="F116" s="115" t="s">
        <v>134</v>
      </c>
      <c r="G116" s="176" t="s">
        <v>320</v>
      </c>
      <c r="H116" s="177"/>
      <c r="I116" s="116" t="s">
        <v>321</v>
      </c>
      <c r="J116" s="111">
        <f t="shared" si="4"/>
        <v>36.4</v>
      </c>
      <c r="K116" s="111">
        <v>36.4</v>
      </c>
      <c r="L116" s="113">
        <f t="shared" si="5"/>
        <v>218.39999999999998</v>
      </c>
      <c r="M116" s="106"/>
    </row>
    <row r="117" spans="1:13" ht="24" customHeight="1">
      <c r="A117" s="102"/>
      <c r="B117" s="109">
        <f>'Tax Invoice'!D113</f>
        <v>21</v>
      </c>
      <c r="C117" s="119" t="s">
        <v>318</v>
      </c>
      <c r="D117" s="115" t="s">
        <v>318</v>
      </c>
      <c r="E117" s="123" t="s">
        <v>322</v>
      </c>
      <c r="F117" s="115" t="s">
        <v>138</v>
      </c>
      <c r="G117" s="176" t="s">
        <v>320</v>
      </c>
      <c r="H117" s="177"/>
      <c r="I117" s="116" t="s">
        <v>321</v>
      </c>
      <c r="J117" s="111">
        <f t="shared" si="4"/>
        <v>36.4</v>
      </c>
      <c r="K117" s="111">
        <v>36.4</v>
      </c>
      <c r="L117" s="113">
        <f t="shared" si="5"/>
        <v>764.4</v>
      </c>
      <c r="M117" s="106"/>
    </row>
    <row r="118" spans="1:13" ht="24" customHeight="1">
      <c r="A118" s="102"/>
      <c r="B118" s="109">
        <f>'Tax Invoice'!D114</f>
        <v>3</v>
      </c>
      <c r="C118" s="119" t="s">
        <v>318</v>
      </c>
      <c r="D118" s="115" t="s">
        <v>318</v>
      </c>
      <c r="E118" s="123" t="s">
        <v>323</v>
      </c>
      <c r="F118" s="115" t="s">
        <v>160</v>
      </c>
      <c r="G118" s="176" t="s">
        <v>324</v>
      </c>
      <c r="H118" s="177"/>
      <c r="I118" s="116" t="s">
        <v>321</v>
      </c>
      <c r="J118" s="111">
        <f t="shared" ref="J118:J149" si="6">ROUNDUP(K118*$O$1,2)</f>
        <v>36.4</v>
      </c>
      <c r="K118" s="111">
        <v>36.4</v>
      </c>
      <c r="L118" s="113">
        <f t="shared" ref="L118:L149" si="7">J118*B118</f>
        <v>109.19999999999999</v>
      </c>
      <c r="M118" s="106"/>
    </row>
    <row r="119" spans="1:13" ht="24" customHeight="1">
      <c r="A119" s="102"/>
      <c r="B119" s="109">
        <f>'Tax Invoice'!D115</f>
        <v>3</v>
      </c>
      <c r="C119" s="119" t="s">
        <v>318</v>
      </c>
      <c r="D119" s="115" t="s">
        <v>318</v>
      </c>
      <c r="E119" s="123" t="s">
        <v>325</v>
      </c>
      <c r="F119" s="115" t="s">
        <v>160</v>
      </c>
      <c r="G119" s="176" t="s">
        <v>320</v>
      </c>
      <c r="H119" s="177"/>
      <c r="I119" s="116" t="s">
        <v>321</v>
      </c>
      <c r="J119" s="111">
        <f t="shared" si="6"/>
        <v>36.4</v>
      </c>
      <c r="K119" s="111">
        <v>36.4</v>
      </c>
      <c r="L119" s="113">
        <f t="shared" si="7"/>
        <v>109.19999999999999</v>
      </c>
      <c r="M119" s="106"/>
    </row>
    <row r="120" spans="1:13" ht="12.75" customHeight="1">
      <c r="A120" s="102"/>
      <c r="B120" s="109">
        <f>'Tax Invoice'!D116</f>
        <v>2</v>
      </c>
      <c r="C120" s="119" t="s">
        <v>326</v>
      </c>
      <c r="D120" s="115" t="s">
        <v>326</v>
      </c>
      <c r="E120" s="123" t="s">
        <v>327</v>
      </c>
      <c r="F120" s="115" t="s">
        <v>138</v>
      </c>
      <c r="G120" s="176" t="s">
        <v>273</v>
      </c>
      <c r="H120" s="177"/>
      <c r="I120" s="116" t="s">
        <v>328</v>
      </c>
      <c r="J120" s="111">
        <f t="shared" si="6"/>
        <v>21.69</v>
      </c>
      <c r="K120" s="111">
        <v>21.69</v>
      </c>
      <c r="L120" s="113">
        <f t="shared" si="7"/>
        <v>43.38</v>
      </c>
      <c r="M120" s="106"/>
    </row>
    <row r="121" spans="1:13" ht="12.75" customHeight="1">
      <c r="A121" s="102"/>
      <c r="B121" s="109">
        <f>'Tax Invoice'!D117</f>
        <v>2</v>
      </c>
      <c r="C121" s="119" t="s">
        <v>326</v>
      </c>
      <c r="D121" s="115" t="s">
        <v>326</v>
      </c>
      <c r="E121" s="123" t="s">
        <v>329</v>
      </c>
      <c r="F121" s="115" t="s">
        <v>160</v>
      </c>
      <c r="G121" s="176" t="s">
        <v>273</v>
      </c>
      <c r="H121" s="177"/>
      <c r="I121" s="116" t="s">
        <v>328</v>
      </c>
      <c r="J121" s="111">
        <f t="shared" si="6"/>
        <v>21.69</v>
      </c>
      <c r="K121" s="111">
        <v>21.69</v>
      </c>
      <c r="L121" s="113">
        <f t="shared" si="7"/>
        <v>43.38</v>
      </c>
      <c r="M121" s="106"/>
    </row>
    <row r="122" spans="1:13" ht="12.75" customHeight="1">
      <c r="A122" s="102"/>
      <c r="B122" s="109">
        <f>'Tax Invoice'!D118</f>
        <v>2</v>
      </c>
      <c r="C122" s="119" t="s">
        <v>330</v>
      </c>
      <c r="D122" s="115" t="s">
        <v>546</v>
      </c>
      <c r="E122" s="123" t="s">
        <v>331</v>
      </c>
      <c r="F122" s="115" t="s">
        <v>332</v>
      </c>
      <c r="G122" s="176"/>
      <c r="H122" s="177"/>
      <c r="I122" s="116" t="s">
        <v>333</v>
      </c>
      <c r="J122" s="111">
        <f t="shared" si="6"/>
        <v>27.21</v>
      </c>
      <c r="K122" s="111">
        <v>27.21</v>
      </c>
      <c r="L122" s="113">
        <f t="shared" si="7"/>
        <v>54.42</v>
      </c>
      <c r="M122" s="106"/>
    </row>
    <row r="123" spans="1:13" ht="36" customHeight="1">
      <c r="A123" s="102"/>
      <c r="B123" s="109">
        <f>'Tax Invoice'!D119</f>
        <v>4</v>
      </c>
      <c r="C123" s="119" t="s">
        <v>334</v>
      </c>
      <c r="D123" s="115" t="s">
        <v>547</v>
      </c>
      <c r="E123" s="123" t="s">
        <v>335</v>
      </c>
      <c r="F123" s="115" t="s">
        <v>336</v>
      </c>
      <c r="G123" s="176"/>
      <c r="H123" s="177"/>
      <c r="I123" s="116" t="s">
        <v>337</v>
      </c>
      <c r="J123" s="111">
        <f t="shared" si="6"/>
        <v>52.95</v>
      </c>
      <c r="K123" s="111">
        <v>52.95</v>
      </c>
      <c r="L123" s="113">
        <f t="shared" si="7"/>
        <v>211.8</v>
      </c>
      <c r="M123" s="106"/>
    </row>
    <row r="124" spans="1:13" ht="36" customHeight="1">
      <c r="A124" s="102"/>
      <c r="B124" s="109">
        <f>'Tax Invoice'!D120</f>
        <v>4</v>
      </c>
      <c r="C124" s="119" t="s">
        <v>334</v>
      </c>
      <c r="D124" s="115" t="s">
        <v>548</v>
      </c>
      <c r="E124" s="123" t="s">
        <v>338</v>
      </c>
      <c r="F124" s="115" t="s">
        <v>339</v>
      </c>
      <c r="G124" s="176"/>
      <c r="H124" s="177"/>
      <c r="I124" s="116" t="s">
        <v>337</v>
      </c>
      <c r="J124" s="111">
        <f t="shared" si="6"/>
        <v>47.43</v>
      </c>
      <c r="K124" s="111">
        <v>47.43</v>
      </c>
      <c r="L124" s="113">
        <f t="shared" si="7"/>
        <v>189.72</v>
      </c>
      <c r="M124" s="106"/>
    </row>
    <row r="125" spans="1:13" ht="12.75" customHeight="1">
      <c r="A125" s="102"/>
      <c r="B125" s="109">
        <f>'Tax Invoice'!D121</f>
        <v>2</v>
      </c>
      <c r="C125" s="119" t="s">
        <v>340</v>
      </c>
      <c r="D125" s="115" t="s">
        <v>549</v>
      </c>
      <c r="E125" s="123" t="s">
        <v>341</v>
      </c>
      <c r="F125" s="115" t="s">
        <v>151</v>
      </c>
      <c r="G125" s="176"/>
      <c r="H125" s="177"/>
      <c r="I125" s="116" t="s">
        <v>342</v>
      </c>
      <c r="J125" s="111">
        <f t="shared" si="6"/>
        <v>56.63</v>
      </c>
      <c r="K125" s="111">
        <v>56.63</v>
      </c>
      <c r="L125" s="113">
        <f t="shared" si="7"/>
        <v>113.26</v>
      </c>
      <c r="M125" s="106"/>
    </row>
    <row r="126" spans="1:13" ht="12.75" customHeight="1">
      <c r="A126" s="102"/>
      <c r="B126" s="109">
        <f>'Tax Invoice'!D122</f>
        <v>8</v>
      </c>
      <c r="C126" s="119" t="s">
        <v>340</v>
      </c>
      <c r="D126" s="115" t="s">
        <v>550</v>
      </c>
      <c r="E126" s="123" t="s">
        <v>343</v>
      </c>
      <c r="F126" s="115" t="s">
        <v>153</v>
      </c>
      <c r="G126" s="176"/>
      <c r="H126" s="177"/>
      <c r="I126" s="116" t="s">
        <v>342</v>
      </c>
      <c r="J126" s="111">
        <f t="shared" si="6"/>
        <v>87.88</v>
      </c>
      <c r="K126" s="111">
        <v>87.88</v>
      </c>
      <c r="L126" s="113">
        <f t="shared" si="7"/>
        <v>703.04</v>
      </c>
      <c r="M126" s="106"/>
    </row>
    <row r="127" spans="1:13" ht="12.75" customHeight="1">
      <c r="A127" s="102"/>
      <c r="B127" s="109">
        <f>'Tax Invoice'!D123</f>
        <v>2</v>
      </c>
      <c r="C127" s="119" t="s">
        <v>344</v>
      </c>
      <c r="D127" s="115" t="s">
        <v>551</v>
      </c>
      <c r="E127" s="123" t="s">
        <v>345</v>
      </c>
      <c r="F127" s="115" t="s">
        <v>145</v>
      </c>
      <c r="G127" s="176"/>
      <c r="H127" s="177"/>
      <c r="I127" s="116" t="s">
        <v>346</v>
      </c>
      <c r="J127" s="111">
        <f t="shared" si="6"/>
        <v>29.78</v>
      </c>
      <c r="K127" s="111">
        <v>29.78</v>
      </c>
      <c r="L127" s="113">
        <f t="shared" si="7"/>
        <v>59.56</v>
      </c>
      <c r="M127" s="106"/>
    </row>
    <row r="128" spans="1:13" ht="12.75" customHeight="1">
      <c r="A128" s="102"/>
      <c r="B128" s="109">
        <f>'Tax Invoice'!D124</f>
        <v>2</v>
      </c>
      <c r="C128" s="119" t="s">
        <v>347</v>
      </c>
      <c r="D128" s="115" t="s">
        <v>552</v>
      </c>
      <c r="E128" s="123" t="s">
        <v>348</v>
      </c>
      <c r="F128" s="115" t="s">
        <v>153</v>
      </c>
      <c r="G128" s="176"/>
      <c r="H128" s="177"/>
      <c r="I128" s="116" t="s">
        <v>349</v>
      </c>
      <c r="J128" s="111">
        <f t="shared" si="6"/>
        <v>120.97</v>
      </c>
      <c r="K128" s="111">
        <v>120.97</v>
      </c>
      <c r="L128" s="113">
        <f t="shared" si="7"/>
        <v>241.94</v>
      </c>
      <c r="M128" s="106"/>
    </row>
    <row r="129" spans="1:13" ht="24" customHeight="1">
      <c r="A129" s="102"/>
      <c r="B129" s="109">
        <f>'Tax Invoice'!D125</f>
        <v>8</v>
      </c>
      <c r="C129" s="119" t="s">
        <v>350</v>
      </c>
      <c r="D129" s="115" t="s">
        <v>553</v>
      </c>
      <c r="E129" s="123" t="s">
        <v>351</v>
      </c>
      <c r="F129" s="115" t="s">
        <v>112</v>
      </c>
      <c r="G129" s="176" t="s">
        <v>141</v>
      </c>
      <c r="H129" s="177"/>
      <c r="I129" s="116" t="s">
        <v>352</v>
      </c>
      <c r="J129" s="111">
        <f t="shared" si="6"/>
        <v>97.07</v>
      </c>
      <c r="K129" s="111">
        <v>97.07</v>
      </c>
      <c r="L129" s="113">
        <f t="shared" si="7"/>
        <v>776.56</v>
      </c>
      <c r="M129" s="106"/>
    </row>
    <row r="130" spans="1:13" ht="12.75" customHeight="1">
      <c r="A130" s="102"/>
      <c r="B130" s="109">
        <f>'Tax Invoice'!D126</f>
        <v>14</v>
      </c>
      <c r="C130" s="119" t="s">
        <v>353</v>
      </c>
      <c r="D130" s="115" t="s">
        <v>554</v>
      </c>
      <c r="E130" s="123" t="s">
        <v>354</v>
      </c>
      <c r="F130" s="115" t="s">
        <v>241</v>
      </c>
      <c r="G130" s="176"/>
      <c r="H130" s="177"/>
      <c r="I130" s="116" t="s">
        <v>355</v>
      </c>
      <c r="J130" s="111">
        <f t="shared" si="6"/>
        <v>69.5</v>
      </c>
      <c r="K130" s="111">
        <v>69.5</v>
      </c>
      <c r="L130" s="113">
        <f t="shared" si="7"/>
        <v>973</v>
      </c>
      <c r="M130" s="106"/>
    </row>
    <row r="131" spans="1:13" ht="12.75" customHeight="1">
      <c r="A131" s="102"/>
      <c r="B131" s="109">
        <f>'Tax Invoice'!D127</f>
        <v>4</v>
      </c>
      <c r="C131" s="119" t="s">
        <v>356</v>
      </c>
      <c r="D131" s="115" t="s">
        <v>555</v>
      </c>
      <c r="E131" s="123" t="s">
        <v>357</v>
      </c>
      <c r="F131" s="115" t="s">
        <v>109</v>
      </c>
      <c r="G131" s="176"/>
      <c r="H131" s="177"/>
      <c r="I131" s="116" t="s">
        <v>358</v>
      </c>
      <c r="J131" s="111">
        <f t="shared" si="6"/>
        <v>27.58</v>
      </c>
      <c r="K131" s="111">
        <v>27.58</v>
      </c>
      <c r="L131" s="113">
        <f t="shared" si="7"/>
        <v>110.32</v>
      </c>
      <c r="M131" s="106"/>
    </row>
    <row r="132" spans="1:13" ht="24" customHeight="1">
      <c r="A132" s="102"/>
      <c r="B132" s="109">
        <f>'Tax Invoice'!D128</f>
        <v>2</v>
      </c>
      <c r="C132" s="119" t="s">
        <v>359</v>
      </c>
      <c r="D132" s="115" t="s">
        <v>556</v>
      </c>
      <c r="E132" s="123" t="s">
        <v>360</v>
      </c>
      <c r="F132" s="115" t="s">
        <v>361</v>
      </c>
      <c r="G132" s="176" t="s">
        <v>160</v>
      </c>
      <c r="H132" s="177"/>
      <c r="I132" s="116" t="s">
        <v>362</v>
      </c>
      <c r="J132" s="111">
        <f t="shared" si="6"/>
        <v>12.5</v>
      </c>
      <c r="K132" s="111">
        <v>12.5</v>
      </c>
      <c r="L132" s="113">
        <f t="shared" si="7"/>
        <v>25</v>
      </c>
      <c r="M132" s="106"/>
    </row>
    <row r="133" spans="1:13" ht="36" customHeight="1">
      <c r="A133" s="102"/>
      <c r="B133" s="109">
        <f>'Tax Invoice'!D129</f>
        <v>2</v>
      </c>
      <c r="C133" s="119" t="s">
        <v>363</v>
      </c>
      <c r="D133" s="115" t="s">
        <v>557</v>
      </c>
      <c r="E133" s="123" t="s">
        <v>364</v>
      </c>
      <c r="F133" s="115" t="s">
        <v>365</v>
      </c>
      <c r="G133" s="176" t="s">
        <v>141</v>
      </c>
      <c r="H133" s="177"/>
      <c r="I133" s="116" t="s">
        <v>366</v>
      </c>
      <c r="J133" s="111">
        <f t="shared" si="6"/>
        <v>25.37</v>
      </c>
      <c r="K133" s="111">
        <v>25.37</v>
      </c>
      <c r="L133" s="113">
        <f t="shared" si="7"/>
        <v>50.74</v>
      </c>
      <c r="M133" s="106"/>
    </row>
    <row r="134" spans="1:13" ht="24" customHeight="1">
      <c r="A134" s="102"/>
      <c r="B134" s="109">
        <f>'Tax Invoice'!D130</f>
        <v>3</v>
      </c>
      <c r="C134" s="119" t="s">
        <v>367</v>
      </c>
      <c r="D134" s="115" t="s">
        <v>558</v>
      </c>
      <c r="E134" s="123" t="s">
        <v>368</v>
      </c>
      <c r="F134" s="115" t="s">
        <v>105</v>
      </c>
      <c r="G134" s="176" t="s">
        <v>160</v>
      </c>
      <c r="H134" s="177"/>
      <c r="I134" s="116" t="s">
        <v>369</v>
      </c>
      <c r="J134" s="111">
        <f t="shared" si="6"/>
        <v>25.37</v>
      </c>
      <c r="K134" s="111">
        <v>25.37</v>
      </c>
      <c r="L134" s="113">
        <f t="shared" si="7"/>
        <v>76.11</v>
      </c>
      <c r="M134" s="106"/>
    </row>
    <row r="135" spans="1:13" ht="12.75" customHeight="1">
      <c r="A135" s="102"/>
      <c r="B135" s="109">
        <f>'Tax Invoice'!D131</f>
        <v>4</v>
      </c>
      <c r="C135" s="119" t="s">
        <v>370</v>
      </c>
      <c r="D135" s="115" t="s">
        <v>559</v>
      </c>
      <c r="E135" s="123" t="s">
        <v>371</v>
      </c>
      <c r="F135" s="115" t="s">
        <v>109</v>
      </c>
      <c r="G135" s="176" t="s">
        <v>106</v>
      </c>
      <c r="H135" s="177"/>
      <c r="I135" s="116" t="s">
        <v>372</v>
      </c>
      <c r="J135" s="111">
        <f t="shared" si="6"/>
        <v>13.97</v>
      </c>
      <c r="K135" s="111">
        <v>13.97</v>
      </c>
      <c r="L135" s="113">
        <f t="shared" si="7"/>
        <v>55.88</v>
      </c>
      <c r="M135" s="106"/>
    </row>
    <row r="136" spans="1:13" ht="12.75" customHeight="1">
      <c r="A136" s="102"/>
      <c r="B136" s="109">
        <f>'Tax Invoice'!D132</f>
        <v>2</v>
      </c>
      <c r="C136" s="119" t="s">
        <v>370</v>
      </c>
      <c r="D136" s="115" t="s">
        <v>559</v>
      </c>
      <c r="E136" s="123" t="s">
        <v>373</v>
      </c>
      <c r="F136" s="115" t="s">
        <v>109</v>
      </c>
      <c r="G136" s="176" t="s">
        <v>110</v>
      </c>
      <c r="H136" s="177"/>
      <c r="I136" s="116" t="s">
        <v>372</v>
      </c>
      <c r="J136" s="111">
        <f t="shared" si="6"/>
        <v>13.97</v>
      </c>
      <c r="K136" s="111">
        <v>13.97</v>
      </c>
      <c r="L136" s="113">
        <f t="shared" si="7"/>
        <v>27.94</v>
      </c>
      <c r="M136" s="106"/>
    </row>
    <row r="137" spans="1:13" ht="12.75" customHeight="1">
      <c r="A137" s="102"/>
      <c r="B137" s="109">
        <f>'Tax Invoice'!D133</f>
        <v>6</v>
      </c>
      <c r="C137" s="119" t="s">
        <v>370</v>
      </c>
      <c r="D137" s="115" t="s">
        <v>560</v>
      </c>
      <c r="E137" s="123" t="s">
        <v>374</v>
      </c>
      <c r="F137" s="115" t="s">
        <v>112</v>
      </c>
      <c r="G137" s="176" t="s">
        <v>106</v>
      </c>
      <c r="H137" s="177"/>
      <c r="I137" s="116" t="s">
        <v>372</v>
      </c>
      <c r="J137" s="111">
        <f t="shared" si="6"/>
        <v>15.44</v>
      </c>
      <c r="K137" s="111">
        <v>15.44</v>
      </c>
      <c r="L137" s="113">
        <f t="shared" si="7"/>
        <v>92.64</v>
      </c>
      <c r="M137" s="106"/>
    </row>
    <row r="138" spans="1:13" ht="12.75" customHeight="1">
      <c r="A138" s="102"/>
      <c r="B138" s="109">
        <f>'Tax Invoice'!D134</f>
        <v>4</v>
      </c>
      <c r="C138" s="119" t="s">
        <v>370</v>
      </c>
      <c r="D138" s="115" t="s">
        <v>561</v>
      </c>
      <c r="E138" s="123" t="s">
        <v>375</v>
      </c>
      <c r="F138" s="115" t="s">
        <v>145</v>
      </c>
      <c r="G138" s="176" t="s">
        <v>135</v>
      </c>
      <c r="H138" s="177"/>
      <c r="I138" s="116" t="s">
        <v>372</v>
      </c>
      <c r="J138" s="111">
        <f t="shared" si="6"/>
        <v>16.18</v>
      </c>
      <c r="K138" s="111">
        <v>16.18</v>
      </c>
      <c r="L138" s="113">
        <f t="shared" si="7"/>
        <v>64.72</v>
      </c>
      <c r="M138" s="106"/>
    </row>
    <row r="139" spans="1:13" ht="12.75" customHeight="1">
      <c r="A139" s="102"/>
      <c r="B139" s="109">
        <f>'Tax Invoice'!D135</f>
        <v>2</v>
      </c>
      <c r="C139" s="119" t="s">
        <v>370</v>
      </c>
      <c r="D139" s="115" t="s">
        <v>562</v>
      </c>
      <c r="E139" s="123" t="s">
        <v>376</v>
      </c>
      <c r="F139" s="115" t="s">
        <v>116</v>
      </c>
      <c r="G139" s="176" t="s">
        <v>118</v>
      </c>
      <c r="H139" s="177"/>
      <c r="I139" s="116" t="s">
        <v>372</v>
      </c>
      <c r="J139" s="111">
        <f t="shared" si="6"/>
        <v>16.91</v>
      </c>
      <c r="K139" s="111">
        <v>16.91</v>
      </c>
      <c r="L139" s="113">
        <f t="shared" si="7"/>
        <v>33.82</v>
      </c>
      <c r="M139" s="106"/>
    </row>
    <row r="140" spans="1:13" ht="12.75" customHeight="1">
      <c r="A140" s="102"/>
      <c r="B140" s="109">
        <f>'Tax Invoice'!D136</f>
        <v>2</v>
      </c>
      <c r="C140" s="119" t="s">
        <v>370</v>
      </c>
      <c r="D140" s="115" t="s">
        <v>563</v>
      </c>
      <c r="E140" s="123" t="s">
        <v>377</v>
      </c>
      <c r="F140" s="115" t="s">
        <v>127</v>
      </c>
      <c r="G140" s="176" t="s">
        <v>141</v>
      </c>
      <c r="H140" s="177"/>
      <c r="I140" s="116" t="s">
        <v>372</v>
      </c>
      <c r="J140" s="111">
        <f t="shared" si="6"/>
        <v>17.649999999999999</v>
      </c>
      <c r="K140" s="111">
        <v>17.649999999999999</v>
      </c>
      <c r="L140" s="113">
        <f t="shared" si="7"/>
        <v>35.299999999999997</v>
      </c>
      <c r="M140" s="106"/>
    </row>
    <row r="141" spans="1:13" ht="12.75" customHeight="1">
      <c r="A141" s="102"/>
      <c r="B141" s="109">
        <f>'Tax Invoice'!D137</f>
        <v>2</v>
      </c>
      <c r="C141" s="119" t="s">
        <v>370</v>
      </c>
      <c r="D141" s="115" t="s">
        <v>563</v>
      </c>
      <c r="E141" s="123" t="s">
        <v>378</v>
      </c>
      <c r="F141" s="115" t="s">
        <v>127</v>
      </c>
      <c r="G141" s="176" t="s">
        <v>135</v>
      </c>
      <c r="H141" s="177"/>
      <c r="I141" s="116" t="s">
        <v>372</v>
      </c>
      <c r="J141" s="111">
        <f t="shared" si="6"/>
        <v>17.649999999999999</v>
      </c>
      <c r="K141" s="111">
        <v>17.649999999999999</v>
      </c>
      <c r="L141" s="113">
        <f t="shared" si="7"/>
        <v>35.299999999999997</v>
      </c>
      <c r="M141" s="106"/>
    </row>
    <row r="142" spans="1:13" ht="12.75" customHeight="1">
      <c r="A142" s="102"/>
      <c r="B142" s="109">
        <f>'Tax Invoice'!D138</f>
        <v>4</v>
      </c>
      <c r="C142" s="119" t="s">
        <v>370</v>
      </c>
      <c r="D142" s="115" t="s">
        <v>564</v>
      </c>
      <c r="E142" s="123" t="s">
        <v>379</v>
      </c>
      <c r="F142" s="115" t="s">
        <v>149</v>
      </c>
      <c r="G142" s="176" t="s">
        <v>203</v>
      </c>
      <c r="H142" s="177"/>
      <c r="I142" s="116" t="s">
        <v>372</v>
      </c>
      <c r="J142" s="111">
        <f t="shared" si="6"/>
        <v>19.12</v>
      </c>
      <c r="K142" s="111">
        <v>19.12</v>
      </c>
      <c r="L142" s="113">
        <f t="shared" si="7"/>
        <v>76.48</v>
      </c>
      <c r="M142" s="106"/>
    </row>
    <row r="143" spans="1:13" ht="12.75" customHeight="1">
      <c r="A143" s="102"/>
      <c r="B143" s="109">
        <f>'Tax Invoice'!D139</f>
        <v>2</v>
      </c>
      <c r="C143" s="119" t="s">
        <v>370</v>
      </c>
      <c r="D143" s="115" t="s">
        <v>565</v>
      </c>
      <c r="E143" s="123" t="s">
        <v>380</v>
      </c>
      <c r="F143" s="115" t="s">
        <v>151</v>
      </c>
      <c r="G143" s="176" t="s">
        <v>141</v>
      </c>
      <c r="H143" s="177"/>
      <c r="I143" s="116" t="s">
        <v>372</v>
      </c>
      <c r="J143" s="111">
        <f t="shared" si="6"/>
        <v>20.59</v>
      </c>
      <c r="K143" s="111">
        <v>20.59</v>
      </c>
      <c r="L143" s="113">
        <f t="shared" si="7"/>
        <v>41.18</v>
      </c>
      <c r="M143" s="106"/>
    </row>
    <row r="144" spans="1:13" ht="12.75" customHeight="1">
      <c r="A144" s="102"/>
      <c r="B144" s="109">
        <f>'Tax Invoice'!D140</f>
        <v>2</v>
      </c>
      <c r="C144" s="119" t="s">
        <v>370</v>
      </c>
      <c r="D144" s="115" t="s">
        <v>565</v>
      </c>
      <c r="E144" s="123" t="s">
        <v>381</v>
      </c>
      <c r="F144" s="115" t="s">
        <v>151</v>
      </c>
      <c r="G144" s="176" t="s">
        <v>135</v>
      </c>
      <c r="H144" s="177"/>
      <c r="I144" s="116" t="s">
        <v>372</v>
      </c>
      <c r="J144" s="111">
        <f t="shared" si="6"/>
        <v>20.59</v>
      </c>
      <c r="K144" s="111">
        <v>20.59</v>
      </c>
      <c r="L144" s="113">
        <f t="shared" si="7"/>
        <v>41.18</v>
      </c>
      <c r="M144" s="106"/>
    </row>
    <row r="145" spans="1:13" ht="12.75" customHeight="1">
      <c r="A145" s="102"/>
      <c r="B145" s="109">
        <f>'Tax Invoice'!D141</f>
        <v>2</v>
      </c>
      <c r="C145" s="119" t="s">
        <v>370</v>
      </c>
      <c r="D145" s="115" t="s">
        <v>565</v>
      </c>
      <c r="E145" s="123" t="s">
        <v>382</v>
      </c>
      <c r="F145" s="115" t="s">
        <v>151</v>
      </c>
      <c r="G145" s="176" t="s">
        <v>106</v>
      </c>
      <c r="H145" s="177"/>
      <c r="I145" s="116" t="s">
        <v>372</v>
      </c>
      <c r="J145" s="111">
        <f t="shared" si="6"/>
        <v>20.59</v>
      </c>
      <c r="K145" s="111">
        <v>20.59</v>
      </c>
      <c r="L145" s="113">
        <f t="shared" si="7"/>
        <v>41.18</v>
      </c>
      <c r="M145" s="106"/>
    </row>
    <row r="146" spans="1:13" ht="12.75" customHeight="1">
      <c r="A146" s="102"/>
      <c r="B146" s="109">
        <f>'Tax Invoice'!D142</f>
        <v>2</v>
      </c>
      <c r="C146" s="119" t="s">
        <v>370</v>
      </c>
      <c r="D146" s="115" t="s">
        <v>565</v>
      </c>
      <c r="E146" s="123" t="s">
        <v>383</v>
      </c>
      <c r="F146" s="115" t="s">
        <v>151</v>
      </c>
      <c r="G146" s="176" t="s">
        <v>118</v>
      </c>
      <c r="H146" s="177"/>
      <c r="I146" s="116" t="s">
        <v>372</v>
      </c>
      <c r="J146" s="111">
        <f t="shared" si="6"/>
        <v>20.59</v>
      </c>
      <c r="K146" s="111">
        <v>20.59</v>
      </c>
      <c r="L146" s="113">
        <f t="shared" si="7"/>
        <v>41.18</v>
      </c>
      <c r="M146" s="106"/>
    </row>
    <row r="147" spans="1:13" ht="12.75" customHeight="1">
      <c r="A147" s="102"/>
      <c r="B147" s="109">
        <f>'Tax Invoice'!D143</f>
        <v>2</v>
      </c>
      <c r="C147" s="119" t="s">
        <v>370</v>
      </c>
      <c r="D147" s="115" t="s">
        <v>566</v>
      </c>
      <c r="E147" s="123" t="s">
        <v>384</v>
      </c>
      <c r="F147" s="115" t="s">
        <v>122</v>
      </c>
      <c r="G147" s="176" t="s">
        <v>141</v>
      </c>
      <c r="H147" s="177"/>
      <c r="I147" s="116" t="s">
        <v>372</v>
      </c>
      <c r="J147" s="111">
        <f t="shared" si="6"/>
        <v>26.47</v>
      </c>
      <c r="K147" s="111">
        <v>26.47</v>
      </c>
      <c r="L147" s="113">
        <f t="shared" si="7"/>
        <v>52.94</v>
      </c>
      <c r="M147" s="106"/>
    </row>
    <row r="148" spans="1:13" ht="12.75" customHeight="1">
      <c r="A148" s="102"/>
      <c r="B148" s="109">
        <f>'Tax Invoice'!D144</f>
        <v>2</v>
      </c>
      <c r="C148" s="119" t="s">
        <v>370</v>
      </c>
      <c r="D148" s="115" t="s">
        <v>566</v>
      </c>
      <c r="E148" s="123" t="s">
        <v>385</v>
      </c>
      <c r="F148" s="115" t="s">
        <v>122</v>
      </c>
      <c r="G148" s="176" t="s">
        <v>118</v>
      </c>
      <c r="H148" s="177"/>
      <c r="I148" s="116" t="s">
        <v>372</v>
      </c>
      <c r="J148" s="111">
        <f t="shared" si="6"/>
        <v>26.47</v>
      </c>
      <c r="K148" s="111">
        <v>26.47</v>
      </c>
      <c r="L148" s="113">
        <f t="shared" si="7"/>
        <v>52.94</v>
      </c>
      <c r="M148" s="106"/>
    </row>
    <row r="149" spans="1:13" ht="12.75" customHeight="1">
      <c r="A149" s="102"/>
      <c r="B149" s="109">
        <f>'Tax Invoice'!D145</f>
        <v>2</v>
      </c>
      <c r="C149" s="119" t="s">
        <v>370</v>
      </c>
      <c r="D149" s="115" t="s">
        <v>567</v>
      </c>
      <c r="E149" s="123" t="s">
        <v>386</v>
      </c>
      <c r="F149" s="115" t="s">
        <v>124</v>
      </c>
      <c r="G149" s="176" t="s">
        <v>141</v>
      </c>
      <c r="H149" s="177"/>
      <c r="I149" s="116" t="s">
        <v>372</v>
      </c>
      <c r="J149" s="111">
        <f t="shared" si="6"/>
        <v>27.95</v>
      </c>
      <c r="K149" s="111">
        <v>27.95</v>
      </c>
      <c r="L149" s="113">
        <f t="shared" si="7"/>
        <v>55.9</v>
      </c>
      <c r="M149" s="106"/>
    </row>
    <row r="150" spans="1:13" ht="12.75" customHeight="1">
      <c r="A150" s="102"/>
      <c r="B150" s="109">
        <f>'Tax Invoice'!D146</f>
        <v>2</v>
      </c>
      <c r="C150" s="119" t="s">
        <v>370</v>
      </c>
      <c r="D150" s="115" t="s">
        <v>567</v>
      </c>
      <c r="E150" s="123" t="s">
        <v>387</v>
      </c>
      <c r="F150" s="115" t="s">
        <v>124</v>
      </c>
      <c r="G150" s="176" t="s">
        <v>135</v>
      </c>
      <c r="H150" s="177"/>
      <c r="I150" s="116" t="s">
        <v>372</v>
      </c>
      <c r="J150" s="111">
        <f t="shared" ref="J150:J181" si="8">ROUNDUP(K150*$O$1,2)</f>
        <v>27.95</v>
      </c>
      <c r="K150" s="111">
        <v>27.95</v>
      </c>
      <c r="L150" s="113">
        <f t="shared" ref="L150:L181" si="9">J150*B150</f>
        <v>55.9</v>
      </c>
      <c r="M150" s="106"/>
    </row>
    <row r="151" spans="1:13" ht="12.75" customHeight="1">
      <c r="A151" s="102"/>
      <c r="B151" s="109">
        <f>'Tax Invoice'!D147</f>
        <v>2</v>
      </c>
      <c r="C151" s="119" t="s">
        <v>370</v>
      </c>
      <c r="D151" s="115" t="s">
        <v>567</v>
      </c>
      <c r="E151" s="123" t="s">
        <v>388</v>
      </c>
      <c r="F151" s="115" t="s">
        <v>124</v>
      </c>
      <c r="G151" s="176" t="s">
        <v>118</v>
      </c>
      <c r="H151" s="177"/>
      <c r="I151" s="116" t="s">
        <v>372</v>
      </c>
      <c r="J151" s="111">
        <f t="shared" si="8"/>
        <v>27.95</v>
      </c>
      <c r="K151" s="111">
        <v>27.95</v>
      </c>
      <c r="L151" s="113">
        <f t="shared" si="9"/>
        <v>55.9</v>
      </c>
      <c r="M151" s="106"/>
    </row>
    <row r="152" spans="1:13" ht="24" customHeight="1">
      <c r="A152" s="102"/>
      <c r="B152" s="109">
        <f>'Tax Invoice'!D148</f>
        <v>4</v>
      </c>
      <c r="C152" s="119" t="s">
        <v>389</v>
      </c>
      <c r="D152" s="115" t="s">
        <v>389</v>
      </c>
      <c r="E152" s="123" t="s">
        <v>390</v>
      </c>
      <c r="F152" s="115" t="s">
        <v>210</v>
      </c>
      <c r="G152" s="176" t="s">
        <v>89</v>
      </c>
      <c r="H152" s="177"/>
      <c r="I152" s="116" t="s">
        <v>391</v>
      </c>
      <c r="J152" s="111">
        <f t="shared" si="8"/>
        <v>22.06</v>
      </c>
      <c r="K152" s="111">
        <v>22.06</v>
      </c>
      <c r="L152" s="113">
        <f t="shared" si="9"/>
        <v>88.24</v>
      </c>
      <c r="M152" s="106"/>
    </row>
    <row r="153" spans="1:13" ht="24" customHeight="1">
      <c r="A153" s="102"/>
      <c r="B153" s="109">
        <f>'Tax Invoice'!D149</f>
        <v>2</v>
      </c>
      <c r="C153" s="119" t="s">
        <v>392</v>
      </c>
      <c r="D153" s="115" t="s">
        <v>568</v>
      </c>
      <c r="E153" s="123" t="s">
        <v>393</v>
      </c>
      <c r="F153" s="115" t="s">
        <v>332</v>
      </c>
      <c r="G153" s="176"/>
      <c r="H153" s="177"/>
      <c r="I153" s="116" t="s">
        <v>394</v>
      </c>
      <c r="J153" s="111">
        <f t="shared" si="8"/>
        <v>15.08</v>
      </c>
      <c r="K153" s="111">
        <v>15.08</v>
      </c>
      <c r="L153" s="113">
        <f t="shared" si="9"/>
        <v>30.16</v>
      </c>
      <c r="M153" s="106"/>
    </row>
    <row r="154" spans="1:13" ht="24" customHeight="1">
      <c r="A154" s="102"/>
      <c r="B154" s="109">
        <f>'Tax Invoice'!D150</f>
        <v>10</v>
      </c>
      <c r="C154" s="119" t="s">
        <v>392</v>
      </c>
      <c r="D154" s="115" t="s">
        <v>569</v>
      </c>
      <c r="E154" s="123" t="s">
        <v>395</v>
      </c>
      <c r="F154" s="115" t="s">
        <v>145</v>
      </c>
      <c r="G154" s="176"/>
      <c r="H154" s="177"/>
      <c r="I154" s="116" t="s">
        <v>394</v>
      </c>
      <c r="J154" s="111">
        <f t="shared" si="8"/>
        <v>16.91</v>
      </c>
      <c r="K154" s="111">
        <v>16.91</v>
      </c>
      <c r="L154" s="113">
        <f t="shared" si="9"/>
        <v>169.1</v>
      </c>
      <c r="M154" s="106"/>
    </row>
    <row r="155" spans="1:13" ht="24" customHeight="1">
      <c r="A155" s="102"/>
      <c r="B155" s="109">
        <f>'Tax Invoice'!D151</f>
        <v>6</v>
      </c>
      <c r="C155" s="119" t="s">
        <v>392</v>
      </c>
      <c r="D155" s="115" t="s">
        <v>570</v>
      </c>
      <c r="E155" s="123" t="s">
        <v>396</v>
      </c>
      <c r="F155" s="115" t="s">
        <v>116</v>
      </c>
      <c r="G155" s="176"/>
      <c r="H155" s="177"/>
      <c r="I155" s="116" t="s">
        <v>394</v>
      </c>
      <c r="J155" s="111">
        <f t="shared" si="8"/>
        <v>17.649999999999999</v>
      </c>
      <c r="K155" s="111">
        <v>17.649999999999999</v>
      </c>
      <c r="L155" s="113">
        <f t="shared" si="9"/>
        <v>105.89999999999999</v>
      </c>
      <c r="M155" s="106"/>
    </row>
    <row r="156" spans="1:13" ht="24" customHeight="1">
      <c r="A156" s="102"/>
      <c r="B156" s="109">
        <f>'Tax Invoice'!D152</f>
        <v>4</v>
      </c>
      <c r="C156" s="119" t="s">
        <v>392</v>
      </c>
      <c r="D156" s="115" t="s">
        <v>571</v>
      </c>
      <c r="E156" s="123" t="s">
        <v>397</v>
      </c>
      <c r="F156" s="115" t="s">
        <v>398</v>
      </c>
      <c r="G156" s="176"/>
      <c r="H156" s="177"/>
      <c r="I156" s="116" t="s">
        <v>394</v>
      </c>
      <c r="J156" s="111">
        <f t="shared" si="8"/>
        <v>30.89</v>
      </c>
      <c r="K156" s="111">
        <v>30.89</v>
      </c>
      <c r="L156" s="113">
        <f t="shared" si="9"/>
        <v>123.56</v>
      </c>
      <c r="M156" s="106"/>
    </row>
    <row r="157" spans="1:13" ht="24" customHeight="1">
      <c r="A157" s="102"/>
      <c r="B157" s="109">
        <f>'Tax Invoice'!D153</f>
        <v>12</v>
      </c>
      <c r="C157" s="119" t="s">
        <v>392</v>
      </c>
      <c r="D157" s="115" t="s">
        <v>572</v>
      </c>
      <c r="E157" s="123" t="s">
        <v>399</v>
      </c>
      <c r="F157" s="115" t="s">
        <v>246</v>
      </c>
      <c r="G157" s="176"/>
      <c r="H157" s="177"/>
      <c r="I157" s="116" t="s">
        <v>394</v>
      </c>
      <c r="J157" s="111">
        <f t="shared" si="8"/>
        <v>73.17</v>
      </c>
      <c r="K157" s="111">
        <v>73.17</v>
      </c>
      <c r="L157" s="113">
        <f t="shared" si="9"/>
        <v>878.04</v>
      </c>
      <c r="M157" s="106"/>
    </row>
    <row r="158" spans="1:13" ht="24" customHeight="1">
      <c r="A158" s="102"/>
      <c r="B158" s="109">
        <f>'Tax Invoice'!D154</f>
        <v>2</v>
      </c>
      <c r="C158" s="119" t="s">
        <v>392</v>
      </c>
      <c r="D158" s="115" t="s">
        <v>573</v>
      </c>
      <c r="E158" s="123" t="s">
        <v>400</v>
      </c>
      <c r="F158" s="115" t="s">
        <v>401</v>
      </c>
      <c r="G158" s="176"/>
      <c r="H158" s="177"/>
      <c r="I158" s="116" t="s">
        <v>394</v>
      </c>
      <c r="J158" s="111">
        <f t="shared" si="8"/>
        <v>106.27</v>
      </c>
      <c r="K158" s="111">
        <v>106.27</v>
      </c>
      <c r="L158" s="113">
        <f t="shared" si="9"/>
        <v>212.54</v>
      </c>
      <c r="M158" s="106"/>
    </row>
    <row r="159" spans="1:13" ht="24" customHeight="1">
      <c r="A159" s="102"/>
      <c r="B159" s="109">
        <f>'Tax Invoice'!D155</f>
        <v>2</v>
      </c>
      <c r="C159" s="119" t="s">
        <v>402</v>
      </c>
      <c r="D159" s="115" t="s">
        <v>574</v>
      </c>
      <c r="E159" s="123" t="s">
        <v>403</v>
      </c>
      <c r="F159" s="115" t="s">
        <v>109</v>
      </c>
      <c r="G159" s="176" t="s">
        <v>280</v>
      </c>
      <c r="H159" s="177"/>
      <c r="I159" s="116" t="s">
        <v>404</v>
      </c>
      <c r="J159" s="111">
        <f t="shared" si="8"/>
        <v>84.2</v>
      </c>
      <c r="K159" s="111">
        <v>84.2</v>
      </c>
      <c r="L159" s="113">
        <f t="shared" si="9"/>
        <v>168.4</v>
      </c>
      <c r="M159" s="106"/>
    </row>
    <row r="160" spans="1:13" ht="24" customHeight="1">
      <c r="A160" s="102"/>
      <c r="B160" s="109">
        <f>'Tax Invoice'!D156</f>
        <v>10</v>
      </c>
      <c r="C160" s="119" t="s">
        <v>402</v>
      </c>
      <c r="D160" s="115" t="s">
        <v>575</v>
      </c>
      <c r="E160" s="123" t="s">
        <v>405</v>
      </c>
      <c r="F160" s="115" t="s">
        <v>145</v>
      </c>
      <c r="G160" s="176" t="s">
        <v>280</v>
      </c>
      <c r="H160" s="177"/>
      <c r="I160" s="116" t="s">
        <v>404</v>
      </c>
      <c r="J160" s="111">
        <f t="shared" si="8"/>
        <v>95.24</v>
      </c>
      <c r="K160" s="111">
        <v>95.24</v>
      </c>
      <c r="L160" s="113">
        <f t="shared" si="9"/>
        <v>952.4</v>
      </c>
      <c r="M160" s="106"/>
    </row>
    <row r="161" spans="1:13" ht="24" customHeight="1">
      <c r="A161" s="102"/>
      <c r="B161" s="109">
        <f>'Tax Invoice'!D157</f>
        <v>8</v>
      </c>
      <c r="C161" s="119" t="s">
        <v>402</v>
      </c>
      <c r="D161" s="115" t="s">
        <v>576</v>
      </c>
      <c r="E161" s="123" t="s">
        <v>406</v>
      </c>
      <c r="F161" s="115" t="s">
        <v>116</v>
      </c>
      <c r="G161" s="176" t="s">
        <v>280</v>
      </c>
      <c r="H161" s="177"/>
      <c r="I161" s="116" t="s">
        <v>404</v>
      </c>
      <c r="J161" s="111">
        <f t="shared" si="8"/>
        <v>102.59</v>
      </c>
      <c r="K161" s="111">
        <v>102.59</v>
      </c>
      <c r="L161" s="113">
        <f t="shared" si="9"/>
        <v>820.72</v>
      </c>
      <c r="M161" s="106"/>
    </row>
    <row r="162" spans="1:13" ht="24" customHeight="1">
      <c r="A162" s="102"/>
      <c r="B162" s="109">
        <f>'Tax Invoice'!D158</f>
        <v>4</v>
      </c>
      <c r="C162" s="119" t="s">
        <v>402</v>
      </c>
      <c r="D162" s="115" t="s">
        <v>577</v>
      </c>
      <c r="E162" s="123" t="s">
        <v>407</v>
      </c>
      <c r="F162" s="115" t="s">
        <v>127</v>
      </c>
      <c r="G162" s="176" t="s">
        <v>280</v>
      </c>
      <c r="H162" s="177"/>
      <c r="I162" s="116" t="s">
        <v>404</v>
      </c>
      <c r="J162" s="111">
        <f t="shared" si="8"/>
        <v>106.27</v>
      </c>
      <c r="K162" s="111">
        <v>106.27</v>
      </c>
      <c r="L162" s="113">
        <f t="shared" si="9"/>
        <v>425.08</v>
      </c>
      <c r="M162" s="106"/>
    </row>
    <row r="163" spans="1:13" ht="24" customHeight="1">
      <c r="A163" s="102"/>
      <c r="B163" s="109">
        <f>'Tax Invoice'!D159</f>
        <v>4</v>
      </c>
      <c r="C163" s="119" t="s">
        <v>402</v>
      </c>
      <c r="D163" s="115" t="s">
        <v>578</v>
      </c>
      <c r="E163" s="123" t="s">
        <v>408</v>
      </c>
      <c r="F163" s="115" t="s">
        <v>122</v>
      </c>
      <c r="G163" s="176" t="s">
        <v>280</v>
      </c>
      <c r="H163" s="177"/>
      <c r="I163" s="116" t="s">
        <v>404</v>
      </c>
      <c r="J163" s="111">
        <f t="shared" si="8"/>
        <v>168.78</v>
      </c>
      <c r="K163" s="111">
        <v>168.78</v>
      </c>
      <c r="L163" s="113">
        <f t="shared" si="9"/>
        <v>675.12</v>
      </c>
      <c r="M163" s="106"/>
    </row>
    <row r="164" spans="1:13" ht="24" customHeight="1">
      <c r="A164" s="102"/>
      <c r="B164" s="109">
        <f>'Tax Invoice'!D160</f>
        <v>16</v>
      </c>
      <c r="C164" s="119" t="s">
        <v>409</v>
      </c>
      <c r="D164" s="115" t="s">
        <v>579</v>
      </c>
      <c r="E164" s="123" t="s">
        <v>410</v>
      </c>
      <c r="F164" s="115" t="s">
        <v>145</v>
      </c>
      <c r="G164" s="176" t="s">
        <v>141</v>
      </c>
      <c r="H164" s="177"/>
      <c r="I164" s="116" t="s">
        <v>411</v>
      </c>
      <c r="J164" s="111">
        <f t="shared" si="8"/>
        <v>40.08</v>
      </c>
      <c r="K164" s="111">
        <v>40.08</v>
      </c>
      <c r="L164" s="113">
        <f t="shared" si="9"/>
        <v>641.28</v>
      </c>
      <c r="M164" s="106"/>
    </row>
    <row r="165" spans="1:13" ht="24" customHeight="1">
      <c r="A165" s="102"/>
      <c r="B165" s="109">
        <f>'Tax Invoice'!D161</f>
        <v>6</v>
      </c>
      <c r="C165" s="119" t="s">
        <v>409</v>
      </c>
      <c r="D165" s="115" t="s">
        <v>580</v>
      </c>
      <c r="E165" s="123" t="s">
        <v>412</v>
      </c>
      <c r="F165" s="115" t="s">
        <v>116</v>
      </c>
      <c r="G165" s="176" t="s">
        <v>141</v>
      </c>
      <c r="H165" s="177"/>
      <c r="I165" s="116" t="s">
        <v>411</v>
      </c>
      <c r="J165" s="111">
        <f t="shared" si="8"/>
        <v>43.76</v>
      </c>
      <c r="K165" s="111">
        <v>43.76</v>
      </c>
      <c r="L165" s="113">
        <f t="shared" si="9"/>
        <v>262.56</v>
      </c>
      <c r="M165" s="106"/>
    </row>
    <row r="166" spans="1:13" ht="24" customHeight="1">
      <c r="A166" s="102"/>
      <c r="B166" s="109">
        <f>'Tax Invoice'!D162</f>
        <v>2</v>
      </c>
      <c r="C166" s="119" t="s">
        <v>409</v>
      </c>
      <c r="D166" s="115" t="s">
        <v>581</v>
      </c>
      <c r="E166" s="123" t="s">
        <v>413</v>
      </c>
      <c r="F166" s="115" t="s">
        <v>251</v>
      </c>
      <c r="G166" s="176" t="s">
        <v>141</v>
      </c>
      <c r="H166" s="177"/>
      <c r="I166" s="116" t="s">
        <v>411</v>
      </c>
      <c r="J166" s="111">
        <f t="shared" si="8"/>
        <v>159.58000000000001</v>
      </c>
      <c r="K166" s="111">
        <v>159.58000000000001</v>
      </c>
      <c r="L166" s="113">
        <f t="shared" si="9"/>
        <v>319.16000000000003</v>
      </c>
      <c r="M166" s="106"/>
    </row>
    <row r="167" spans="1:13" ht="12.75" customHeight="1">
      <c r="A167" s="102"/>
      <c r="B167" s="109">
        <f>'Tax Invoice'!D163</f>
        <v>2</v>
      </c>
      <c r="C167" s="119" t="s">
        <v>414</v>
      </c>
      <c r="D167" s="115" t="s">
        <v>582</v>
      </c>
      <c r="E167" s="123" t="s">
        <v>415</v>
      </c>
      <c r="F167" s="115" t="s">
        <v>116</v>
      </c>
      <c r="G167" s="176"/>
      <c r="H167" s="177"/>
      <c r="I167" s="116" t="s">
        <v>416</v>
      </c>
      <c r="J167" s="111">
        <f t="shared" si="8"/>
        <v>40.08</v>
      </c>
      <c r="K167" s="111">
        <v>40.08</v>
      </c>
      <c r="L167" s="113">
        <f t="shared" si="9"/>
        <v>80.16</v>
      </c>
      <c r="M167" s="106"/>
    </row>
    <row r="168" spans="1:13" ht="36" customHeight="1">
      <c r="A168" s="102"/>
      <c r="B168" s="109">
        <f>'Tax Invoice'!D164</f>
        <v>2</v>
      </c>
      <c r="C168" s="119" t="s">
        <v>417</v>
      </c>
      <c r="D168" s="115" t="s">
        <v>417</v>
      </c>
      <c r="E168" s="123" t="s">
        <v>418</v>
      </c>
      <c r="F168" s="115" t="s">
        <v>419</v>
      </c>
      <c r="G168" s="176" t="s">
        <v>420</v>
      </c>
      <c r="H168" s="177"/>
      <c r="I168" s="116" t="s">
        <v>421</v>
      </c>
      <c r="J168" s="111">
        <f t="shared" si="8"/>
        <v>90.09</v>
      </c>
      <c r="K168" s="111">
        <v>90.09</v>
      </c>
      <c r="L168" s="113">
        <f t="shared" si="9"/>
        <v>180.18</v>
      </c>
      <c r="M168" s="106"/>
    </row>
    <row r="169" spans="1:13" ht="12.75" customHeight="1">
      <c r="A169" s="102"/>
      <c r="B169" s="109">
        <f>'Tax Invoice'!D165</f>
        <v>6</v>
      </c>
      <c r="C169" s="119" t="s">
        <v>422</v>
      </c>
      <c r="D169" s="115" t="s">
        <v>422</v>
      </c>
      <c r="E169" s="123" t="s">
        <v>423</v>
      </c>
      <c r="F169" s="115" t="s">
        <v>424</v>
      </c>
      <c r="G169" s="176"/>
      <c r="H169" s="177"/>
      <c r="I169" s="116" t="s">
        <v>425</v>
      </c>
      <c r="J169" s="111">
        <f t="shared" si="8"/>
        <v>25</v>
      </c>
      <c r="K169" s="111">
        <v>25</v>
      </c>
      <c r="L169" s="113">
        <f t="shared" si="9"/>
        <v>150</v>
      </c>
      <c r="M169" s="106"/>
    </row>
    <row r="170" spans="1:13" ht="24" customHeight="1">
      <c r="A170" s="102"/>
      <c r="B170" s="109">
        <f>'Tax Invoice'!D166</f>
        <v>1</v>
      </c>
      <c r="C170" s="119" t="s">
        <v>426</v>
      </c>
      <c r="D170" s="115" t="s">
        <v>426</v>
      </c>
      <c r="E170" s="123" t="s">
        <v>427</v>
      </c>
      <c r="F170" s="115" t="s">
        <v>138</v>
      </c>
      <c r="G170" s="176" t="s">
        <v>221</v>
      </c>
      <c r="H170" s="177"/>
      <c r="I170" s="116" t="s">
        <v>428</v>
      </c>
      <c r="J170" s="111">
        <f t="shared" si="8"/>
        <v>86.41</v>
      </c>
      <c r="K170" s="111">
        <v>86.41</v>
      </c>
      <c r="L170" s="113">
        <f t="shared" si="9"/>
        <v>86.41</v>
      </c>
      <c r="M170" s="106"/>
    </row>
    <row r="171" spans="1:13" ht="24" customHeight="1">
      <c r="A171" s="102"/>
      <c r="B171" s="109">
        <f>'Tax Invoice'!D167</f>
        <v>1</v>
      </c>
      <c r="C171" s="119" t="s">
        <v>426</v>
      </c>
      <c r="D171" s="115" t="s">
        <v>426</v>
      </c>
      <c r="E171" s="123" t="s">
        <v>429</v>
      </c>
      <c r="F171" s="115" t="s">
        <v>138</v>
      </c>
      <c r="G171" s="176" t="s">
        <v>430</v>
      </c>
      <c r="H171" s="177"/>
      <c r="I171" s="116" t="s">
        <v>428</v>
      </c>
      <c r="J171" s="111">
        <f t="shared" si="8"/>
        <v>86.41</v>
      </c>
      <c r="K171" s="111">
        <v>86.41</v>
      </c>
      <c r="L171" s="113">
        <f t="shared" si="9"/>
        <v>86.41</v>
      </c>
      <c r="M171" s="106"/>
    </row>
    <row r="172" spans="1:13" ht="24" customHeight="1">
      <c r="A172" s="102"/>
      <c r="B172" s="109">
        <f>'Tax Invoice'!D168</f>
        <v>1</v>
      </c>
      <c r="C172" s="119" t="s">
        <v>426</v>
      </c>
      <c r="D172" s="115" t="s">
        <v>426</v>
      </c>
      <c r="E172" s="123" t="s">
        <v>431</v>
      </c>
      <c r="F172" s="115" t="s">
        <v>138</v>
      </c>
      <c r="G172" s="176" t="s">
        <v>432</v>
      </c>
      <c r="H172" s="177"/>
      <c r="I172" s="116" t="s">
        <v>428</v>
      </c>
      <c r="J172" s="111">
        <f t="shared" si="8"/>
        <v>86.41</v>
      </c>
      <c r="K172" s="111">
        <v>86.41</v>
      </c>
      <c r="L172" s="113">
        <f t="shared" si="9"/>
        <v>86.41</v>
      </c>
      <c r="M172" s="106"/>
    </row>
    <row r="173" spans="1:13" ht="24" customHeight="1">
      <c r="A173" s="102"/>
      <c r="B173" s="109">
        <f>'Tax Invoice'!D169</f>
        <v>2</v>
      </c>
      <c r="C173" s="119" t="s">
        <v>433</v>
      </c>
      <c r="D173" s="115" t="s">
        <v>433</v>
      </c>
      <c r="E173" s="123" t="s">
        <v>434</v>
      </c>
      <c r="F173" s="115" t="s">
        <v>138</v>
      </c>
      <c r="G173" s="176"/>
      <c r="H173" s="177"/>
      <c r="I173" s="116" t="s">
        <v>435</v>
      </c>
      <c r="J173" s="111">
        <f t="shared" si="8"/>
        <v>36.4</v>
      </c>
      <c r="K173" s="111">
        <v>36.4</v>
      </c>
      <c r="L173" s="113">
        <f t="shared" si="9"/>
        <v>72.8</v>
      </c>
      <c r="M173" s="106"/>
    </row>
    <row r="174" spans="1:13" ht="24" customHeight="1">
      <c r="A174" s="102"/>
      <c r="B174" s="109">
        <f>'Tax Invoice'!D170</f>
        <v>2</v>
      </c>
      <c r="C174" s="119" t="s">
        <v>436</v>
      </c>
      <c r="D174" s="115" t="s">
        <v>436</v>
      </c>
      <c r="E174" s="123" t="s">
        <v>437</v>
      </c>
      <c r="F174" s="115" t="s">
        <v>438</v>
      </c>
      <c r="G174" s="176" t="s">
        <v>221</v>
      </c>
      <c r="H174" s="177"/>
      <c r="I174" s="116" t="s">
        <v>439</v>
      </c>
      <c r="J174" s="111">
        <f t="shared" si="8"/>
        <v>140.46</v>
      </c>
      <c r="K174" s="111">
        <v>140.46</v>
      </c>
      <c r="L174" s="113">
        <f t="shared" si="9"/>
        <v>280.92</v>
      </c>
      <c r="M174" s="106"/>
    </row>
    <row r="175" spans="1:13" ht="12.75" customHeight="1">
      <c r="A175" s="102"/>
      <c r="B175" s="109">
        <f>'Tax Invoice'!D171</f>
        <v>3</v>
      </c>
      <c r="C175" s="119" t="s">
        <v>440</v>
      </c>
      <c r="D175" s="115" t="s">
        <v>440</v>
      </c>
      <c r="E175" s="123" t="s">
        <v>441</v>
      </c>
      <c r="F175" s="115" t="s">
        <v>424</v>
      </c>
      <c r="G175" s="176"/>
      <c r="H175" s="177"/>
      <c r="I175" s="116" t="s">
        <v>442</v>
      </c>
      <c r="J175" s="111">
        <f t="shared" si="8"/>
        <v>36.4</v>
      </c>
      <c r="K175" s="111">
        <v>36.4</v>
      </c>
      <c r="L175" s="113">
        <f t="shared" si="9"/>
        <v>109.19999999999999</v>
      </c>
      <c r="M175" s="106"/>
    </row>
    <row r="176" spans="1:13" ht="12.75" customHeight="1">
      <c r="A176" s="102"/>
      <c r="B176" s="109">
        <f>'Tax Invoice'!D172</f>
        <v>3</v>
      </c>
      <c r="C176" s="119" t="s">
        <v>440</v>
      </c>
      <c r="D176" s="115" t="s">
        <v>440</v>
      </c>
      <c r="E176" s="123" t="s">
        <v>443</v>
      </c>
      <c r="F176" s="115" t="s">
        <v>160</v>
      </c>
      <c r="G176" s="176"/>
      <c r="H176" s="177"/>
      <c r="I176" s="116" t="s">
        <v>442</v>
      </c>
      <c r="J176" s="111">
        <f t="shared" si="8"/>
        <v>36.4</v>
      </c>
      <c r="K176" s="111">
        <v>36.4</v>
      </c>
      <c r="L176" s="113">
        <f t="shared" si="9"/>
        <v>109.19999999999999</v>
      </c>
      <c r="M176" s="106"/>
    </row>
    <row r="177" spans="1:13" ht="12.75" customHeight="1">
      <c r="A177" s="102"/>
      <c r="B177" s="109">
        <f>'Tax Invoice'!D173</f>
        <v>3</v>
      </c>
      <c r="C177" s="119" t="s">
        <v>440</v>
      </c>
      <c r="D177" s="115" t="s">
        <v>440</v>
      </c>
      <c r="E177" s="123" t="s">
        <v>444</v>
      </c>
      <c r="F177" s="115" t="s">
        <v>445</v>
      </c>
      <c r="G177" s="176"/>
      <c r="H177" s="177"/>
      <c r="I177" s="116" t="s">
        <v>442</v>
      </c>
      <c r="J177" s="111">
        <f t="shared" si="8"/>
        <v>36.4</v>
      </c>
      <c r="K177" s="111">
        <v>36.4</v>
      </c>
      <c r="L177" s="113">
        <f t="shared" si="9"/>
        <v>109.19999999999999</v>
      </c>
      <c r="M177" s="106"/>
    </row>
    <row r="178" spans="1:13" ht="24" customHeight="1">
      <c r="A178" s="102"/>
      <c r="B178" s="109">
        <f>'Tax Invoice'!D174</f>
        <v>2</v>
      </c>
      <c r="C178" s="119" t="s">
        <v>446</v>
      </c>
      <c r="D178" s="115" t="s">
        <v>446</v>
      </c>
      <c r="E178" s="123" t="s">
        <v>447</v>
      </c>
      <c r="F178" s="115" t="s">
        <v>138</v>
      </c>
      <c r="G178" s="176" t="s">
        <v>448</v>
      </c>
      <c r="H178" s="177"/>
      <c r="I178" s="116" t="s">
        <v>449</v>
      </c>
      <c r="J178" s="111">
        <f t="shared" si="8"/>
        <v>54.79</v>
      </c>
      <c r="K178" s="111">
        <v>54.79</v>
      </c>
      <c r="L178" s="113">
        <f t="shared" si="9"/>
        <v>109.58</v>
      </c>
      <c r="M178" s="106"/>
    </row>
    <row r="179" spans="1:13" ht="24" customHeight="1">
      <c r="A179" s="102"/>
      <c r="B179" s="109">
        <f>'Tax Invoice'!D175</f>
        <v>2</v>
      </c>
      <c r="C179" s="119" t="s">
        <v>450</v>
      </c>
      <c r="D179" s="115" t="s">
        <v>450</v>
      </c>
      <c r="E179" s="123" t="s">
        <v>451</v>
      </c>
      <c r="F179" s="115" t="s">
        <v>448</v>
      </c>
      <c r="G179" s="176"/>
      <c r="H179" s="177"/>
      <c r="I179" s="116" t="s">
        <v>452</v>
      </c>
      <c r="J179" s="111">
        <f t="shared" si="8"/>
        <v>36.4</v>
      </c>
      <c r="K179" s="111">
        <v>36.4</v>
      </c>
      <c r="L179" s="113">
        <f t="shared" si="9"/>
        <v>72.8</v>
      </c>
      <c r="M179" s="106"/>
    </row>
    <row r="180" spans="1:13" ht="24" customHeight="1">
      <c r="A180" s="102"/>
      <c r="B180" s="109">
        <f>'Tax Invoice'!D176</f>
        <v>2</v>
      </c>
      <c r="C180" s="119" t="s">
        <v>450</v>
      </c>
      <c r="D180" s="115" t="s">
        <v>450</v>
      </c>
      <c r="E180" s="123" t="s">
        <v>453</v>
      </c>
      <c r="F180" s="115" t="s">
        <v>432</v>
      </c>
      <c r="G180" s="176"/>
      <c r="H180" s="177"/>
      <c r="I180" s="116" t="s">
        <v>452</v>
      </c>
      <c r="J180" s="111">
        <f t="shared" si="8"/>
        <v>36.4</v>
      </c>
      <c r="K180" s="111">
        <v>36.4</v>
      </c>
      <c r="L180" s="113">
        <f t="shared" si="9"/>
        <v>72.8</v>
      </c>
      <c r="M180" s="106"/>
    </row>
    <row r="181" spans="1:13" ht="24" customHeight="1">
      <c r="A181" s="102"/>
      <c r="B181" s="109">
        <f>'Tax Invoice'!D177</f>
        <v>2</v>
      </c>
      <c r="C181" s="119" t="s">
        <v>450</v>
      </c>
      <c r="D181" s="115" t="s">
        <v>450</v>
      </c>
      <c r="E181" s="123" t="s">
        <v>454</v>
      </c>
      <c r="F181" s="115" t="s">
        <v>455</v>
      </c>
      <c r="G181" s="176"/>
      <c r="H181" s="177"/>
      <c r="I181" s="116" t="s">
        <v>452</v>
      </c>
      <c r="J181" s="111">
        <f t="shared" si="8"/>
        <v>36.4</v>
      </c>
      <c r="K181" s="111">
        <v>36.4</v>
      </c>
      <c r="L181" s="113">
        <f t="shared" si="9"/>
        <v>72.8</v>
      </c>
      <c r="M181" s="106"/>
    </row>
    <row r="182" spans="1:13" ht="12.75" customHeight="1">
      <c r="A182" s="102"/>
      <c r="B182" s="109">
        <f>'Tax Invoice'!D178</f>
        <v>2</v>
      </c>
      <c r="C182" s="119" t="s">
        <v>456</v>
      </c>
      <c r="D182" s="115" t="s">
        <v>456</v>
      </c>
      <c r="E182" s="123" t="s">
        <v>457</v>
      </c>
      <c r="F182" s="115" t="s">
        <v>138</v>
      </c>
      <c r="G182" s="176"/>
      <c r="H182" s="177"/>
      <c r="I182" s="116" t="s">
        <v>458</v>
      </c>
      <c r="J182" s="111">
        <f t="shared" ref="J182:J203" si="10">ROUNDUP(K182*$O$1,2)</f>
        <v>54.79</v>
      </c>
      <c r="K182" s="111">
        <v>54.79</v>
      </c>
      <c r="L182" s="113">
        <f t="shared" ref="L182:L203" si="11">J182*B182</f>
        <v>109.58</v>
      </c>
      <c r="M182" s="106"/>
    </row>
    <row r="183" spans="1:13" ht="36" customHeight="1">
      <c r="A183" s="102"/>
      <c r="B183" s="109">
        <f>'Tax Invoice'!D179</f>
        <v>5</v>
      </c>
      <c r="C183" s="119" t="s">
        <v>459</v>
      </c>
      <c r="D183" s="115" t="s">
        <v>459</v>
      </c>
      <c r="E183" s="123" t="s">
        <v>460</v>
      </c>
      <c r="F183" s="115" t="s">
        <v>461</v>
      </c>
      <c r="G183" s="176"/>
      <c r="H183" s="177"/>
      <c r="I183" s="116" t="s">
        <v>586</v>
      </c>
      <c r="J183" s="111">
        <f t="shared" si="10"/>
        <v>113.99</v>
      </c>
      <c r="K183" s="111">
        <v>113.99</v>
      </c>
      <c r="L183" s="113">
        <f t="shared" si="11"/>
        <v>569.94999999999993</v>
      </c>
      <c r="M183" s="106"/>
    </row>
    <row r="184" spans="1:13" ht="24" customHeight="1">
      <c r="A184" s="102"/>
      <c r="B184" s="109">
        <f>'Tax Invoice'!D180</f>
        <v>3</v>
      </c>
      <c r="C184" s="119" t="s">
        <v>462</v>
      </c>
      <c r="D184" s="115" t="s">
        <v>462</v>
      </c>
      <c r="E184" s="123" t="s">
        <v>463</v>
      </c>
      <c r="F184" s="115" t="s">
        <v>169</v>
      </c>
      <c r="G184" s="176" t="s">
        <v>203</v>
      </c>
      <c r="H184" s="177"/>
      <c r="I184" s="116" t="s">
        <v>464</v>
      </c>
      <c r="J184" s="111">
        <f t="shared" si="10"/>
        <v>70.599999999999994</v>
      </c>
      <c r="K184" s="111">
        <v>70.599999999999994</v>
      </c>
      <c r="L184" s="113">
        <f t="shared" si="11"/>
        <v>211.79999999999998</v>
      </c>
      <c r="M184" s="106"/>
    </row>
    <row r="185" spans="1:13" ht="24" customHeight="1">
      <c r="A185" s="102"/>
      <c r="B185" s="109">
        <f>'Tax Invoice'!D181</f>
        <v>2</v>
      </c>
      <c r="C185" s="119" t="s">
        <v>465</v>
      </c>
      <c r="D185" s="115" t="s">
        <v>465</v>
      </c>
      <c r="E185" s="123" t="s">
        <v>466</v>
      </c>
      <c r="F185" s="115" t="s">
        <v>169</v>
      </c>
      <c r="G185" s="176" t="s">
        <v>141</v>
      </c>
      <c r="H185" s="177"/>
      <c r="I185" s="116" t="s">
        <v>467</v>
      </c>
      <c r="J185" s="111">
        <f t="shared" si="10"/>
        <v>60.3</v>
      </c>
      <c r="K185" s="111">
        <v>60.3</v>
      </c>
      <c r="L185" s="113">
        <f t="shared" si="11"/>
        <v>120.6</v>
      </c>
      <c r="M185" s="106"/>
    </row>
    <row r="186" spans="1:13" ht="24" customHeight="1">
      <c r="A186" s="102"/>
      <c r="B186" s="109">
        <f>'Tax Invoice'!D182</f>
        <v>1</v>
      </c>
      <c r="C186" s="119" t="s">
        <v>465</v>
      </c>
      <c r="D186" s="115" t="s">
        <v>465</v>
      </c>
      <c r="E186" s="123" t="s">
        <v>468</v>
      </c>
      <c r="F186" s="115" t="s">
        <v>419</v>
      </c>
      <c r="G186" s="176" t="s">
        <v>141</v>
      </c>
      <c r="H186" s="177"/>
      <c r="I186" s="116" t="s">
        <v>467</v>
      </c>
      <c r="J186" s="111">
        <f t="shared" si="10"/>
        <v>60.3</v>
      </c>
      <c r="K186" s="111">
        <v>60.3</v>
      </c>
      <c r="L186" s="113">
        <f t="shared" si="11"/>
        <v>60.3</v>
      </c>
      <c r="M186" s="106"/>
    </row>
    <row r="187" spans="1:13" ht="24" customHeight="1">
      <c r="A187" s="102"/>
      <c r="B187" s="109">
        <f>'Tax Invoice'!D183</f>
        <v>1</v>
      </c>
      <c r="C187" s="119" t="s">
        <v>465</v>
      </c>
      <c r="D187" s="115" t="s">
        <v>465</v>
      </c>
      <c r="E187" s="123" t="s">
        <v>469</v>
      </c>
      <c r="F187" s="115" t="s">
        <v>419</v>
      </c>
      <c r="G187" s="176" t="s">
        <v>203</v>
      </c>
      <c r="H187" s="177"/>
      <c r="I187" s="116" t="s">
        <v>467</v>
      </c>
      <c r="J187" s="111">
        <f t="shared" si="10"/>
        <v>60.3</v>
      </c>
      <c r="K187" s="111">
        <v>60.3</v>
      </c>
      <c r="L187" s="113">
        <f t="shared" si="11"/>
        <v>60.3</v>
      </c>
      <c r="M187" s="106"/>
    </row>
    <row r="188" spans="1:13" ht="24" customHeight="1">
      <c r="A188" s="102"/>
      <c r="B188" s="109">
        <f>'Tax Invoice'!D184</f>
        <v>4</v>
      </c>
      <c r="C188" s="119" t="s">
        <v>470</v>
      </c>
      <c r="D188" s="115" t="s">
        <v>470</v>
      </c>
      <c r="E188" s="123" t="s">
        <v>471</v>
      </c>
      <c r="F188" s="115" t="s">
        <v>138</v>
      </c>
      <c r="G188" s="176" t="s">
        <v>472</v>
      </c>
      <c r="H188" s="177"/>
      <c r="I188" s="116" t="s">
        <v>473</v>
      </c>
      <c r="J188" s="111">
        <f t="shared" si="10"/>
        <v>73.17</v>
      </c>
      <c r="K188" s="111">
        <v>73.17</v>
      </c>
      <c r="L188" s="113">
        <f t="shared" si="11"/>
        <v>292.68</v>
      </c>
      <c r="M188" s="106"/>
    </row>
    <row r="189" spans="1:13" ht="24" customHeight="1">
      <c r="A189" s="102"/>
      <c r="B189" s="109">
        <f>'Tax Invoice'!D185</f>
        <v>6</v>
      </c>
      <c r="C189" s="119" t="s">
        <v>474</v>
      </c>
      <c r="D189" s="115" t="s">
        <v>474</v>
      </c>
      <c r="E189" s="123" t="s">
        <v>475</v>
      </c>
      <c r="F189" s="115" t="s">
        <v>162</v>
      </c>
      <c r="G189" s="176" t="s">
        <v>141</v>
      </c>
      <c r="H189" s="177"/>
      <c r="I189" s="116" t="s">
        <v>476</v>
      </c>
      <c r="J189" s="111">
        <f t="shared" si="10"/>
        <v>56.99</v>
      </c>
      <c r="K189" s="111">
        <v>56.99</v>
      </c>
      <c r="L189" s="113">
        <f t="shared" si="11"/>
        <v>341.94</v>
      </c>
      <c r="M189" s="106"/>
    </row>
    <row r="190" spans="1:13" ht="24" customHeight="1">
      <c r="A190" s="102"/>
      <c r="B190" s="109">
        <f>'Tax Invoice'!D186</f>
        <v>1</v>
      </c>
      <c r="C190" s="119" t="s">
        <v>474</v>
      </c>
      <c r="D190" s="115" t="s">
        <v>474</v>
      </c>
      <c r="E190" s="123" t="s">
        <v>477</v>
      </c>
      <c r="F190" s="115" t="s">
        <v>162</v>
      </c>
      <c r="G190" s="176" t="s">
        <v>280</v>
      </c>
      <c r="H190" s="177"/>
      <c r="I190" s="116" t="s">
        <v>476</v>
      </c>
      <c r="J190" s="111">
        <f t="shared" si="10"/>
        <v>56.99</v>
      </c>
      <c r="K190" s="111">
        <v>56.99</v>
      </c>
      <c r="L190" s="113">
        <f t="shared" si="11"/>
        <v>56.99</v>
      </c>
      <c r="M190" s="106"/>
    </row>
    <row r="191" spans="1:13" ht="24" customHeight="1">
      <c r="A191" s="102"/>
      <c r="B191" s="109">
        <f>'Tax Invoice'!D187</f>
        <v>2</v>
      </c>
      <c r="C191" s="119" t="s">
        <v>478</v>
      </c>
      <c r="D191" s="115" t="s">
        <v>478</v>
      </c>
      <c r="E191" s="123" t="s">
        <v>479</v>
      </c>
      <c r="F191" s="115" t="s">
        <v>160</v>
      </c>
      <c r="G191" s="176" t="s">
        <v>141</v>
      </c>
      <c r="H191" s="177"/>
      <c r="I191" s="116" t="s">
        <v>480</v>
      </c>
      <c r="J191" s="111">
        <f t="shared" si="10"/>
        <v>60.3</v>
      </c>
      <c r="K191" s="111">
        <v>60.3</v>
      </c>
      <c r="L191" s="113">
        <f t="shared" si="11"/>
        <v>120.6</v>
      </c>
      <c r="M191" s="106"/>
    </row>
    <row r="192" spans="1:13" ht="24" customHeight="1">
      <c r="A192" s="102"/>
      <c r="B192" s="109">
        <f>'Tax Invoice'!D188</f>
        <v>1</v>
      </c>
      <c r="C192" s="119" t="s">
        <v>478</v>
      </c>
      <c r="D192" s="115" t="s">
        <v>478</v>
      </c>
      <c r="E192" s="123" t="s">
        <v>481</v>
      </c>
      <c r="F192" s="115" t="s">
        <v>160</v>
      </c>
      <c r="G192" s="176" t="s">
        <v>203</v>
      </c>
      <c r="H192" s="177"/>
      <c r="I192" s="116" t="s">
        <v>480</v>
      </c>
      <c r="J192" s="111">
        <f t="shared" si="10"/>
        <v>60.3</v>
      </c>
      <c r="K192" s="111">
        <v>60.3</v>
      </c>
      <c r="L192" s="113">
        <f t="shared" si="11"/>
        <v>60.3</v>
      </c>
      <c r="M192" s="106"/>
    </row>
    <row r="193" spans="1:13" ht="24" customHeight="1">
      <c r="A193" s="102"/>
      <c r="B193" s="109">
        <f>'Tax Invoice'!D189</f>
        <v>2</v>
      </c>
      <c r="C193" s="119" t="s">
        <v>478</v>
      </c>
      <c r="D193" s="115" t="s">
        <v>478</v>
      </c>
      <c r="E193" s="123" t="s">
        <v>482</v>
      </c>
      <c r="F193" s="115" t="s">
        <v>162</v>
      </c>
      <c r="G193" s="176" t="s">
        <v>141</v>
      </c>
      <c r="H193" s="177"/>
      <c r="I193" s="116" t="s">
        <v>480</v>
      </c>
      <c r="J193" s="111">
        <f t="shared" si="10"/>
        <v>60.3</v>
      </c>
      <c r="K193" s="111">
        <v>60.3</v>
      </c>
      <c r="L193" s="113">
        <f t="shared" si="11"/>
        <v>120.6</v>
      </c>
      <c r="M193" s="106"/>
    </row>
    <row r="194" spans="1:13" ht="24" customHeight="1">
      <c r="A194" s="102"/>
      <c r="B194" s="109">
        <f>'Tax Invoice'!D190</f>
        <v>1</v>
      </c>
      <c r="C194" s="119" t="s">
        <v>478</v>
      </c>
      <c r="D194" s="115" t="s">
        <v>478</v>
      </c>
      <c r="E194" s="123" t="s">
        <v>483</v>
      </c>
      <c r="F194" s="115" t="s">
        <v>162</v>
      </c>
      <c r="G194" s="176" t="s">
        <v>273</v>
      </c>
      <c r="H194" s="177"/>
      <c r="I194" s="116" t="s">
        <v>480</v>
      </c>
      <c r="J194" s="111">
        <f t="shared" si="10"/>
        <v>60.3</v>
      </c>
      <c r="K194" s="111">
        <v>60.3</v>
      </c>
      <c r="L194" s="113">
        <f t="shared" si="11"/>
        <v>60.3</v>
      </c>
      <c r="M194" s="106"/>
    </row>
    <row r="195" spans="1:13" ht="24" customHeight="1">
      <c r="A195" s="102"/>
      <c r="B195" s="109">
        <f>'Tax Invoice'!D191</f>
        <v>3</v>
      </c>
      <c r="C195" s="119" t="s">
        <v>478</v>
      </c>
      <c r="D195" s="115" t="s">
        <v>478</v>
      </c>
      <c r="E195" s="123" t="s">
        <v>484</v>
      </c>
      <c r="F195" s="115" t="s">
        <v>162</v>
      </c>
      <c r="G195" s="176" t="s">
        <v>110</v>
      </c>
      <c r="H195" s="177"/>
      <c r="I195" s="116" t="s">
        <v>480</v>
      </c>
      <c r="J195" s="111">
        <f t="shared" si="10"/>
        <v>60.3</v>
      </c>
      <c r="K195" s="111">
        <v>60.3</v>
      </c>
      <c r="L195" s="113">
        <f t="shared" si="11"/>
        <v>180.89999999999998</v>
      </c>
      <c r="M195" s="106"/>
    </row>
    <row r="196" spans="1:13" ht="24" customHeight="1">
      <c r="A196" s="102"/>
      <c r="B196" s="109">
        <f>'Tax Invoice'!D192</f>
        <v>3</v>
      </c>
      <c r="C196" s="119" t="s">
        <v>485</v>
      </c>
      <c r="D196" s="115" t="s">
        <v>485</v>
      </c>
      <c r="E196" s="123" t="s">
        <v>486</v>
      </c>
      <c r="F196" s="115" t="s">
        <v>177</v>
      </c>
      <c r="G196" s="176" t="s">
        <v>141</v>
      </c>
      <c r="H196" s="177"/>
      <c r="I196" s="116" t="s">
        <v>487</v>
      </c>
      <c r="J196" s="111">
        <f t="shared" si="10"/>
        <v>62.14</v>
      </c>
      <c r="K196" s="111">
        <v>62.14</v>
      </c>
      <c r="L196" s="113">
        <f t="shared" si="11"/>
        <v>186.42000000000002</v>
      </c>
      <c r="M196" s="106"/>
    </row>
    <row r="197" spans="1:13" ht="24" customHeight="1">
      <c r="A197" s="102"/>
      <c r="B197" s="109">
        <f>'Tax Invoice'!D193</f>
        <v>4</v>
      </c>
      <c r="C197" s="119" t="s">
        <v>488</v>
      </c>
      <c r="D197" s="115" t="s">
        <v>488</v>
      </c>
      <c r="E197" s="123" t="s">
        <v>489</v>
      </c>
      <c r="F197" s="115" t="s">
        <v>438</v>
      </c>
      <c r="G197" s="176" t="s">
        <v>141</v>
      </c>
      <c r="H197" s="177"/>
      <c r="I197" s="116" t="s">
        <v>490</v>
      </c>
      <c r="J197" s="111">
        <f t="shared" si="10"/>
        <v>62.14</v>
      </c>
      <c r="K197" s="111">
        <v>62.14</v>
      </c>
      <c r="L197" s="113">
        <f t="shared" si="11"/>
        <v>248.56</v>
      </c>
      <c r="M197" s="106"/>
    </row>
    <row r="198" spans="1:13" ht="24" customHeight="1">
      <c r="A198" s="102"/>
      <c r="B198" s="109">
        <f>'Tax Invoice'!D194</f>
        <v>1</v>
      </c>
      <c r="C198" s="119" t="s">
        <v>488</v>
      </c>
      <c r="D198" s="115" t="s">
        <v>488</v>
      </c>
      <c r="E198" s="123" t="s">
        <v>491</v>
      </c>
      <c r="F198" s="115" t="s">
        <v>177</v>
      </c>
      <c r="G198" s="176" t="s">
        <v>203</v>
      </c>
      <c r="H198" s="177"/>
      <c r="I198" s="116" t="s">
        <v>490</v>
      </c>
      <c r="J198" s="111">
        <f t="shared" si="10"/>
        <v>62.14</v>
      </c>
      <c r="K198" s="111">
        <v>62.14</v>
      </c>
      <c r="L198" s="113">
        <f t="shared" si="11"/>
        <v>62.14</v>
      </c>
      <c r="M198" s="106"/>
    </row>
    <row r="199" spans="1:13" ht="24" customHeight="1">
      <c r="A199" s="102"/>
      <c r="B199" s="109">
        <f>'Tax Invoice'!D195</f>
        <v>3</v>
      </c>
      <c r="C199" s="119" t="s">
        <v>492</v>
      </c>
      <c r="D199" s="115" t="s">
        <v>492</v>
      </c>
      <c r="E199" s="123" t="s">
        <v>493</v>
      </c>
      <c r="F199" s="115" t="s">
        <v>177</v>
      </c>
      <c r="G199" s="176" t="s">
        <v>141</v>
      </c>
      <c r="H199" s="177"/>
      <c r="I199" s="116" t="s">
        <v>494</v>
      </c>
      <c r="J199" s="111">
        <f t="shared" si="10"/>
        <v>70.599999999999994</v>
      </c>
      <c r="K199" s="111">
        <v>70.599999999999994</v>
      </c>
      <c r="L199" s="113">
        <f t="shared" si="11"/>
        <v>211.79999999999998</v>
      </c>
      <c r="M199" s="106"/>
    </row>
    <row r="200" spans="1:13" ht="12.75" customHeight="1">
      <c r="A200" s="102"/>
      <c r="B200" s="109">
        <f>'Tax Invoice'!D196</f>
        <v>2</v>
      </c>
      <c r="C200" s="119" t="s">
        <v>495</v>
      </c>
      <c r="D200" s="115" t="s">
        <v>495</v>
      </c>
      <c r="E200" s="123" t="s">
        <v>496</v>
      </c>
      <c r="F200" s="115" t="s">
        <v>134</v>
      </c>
      <c r="G200" s="176" t="s">
        <v>110</v>
      </c>
      <c r="H200" s="177"/>
      <c r="I200" s="116" t="s">
        <v>497</v>
      </c>
      <c r="J200" s="111">
        <f t="shared" si="10"/>
        <v>54.05</v>
      </c>
      <c r="K200" s="111">
        <v>54.05</v>
      </c>
      <c r="L200" s="113">
        <f t="shared" si="11"/>
        <v>108.1</v>
      </c>
      <c r="M200" s="106"/>
    </row>
    <row r="201" spans="1:13" ht="12.75" customHeight="1">
      <c r="A201" s="102"/>
      <c r="B201" s="109">
        <f>'Tax Invoice'!D197</f>
        <v>2</v>
      </c>
      <c r="C201" s="119" t="s">
        <v>495</v>
      </c>
      <c r="D201" s="115" t="s">
        <v>495</v>
      </c>
      <c r="E201" s="123" t="s">
        <v>498</v>
      </c>
      <c r="F201" s="115" t="s">
        <v>134</v>
      </c>
      <c r="G201" s="176" t="s">
        <v>203</v>
      </c>
      <c r="H201" s="177"/>
      <c r="I201" s="116" t="s">
        <v>497</v>
      </c>
      <c r="J201" s="111">
        <f t="shared" si="10"/>
        <v>54.05</v>
      </c>
      <c r="K201" s="111">
        <v>54.05</v>
      </c>
      <c r="L201" s="113">
        <f t="shared" si="11"/>
        <v>108.1</v>
      </c>
      <c r="M201" s="106"/>
    </row>
    <row r="202" spans="1:13" ht="24" customHeight="1">
      <c r="A202" s="102"/>
      <c r="B202" s="109">
        <f>'Tax Invoice'!D198</f>
        <v>1</v>
      </c>
      <c r="C202" s="119" t="s">
        <v>499</v>
      </c>
      <c r="D202" s="115" t="s">
        <v>499</v>
      </c>
      <c r="E202" s="123" t="s">
        <v>500</v>
      </c>
      <c r="F202" s="115" t="s">
        <v>298</v>
      </c>
      <c r="G202" s="176"/>
      <c r="H202" s="177"/>
      <c r="I202" s="116" t="s">
        <v>501</v>
      </c>
      <c r="J202" s="111">
        <f t="shared" si="10"/>
        <v>45.6</v>
      </c>
      <c r="K202" s="111">
        <v>45.6</v>
      </c>
      <c r="L202" s="113">
        <f t="shared" si="11"/>
        <v>45.6</v>
      </c>
      <c r="M202" s="106"/>
    </row>
    <row r="203" spans="1:13" ht="24" customHeight="1">
      <c r="A203" s="102"/>
      <c r="B203" s="110">
        <f>'Tax Invoice'!D199</f>
        <v>3</v>
      </c>
      <c r="C203" s="120" t="s">
        <v>502</v>
      </c>
      <c r="D203" s="117" t="s">
        <v>502</v>
      </c>
      <c r="E203" s="124" t="s">
        <v>503</v>
      </c>
      <c r="F203" s="117" t="s">
        <v>504</v>
      </c>
      <c r="G203" s="184"/>
      <c r="H203" s="185"/>
      <c r="I203" s="118" t="s">
        <v>505</v>
      </c>
      <c r="J203" s="112">
        <f t="shared" si="10"/>
        <v>68.760000000000005</v>
      </c>
      <c r="K203" s="112">
        <v>68.760000000000005</v>
      </c>
      <c r="L203" s="114">
        <f t="shared" si="11"/>
        <v>206.28000000000003</v>
      </c>
      <c r="M203" s="106"/>
    </row>
    <row r="204" spans="1:13" ht="12.75" customHeight="1">
      <c r="A204" s="102"/>
      <c r="B204" s="151">
        <f>SUM(B22:B203)</f>
        <v>901</v>
      </c>
      <c r="C204" s="141" t="s">
        <v>20</v>
      </c>
      <c r="D204" s="141"/>
      <c r="E204" s="141"/>
      <c r="F204" s="141"/>
      <c r="G204" s="141"/>
      <c r="H204" s="141"/>
      <c r="I204" s="141"/>
      <c r="J204" s="145" t="s">
        <v>67</v>
      </c>
      <c r="K204" s="145" t="s">
        <v>67</v>
      </c>
      <c r="L204" s="142">
        <f>SUM(L22:L203)</f>
        <v>39751.770000000055</v>
      </c>
      <c r="M204" s="106"/>
    </row>
    <row r="205" spans="1:13" ht="12.75" customHeight="1">
      <c r="A205" s="102"/>
      <c r="B205" s="141"/>
      <c r="C205" s="141"/>
      <c r="D205" s="141"/>
      <c r="E205" s="141"/>
      <c r="F205" s="141"/>
      <c r="G205" s="141"/>
      <c r="H205" s="141"/>
      <c r="I205" s="141"/>
      <c r="J205" s="144" t="s">
        <v>59</v>
      </c>
      <c r="K205" s="144" t="s">
        <v>59</v>
      </c>
      <c r="L205" s="142">
        <f>Invoice!K205</f>
        <v>-15900.708000000022</v>
      </c>
      <c r="M205" s="106"/>
    </row>
    <row r="206" spans="1:13" ht="12.75" customHeight="1" outlineLevel="1">
      <c r="A206" s="102"/>
      <c r="B206" s="141"/>
      <c r="C206" s="141"/>
      <c r="D206" s="141"/>
      <c r="E206" s="141"/>
      <c r="F206" s="141"/>
      <c r="G206" s="141"/>
      <c r="H206" s="141"/>
      <c r="I206" s="141"/>
      <c r="J206" s="145" t="s">
        <v>60</v>
      </c>
      <c r="K206" s="145" t="s">
        <v>60</v>
      </c>
      <c r="L206" s="142">
        <f>Invoice!K206</f>
        <v>0</v>
      </c>
      <c r="M206" s="106"/>
    </row>
    <row r="207" spans="1:13" ht="12.75" customHeight="1">
      <c r="A207" s="102"/>
      <c r="B207" s="141"/>
      <c r="C207" s="141"/>
      <c r="D207" s="141"/>
      <c r="E207" s="141"/>
      <c r="F207" s="141"/>
      <c r="G207" s="141"/>
      <c r="H207" s="141"/>
      <c r="I207" s="141"/>
      <c r="J207" s="145" t="s">
        <v>68</v>
      </c>
      <c r="K207" s="145" t="s">
        <v>68</v>
      </c>
      <c r="L207" s="142">
        <f>SUM(L204:L206)</f>
        <v>23851.062000000034</v>
      </c>
      <c r="M207" s="106"/>
    </row>
    <row r="208" spans="1:13" ht="12.75" customHeight="1">
      <c r="A208" s="6"/>
      <c r="B208" s="7"/>
      <c r="C208" s="7"/>
      <c r="D208" s="7"/>
      <c r="E208" s="7"/>
      <c r="F208" s="7"/>
      <c r="G208" s="7"/>
      <c r="H208" s="7"/>
      <c r="I208" s="7" t="s">
        <v>587</v>
      </c>
      <c r="J208" s="7"/>
      <c r="K208" s="7"/>
      <c r="L208" s="7"/>
      <c r="M208" s="8"/>
    </row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</sheetData>
  <mergeCells count="188">
    <mergeCell ref="G201:H201"/>
    <mergeCell ref="G202:H202"/>
    <mergeCell ref="G203:H203"/>
    <mergeCell ref="G196:H196"/>
    <mergeCell ref="G197:H197"/>
    <mergeCell ref="G198:H198"/>
    <mergeCell ref="G199:H199"/>
    <mergeCell ref="G200:H200"/>
    <mergeCell ref="G191:H191"/>
    <mergeCell ref="G192:H192"/>
    <mergeCell ref="G193:H193"/>
    <mergeCell ref="G194:H194"/>
    <mergeCell ref="G195:H195"/>
    <mergeCell ref="G186:H186"/>
    <mergeCell ref="G187:H187"/>
    <mergeCell ref="G188:H188"/>
    <mergeCell ref="G189:H189"/>
    <mergeCell ref="G190:H190"/>
    <mergeCell ref="G181:H181"/>
    <mergeCell ref="G182:H182"/>
    <mergeCell ref="G183:H183"/>
    <mergeCell ref="G184:H184"/>
    <mergeCell ref="G185:H185"/>
    <mergeCell ref="G176:H176"/>
    <mergeCell ref="G177:H177"/>
    <mergeCell ref="G178:H178"/>
    <mergeCell ref="G179:H179"/>
    <mergeCell ref="G180:H180"/>
    <mergeCell ref="G171:H171"/>
    <mergeCell ref="G172:H172"/>
    <mergeCell ref="G173:H173"/>
    <mergeCell ref="G174:H174"/>
    <mergeCell ref="G175:H175"/>
    <mergeCell ref="G166:H166"/>
    <mergeCell ref="G167:H167"/>
    <mergeCell ref="G168:H168"/>
    <mergeCell ref="G169:H169"/>
    <mergeCell ref="G170:H170"/>
    <mergeCell ref="G161:H161"/>
    <mergeCell ref="G162:H162"/>
    <mergeCell ref="G163:H163"/>
    <mergeCell ref="G164:H164"/>
    <mergeCell ref="G165:H165"/>
    <mergeCell ref="G156:H156"/>
    <mergeCell ref="G157:H157"/>
    <mergeCell ref="G158:H158"/>
    <mergeCell ref="G159:H159"/>
    <mergeCell ref="G160:H160"/>
    <mergeCell ref="G151:H151"/>
    <mergeCell ref="G152:H152"/>
    <mergeCell ref="G153:H153"/>
    <mergeCell ref="G154:H154"/>
    <mergeCell ref="G155:H155"/>
    <mergeCell ref="G146:H146"/>
    <mergeCell ref="G147:H147"/>
    <mergeCell ref="G148:H148"/>
    <mergeCell ref="G149:H149"/>
    <mergeCell ref="G150:H150"/>
    <mergeCell ref="G141:H141"/>
    <mergeCell ref="G142:H142"/>
    <mergeCell ref="G143:H143"/>
    <mergeCell ref="G144:H144"/>
    <mergeCell ref="G145:H145"/>
    <mergeCell ref="G136:H136"/>
    <mergeCell ref="G137:H137"/>
    <mergeCell ref="G138:H138"/>
    <mergeCell ref="G139:H139"/>
    <mergeCell ref="G140:H140"/>
    <mergeCell ref="G131:H131"/>
    <mergeCell ref="G132:H132"/>
    <mergeCell ref="G133:H133"/>
    <mergeCell ref="G134:H134"/>
    <mergeCell ref="G135:H135"/>
    <mergeCell ref="G126:H126"/>
    <mergeCell ref="G127:H127"/>
    <mergeCell ref="G128:H128"/>
    <mergeCell ref="G129:H129"/>
    <mergeCell ref="G130:H130"/>
    <mergeCell ref="G121:H121"/>
    <mergeCell ref="G122:H122"/>
    <mergeCell ref="G123:H123"/>
    <mergeCell ref="G124:H124"/>
    <mergeCell ref="G125:H125"/>
    <mergeCell ref="G116:H116"/>
    <mergeCell ref="G117:H117"/>
    <mergeCell ref="G118:H118"/>
    <mergeCell ref="G119:H119"/>
    <mergeCell ref="G120:H120"/>
    <mergeCell ref="G111:H111"/>
    <mergeCell ref="G112:H112"/>
    <mergeCell ref="G113:H113"/>
    <mergeCell ref="G114:H114"/>
    <mergeCell ref="G115:H115"/>
    <mergeCell ref="G106:H106"/>
    <mergeCell ref="G107:H107"/>
    <mergeCell ref="G108:H108"/>
    <mergeCell ref="G109:H109"/>
    <mergeCell ref="G110:H110"/>
    <mergeCell ref="G101:H101"/>
    <mergeCell ref="G102:H102"/>
    <mergeCell ref="G103:H103"/>
    <mergeCell ref="G104:H104"/>
    <mergeCell ref="G105:H105"/>
    <mergeCell ref="G96:H96"/>
    <mergeCell ref="G97:H97"/>
    <mergeCell ref="G98:H98"/>
    <mergeCell ref="G99:H99"/>
    <mergeCell ref="G100:H100"/>
    <mergeCell ref="G91:H91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81:H81"/>
    <mergeCell ref="G82:H82"/>
    <mergeCell ref="G83:H83"/>
    <mergeCell ref="G84:H84"/>
    <mergeCell ref="G85:H85"/>
    <mergeCell ref="G76:H76"/>
    <mergeCell ref="G77:H77"/>
    <mergeCell ref="G78:H78"/>
    <mergeCell ref="G79:H79"/>
    <mergeCell ref="G80:H80"/>
    <mergeCell ref="G71:H71"/>
    <mergeCell ref="G72:H72"/>
    <mergeCell ref="G73:H73"/>
    <mergeCell ref="G74:H74"/>
    <mergeCell ref="G75:H75"/>
    <mergeCell ref="G66:H66"/>
    <mergeCell ref="G67:H67"/>
    <mergeCell ref="G68:H68"/>
    <mergeCell ref="G69:H69"/>
    <mergeCell ref="G70:H70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K6:K7"/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39751.770000000055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45448</v>
      </c>
      <c r="H3" s="152"/>
      <c r="N3" s="15">
        <v>39751.770000000055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Sam3 Kong3</v>
      </c>
      <c r="B11" s="34"/>
      <c r="C11" s="34"/>
      <c r="D11" s="34"/>
      <c r="F11" s="35" t="str">
        <f>'Copy paste to Here'!B11</f>
        <v>Sam3 Kong3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36.46</v>
      </c>
    </row>
    <row r="12" spans="1:15" s="15" customFormat="1" ht="15.75" thickBot="1">
      <c r="A12" s="33" t="str">
        <f>'Copy paste to Here'!G12</f>
        <v>Bang Rak, Bangkok, 10500 152 Chartered Square Building</v>
      </c>
      <c r="B12" s="34"/>
      <c r="C12" s="34"/>
      <c r="D12" s="34"/>
      <c r="E12" s="77"/>
      <c r="F12" s="35" t="str">
        <f>'Copy paste to Here'!B12</f>
        <v>Bang Rak, Bangkok, 10500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39.479999999999997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46.34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23.85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26.46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22.24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84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Acrylic flesh tunnel with external screw-fitGauge: 2.5mmColor: Clear</v>
      </c>
      <c r="B18" s="49" t="str">
        <f>'Copy paste to Here'!C22</f>
        <v>ACFP</v>
      </c>
      <c r="C18" s="50" t="s">
        <v>506</v>
      </c>
      <c r="D18" s="50">
        <f>Invoice!B22</f>
        <v>4</v>
      </c>
      <c r="E18" s="51">
        <f>'Shipping Invoice'!K22*$N$1</f>
        <v>20.22</v>
      </c>
      <c r="F18" s="51">
        <f>D18*E18</f>
        <v>80.88</v>
      </c>
      <c r="G18" s="52">
        <f>E18*$E$14</f>
        <v>20.22</v>
      </c>
      <c r="H18" s="53">
        <f>D18*G18</f>
        <v>80.88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Acrylic flesh tunnel with external screw-fitGauge: 3mmColor: Green</v>
      </c>
      <c r="B19" s="49" t="str">
        <f>'Copy paste to Here'!C23</f>
        <v>ACFP</v>
      </c>
      <c r="C19" s="50" t="s">
        <v>507</v>
      </c>
      <c r="D19" s="50">
        <f>Invoice!B23</f>
        <v>2</v>
      </c>
      <c r="E19" s="51">
        <f>'Shipping Invoice'!K23*$N$1</f>
        <v>21.69</v>
      </c>
      <c r="F19" s="51">
        <f t="shared" ref="F19:F82" si="0">D19*E19</f>
        <v>43.38</v>
      </c>
      <c r="G19" s="52">
        <f t="shared" ref="G19:G82" si="1">E19*$E$14</f>
        <v>21.69</v>
      </c>
      <c r="H19" s="55">
        <f t="shared" ref="H19:H82" si="2">D19*G19</f>
        <v>43.38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Acrylic flesh tunnel with external screw-fitGauge: 4mmColor: Green</v>
      </c>
      <c r="B20" s="49" t="str">
        <f>'Copy paste to Here'!C24</f>
        <v>ACFP</v>
      </c>
      <c r="C20" s="50" t="s">
        <v>508</v>
      </c>
      <c r="D20" s="50">
        <f>Invoice!B24</f>
        <v>6</v>
      </c>
      <c r="E20" s="51">
        <f>'Shipping Invoice'!K24*$N$1</f>
        <v>22.8</v>
      </c>
      <c r="F20" s="51">
        <f t="shared" si="0"/>
        <v>136.80000000000001</v>
      </c>
      <c r="G20" s="52">
        <f t="shared" si="1"/>
        <v>22.8</v>
      </c>
      <c r="H20" s="55">
        <f t="shared" si="2"/>
        <v>136.80000000000001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Acrylic flesh tunnel with external screw-fitGauge: 4mmColor: Pink</v>
      </c>
      <c r="B21" s="49" t="str">
        <f>'Copy paste to Here'!C25</f>
        <v>ACFP</v>
      </c>
      <c r="C21" s="50" t="s">
        <v>508</v>
      </c>
      <c r="D21" s="50">
        <f>Invoice!B25</f>
        <v>6</v>
      </c>
      <c r="E21" s="51">
        <f>'Shipping Invoice'!K25*$N$1</f>
        <v>22.8</v>
      </c>
      <c r="F21" s="51">
        <f t="shared" si="0"/>
        <v>136.80000000000001</v>
      </c>
      <c r="G21" s="52">
        <f t="shared" si="1"/>
        <v>22.8</v>
      </c>
      <c r="H21" s="55">
        <f t="shared" si="2"/>
        <v>136.80000000000001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Acrylic flesh tunnel with external screw-fitGauge: 6mmColor: Green</v>
      </c>
      <c r="B22" s="49" t="str">
        <f>'Copy paste to Here'!C26</f>
        <v>ACFP</v>
      </c>
      <c r="C22" s="50" t="s">
        <v>509</v>
      </c>
      <c r="D22" s="50">
        <f>Invoice!B26</f>
        <v>2</v>
      </c>
      <c r="E22" s="51">
        <f>'Shipping Invoice'!K26*$N$1</f>
        <v>25.37</v>
      </c>
      <c r="F22" s="51">
        <f t="shared" si="0"/>
        <v>50.74</v>
      </c>
      <c r="G22" s="52">
        <f t="shared" si="1"/>
        <v>25.37</v>
      </c>
      <c r="H22" s="55">
        <f t="shared" si="2"/>
        <v>50.74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Acrylic flesh tunnel with external screw-fitGauge: 6mmColor: Red</v>
      </c>
      <c r="B23" s="49" t="str">
        <f>'Copy paste to Here'!C27</f>
        <v>ACFP</v>
      </c>
      <c r="C23" s="50" t="s">
        <v>509</v>
      </c>
      <c r="D23" s="50">
        <f>Invoice!B27</f>
        <v>2</v>
      </c>
      <c r="E23" s="51">
        <f>'Shipping Invoice'!K27*$N$1</f>
        <v>25.37</v>
      </c>
      <c r="F23" s="51">
        <f t="shared" si="0"/>
        <v>50.74</v>
      </c>
      <c r="G23" s="52">
        <f t="shared" si="1"/>
        <v>25.37</v>
      </c>
      <c r="H23" s="55">
        <f t="shared" si="2"/>
        <v>50.74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Acrylic flesh tunnel with external screw-fitGauge: 16mmColor: Red</v>
      </c>
      <c r="B24" s="49" t="str">
        <f>'Copy paste to Here'!C28</f>
        <v>ACFP</v>
      </c>
      <c r="C24" s="50" t="s">
        <v>510</v>
      </c>
      <c r="D24" s="50">
        <f>Invoice!B28</f>
        <v>2</v>
      </c>
      <c r="E24" s="51">
        <f>'Shipping Invoice'!K28*$N$1</f>
        <v>41.92</v>
      </c>
      <c r="F24" s="51">
        <f t="shared" si="0"/>
        <v>83.84</v>
      </c>
      <c r="G24" s="52">
        <f t="shared" si="1"/>
        <v>41.92</v>
      </c>
      <c r="H24" s="55">
        <f t="shared" si="2"/>
        <v>83.84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Acrylic flesh tunnel with external screw-fitGauge: 20mmColor: Red</v>
      </c>
      <c r="B25" s="49" t="str">
        <f>'Copy paste to Here'!C29</f>
        <v>ACFP</v>
      </c>
      <c r="C25" s="50" t="s">
        <v>511</v>
      </c>
      <c r="D25" s="50">
        <f>Invoice!B29</f>
        <v>2</v>
      </c>
      <c r="E25" s="51">
        <f>'Shipping Invoice'!K29*$N$1</f>
        <v>51.11</v>
      </c>
      <c r="F25" s="51">
        <f t="shared" si="0"/>
        <v>102.22</v>
      </c>
      <c r="G25" s="52">
        <f t="shared" si="1"/>
        <v>51.11</v>
      </c>
      <c r="H25" s="55">
        <f t="shared" si="2"/>
        <v>102.22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Acrylic flesh tunnel with external screw-fitGauge: 22mmColor: Green</v>
      </c>
      <c r="B26" s="49" t="str">
        <f>'Copy paste to Here'!C30</f>
        <v>ACFP</v>
      </c>
      <c r="C26" s="50" t="s">
        <v>512</v>
      </c>
      <c r="D26" s="50">
        <f>Invoice!B30</f>
        <v>4</v>
      </c>
      <c r="E26" s="51">
        <f>'Shipping Invoice'!K30*$N$1</f>
        <v>54.79</v>
      </c>
      <c r="F26" s="51">
        <f t="shared" si="0"/>
        <v>219.16</v>
      </c>
      <c r="G26" s="52">
        <f t="shared" si="1"/>
        <v>54.79</v>
      </c>
      <c r="H26" s="55">
        <f t="shared" si="2"/>
        <v>219.16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Black acrylic screw-fit flesh tunnel with clear crystal studded rimGauge: 8mm</v>
      </c>
      <c r="B27" s="49" t="str">
        <f>'Copy paste to Here'!C31</f>
        <v>AFEMK</v>
      </c>
      <c r="C27" s="50" t="s">
        <v>513</v>
      </c>
      <c r="D27" s="50">
        <f>Invoice!B31</f>
        <v>2</v>
      </c>
      <c r="E27" s="51">
        <f>'Shipping Invoice'!K31*$N$1</f>
        <v>45.6</v>
      </c>
      <c r="F27" s="51">
        <f t="shared" si="0"/>
        <v>91.2</v>
      </c>
      <c r="G27" s="52">
        <f t="shared" si="1"/>
        <v>45.6</v>
      </c>
      <c r="H27" s="55">
        <f t="shared" si="2"/>
        <v>91.2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Black acrylic screw-fit flesh tunnel with colored rimGauge: 16mmColor: Red</v>
      </c>
      <c r="B28" s="49" t="str">
        <f>'Copy paste to Here'!C32</f>
        <v>AFTP</v>
      </c>
      <c r="C28" s="50" t="s">
        <v>514</v>
      </c>
      <c r="D28" s="50">
        <f>Invoice!B32</f>
        <v>8</v>
      </c>
      <c r="E28" s="51">
        <f>'Shipping Invoice'!K32*$N$1</f>
        <v>43.76</v>
      </c>
      <c r="F28" s="51">
        <f t="shared" si="0"/>
        <v>350.08</v>
      </c>
      <c r="G28" s="52">
        <f t="shared" si="1"/>
        <v>43.76</v>
      </c>
      <c r="H28" s="55">
        <f t="shared" si="2"/>
        <v>350.08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Flexible acrylic labret, 16g (1.2mm) with 3mm UV ballLength: 6mmColor: White</v>
      </c>
      <c r="B29" s="49" t="str">
        <f>'Copy paste to Here'!C33</f>
        <v>ALBEVB</v>
      </c>
      <c r="C29" s="50" t="s">
        <v>132</v>
      </c>
      <c r="D29" s="50">
        <f>Invoice!B33</f>
        <v>4</v>
      </c>
      <c r="E29" s="51">
        <f>'Shipping Invoice'!K33*$N$1</f>
        <v>5.15</v>
      </c>
      <c r="F29" s="51">
        <f t="shared" si="0"/>
        <v>20.6</v>
      </c>
      <c r="G29" s="52">
        <f t="shared" si="1"/>
        <v>5.15</v>
      </c>
      <c r="H29" s="55">
        <f t="shared" si="2"/>
        <v>20.6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Flexible acrylic labret, 16g (1.2mm) with 3mm UV ballLength: 8mmColor: White</v>
      </c>
      <c r="B30" s="49" t="str">
        <f>'Copy paste to Here'!C34</f>
        <v>ALBEVB</v>
      </c>
      <c r="C30" s="50" t="s">
        <v>132</v>
      </c>
      <c r="D30" s="50">
        <f>Invoice!B34</f>
        <v>4</v>
      </c>
      <c r="E30" s="51">
        <f>'Shipping Invoice'!K34*$N$1</f>
        <v>5.15</v>
      </c>
      <c r="F30" s="51">
        <f t="shared" si="0"/>
        <v>20.6</v>
      </c>
      <c r="G30" s="52">
        <f t="shared" si="1"/>
        <v>5.15</v>
      </c>
      <c r="H30" s="55">
        <f t="shared" si="2"/>
        <v>20.6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Solid acrylic double flared plugGauge: 4mmColor: Black</v>
      </c>
      <c r="B31" s="49" t="str">
        <f>'Copy paste to Here'!C35</f>
        <v>ASPG</v>
      </c>
      <c r="C31" s="50" t="s">
        <v>515</v>
      </c>
      <c r="D31" s="50">
        <f>Invoice!B35</f>
        <v>4</v>
      </c>
      <c r="E31" s="51">
        <f>'Shipping Invoice'!K35*$N$1</f>
        <v>15.44</v>
      </c>
      <c r="F31" s="51">
        <f t="shared" si="0"/>
        <v>61.76</v>
      </c>
      <c r="G31" s="52">
        <f t="shared" si="1"/>
        <v>15.44</v>
      </c>
      <c r="H31" s="55">
        <f t="shared" si="2"/>
        <v>61.76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Solid acrylic double flared plugGauge: 4mmColor: White</v>
      </c>
      <c r="B32" s="49" t="str">
        <f>'Copy paste to Here'!C36</f>
        <v>ASPG</v>
      </c>
      <c r="C32" s="50" t="s">
        <v>515</v>
      </c>
      <c r="D32" s="50">
        <f>Invoice!B36</f>
        <v>4</v>
      </c>
      <c r="E32" s="51">
        <f>'Shipping Invoice'!K36*$N$1</f>
        <v>15.44</v>
      </c>
      <c r="F32" s="51">
        <f t="shared" si="0"/>
        <v>61.76</v>
      </c>
      <c r="G32" s="52">
        <f t="shared" si="1"/>
        <v>15.44</v>
      </c>
      <c r="H32" s="55">
        <f t="shared" si="2"/>
        <v>61.76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Solid acrylic double flared plugGauge: 5mmColor: Black</v>
      </c>
      <c r="B33" s="49" t="str">
        <f>'Copy paste to Here'!C37</f>
        <v>ASPG</v>
      </c>
      <c r="C33" s="50" t="s">
        <v>516</v>
      </c>
      <c r="D33" s="50">
        <f>Invoice!B37</f>
        <v>8</v>
      </c>
      <c r="E33" s="51">
        <f>'Shipping Invoice'!K37*$N$1</f>
        <v>16.18</v>
      </c>
      <c r="F33" s="51">
        <f t="shared" si="0"/>
        <v>129.44</v>
      </c>
      <c r="G33" s="52">
        <f t="shared" si="1"/>
        <v>16.18</v>
      </c>
      <c r="H33" s="55">
        <f t="shared" si="2"/>
        <v>129.44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Solid acrylic double flared plugGauge: 6mmColor: Black</v>
      </c>
      <c r="B34" s="49" t="str">
        <f>'Copy paste to Here'!C38</f>
        <v>ASPG</v>
      </c>
      <c r="C34" s="50" t="s">
        <v>517</v>
      </c>
      <c r="D34" s="50">
        <f>Invoice!B38</f>
        <v>4</v>
      </c>
      <c r="E34" s="51">
        <f>'Shipping Invoice'!K38*$N$1</f>
        <v>16.18</v>
      </c>
      <c r="F34" s="51">
        <f t="shared" si="0"/>
        <v>64.72</v>
      </c>
      <c r="G34" s="52">
        <f t="shared" si="1"/>
        <v>16.18</v>
      </c>
      <c r="H34" s="55">
        <f t="shared" si="2"/>
        <v>64.72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Solid acrylic double flared plugGauge: 8mmColor: White</v>
      </c>
      <c r="B35" s="49" t="str">
        <f>'Copy paste to Here'!C39</f>
        <v>ASPG</v>
      </c>
      <c r="C35" s="50" t="s">
        <v>518</v>
      </c>
      <c r="D35" s="50">
        <f>Invoice!B39</f>
        <v>2</v>
      </c>
      <c r="E35" s="51">
        <f>'Shipping Invoice'!K39*$N$1</f>
        <v>17.649999999999999</v>
      </c>
      <c r="F35" s="51">
        <f t="shared" si="0"/>
        <v>35.299999999999997</v>
      </c>
      <c r="G35" s="52">
        <f t="shared" si="1"/>
        <v>17.649999999999999</v>
      </c>
      <c r="H35" s="55">
        <f t="shared" si="2"/>
        <v>35.299999999999997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Solid acrylic double flared plugGauge: 10mmColor: White</v>
      </c>
      <c r="B36" s="49" t="str">
        <f>'Copy paste to Here'!C40</f>
        <v>ASPG</v>
      </c>
      <c r="C36" s="50" t="s">
        <v>519</v>
      </c>
      <c r="D36" s="50">
        <f>Invoice!B40</f>
        <v>4</v>
      </c>
      <c r="E36" s="51">
        <f>'Shipping Invoice'!K40*$N$1</f>
        <v>19.12</v>
      </c>
      <c r="F36" s="51">
        <f t="shared" si="0"/>
        <v>76.48</v>
      </c>
      <c r="G36" s="52">
        <f t="shared" si="1"/>
        <v>19.12</v>
      </c>
      <c r="H36" s="55">
        <f t="shared" si="2"/>
        <v>76.48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Solid acrylic double flared plugGauge: 12mmColor: Black</v>
      </c>
      <c r="B37" s="49" t="str">
        <f>'Copy paste to Here'!C41</f>
        <v>ASPG</v>
      </c>
      <c r="C37" s="50" t="s">
        <v>520</v>
      </c>
      <c r="D37" s="50">
        <f>Invoice!B41</f>
        <v>2</v>
      </c>
      <c r="E37" s="51">
        <f>'Shipping Invoice'!K41*$N$1</f>
        <v>20.59</v>
      </c>
      <c r="F37" s="51">
        <f t="shared" si="0"/>
        <v>41.18</v>
      </c>
      <c r="G37" s="52">
        <f t="shared" si="1"/>
        <v>20.59</v>
      </c>
      <c r="H37" s="55">
        <f t="shared" si="2"/>
        <v>41.18</v>
      </c>
    </row>
    <row r="38" spans="1:8" s="54" customFormat="1" ht="38.25">
      <c r="A38" s="48" t="str">
        <f>IF(LEN('Copy paste to Here'!G42) &gt; 5, CONCATENATE('Copy paste to Here'!G42, 'Copy paste to Here'!D42, 'Copy paste to Here'!E42), "Empty Cell")</f>
        <v>Solid acrylic double flared plugGauge: 18mmColor: Black</v>
      </c>
      <c r="B38" s="49" t="str">
        <f>'Copy paste to Here'!C42</f>
        <v>ASPG</v>
      </c>
      <c r="C38" s="50" t="s">
        <v>521</v>
      </c>
      <c r="D38" s="50">
        <f>Invoice!B42</f>
        <v>10</v>
      </c>
      <c r="E38" s="51">
        <f>'Shipping Invoice'!K42*$N$1</f>
        <v>29.05</v>
      </c>
      <c r="F38" s="51">
        <f t="shared" si="0"/>
        <v>290.5</v>
      </c>
      <c r="G38" s="52">
        <f t="shared" si="1"/>
        <v>29.05</v>
      </c>
      <c r="H38" s="55">
        <f t="shared" si="2"/>
        <v>290.5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Solid acrylic double flared plugGauge: 22mmColor: Clear</v>
      </c>
      <c r="B39" s="49" t="str">
        <f>'Copy paste to Here'!C43</f>
        <v>ASPG</v>
      </c>
      <c r="C39" s="50" t="s">
        <v>522</v>
      </c>
      <c r="D39" s="50">
        <f>Invoice!B43</f>
        <v>12</v>
      </c>
      <c r="E39" s="51">
        <f>'Shipping Invoice'!K43*$N$1</f>
        <v>34.200000000000003</v>
      </c>
      <c r="F39" s="51">
        <f t="shared" si="0"/>
        <v>410.40000000000003</v>
      </c>
      <c r="G39" s="52">
        <f t="shared" si="1"/>
        <v>34.200000000000003</v>
      </c>
      <c r="H39" s="55">
        <f t="shared" si="2"/>
        <v>410.40000000000003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316L steel eyebrow barbell, 18g (1mm) with two 3mm ballsColor: High PolishLength: 6mm</v>
      </c>
      <c r="B40" s="49" t="str">
        <f>'Copy paste to Here'!C44</f>
        <v>BB18B3</v>
      </c>
      <c r="C40" s="50" t="s">
        <v>155</v>
      </c>
      <c r="D40" s="50">
        <f>Invoice!B44</f>
        <v>5</v>
      </c>
      <c r="E40" s="51">
        <f>'Shipping Invoice'!K44*$N$1</f>
        <v>6.99</v>
      </c>
      <c r="F40" s="51">
        <f t="shared" si="0"/>
        <v>34.950000000000003</v>
      </c>
      <c r="G40" s="52">
        <f t="shared" si="1"/>
        <v>6.99</v>
      </c>
      <c r="H40" s="55">
        <f t="shared" si="2"/>
        <v>34.950000000000003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PVD plated 316L steel eyebrow barbell, 18g (1mm) with two 3mm ballsColor: High PolishLength: 10mm</v>
      </c>
      <c r="B41" s="49" t="str">
        <f>'Copy paste to Here'!C45</f>
        <v>BB18B3</v>
      </c>
      <c r="C41" s="50" t="s">
        <v>155</v>
      </c>
      <c r="D41" s="50">
        <f>Invoice!B45</f>
        <v>33</v>
      </c>
      <c r="E41" s="51">
        <f>'Shipping Invoice'!K45*$N$1</f>
        <v>6.99</v>
      </c>
      <c r="F41" s="51">
        <f t="shared" si="0"/>
        <v>230.67000000000002</v>
      </c>
      <c r="G41" s="52">
        <f t="shared" si="1"/>
        <v>6.99</v>
      </c>
      <c r="H41" s="55">
        <f t="shared" si="2"/>
        <v>230.67000000000002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PVD plated 316L steel eyebrow barbell, 18g (1mm) with two 3mm ballsColor: High PolishLength: 12mm</v>
      </c>
      <c r="B42" s="49" t="str">
        <f>'Copy paste to Here'!C46</f>
        <v>BB18B3</v>
      </c>
      <c r="C42" s="50" t="s">
        <v>155</v>
      </c>
      <c r="D42" s="50">
        <f>Invoice!B46</f>
        <v>18</v>
      </c>
      <c r="E42" s="51">
        <f>'Shipping Invoice'!K46*$N$1</f>
        <v>6.99</v>
      </c>
      <c r="F42" s="51">
        <f t="shared" si="0"/>
        <v>125.82000000000001</v>
      </c>
      <c r="G42" s="52">
        <f t="shared" si="1"/>
        <v>6.99</v>
      </c>
      <c r="H42" s="55">
        <f t="shared" si="2"/>
        <v>125.82000000000001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316L steel eyebrow barbell, 16g (1.2mm) with two 3mm ballsLength: 6mm</v>
      </c>
      <c r="B43" s="49" t="str">
        <f>'Copy paste to Here'!C47</f>
        <v>BBEB</v>
      </c>
      <c r="C43" s="50" t="s">
        <v>163</v>
      </c>
      <c r="D43" s="50">
        <f>Invoice!B47</f>
        <v>36</v>
      </c>
      <c r="E43" s="51">
        <f>'Shipping Invoice'!K47*$N$1</f>
        <v>5.88</v>
      </c>
      <c r="F43" s="51">
        <f t="shared" si="0"/>
        <v>211.68</v>
      </c>
      <c r="G43" s="52">
        <f t="shared" si="1"/>
        <v>5.88</v>
      </c>
      <c r="H43" s="55">
        <f t="shared" si="2"/>
        <v>211.68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316L steel eyebrow barbell, 16g (1.2mm) with two 3mm ballsLength: 8mm</v>
      </c>
      <c r="B44" s="49" t="str">
        <f>'Copy paste to Here'!C48</f>
        <v>BBEB</v>
      </c>
      <c r="C44" s="50" t="s">
        <v>163</v>
      </c>
      <c r="D44" s="50">
        <f>Invoice!B48</f>
        <v>2</v>
      </c>
      <c r="E44" s="51">
        <f>'Shipping Invoice'!K48*$N$1</f>
        <v>5.88</v>
      </c>
      <c r="F44" s="51">
        <f t="shared" si="0"/>
        <v>11.76</v>
      </c>
      <c r="G44" s="52">
        <f t="shared" si="1"/>
        <v>5.88</v>
      </c>
      <c r="H44" s="55">
        <f t="shared" si="2"/>
        <v>11.76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316L steel eyebrow barbell, 16g (1.2mm) with two 3mm ballsLength: 10mm</v>
      </c>
      <c r="B45" s="49" t="str">
        <f>'Copy paste to Here'!C49</f>
        <v>BBEB</v>
      </c>
      <c r="C45" s="50" t="s">
        <v>163</v>
      </c>
      <c r="D45" s="50">
        <f>Invoice!B49</f>
        <v>2</v>
      </c>
      <c r="E45" s="51">
        <f>'Shipping Invoice'!K49*$N$1</f>
        <v>5.88</v>
      </c>
      <c r="F45" s="51">
        <f t="shared" si="0"/>
        <v>11.76</v>
      </c>
      <c r="G45" s="52">
        <f t="shared" si="1"/>
        <v>5.88</v>
      </c>
      <c r="H45" s="55">
        <f t="shared" si="2"/>
        <v>11.76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316L steel eyebrow barbell, 16g (1.2mm) with two 3mm ballsLength: 14mm</v>
      </c>
      <c r="B46" s="49" t="str">
        <f>'Copy paste to Here'!C50</f>
        <v>BBEB</v>
      </c>
      <c r="C46" s="50" t="s">
        <v>523</v>
      </c>
      <c r="D46" s="50">
        <f>Invoice!B50</f>
        <v>11</v>
      </c>
      <c r="E46" s="51">
        <f>'Shipping Invoice'!K50*$N$1</f>
        <v>6.25</v>
      </c>
      <c r="F46" s="51">
        <f t="shared" si="0"/>
        <v>68.75</v>
      </c>
      <c r="G46" s="52">
        <f t="shared" si="1"/>
        <v>6.25</v>
      </c>
      <c r="H46" s="55">
        <f t="shared" si="2"/>
        <v>68.75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316L steel eyebrow barbell, 16g (1.2mm) with two 3mm conesLength: 6mm</v>
      </c>
      <c r="B47" s="49" t="str">
        <f>'Copy paste to Here'!C51</f>
        <v>BBECN</v>
      </c>
      <c r="C47" s="50" t="s">
        <v>170</v>
      </c>
      <c r="D47" s="50">
        <f>Invoice!B51</f>
        <v>2</v>
      </c>
      <c r="E47" s="51">
        <f>'Shipping Invoice'!K51*$N$1</f>
        <v>5.88</v>
      </c>
      <c r="F47" s="51">
        <f t="shared" si="0"/>
        <v>11.76</v>
      </c>
      <c r="G47" s="52">
        <f t="shared" si="1"/>
        <v>5.88</v>
      </c>
      <c r="H47" s="55">
        <f t="shared" si="2"/>
        <v>11.76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316L steel eyebrow barbell, 16g (1.2mm) with two 3mm cones &amp; Length: 8mm  &amp;  </v>
      </c>
      <c r="B48" s="49" t="str">
        <f>'Copy paste to Here'!C52</f>
        <v>BBECN</v>
      </c>
      <c r="C48" s="50" t="s">
        <v>170</v>
      </c>
      <c r="D48" s="50">
        <f>Invoice!B52</f>
        <v>2</v>
      </c>
      <c r="E48" s="51">
        <f>'Shipping Invoice'!K52*$N$1</f>
        <v>5.88</v>
      </c>
      <c r="F48" s="51">
        <f t="shared" si="0"/>
        <v>11.76</v>
      </c>
      <c r="G48" s="52">
        <f t="shared" si="1"/>
        <v>5.88</v>
      </c>
      <c r="H48" s="55">
        <f t="shared" si="2"/>
        <v>11.76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316L steel eyebrow barbell, 16g (1.2mm) with two 3mm cones &amp; Length: 10mm  &amp;  </v>
      </c>
      <c r="B49" s="49" t="str">
        <f>'Copy paste to Here'!C53</f>
        <v>BBECN</v>
      </c>
      <c r="C49" s="50" t="s">
        <v>170</v>
      </c>
      <c r="D49" s="50">
        <f>Invoice!B53</f>
        <v>2</v>
      </c>
      <c r="E49" s="51">
        <f>'Shipping Invoice'!K53*$N$1</f>
        <v>5.88</v>
      </c>
      <c r="F49" s="51">
        <f t="shared" si="0"/>
        <v>11.76</v>
      </c>
      <c r="G49" s="52">
        <f t="shared" si="1"/>
        <v>5.88</v>
      </c>
      <c r="H49" s="55">
        <f t="shared" si="2"/>
        <v>11.76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Anodized 316L steel industrial barbell, 16g (1.2mm) with two 4mm balls &amp; Length: 38mm  &amp;  Color: Gold</v>
      </c>
      <c r="B50" s="49" t="str">
        <f>'Copy paste to Here'!C54</f>
        <v>BBEITB</v>
      </c>
      <c r="C50" s="50" t="s">
        <v>175</v>
      </c>
      <c r="D50" s="50">
        <f>Invoice!B54</f>
        <v>1</v>
      </c>
      <c r="E50" s="51">
        <f>'Shipping Invoice'!K54*$N$1</f>
        <v>27.21</v>
      </c>
      <c r="F50" s="51">
        <f t="shared" si="0"/>
        <v>27.21</v>
      </c>
      <c r="G50" s="52">
        <f t="shared" si="1"/>
        <v>27.21</v>
      </c>
      <c r="H50" s="55">
        <f t="shared" si="2"/>
        <v>27.21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Anodized 316L steel industrial barbell, 16g (1.2mm) with two 4mm cones &amp; Length: 38mm  &amp;  Color: Black</v>
      </c>
      <c r="B51" s="49" t="str">
        <f>'Copy paste to Here'!C55</f>
        <v>BBEITCN</v>
      </c>
      <c r="C51" s="50" t="s">
        <v>180</v>
      </c>
      <c r="D51" s="50">
        <f>Invoice!B55</f>
        <v>8</v>
      </c>
      <c r="E51" s="51">
        <f>'Shipping Invoice'!K55*$N$1</f>
        <v>27.21</v>
      </c>
      <c r="F51" s="51">
        <f t="shared" si="0"/>
        <v>217.68</v>
      </c>
      <c r="G51" s="52">
        <f t="shared" si="1"/>
        <v>27.21</v>
      </c>
      <c r="H51" s="55">
        <f t="shared" si="2"/>
        <v>217.68</v>
      </c>
    </row>
    <row r="52" spans="1:8" s="54" customFormat="1" ht="38.25">
      <c r="A52" s="48" t="str">
        <f>IF((LEN('Copy paste to Here'!G56))&gt;5,((CONCATENATE('Copy paste to Here'!G56," &amp; ",'Copy paste to Here'!D56,"  &amp;  ",'Copy paste to Here'!E56))),"Empty Cell")</f>
        <v xml:space="preserve">316L steel barbell, 14g (1.6mm) with two 4mm balls &amp; Length: 6mm  &amp;  </v>
      </c>
      <c r="B52" s="49" t="str">
        <f>'Copy paste to Here'!C56</f>
        <v>BBER20B</v>
      </c>
      <c r="C52" s="50" t="s">
        <v>183</v>
      </c>
      <c r="D52" s="50">
        <f>Invoice!B56</f>
        <v>5</v>
      </c>
      <c r="E52" s="51">
        <f>'Shipping Invoice'!K56*$N$1</f>
        <v>7.35</v>
      </c>
      <c r="F52" s="51">
        <f t="shared" si="0"/>
        <v>36.75</v>
      </c>
      <c r="G52" s="52">
        <f t="shared" si="1"/>
        <v>7.35</v>
      </c>
      <c r="H52" s="55">
        <f t="shared" si="2"/>
        <v>36.75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 xml:space="preserve">316L steel barbell, 14g (1.6mm) with two 4mm balls &amp; Length: 8mm  &amp;  </v>
      </c>
      <c r="B53" s="49" t="str">
        <f>'Copy paste to Here'!C57</f>
        <v>BBER20B</v>
      </c>
      <c r="C53" s="50" t="s">
        <v>183</v>
      </c>
      <c r="D53" s="50">
        <f>Invoice!B57</f>
        <v>5</v>
      </c>
      <c r="E53" s="51">
        <f>'Shipping Invoice'!K57*$N$1</f>
        <v>7.35</v>
      </c>
      <c r="F53" s="51">
        <f t="shared" si="0"/>
        <v>36.75</v>
      </c>
      <c r="G53" s="52">
        <f t="shared" si="1"/>
        <v>7.35</v>
      </c>
      <c r="H53" s="55">
        <f t="shared" si="2"/>
        <v>36.75</v>
      </c>
    </row>
    <row r="54" spans="1:8" s="54" customFormat="1" ht="38.25">
      <c r="A54" s="48" t="str">
        <f>IF((LEN('Copy paste to Here'!G58))&gt;5,((CONCATENATE('Copy paste to Here'!G58," &amp; ",'Copy paste to Here'!D58,"  &amp;  ",'Copy paste to Here'!E58))),"Empty Cell")</f>
        <v xml:space="preserve">316L steel barbell, 14g (1.6mm) with two 4mm balls &amp; Length: 10mm  &amp;  </v>
      </c>
      <c r="B54" s="49" t="str">
        <f>'Copy paste to Here'!C58</f>
        <v>BBER20B</v>
      </c>
      <c r="C54" s="50" t="s">
        <v>183</v>
      </c>
      <c r="D54" s="50">
        <f>Invoice!B58</f>
        <v>5</v>
      </c>
      <c r="E54" s="51">
        <f>'Shipping Invoice'!K58*$N$1</f>
        <v>7.35</v>
      </c>
      <c r="F54" s="51">
        <f t="shared" si="0"/>
        <v>36.75</v>
      </c>
      <c r="G54" s="52">
        <f t="shared" si="1"/>
        <v>7.35</v>
      </c>
      <c r="H54" s="55">
        <f t="shared" si="2"/>
        <v>36.75</v>
      </c>
    </row>
    <row r="55" spans="1:8" s="54" customFormat="1" ht="38.25">
      <c r="A55" s="48" t="str">
        <f>IF((LEN('Copy paste to Here'!G59))&gt;5,((CONCATENATE('Copy paste to Here'!G59," &amp; ",'Copy paste to Here'!D59,"  &amp;  ",'Copy paste to Here'!E59))),"Empty Cell")</f>
        <v xml:space="preserve">316L steel barbell, 1.6mm (14g) with two 4mm cones &amp; Length: 6mm  &amp;  </v>
      </c>
      <c r="B55" s="49" t="str">
        <f>'Copy paste to Here'!C59</f>
        <v>BBER30B</v>
      </c>
      <c r="C55" s="50" t="s">
        <v>188</v>
      </c>
      <c r="D55" s="50">
        <f>Invoice!B59</f>
        <v>5</v>
      </c>
      <c r="E55" s="51">
        <f>'Shipping Invoice'!K59*$N$1</f>
        <v>6.62</v>
      </c>
      <c r="F55" s="51">
        <f t="shared" si="0"/>
        <v>33.1</v>
      </c>
      <c r="G55" s="52">
        <f t="shared" si="1"/>
        <v>6.62</v>
      </c>
      <c r="H55" s="55">
        <f t="shared" si="2"/>
        <v>33.1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 xml:space="preserve">316L steel barbell, 1.6mm (14g) with two 4mm cones &amp; Length: 8mm  &amp;  </v>
      </c>
      <c r="B56" s="49" t="str">
        <f>'Copy paste to Here'!C60</f>
        <v>BBER30B</v>
      </c>
      <c r="C56" s="50" t="s">
        <v>188</v>
      </c>
      <c r="D56" s="50">
        <f>Invoice!B60</f>
        <v>5</v>
      </c>
      <c r="E56" s="51">
        <f>'Shipping Invoice'!K60*$N$1</f>
        <v>6.62</v>
      </c>
      <c r="F56" s="51">
        <f t="shared" si="0"/>
        <v>33.1</v>
      </c>
      <c r="G56" s="52">
        <f t="shared" si="1"/>
        <v>6.62</v>
      </c>
      <c r="H56" s="55">
        <f t="shared" si="2"/>
        <v>33.1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 xml:space="preserve">316L steel barbell, 1.6mm (14g) with two 4mm cones &amp; Length: 10mm  &amp;  </v>
      </c>
      <c r="B57" s="49" t="str">
        <f>'Copy paste to Here'!C61</f>
        <v>BBER30B</v>
      </c>
      <c r="C57" s="50" t="s">
        <v>188</v>
      </c>
      <c r="D57" s="50">
        <f>Invoice!B61</f>
        <v>5</v>
      </c>
      <c r="E57" s="51">
        <f>'Shipping Invoice'!K61*$N$1</f>
        <v>6.62</v>
      </c>
      <c r="F57" s="51">
        <f t="shared" si="0"/>
        <v>33.1</v>
      </c>
      <c r="G57" s="52">
        <f t="shared" si="1"/>
        <v>6.62</v>
      </c>
      <c r="H57" s="55">
        <f t="shared" si="2"/>
        <v>33.1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 xml:space="preserve">316L steel Industrial barbell, 14g (1.6mm) with two 5mm balls &amp; Length: 32mm  &amp;  </v>
      </c>
      <c r="B58" s="49" t="str">
        <f>'Copy paste to Here'!C62</f>
        <v>BBIND</v>
      </c>
      <c r="C58" s="50" t="s">
        <v>524</v>
      </c>
      <c r="D58" s="50">
        <f>Invoice!B62</f>
        <v>6</v>
      </c>
      <c r="E58" s="51">
        <f>'Shipping Invoice'!K62*$N$1</f>
        <v>9.19</v>
      </c>
      <c r="F58" s="51">
        <f t="shared" si="0"/>
        <v>55.14</v>
      </c>
      <c r="G58" s="52">
        <f t="shared" si="1"/>
        <v>9.19</v>
      </c>
      <c r="H58" s="55">
        <f t="shared" si="2"/>
        <v>55.14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>Extra long PVD plated surgical steel industrial barbell, 14g (1.6mm) with two 5mm balls &amp; Length: 42mm  &amp;  Color: Black</v>
      </c>
      <c r="B59" s="49" t="str">
        <f>'Copy paste to Here'!C63</f>
        <v>BBITBXL</v>
      </c>
      <c r="C59" s="50" t="s">
        <v>197</v>
      </c>
      <c r="D59" s="50">
        <f>Invoice!B63</f>
        <v>4</v>
      </c>
      <c r="E59" s="51">
        <f>'Shipping Invoice'!K63*$N$1</f>
        <v>27.21</v>
      </c>
      <c r="F59" s="51">
        <f t="shared" si="0"/>
        <v>108.84</v>
      </c>
      <c r="G59" s="52">
        <f t="shared" si="1"/>
        <v>27.21</v>
      </c>
      <c r="H59" s="55">
        <f t="shared" si="2"/>
        <v>108.84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 xml:space="preserve">Surgical steel tongue barbell, 14g (1.6mm) with 5mm acrylic UV dice - length 5/8'' (16mm) &amp; Color: Purple  &amp;  </v>
      </c>
      <c r="B60" s="49" t="str">
        <f>'Copy paste to Here'!C64</f>
        <v>BBUVDI</v>
      </c>
      <c r="C60" s="50" t="s">
        <v>201</v>
      </c>
      <c r="D60" s="50">
        <f>Invoice!B64</f>
        <v>3</v>
      </c>
      <c r="E60" s="51">
        <f>'Shipping Invoice'!K64*$N$1</f>
        <v>10.66</v>
      </c>
      <c r="F60" s="51">
        <f t="shared" si="0"/>
        <v>31.98</v>
      </c>
      <c r="G60" s="52">
        <f t="shared" si="1"/>
        <v>10.66</v>
      </c>
      <c r="H60" s="55">
        <f t="shared" si="2"/>
        <v>31.98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 xml:space="preserve">Surgical steel tongue barbell, 14g (1.6mm) with 5mm acrylic UV dice - length 5/8'' (16mm) &amp; Color: Red  &amp;  </v>
      </c>
      <c r="B61" s="49" t="str">
        <f>'Copy paste to Here'!C65</f>
        <v>BBUVDI</v>
      </c>
      <c r="C61" s="50" t="s">
        <v>201</v>
      </c>
      <c r="D61" s="50">
        <f>Invoice!B65</f>
        <v>3</v>
      </c>
      <c r="E61" s="51">
        <f>'Shipping Invoice'!K65*$N$1</f>
        <v>10.66</v>
      </c>
      <c r="F61" s="51">
        <f t="shared" si="0"/>
        <v>31.98</v>
      </c>
      <c r="G61" s="52">
        <f t="shared" si="1"/>
        <v>10.66</v>
      </c>
      <c r="H61" s="55">
        <f t="shared" si="2"/>
        <v>31.98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Surgical steel eyebrow banana, 18g (1mm) with two 3mm bezel set jewel balls &amp; Size: 6mm  &amp;  Cz Color: Clear</v>
      </c>
      <c r="B62" s="49" t="str">
        <f>'Copy paste to Here'!C66</f>
        <v>BN18JB3</v>
      </c>
      <c r="C62" s="50" t="s">
        <v>205</v>
      </c>
      <c r="D62" s="50">
        <f>Invoice!B66</f>
        <v>4</v>
      </c>
      <c r="E62" s="51">
        <f>'Shipping Invoice'!K66*$N$1</f>
        <v>21.69</v>
      </c>
      <c r="F62" s="51">
        <f t="shared" si="0"/>
        <v>86.76</v>
      </c>
      <c r="G62" s="52">
        <f t="shared" si="1"/>
        <v>21.69</v>
      </c>
      <c r="H62" s="55">
        <f t="shared" si="2"/>
        <v>86.76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>Surgical steel eyebrow banana, 18g (1mm) with two 3mm bezel set jewel balls &amp; Size: 8mm  &amp;  Cz Color: Clear</v>
      </c>
      <c r="B63" s="49" t="str">
        <f>'Copy paste to Here'!C67</f>
        <v>BN18JB3</v>
      </c>
      <c r="C63" s="50" t="s">
        <v>205</v>
      </c>
      <c r="D63" s="50">
        <f>Invoice!B67</f>
        <v>8</v>
      </c>
      <c r="E63" s="51">
        <f>'Shipping Invoice'!K67*$N$1</f>
        <v>21.69</v>
      </c>
      <c r="F63" s="51">
        <f t="shared" si="0"/>
        <v>173.52</v>
      </c>
      <c r="G63" s="52">
        <f t="shared" si="1"/>
        <v>21.69</v>
      </c>
      <c r="H63" s="55">
        <f t="shared" si="2"/>
        <v>173.52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 xml:space="preserve">Surgical steel banana, 16g (1.2mm) with two 3mm dice &amp; Length: 8mm  &amp;  </v>
      </c>
      <c r="B64" s="49" t="str">
        <f>'Copy paste to Here'!C68</f>
        <v>BNES2DI</v>
      </c>
      <c r="C64" s="50" t="s">
        <v>211</v>
      </c>
      <c r="D64" s="50">
        <f>Invoice!B68</f>
        <v>15</v>
      </c>
      <c r="E64" s="51">
        <f>'Shipping Invoice'!K68*$N$1</f>
        <v>20.22</v>
      </c>
      <c r="F64" s="51">
        <f t="shared" si="0"/>
        <v>303.29999999999995</v>
      </c>
      <c r="G64" s="52">
        <f t="shared" si="1"/>
        <v>20.22</v>
      </c>
      <c r="H64" s="55">
        <f t="shared" si="2"/>
        <v>303.29999999999995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 xml:space="preserve">Surgical steel banana, 16g (1.2mm) with two 3mm dice &amp; Length: 10mm  &amp;  </v>
      </c>
      <c r="B65" s="49" t="str">
        <f>'Copy paste to Here'!C69</f>
        <v>BNES2DI</v>
      </c>
      <c r="C65" s="50" t="s">
        <v>211</v>
      </c>
      <c r="D65" s="50">
        <f>Invoice!B69</f>
        <v>15</v>
      </c>
      <c r="E65" s="51">
        <f>'Shipping Invoice'!K69*$N$1</f>
        <v>20.22</v>
      </c>
      <c r="F65" s="51">
        <f t="shared" si="0"/>
        <v>303.29999999999995</v>
      </c>
      <c r="G65" s="52">
        <f t="shared" si="1"/>
        <v>20.22</v>
      </c>
      <c r="H65" s="55">
        <f t="shared" si="2"/>
        <v>303.29999999999995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Surgical steel eyebrow banana, 16g (1.2mm) with two 3mm acrylic UV balls &amp; Length: 8mm  &amp;  Color: White</v>
      </c>
      <c r="B66" s="49" t="str">
        <f>'Copy paste to Here'!C70</f>
        <v>BNEUVB</v>
      </c>
      <c r="C66" s="50" t="s">
        <v>215</v>
      </c>
      <c r="D66" s="50">
        <f>Invoice!B70</f>
        <v>4</v>
      </c>
      <c r="E66" s="51">
        <f>'Shipping Invoice'!K70*$N$1</f>
        <v>6.25</v>
      </c>
      <c r="F66" s="51">
        <f t="shared" si="0"/>
        <v>25</v>
      </c>
      <c r="G66" s="52">
        <f t="shared" si="1"/>
        <v>6.25</v>
      </c>
      <c r="H66" s="55">
        <f t="shared" si="2"/>
        <v>25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Surgical steel eyebrow banana, 16g (1.2mm) with two 3mm acrylic UV balls &amp; Length: 10mm  &amp;  Color: White</v>
      </c>
      <c r="B67" s="49" t="str">
        <f>'Copy paste to Here'!C71</f>
        <v>BNEUVB</v>
      </c>
      <c r="C67" s="50" t="s">
        <v>215</v>
      </c>
      <c r="D67" s="50">
        <f>Invoice!B71</f>
        <v>4</v>
      </c>
      <c r="E67" s="51">
        <f>'Shipping Invoice'!K71*$N$1</f>
        <v>6.25</v>
      </c>
      <c r="F67" s="51">
        <f t="shared" si="0"/>
        <v>25</v>
      </c>
      <c r="G67" s="52">
        <f t="shared" si="1"/>
        <v>6.25</v>
      </c>
      <c r="H67" s="55">
        <f t="shared" si="2"/>
        <v>25</v>
      </c>
    </row>
    <row r="68" spans="1:8" s="54" customFormat="1" ht="38.25">
      <c r="A68" s="48" t="str">
        <f>IF((LEN('Copy paste to Here'!G72))&gt;5,((CONCATENATE('Copy paste to Here'!G72," &amp; ",'Copy paste to Here'!D72,"  &amp;  ",'Copy paste to Here'!E72))),"Empty Cell")</f>
        <v>Clear bio flexible belly banana, 14g (1.6mm) with a top 5mm and a lower 10mm half ball with ferido glued crystals and resin cover ''cut to fit to your size''  &amp; Crystal Color: Clear  &amp;  Color: Clear</v>
      </c>
      <c r="B68" s="49" t="str">
        <f>'Copy paste to Here'!C72</f>
        <v>BNOC2FR</v>
      </c>
      <c r="C68" s="50" t="s">
        <v>219</v>
      </c>
      <c r="D68" s="50">
        <f>Invoice!B72</f>
        <v>15</v>
      </c>
      <c r="E68" s="51">
        <f>'Shipping Invoice'!K72*$N$1</f>
        <v>133.84</v>
      </c>
      <c r="F68" s="51">
        <f t="shared" si="0"/>
        <v>2007.6000000000001</v>
      </c>
      <c r="G68" s="52">
        <f t="shared" si="1"/>
        <v>133.84</v>
      </c>
      <c r="H68" s="55">
        <f t="shared" si="2"/>
        <v>2007.6000000000001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Anodized 316L steel eyebrow banana, 16g (1.2mm) with two 3mm dice &amp; Length: 8mm  &amp;  Color: Black</v>
      </c>
      <c r="B69" s="49" t="str">
        <f>'Copy paste to Here'!C73</f>
        <v>BNT2DI</v>
      </c>
      <c r="C69" s="50" t="s">
        <v>222</v>
      </c>
      <c r="D69" s="50">
        <f>Invoice!B73</f>
        <v>15</v>
      </c>
      <c r="E69" s="51">
        <f>'Shipping Invoice'!K73*$N$1</f>
        <v>43.02</v>
      </c>
      <c r="F69" s="51">
        <f t="shared" si="0"/>
        <v>645.30000000000007</v>
      </c>
      <c r="G69" s="52">
        <f t="shared" si="1"/>
        <v>43.02</v>
      </c>
      <c r="H69" s="55">
        <f t="shared" si="2"/>
        <v>645.30000000000007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Anodized 316L steel eyebrow banana, 16g (1.2mm) with two 3mm dice &amp; Length: 10mm  &amp;  Color: Black</v>
      </c>
      <c r="B70" s="49" t="str">
        <f>'Copy paste to Here'!C74</f>
        <v>BNT2DI</v>
      </c>
      <c r="C70" s="50" t="s">
        <v>222</v>
      </c>
      <c r="D70" s="50">
        <f>Invoice!B74</f>
        <v>15</v>
      </c>
      <c r="E70" s="51">
        <f>'Shipping Invoice'!K74*$N$1</f>
        <v>43.02</v>
      </c>
      <c r="F70" s="51">
        <f t="shared" si="0"/>
        <v>645.30000000000007</v>
      </c>
      <c r="G70" s="52">
        <f t="shared" si="1"/>
        <v>43.02</v>
      </c>
      <c r="H70" s="55">
        <f t="shared" si="2"/>
        <v>645.30000000000007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Surgical steel circular barbell, 18g (1mm) with two 3mm balls &amp; Length: 6mm  &amp;  </v>
      </c>
      <c r="B71" s="49" t="str">
        <f>'Copy paste to Here'!C75</f>
        <v>CB18B3</v>
      </c>
      <c r="C71" s="50" t="s">
        <v>226</v>
      </c>
      <c r="D71" s="50">
        <f>Invoice!B75</f>
        <v>8</v>
      </c>
      <c r="E71" s="51">
        <f>'Shipping Invoice'!K75*$N$1</f>
        <v>10.66</v>
      </c>
      <c r="F71" s="51">
        <f t="shared" si="0"/>
        <v>85.28</v>
      </c>
      <c r="G71" s="52">
        <f t="shared" si="1"/>
        <v>10.66</v>
      </c>
      <c r="H71" s="55">
        <f t="shared" si="2"/>
        <v>85.28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 xml:space="preserve">Surgical steel circular barbell, 18g (1mm) with two 3mm balls &amp; Length: 8mm  &amp;  </v>
      </c>
      <c r="B72" s="49" t="str">
        <f>'Copy paste to Here'!C76</f>
        <v>CB18B3</v>
      </c>
      <c r="C72" s="50" t="s">
        <v>226</v>
      </c>
      <c r="D72" s="50">
        <f>Invoice!B76</f>
        <v>5</v>
      </c>
      <c r="E72" s="51">
        <f>'Shipping Invoice'!K76*$N$1</f>
        <v>10.66</v>
      </c>
      <c r="F72" s="51">
        <f t="shared" si="0"/>
        <v>53.3</v>
      </c>
      <c r="G72" s="52">
        <f t="shared" si="1"/>
        <v>10.66</v>
      </c>
      <c r="H72" s="55">
        <f t="shared" si="2"/>
        <v>53.3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 xml:space="preserve">Surgical steel circular barbell, 18g (1mm) with two 3mm balls &amp; Length: 10mm  &amp;  </v>
      </c>
      <c r="B73" s="49" t="str">
        <f>'Copy paste to Here'!C77</f>
        <v>CB18B3</v>
      </c>
      <c r="C73" s="50" t="s">
        <v>226</v>
      </c>
      <c r="D73" s="50">
        <f>Invoice!B77</f>
        <v>5</v>
      </c>
      <c r="E73" s="51">
        <f>'Shipping Invoice'!K77*$N$1</f>
        <v>10.66</v>
      </c>
      <c r="F73" s="51">
        <f t="shared" si="0"/>
        <v>53.3</v>
      </c>
      <c r="G73" s="52">
        <f t="shared" si="1"/>
        <v>10.66</v>
      </c>
      <c r="H73" s="55">
        <f t="shared" si="2"/>
        <v>53.3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 xml:space="preserve">Surgical steel circular barbell, 20g (0.8mm) with two 3mm balls &amp; Length: 8mm  &amp;  </v>
      </c>
      <c r="B74" s="49" t="str">
        <f>'Copy paste to Here'!C78</f>
        <v>CB20B</v>
      </c>
      <c r="C74" s="50" t="s">
        <v>231</v>
      </c>
      <c r="D74" s="50">
        <f>Invoice!B78</f>
        <v>6</v>
      </c>
      <c r="E74" s="51">
        <f>'Shipping Invoice'!K78*$N$1</f>
        <v>14.34</v>
      </c>
      <c r="F74" s="51">
        <f t="shared" si="0"/>
        <v>86.039999999999992</v>
      </c>
      <c r="G74" s="52">
        <f t="shared" si="1"/>
        <v>14.34</v>
      </c>
      <c r="H74" s="55">
        <f t="shared" si="2"/>
        <v>86.039999999999992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>Anodized surgical steel circular barbell, 14g (1.6mm) with two 4mm dice &amp; Length: 10mm  &amp;  Color: Black</v>
      </c>
      <c r="B75" s="49" t="str">
        <f>'Copy paste to Here'!C79</f>
        <v>CBTDI</v>
      </c>
      <c r="C75" s="50" t="s">
        <v>234</v>
      </c>
      <c r="D75" s="50">
        <f>Invoice!B79</f>
        <v>8</v>
      </c>
      <c r="E75" s="51">
        <f>'Shipping Invoice'!K79*$N$1</f>
        <v>45.96</v>
      </c>
      <c r="F75" s="51">
        <f t="shared" si="0"/>
        <v>367.68</v>
      </c>
      <c r="G75" s="52">
        <f t="shared" si="1"/>
        <v>45.96</v>
      </c>
      <c r="H75" s="55">
        <f t="shared" si="2"/>
        <v>367.68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 xml:space="preserve">Coconut wood double flared flesh tunnel &amp; Gauge: 8mm  &amp;  </v>
      </c>
      <c r="B76" s="49" t="str">
        <f>'Copy paste to Here'!C80</f>
        <v>DPWB</v>
      </c>
      <c r="C76" s="50" t="s">
        <v>525</v>
      </c>
      <c r="D76" s="50">
        <f>Invoice!B80</f>
        <v>2</v>
      </c>
      <c r="E76" s="51">
        <f>'Shipping Invoice'!K80*$N$1</f>
        <v>40.08</v>
      </c>
      <c r="F76" s="51">
        <f t="shared" si="0"/>
        <v>80.16</v>
      </c>
      <c r="G76" s="52">
        <f t="shared" si="1"/>
        <v>40.08</v>
      </c>
      <c r="H76" s="55">
        <f t="shared" si="2"/>
        <v>80.16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Coconut wood double flared flesh tunnel &amp; Gauge: 25mm  &amp;  </v>
      </c>
      <c r="B77" s="49" t="str">
        <f>'Copy paste to Here'!C81</f>
        <v>DPWB</v>
      </c>
      <c r="C77" s="50" t="s">
        <v>526</v>
      </c>
      <c r="D77" s="50">
        <f>Invoice!B81</f>
        <v>8</v>
      </c>
      <c r="E77" s="51">
        <f>'Shipping Invoice'!K81*$N$1</f>
        <v>76.849999999999994</v>
      </c>
      <c r="F77" s="51">
        <f t="shared" si="0"/>
        <v>614.79999999999995</v>
      </c>
      <c r="G77" s="52">
        <f t="shared" si="1"/>
        <v>76.849999999999994</v>
      </c>
      <c r="H77" s="55">
        <f t="shared" si="2"/>
        <v>614.79999999999995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>PVD plated surgical steel double flared flesh tunnel - 12g (2mm) to 2'' (52mm) &amp; Gauge: 19mm  &amp;  Color: Black</v>
      </c>
      <c r="B78" s="49" t="str">
        <f>'Copy paste to Here'!C82</f>
        <v>DTPG</v>
      </c>
      <c r="C78" s="50" t="s">
        <v>527</v>
      </c>
      <c r="D78" s="50">
        <f>Invoice!B82</f>
        <v>2</v>
      </c>
      <c r="E78" s="51">
        <f>'Shipping Invoice'!K82*$N$1</f>
        <v>83.84</v>
      </c>
      <c r="F78" s="51">
        <f t="shared" si="0"/>
        <v>167.68</v>
      </c>
      <c r="G78" s="52">
        <f t="shared" si="1"/>
        <v>83.84</v>
      </c>
      <c r="H78" s="55">
        <f t="shared" si="2"/>
        <v>167.68</v>
      </c>
    </row>
    <row r="79" spans="1:8" s="54" customFormat="1" ht="38.25">
      <c r="A79" s="48" t="str">
        <f>IF((LEN('Copy paste to Here'!G83))&gt;5,((CONCATENATE('Copy paste to Here'!G83," &amp; ",'Copy paste to Here'!D83,"  &amp;  ",'Copy paste to Here'!E83))),"Empty Cell")</f>
        <v>PVD plated surgical steel double flared flesh tunnel - 12g (2mm) to 2'' (52mm) &amp; Gauge: 28mm  &amp;  Color: Black</v>
      </c>
      <c r="B79" s="49" t="str">
        <f>'Copy paste to Here'!C83</f>
        <v>DTPG</v>
      </c>
      <c r="C79" s="50" t="s">
        <v>528</v>
      </c>
      <c r="D79" s="50">
        <f>Invoice!B83</f>
        <v>2</v>
      </c>
      <c r="E79" s="51">
        <f>'Shipping Invoice'!K83*$N$1</f>
        <v>113.62</v>
      </c>
      <c r="F79" s="51">
        <f t="shared" si="0"/>
        <v>227.24</v>
      </c>
      <c r="G79" s="52">
        <f t="shared" si="1"/>
        <v>113.62</v>
      </c>
      <c r="H79" s="55">
        <f t="shared" si="2"/>
        <v>227.24</v>
      </c>
    </row>
    <row r="80" spans="1:8" s="54" customFormat="1" ht="38.25">
      <c r="A80" s="48" t="str">
        <f>IF((LEN('Copy paste to Here'!G84))&gt;5,((CONCATENATE('Copy paste to Here'!G84," &amp; ",'Copy paste to Here'!D84,"  &amp;  ",'Copy paste to Here'!E84))),"Empty Cell")</f>
        <v>PVD plated surgical steel double flared flesh tunnel - 12g (2mm) to 2'' (52mm) &amp; Gauge: 11mm  &amp;  Color: Black</v>
      </c>
      <c r="B80" s="49" t="str">
        <f>'Copy paste to Here'!C84</f>
        <v>DTPG</v>
      </c>
      <c r="C80" s="50" t="s">
        <v>529</v>
      </c>
      <c r="D80" s="50">
        <f>Invoice!B84</f>
        <v>14</v>
      </c>
      <c r="E80" s="51">
        <f>'Shipping Invoice'!K84*$N$1</f>
        <v>56.99</v>
      </c>
      <c r="F80" s="51">
        <f t="shared" si="0"/>
        <v>797.86</v>
      </c>
      <c r="G80" s="52">
        <f t="shared" si="1"/>
        <v>56.99</v>
      </c>
      <c r="H80" s="55">
        <f t="shared" si="2"/>
        <v>797.86</v>
      </c>
    </row>
    <row r="81" spans="1:8" s="54" customFormat="1" ht="25.5">
      <c r="A81" s="48" t="str">
        <f>IF((LEN('Copy paste to Here'!G85))&gt;5,((CONCATENATE('Copy paste to Here'!G85," &amp; ",'Copy paste to Here'!D85,"  &amp;  ",'Copy paste to Here'!E85))),"Empty Cell")</f>
        <v xml:space="preserve">Mirror polished surgical steel screw-fit flesh tunnel &amp; Gauge: 38mm  &amp;  </v>
      </c>
      <c r="B81" s="49" t="str">
        <f>'Copy paste to Here'!C85</f>
        <v>FPG</v>
      </c>
      <c r="C81" s="50" t="s">
        <v>530</v>
      </c>
      <c r="D81" s="50">
        <f>Invoice!B85</f>
        <v>18</v>
      </c>
      <c r="E81" s="51">
        <f>'Shipping Invoice'!K85*$N$1</f>
        <v>293.8</v>
      </c>
      <c r="F81" s="51">
        <f t="shared" si="0"/>
        <v>5288.4000000000005</v>
      </c>
      <c r="G81" s="52">
        <f t="shared" si="1"/>
        <v>293.8</v>
      </c>
      <c r="H81" s="55">
        <f t="shared" si="2"/>
        <v>5288.4000000000005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 xml:space="preserve">Mirror polished surgical steel screw-fit flesh tunnel &amp; Gauge: 48mm  &amp;  </v>
      </c>
      <c r="B82" s="49" t="str">
        <f>'Copy paste to Here'!C86</f>
        <v>FPG</v>
      </c>
      <c r="C82" s="50" t="s">
        <v>531</v>
      </c>
      <c r="D82" s="50">
        <f>Invoice!B86</f>
        <v>4</v>
      </c>
      <c r="E82" s="51">
        <f>'Shipping Invoice'!K86*$N$1</f>
        <v>404.11</v>
      </c>
      <c r="F82" s="51">
        <f t="shared" si="0"/>
        <v>1616.44</v>
      </c>
      <c r="G82" s="52">
        <f t="shared" si="1"/>
        <v>404.11</v>
      </c>
      <c r="H82" s="55">
        <f t="shared" si="2"/>
        <v>1616.44</v>
      </c>
    </row>
    <row r="83" spans="1:8" s="54" customFormat="1" ht="38.25">
      <c r="A83" s="48" t="str">
        <f>IF((LEN('Copy paste to Here'!G87))&gt;5,((CONCATENATE('Copy paste to Here'!G87," &amp; ",'Copy paste to Here'!D87,"  &amp;  ",'Copy paste to Here'!E87))),"Empty Cell")</f>
        <v xml:space="preserve">Mirror polished surgical steel screw-fit flesh tunnel &amp; Gauge: 9mm  &amp;  </v>
      </c>
      <c r="B83" s="49" t="str">
        <f>'Copy paste to Here'!C87</f>
        <v>FPG</v>
      </c>
      <c r="C83" s="50" t="s">
        <v>532</v>
      </c>
      <c r="D83" s="50">
        <f>Invoice!B87</f>
        <v>4</v>
      </c>
      <c r="E83" s="51">
        <f>'Shipping Invoice'!K87*$N$1</f>
        <v>71.33</v>
      </c>
      <c r="F83" s="51">
        <f t="shared" ref="F83:F146" si="3">D83*E83</f>
        <v>285.32</v>
      </c>
      <c r="G83" s="52">
        <f t="shared" ref="G83:G146" si="4">E83*$E$14</f>
        <v>71.33</v>
      </c>
      <c r="H83" s="55">
        <f t="shared" ref="H83:H146" si="5">D83*G83</f>
        <v>285.32</v>
      </c>
    </row>
    <row r="84" spans="1:8" s="54" customFormat="1" ht="25.5">
      <c r="A84" s="48" t="str">
        <f>IF((LEN('Copy paste to Here'!G88))&gt;5,((CONCATENATE('Copy paste to Here'!G88," &amp; ",'Copy paste to Here'!D88,"  &amp;  ",'Copy paste to Here'!E88))),"Empty Cell")</f>
        <v xml:space="preserve">High polished surgical steel screw-fit flesh tunnel in hexagon screw nut design &amp; Gauge: 3mm  &amp;  </v>
      </c>
      <c r="B84" s="49" t="str">
        <f>'Copy paste to Here'!C88</f>
        <v>FQPG</v>
      </c>
      <c r="C84" s="50" t="s">
        <v>533</v>
      </c>
      <c r="D84" s="50">
        <f>Invoice!B88</f>
        <v>8</v>
      </c>
      <c r="E84" s="51">
        <f>'Shipping Invoice'!K88*$N$1</f>
        <v>62.14</v>
      </c>
      <c r="F84" s="51">
        <f t="shared" si="3"/>
        <v>497.12</v>
      </c>
      <c r="G84" s="52">
        <f t="shared" si="4"/>
        <v>62.14</v>
      </c>
      <c r="H84" s="55">
        <f t="shared" si="5"/>
        <v>497.12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High polished surgical steel screw-fit flesh tunnel in hexagon screw nut design &amp; Gauge: 4mm  &amp;  </v>
      </c>
      <c r="B85" s="49" t="str">
        <f>'Copy paste to Here'!C89</f>
        <v>FQPG</v>
      </c>
      <c r="C85" s="50" t="s">
        <v>534</v>
      </c>
      <c r="D85" s="50">
        <f>Invoice!B89</f>
        <v>14</v>
      </c>
      <c r="E85" s="51">
        <f>'Shipping Invoice'!K89*$N$1</f>
        <v>63.98</v>
      </c>
      <c r="F85" s="51">
        <f t="shared" si="3"/>
        <v>895.71999999999991</v>
      </c>
      <c r="G85" s="52">
        <f t="shared" si="4"/>
        <v>63.98</v>
      </c>
      <c r="H85" s="55">
        <f t="shared" si="5"/>
        <v>895.71999999999991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High polished surgical steel double flared solid plug &amp; Gauge: 8mm  &amp;  </v>
      </c>
      <c r="B86" s="49" t="str">
        <f>'Copy paste to Here'!C90</f>
        <v>FSPG</v>
      </c>
      <c r="C86" s="50" t="s">
        <v>535</v>
      </c>
      <c r="D86" s="50">
        <f>Invoice!B90</f>
        <v>2</v>
      </c>
      <c r="E86" s="51">
        <f>'Shipping Invoice'!K90*$N$1</f>
        <v>40.08</v>
      </c>
      <c r="F86" s="51">
        <f t="shared" si="3"/>
        <v>80.16</v>
      </c>
      <c r="G86" s="52">
        <f t="shared" si="4"/>
        <v>40.08</v>
      </c>
      <c r="H86" s="55">
        <f t="shared" si="5"/>
        <v>80.16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 xml:space="preserve">High polished surgical steel double flared solid plug &amp; Gauge: 10mm  &amp;  </v>
      </c>
      <c r="B87" s="49" t="str">
        <f>'Copy paste to Here'!C91</f>
        <v>FSPG</v>
      </c>
      <c r="C87" s="50" t="s">
        <v>536</v>
      </c>
      <c r="D87" s="50">
        <f>Invoice!B91</f>
        <v>10</v>
      </c>
      <c r="E87" s="51">
        <f>'Shipping Invoice'!K91*$N$1</f>
        <v>52.95</v>
      </c>
      <c r="F87" s="51">
        <f t="shared" si="3"/>
        <v>529.5</v>
      </c>
      <c r="G87" s="52">
        <f t="shared" si="4"/>
        <v>52.95</v>
      </c>
      <c r="H87" s="55">
        <f t="shared" si="5"/>
        <v>529.5</v>
      </c>
    </row>
    <row r="88" spans="1:8" s="54" customFormat="1" ht="25.5">
      <c r="A88" s="48" t="str">
        <f>IF((LEN('Copy paste to Here'!G92))&gt;5,((CONCATENATE('Copy paste to Here'!G92," &amp; ",'Copy paste to Here'!D92,"  &amp;  ",'Copy paste to Here'!E92))),"Empty Cell")</f>
        <v xml:space="preserve">Black acrylic screw-fit flesh tunnel with rainbow color logo &amp; Gauge: 8mm  &amp;  </v>
      </c>
      <c r="B88" s="49" t="str">
        <f>'Copy paste to Here'!C92</f>
        <v>FTAB</v>
      </c>
      <c r="C88" s="50" t="s">
        <v>537</v>
      </c>
      <c r="D88" s="50">
        <f>Invoice!B92</f>
        <v>6</v>
      </c>
      <c r="E88" s="51">
        <f>'Shipping Invoice'!K92*$N$1</f>
        <v>41.92</v>
      </c>
      <c r="F88" s="51">
        <f t="shared" si="3"/>
        <v>251.52</v>
      </c>
      <c r="G88" s="52">
        <f t="shared" si="4"/>
        <v>41.92</v>
      </c>
      <c r="H88" s="55">
        <f t="shared" si="5"/>
        <v>251.52</v>
      </c>
    </row>
    <row r="89" spans="1:8" s="54" customFormat="1" ht="38.25">
      <c r="A89" s="48" t="str">
        <f>IF((LEN('Copy paste to Here'!G93))&gt;5,((CONCATENATE('Copy paste to Here'!G93," &amp; ",'Copy paste to Here'!D93,"  &amp;  ",'Copy paste to Here'!E93))),"Empty Cell")</f>
        <v>PVD plated surgical steel screw-fit flesh tunnel &amp; Gauge: 7mm  &amp;  Color: Black</v>
      </c>
      <c r="B89" s="49" t="str">
        <f>'Copy paste to Here'!C93</f>
        <v>FTPG</v>
      </c>
      <c r="C89" s="50" t="s">
        <v>538</v>
      </c>
      <c r="D89" s="50">
        <f>Invoice!B93</f>
        <v>2</v>
      </c>
      <c r="E89" s="51">
        <f>'Shipping Invoice'!K93*$N$1</f>
        <v>109.94</v>
      </c>
      <c r="F89" s="51">
        <f t="shared" si="3"/>
        <v>219.88</v>
      </c>
      <c r="G89" s="52">
        <f t="shared" si="4"/>
        <v>109.94</v>
      </c>
      <c r="H89" s="55">
        <f t="shared" si="5"/>
        <v>219.88</v>
      </c>
    </row>
    <row r="90" spans="1:8" s="54" customFormat="1" ht="38.25">
      <c r="A90" s="48" t="str">
        <f>IF((LEN('Copy paste to Here'!G94))&gt;5,((CONCATENATE('Copy paste to Here'!G94," &amp; ",'Copy paste to Here'!D94,"  &amp;  ",'Copy paste to Here'!E94))),"Empty Cell")</f>
        <v>PVD plated surgical steel screw-fit flesh tunnel &amp; Gauge: 7mm  &amp;  Color: Rainbow</v>
      </c>
      <c r="B90" s="49" t="str">
        <f>'Copy paste to Here'!C94</f>
        <v>FTPG</v>
      </c>
      <c r="C90" s="50" t="s">
        <v>538</v>
      </c>
      <c r="D90" s="50">
        <f>Invoice!B94</f>
        <v>2</v>
      </c>
      <c r="E90" s="51">
        <f>'Shipping Invoice'!K94*$N$1</f>
        <v>109.94</v>
      </c>
      <c r="F90" s="51">
        <f t="shared" si="3"/>
        <v>219.88</v>
      </c>
      <c r="G90" s="52">
        <f t="shared" si="4"/>
        <v>109.94</v>
      </c>
      <c r="H90" s="55">
        <f t="shared" si="5"/>
        <v>219.88</v>
      </c>
    </row>
    <row r="91" spans="1:8" s="54" customFormat="1" ht="38.25">
      <c r="A91" s="48" t="str">
        <f>IF((LEN('Copy paste to Here'!G95))&gt;5,((CONCATENATE('Copy paste to Here'!G95," &amp; ",'Copy paste to Here'!D95,"  &amp;  ",'Copy paste to Here'!E95))),"Empty Cell")</f>
        <v>PVD plated surgical steel screw-fit flesh tunnel &amp; Gauge: 11mm  &amp;  Color: Black</v>
      </c>
      <c r="B91" s="49" t="str">
        <f>'Copy paste to Here'!C95</f>
        <v>FTPG</v>
      </c>
      <c r="C91" s="50" t="s">
        <v>539</v>
      </c>
      <c r="D91" s="50">
        <f>Invoice!B95</f>
        <v>2</v>
      </c>
      <c r="E91" s="51">
        <f>'Shipping Invoice'!K95*$N$1</f>
        <v>130.16999999999999</v>
      </c>
      <c r="F91" s="51">
        <f t="shared" si="3"/>
        <v>260.33999999999997</v>
      </c>
      <c r="G91" s="52">
        <f t="shared" si="4"/>
        <v>130.16999999999999</v>
      </c>
      <c r="H91" s="55">
        <f t="shared" si="5"/>
        <v>260.33999999999997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>Silicone double flared flesh tunnel &amp; Gauge: 10mm  &amp;  Color: Black</v>
      </c>
      <c r="B92" s="49" t="str">
        <f>'Copy paste to Here'!C96</f>
        <v>FTSI</v>
      </c>
      <c r="C92" s="50" t="s">
        <v>540</v>
      </c>
      <c r="D92" s="50">
        <f>Invoice!B96</f>
        <v>6</v>
      </c>
      <c r="E92" s="51">
        <f>'Shipping Invoice'!K96*$N$1</f>
        <v>19.12</v>
      </c>
      <c r="F92" s="51">
        <f t="shared" si="3"/>
        <v>114.72</v>
      </c>
      <c r="G92" s="52">
        <f t="shared" si="4"/>
        <v>19.12</v>
      </c>
      <c r="H92" s="55">
        <f t="shared" si="5"/>
        <v>114.72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>Silicone double flared flesh tunnel &amp; Gauge: 10mm  &amp;  Color: White</v>
      </c>
      <c r="B93" s="49" t="str">
        <f>'Copy paste to Here'!C97</f>
        <v>FTSI</v>
      </c>
      <c r="C93" s="50" t="s">
        <v>540</v>
      </c>
      <c r="D93" s="50">
        <f>Invoice!B97</f>
        <v>6</v>
      </c>
      <c r="E93" s="51">
        <f>'Shipping Invoice'!K97*$N$1</f>
        <v>19.12</v>
      </c>
      <c r="F93" s="51">
        <f t="shared" si="3"/>
        <v>114.72</v>
      </c>
      <c r="G93" s="52">
        <f t="shared" si="4"/>
        <v>19.12</v>
      </c>
      <c r="H93" s="55">
        <f t="shared" si="5"/>
        <v>114.72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>Silicone double flared flesh tunnel &amp; Gauge: 10mm  &amp;  Color: Blue</v>
      </c>
      <c r="B94" s="49" t="str">
        <f>'Copy paste to Here'!C98</f>
        <v>FTSI</v>
      </c>
      <c r="C94" s="50" t="s">
        <v>540</v>
      </c>
      <c r="D94" s="50">
        <f>Invoice!B98</f>
        <v>6</v>
      </c>
      <c r="E94" s="51">
        <f>'Shipping Invoice'!K98*$N$1</f>
        <v>19.12</v>
      </c>
      <c r="F94" s="51">
        <f t="shared" si="3"/>
        <v>114.72</v>
      </c>
      <c r="G94" s="52">
        <f t="shared" si="4"/>
        <v>19.12</v>
      </c>
      <c r="H94" s="55">
        <f t="shared" si="5"/>
        <v>114.72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 xml:space="preserve">Surgical steel Industrial barbell, 16g (1.2mm) with a 4mm cone and a casted arrow end &amp; Length: 38mm  &amp;  </v>
      </c>
      <c r="B95" s="49" t="str">
        <f>'Copy paste to Here'!C99</f>
        <v>INDSAW</v>
      </c>
      <c r="C95" s="50" t="s">
        <v>281</v>
      </c>
      <c r="D95" s="50">
        <f>Invoice!B99</f>
        <v>4</v>
      </c>
      <c r="E95" s="51">
        <f>'Shipping Invoice'!K99*$N$1</f>
        <v>61.77</v>
      </c>
      <c r="F95" s="51">
        <f t="shared" si="3"/>
        <v>247.08</v>
      </c>
      <c r="G95" s="52">
        <f t="shared" si="4"/>
        <v>61.77</v>
      </c>
      <c r="H95" s="55">
        <f t="shared" si="5"/>
        <v>247.08</v>
      </c>
    </row>
    <row r="96" spans="1:8" s="54" customFormat="1" ht="25.5">
      <c r="A96" s="48" t="str">
        <f>IF((LEN('Copy paste to Here'!G100))&gt;5,((CONCATENATE('Copy paste to Here'!G100," &amp; ",'Copy paste to Here'!D100,"  &amp;  ",'Copy paste to Here'!E100))),"Empty Cell")</f>
        <v xml:space="preserve">Sawo wood spiral coil taper &amp; Gauge: 5mm  &amp;  </v>
      </c>
      <c r="B96" s="49" t="str">
        <f>'Copy paste to Here'!C100</f>
        <v>IPTE</v>
      </c>
      <c r="C96" s="50" t="s">
        <v>541</v>
      </c>
      <c r="D96" s="50">
        <f>Invoice!B100</f>
        <v>2</v>
      </c>
      <c r="E96" s="51">
        <f>'Shipping Invoice'!K100*$N$1</f>
        <v>62.14</v>
      </c>
      <c r="F96" s="51">
        <f t="shared" si="3"/>
        <v>124.28</v>
      </c>
      <c r="G96" s="52">
        <f t="shared" si="4"/>
        <v>62.14</v>
      </c>
      <c r="H96" s="55">
        <f t="shared" si="5"/>
        <v>124.28</v>
      </c>
    </row>
    <row r="97" spans="1:8" s="54" customFormat="1" ht="25.5">
      <c r="A97" s="48" t="str">
        <f>IF((LEN('Copy paste to Here'!G101))&gt;5,((CONCATENATE('Copy paste to Here'!G101," &amp; ",'Copy paste to Here'!D101,"  &amp;  ",'Copy paste to Here'!E101))),"Empty Cell")</f>
        <v xml:space="preserve">Sawo wood spiral coil taper &amp; Gauge: 6mm  &amp;  </v>
      </c>
      <c r="B97" s="49" t="str">
        <f>'Copy paste to Here'!C101</f>
        <v>IPTE</v>
      </c>
      <c r="C97" s="50" t="s">
        <v>542</v>
      </c>
      <c r="D97" s="50">
        <f>Invoice!B101</f>
        <v>2</v>
      </c>
      <c r="E97" s="51">
        <f>'Shipping Invoice'!K101*$N$1</f>
        <v>65.819999999999993</v>
      </c>
      <c r="F97" s="51">
        <f t="shared" si="3"/>
        <v>131.63999999999999</v>
      </c>
      <c r="G97" s="52">
        <f t="shared" si="4"/>
        <v>65.819999999999993</v>
      </c>
      <c r="H97" s="55">
        <f t="shared" si="5"/>
        <v>131.63999999999999</v>
      </c>
    </row>
    <row r="98" spans="1:8" s="54" customFormat="1" ht="25.5">
      <c r="A98" s="48" t="str">
        <f>IF((LEN('Copy paste to Here'!G102))&gt;5,((CONCATENATE('Copy paste to Here'!G102," &amp; ",'Copy paste to Here'!D102,"  &amp;  ",'Copy paste to Here'!E102))),"Empty Cell")</f>
        <v>Anodized surgical steel fake plug with rubber O-Rings &amp; Size: 6mm  &amp;  Color: Black</v>
      </c>
      <c r="B98" s="49" t="str">
        <f>'Copy paste to Here'!C102</f>
        <v>IPTR</v>
      </c>
      <c r="C98" s="50" t="s">
        <v>543</v>
      </c>
      <c r="D98" s="50">
        <f>Invoice!B102</f>
        <v>4</v>
      </c>
      <c r="E98" s="51">
        <f>'Shipping Invoice'!K102*$N$1</f>
        <v>23.53</v>
      </c>
      <c r="F98" s="51">
        <f t="shared" si="3"/>
        <v>94.12</v>
      </c>
      <c r="G98" s="52">
        <f t="shared" si="4"/>
        <v>23.53</v>
      </c>
      <c r="H98" s="55">
        <f t="shared" si="5"/>
        <v>94.12</v>
      </c>
    </row>
    <row r="99" spans="1:8" s="54" customFormat="1" ht="25.5">
      <c r="A99" s="48" t="str">
        <f>IF((LEN('Copy paste to Here'!G103))&gt;5,((CONCATENATE('Copy paste to Here'!G103," &amp; ",'Copy paste to Here'!D103,"  &amp;  ",'Copy paste to Here'!E103))),"Empty Cell")</f>
        <v>Anodized surgical steel fake plug with rubber O-Rings &amp; Size: 10mm  &amp;  Color: Black</v>
      </c>
      <c r="B99" s="49" t="str">
        <f>'Copy paste to Here'!C103</f>
        <v>IPTR</v>
      </c>
      <c r="C99" s="50" t="s">
        <v>544</v>
      </c>
      <c r="D99" s="50">
        <f>Invoice!B103</f>
        <v>8</v>
      </c>
      <c r="E99" s="51">
        <f>'Shipping Invoice'!K103*$N$1</f>
        <v>27.21</v>
      </c>
      <c r="F99" s="51">
        <f t="shared" si="3"/>
        <v>217.68</v>
      </c>
      <c r="G99" s="52">
        <f t="shared" si="4"/>
        <v>27.21</v>
      </c>
      <c r="H99" s="55">
        <f t="shared" si="5"/>
        <v>217.68</v>
      </c>
    </row>
    <row r="100" spans="1:8" s="54" customFormat="1" ht="25.5">
      <c r="A100" s="48" t="str">
        <f>IF((LEN('Copy paste to Here'!G104))&gt;5,((CONCATENATE('Copy paste to Here'!G104," &amp; ",'Copy paste to Here'!D104,"  &amp;  ",'Copy paste to Here'!E104))),"Empty Cell")</f>
        <v>Anodized surgical steel fake plug with rubber O-Rings &amp; Size: 10mm  &amp;  Color: Blue</v>
      </c>
      <c r="B100" s="49" t="str">
        <f>'Copy paste to Here'!C104</f>
        <v>IPTR</v>
      </c>
      <c r="C100" s="50" t="s">
        <v>544</v>
      </c>
      <c r="D100" s="50">
        <f>Invoice!B104</f>
        <v>8</v>
      </c>
      <c r="E100" s="51">
        <f>'Shipping Invoice'!K104*$N$1</f>
        <v>27.21</v>
      </c>
      <c r="F100" s="51">
        <f t="shared" si="3"/>
        <v>217.68</v>
      </c>
      <c r="G100" s="52">
        <f t="shared" si="4"/>
        <v>27.21</v>
      </c>
      <c r="H100" s="55">
        <f t="shared" si="5"/>
        <v>217.68</v>
      </c>
    </row>
    <row r="101" spans="1:8" s="54" customFormat="1" ht="25.5">
      <c r="A101" s="48" t="str">
        <f>IF((LEN('Copy paste to Here'!G105))&gt;5,((CONCATENATE('Copy paste to Here'!G105," &amp; ",'Copy paste to Here'!D105,"  &amp;  ",'Copy paste to Here'!E105))),"Empty Cell")</f>
        <v>Acrylic fake plug without rubber O-rings &amp; Size: 8mm  &amp;  Color: Black</v>
      </c>
      <c r="B101" s="49" t="str">
        <f>'Copy paste to Here'!C105</f>
        <v>IPVRD</v>
      </c>
      <c r="C101" s="50" t="s">
        <v>294</v>
      </c>
      <c r="D101" s="50">
        <f>Invoice!B105</f>
        <v>6</v>
      </c>
      <c r="E101" s="51">
        <f>'Shipping Invoice'!K105*$N$1</f>
        <v>12.5</v>
      </c>
      <c r="F101" s="51">
        <f t="shared" si="3"/>
        <v>75</v>
      </c>
      <c r="G101" s="52">
        <f t="shared" si="4"/>
        <v>12.5</v>
      </c>
      <c r="H101" s="55">
        <f t="shared" si="5"/>
        <v>75</v>
      </c>
    </row>
    <row r="102" spans="1:8" s="54" customFormat="1" ht="25.5">
      <c r="A102" s="48" t="str">
        <f>IF((LEN('Copy paste to Here'!G106))&gt;5,((CONCATENATE('Copy paste to Here'!G106," &amp; ",'Copy paste to Here'!D106,"  &amp;  ",'Copy paste to Here'!E106))),"Empty Cell")</f>
        <v>Acrylic fake plug without rubber O-rings &amp; Size: 8mm  &amp;  Color: Light blue</v>
      </c>
      <c r="B102" s="49" t="str">
        <f>'Copy paste to Here'!C106</f>
        <v>IPVRD</v>
      </c>
      <c r="C102" s="50" t="s">
        <v>294</v>
      </c>
      <c r="D102" s="50">
        <f>Invoice!B106</f>
        <v>6</v>
      </c>
      <c r="E102" s="51">
        <f>'Shipping Invoice'!K106*$N$1</f>
        <v>12.5</v>
      </c>
      <c r="F102" s="51">
        <f t="shared" si="3"/>
        <v>75</v>
      </c>
      <c r="G102" s="52">
        <f t="shared" si="4"/>
        <v>12.5</v>
      </c>
      <c r="H102" s="55">
        <f t="shared" si="5"/>
        <v>75</v>
      </c>
    </row>
    <row r="103" spans="1:8" s="54" customFormat="1" ht="25.5">
      <c r="A103" s="48" t="str">
        <f>IF((LEN('Copy paste to Here'!G107))&gt;5,((CONCATENATE('Copy paste to Here'!G107," &amp; ",'Copy paste to Here'!D107,"  &amp;  ",'Copy paste to Here'!E107))),"Empty Cell")</f>
        <v>Acrylic fake plug without rubber O-rings &amp; Size: 8mm  &amp;  Color: Green</v>
      </c>
      <c r="B103" s="49" t="str">
        <f>'Copy paste to Here'!C107</f>
        <v>IPVRD</v>
      </c>
      <c r="C103" s="50" t="s">
        <v>294</v>
      </c>
      <c r="D103" s="50">
        <f>Invoice!B107</f>
        <v>6</v>
      </c>
      <c r="E103" s="51">
        <f>'Shipping Invoice'!K107*$N$1</f>
        <v>12.5</v>
      </c>
      <c r="F103" s="51">
        <f t="shared" si="3"/>
        <v>75</v>
      </c>
      <c r="G103" s="52">
        <f t="shared" si="4"/>
        <v>12.5</v>
      </c>
      <c r="H103" s="55">
        <f t="shared" si="5"/>
        <v>75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>Acrylic fake plug without rubber O-rings &amp; Size: 8mm  &amp;  Color: Pink</v>
      </c>
      <c r="B104" s="49" t="str">
        <f>'Copy paste to Here'!C108</f>
        <v>IPVRD</v>
      </c>
      <c r="C104" s="50" t="s">
        <v>294</v>
      </c>
      <c r="D104" s="50">
        <f>Invoice!B108</f>
        <v>6</v>
      </c>
      <c r="E104" s="51">
        <f>'Shipping Invoice'!K108*$N$1</f>
        <v>12.5</v>
      </c>
      <c r="F104" s="51">
        <f t="shared" si="3"/>
        <v>75</v>
      </c>
      <c r="G104" s="52">
        <f t="shared" si="4"/>
        <v>12.5</v>
      </c>
      <c r="H104" s="55">
        <f t="shared" si="5"/>
        <v>75</v>
      </c>
    </row>
    <row r="105" spans="1:8" s="54" customFormat="1" ht="25.5">
      <c r="A105" s="48" t="str">
        <f>IF((LEN('Copy paste to Here'!G109))&gt;5,((CONCATENATE('Copy paste to Here'!G109," &amp; ",'Copy paste to Here'!D109,"  &amp;  ",'Copy paste to Here'!E109))),"Empty Cell")</f>
        <v>316L steel labret, 16g (1.2mm) with a 3mm bezel set jewel ball &amp; Length: 8mm  &amp;  Crystal Color: Clear</v>
      </c>
      <c r="B105" s="49" t="str">
        <f>'Copy paste to Here'!C109</f>
        <v>LBC3</v>
      </c>
      <c r="C105" s="50" t="s">
        <v>301</v>
      </c>
      <c r="D105" s="50">
        <f>Invoice!B109</f>
        <v>3</v>
      </c>
      <c r="E105" s="51">
        <f>'Shipping Invoice'!K109*$N$1</f>
        <v>14.34</v>
      </c>
      <c r="F105" s="51">
        <f t="shared" si="3"/>
        <v>43.019999999999996</v>
      </c>
      <c r="G105" s="52">
        <f t="shared" si="4"/>
        <v>14.34</v>
      </c>
      <c r="H105" s="55">
        <f t="shared" si="5"/>
        <v>43.019999999999996</v>
      </c>
    </row>
    <row r="106" spans="1:8" s="54" customFormat="1" ht="25.5">
      <c r="A106" s="48" t="str">
        <f>IF((LEN('Copy paste to Here'!G110))&gt;5,((CONCATENATE('Copy paste to Here'!G110," &amp; ",'Copy paste to Here'!D110,"  &amp;  ",'Copy paste to Here'!E110))),"Empty Cell")</f>
        <v>316L steel labret, 16g (1.2mm) with a 3mm bezel set jewel ball &amp; Length: 10mm  &amp;  Crystal Color: Clear</v>
      </c>
      <c r="B106" s="49" t="str">
        <f>'Copy paste to Here'!C110</f>
        <v>LBC3</v>
      </c>
      <c r="C106" s="50" t="s">
        <v>301</v>
      </c>
      <c r="D106" s="50">
        <f>Invoice!B110</f>
        <v>3</v>
      </c>
      <c r="E106" s="51">
        <f>'Shipping Invoice'!K110*$N$1</f>
        <v>14.34</v>
      </c>
      <c r="F106" s="51">
        <f t="shared" si="3"/>
        <v>43.019999999999996</v>
      </c>
      <c r="G106" s="52">
        <f t="shared" si="4"/>
        <v>14.34</v>
      </c>
      <c r="H106" s="55">
        <f t="shared" si="5"/>
        <v>43.019999999999996</v>
      </c>
    </row>
    <row r="107" spans="1:8" s="54" customFormat="1" ht="25.5">
      <c r="A107" s="48" t="str">
        <f>IF((LEN('Copy paste to Here'!G111))&gt;5,((CONCATENATE('Copy paste to Here'!G111," &amp; ",'Copy paste to Here'!D111,"  &amp;  ",'Copy paste to Here'!E111))),"Empty Cell")</f>
        <v>316L steel labret, 16g (1.2mm) with a 3mm bezel set jewel ball &amp; Length: 12mm  &amp;  Crystal Color: Clear</v>
      </c>
      <c r="B107" s="49" t="str">
        <f>'Copy paste to Here'!C111</f>
        <v>LBC3</v>
      </c>
      <c r="C107" s="50" t="s">
        <v>301</v>
      </c>
      <c r="D107" s="50">
        <f>Invoice!B111</f>
        <v>3</v>
      </c>
      <c r="E107" s="51">
        <f>'Shipping Invoice'!K111*$N$1</f>
        <v>14.34</v>
      </c>
      <c r="F107" s="51">
        <f t="shared" si="3"/>
        <v>43.019999999999996</v>
      </c>
      <c r="G107" s="52">
        <f t="shared" si="4"/>
        <v>14.34</v>
      </c>
      <c r="H107" s="55">
        <f t="shared" si="5"/>
        <v>43.019999999999996</v>
      </c>
    </row>
    <row r="108" spans="1:8" s="54" customFormat="1" ht="24">
      <c r="A108" s="48" t="str">
        <f>IF((LEN('Copy paste to Here'!G112))&gt;5,((CONCATENATE('Copy paste to Here'!G112," &amp; ",'Copy paste to Here'!D112,"  &amp;  ",'Copy paste to Here'!E112))),"Empty Cell")</f>
        <v xml:space="preserve">Bio flexible labret, 16g (1.2mm) with a 3mm push in steel ball &amp; Length: 8mm  &amp;  </v>
      </c>
      <c r="B108" s="49" t="str">
        <f>'Copy paste to Here'!C112</f>
        <v>LBIB</v>
      </c>
      <c r="C108" s="50" t="s">
        <v>306</v>
      </c>
      <c r="D108" s="50">
        <f>Invoice!B112</f>
        <v>4</v>
      </c>
      <c r="E108" s="51">
        <f>'Shipping Invoice'!K112*$N$1</f>
        <v>10.66</v>
      </c>
      <c r="F108" s="51">
        <f t="shared" si="3"/>
        <v>42.64</v>
      </c>
      <c r="G108" s="52">
        <f t="shared" si="4"/>
        <v>10.66</v>
      </c>
      <c r="H108" s="55">
        <f t="shared" si="5"/>
        <v>42.64</v>
      </c>
    </row>
    <row r="109" spans="1:8" s="54" customFormat="1" ht="48">
      <c r="A109" s="48" t="str">
        <f>IF((LEN('Copy paste to Here'!G113))&gt;5,((CONCATENATE('Copy paste to Here'!G113," &amp; ",'Copy paste to Here'!D113,"  &amp;  ",'Copy paste to Here'!E113))),"Empty Cell")</f>
        <v>Surgical steel internally threaded labret, 16g (1.2mm) with bezel set jewel flat head sized 1.5mm to 4mm for triple tragus piercings &amp; Length: 6mm with 3mm top part  &amp;  Crystal Color: Sapphire</v>
      </c>
      <c r="B109" s="49" t="str">
        <f>'Copy paste to Here'!C113</f>
        <v>LBIRC</v>
      </c>
      <c r="C109" s="50" t="s">
        <v>545</v>
      </c>
      <c r="D109" s="50">
        <f>Invoice!B113</f>
        <v>4</v>
      </c>
      <c r="E109" s="51">
        <f>'Shipping Invoice'!K113*$N$1</f>
        <v>30.89</v>
      </c>
      <c r="F109" s="51">
        <f t="shared" si="3"/>
        <v>123.56</v>
      </c>
      <c r="G109" s="52">
        <f t="shared" si="4"/>
        <v>30.89</v>
      </c>
      <c r="H109" s="55">
        <f t="shared" si="5"/>
        <v>123.56</v>
      </c>
    </row>
    <row r="110" spans="1:8" s="54" customFormat="1" ht="25.5">
      <c r="A110" s="48" t="str">
        <f>IF((LEN('Copy paste to Here'!G114))&gt;5,((CONCATENATE('Copy paste to Here'!G114," &amp; ",'Copy paste to Here'!D114,"  &amp;  ",'Copy paste to Here'!E114))),"Empty Cell")</f>
        <v>Anodized surgical steel labret, 14g (1.6mm) with a 4mm ball &amp; Length: 8mm  &amp;  Color: Rainbow</v>
      </c>
      <c r="B110" s="49" t="str">
        <f>'Copy paste to Here'!C114</f>
        <v>LBTB4</v>
      </c>
      <c r="C110" s="50" t="s">
        <v>314</v>
      </c>
      <c r="D110" s="50">
        <f>Invoice!B114</f>
        <v>2</v>
      </c>
      <c r="E110" s="51">
        <f>'Shipping Invoice'!K114*$N$1</f>
        <v>21.69</v>
      </c>
      <c r="F110" s="51">
        <f t="shared" si="3"/>
        <v>43.38</v>
      </c>
      <c r="G110" s="52">
        <f t="shared" si="4"/>
        <v>21.69</v>
      </c>
      <c r="H110" s="55">
        <f t="shared" si="5"/>
        <v>43.38</v>
      </c>
    </row>
    <row r="111" spans="1:8" s="54" customFormat="1" ht="25.5">
      <c r="A111" s="48" t="str">
        <f>IF((LEN('Copy paste to Here'!G115))&gt;5,((CONCATENATE('Copy paste to Here'!G115," &amp; ",'Copy paste to Here'!D115,"  &amp;  ",'Copy paste to Here'!E115))),"Empty Cell")</f>
        <v>Anodized surgical steel labret, 14g (1.6mm) with a 4mm ball &amp; Length: 10mm  &amp;  Color: Rainbow</v>
      </c>
      <c r="B111" s="49" t="str">
        <f>'Copy paste to Here'!C115</f>
        <v>LBTB4</v>
      </c>
      <c r="C111" s="50" t="s">
        <v>314</v>
      </c>
      <c r="D111" s="50">
        <f>Invoice!B115</f>
        <v>2</v>
      </c>
      <c r="E111" s="51">
        <f>'Shipping Invoice'!K115*$N$1</f>
        <v>21.69</v>
      </c>
      <c r="F111" s="51">
        <f t="shared" si="3"/>
        <v>43.38</v>
      </c>
      <c r="G111" s="52">
        <f t="shared" si="4"/>
        <v>21.69</v>
      </c>
      <c r="H111" s="55">
        <f t="shared" si="5"/>
        <v>43.38</v>
      </c>
    </row>
    <row r="112" spans="1:8" s="54" customFormat="1" ht="36">
      <c r="A112" s="48" t="str">
        <f>IF((LEN('Copy paste to Here'!G116))&gt;5,((CONCATENATE('Copy paste to Here'!G116," &amp; ",'Copy paste to Here'!D116,"  &amp;  ",'Copy paste to Here'!E116))),"Empty Cell")</f>
        <v>Anodized 316L steel labret, 16g (1.2mm) with an internally threaded 2.5mm crystal top &amp; Length: 6mm  &amp;  Crystal Color: Light Siam / Black Anodized</v>
      </c>
      <c r="B112" s="49" t="str">
        <f>'Copy paste to Here'!C116</f>
        <v>LBTC25</v>
      </c>
      <c r="C112" s="50" t="s">
        <v>318</v>
      </c>
      <c r="D112" s="50">
        <f>Invoice!B116</f>
        <v>6</v>
      </c>
      <c r="E112" s="51">
        <f>'Shipping Invoice'!K116*$N$1</f>
        <v>36.4</v>
      </c>
      <c r="F112" s="51">
        <f t="shared" si="3"/>
        <v>218.39999999999998</v>
      </c>
      <c r="G112" s="52">
        <f t="shared" si="4"/>
        <v>36.4</v>
      </c>
      <c r="H112" s="55">
        <f t="shared" si="5"/>
        <v>218.39999999999998</v>
      </c>
    </row>
    <row r="113" spans="1:8" s="54" customFormat="1" ht="36">
      <c r="A113" s="48" t="str">
        <f>IF((LEN('Copy paste to Here'!G117))&gt;5,((CONCATENATE('Copy paste to Here'!G117," &amp; ",'Copy paste to Here'!D117,"  &amp;  ",'Copy paste to Here'!E117))),"Empty Cell")</f>
        <v>Anodized 316L steel labret, 16g (1.2mm) with an internally threaded 2.5mm crystal top &amp; Length: 8mm  &amp;  Crystal Color: Light Siam / Black Anodized</v>
      </c>
      <c r="B113" s="49" t="str">
        <f>'Copy paste to Here'!C117</f>
        <v>LBTC25</v>
      </c>
      <c r="C113" s="50" t="s">
        <v>318</v>
      </c>
      <c r="D113" s="50">
        <f>Invoice!B117</f>
        <v>21</v>
      </c>
      <c r="E113" s="51">
        <f>'Shipping Invoice'!K117*$N$1</f>
        <v>36.4</v>
      </c>
      <c r="F113" s="51">
        <f t="shared" si="3"/>
        <v>764.4</v>
      </c>
      <c r="G113" s="52">
        <f t="shared" si="4"/>
        <v>36.4</v>
      </c>
      <c r="H113" s="55">
        <f t="shared" si="5"/>
        <v>764.4</v>
      </c>
    </row>
    <row r="114" spans="1:8" s="54" customFormat="1" ht="36">
      <c r="A114" s="48" t="str">
        <f>IF((LEN('Copy paste to Here'!G118))&gt;5,((CONCATENATE('Copy paste to Here'!G118," &amp; ",'Copy paste to Here'!D118,"  &amp;  ",'Copy paste to Here'!E118))),"Empty Cell")</f>
        <v>Anodized 316L steel labret, 16g (1.2mm) with an internally threaded 2.5mm crystal top &amp; Length: 10mm  &amp;  Crystal Color: Sapphire / Black Anodized</v>
      </c>
      <c r="B114" s="49" t="str">
        <f>'Copy paste to Here'!C118</f>
        <v>LBTC25</v>
      </c>
      <c r="C114" s="50" t="s">
        <v>318</v>
      </c>
      <c r="D114" s="50">
        <f>Invoice!B118</f>
        <v>3</v>
      </c>
      <c r="E114" s="51">
        <f>'Shipping Invoice'!K118*$N$1</f>
        <v>36.4</v>
      </c>
      <c r="F114" s="51">
        <f t="shared" si="3"/>
        <v>109.19999999999999</v>
      </c>
      <c r="G114" s="52">
        <f t="shared" si="4"/>
        <v>36.4</v>
      </c>
      <c r="H114" s="55">
        <f t="shared" si="5"/>
        <v>109.19999999999999</v>
      </c>
    </row>
    <row r="115" spans="1:8" s="54" customFormat="1" ht="36">
      <c r="A115" s="48" t="str">
        <f>IF((LEN('Copy paste to Here'!G119))&gt;5,((CONCATENATE('Copy paste to Here'!G119," &amp; ",'Copy paste to Here'!D119,"  &amp;  ",'Copy paste to Here'!E119))),"Empty Cell")</f>
        <v>Anodized 316L steel labret, 16g (1.2mm) with an internally threaded 2.5mm crystal top &amp; Length: 10mm  &amp;  Crystal Color: Light Siam / Black Anodized</v>
      </c>
      <c r="B115" s="49" t="str">
        <f>'Copy paste to Here'!C119</f>
        <v>LBTC25</v>
      </c>
      <c r="C115" s="50" t="s">
        <v>318</v>
      </c>
      <c r="D115" s="50">
        <f>Invoice!B119</f>
        <v>3</v>
      </c>
      <c r="E115" s="51">
        <f>'Shipping Invoice'!K119*$N$1</f>
        <v>36.4</v>
      </c>
      <c r="F115" s="51">
        <f t="shared" si="3"/>
        <v>109.19999999999999</v>
      </c>
      <c r="G115" s="52">
        <f t="shared" si="4"/>
        <v>36.4</v>
      </c>
      <c r="H115" s="55">
        <f t="shared" si="5"/>
        <v>109.19999999999999</v>
      </c>
    </row>
    <row r="116" spans="1:8" s="54" customFormat="1" ht="25.5">
      <c r="A116" s="48" t="str">
        <f>IF((LEN('Copy paste to Here'!G120))&gt;5,((CONCATENATE('Copy paste to Here'!G120," &amp; ",'Copy paste to Here'!D120,"  &amp;  ",'Copy paste to Here'!E120))),"Empty Cell")</f>
        <v>Anodized surgical steel labret, 14g (1.6mm) with a 4mm cone &amp; Length: 8mm  &amp;  Color: Rainbow</v>
      </c>
      <c r="B116" s="49" t="str">
        <f>'Copy paste to Here'!C120</f>
        <v>LBTCN4</v>
      </c>
      <c r="C116" s="50" t="s">
        <v>326</v>
      </c>
      <c r="D116" s="50">
        <f>Invoice!B120</f>
        <v>2</v>
      </c>
      <c r="E116" s="51">
        <f>'Shipping Invoice'!K120*$N$1</f>
        <v>21.69</v>
      </c>
      <c r="F116" s="51">
        <f t="shared" si="3"/>
        <v>43.38</v>
      </c>
      <c r="G116" s="52">
        <f t="shared" si="4"/>
        <v>21.69</v>
      </c>
      <c r="H116" s="55">
        <f t="shared" si="5"/>
        <v>43.38</v>
      </c>
    </row>
    <row r="117" spans="1:8" s="54" customFormat="1" ht="25.5">
      <c r="A117" s="48" t="str">
        <f>IF((LEN('Copy paste to Here'!G121))&gt;5,((CONCATENATE('Copy paste to Here'!G121," &amp; ",'Copy paste to Here'!D121,"  &amp;  ",'Copy paste to Here'!E121))),"Empty Cell")</f>
        <v>Anodized surgical steel labret, 14g (1.6mm) with a 4mm cone &amp; Length: 10mm  &amp;  Color: Rainbow</v>
      </c>
      <c r="B117" s="49" t="str">
        <f>'Copy paste to Here'!C121</f>
        <v>LBTCN4</v>
      </c>
      <c r="C117" s="50" t="s">
        <v>326</v>
      </c>
      <c r="D117" s="50">
        <f>Invoice!B121</f>
        <v>2</v>
      </c>
      <c r="E117" s="51">
        <f>'Shipping Invoice'!K121*$N$1</f>
        <v>21.69</v>
      </c>
      <c r="F117" s="51">
        <f t="shared" si="3"/>
        <v>43.38</v>
      </c>
      <c r="G117" s="52">
        <f t="shared" si="4"/>
        <v>21.69</v>
      </c>
      <c r="H117" s="55">
        <f t="shared" si="5"/>
        <v>43.38</v>
      </c>
    </row>
    <row r="118" spans="1:8" s="54" customFormat="1" ht="38.25">
      <c r="A118" s="48" t="str">
        <f>IF((LEN('Copy paste to Here'!G122))&gt;5,((CONCATENATE('Copy paste to Here'!G122," &amp; ",'Copy paste to Here'!D122,"  &amp;  ",'Copy paste to Here'!E122))),"Empty Cell")</f>
        <v xml:space="preserve">High polished surgical steel taper with double rubber O-rings &amp; Gauge: 2mm  &amp;  </v>
      </c>
      <c r="B118" s="49" t="str">
        <f>'Copy paste to Here'!C122</f>
        <v>NLSPGX</v>
      </c>
      <c r="C118" s="50" t="s">
        <v>546</v>
      </c>
      <c r="D118" s="50">
        <f>Invoice!B122</f>
        <v>2</v>
      </c>
      <c r="E118" s="51">
        <f>'Shipping Invoice'!K122*$N$1</f>
        <v>27.21</v>
      </c>
      <c r="F118" s="51">
        <f t="shared" si="3"/>
        <v>54.42</v>
      </c>
      <c r="G118" s="52">
        <f t="shared" si="4"/>
        <v>27.21</v>
      </c>
      <c r="H118" s="55">
        <f t="shared" si="5"/>
        <v>54.42</v>
      </c>
    </row>
    <row r="119" spans="1:8" s="54" customFormat="1" ht="25.5">
      <c r="A119" s="48" t="str">
        <f>IF((LEN('Copy paste to Here'!G123))&gt;5,((CONCATENATE('Copy paste to Here'!G123," &amp; ",'Copy paste to Here'!D123,"  &amp;  ",'Copy paste to Here'!E123))),"Empty Cell")</f>
        <v xml:space="preserve">Surgical steel septum pincher with ridged ends and a double O-rings &amp; Pincher Size: Thickness 2mm &amp; width 10mm  &amp;  </v>
      </c>
      <c r="B119" s="49" t="str">
        <f>'Copy paste to Here'!C123</f>
        <v>PCP</v>
      </c>
      <c r="C119" s="50" t="s">
        <v>547</v>
      </c>
      <c r="D119" s="50">
        <f>Invoice!B123</f>
        <v>4</v>
      </c>
      <c r="E119" s="51">
        <f>'Shipping Invoice'!K123*$N$1</f>
        <v>52.95</v>
      </c>
      <c r="F119" s="51">
        <f t="shared" si="3"/>
        <v>211.8</v>
      </c>
      <c r="G119" s="52">
        <f t="shared" si="4"/>
        <v>52.95</v>
      </c>
      <c r="H119" s="55">
        <f t="shared" si="5"/>
        <v>211.8</v>
      </c>
    </row>
    <row r="120" spans="1:8" s="54" customFormat="1" ht="25.5">
      <c r="A120" s="48" t="str">
        <f>IF((LEN('Copy paste to Here'!G124))&gt;5,((CONCATENATE('Copy paste to Here'!G124," &amp; ",'Copy paste to Here'!D124,"  &amp;  ",'Copy paste to Here'!E124))),"Empty Cell")</f>
        <v xml:space="preserve">Surgical steel septum pincher with ridged ends and a double O-rings &amp; Pincher Size: Thickness 1.6mm &amp; width 10mm  &amp;  </v>
      </c>
      <c r="B120" s="49" t="str">
        <f>'Copy paste to Here'!C124</f>
        <v>PCP</v>
      </c>
      <c r="C120" s="50" t="s">
        <v>548</v>
      </c>
      <c r="D120" s="50">
        <f>Invoice!B124</f>
        <v>4</v>
      </c>
      <c r="E120" s="51">
        <f>'Shipping Invoice'!K124*$N$1</f>
        <v>47.43</v>
      </c>
      <c r="F120" s="51">
        <f t="shared" si="3"/>
        <v>189.72</v>
      </c>
      <c r="G120" s="52">
        <f t="shared" si="4"/>
        <v>47.43</v>
      </c>
      <c r="H120" s="55">
        <f t="shared" si="5"/>
        <v>189.72</v>
      </c>
    </row>
    <row r="121" spans="1:8" s="54" customFormat="1" ht="38.25">
      <c r="A121" s="48" t="str">
        <f>IF((LEN('Copy paste to Here'!G125))&gt;5,((CONCATENATE('Copy paste to Here'!G125," &amp; ",'Copy paste to Here'!D125,"  &amp;  ",'Copy paste to Here'!E125))),"Empty Cell")</f>
        <v xml:space="preserve">Black Onyx double flared stone plug &amp; Gauge: 12mm  &amp;  </v>
      </c>
      <c r="B121" s="49" t="str">
        <f>'Copy paste to Here'!C125</f>
        <v>PGSHH</v>
      </c>
      <c r="C121" s="50" t="s">
        <v>549</v>
      </c>
      <c r="D121" s="50">
        <f>Invoice!B125</f>
        <v>2</v>
      </c>
      <c r="E121" s="51">
        <f>'Shipping Invoice'!K125*$N$1</f>
        <v>56.63</v>
      </c>
      <c r="F121" s="51">
        <f t="shared" si="3"/>
        <v>113.26</v>
      </c>
      <c r="G121" s="52">
        <f t="shared" si="4"/>
        <v>56.63</v>
      </c>
      <c r="H121" s="55">
        <f t="shared" si="5"/>
        <v>113.26</v>
      </c>
    </row>
    <row r="122" spans="1:8" s="54" customFormat="1" ht="38.25">
      <c r="A122" s="48" t="str">
        <f>IF((LEN('Copy paste to Here'!G126))&gt;5,((CONCATENATE('Copy paste to Here'!G126," &amp; ",'Copy paste to Here'!D126,"  &amp;  ",'Copy paste to Here'!E126))),"Empty Cell")</f>
        <v xml:space="preserve">Black Onyx double flared stone plug &amp; Gauge: 18mm  &amp;  </v>
      </c>
      <c r="B122" s="49" t="str">
        <f>'Copy paste to Here'!C126</f>
        <v>PGSHH</v>
      </c>
      <c r="C122" s="50" t="s">
        <v>550</v>
      </c>
      <c r="D122" s="50">
        <f>Invoice!B126</f>
        <v>8</v>
      </c>
      <c r="E122" s="51">
        <f>'Shipping Invoice'!K126*$N$1</f>
        <v>87.88</v>
      </c>
      <c r="F122" s="51">
        <f t="shared" si="3"/>
        <v>703.04</v>
      </c>
      <c r="G122" s="52">
        <f t="shared" si="4"/>
        <v>87.88</v>
      </c>
      <c r="H122" s="55">
        <f t="shared" si="5"/>
        <v>703.04</v>
      </c>
    </row>
    <row r="123" spans="1:8" s="54" customFormat="1" ht="25.5">
      <c r="A123" s="48" t="str">
        <f>IF((LEN('Copy paste to Here'!G127))&gt;5,((CONCATENATE('Copy paste to Here'!G127," &amp; ",'Copy paste to Here'!D127,"  &amp;  ",'Copy paste to Here'!E127))),"Empty Cell")</f>
        <v xml:space="preserve">Tiger Eye stone double flared plug &amp; Gauge: 5mm  &amp;  </v>
      </c>
      <c r="B123" s="49" t="str">
        <f>'Copy paste to Here'!C127</f>
        <v>PGSM</v>
      </c>
      <c r="C123" s="50" t="s">
        <v>551</v>
      </c>
      <c r="D123" s="50">
        <f>Invoice!B127</f>
        <v>2</v>
      </c>
      <c r="E123" s="51">
        <f>'Shipping Invoice'!K127*$N$1</f>
        <v>29.78</v>
      </c>
      <c r="F123" s="51">
        <f t="shared" si="3"/>
        <v>59.56</v>
      </c>
      <c r="G123" s="52">
        <f t="shared" si="4"/>
        <v>29.78</v>
      </c>
      <c r="H123" s="55">
        <f t="shared" si="5"/>
        <v>59.56</v>
      </c>
    </row>
    <row r="124" spans="1:8" s="54" customFormat="1" ht="38.25">
      <c r="A124" s="48" t="str">
        <f>IF((LEN('Copy paste to Here'!G128))&gt;5,((CONCATENATE('Copy paste to Here'!G128," &amp; ",'Copy paste to Here'!D128,"  &amp;  ",'Copy paste to Here'!E128))),"Empty Cell")</f>
        <v xml:space="preserve">Green Fluorite double flare stone plug &amp; Gauge: 18mm  &amp;  </v>
      </c>
      <c r="B124" s="49" t="str">
        <f>'Copy paste to Here'!C128</f>
        <v>PGSQQ</v>
      </c>
      <c r="C124" s="50" t="s">
        <v>552</v>
      </c>
      <c r="D124" s="50">
        <f>Invoice!B128</f>
        <v>2</v>
      </c>
      <c r="E124" s="51">
        <f>'Shipping Invoice'!K128*$N$1</f>
        <v>120.97</v>
      </c>
      <c r="F124" s="51">
        <f t="shared" si="3"/>
        <v>241.94</v>
      </c>
      <c r="G124" s="52">
        <f t="shared" si="4"/>
        <v>120.97</v>
      </c>
      <c r="H124" s="55">
        <f t="shared" si="5"/>
        <v>241.94</v>
      </c>
    </row>
    <row r="125" spans="1:8" s="54" customFormat="1" ht="25.5">
      <c r="A125" s="48" t="str">
        <f>IF((LEN('Copy paste to Here'!G129))&gt;5,((CONCATENATE('Copy paste to Here'!G129," &amp; ",'Copy paste to Here'!D129,"  &amp;  ",'Copy paste to Here'!E129))),"Empty Cell")</f>
        <v>Black or gold anodized surgical steel screw-fit flesh tunnel with clear star-shaped CZ stone &amp; Gauge: 4mm  &amp;  Color: Black</v>
      </c>
      <c r="B125" s="49" t="str">
        <f>'Copy paste to Here'!C129</f>
        <v>PGTZS</v>
      </c>
      <c r="C125" s="50" t="s">
        <v>553</v>
      </c>
      <c r="D125" s="50">
        <f>Invoice!B129</f>
        <v>8</v>
      </c>
      <c r="E125" s="51">
        <f>'Shipping Invoice'!K129*$N$1</f>
        <v>97.07</v>
      </c>
      <c r="F125" s="51">
        <f t="shared" si="3"/>
        <v>776.56</v>
      </c>
      <c r="G125" s="52">
        <f t="shared" si="4"/>
        <v>97.07</v>
      </c>
      <c r="H125" s="55">
        <f t="shared" si="5"/>
        <v>776.56</v>
      </c>
    </row>
    <row r="126" spans="1:8" s="54" customFormat="1" ht="25.5">
      <c r="A126" s="48" t="str">
        <f>IF((LEN('Copy paste to Here'!G130))&gt;5,((CONCATENATE('Copy paste to Here'!G130," &amp; ",'Copy paste to Here'!D130,"  &amp;  ",'Copy paste to Here'!E130))),"Empty Cell")</f>
        <v xml:space="preserve">Coconut wood double flared solid plug &amp; Gauge: 25mm  &amp;  </v>
      </c>
      <c r="B126" s="49" t="str">
        <f>'Copy paste to Here'!C130</f>
        <v>PWB</v>
      </c>
      <c r="C126" s="50" t="s">
        <v>554</v>
      </c>
      <c r="D126" s="50">
        <f>Invoice!B130</f>
        <v>14</v>
      </c>
      <c r="E126" s="51">
        <f>'Shipping Invoice'!K130*$N$1</f>
        <v>69.5</v>
      </c>
      <c r="F126" s="51">
        <f t="shared" si="3"/>
        <v>973</v>
      </c>
      <c r="G126" s="52">
        <f t="shared" si="4"/>
        <v>69.5</v>
      </c>
      <c r="H126" s="55">
        <f t="shared" si="5"/>
        <v>973</v>
      </c>
    </row>
    <row r="127" spans="1:8" s="54" customFormat="1" ht="25.5">
      <c r="A127" s="48" t="str">
        <f>IF((LEN('Copy paste to Here'!G131))&gt;5,((CONCATENATE('Copy paste to Here'!G131," &amp; ",'Copy paste to Here'!D131,"  &amp;  ",'Copy paste to Here'!E131))),"Empty Cell")</f>
        <v xml:space="preserve">Teak wood solid plug with double rubber O-rings &amp; Gauge: 3mm  &amp;  </v>
      </c>
      <c r="B127" s="49" t="str">
        <f>'Copy paste to Here'!C131</f>
        <v>PWTR</v>
      </c>
      <c r="C127" s="50" t="s">
        <v>555</v>
      </c>
      <c r="D127" s="50">
        <f>Invoice!B131</f>
        <v>4</v>
      </c>
      <c r="E127" s="51">
        <f>'Shipping Invoice'!K131*$N$1</f>
        <v>27.58</v>
      </c>
      <c r="F127" s="51">
        <f t="shared" si="3"/>
        <v>110.32</v>
      </c>
      <c r="G127" s="52">
        <f t="shared" si="4"/>
        <v>27.58</v>
      </c>
      <c r="H127" s="55">
        <f t="shared" si="5"/>
        <v>110.32</v>
      </c>
    </row>
    <row r="128" spans="1:8" s="54" customFormat="1" ht="25.5">
      <c r="A128" s="48" t="str">
        <f>IF((LEN('Copy paste to Here'!G132))&gt;5,((CONCATENATE('Copy paste to Here'!G132," &amp; ",'Copy paste to Here'!D132,"  &amp;  ",'Copy paste to Here'!E132))),"Empty Cell")</f>
        <v>316L Surgical steel septum retainer in a simple inverted U shape &amp; Gauge: 1.2mm  &amp;  Length: 10mm</v>
      </c>
      <c r="B128" s="49" t="str">
        <f>'Copy paste to Here'!C132</f>
        <v>SEPA</v>
      </c>
      <c r="C128" s="50" t="s">
        <v>556</v>
      </c>
      <c r="D128" s="50">
        <f>Invoice!B132</f>
        <v>2</v>
      </c>
      <c r="E128" s="51">
        <f>'Shipping Invoice'!K132*$N$1</f>
        <v>12.5</v>
      </c>
      <c r="F128" s="51">
        <f t="shared" si="3"/>
        <v>25</v>
      </c>
      <c r="G128" s="52">
        <f t="shared" si="4"/>
        <v>12.5</v>
      </c>
      <c r="H128" s="55">
        <f t="shared" si="5"/>
        <v>25</v>
      </c>
    </row>
    <row r="129" spans="1:8" s="54" customFormat="1" ht="36">
      <c r="A129" s="48" t="str">
        <f>IF((LEN('Copy paste to Here'!G133))&gt;5,((CONCATENATE('Copy paste to Here'!G133," &amp; ",'Copy paste to Here'!D133,"  &amp;  ",'Copy paste to Here'!E133))),"Empty Cell")</f>
        <v>PVD plated 316L steel septum retainer in a simple inverted U shape &amp; Pincher Size: Thickness 1.2mm &amp; width 10mm  &amp;  Color: Black</v>
      </c>
      <c r="B129" s="49" t="str">
        <f>'Copy paste to Here'!C133</f>
        <v>SEPTA</v>
      </c>
      <c r="C129" s="50" t="s">
        <v>557</v>
      </c>
      <c r="D129" s="50">
        <f>Invoice!B133</f>
        <v>2</v>
      </c>
      <c r="E129" s="51">
        <f>'Shipping Invoice'!K133*$N$1</f>
        <v>25.37</v>
      </c>
      <c r="F129" s="51">
        <f t="shared" si="3"/>
        <v>50.74</v>
      </c>
      <c r="G129" s="52">
        <f t="shared" si="4"/>
        <v>25.37</v>
      </c>
      <c r="H129" s="55">
        <f t="shared" si="5"/>
        <v>50.74</v>
      </c>
    </row>
    <row r="130" spans="1:8" s="54" customFormat="1" ht="36">
      <c r="A130" s="48" t="str">
        <f>IF((LEN('Copy paste to Here'!G134))&gt;5,((CONCATENATE('Copy paste to Here'!G134," &amp; ",'Copy paste to Here'!D134,"  &amp;  ",'Copy paste to Here'!E134))),"Empty Cell")</f>
        <v>Black PVD plated 316L steel septum retainer in a simple inverted U shape with outward pointing ends &amp; Gauge: 2.5mm  &amp;  Length: 10mm</v>
      </c>
      <c r="B130" s="49" t="str">
        <f>'Copy paste to Here'!C134</f>
        <v>SEPTB</v>
      </c>
      <c r="C130" s="50" t="s">
        <v>558</v>
      </c>
      <c r="D130" s="50">
        <f>Invoice!B134</f>
        <v>3</v>
      </c>
      <c r="E130" s="51">
        <f>'Shipping Invoice'!K134*$N$1</f>
        <v>25.37</v>
      </c>
      <c r="F130" s="51">
        <f t="shared" si="3"/>
        <v>76.11</v>
      </c>
      <c r="G130" s="52">
        <f t="shared" si="4"/>
        <v>25.37</v>
      </c>
      <c r="H130" s="55">
        <f t="shared" si="5"/>
        <v>76.11</v>
      </c>
    </row>
    <row r="131" spans="1:8" s="54" customFormat="1" ht="25.5">
      <c r="A131" s="48" t="str">
        <f>IF((LEN('Copy paste to Here'!G135))&gt;5,((CONCATENATE('Copy paste to Here'!G135," &amp; ",'Copy paste to Here'!D135,"  &amp;  ",'Copy paste to Here'!E135))),"Empty Cell")</f>
        <v>Silicone Ultra Thin double flared flesh tunnel &amp; Gauge: 3mm  &amp;  Color: Clear</v>
      </c>
      <c r="B131" s="49" t="str">
        <f>'Copy paste to Here'!C135</f>
        <v>SIUT</v>
      </c>
      <c r="C131" s="50" t="s">
        <v>559</v>
      </c>
      <c r="D131" s="50">
        <f>Invoice!B135</f>
        <v>4</v>
      </c>
      <c r="E131" s="51">
        <f>'Shipping Invoice'!K135*$N$1</f>
        <v>13.97</v>
      </c>
      <c r="F131" s="51">
        <f t="shared" si="3"/>
        <v>55.88</v>
      </c>
      <c r="G131" s="52">
        <f t="shared" si="4"/>
        <v>13.97</v>
      </c>
      <c r="H131" s="55">
        <f t="shared" si="5"/>
        <v>55.88</v>
      </c>
    </row>
    <row r="132" spans="1:8" s="54" customFormat="1" ht="25.5">
      <c r="A132" s="48" t="str">
        <f>IF((LEN('Copy paste to Here'!G136))&gt;5,((CONCATENATE('Copy paste to Here'!G136," &amp; ",'Copy paste to Here'!D136,"  &amp;  ",'Copy paste to Here'!E136))),"Empty Cell")</f>
        <v>Silicone Ultra Thin double flared flesh tunnel &amp; Gauge: 3mm  &amp;  Color: Green</v>
      </c>
      <c r="B132" s="49" t="str">
        <f>'Copy paste to Here'!C136</f>
        <v>SIUT</v>
      </c>
      <c r="C132" s="50" t="s">
        <v>559</v>
      </c>
      <c r="D132" s="50">
        <f>Invoice!B136</f>
        <v>2</v>
      </c>
      <c r="E132" s="51">
        <f>'Shipping Invoice'!K136*$N$1</f>
        <v>13.97</v>
      </c>
      <c r="F132" s="51">
        <f t="shared" si="3"/>
        <v>27.94</v>
      </c>
      <c r="G132" s="52">
        <f t="shared" si="4"/>
        <v>13.97</v>
      </c>
      <c r="H132" s="55">
        <f t="shared" si="5"/>
        <v>27.94</v>
      </c>
    </row>
    <row r="133" spans="1:8" s="54" customFormat="1" ht="25.5">
      <c r="A133" s="48" t="str">
        <f>IF((LEN('Copy paste to Here'!G137))&gt;5,((CONCATENATE('Copy paste to Here'!G137," &amp; ",'Copy paste to Here'!D137,"  &amp;  ",'Copy paste to Here'!E137))),"Empty Cell")</f>
        <v>Silicone Ultra Thin double flared flesh tunnel &amp; Gauge: 4mm  &amp;  Color: Clear</v>
      </c>
      <c r="B133" s="49" t="str">
        <f>'Copy paste to Here'!C137</f>
        <v>SIUT</v>
      </c>
      <c r="C133" s="50" t="s">
        <v>560</v>
      </c>
      <c r="D133" s="50">
        <f>Invoice!B137</f>
        <v>6</v>
      </c>
      <c r="E133" s="51">
        <f>'Shipping Invoice'!K137*$N$1</f>
        <v>15.44</v>
      </c>
      <c r="F133" s="51">
        <f t="shared" si="3"/>
        <v>92.64</v>
      </c>
      <c r="G133" s="52">
        <f t="shared" si="4"/>
        <v>15.44</v>
      </c>
      <c r="H133" s="55">
        <f t="shared" si="5"/>
        <v>92.64</v>
      </c>
    </row>
    <row r="134" spans="1:8" s="54" customFormat="1" ht="25.5">
      <c r="A134" s="48" t="str">
        <f>IF((LEN('Copy paste to Here'!G138))&gt;5,((CONCATENATE('Copy paste to Here'!G138," &amp; ",'Copy paste to Here'!D138,"  &amp;  ",'Copy paste to Here'!E138))),"Empty Cell")</f>
        <v>Silicone Ultra Thin double flared flesh tunnel &amp; Gauge: 5mm  &amp;  Color: White</v>
      </c>
      <c r="B134" s="49" t="str">
        <f>'Copy paste to Here'!C138</f>
        <v>SIUT</v>
      </c>
      <c r="C134" s="50" t="s">
        <v>561</v>
      </c>
      <c r="D134" s="50">
        <f>Invoice!B138</f>
        <v>4</v>
      </c>
      <c r="E134" s="51">
        <f>'Shipping Invoice'!K138*$N$1</f>
        <v>16.18</v>
      </c>
      <c r="F134" s="51">
        <f t="shared" si="3"/>
        <v>64.72</v>
      </c>
      <c r="G134" s="52">
        <f t="shared" si="4"/>
        <v>16.18</v>
      </c>
      <c r="H134" s="55">
        <f t="shared" si="5"/>
        <v>64.72</v>
      </c>
    </row>
    <row r="135" spans="1:8" s="54" customFormat="1" ht="25.5">
      <c r="A135" s="48" t="str">
        <f>IF((LEN('Copy paste to Here'!G139))&gt;5,((CONCATENATE('Copy paste to Here'!G139," &amp; ",'Copy paste to Here'!D139,"  &amp;  ",'Copy paste to Here'!E139))),"Empty Cell")</f>
        <v>Silicone Ultra Thin double flared flesh tunnel &amp; Gauge: 6mm  &amp;  Color: Red</v>
      </c>
      <c r="B135" s="49" t="str">
        <f>'Copy paste to Here'!C139</f>
        <v>SIUT</v>
      </c>
      <c r="C135" s="50" t="s">
        <v>562</v>
      </c>
      <c r="D135" s="50">
        <f>Invoice!B139</f>
        <v>2</v>
      </c>
      <c r="E135" s="51">
        <f>'Shipping Invoice'!K139*$N$1</f>
        <v>16.91</v>
      </c>
      <c r="F135" s="51">
        <f t="shared" si="3"/>
        <v>33.82</v>
      </c>
      <c r="G135" s="52">
        <f t="shared" si="4"/>
        <v>16.91</v>
      </c>
      <c r="H135" s="55">
        <f t="shared" si="5"/>
        <v>33.82</v>
      </c>
    </row>
    <row r="136" spans="1:8" s="54" customFormat="1" ht="25.5">
      <c r="A136" s="48" t="str">
        <f>IF((LEN('Copy paste to Here'!G140))&gt;5,((CONCATENATE('Copy paste to Here'!G140," &amp; ",'Copy paste to Here'!D140,"  &amp;  ",'Copy paste to Here'!E140))),"Empty Cell")</f>
        <v>Silicone Ultra Thin double flared flesh tunnel &amp; Gauge: 8mm  &amp;  Color: Black</v>
      </c>
      <c r="B136" s="49" t="str">
        <f>'Copy paste to Here'!C140</f>
        <v>SIUT</v>
      </c>
      <c r="C136" s="50" t="s">
        <v>563</v>
      </c>
      <c r="D136" s="50">
        <f>Invoice!B140</f>
        <v>2</v>
      </c>
      <c r="E136" s="51">
        <f>'Shipping Invoice'!K140*$N$1</f>
        <v>17.649999999999999</v>
      </c>
      <c r="F136" s="51">
        <f t="shared" si="3"/>
        <v>35.299999999999997</v>
      </c>
      <c r="G136" s="52">
        <f t="shared" si="4"/>
        <v>17.649999999999999</v>
      </c>
      <c r="H136" s="55">
        <f t="shared" si="5"/>
        <v>35.299999999999997</v>
      </c>
    </row>
    <row r="137" spans="1:8" s="54" customFormat="1" ht="25.5">
      <c r="A137" s="48" t="str">
        <f>IF((LEN('Copy paste to Here'!G141))&gt;5,((CONCATENATE('Copy paste to Here'!G141," &amp; ",'Copy paste to Here'!D141,"  &amp;  ",'Copy paste to Here'!E141))),"Empty Cell")</f>
        <v>Silicone Ultra Thin double flared flesh tunnel &amp; Gauge: 8mm  &amp;  Color: White</v>
      </c>
      <c r="B137" s="49" t="str">
        <f>'Copy paste to Here'!C141</f>
        <v>SIUT</v>
      </c>
      <c r="C137" s="50" t="s">
        <v>563</v>
      </c>
      <c r="D137" s="50">
        <f>Invoice!B141</f>
        <v>2</v>
      </c>
      <c r="E137" s="51">
        <f>'Shipping Invoice'!K141*$N$1</f>
        <v>17.649999999999999</v>
      </c>
      <c r="F137" s="51">
        <f t="shared" si="3"/>
        <v>35.299999999999997</v>
      </c>
      <c r="G137" s="52">
        <f t="shared" si="4"/>
        <v>17.649999999999999</v>
      </c>
      <c r="H137" s="55">
        <f t="shared" si="5"/>
        <v>35.299999999999997</v>
      </c>
    </row>
    <row r="138" spans="1:8" s="54" customFormat="1" ht="25.5">
      <c r="A138" s="48" t="str">
        <f>IF((LEN('Copy paste to Here'!G142))&gt;5,((CONCATENATE('Copy paste to Here'!G142," &amp; ",'Copy paste to Here'!D142,"  &amp;  ",'Copy paste to Here'!E142))),"Empty Cell")</f>
        <v>Silicone Ultra Thin double flared flesh tunnel &amp; Gauge: 10mm  &amp;  Color: Purple</v>
      </c>
      <c r="B138" s="49" t="str">
        <f>'Copy paste to Here'!C142</f>
        <v>SIUT</v>
      </c>
      <c r="C138" s="50" t="s">
        <v>564</v>
      </c>
      <c r="D138" s="50">
        <f>Invoice!B142</f>
        <v>4</v>
      </c>
      <c r="E138" s="51">
        <f>'Shipping Invoice'!K142*$N$1</f>
        <v>19.12</v>
      </c>
      <c r="F138" s="51">
        <f t="shared" si="3"/>
        <v>76.48</v>
      </c>
      <c r="G138" s="52">
        <f t="shared" si="4"/>
        <v>19.12</v>
      </c>
      <c r="H138" s="55">
        <f t="shared" si="5"/>
        <v>76.48</v>
      </c>
    </row>
    <row r="139" spans="1:8" s="54" customFormat="1" ht="25.5">
      <c r="A139" s="48" t="str">
        <f>IF((LEN('Copy paste to Here'!G143))&gt;5,((CONCATENATE('Copy paste to Here'!G143," &amp; ",'Copy paste to Here'!D143,"  &amp;  ",'Copy paste to Here'!E143))),"Empty Cell")</f>
        <v>Silicone Ultra Thin double flared flesh tunnel &amp; Gauge: 12mm  &amp;  Color: Black</v>
      </c>
      <c r="B139" s="49" t="str">
        <f>'Copy paste to Here'!C143</f>
        <v>SIUT</v>
      </c>
      <c r="C139" s="50" t="s">
        <v>565</v>
      </c>
      <c r="D139" s="50">
        <f>Invoice!B143</f>
        <v>2</v>
      </c>
      <c r="E139" s="51">
        <f>'Shipping Invoice'!K143*$N$1</f>
        <v>20.59</v>
      </c>
      <c r="F139" s="51">
        <f t="shared" si="3"/>
        <v>41.18</v>
      </c>
      <c r="G139" s="52">
        <f t="shared" si="4"/>
        <v>20.59</v>
      </c>
      <c r="H139" s="55">
        <f t="shared" si="5"/>
        <v>41.18</v>
      </c>
    </row>
    <row r="140" spans="1:8" s="54" customFormat="1" ht="25.5">
      <c r="A140" s="48" t="str">
        <f>IF((LEN('Copy paste to Here'!G144))&gt;5,((CONCATENATE('Copy paste to Here'!G144," &amp; ",'Copy paste to Here'!D144,"  &amp;  ",'Copy paste to Here'!E144))),"Empty Cell")</f>
        <v>Silicone Ultra Thin double flared flesh tunnel &amp; Gauge: 12mm  &amp;  Color: White</v>
      </c>
      <c r="B140" s="49" t="str">
        <f>'Copy paste to Here'!C144</f>
        <v>SIUT</v>
      </c>
      <c r="C140" s="50" t="s">
        <v>565</v>
      </c>
      <c r="D140" s="50">
        <f>Invoice!B144</f>
        <v>2</v>
      </c>
      <c r="E140" s="51">
        <f>'Shipping Invoice'!K144*$N$1</f>
        <v>20.59</v>
      </c>
      <c r="F140" s="51">
        <f t="shared" si="3"/>
        <v>41.18</v>
      </c>
      <c r="G140" s="52">
        <f t="shared" si="4"/>
        <v>20.59</v>
      </c>
      <c r="H140" s="55">
        <f t="shared" si="5"/>
        <v>41.18</v>
      </c>
    </row>
    <row r="141" spans="1:8" s="54" customFormat="1" ht="25.5">
      <c r="A141" s="48" t="str">
        <f>IF((LEN('Copy paste to Here'!G145))&gt;5,((CONCATENATE('Copy paste to Here'!G145," &amp; ",'Copy paste to Here'!D145,"  &amp;  ",'Copy paste to Here'!E145))),"Empty Cell")</f>
        <v>Silicone Ultra Thin double flared flesh tunnel &amp; Gauge: 12mm  &amp;  Color: Clear</v>
      </c>
      <c r="B141" s="49" t="str">
        <f>'Copy paste to Here'!C145</f>
        <v>SIUT</v>
      </c>
      <c r="C141" s="50" t="s">
        <v>565</v>
      </c>
      <c r="D141" s="50">
        <f>Invoice!B145</f>
        <v>2</v>
      </c>
      <c r="E141" s="51">
        <f>'Shipping Invoice'!K145*$N$1</f>
        <v>20.59</v>
      </c>
      <c r="F141" s="51">
        <f t="shared" si="3"/>
        <v>41.18</v>
      </c>
      <c r="G141" s="52">
        <f t="shared" si="4"/>
        <v>20.59</v>
      </c>
      <c r="H141" s="55">
        <f t="shared" si="5"/>
        <v>41.18</v>
      </c>
    </row>
    <row r="142" spans="1:8" s="54" customFormat="1" ht="25.5">
      <c r="A142" s="48" t="str">
        <f>IF((LEN('Copy paste to Here'!G146))&gt;5,((CONCATENATE('Copy paste to Here'!G146," &amp; ",'Copy paste to Here'!D146,"  &amp;  ",'Copy paste to Here'!E146))),"Empty Cell")</f>
        <v>Silicone Ultra Thin double flared flesh tunnel &amp; Gauge: 12mm  &amp;  Color: Red</v>
      </c>
      <c r="B142" s="49" t="str">
        <f>'Copy paste to Here'!C146</f>
        <v>SIUT</v>
      </c>
      <c r="C142" s="50" t="s">
        <v>565</v>
      </c>
      <c r="D142" s="50">
        <f>Invoice!B146</f>
        <v>2</v>
      </c>
      <c r="E142" s="51">
        <f>'Shipping Invoice'!K146*$N$1</f>
        <v>20.59</v>
      </c>
      <c r="F142" s="51">
        <f t="shared" si="3"/>
        <v>41.18</v>
      </c>
      <c r="G142" s="52">
        <f t="shared" si="4"/>
        <v>20.59</v>
      </c>
      <c r="H142" s="55">
        <f t="shared" si="5"/>
        <v>41.18</v>
      </c>
    </row>
    <row r="143" spans="1:8" s="54" customFormat="1" ht="38.25">
      <c r="A143" s="48" t="str">
        <f>IF((LEN('Copy paste to Here'!G147))&gt;5,((CONCATENATE('Copy paste to Here'!G147," &amp; ",'Copy paste to Here'!D147,"  &amp;  ",'Copy paste to Here'!E147))),"Empty Cell")</f>
        <v>Silicone Ultra Thin double flared flesh tunnel &amp; Gauge: 20mm  &amp;  Color: Black</v>
      </c>
      <c r="B143" s="49" t="str">
        <f>'Copy paste to Here'!C147</f>
        <v>SIUT</v>
      </c>
      <c r="C143" s="50" t="s">
        <v>566</v>
      </c>
      <c r="D143" s="50">
        <f>Invoice!B147</f>
        <v>2</v>
      </c>
      <c r="E143" s="51">
        <f>'Shipping Invoice'!K147*$N$1</f>
        <v>26.47</v>
      </c>
      <c r="F143" s="51">
        <f t="shared" si="3"/>
        <v>52.94</v>
      </c>
      <c r="G143" s="52">
        <f t="shared" si="4"/>
        <v>26.47</v>
      </c>
      <c r="H143" s="55">
        <f t="shared" si="5"/>
        <v>52.94</v>
      </c>
    </row>
    <row r="144" spans="1:8" s="54" customFormat="1" ht="38.25">
      <c r="A144" s="48" t="str">
        <f>IF((LEN('Copy paste to Here'!G148))&gt;5,((CONCATENATE('Copy paste to Here'!G148," &amp; ",'Copy paste to Here'!D148,"  &amp;  ",'Copy paste to Here'!E148))),"Empty Cell")</f>
        <v>Silicone Ultra Thin double flared flesh tunnel &amp; Gauge: 20mm  &amp;  Color: Red</v>
      </c>
      <c r="B144" s="49" t="str">
        <f>'Copy paste to Here'!C148</f>
        <v>SIUT</v>
      </c>
      <c r="C144" s="50" t="s">
        <v>566</v>
      </c>
      <c r="D144" s="50">
        <f>Invoice!B148</f>
        <v>2</v>
      </c>
      <c r="E144" s="51">
        <f>'Shipping Invoice'!K148*$N$1</f>
        <v>26.47</v>
      </c>
      <c r="F144" s="51">
        <f t="shared" si="3"/>
        <v>52.94</v>
      </c>
      <c r="G144" s="52">
        <f t="shared" si="4"/>
        <v>26.47</v>
      </c>
      <c r="H144" s="55">
        <f t="shared" si="5"/>
        <v>52.94</v>
      </c>
    </row>
    <row r="145" spans="1:8" s="54" customFormat="1" ht="25.5">
      <c r="A145" s="48" t="str">
        <f>IF((LEN('Copy paste to Here'!G149))&gt;5,((CONCATENATE('Copy paste to Here'!G149," &amp; ",'Copy paste to Here'!D149,"  &amp;  ",'Copy paste to Here'!E149))),"Empty Cell")</f>
        <v>Silicone Ultra Thin double flared flesh tunnel &amp; Gauge: 22mm  &amp;  Color: Black</v>
      </c>
      <c r="B145" s="49" t="str">
        <f>'Copy paste to Here'!C149</f>
        <v>SIUT</v>
      </c>
      <c r="C145" s="50" t="s">
        <v>567</v>
      </c>
      <c r="D145" s="50">
        <f>Invoice!B149</f>
        <v>2</v>
      </c>
      <c r="E145" s="51">
        <f>'Shipping Invoice'!K149*$N$1</f>
        <v>27.95</v>
      </c>
      <c r="F145" s="51">
        <f t="shared" si="3"/>
        <v>55.9</v>
      </c>
      <c r="G145" s="52">
        <f t="shared" si="4"/>
        <v>27.95</v>
      </c>
      <c r="H145" s="55">
        <f t="shared" si="5"/>
        <v>55.9</v>
      </c>
    </row>
    <row r="146" spans="1:8" s="54" customFormat="1" ht="25.5">
      <c r="A146" s="48" t="str">
        <f>IF((LEN('Copy paste to Here'!G150))&gt;5,((CONCATENATE('Copy paste to Here'!G150," &amp; ",'Copy paste to Here'!D150,"  &amp;  ",'Copy paste to Here'!E150))),"Empty Cell")</f>
        <v>Silicone Ultra Thin double flared flesh tunnel &amp; Gauge: 22mm  &amp;  Color: White</v>
      </c>
      <c r="B146" s="49" t="str">
        <f>'Copy paste to Here'!C150</f>
        <v>SIUT</v>
      </c>
      <c r="C146" s="50" t="s">
        <v>567</v>
      </c>
      <c r="D146" s="50">
        <f>Invoice!B150</f>
        <v>2</v>
      </c>
      <c r="E146" s="51">
        <f>'Shipping Invoice'!K150*$N$1</f>
        <v>27.95</v>
      </c>
      <c r="F146" s="51">
        <f t="shared" si="3"/>
        <v>55.9</v>
      </c>
      <c r="G146" s="52">
        <f t="shared" si="4"/>
        <v>27.95</v>
      </c>
      <c r="H146" s="55">
        <f t="shared" si="5"/>
        <v>55.9</v>
      </c>
    </row>
    <row r="147" spans="1:8" s="54" customFormat="1" ht="25.5">
      <c r="A147" s="48" t="str">
        <f>IF((LEN('Copy paste to Here'!G151))&gt;5,((CONCATENATE('Copy paste to Here'!G151," &amp; ",'Copy paste to Here'!D151,"  &amp;  ",'Copy paste to Here'!E151))),"Empty Cell")</f>
        <v>Silicone Ultra Thin double flared flesh tunnel &amp; Gauge: 22mm  &amp;  Color: Red</v>
      </c>
      <c r="B147" s="49" t="str">
        <f>'Copy paste to Here'!C151</f>
        <v>SIUT</v>
      </c>
      <c r="C147" s="50" t="s">
        <v>567</v>
      </c>
      <c r="D147" s="50">
        <f>Invoice!B151</f>
        <v>2</v>
      </c>
      <c r="E147" s="51">
        <f>'Shipping Invoice'!K151*$N$1</f>
        <v>27.95</v>
      </c>
      <c r="F147" s="51">
        <f t="shared" ref="F147:F156" si="6">D147*E147</f>
        <v>55.9</v>
      </c>
      <c r="G147" s="52">
        <f t="shared" ref="G147:G210" si="7">E147*$E$14</f>
        <v>27.95</v>
      </c>
      <c r="H147" s="55">
        <f t="shared" ref="H147:H210" si="8">D147*G147</f>
        <v>55.9</v>
      </c>
    </row>
    <row r="148" spans="1:8" s="54" customFormat="1" ht="25.5">
      <c r="A148" s="48" t="str">
        <f>IF((LEN('Copy paste to Here'!G152))&gt;5,((CONCATENATE('Copy paste to Here'!G152," &amp; ",'Copy paste to Here'!D152,"  &amp;  ",'Copy paste to Here'!E152))),"Empty Cell")</f>
        <v>Surgical steel eyebrow spiral, 18g (1mm) with two 3mm bezel set jewel balls &amp; Size: 8mm  &amp;  Cz Color: Clear</v>
      </c>
      <c r="B148" s="49" t="str">
        <f>'Copy paste to Here'!C152</f>
        <v>SP18JB3</v>
      </c>
      <c r="C148" s="50" t="s">
        <v>389</v>
      </c>
      <c r="D148" s="50">
        <f>Invoice!B152</f>
        <v>4</v>
      </c>
      <c r="E148" s="51">
        <f>'Shipping Invoice'!K152*$N$1</f>
        <v>22.06</v>
      </c>
      <c r="F148" s="51">
        <f t="shared" si="6"/>
        <v>88.24</v>
      </c>
      <c r="G148" s="52">
        <f t="shared" si="7"/>
        <v>22.06</v>
      </c>
      <c r="H148" s="55">
        <f t="shared" si="8"/>
        <v>88.24</v>
      </c>
    </row>
    <row r="149" spans="1:8" s="54" customFormat="1" ht="25.5">
      <c r="A149" s="48" t="str">
        <f>IF((LEN('Copy paste to Here'!G153))&gt;5,((CONCATENATE('Copy paste to Here'!G153," &amp; ",'Copy paste to Here'!D153,"  &amp;  ",'Copy paste to Here'!E153))),"Empty Cell")</f>
        <v xml:space="preserve">High polished surgical steel single flesh tunnel with rubber O-ring &amp; Gauge: 2mm  &amp;  </v>
      </c>
      <c r="B149" s="49" t="str">
        <f>'Copy paste to Here'!C153</f>
        <v>SPG</v>
      </c>
      <c r="C149" s="50" t="s">
        <v>568</v>
      </c>
      <c r="D149" s="50">
        <f>Invoice!B153</f>
        <v>2</v>
      </c>
      <c r="E149" s="51">
        <f>'Shipping Invoice'!K153*$N$1</f>
        <v>15.08</v>
      </c>
      <c r="F149" s="51">
        <f t="shared" si="6"/>
        <v>30.16</v>
      </c>
      <c r="G149" s="52">
        <f t="shared" si="7"/>
        <v>15.08</v>
      </c>
      <c r="H149" s="55">
        <f t="shared" si="8"/>
        <v>30.16</v>
      </c>
    </row>
    <row r="150" spans="1:8" s="54" customFormat="1" ht="25.5">
      <c r="A150" s="48" t="str">
        <f>IF((LEN('Copy paste to Here'!G154))&gt;5,((CONCATENATE('Copy paste to Here'!G154," &amp; ",'Copy paste to Here'!D154,"  &amp;  ",'Copy paste to Here'!E154))),"Empty Cell")</f>
        <v xml:space="preserve">High polished surgical steel single flesh tunnel with rubber O-ring &amp; Gauge: 5mm  &amp;  </v>
      </c>
      <c r="B150" s="49" t="str">
        <f>'Copy paste to Here'!C154</f>
        <v>SPG</v>
      </c>
      <c r="C150" s="50" t="s">
        <v>569</v>
      </c>
      <c r="D150" s="50">
        <f>Invoice!B154</f>
        <v>10</v>
      </c>
      <c r="E150" s="51">
        <f>'Shipping Invoice'!K154*$N$1</f>
        <v>16.91</v>
      </c>
      <c r="F150" s="51">
        <f t="shared" si="6"/>
        <v>169.1</v>
      </c>
      <c r="G150" s="52">
        <f t="shared" si="7"/>
        <v>16.91</v>
      </c>
      <c r="H150" s="55">
        <f t="shared" si="8"/>
        <v>169.1</v>
      </c>
    </row>
    <row r="151" spans="1:8" s="54" customFormat="1" ht="25.5">
      <c r="A151" s="48" t="str">
        <f>IF((LEN('Copy paste to Here'!G155))&gt;5,((CONCATENATE('Copy paste to Here'!G155," &amp; ",'Copy paste to Here'!D155,"  &amp;  ",'Copy paste to Here'!E155))),"Empty Cell")</f>
        <v xml:space="preserve">High polished surgical steel single flesh tunnel with rubber O-ring &amp; Gauge: 6mm  &amp;  </v>
      </c>
      <c r="B151" s="49" t="str">
        <f>'Copy paste to Here'!C155</f>
        <v>SPG</v>
      </c>
      <c r="C151" s="50" t="s">
        <v>570</v>
      </c>
      <c r="D151" s="50">
        <f>Invoice!B155</f>
        <v>6</v>
      </c>
      <c r="E151" s="51">
        <f>'Shipping Invoice'!K155*$N$1</f>
        <v>17.649999999999999</v>
      </c>
      <c r="F151" s="51">
        <f t="shared" si="6"/>
        <v>105.89999999999999</v>
      </c>
      <c r="G151" s="52">
        <f t="shared" si="7"/>
        <v>17.649999999999999</v>
      </c>
      <c r="H151" s="55">
        <f t="shared" si="8"/>
        <v>105.89999999999999</v>
      </c>
    </row>
    <row r="152" spans="1:8" s="54" customFormat="1" ht="25.5">
      <c r="A152" s="48" t="str">
        <f>IF((LEN('Copy paste to Here'!G156))&gt;5,((CONCATENATE('Copy paste to Here'!G156," &amp; ",'Copy paste to Here'!D156,"  &amp;  ",'Copy paste to Here'!E156))),"Empty Cell")</f>
        <v xml:space="preserve">High polished surgical steel single flesh tunnel with rubber O-ring &amp; Gauge: 14mm  &amp;  </v>
      </c>
      <c r="B152" s="49" t="str">
        <f>'Copy paste to Here'!C156</f>
        <v>SPG</v>
      </c>
      <c r="C152" s="50" t="s">
        <v>571</v>
      </c>
      <c r="D152" s="50">
        <f>Invoice!B156</f>
        <v>4</v>
      </c>
      <c r="E152" s="51">
        <f>'Shipping Invoice'!K156*$N$1</f>
        <v>30.89</v>
      </c>
      <c r="F152" s="51">
        <f t="shared" si="6"/>
        <v>123.56</v>
      </c>
      <c r="G152" s="52">
        <f t="shared" si="7"/>
        <v>30.89</v>
      </c>
      <c r="H152" s="55">
        <f t="shared" si="8"/>
        <v>123.56</v>
      </c>
    </row>
    <row r="153" spans="1:8" s="54" customFormat="1" ht="25.5">
      <c r="A153" s="48" t="str">
        <f>IF((LEN('Copy paste to Here'!G157))&gt;5,((CONCATENATE('Copy paste to Here'!G157," &amp; ",'Copy paste to Here'!D157,"  &amp;  ",'Copy paste to Here'!E157))),"Empty Cell")</f>
        <v xml:space="preserve">High polished surgical steel single flesh tunnel with rubber O-ring &amp; Gauge: 28mm  &amp;  </v>
      </c>
      <c r="B153" s="49" t="str">
        <f>'Copy paste to Here'!C157</f>
        <v>SPG</v>
      </c>
      <c r="C153" s="50" t="s">
        <v>572</v>
      </c>
      <c r="D153" s="50">
        <f>Invoice!B157</f>
        <v>12</v>
      </c>
      <c r="E153" s="51">
        <f>'Shipping Invoice'!K157*$N$1</f>
        <v>73.17</v>
      </c>
      <c r="F153" s="51">
        <f t="shared" si="6"/>
        <v>878.04</v>
      </c>
      <c r="G153" s="52">
        <f t="shared" si="7"/>
        <v>73.17</v>
      </c>
      <c r="H153" s="55">
        <f t="shared" si="8"/>
        <v>878.04</v>
      </c>
    </row>
    <row r="154" spans="1:8" s="54" customFormat="1" ht="25.5">
      <c r="A154" s="48" t="str">
        <f>IF((LEN('Copy paste to Here'!G158))&gt;5,((CONCATENATE('Copy paste to Here'!G158," &amp; ",'Copy paste to Here'!D158,"  &amp;  ",'Copy paste to Here'!E158))),"Empty Cell")</f>
        <v xml:space="preserve">High polished surgical steel single flesh tunnel with rubber O-ring &amp; Gauge: 35mm  &amp;  </v>
      </c>
      <c r="B154" s="49" t="str">
        <f>'Copy paste to Here'!C158</f>
        <v>SPG</v>
      </c>
      <c r="C154" s="50" t="s">
        <v>573</v>
      </c>
      <c r="D154" s="50">
        <f>Invoice!B158</f>
        <v>2</v>
      </c>
      <c r="E154" s="51">
        <f>'Shipping Invoice'!K158*$N$1</f>
        <v>106.27</v>
      </c>
      <c r="F154" s="51">
        <f t="shared" si="6"/>
        <v>212.54</v>
      </c>
      <c r="G154" s="52">
        <f t="shared" si="7"/>
        <v>106.27</v>
      </c>
      <c r="H154" s="55">
        <f t="shared" si="8"/>
        <v>212.54</v>
      </c>
    </row>
    <row r="155" spans="1:8" s="54" customFormat="1" ht="25.5">
      <c r="A155" s="48" t="str">
        <f>IF((LEN('Copy paste to Here'!G159))&gt;5,((CONCATENATE('Copy paste to Here'!G159," &amp; ",'Copy paste to Here'!D159,"  &amp;  ",'Copy paste to Here'!E159))),"Empty Cell")</f>
        <v>PVD plated internally threaded surgical steel double flare flesh tunnel &amp; Gauge: 3mm  &amp;  Color: Blue</v>
      </c>
      <c r="B155" s="49" t="str">
        <f>'Copy paste to Here'!C159</f>
        <v>STHP</v>
      </c>
      <c r="C155" s="50" t="s">
        <v>574</v>
      </c>
      <c r="D155" s="50">
        <f>Invoice!B159</f>
        <v>2</v>
      </c>
      <c r="E155" s="51">
        <f>'Shipping Invoice'!K159*$N$1</f>
        <v>84.2</v>
      </c>
      <c r="F155" s="51">
        <f t="shared" si="6"/>
        <v>168.4</v>
      </c>
      <c r="G155" s="52">
        <f t="shared" si="7"/>
        <v>84.2</v>
      </c>
      <c r="H155" s="55">
        <f t="shared" si="8"/>
        <v>168.4</v>
      </c>
    </row>
    <row r="156" spans="1:8" s="54" customFormat="1" ht="25.5">
      <c r="A156" s="48" t="str">
        <f>IF((LEN('Copy paste to Here'!G160))&gt;5,((CONCATENATE('Copy paste to Here'!G160," &amp; ",'Copy paste to Here'!D160,"  &amp;  ",'Copy paste to Here'!E160))),"Empty Cell")</f>
        <v>PVD plated internally threaded surgical steel double flare flesh tunnel &amp; Gauge: 5mm  &amp;  Color: Blue</v>
      </c>
      <c r="B156" s="49" t="str">
        <f>'Copy paste to Here'!C160</f>
        <v>STHP</v>
      </c>
      <c r="C156" s="50" t="s">
        <v>575</v>
      </c>
      <c r="D156" s="50">
        <f>Invoice!B160</f>
        <v>10</v>
      </c>
      <c r="E156" s="51">
        <f>'Shipping Invoice'!K160*$N$1</f>
        <v>95.24</v>
      </c>
      <c r="F156" s="51">
        <f t="shared" si="6"/>
        <v>952.4</v>
      </c>
      <c r="G156" s="52">
        <f t="shared" si="7"/>
        <v>95.24</v>
      </c>
      <c r="H156" s="55">
        <f t="shared" si="8"/>
        <v>952.4</v>
      </c>
    </row>
    <row r="157" spans="1:8" s="54" customFormat="1" ht="25.5">
      <c r="A157" s="48" t="str">
        <f>IF((LEN('Copy paste to Here'!G161))&gt;5,((CONCATENATE('Copy paste to Here'!G161," &amp; ",'Copy paste to Here'!D161,"  &amp;  ",'Copy paste to Here'!E161))),"Empty Cell")</f>
        <v>PVD plated internally threaded surgical steel double flare flesh tunnel &amp; Gauge: 6mm  &amp;  Color: Blue</v>
      </c>
      <c r="B157" s="49" t="str">
        <f>'Copy paste to Here'!C161</f>
        <v>STHP</v>
      </c>
      <c r="C157" s="50" t="s">
        <v>576</v>
      </c>
      <c r="D157" s="50">
        <f>Invoice!B161</f>
        <v>8</v>
      </c>
      <c r="E157" s="51">
        <f>'Shipping Invoice'!K161*$N$1</f>
        <v>102.59</v>
      </c>
      <c r="F157" s="51">
        <f t="shared" ref="F157:F210" si="9">D157*E157</f>
        <v>820.72</v>
      </c>
      <c r="G157" s="52">
        <f t="shared" si="7"/>
        <v>102.59</v>
      </c>
      <c r="H157" s="55">
        <f t="shared" si="8"/>
        <v>820.72</v>
      </c>
    </row>
    <row r="158" spans="1:8" s="54" customFormat="1" ht="25.5">
      <c r="A158" s="48" t="str">
        <f>IF((LEN('Copy paste to Here'!G162))&gt;5,((CONCATENATE('Copy paste to Here'!G162," &amp; ",'Copy paste to Here'!D162,"  &amp;  ",'Copy paste to Here'!E162))),"Empty Cell")</f>
        <v>PVD plated internally threaded surgical steel double flare flesh tunnel &amp; Gauge: 8mm  &amp;  Color: Blue</v>
      </c>
      <c r="B158" s="49" t="str">
        <f>'Copy paste to Here'!C162</f>
        <v>STHP</v>
      </c>
      <c r="C158" s="50" t="s">
        <v>577</v>
      </c>
      <c r="D158" s="50">
        <f>Invoice!B162</f>
        <v>4</v>
      </c>
      <c r="E158" s="51">
        <f>'Shipping Invoice'!K162*$N$1</f>
        <v>106.27</v>
      </c>
      <c r="F158" s="51">
        <f t="shared" si="9"/>
        <v>425.08</v>
      </c>
      <c r="G158" s="52">
        <f t="shared" si="7"/>
        <v>106.27</v>
      </c>
      <c r="H158" s="55">
        <f t="shared" si="8"/>
        <v>425.08</v>
      </c>
    </row>
    <row r="159" spans="1:8" s="54" customFormat="1" ht="38.25">
      <c r="A159" s="48" t="str">
        <f>IF((LEN('Copy paste to Here'!G163))&gt;5,((CONCATENATE('Copy paste to Here'!G163," &amp; ",'Copy paste to Here'!D163,"  &amp;  ",'Copy paste to Here'!E163))),"Empty Cell")</f>
        <v>PVD plated internally threaded surgical steel double flare flesh tunnel &amp; Gauge: 20mm  &amp;  Color: Blue</v>
      </c>
      <c r="B159" s="49" t="str">
        <f>'Copy paste to Here'!C163</f>
        <v>STHP</v>
      </c>
      <c r="C159" s="50" t="s">
        <v>578</v>
      </c>
      <c r="D159" s="50">
        <f>Invoice!B163</f>
        <v>4</v>
      </c>
      <c r="E159" s="51">
        <f>'Shipping Invoice'!K163*$N$1</f>
        <v>168.78</v>
      </c>
      <c r="F159" s="51">
        <f t="shared" si="9"/>
        <v>675.12</v>
      </c>
      <c r="G159" s="52">
        <f t="shared" si="7"/>
        <v>168.78</v>
      </c>
      <c r="H159" s="55">
        <f t="shared" si="8"/>
        <v>675.12</v>
      </c>
    </row>
    <row r="160" spans="1:8" s="54" customFormat="1" ht="25.5">
      <c r="A160" s="48" t="str">
        <f>IF((LEN('Copy paste to Here'!G164))&gt;5,((CONCATENATE('Copy paste to Here'!G164," &amp; ",'Copy paste to Here'!D164,"  &amp;  ",'Copy paste to Here'!E164))),"Empty Cell")</f>
        <v>PVD plated surgical steel single flared flesh tunnel with rubber O-ring &amp; Gauge: 5mm  &amp;  Color: Black</v>
      </c>
      <c r="B160" s="49" t="str">
        <f>'Copy paste to Here'!C164</f>
        <v>STPG</v>
      </c>
      <c r="C160" s="50" t="s">
        <v>579</v>
      </c>
      <c r="D160" s="50">
        <f>Invoice!B164</f>
        <v>16</v>
      </c>
      <c r="E160" s="51">
        <f>'Shipping Invoice'!K164*$N$1</f>
        <v>40.08</v>
      </c>
      <c r="F160" s="51">
        <f t="shared" si="9"/>
        <v>641.28</v>
      </c>
      <c r="G160" s="52">
        <f t="shared" si="7"/>
        <v>40.08</v>
      </c>
      <c r="H160" s="55">
        <f t="shared" si="8"/>
        <v>641.28</v>
      </c>
    </row>
    <row r="161" spans="1:8" s="54" customFormat="1" ht="25.5">
      <c r="A161" s="48" t="str">
        <f>IF((LEN('Copy paste to Here'!G165))&gt;5,((CONCATENATE('Copy paste to Here'!G165," &amp; ",'Copy paste to Here'!D165,"  &amp;  ",'Copy paste to Here'!E165))),"Empty Cell")</f>
        <v>PVD plated surgical steel single flared flesh tunnel with rubber O-ring &amp; Gauge: 6mm  &amp;  Color: Black</v>
      </c>
      <c r="B161" s="49" t="str">
        <f>'Copy paste to Here'!C165</f>
        <v>STPG</v>
      </c>
      <c r="C161" s="50" t="s">
        <v>580</v>
      </c>
      <c r="D161" s="50">
        <f>Invoice!B165</f>
        <v>6</v>
      </c>
      <c r="E161" s="51">
        <f>'Shipping Invoice'!K165*$N$1</f>
        <v>43.76</v>
      </c>
      <c r="F161" s="51">
        <f t="shared" si="9"/>
        <v>262.56</v>
      </c>
      <c r="G161" s="52">
        <f t="shared" si="7"/>
        <v>43.76</v>
      </c>
      <c r="H161" s="55">
        <f t="shared" si="8"/>
        <v>262.56</v>
      </c>
    </row>
    <row r="162" spans="1:8" s="54" customFormat="1" ht="38.25">
      <c r="A162" s="48" t="str">
        <f>IF((LEN('Copy paste to Here'!G166))&gt;5,((CONCATENATE('Copy paste to Here'!G166," &amp; ",'Copy paste to Here'!D166,"  &amp;  ",'Copy paste to Here'!E166))),"Empty Cell")</f>
        <v>PVD plated surgical steel single flared flesh tunnel with rubber O-ring &amp; Gauge: 38mm  &amp;  Color: Black</v>
      </c>
      <c r="B162" s="49" t="str">
        <f>'Copy paste to Here'!C166</f>
        <v>STPG</v>
      </c>
      <c r="C162" s="50" t="s">
        <v>581</v>
      </c>
      <c r="D162" s="50">
        <f>Invoice!B166</f>
        <v>2</v>
      </c>
      <c r="E162" s="51">
        <f>'Shipping Invoice'!K166*$N$1</f>
        <v>159.58000000000001</v>
      </c>
      <c r="F162" s="51">
        <f t="shared" si="9"/>
        <v>319.16000000000003</v>
      </c>
      <c r="G162" s="52">
        <f t="shared" si="7"/>
        <v>159.58000000000001</v>
      </c>
      <c r="H162" s="55">
        <f t="shared" si="8"/>
        <v>319.16000000000003</v>
      </c>
    </row>
    <row r="163" spans="1:8" s="54" customFormat="1" ht="25.5">
      <c r="A163" s="48" t="str">
        <f>IF((LEN('Copy paste to Here'!G167))&gt;5,((CONCATENATE('Copy paste to Here'!G167," &amp; ",'Copy paste to Here'!D167,"  &amp;  ",'Copy paste to Here'!E167))),"Empty Cell")</f>
        <v xml:space="preserve">Coconut wood taper with double rubber O-rings &amp; Gauge: 6mm  &amp;  </v>
      </c>
      <c r="B163" s="49" t="str">
        <f>'Copy paste to Here'!C167</f>
        <v>TPCOR</v>
      </c>
      <c r="C163" s="50" t="s">
        <v>582</v>
      </c>
      <c r="D163" s="50">
        <f>Invoice!B167</f>
        <v>2</v>
      </c>
      <c r="E163" s="51">
        <f>'Shipping Invoice'!K167*$N$1</f>
        <v>40.08</v>
      </c>
      <c r="F163" s="51">
        <f t="shared" si="9"/>
        <v>80.16</v>
      </c>
      <c r="G163" s="52">
        <f t="shared" si="7"/>
        <v>40.08</v>
      </c>
      <c r="H163" s="55">
        <f t="shared" si="8"/>
        <v>80.16</v>
      </c>
    </row>
    <row r="164" spans="1:8" s="54" customFormat="1" ht="36">
      <c r="A164" s="48" t="str">
        <f>IF((LEN('Copy paste to Here'!G168))&gt;5,((CONCATENATE('Copy paste to Here'!G168," &amp; ",'Copy paste to Here'!D168,"  &amp;  ",'Copy paste to Here'!E168))),"Empty Cell")</f>
        <v>Titanium G23 tongue barbell, 14g (1.6mm) with a 6mm bezel jewel ball top and a lower 6mm plain ball, length of 14, 16, 19mm &amp; Length: 16mm  &amp;  Color: Rainbow Anodized w/ Clear crystal</v>
      </c>
      <c r="B164" s="49" t="str">
        <f>'Copy paste to Here'!C168</f>
        <v>UBBTC</v>
      </c>
      <c r="C164" s="50" t="s">
        <v>417</v>
      </c>
      <c r="D164" s="50">
        <f>Invoice!B168</f>
        <v>2</v>
      </c>
      <c r="E164" s="51">
        <f>'Shipping Invoice'!K168*$N$1</f>
        <v>90.09</v>
      </c>
      <c r="F164" s="51">
        <f t="shared" si="9"/>
        <v>180.18</v>
      </c>
      <c r="G164" s="52">
        <f t="shared" si="7"/>
        <v>90.09</v>
      </c>
      <c r="H164" s="55">
        <f t="shared" si="8"/>
        <v>180.18</v>
      </c>
    </row>
    <row r="165" spans="1:8" s="54" customFormat="1" ht="25.5">
      <c r="A165" s="48" t="str">
        <f>IF((LEN('Copy paste to Here'!G169))&gt;5,((CONCATENATE('Copy paste to Here'!G169," &amp; ",'Copy paste to Here'!D169,"  &amp;  ",'Copy paste to Here'!E169))),"Empty Cell")</f>
        <v xml:space="preserve">Titanium G23 ball closure ring, 18g (1mm) with a 3mm ball &amp; Length: 9mm  &amp;  </v>
      </c>
      <c r="B165" s="49" t="str">
        <f>'Copy paste to Here'!C169</f>
        <v>UBCR18</v>
      </c>
      <c r="C165" s="50" t="s">
        <v>422</v>
      </c>
      <c r="D165" s="50">
        <f>Invoice!B169</f>
        <v>6</v>
      </c>
      <c r="E165" s="51">
        <f>'Shipping Invoice'!K169*$N$1</f>
        <v>25</v>
      </c>
      <c r="F165" s="51">
        <f t="shared" si="9"/>
        <v>150</v>
      </c>
      <c r="G165" s="52">
        <f t="shared" si="7"/>
        <v>25</v>
      </c>
      <c r="H165" s="55">
        <f t="shared" si="8"/>
        <v>150</v>
      </c>
    </row>
    <row r="166" spans="1:8" s="54" customFormat="1" ht="25.5">
      <c r="A166" s="48" t="str">
        <f>IF((LEN('Copy paste to Here'!G170))&gt;5,((CONCATENATE('Copy paste to Here'!G170," &amp; ",'Copy paste to Here'!D170,"  &amp;  ",'Copy paste to Here'!E170))),"Empty Cell")</f>
        <v>Titanium G23 belly banana, 14g (1.6mm) with 8mm &amp; 5mm bezel set jewel ball &amp; Length: 8mm  &amp;  Crystal Color: Clear</v>
      </c>
      <c r="B166" s="49" t="str">
        <f>'Copy paste to Here'!C170</f>
        <v>UBN2CG</v>
      </c>
      <c r="C166" s="50" t="s">
        <v>426</v>
      </c>
      <c r="D166" s="50">
        <f>Invoice!B170</f>
        <v>1</v>
      </c>
      <c r="E166" s="51">
        <f>'Shipping Invoice'!K170*$N$1</f>
        <v>86.41</v>
      </c>
      <c r="F166" s="51">
        <f t="shared" si="9"/>
        <v>86.41</v>
      </c>
      <c r="G166" s="52">
        <f t="shared" si="7"/>
        <v>86.41</v>
      </c>
      <c r="H166" s="55">
        <f t="shared" si="8"/>
        <v>86.41</v>
      </c>
    </row>
    <row r="167" spans="1:8" s="54" customFormat="1" ht="25.5">
      <c r="A167" s="48" t="str">
        <f>IF((LEN('Copy paste to Here'!G171))&gt;5,((CONCATENATE('Copy paste to Here'!G171," &amp; ",'Copy paste to Here'!D171,"  &amp;  ",'Copy paste to Here'!E171))),"Empty Cell")</f>
        <v>Titanium G23 belly banana, 14g (1.6mm) with 8mm &amp; 5mm bezel set jewel ball &amp; Length: 8mm  &amp;  Crystal Color: Light Amethyst</v>
      </c>
      <c r="B167" s="49" t="str">
        <f>'Copy paste to Here'!C171</f>
        <v>UBN2CG</v>
      </c>
      <c r="C167" s="50" t="s">
        <v>426</v>
      </c>
      <c r="D167" s="50">
        <f>Invoice!B171</f>
        <v>1</v>
      </c>
      <c r="E167" s="51">
        <f>'Shipping Invoice'!K171*$N$1</f>
        <v>86.41</v>
      </c>
      <c r="F167" s="51">
        <f t="shared" si="9"/>
        <v>86.41</v>
      </c>
      <c r="G167" s="52">
        <f t="shared" si="7"/>
        <v>86.41</v>
      </c>
      <c r="H167" s="55">
        <f t="shared" si="8"/>
        <v>86.41</v>
      </c>
    </row>
    <row r="168" spans="1:8" s="54" customFormat="1" ht="25.5">
      <c r="A168" s="48" t="str">
        <f>IF((LEN('Copy paste to Here'!G172))&gt;5,((CONCATENATE('Copy paste to Here'!G172," &amp; ",'Copy paste to Here'!D172,"  &amp;  ",'Copy paste to Here'!E172))),"Empty Cell")</f>
        <v>Titanium G23 belly banana, 14g (1.6mm) with 8mm &amp; 5mm bezel set jewel ball &amp; Length: 8mm  &amp;  Crystal Color: Amethyst</v>
      </c>
      <c r="B168" s="49" t="str">
        <f>'Copy paste to Here'!C172</f>
        <v>UBN2CG</v>
      </c>
      <c r="C168" s="50" t="s">
        <v>426</v>
      </c>
      <c r="D168" s="50">
        <f>Invoice!B172</f>
        <v>1</v>
      </c>
      <c r="E168" s="51">
        <f>'Shipping Invoice'!K172*$N$1</f>
        <v>86.41</v>
      </c>
      <c r="F168" s="51">
        <f t="shared" si="9"/>
        <v>86.41</v>
      </c>
      <c r="G168" s="52">
        <f t="shared" si="7"/>
        <v>86.41</v>
      </c>
      <c r="H168" s="55">
        <f t="shared" si="8"/>
        <v>86.41</v>
      </c>
    </row>
    <row r="169" spans="1:8" s="54" customFormat="1" ht="25.5">
      <c r="A169" s="48" t="str">
        <f>IF((LEN('Copy paste to Here'!G173))&gt;5,((CONCATENATE('Copy paste to Here'!G173," &amp; ",'Copy paste to Here'!D173,"  &amp;  ",'Copy paste to Here'!E173))),"Empty Cell")</f>
        <v xml:space="preserve">Titanium G23 eyebrow banana, 16g (1.2mm) with two 3mm balls &amp; Length: 8mm  &amp;  </v>
      </c>
      <c r="B169" s="49" t="str">
        <f>'Copy paste to Here'!C173</f>
        <v>UBNEB</v>
      </c>
      <c r="C169" s="50" t="s">
        <v>433</v>
      </c>
      <c r="D169" s="50">
        <f>Invoice!B173</f>
        <v>2</v>
      </c>
      <c r="E169" s="51">
        <f>'Shipping Invoice'!K173*$N$1</f>
        <v>36.4</v>
      </c>
      <c r="F169" s="51">
        <f t="shared" si="9"/>
        <v>72.8</v>
      </c>
      <c r="G169" s="52">
        <f t="shared" si="7"/>
        <v>36.4</v>
      </c>
      <c r="H169" s="55">
        <f t="shared" si="8"/>
        <v>72.8</v>
      </c>
    </row>
    <row r="170" spans="1:8" s="54" customFormat="1" ht="36">
      <c r="A170" s="48" t="str">
        <f>IF((LEN('Copy paste to Here'!G174))&gt;5,((CONCATENATE('Copy paste to Here'!G174," &amp; ",'Copy paste to Here'!D174,"  &amp;  ",'Copy paste to Here'!E174))),"Empty Cell")</f>
        <v>Titanium G23 Industrial barbell, 14g (1.6mm) with two 5mm ferido glued multi-crystal balls with resin cover &amp; Length: 35mm  &amp;  Crystal Color: Clear</v>
      </c>
      <c r="B170" s="49" t="str">
        <f>'Copy paste to Here'!C174</f>
        <v>UINFR5</v>
      </c>
      <c r="C170" s="50" t="s">
        <v>436</v>
      </c>
      <c r="D170" s="50">
        <f>Invoice!B174</f>
        <v>2</v>
      </c>
      <c r="E170" s="51">
        <f>'Shipping Invoice'!K174*$N$1</f>
        <v>140.46</v>
      </c>
      <c r="F170" s="51">
        <f t="shared" si="9"/>
        <v>280.92</v>
      </c>
      <c r="G170" s="52">
        <f t="shared" si="7"/>
        <v>140.46</v>
      </c>
      <c r="H170" s="55">
        <f t="shared" si="8"/>
        <v>280.92</v>
      </c>
    </row>
    <row r="171" spans="1:8" s="54" customFormat="1" ht="25.5">
      <c r="A171" s="48" t="str">
        <f>IF((LEN('Copy paste to Here'!G175))&gt;5,((CONCATENATE('Copy paste to Here'!G175," &amp; ",'Copy paste to Here'!D175,"  &amp;  ",'Copy paste to Here'!E175))),"Empty Cell")</f>
        <v xml:space="preserve">Titanium G23 labret, 16g (1.2mm) with a 3mm ball &amp; Length: 9mm  &amp;  </v>
      </c>
      <c r="B171" s="49" t="str">
        <f>'Copy paste to Here'!C175</f>
        <v>ULBB3</v>
      </c>
      <c r="C171" s="50" t="s">
        <v>440</v>
      </c>
      <c r="D171" s="50">
        <f>Invoice!B175</f>
        <v>3</v>
      </c>
      <c r="E171" s="51">
        <f>'Shipping Invoice'!K175*$N$1</f>
        <v>36.4</v>
      </c>
      <c r="F171" s="51">
        <f t="shared" si="9"/>
        <v>109.19999999999999</v>
      </c>
      <c r="G171" s="52">
        <f t="shared" si="7"/>
        <v>36.4</v>
      </c>
      <c r="H171" s="55">
        <f t="shared" si="8"/>
        <v>109.19999999999999</v>
      </c>
    </row>
    <row r="172" spans="1:8" s="54" customFormat="1" ht="25.5">
      <c r="A172" s="48" t="str">
        <f>IF((LEN('Copy paste to Here'!G176))&gt;5,((CONCATENATE('Copy paste to Here'!G176," &amp; ",'Copy paste to Here'!D176,"  &amp;  ",'Copy paste to Here'!E176))),"Empty Cell")</f>
        <v xml:space="preserve">Titanium G23 labret, 16g (1.2mm) with a 3mm ball &amp; Length: 10mm  &amp;  </v>
      </c>
      <c r="B172" s="49" t="str">
        <f>'Copy paste to Here'!C176</f>
        <v>ULBB3</v>
      </c>
      <c r="C172" s="50" t="s">
        <v>440</v>
      </c>
      <c r="D172" s="50">
        <f>Invoice!B176</f>
        <v>3</v>
      </c>
      <c r="E172" s="51">
        <f>'Shipping Invoice'!K176*$N$1</f>
        <v>36.4</v>
      </c>
      <c r="F172" s="51">
        <f t="shared" si="9"/>
        <v>109.19999999999999</v>
      </c>
      <c r="G172" s="52">
        <f t="shared" si="7"/>
        <v>36.4</v>
      </c>
      <c r="H172" s="55">
        <f t="shared" si="8"/>
        <v>109.19999999999999</v>
      </c>
    </row>
    <row r="173" spans="1:8" s="54" customFormat="1" ht="25.5">
      <c r="A173" s="48" t="str">
        <f>IF((LEN('Copy paste to Here'!G177))&gt;5,((CONCATENATE('Copy paste to Here'!G177," &amp; ",'Copy paste to Here'!D177,"  &amp;  ",'Copy paste to Here'!E177))),"Empty Cell")</f>
        <v xml:space="preserve">Titanium G23 labret, 16g (1.2mm) with a 3mm ball &amp; Length: 11mm  &amp;  </v>
      </c>
      <c r="B173" s="49" t="str">
        <f>'Copy paste to Here'!C177</f>
        <v>ULBB3</v>
      </c>
      <c r="C173" s="50" t="s">
        <v>440</v>
      </c>
      <c r="D173" s="50">
        <f>Invoice!B177</f>
        <v>3</v>
      </c>
      <c r="E173" s="51">
        <f>'Shipping Invoice'!K177*$N$1</f>
        <v>36.4</v>
      </c>
      <c r="F173" s="51">
        <f t="shared" si="9"/>
        <v>109.19999999999999</v>
      </c>
      <c r="G173" s="52">
        <f t="shared" si="7"/>
        <v>36.4</v>
      </c>
      <c r="H173" s="55">
        <f t="shared" si="8"/>
        <v>109.19999999999999</v>
      </c>
    </row>
    <row r="174" spans="1:8" s="54" customFormat="1" ht="36">
      <c r="A174" s="48" t="str">
        <f>IF((LEN('Copy paste to Here'!G178))&gt;5,((CONCATENATE('Copy paste to Here'!G178," &amp; ",'Copy paste to Here'!D178,"  &amp;  ",'Copy paste to Here'!E178))),"Empty Cell")</f>
        <v>Titanium G23 internally threaded labret, 16g (1.2mm) with a 2.2mm flat head with a bezel set crystal &amp; Length: 8mm  &amp;  Crystal Color: AB</v>
      </c>
      <c r="B174" s="49" t="str">
        <f>'Copy paste to Here'!C178</f>
        <v>ULBICS</v>
      </c>
      <c r="C174" s="50" t="s">
        <v>446</v>
      </c>
      <c r="D174" s="50">
        <f>Invoice!B178</f>
        <v>2</v>
      </c>
      <c r="E174" s="51">
        <f>'Shipping Invoice'!K178*$N$1</f>
        <v>54.79</v>
      </c>
      <c r="F174" s="51">
        <f t="shared" si="9"/>
        <v>109.58</v>
      </c>
      <c r="G174" s="52">
        <f t="shared" si="7"/>
        <v>54.79</v>
      </c>
      <c r="H174" s="55">
        <f t="shared" si="8"/>
        <v>109.58</v>
      </c>
    </row>
    <row r="175" spans="1:8" s="54" customFormat="1" ht="25.5">
      <c r="A175" s="48" t="str">
        <f>IF((LEN('Copy paste to Here'!G179))&gt;5,((CONCATENATE('Copy paste to Here'!G179," &amp; ",'Copy paste to Here'!D179,"  &amp;  ",'Copy paste to Here'!E179))),"Empty Cell")</f>
        <v xml:space="preserve">Titanium G23 nose bone, 18g (1mm) with bezel set round crystal top &amp; Crystal Color: AB  &amp;  </v>
      </c>
      <c r="B175" s="49" t="str">
        <f>'Copy paste to Here'!C179</f>
        <v>UNBC</v>
      </c>
      <c r="C175" s="50" t="s">
        <v>450</v>
      </c>
      <c r="D175" s="50">
        <f>Invoice!B179</f>
        <v>2</v>
      </c>
      <c r="E175" s="51">
        <f>'Shipping Invoice'!K179*$N$1</f>
        <v>36.4</v>
      </c>
      <c r="F175" s="51">
        <f t="shared" si="9"/>
        <v>72.8</v>
      </c>
      <c r="G175" s="52">
        <f t="shared" si="7"/>
        <v>36.4</v>
      </c>
      <c r="H175" s="55">
        <f t="shared" si="8"/>
        <v>72.8</v>
      </c>
    </row>
    <row r="176" spans="1:8" s="54" customFormat="1" ht="25.5">
      <c r="A176" s="48" t="str">
        <f>IF((LEN('Copy paste to Here'!G180))&gt;5,((CONCATENATE('Copy paste to Here'!G180," &amp; ",'Copy paste to Here'!D180,"  &amp;  ",'Copy paste to Here'!E180))),"Empty Cell")</f>
        <v xml:space="preserve">Titanium G23 nose bone, 18g (1mm) with bezel set round crystal top &amp; Crystal Color: Amethyst  &amp;  </v>
      </c>
      <c r="B176" s="49" t="str">
        <f>'Copy paste to Here'!C180</f>
        <v>UNBC</v>
      </c>
      <c r="C176" s="50" t="s">
        <v>450</v>
      </c>
      <c r="D176" s="50">
        <f>Invoice!B180</f>
        <v>2</v>
      </c>
      <c r="E176" s="51">
        <f>'Shipping Invoice'!K180*$N$1</f>
        <v>36.4</v>
      </c>
      <c r="F176" s="51">
        <f t="shared" si="9"/>
        <v>72.8</v>
      </c>
      <c r="G176" s="52">
        <f t="shared" si="7"/>
        <v>36.4</v>
      </c>
      <c r="H176" s="55">
        <f t="shared" si="8"/>
        <v>72.8</v>
      </c>
    </row>
    <row r="177" spans="1:8" s="54" customFormat="1" ht="25.5">
      <c r="A177" s="48" t="str">
        <f>IF((LEN('Copy paste to Here'!G181))&gt;5,((CONCATENATE('Copy paste to Here'!G181," &amp; ",'Copy paste to Here'!D181,"  &amp;  ",'Copy paste to Here'!E181))),"Empty Cell")</f>
        <v xml:space="preserve">Titanium G23 nose bone, 18g (1mm) with bezel set round crystal top &amp; Crystal Color: Fuchsia  &amp;  </v>
      </c>
      <c r="B177" s="49" t="str">
        <f>'Copy paste to Here'!C181</f>
        <v>UNBC</v>
      </c>
      <c r="C177" s="50" t="s">
        <v>450</v>
      </c>
      <c r="D177" s="50">
        <f>Invoice!B181</f>
        <v>2</v>
      </c>
      <c r="E177" s="51">
        <f>'Shipping Invoice'!K181*$N$1</f>
        <v>36.4</v>
      </c>
      <c r="F177" s="51">
        <f t="shared" si="9"/>
        <v>72.8</v>
      </c>
      <c r="G177" s="52">
        <f t="shared" si="7"/>
        <v>36.4</v>
      </c>
      <c r="H177" s="55">
        <f t="shared" si="8"/>
        <v>72.8</v>
      </c>
    </row>
    <row r="178" spans="1:8" s="54" customFormat="1" ht="25.5">
      <c r="A178" s="48" t="str">
        <f>IF((LEN('Copy paste to Here'!G182))&gt;5,((CONCATENATE('Copy paste to Here'!G182," &amp; ",'Copy paste to Here'!D182,"  &amp;  ",'Copy paste to Here'!E182))),"Empty Cell")</f>
        <v xml:space="preserve">Titanium G23 Spiral, 14g (1.6mm) with two 4mm balls &amp; Length: 8mm  &amp;  </v>
      </c>
      <c r="B178" s="49" t="str">
        <f>'Copy paste to Here'!C182</f>
        <v>USPB4</v>
      </c>
      <c r="C178" s="50" t="s">
        <v>456</v>
      </c>
      <c r="D178" s="50">
        <f>Invoice!B182</f>
        <v>2</v>
      </c>
      <c r="E178" s="51">
        <f>'Shipping Invoice'!K182*$N$1</f>
        <v>54.79</v>
      </c>
      <c r="F178" s="51">
        <f t="shared" si="9"/>
        <v>109.58</v>
      </c>
      <c r="G178" s="52">
        <f t="shared" si="7"/>
        <v>54.79</v>
      </c>
      <c r="H178" s="55">
        <f t="shared" si="8"/>
        <v>109.58</v>
      </c>
    </row>
    <row r="179" spans="1:8" s="54" customFormat="1" ht="38.25">
      <c r="A179" s="48" t="str">
        <f>IF((LEN('Copy paste to Here'!G183))&gt;5,((CONCATENATE('Copy paste to Here'!G183," &amp; ",'Copy paste to Here'!D183,"  &amp;  ",'Copy paste to Here'!E183))),"Empty Cell")</f>
        <v xml:space="preserve">Anodized titanium G23 tongue barbell, 14g (1.6mm) with a 5mm ferido glued multi-crystal ball with resin cover - length 5/8'' (16mm) &amp; Crystal Color: Blue Zircon  &amp;  </v>
      </c>
      <c r="B179" s="49" t="str">
        <f>'Copy paste to Here'!C183</f>
        <v>UTBBFR5</v>
      </c>
      <c r="C179" s="50" t="s">
        <v>459</v>
      </c>
      <c r="D179" s="50">
        <f>Invoice!B183</f>
        <v>5</v>
      </c>
      <c r="E179" s="51">
        <f>'Shipping Invoice'!K183*$N$1</f>
        <v>113.99</v>
      </c>
      <c r="F179" s="51">
        <f t="shared" si="9"/>
        <v>569.94999999999993</v>
      </c>
      <c r="G179" s="52">
        <f t="shared" si="7"/>
        <v>113.99</v>
      </c>
      <c r="H179" s="55">
        <f t="shared" si="8"/>
        <v>569.94999999999993</v>
      </c>
    </row>
    <row r="180" spans="1:8" s="54" customFormat="1" ht="25.5">
      <c r="A180" s="48" t="str">
        <f>IF((LEN('Copy paste to Here'!G184))&gt;5,((CONCATENATE('Copy paste to Here'!G184," &amp; ",'Copy paste to Here'!D184,"  &amp;  ",'Copy paste to Here'!E184))),"Empty Cell")</f>
        <v>Anodized titanium G23 tongue barbell, 14g (1.6mm) with two 6mm balls &amp; Length: 14mm  &amp;  Color: Purple</v>
      </c>
      <c r="B180" s="49" t="str">
        <f>'Copy paste to Here'!C184</f>
        <v>UTBBG</v>
      </c>
      <c r="C180" s="50" t="s">
        <v>462</v>
      </c>
      <c r="D180" s="50">
        <f>Invoice!B184</f>
        <v>3</v>
      </c>
      <c r="E180" s="51">
        <f>'Shipping Invoice'!K184*$N$1</f>
        <v>70.599999999999994</v>
      </c>
      <c r="F180" s="51">
        <f t="shared" si="9"/>
        <v>211.79999999999998</v>
      </c>
      <c r="G180" s="52">
        <f t="shared" si="7"/>
        <v>70.599999999999994</v>
      </c>
      <c r="H180" s="55">
        <f t="shared" si="8"/>
        <v>211.79999999999998</v>
      </c>
    </row>
    <row r="181" spans="1:8" s="54" customFormat="1" ht="25.5">
      <c r="A181" s="48" t="str">
        <f>IF((LEN('Copy paste to Here'!G185))&gt;5,((CONCATENATE('Copy paste to Here'!G185," &amp; ",'Copy paste to Here'!D185,"  &amp;  ",'Copy paste to Here'!E185))),"Empty Cell")</f>
        <v>Anodized titanium G23 tongue barbell, 14g (1.6mm) with two 5mm balls &amp; Length: 14mm  &amp;  Color: Black</v>
      </c>
      <c r="B181" s="49" t="str">
        <f>'Copy paste to Here'!C185</f>
        <v>UTBBS</v>
      </c>
      <c r="C181" s="50" t="s">
        <v>465</v>
      </c>
      <c r="D181" s="50">
        <f>Invoice!B185</f>
        <v>2</v>
      </c>
      <c r="E181" s="51">
        <f>'Shipping Invoice'!K185*$N$1</f>
        <v>60.3</v>
      </c>
      <c r="F181" s="51">
        <f t="shared" si="9"/>
        <v>120.6</v>
      </c>
      <c r="G181" s="52">
        <f t="shared" si="7"/>
        <v>60.3</v>
      </c>
      <c r="H181" s="55">
        <f t="shared" si="8"/>
        <v>120.6</v>
      </c>
    </row>
    <row r="182" spans="1:8" s="54" customFormat="1" ht="25.5">
      <c r="A182" s="48" t="str">
        <f>IF((LEN('Copy paste to Here'!G186))&gt;5,((CONCATENATE('Copy paste to Here'!G186," &amp; ",'Copy paste to Here'!D186,"  &amp;  ",'Copy paste to Here'!E186))),"Empty Cell")</f>
        <v>Anodized titanium G23 tongue barbell, 14g (1.6mm) with two 5mm balls &amp; Length: 16mm  &amp;  Color: Black</v>
      </c>
      <c r="B182" s="49" t="str">
        <f>'Copy paste to Here'!C186</f>
        <v>UTBBS</v>
      </c>
      <c r="C182" s="50" t="s">
        <v>465</v>
      </c>
      <c r="D182" s="50">
        <f>Invoice!B186</f>
        <v>1</v>
      </c>
      <c r="E182" s="51">
        <f>'Shipping Invoice'!K186*$N$1</f>
        <v>60.3</v>
      </c>
      <c r="F182" s="51">
        <f t="shared" si="9"/>
        <v>60.3</v>
      </c>
      <c r="G182" s="52">
        <f t="shared" si="7"/>
        <v>60.3</v>
      </c>
      <c r="H182" s="55">
        <f t="shared" si="8"/>
        <v>60.3</v>
      </c>
    </row>
    <row r="183" spans="1:8" s="54" customFormat="1" ht="25.5">
      <c r="A183" s="48" t="str">
        <f>IF((LEN('Copy paste to Here'!G187))&gt;5,((CONCATENATE('Copy paste to Here'!G187," &amp; ",'Copy paste to Here'!D187,"  &amp;  ",'Copy paste to Here'!E187))),"Empty Cell")</f>
        <v>Anodized titanium G23 tongue barbell, 14g (1.6mm) with two 5mm balls &amp; Length: 16mm  &amp;  Color: Purple</v>
      </c>
      <c r="B183" s="49" t="str">
        <f>'Copy paste to Here'!C187</f>
        <v>UTBBS</v>
      </c>
      <c r="C183" s="50" t="s">
        <v>465</v>
      </c>
      <c r="D183" s="50">
        <f>Invoice!B187</f>
        <v>1</v>
      </c>
      <c r="E183" s="51">
        <f>'Shipping Invoice'!K187*$N$1</f>
        <v>60.3</v>
      </c>
      <c r="F183" s="51">
        <f t="shared" si="9"/>
        <v>60.3</v>
      </c>
      <c r="G183" s="52">
        <f t="shared" si="7"/>
        <v>60.3</v>
      </c>
      <c r="H183" s="55">
        <f t="shared" si="8"/>
        <v>60.3</v>
      </c>
    </row>
    <row r="184" spans="1:8" s="54" customFormat="1" ht="38.25">
      <c r="A184" s="48" t="str">
        <f>IF((LEN('Copy paste to Here'!G188))&gt;5,((CONCATENATE('Copy paste to Here'!G188," &amp; ",'Copy paste to Here'!D188,"  &amp;  ",'Copy paste to Here'!E188))),"Empty Cell")</f>
        <v>Anodized titanium G23 eyebrow banana, 16g (1.2mm) with two 4mm bezel set jewel balls &amp; Length: 8mm  &amp;  Color: Black Anodized w/ Aquamarine crystal</v>
      </c>
      <c r="B184" s="49" t="str">
        <f>'Copy paste to Here'!C188</f>
        <v>UTBNE2C4</v>
      </c>
      <c r="C184" s="50" t="s">
        <v>470</v>
      </c>
      <c r="D184" s="50">
        <f>Invoice!B188</f>
        <v>4</v>
      </c>
      <c r="E184" s="51">
        <f>'Shipping Invoice'!K188*$N$1</f>
        <v>73.17</v>
      </c>
      <c r="F184" s="51">
        <f t="shared" si="9"/>
        <v>292.68</v>
      </c>
      <c r="G184" s="52">
        <f t="shared" si="7"/>
        <v>73.17</v>
      </c>
      <c r="H184" s="55">
        <f t="shared" si="8"/>
        <v>292.68</v>
      </c>
    </row>
    <row r="185" spans="1:8" s="54" customFormat="1" ht="25.5">
      <c r="A185" s="48" t="str">
        <f>IF((LEN('Copy paste to Here'!G189))&gt;5,((CONCATENATE('Copy paste to Here'!G189," &amp; ",'Copy paste to Here'!D189,"  &amp;  ",'Copy paste to Here'!E189))),"Empty Cell")</f>
        <v>Anodized titanium G23 circular barbell, 14g (1.6mm) with 5mm balls &amp; Length: 12mm  &amp;  Color: Black</v>
      </c>
      <c r="B185" s="49" t="str">
        <f>'Copy paste to Here'!C189</f>
        <v>UTCBB5</v>
      </c>
      <c r="C185" s="50" t="s">
        <v>474</v>
      </c>
      <c r="D185" s="50">
        <f>Invoice!B189</f>
        <v>6</v>
      </c>
      <c r="E185" s="51">
        <f>'Shipping Invoice'!K189*$N$1</f>
        <v>56.99</v>
      </c>
      <c r="F185" s="51">
        <f t="shared" si="9"/>
        <v>341.94</v>
      </c>
      <c r="G185" s="52">
        <f t="shared" si="7"/>
        <v>56.99</v>
      </c>
      <c r="H185" s="55">
        <f t="shared" si="8"/>
        <v>341.94</v>
      </c>
    </row>
    <row r="186" spans="1:8" s="54" customFormat="1" ht="25.5">
      <c r="A186" s="48" t="str">
        <f>IF((LEN('Copy paste to Here'!G190))&gt;5,((CONCATENATE('Copy paste to Here'!G190," &amp; ",'Copy paste to Here'!D190,"  &amp;  ",'Copy paste to Here'!E190))),"Empty Cell")</f>
        <v>Anodized titanium G23 circular barbell, 14g (1.6mm) with 5mm balls &amp; Length: 12mm  &amp;  Color: Blue</v>
      </c>
      <c r="B186" s="49" t="str">
        <f>'Copy paste to Here'!C190</f>
        <v>UTCBB5</v>
      </c>
      <c r="C186" s="50" t="s">
        <v>474</v>
      </c>
      <c r="D186" s="50">
        <f>Invoice!B190</f>
        <v>1</v>
      </c>
      <c r="E186" s="51">
        <f>'Shipping Invoice'!K190*$N$1</f>
        <v>56.99</v>
      </c>
      <c r="F186" s="51">
        <f t="shared" si="9"/>
        <v>56.99</v>
      </c>
      <c r="G186" s="52">
        <f t="shared" si="7"/>
        <v>56.99</v>
      </c>
      <c r="H186" s="55">
        <f t="shared" si="8"/>
        <v>56.99</v>
      </c>
    </row>
    <row r="187" spans="1:8" s="54" customFormat="1" ht="38.25">
      <c r="A187" s="48" t="str">
        <f>IF((LEN('Copy paste to Here'!G191))&gt;5,((CONCATENATE('Copy paste to Here'!G191," &amp; ",'Copy paste to Here'!D191,"  &amp;  ",'Copy paste to Here'!E191))),"Empty Cell")</f>
        <v>Anodized titanium G23 circular barbell, 14g (1.6mm) with 5mm cones &amp; Length: 10mm  &amp;  Color: Black</v>
      </c>
      <c r="B187" s="49" t="str">
        <f>'Copy paste to Here'!C191</f>
        <v>UTCBCN5</v>
      </c>
      <c r="C187" s="50" t="s">
        <v>478</v>
      </c>
      <c r="D187" s="50">
        <f>Invoice!B191</f>
        <v>2</v>
      </c>
      <c r="E187" s="51">
        <f>'Shipping Invoice'!K191*$N$1</f>
        <v>60.3</v>
      </c>
      <c r="F187" s="51">
        <f t="shared" si="9"/>
        <v>120.6</v>
      </c>
      <c r="G187" s="52">
        <f t="shared" si="7"/>
        <v>60.3</v>
      </c>
      <c r="H187" s="55">
        <f t="shared" si="8"/>
        <v>120.6</v>
      </c>
    </row>
    <row r="188" spans="1:8" s="54" customFormat="1" ht="38.25">
      <c r="A188" s="48" t="str">
        <f>IF((LEN('Copy paste to Here'!G192))&gt;5,((CONCATENATE('Copy paste to Here'!G192," &amp; ",'Copy paste to Here'!D192,"  &amp;  ",'Copy paste to Here'!E192))),"Empty Cell")</f>
        <v>Anodized titanium G23 circular barbell, 14g (1.6mm) with 5mm cones &amp; Length: 10mm  &amp;  Color: Purple</v>
      </c>
      <c r="B188" s="49" t="str">
        <f>'Copy paste to Here'!C192</f>
        <v>UTCBCN5</v>
      </c>
      <c r="C188" s="50" t="s">
        <v>478</v>
      </c>
      <c r="D188" s="50">
        <f>Invoice!B192</f>
        <v>1</v>
      </c>
      <c r="E188" s="51">
        <f>'Shipping Invoice'!K192*$N$1</f>
        <v>60.3</v>
      </c>
      <c r="F188" s="51">
        <f t="shared" si="9"/>
        <v>60.3</v>
      </c>
      <c r="G188" s="52">
        <f t="shared" si="7"/>
        <v>60.3</v>
      </c>
      <c r="H188" s="55">
        <f t="shared" si="8"/>
        <v>60.3</v>
      </c>
    </row>
    <row r="189" spans="1:8" s="54" customFormat="1" ht="38.25">
      <c r="A189" s="48" t="str">
        <f>IF((LEN('Copy paste to Here'!G193))&gt;5,((CONCATENATE('Copy paste to Here'!G193," &amp; ",'Copy paste to Here'!D193,"  &amp;  ",'Copy paste to Here'!E193))),"Empty Cell")</f>
        <v>Anodized titanium G23 circular barbell, 14g (1.6mm) with 5mm cones &amp; Length: 12mm  &amp;  Color: Black</v>
      </c>
      <c r="B189" s="49" t="str">
        <f>'Copy paste to Here'!C193</f>
        <v>UTCBCN5</v>
      </c>
      <c r="C189" s="50" t="s">
        <v>478</v>
      </c>
      <c r="D189" s="50">
        <f>Invoice!B193</f>
        <v>2</v>
      </c>
      <c r="E189" s="51">
        <f>'Shipping Invoice'!K193*$N$1</f>
        <v>60.3</v>
      </c>
      <c r="F189" s="51">
        <f t="shared" si="9"/>
        <v>120.6</v>
      </c>
      <c r="G189" s="52">
        <f t="shared" si="7"/>
        <v>60.3</v>
      </c>
      <c r="H189" s="55">
        <f t="shared" si="8"/>
        <v>120.6</v>
      </c>
    </row>
    <row r="190" spans="1:8" s="54" customFormat="1" ht="38.25">
      <c r="A190" s="48" t="str">
        <f>IF((LEN('Copy paste to Here'!G194))&gt;5,((CONCATENATE('Copy paste to Here'!G194," &amp; ",'Copy paste to Here'!D194,"  &amp;  ",'Copy paste to Here'!E194))),"Empty Cell")</f>
        <v>Anodized titanium G23 circular barbell, 14g (1.6mm) with 5mm cones &amp; Length: 12mm  &amp;  Color: Rainbow</v>
      </c>
      <c r="B190" s="49" t="str">
        <f>'Copy paste to Here'!C194</f>
        <v>UTCBCN5</v>
      </c>
      <c r="C190" s="50" t="s">
        <v>478</v>
      </c>
      <c r="D190" s="50">
        <f>Invoice!B194</f>
        <v>1</v>
      </c>
      <c r="E190" s="51">
        <f>'Shipping Invoice'!K194*$N$1</f>
        <v>60.3</v>
      </c>
      <c r="F190" s="51">
        <f t="shared" si="9"/>
        <v>60.3</v>
      </c>
      <c r="G190" s="52">
        <f t="shared" si="7"/>
        <v>60.3</v>
      </c>
      <c r="H190" s="55">
        <f t="shared" si="8"/>
        <v>60.3</v>
      </c>
    </row>
    <row r="191" spans="1:8" s="54" customFormat="1" ht="38.25">
      <c r="A191" s="48" t="str">
        <f>IF((LEN('Copy paste to Here'!G195))&gt;5,((CONCATENATE('Copy paste to Here'!G195," &amp; ",'Copy paste to Here'!D195,"  &amp;  ",'Copy paste to Here'!E195))),"Empty Cell")</f>
        <v>Anodized titanium G23 circular barbell, 14g (1.6mm) with 5mm cones &amp; Length: 12mm  &amp;  Color: Green</v>
      </c>
      <c r="B191" s="49" t="str">
        <f>'Copy paste to Here'!C195</f>
        <v>UTCBCN5</v>
      </c>
      <c r="C191" s="50" t="s">
        <v>478</v>
      </c>
      <c r="D191" s="50">
        <f>Invoice!B195</f>
        <v>3</v>
      </c>
      <c r="E191" s="51">
        <f>'Shipping Invoice'!K195*$N$1</f>
        <v>60.3</v>
      </c>
      <c r="F191" s="51">
        <f t="shared" si="9"/>
        <v>180.89999999999998</v>
      </c>
      <c r="G191" s="52">
        <f t="shared" si="7"/>
        <v>60.3</v>
      </c>
      <c r="H191" s="55">
        <f t="shared" si="8"/>
        <v>180.89999999999998</v>
      </c>
    </row>
    <row r="192" spans="1:8" s="54" customFormat="1" ht="25.5">
      <c r="A192" s="48" t="str">
        <f>IF((LEN('Copy paste to Here'!G196))&gt;5,((CONCATENATE('Copy paste to Here'!G196," &amp; ",'Copy paste to Here'!D196,"  &amp;  ",'Copy paste to Here'!E196))),"Empty Cell")</f>
        <v>Anodized titanium G23 industrial barbell, 14g (1.6mm) with two 5mm balls &amp; Length: 38mm  &amp;  Color: Black</v>
      </c>
      <c r="B192" s="49" t="str">
        <f>'Copy paste to Here'!C196</f>
        <v>UTINB</v>
      </c>
      <c r="C192" s="50" t="s">
        <v>485</v>
      </c>
      <c r="D192" s="50">
        <f>Invoice!B196</f>
        <v>3</v>
      </c>
      <c r="E192" s="51">
        <f>'Shipping Invoice'!K196*$N$1</f>
        <v>62.14</v>
      </c>
      <c r="F192" s="51">
        <f t="shared" si="9"/>
        <v>186.42000000000002</v>
      </c>
      <c r="G192" s="52">
        <f t="shared" si="7"/>
        <v>62.14</v>
      </c>
      <c r="H192" s="55">
        <f t="shared" si="8"/>
        <v>186.42000000000002</v>
      </c>
    </row>
    <row r="193" spans="1:8" s="54" customFormat="1" ht="25.5">
      <c r="A193" s="48" t="str">
        <f>IF((LEN('Copy paste to Here'!G197))&gt;5,((CONCATENATE('Copy paste to Here'!G197," &amp; ",'Copy paste to Here'!D197,"  &amp;  ",'Copy paste to Here'!E197))),"Empty Cell")</f>
        <v>Anodized titanium G23 industrial barbell, 14g (1.6mm) with two 4mm balls &amp; Length: 35mm  &amp;  Color: Black</v>
      </c>
      <c r="B193" s="49" t="str">
        <f>'Copy paste to Here'!C197</f>
        <v>UTINB4</v>
      </c>
      <c r="C193" s="50" t="s">
        <v>488</v>
      </c>
      <c r="D193" s="50">
        <f>Invoice!B197</f>
        <v>4</v>
      </c>
      <c r="E193" s="51">
        <f>'Shipping Invoice'!K197*$N$1</f>
        <v>62.14</v>
      </c>
      <c r="F193" s="51">
        <f t="shared" si="9"/>
        <v>248.56</v>
      </c>
      <c r="G193" s="52">
        <f t="shared" si="7"/>
        <v>62.14</v>
      </c>
      <c r="H193" s="55">
        <f t="shared" si="8"/>
        <v>248.56</v>
      </c>
    </row>
    <row r="194" spans="1:8" s="54" customFormat="1" ht="25.5">
      <c r="A194" s="48" t="str">
        <f>IF((LEN('Copy paste to Here'!G198))&gt;5,((CONCATENATE('Copy paste to Here'!G198," &amp; ",'Copy paste to Here'!D198,"  &amp;  ",'Copy paste to Here'!E198))),"Empty Cell")</f>
        <v>Anodized titanium G23 industrial barbell, 14g (1.6mm) with two 4mm balls &amp; Length: 38mm  &amp;  Color: Purple</v>
      </c>
      <c r="B194" s="49" t="str">
        <f>'Copy paste to Here'!C198</f>
        <v>UTINB4</v>
      </c>
      <c r="C194" s="50" t="s">
        <v>488</v>
      </c>
      <c r="D194" s="50">
        <f>Invoice!B198</f>
        <v>1</v>
      </c>
      <c r="E194" s="51">
        <f>'Shipping Invoice'!K198*$N$1</f>
        <v>62.14</v>
      </c>
      <c r="F194" s="51">
        <f t="shared" si="9"/>
        <v>62.14</v>
      </c>
      <c r="G194" s="52">
        <f t="shared" si="7"/>
        <v>62.14</v>
      </c>
      <c r="H194" s="55">
        <f t="shared" si="8"/>
        <v>62.14</v>
      </c>
    </row>
    <row r="195" spans="1:8" s="54" customFormat="1" ht="25.5">
      <c r="A195" s="48" t="str">
        <f>IF((LEN('Copy paste to Here'!G199))&gt;5,((CONCATENATE('Copy paste to Here'!G199," &amp; ",'Copy paste to Here'!D199,"  &amp;  ",'Copy paste to Here'!E199))),"Empty Cell")</f>
        <v>Anodized titanium G23 industrial barbell, 14g (1.6mm) with two 5mm cones &amp; Length: 38mm  &amp;  Color: Black</v>
      </c>
      <c r="B195" s="49" t="str">
        <f>'Copy paste to Here'!C199</f>
        <v>UTINCN</v>
      </c>
      <c r="C195" s="50" t="s">
        <v>492</v>
      </c>
      <c r="D195" s="50">
        <f>Invoice!B199</f>
        <v>3</v>
      </c>
      <c r="E195" s="51">
        <f>'Shipping Invoice'!K199*$N$1</f>
        <v>70.599999999999994</v>
      </c>
      <c r="F195" s="51">
        <f t="shared" si="9"/>
        <v>211.79999999999998</v>
      </c>
      <c r="G195" s="52">
        <f t="shared" si="7"/>
        <v>70.599999999999994</v>
      </c>
      <c r="H195" s="55">
        <f t="shared" si="8"/>
        <v>211.79999999999998</v>
      </c>
    </row>
    <row r="196" spans="1:8" s="54" customFormat="1" ht="25.5">
      <c r="A196" s="48" t="str">
        <f>IF((LEN('Copy paste to Here'!G200))&gt;5,((CONCATENATE('Copy paste to Here'!G200," &amp; ",'Copy paste to Here'!D200,"  &amp;  ",'Copy paste to Here'!E200))),"Empty Cell")</f>
        <v>Anodized titanium G23 labret, 16g (1.2mm) with a 3mm ball &amp; Length: 6mm  &amp;  Color: Green</v>
      </c>
      <c r="B196" s="49" t="str">
        <f>'Copy paste to Here'!C200</f>
        <v>UTLBB3</v>
      </c>
      <c r="C196" s="50" t="s">
        <v>495</v>
      </c>
      <c r="D196" s="50">
        <f>Invoice!B200</f>
        <v>2</v>
      </c>
      <c r="E196" s="51">
        <f>'Shipping Invoice'!K200*$N$1</f>
        <v>54.05</v>
      </c>
      <c r="F196" s="51">
        <f t="shared" si="9"/>
        <v>108.1</v>
      </c>
      <c r="G196" s="52">
        <f t="shared" si="7"/>
        <v>54.05</v>
      </c>
      <c r="H196" s="55">
        <f t="shared" si="8"/>
        <v>108.1</v>
      </c>
    </row>
    <row r="197" spans="1:8" s="54" customFormat="1" ht="25.5">
      <c r="A197" s="48" t="str">
        <f>IF((LEN('Copy paste to Here'!G201))&gt;5,((CONCATENATE('Copy paste to Here'!G201," &amp; ",'Copy paste to Here'!D201,"  &amp;  ",'Copy paste to Here'!E201))),"Empty Cell")</f>
        <v>Anodized titanium G23 labret, 16g (1.2mm) with a 3mm ball &amp; Length: 6mm  &amp;  Color: Purple</v>
      </c>
      <c r="B197" s="49" t="str">
        <f>'Copy paste to Here'!C201</f>
        <v>UTLBB3</v>
      </c>
      <c r="C197" s="50" t="s">
        <v>495</v>
      </c>
      <c r="D197" s="50">
        <f>Invoice!B201</f>
        <v>2</v>
      </c>
      <c r="E197" s="51">
        <f>'Shipping Invoice'!K201*$N$1</f>
        <v>54.05</v>
      </c>
      <c r="F197" s="51">
        <f t="shared" si="9"/>
        <v>108.1</v>
      </c>
      <c r="G197" s="52">
        <f t="shared" si="7"/>
        <v>54.05</v>
      </c>
      <c r="H197" s="55">
        <f t="shared" si="8"/>
        <v>108.1</v>
      </c>
    </row>
    <row r="198" spans="1:8" s="54" customFormat="1" ht="25.5">
      <c r="A198" s="48" t="str">
        <f>IF((LEN('Copy paste to Here'!G202))&gt;5,((CONCATENATE('Copy paste to Here'!G202," &amp; ",'Copy paste to Here'!D202,"  &amp;  ",'Copy paste to Here'!E202))),"Empty Cell")</f>
        <v xml:space="preserve">Set of 10 pcs. of 3mm acrylic UV dice with 16g (1.2mm) threading &amp; Color: Light blue  &amp;  </v>
      </c>
      <c r="B198" s="49" t="str">
        <f>'Copy paste to Here'!C202</f>
        <v>XUVDI3</v>
      </c>
      <c r="C198" s="50" t="s">
        <v>499</v>
      </c>
      <c r="D198" s="50">
        <f>Invoice!B202</f>
        <v>1</v>
      </c>
      <c r="E198" s="51">
        <f>'Shipping Invoice'!K202*$N$1</f>
        <v>45.6</v>
      </c>
      <c r="F198" s="51">
        <f t="shared" si="9"/>
        <v>45.6</v>
      </c>
      <c r="G198" s="52">
        <f t="shared" si="7"/>
        <v>45.6</v>
      </c>
      <c r="H198" s="55">
        <f t="shared" si="8"/>
        <v>45.6</v>
      </c>
    </row>
    <row r="199" spans="1:8" s="54" customFormat="1" ht="25.5">
      <c r="A199" s="48" t="str">
        <f>IF((LEN('Copy paste to Here'!G203))&gt;5,((CONCATENATE('Copy paste to Here'!G203," &amp; ",'Copy paste to Here'!D203,"  &amp;  ",'Copy paste to Here'!E203))),"Empty Cell")</f>
        <v xml:space="preserve">EO gas sterilized piercing: Titanium G23 barbell, 14g (1.6mm) with 5mm balls &amp; Length: 22mm  &amp;  </v>
      </c>
      <c r="B199" s="49" t="str">
        <f>'Copy paste to Here'!C203</f>
        <v>ZUBBBS</v>
      </c>
      <c r="C199" s="50" t="s">
        <v>502</v>
      </c>
      <c r="D199" s="50">
        <f>Invoice!B203</f>
        <v>3</v>
      </c>
      <c r="E199" s="51">
        <f>'Shipping Invoice'!K203*$N$1</f>
        <v>68.760000000000005</v>
      </c>
      <c r="F199" s="51">
        <f t="shared" si="9"/>
        <v>206.28000000000003</v>
      </c>
      <c r="G199" s="52">
        <f t="shared" si="7"/>
        <v>68.760000000000005</v>
      </c>
      <c r="H199" s="55">
        <f t="shared" si="8"/>
        <v>206.28000000000003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39751.770000000055</v>
      </c>
      <c r="G1000" s="52"/>
      <c r="H1000" s="53">
        <f t="shared" ref="H1000:H1007" si="49">F1000*$E$14</f>
        <v>39751.770000000055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Invoice!K205</f>
        <v>-15900.708000000022</v>
      </c>
      <c r="G1001" s="52"/>
      <c r="H1001" s="53">
        <f t="shared" si="49"/>
        <v>-15900.708000000022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Invoice!K206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23851.062000000034</v>
      </c>
      <c r="G1003" s="52"/>
      <c r="H1003" s="53">
        <f t="shared" si="49"/>
        <v>23851.062000000034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39751.770000000055</v>
      </c>
    </row>
    <row r="1010" spans="1:8" s="15" customFormat="1">
      <c r="A1010" s="16"/>
      <c r="E1010" s="15" t="s">
        <v>52</v>
      </c>
      <c r="H1010" s="129">
        <f>(SUMIF($A$1000:$A$1008,"Total:",$H$1000:$H$1008))</f>
        <v>23851.062000000034</v>
      </c>
    </row>
    <row r="1011" spans="1:8" s="15" customFormat="1">
      <c r="E1011" s="15" t="s">
        <v>53</v>
      </c>
      <c r="H1011" s="130">
        <f>H1013-H1012</f>
        <v>22290.710000000003</v>
      </c>
    </row>
    <row r="1012" spans="1:8" s="15" customFormat="1">
      <c r="E1012" s="15" t="s">
        <v>54</v>
      </c>
      <c r="H1012" s="130">
        <f>ROUND((H1013*7)/107,2)</f>
        <v>1560.35</v>
      </c>
    </row>
    <row r="1013" spans="1:8" s="15" customFormat="1">
      <c r="E1013" s="16" t="s">
        <v>55</v>
      </c>
      <c r="H1013" s="131">
        <f>ROUND((SUMIF($A$1000:$A$1008,"Total:",$H$1000:$H$1008)),2)</f>
        <v>23851.06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82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506</v>
      </c>
      <c r="B1" s="2" t="s">
        <v>104</v>
      </c>
    </row>
    <row r="2" spans="1:2">
      <c r="A2" s="2" t="s">
        <v>507</v>
      </c>
      <c r="B2" s="2" t="s">
        <v>108</v>
      </c>
    </row>
    <row r="3" spans="1:2">
      <c r="A3" s="2" t="s">
        <v>508</v>
      </c>
      <c r="B3" s="2" t="s">
        <v>111</v>
      </c>
    </row>
    <row r="4" spans="1:2">
      <c r="A4" s="2" t="s">
        <v>508</v>
      </c>
      <c r="B4" s="2" t="s">
        <v>113</v>
      </c>
    </row>
    <row r="5" spans="1:2">
      <c r="A5" s="2" t="s">
        <v>509</v>
      </c>
      <c r="B5" s="2" t="s">
        <v>115</v>
      </c>
    </row>
    <row r="6" spans="1:2">
      <c r="A6" s="2" t="s">
        <v>509</v>
      </c>
      <c r="B6" s="2" t="s">
        <v>117</v>
      </c>
    </row>
    <row r="7" spans="1:2">
      <c r="A7" s="2" t="s">
        <v>510</v>
      </c>
      <c r="B7" s="2" t="s">
        <v>119</v>
      </c>
    </row>
    <row r="8" spans="1:2">
      <c r="A8" s="2" t="s">
        <v>511</v>
      </c>
      <c r="B8" s="2" t="s">
        <v>121</v>
      </c>
    </row>
    <row r="9" spans="1:2">
      <c r="A9" s="2" t="s">
        <v>512</v>
      </c>
      <c r="B9" s="2" t="s">
        <v>123</v>
      </c>
    </row>
    <row r="10" spans="1:2">
      <c r="A10" s="2" t="s">
        <v>513</v>
      </c>
      <c r="B10" s="2" t="s">
        <v>126</v>
      </c>
    </row>
    <row r="11" spans="1:2">
      <c r="A11" s="2" t="s">
        <v>514</v>
      </c>
      <c r="B11" s="2" t="s">
        <v>130</v>
      </c>
    </row>
    <row r="12" spans="1:2">
      <c r="A12" s="2" t="s">
        <v>132</v>
      </c>
      <c r="B12" s="2" t="s">
        <v>133</v>
      </c>
    </row>
    <row r="13" spans="1:2">
      <c r="A13" s="2" t="s">
        <v>132</v>
      </c>
      <c r="B13" s="2" t="s">
        <v>137</v>
      </c>
    </row>
    <row r="14" spans="1:2">
      <c r="A14" s="2" t="s">
        <v>515</v>
      </c>
      <c r="B14" s="2" t="s">
        <v>140</v>
      </c>
    </row>
    <row r="15" spans="1:2">
      <c r="A15" s="2" t="s">
        <v>515</v>
      </c>
      <c r="B15" s="2" t="s">
        <v>143</v>
      </c>
    </row>
    <row r="16" spans="1:2">
      <c r="A16" s="2" t="s">
        <v>516</v>
      </c>
      <c r="B16" s="2" t="s">
        <v>144</v>
      </c>
    </row>
    <row r="17" spans="1:2">
      <c r="A17" s="2" t="s">
        <v>517</v>
      </c>
      <c r="B17" s="2" t="s">
        <v>146</v>
      </c>
    </row>
    <row r="18" spans="1:2">
      <c r="A18" s="2" t="s">
        <v>518</v>
      </c>
      <c r="B18" s="2" t="s">
        <v>147</v>
      </c>
    </row>
    <row r="19" spans="1:2">
      <c r="A19" s="2" t="s">
        <v>519</v>
      </c>
      <c r="B19" s="2" t="s">
        <v>148</v>
      </c>
    </row>
    <row r="20" spans="1:2">
      <c r="A20" s="2" t="s">
        <v>520</v>
      </c>
      <c r="B20" s="2" t="s">
        <v>150</v>
      </c>
    </row>
    <row r="21" spans="1:2">
      <c r="A21" s="2" t="s">
        <v>521</v>
      </c>
      <c r="B21" s="2" t="s">
        <v>152</v>
      </c>
    </row>
    <row r="22" spans="1:2">
      <c r="A22" s="2" t="s">
        <v>522</v>
      </c>
      <c r="B22" s="2" t="s">
        <v>154</v>
      </c>
    </row>
    <row r="23" spans="1:2">
      <c r="A23" s="2" t="s">
        <v>155</v>
      </c>
      <c r="B23" s="2" t="s">
        <v>156</v>
      </c>
    </row>
    <row r="24" spans="1:2">
      <c r="A24" s="2" t="s">
        <v>155</v>
      </c>
      <c r="B24" s="2" t="s">
        <v>159</v>
      </c>
    </row>
    <row r="25" spans="1:2">
      <c r="A25" s="2" t="s">
        <v>155</v>
      </c>
      <c r="B25" s="2" t="s">
        <v>161</v>
      </c>
    </row>
    <row r="26" spans="1:2">
      <c r="A26" s="2" t="s">
        <v>163</v>
      </c>
      <c r="B26" s="2" t="s">
        <v>164</v>
      </c>
    </row>
    <row r="27" spans="1:2">
      <c r="A27" s="2" t="s">
        <v>163</v>
      </c>
      <c r="B27" s="2" t="s">
        <v>166</v>
      </c>
    </row>
    <row r="28" spans="1:2">
      <c r="A28" s="2" t="s">
        <v>163</v>
      </c>
      <c r="B28" s="2" t="s">
        <v>167</v>
      </c>
    </row>
    <row r="29" spans="1:2">
      <c r="A29" s="2" t="s">
        <v>523</v>
      </c>
      <c r="B29" s="2" t="s">
        <v>168</v>
      </c>
    </row>
    <row r="30" spans="1:2">
      <c r="A30" s="2" t="s">
        <v>170</v>
      </c>
      <c r="B30" s="2" t="s">
        <v>171</v>
      </c>
    </row>
    <row r="31" spans="1:2">
      <c r="A31" s="2" t="s">
        <v>170</v>
      </c>
      <c r="B31" s="2" t="s">
        <v>173</v>
      </c>
    </row>
    <row r="32" spans="1:2">
      <c r="A32" s="2" t="s">
        <v>170</v>
      </c>
      <c r="B32" s="2" t="s">
        <v>174</v>
      </c>
    </row>
    <row r="33" spans="1:2">
      <c r="A33" s="2" t="s">
        <v>175</v>
      </c>
      <c r="B33" s="2" t="s">
        <v>176</v>
      </c>
    </row>
    <row r="34" spans="1:2">
      <c r="A34" s="2" t="s">
        <v>180</v>
      </c>
      <c r="B34" s="2" t="s">
        <v>181</v>
      </c>
    </row>
    <row r="35" spans="1:2">
      <c r="A35" s="2" t="s">
        <v>183</v>
      </c>
      <c r="B35" s="2" t="s">
        <v>184</v>
      </c>
    </row>
    <row r="36" spans="1:2">
      <c r="A36" s="2" t="s">
        <v>183</v>
      </c>
      <c r="B36" s="2" t="s">
        <v>186</v>
      </c>
    </row>
    <row r="37" spans="1:2">
      <c r="A37" s="2" t="s">
        <v>183</v>
      </c>
      <c r="B37" s="2" t="s">
        <v>187</v>
      </c>
    </row>
    <row r="38" spans="1:2">
      <c r="A38" s="2" t="s">
        <v>188</v>
      </c>
      <c r="B38" s="2" t="s">
        <v>189</v>
      </c>
    </row>
    <row r="39" spans="1:2">
      <c r="A39" s="2" t="s">
        <v>188</v>
      </c>
      <c r="B39" s="2" t="s">
        <v>191</v>
      </c>
    </row>
    <row r="40" spans="1:2">
      <c r="A40" s="2" t="s">
        <v>188</v>
      </c>
      <c r="B40" s="2" t="s">
        <v>192</v>
      </c>
    </row>
    <row r="41" spans="1:2">
      <c r="A41" s="2" t="s">
        <v>524</v>
      </c>
      <c r="B41" s="2" t="s">
        <v>194</v>
      </c>
    </row>
    <row r="42" spans="1:2">
      <c r="A42" s="2" t="s">
        <v>197</v>
      </c>
      <c r="B42" s="2" t="s">
        <v>198</v>
      </c>
    </row>
    <row r="43" spans="1:2">
      <c r="A43" s="2" t="s">
        <v>201</v>
      </c>
      <c r="B43" s="2" t="s">
        <v>202</v>
      </c>
    </row>
    <row r="44" spans="1:2">
      <c r="A44" s="2" t="s">
        <v>201</v>
      </c>
      <c r="B44" s="2" t="s">
        <v>204</v>
      </c>
    </row>
    <row r="45" spans="1:2">
      <c r="A45" s="2" t="s">
        <v>205</v>
      </c>
      <c r="B45" s="2" t="s">
        <v>206</v>
      </c>
    </row>
    <row r="46" spans="1:2">
      <c r="A46" s="2" t="s">
        <v>205</v>
      </c>
      <c r="B46" s="2" t="s">
        <v>209</v>
      </c>
    </row>
    <row r="47" spans="1:2">
      <c r="A47" s="2" t="s">
        <v>211</v>
      </c>
      <c r="B47" s="2" t="s">
        <v>212</v>
      </c>
    </row>
    <row r="48" spans="1:2">
      <c r="A48" s="2" t="s">
        <v>211</v>
      </c>
      <c r="B48" s="2" t="s">
        <v>214</v>
      </c>
    </row>
    <row r="49" spans="1:2">
      <c r="A49" s="2" t="s">
        <v>215</v>
      </c>
      <c r="B49" s="2" t="s">
        <v>216</v>
      </c>
    </row>
    <row r="50" spans="1:2">
      <c r="A50" s="2" t="s">
        <v>215</v>
      </c>
      <c r="B50" s="2" t="s">
        <v>218</v>
      </c>
    </row>
    <row r="51" spans="1:2">
      <c r="A51" s="2" t="s">
        <v>219</v>
      </c>
      <c r="B51" s="2" t="s">
        <v>220</v>
      </c>
    </row>
    <row r="52" spans="1:2">
      <c r="A52" s="2" t="s">
        <v>222</v>
      </c>
      <c r="B52" s="2" t="s">
        <v>223</v>
      </c>
    </row>
    <row r="53" spans="1:2">
      <c r="A53" s="2" t="s">
        <v>222</v>
      </c>
      <c r="B53" s="2" t="s">
        <v>225</v>
      </c>
    </row>
    <row r="54" spans="1:2">
      <c r="A54" s="2" t="s">
        <v>226</v>
      </c>
      <c r="B54" s="2" t="s">
        <v>227</v>
      </c>
    </row>
    <row r="55" spans="1:2">
      <c r="A55" s="2" t="s">
        <v>226</v>
      </c>
      <c r="B55" s="2" t="s">
        <v>229</v>
      </c>
    </row>
    <row r="56" spans="1:2">
      <c r="A56" s="2" t="s">
        <v>226</v>
      </c>
      <c r="B56" s="2" t="s">
        <v>230</v>
      </c>
    </row>
    <row r="57" spans="1:2">
      <c r="A57" s="2" t="s">
        <v>231</v>
      </c>
      <c r="B57" s="2" t="s">
        <v>232</v>
      </c>
    </row>
    <row r="58" spans="1:2">
      <c r="A58" s="2" t="s">
        <v>234</v>
      </c>
      <c r="B58" s="2" t="s">
        <v>235</v>
      </c>
    </row>
    <row r="59" spans="1:2">
      <c r="A59" s="2" t="s">
        <v>525</v>
      </c>
      <c r="B59" s="2" t="s">
        <v>238</v>
      </c>
    </row>
    <row r="60" spans="1:2">
      <c r="A60" s="2" t="s">
        <v>526</v>
      </c>
      <c r="B60" s="2" t="s">
        <v>240</v>
      </c>
    </row>
    <row r="61" spans="1:2">
      <c r="A61" s="2" t="s">
        <v>527</v>
      </c>
      <c r="B61" s="2" t="s">
        <v>243</v>
      </c>
    </row>
    <row r="62" spans="1:2">
      <c r="A62" s="2" t="s">
        <v>528</v>
      </c>
      <c r="B62" s="2" t="s">
        <v>245</v>
      </c>
    </row>
    <row r="63" spans="1:2">
      <c r="A63" s="2" t="s">
        <v>529</v>
      </c>
      <c r="B63" s="2" t="s">
        <v>247</v>
      </c>
    </row>
    <row r="64" spans="1:2">
      <c r="A64" s="2" t="s">
        <v>530</v>
      </c>
      <c r="B64" s="2" t="s">
        <v>250</v>
      </c>
    </row>
    <row r="65" spans="1:2">
      <c r="A65" s="2" t="s">
        <v>531</v>
      </c>
      <c r="B65" s="2" t="s">
        <v>253</v>
      </c>
    </row>
    <row r="66" spans="1:2">
      <c r="A66" s="2" t="s">
        <v>532</v>
      </c>
      <c r="B66" s="2" t="s">
        <v>255</v>
      </c>
    </row>
    <row r="67" spans="1:2">
      <c r="A67" s="2" t="s">
        <v>533</v>
      </c>
      <c r="B67" s="2" t="s">
        <v>258</v>
      </c>
    </row>
    <row r="68" spans="1:2">
      <c r="A68" s="2" t="s">
        <v>534</v>
      </c>
      <c r="B68" s="2" t="s">
        <v>260</v>
      </c>
    </row>
    <row r="69" spans="1:2">
      <c r="A69" s="2" t="s">
        <v>535</v>
      </c>
      <c r="B69" s="2" t="s">
        <v>262</v>
      </c>
    </row>
    <row r="70" spans="1:2">
      <c r="A70" s="2" t="s">
        <v>536</v>
      </c>
      <c r="B70" s="2" t="s">
        <v>264</v>
      </c>
    </row>
    <row r="71" spans="1:2">
      <c r="A71" s="2" t="s">
        <v>537</v>
      </c>
      <c r="B71" s="2" t="s">
        <v>266</v>
      </c>
    </row>
    <row r="72" spans="1:2">
      <c r="A72" s="2" t="s">
        <v>538</v>
      </c>
      <c r="B72" s="2" t="s">
        <v>269</v>
      </c>
    </row>
    <row r="73" spans="1:2">
      <c r="A73" s="2" t="s">
        <v>538</v>
      </c>
      <c r="B73" s="2" t="s">
        <v>272</v>
      </c>
    </row>
    <row r="74" spans="1:2">
      <c r="A74" s="2" t="s">
        <v>539</v>
      </c>
      <c r="B74" s="2" t="s">
        <v>274</v>
      </c>
    </row>
    <row r="75" spans="1:2">
      <c r="A75" s="2" t="s">
        <v>540</v>
      </c>
      <c r="B75" s="2" t="s">
        <v>276</v>
      </c>
    </row>
    <row r="76" spans="1:2">
      <c r="A76" s="2" t="s">
        <v>540</v>
      </c>
      <c r="B76" s="2" t="s">
        <v>278</v>
      </c>
    </row>
    <row r="77" spans="1:2">
      <c r="A77" s="2" t="s">
        <v>540</v>
      </c>
      <c r="B77" s="2" t="s">
        <v>279</v>
      </c>
    </row>
    <row r="78" spans="1:2">
      <c r="A78" s="2" t="s">
        <v>281</v>
      </c>
      <c r="B78" s="2" t="s">
        <v>282</v>
      </c>
    </row>
    <row r="79" spans="1:2">
      <c r="A79" s="2" t="s">
        <v>541</v>
      </c>
      <c r="B79" s="2" t="s">
        <v>285</v>
      </c>
    </row>
    <row r="80" spans="1:2">
      <c r="A80" s="2" t="s">
        <v>542</v>
      </c>
      <c r="B80" s="2" t="s">
        <v>287</v>
      </c>
    </row>
    <row r="81" spans="1:2">
      <c r="A81" s="2" t="s">
        <v>543</v>
      </c>
      <c r="B81" s="2" t="s">
        <v>289</v>
      </c>
    </row>
    <row r="82" spans="1:2">
      <c r="A82" s="2" t="s">
        <v>544</v>
      </c>
      <c r="B82" s="2" t="s">
        <v>291</v>
      </c>
    </row>
    <row r="83" spans="1:2">
      <c r="A83" s="2" t="s">
        <v>544</v>
      </c>
      <c r="B83" s="2" t="s">
        <v>293</v>
      </c>
    </row>
    <row r="84" spans="1:2">
      <c r="A84" s="2" t="s">
        <v>294</v>
      </c>
      <c r="B84" s="2" t="s">
        <v>295</v>
      </c>
    </row>
    <row r="85" spans="1:2">
      <c r="A85" s="2" t="s">
        <v>294</v>
      </c>
      <c r="B85" s="2" t="s">
        <v>297</v>
      </c>
    </row>
    <row r="86" spans="1:2">
      <c r="A86" s="2" t="s">
        <v>294</v>
      </c>
      <c r="B86" s="2" t="s">
        <v>299</v>
      </c>
    </row>
    <row r="87" spans="1:2">
      <c r="A87" s="2" t="s">
        <v>294</v>
      </c>
      <c r="B87" s="2" t="s">
        <v>300</v>
      </c>
    </row>
    <row r="88" spans="1:2">
      <c r="A88" s="2" t="s">
        <v>301</v>
      </c>
      <c r="B88" s="2" t="s">
        <v>302</v>
      </c>
    </row>
    <row r="89" spans="1:2">
      <c r="A89" s="2" t="s">
        <v>301</v>
      </c>
      <c r="B89" s="2" t="s">
        <v>304</v>
      </c>
    </row>
    <row r="90" spans="1:2">
      <c r="A90" s="2" t="s">
        <v>301</v>
      </c>
      <c r="B90" s="2" t="s">
        <v>305</v>
      </c>
    </row>
    <row r="91" spans="1:2">
      <c r="A91" s="2" t="s">
        <v>306</v>
      </c>
      <c r="B91" s="2" t="s">
        <v>307</v>
      </c>
    </row>
    <row r="92" spans="1:2">
      <c r="A92" s="2" t="s">
        <v>545</v>
      </c>
      <c r="B92" s="2" t="s">
        <v>310</v>
      </c>
    </row>
    <row r="93" spans="1:2">
      <c r="A93" s="2" t="s">
        <v>314</v>
      </c>
      <c r="B93" s="2" t="s">
        <v>315</v>
      </c>
    </row>
    <row r="94" spans="1:2">
      <c r="A94" s="2" t="s">
        <v>314</v>
      </c>
      <c r="B94" s="2" t="s">
        <v>317</v>
      </c>
    </row>
    <row r="95" spans="1:2">
      <c r="A95" s="2" t="s">
        <v>318</v>
      </c>
      <c r="B95" s="2" t="s">
        <v>319</v>
      </c>
    </row>
    <row r="96" spans="1:2">
      <c r="A96" s="2" t="s">
        <v>318</v>
      </c>
      <c r="B96" s="2" t="s">
        <v>322</v>
      </c>
    </row>
    <row r="97" spans="1:2">
      <c r="A97" s="2" t="s">
        <v>318</v>
      </c>
      <c r="B97" s="2" t="s">
        <v>323</v>
      </c>
    </row>
    <row r="98" spans="1:2">
      <c r="A98" s="2" t="s">
        <v>318</v>
      </c>
      <c r="B98" s="2" t="s">
        <v>325</v>
      </c>
    </row>
    <row r="99" spans="1:2">
      <c r="A99" s="2" t="s">
        <v>326</v>
      </c>
      <c r="B99" s="2" t="s">
        <v>327</v>
      </c>
    </row>
    <row r="100" spans="1:2">
      <c r="A100" s="2" t="s">
        <v>326</v>
      </c>
      <c r="B100" s="2" t="s">
        <v>329</v>
      </c>
    </row>
    <row r="101" spans="1:2">
      <c r="A101" s="2" t="s">
        <v>546</v>
      </c>
      <c r="B101" s="2" t="s">
        <v>331</v>
      </c>
    </row>
    <row r="102" spans="1:2">
      <c r="A102" s="2" t="s">
        <v>547</v>
      </c>
      <c r="B102" s="2" t="s">
        <v>335</v>
      </c>
    </row>
    <row r="103" spans="1:2">
      <c r="A103" s="2" t="s">
        <v>548</v>
      </c>
      <c r="B103" s="2" t="s">
        <v>338</v>
      </c>
    </row>
    <row r="104" spans="1:2">
      <c r="A104" s="2" t="s">
        <v>549</v>
      </c>
      <c r="B104" s="2" t="s">
        <v>341</v>
      </c>
    </row>
    <row r="105" spans="1:2">
      <c r="A105" s="2" t="s">
        <v>550</v>
      </c>
      <c r="B105" s="2" t="s">
        <v>343</v>
      </c>
    </row>
    <row r="106" spans="1:2">
      <c r="A106" s="2" t="s">
        <v>551</v>
      </c>
      <c r="B106" s="2" t="s">
        <v>345</v>
      </c>
    </row>
    <row r="107" spans="1:2">
      <c r="A107" s="2" t="s">
        <v>552</v>
      </c>
      <c r="B107" s="2" t="s">
        <v>348</v>
      </c>
    </row>
    <row r="108" spans="1:2">
      <c r="A108" s="2" t="s">
        <v>553</v>
      </c>
      <c r="B108" s="2" t="s">
        <v>351</v>
      </c>
    </row>
    <row r="109" spans="1:2">
      <c r="A109" s="2" t="s">
        <v>554</v>
      </c>
      <c r="B109" s="2" t="s">
        <v>354</v>
      </c>
    </row>
    <row r="110" spans="1:2">
      <c r="A110" s="2" t="s">
        <v>555</v>
      </c>
      <c r="B110" s="2" t="s">
        <v>357</v>
      </c>
    </row>
    <row r="111" spans="1:2">
      <c r="A111" s="2" t="s">
        <v>556</v>
      </c>
      <c r="B111" s="2" t="s">
        <v>360</v>
      </c>
    </row>
    <row r="112" spans="1:2">
      <c r="A112" s="2" t="s">
        <v>557</v>
      </c>
      <c r="B112" s="2" t="s">
        <v>364</v>
      </c>
    </row>
    <row r="113" spans="1:2">
      <c r="A113" s="2" t="s">
        <v>558</v>
      </c>
      <c r="B113" s="2" t="s">
        <v>368</v>
      </c>
    </row>
    <row r="114" spans="1:2">
      <c r="A114" s="2" t="s">
        <v>559</v>
      </c>
      <c r="B114" s="2" t="s">
        <v>371</v>
      </c>
    </row>
    <row r="115" spans="1:2">
      <c r="A115" s="2" t="s">
        <v>559</v>
      </c>
      <c r="B115" s="2" t="s">
        <v>373</v>
      </c>
    </row>
    <row r="116" spans="1:2">
      <c r="A116" s="2" t="s">
        <v>560</v>
      </c>
      <c r="B116" s="2" t="s">
        <v>374</v>
      </c>
    </row>
    <row r="117" spans="1:2">
      <c r="A117" s="2" t="s">
        <v>561</v>
      </c>
      <c r="B117" s="2" t="s">
        <v>375</v>
      </c>
    </row>
    <row r="118" spans="1:2">
      <c r="A118" s="2" t="s">
        <v>562</v>
      </c>
      <c r="B118" s="2" t="s">
        <v>376</v>
      </c>
    </row>
    <row r="119" spans="1:2">
      <c r="A119" s="2" t="s">
        <v>563</v>
      </c>
      <c r="B119" s="2" t="s">
        <v>377</v>
      </c>
    </row>
    <row r="120" spans="1:2">
      <c r="A120" s="2" t="s">
        <v>563</v>
      </c>
      <c r="B120" s="2" t="s">
        <v>378</v>
      </c>
    </row>
    <row r="121" spans="1:2">
      <c r="A121" s="2" t="s">
        <v>564</v>
      </c>
      <c r="B121" s="2" t="s">
        <v>379</v>
      </c>
    </row>
    <row r="122" spans="1:2">
      <c r="A122" s="2" t="s">
        <v>565</v>
      </c>
      <c r="B122" s="2" t="s">
        <v>380</v>
      </c>
    </row>
    <row r="123" spans="1:2">
      <c r="A123" s="2" t="s">
        <v>565</v>
      </c>
      <c r="B123" s="2" t="s">
        <v>381</v>
      </c>
    </row>
    <row r="124" spans="1:2">
      <c r="A124" s="2" t="s">
        <v>565</v>
      </c>
      <c r="B124" s="2" t="s">
        <v>382</v>
      </c>
    </row>
    <row r="125" spans="1:2">
      <c r="A125" s="2" t="s">
        <v>565</v>
      </c>
      <c r="B125" s="2" t="s">
        <v>383</v>
      </c>
    </row>
    <row r="126" spans="1:2">
      <c r="A126" s="2" t="s">
        <v>566</v>
      </c>
      <c r="B126" s="2" t="s">
        <v>384</v>
      </c>
    </row>
    <row r="127" spans="1:2">
      <c r="A127" s="2" t="s">
        <v>566</v>
      </c>
      <c r="B127" s="2" t="s">
        <v>385</v>
      </c>
    </row>
    <row r="128" spans="1:2">
      <c r="A128" s="2" t="s">
        <v>567</v>
      </c>
      <c r="B128" s="2" t="s">
        <v>386</v>
      </c>
    </row>
    <row r="129" spans="1:2">
      <c r="A129" s="2" t="s">
        <v>567</v>
      </c>
      <c r="B129" s="2" t="s">
        <v>387</v>
      </c>
    </row>
    <row r="130" spans="1:2">
      <c r="A130" s="2" t="s">
        <v>567</v>
      </c>
      <c r="B130" s="2" t="s">
        <v>388</v>
      </c>
    </row>
    <row r="131" spans="1:2">
      <c r="A131" s="2" t="s">
        <v>389</v>
      </c>
      <c r="B131" s="2" t="s">
        <v>390</v>
      </c>
    </row>
    <row r="132" spans="1:2">
      <c r="A132" s="2" t="s">
        <v>568</v>
      </c>
      <c r="B132" s="2" t="s">
        <v>393</v>
      </c>
    </row>
    <row r="133" spans="1:2">
      <c r="A133" s="2" t="s">
        <v>569</v>
      </c>
      <c r="B133" s="2" t="s">
        <v>395</v>
      </c>
    </row>
    <row r="134" spans="1:2">
      <c r="A134" s="2" t="s">
        <v>570</v>
      </c>
      <c r="B134" s="2" t="s">
        <v>396</v>
      </c>
    </row>
    <row r="135" spans="1:2">
      <c r="A135" s="2" t="s">
        <v>571</v>
      </c>
      <c r="B135" s="2" t="s">
        <v>397</v>
      </c>
    </row>
    <row r="136" spans="1:2">
      <c r="A136" s="2" t="s">
        <v>572</v>
      </c>
      <c r="B136" s="2" t="s">
        <v>399</v>
      </c>
    </row>
    <row r="137" spans="1:2">
      <c r="A137" s="2" t="s">
        <v>573</v>
      </c>
      <c r="B137" s="2" t="s">
        <v>400</v>
      </c>
    </row>
    <row r="138" spans="1:2">
      <c r="A138" s="2" t="s">
        <v>574</v>
      </c>
      <c r="B138" s="2" t="s">
        <v>403</v>
      </c>
    </row>
    <row r="139" spans="1:2">
      <c r="A139" s="2" t="s">
        <v>575</v>
      </c>
      <c r="B139" s="2" t="s">
        <v>405</v>
      </c>
    </row>
    <row r="140" spans="1:2">
      <c r="A140" s="2" t="s">
        <v>576</v>
      </c>
      <c r="B140" s="2" t="s">
        <v>406</v>
      </c>
    </row>
    <row r="141" spans="1:2">
      <c r="A141" s="2" t="s">
        <v>577</v>
      </c>
      <c r="B141" s="2" t="s">
        <v>407</v>
      </c>
    </row>
    <row r="142" spans="1:2">
      <c r="A142" s="2" t="s">
        <v>578</v>
      </c>
      <c r="B142" s="2" t="s">
        <v>408</v>
      </c>
    </row>
    <row r="143" spans="1:2">
      <c r="A143" s="2" t="s">
        <v>579</v>
      </c>
      <c r="B143" s="2" t="s">
        <v>410</v>
      </c>
    </row>
    <row r="144" spans="1:2">
      <c r="A144" s="2" t="s">
        <v>580</v>
      </c>
      <c r="B144" s="2" t="s">
        <v>412</v>
      </c>
    </row>
    <row r="145" spans="1:2">
      <c r="A145" s="2" t="s">
        <v>581</v>
      </c>
      <c r="B145" s="2" t="s">
        <v>413</v>
      </c>
    </row>
    <row r="146" spans="1:2">
      <c r="A146" s="2" t="s">
        <v>582</v>
      </c>
      <c r="B146" s="2" t="s">
        <v>415</v>
      </c>
    </row>
    <row r="147" spans="1:2">
      <c r="A147" s="2" t="s">
        <v>417</v>
      </c>
      <c r="B147" s="2" t="s">
        <v>418</v>
      </c>
    </row>
    <row r="148" spans="1:2">
      <c r="A148" s="2" t="s">
        <v>422</v>
      </c>
      <c r="B148" s="2" t="s">
        <v>423</v>
      </c>
    </row>
    <row r="149" spans="1:2">
      <c r="A149" s="2" t="s">
        <v>426</v>
      </c>
      <c r="B149" s="2" t="s">
        <v>427</v>
      </c>
    </row>
    <row r="150" spans="1:2">
      <c r="A150" s="2" t="s">
        <v>426</v>
      </c>
      <c r="B150" s="2" t="s">
        <v>429</v>
      </c>
    </row>
    <row r="151" spans="1:2">
      <c r="A151" s="2" t="s">
        <v>426</v>
      </c>
      <c r="B151" s="2" t="s">
        <v>431</v>
      </c>
    </row>
    <row r="152" spans="1:2">
      <c r="A152" s="2" t="s">
        <v>433</v>
      </c>
      <c r="B152" s="2" t="s">
        <v>434</v>
      </c>
    </row>
    <row r="153" spans="1:2">
      <c r="A153" s="2" t="s">
        <v>436</v>
      </c>
      <c r="B153" s="2" t="s">
        <v>437</v>
      </c>
    </row>
    <row r="154" spans="1:2">
      <c r="A154" s="2" t="s">
        <v>440</v>
      </c>
      <c r="B154" s="2" t="s">
        <v>441</v>
      </c>
    </row>
    <row r="155" spans="1:2">
      <c r="A155" s="2" t="s">
        <v>440</v>
      </c>
      <c r="B155" s="2" t="s">
        <v>443</v>
      </c>
    </row>
    <row r="156" spans="1:2">
      <c r="A156" s="2" t="s">
        <v>440</v>
      </c>
      <c r="B156" s="2" t="s">
        <v>444</v>
      </c>
    </row>
    <row r="157" spans="1:2">
      <c r="A157" s="2" t="s">
        <v>446</v>
      </c>
      <c r="B157" s="2" t="s">
        <v>447</v>
      </c>
    </row>
    <row r="158" spans="1:2">
      <c r="A158" s="2" t="s">
        <v>450</v>
      </c>
      <c r="B158" s="2" t="s">
        <v>451</v>
      </c>
    </row>
    <row r="159" spans="1:2">
      <c r="A159" s="2" t="s">
        <v>450</v>
      </c>
      <c r="B159" s="2" t="s">
        <v>453</v>
      </c>
    </row>
    <row r="160" spans="1:2">
      <c r="A160" s="2" t="s">
        <v>450</v>
      </c>
      <c r="B160" s="2" t="s">
        <v>454</v>
      </c>
    </row>
    <row r="161" spans="1:2">
      <c r="A161" s="2" t="s">
        <v>456</v>
      </c>
      <c r="B161" s="2" t="s">
        <v>457</v>
      </c>
    </row>
    <row r="162" spans="1:2">
      <c r="A162" s="2" t="s">
        <v>459</v>
      </c>
      <c r="B162" s="2" t="s">
        <v>460</v>
      </c>
    </row>
    <row r="163" spans="1:2">
      <c r="A163" s="2" t="s">
        <v>462</v>
      </c>
      <c r="B163" s="2" t="s">
        <v>463</v>
      </c>
    </row>
    <row r="164" spans="1:2">
      <c r="A164" s="2" t="s">
        <v>465</v>
      </c>
      <c r="B164" s="2" t="s">
        <v>466</v>
      </c>
    </row>
    <row r="165" spans="1:2">
      <c r="A165" s="2" t="s">
        <v>465</v>
      </c>
      <c r="B165" s="2" t="s">
        <v>468</v>
      </c>
    </row>
    <row r="166" spans="1:2">
      <c r="A166" s="2" t="s">
        <v>465</v>
      </c>
      <c r="B166" s="2" t="s">
        <v>469</v>
      </c>
    </row>
    <row r="167" spans="1:2">
      <c r="A167" s="2" t="s">
        <v>470</v>
      </c>
      <c r="B167" s="2" t="s">
        <v>471</v>
      </c>
    </row>
    <row r="168" spans="1:2">
      <c r="A168" s="2" t="s">
        <v>474</v>
      </c>
      <c r="B168" s="2" t="s">
        <v>475</v>
      </c>
    </row>
    <row r="169" spans="1:2">
      <c r="A169" s="2" t="s">
        <v>474</v>
      </c>
      <c r="B169" s="2" t="s">
        <v>477</v>
      </c>
    </row>
    <row r="170" spans="1:2">
      <c r="A170" s="2" t="s">
        <v>478</v>
      </c>
      <c r="B170" s="2" t="s">
        <v>479</v>
      </c>
    </row>
    <row r="171" spans="1:2">
      <c r="A171" s="2" t="s">
        <v>478</v>
      </c>
      <c r="B171" s="2" t="s">
        <v>481</v>
      </c>
    </row>
    <row r="172" spans="1:2">
      <c r="A172" s="2" t="s">
        <v>478</v>
      </c>
      <c r="B172" s="2" t="s">
        <v>482</v>
      </c>
    </row>
    <row r="173" spans="1:2">
      <c r="A173" s="2" t="s">
        <v>478</v>
      </c>
      <c r="B173" s="2" t="s">
        <v>483</v>
      </c>
    </row>
    <row r="174" spans="1:2">
      <c r="A174" s="2" t="s">
        <v>478</v>
      </c>
      <c r="B174" s="2" t="s">
        <v>484</v>
      </c>
    </row>
    <row r="175" spans="1:2">
      <c r="A175" s="2" t="s">
        <v>485</v>
      </c>
      <c r="B175" s="2" t="s">
        <v>486</v>
      </c>
    </row>
    <row r="176" spans="1:2">
      <c r="A176" s="2" t="s">
        <v>488</v>
      </c>
      <c r="B176" s="2" t="s">
        <v>489</v>
      </c>
    </row>
    <row r="177" spans="1:2">
      <c r="A177" s="2" t="s">
        <v>488</v>
      </c>
      <c r="B177" s="2" t="s">
        <v>491</v>
      </c>
    </row>
    <row r="178" spans="1:2">
      <c r="A178" s="2" t="s">
        <v>492</v>
      </c>
      <c r="B178" s="2" t="s">
        <v>493</v>
      </c>
    </row>
    <row r="179" spans="1:2">
      <c r="A179" s="2" t="s">
        <v>495</v>
      </c>
      <c r="B179" s="2" t="s">
        <v>496</v>
      </c>
    </row>
    <row r="180" spans="1:2">
      <c r="A180" s="2" t="s">
        <v>495</v>
      </c>
      <c r="B180" s="2" t="s">
        <v>498</v>
      </c>
    </row>
    <row r="181" spans="1:2">
      <c r="A181" s="2" t="s">
        <v>499</v>
      </c>
      <c r="B181" s="2" t="s">
        <v>500</v>
      </c>
    </row>
    <row r="182" spans="1:2">
      <c r="A182" s="2" t="s">
        <v>502</v>
      </c>
      <c r="B182" s="2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2024-09-11T01:50:50Z</cp:lastPrinted>
  <dcterms:created xsi:type="dcterms:W3CDTF">2009-06-02T18:56:54Z</dcterms:created>
  <dcterms:modified xsi:type="dcterms:W3CDTF">2024-09-11T01:51:06Z</dcterms:modified>
</cp:coreProperties>
</file>