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181B2557-B28D-488F-AA16-8C08FCF10BB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Invoice!$A$1:$L$88</definedName>
    <definedName name="_xlnm.Print_Area" localSheetId="2">'Shipping Invoice'!$A$1:$M$81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" i="2" l="1"/>
  <c r="K78" i="2"/>
  <c r="F79" i="2"/>
  <c r="L6" i="7"/>
  <c r="L79" i="7"/>
  <c r="L78" i="7"/>
  <c r="E72" i="6"/>
  <c r="E69" i="6"/>
  <c r="E68" i="6"/>
  <c r="E67" i="6"/>
  <c r="E66" i="6"/>
  <c r="E63" i="6"/>
  <c r="E62" i="6"/>
  <c r="E61" i="6"/>
  <c r="E60" i="6"/>
  <c r="E57" i="6"/>
  <c r="E56" i="6"/>
  <c r="E55" i="6"/>
  <c r="E54" i="6"/>
  <c r="E51" i="6"/>
  <c r="E50" i="6"/>
  <c r="E49" i="6"/>
  <c r="E48" i="6"/>
  <c r="E45" i="6"/>
  <c r="E44" i="6"/>
  <c r="E43" i="6"/>
  <c r="E42" i="6"/>
  <c r="E39" i="6"/>
  <c r="E38" i="6"/>
  <c r="E37" i="6"/>
  <c r="E36" i="6"/>
  <c r="E33" i="6"/>
  <c r="E32" i="6"/>
  <c r="E31" i="6"/>
  <c r="E30" i="6"/>
  <c r="E27" i="6"/>
  <c r="E26" i="6"/>
  <c r="E25" i="6"/>
  <c r="E24" i="6"/>
  <c r="E21" i="6"/>
  <c r="E20" i="6"/>
  <c r="E19" i="6"/>
  <c r="E18" i="6"/>
  <c r="L10" i="7"/>
  <c r="L17" i="7"/>
  <c r="J74" i="7"/>
  <c r="B69" i="7"/>
  <c r="J69" i="7"/>
  <c r="B65" i="7"/>
  <c r="J64" i="7"/>
  <c r="J58" i="7"/>
  <c r="J52" i="7"/>
  <c r="J46" i="7"/>
  <c r="B44" i="7"/>
  <c r="J41" i="7"/>
  <c r="J35" i="7"/>
  <c r="B34" i="7"/>
  <c r="B32" i="7"/>
  <c r="J31" i="7"/>
  <c r="B26" i="7"/>
  <c r="J26" i="7"/>
  <c r="O1" i="7"/>
  <c r="J73" i="7" s="1"/>
  <c r="N1" i="6"/>
  <c r="E71" i="6" s="1"/>
  <c r="F1002" i="6"/>
  <c r="F1001" i="6"/>
  <c r="D72" i="6"/>
  <c r="B76" i="7" s="1"/>
  <c r="D71" i="6"/>
  <c r="B75" i="7" s="1"/>
  <c r="D70" i="6"/>
  <c r="B74" i="7" s="1"/>
  <c r="D69" i="6"/>
  <c r="B73" i="7" s="1"/>
  <c r="D68" i="6"/>
  <c r="B72" i="7" s="1"/>
  <c r="D67" i="6"/>
  <c r="B71" i="7" s="1"/>
  <c r="D66" i="6"/>
  <c r="B70" i="7" s="1"/>
  <c r="D65" i="6"/>
  <c r="D64" i="6"/>
  <c r="B68" i="7" s="1"/>
  <c r="D63" i="6"/>
  <c r="B67" i="7" s="1"/>
  <c r="D62" i="6"/>
  <c r="B66" i="7" s="1"/>
  <c r="D61" i="6"/>
  <c r="D60" i="6"/>
  <c r="B64" i="7" s="1"/>
  <c r="D59" i="6"/>
  <c r="B63" i="7" s="1"/>
  <c r="D58" i="6"/>
  <c r="B62" i="7" s="1"/>
  <c r="D57" i="6"/>
  <c r="B61" i="7" s="1"/>
  <c r="D56" i="6"/>
  <c r="B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D39" i="6"/>
  <c r="B43" i="7" s="1"/>
  <c r="D38" i="6"/>
  <c r="B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D29" i="6"/>
  <c r="B33" i="7" s="1"/>
  <c r="D28" i="6"/>
  <c r="D27" i="6"/>
  <c r="B31" i="7" s="1"/>
  <c r="L31" i="7" s="1"/>
  <c r="D26" i="6"/>
  <c r="B30" i="7" s="1"/>
  <c r="D25" i="6"/>
  <c r="B29" i="7" s="1"/>
  <c r="D24" i="6"/>
  <c r="B28" i="7" s="1"/>
  <c r="D23" i="6"/>
  <c r="B27" i="7" s="1"/>
  <c r="D22" i="6"/>
  <c r="D21" i="6"/>
  <c r="B25" i="7" s="1"/>
  <c r="D20" i="6"/>
  <c r="B24" i="7" s="1"/>
  <c r="D19" i="6"/>
  <c r="B23" i="7" s="1"/>
  <c r="D18" i="6"/>
  <c r="B22" i="7" s="1"/>
  <c r="G3" i="6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77" i="2" s="1"/>
  <c r="K22" i="2"/>
  <c r="L56" i="7" l="1"/>
  <c r="L68" i="7"/>
  <c r="J36" i="7"/>
  <c r="J53" i="7"/>
  <c r="J59" i="7"/>
  <c r="J75" i="7"/>
  <c r="L75" i="7" s="1"/>
  <c r="L51" i="7"/>
  <c r="L32" i="7"/>
  <c r="J43" i="7"/>
  <c r="L43" i="7" s="1"/>
  <c r="J48" i="7"/>
  <c r="J54" i="7"/>
  <c r="L54" i="7" s="1"/>
  <c r="J70" i="7"/>
  <c r="J76" i="7"/>
  <c r="L40" i="7"/>
  <c r="L46" i="7"/>
  <c r="L52" i="7"/>
  <c r="L58" i="7"/>
  <c r="L64" i="7"/>
  <c r="L70" i="7"/>
  <c r="L76" i="7"/>
  <c r="J23" i="7"/>
  <c r="L23" i="7" s="1"/>
  <c r="J28" i="7"/>
  <c r="L28" i="7" s="1"/>
  <c r="J33" i="7"/>
  <c r="J38" i="7"/>
  <c r="J44" i="7"/>
  <c r="J49" i="7"/>
  <c r="J55" i="7"/>
  <c r="L55" i="7" s="1"/>
  <c r="J61" i="7"/>
  <c r="L61" i="7" s="1"/>
  <c r="J66" i="7"/>
  <c r="J71" i="7"/>
  <c r="L71" i="7" s="1"/>
  <c r="L50" i="7"/>
  <c r="L74" i="7"/>
  <c r="J32" i="7"/>
  <c r="J47" i="7"/>
  <c r="L69" i="7"/>
  <c r="L33" i="7"/>
  <c r="J37" i="7"/>
  <c r="L37" i="7" s="1"/>
  <c r="L35" i="7"/>
  <c r="L41" i="7"/>
  <c r="L47" i="7"/>
  <c r="L53" i="7"/>
  <c r="L59" i="7"/>
  <c r="J24" i="7"/>
  <c r="J29" i="7"/>
  <c r="J34" i="7"/>
  <c r="L34" i="7" s="1"/>
  <c r="J39" i="7"/>
  <c r="L39" i="7" s="1"/>
  <c r="L44" i="7"/>
  <c r="J50" i="7"/>
  <c r="J56" i="7"/>
  <c r="J62" i="7"/>
  <c r="J67" i="7"/>
  <c r="L67" i="7" s="1"/>
  <c r="J72" i="7"/>
  <c r="L72" i="7" s="1"/>
  <c r="L49" i="7"/>
  <c r="L73" i="7"/>
  <c r="L38" i="7"/>
  <c r="L62" i="7"/>
  <c r="L26" i="7"/>
  <c r="J42" i="7"/>
  <c r="J65" i="7"/>
  <c r="L65" i="7" s="1"/>
  <c r="L45" i="7"/>
  <c r="J22" i="7"/>
  <c r="J27" i="7"/>
  <c r="L27" i="7" s="1"/>
  <c r="J60" i="7"/>
  <c r="L60" i="7" s="1"/>
  <c r="L29" i="7"/>
  <c r="L24" i="7"/>
  <c r="L36" i="7"/>
  <c r="L42" i="7"/>
  <c r="L48" i="7"/>
  <c r="L66" i="7"/>
  <c r="J25" i="7"/>
  <c r="L25" i="7" s="1"/>
  <c r="J30" i="7"/>
  <c r="L30" i="7" s="1"/>
  <c r="J40" i="7"/>
  <c r="J45" i="7"/>
  <c r="J51" i="7"/>
  <c r="J57" i="7"/>
  <c r="L57" i="7" s="1"/>
  <c r="J63" i="7"/>
  <c r="L63" i="7" s="1"/>
  <c r="J68" i="7"/>
  <c r="E22" i="6"/>
  <c r="E28" i="6"/>
  <c r="E34" i="6"/>
  <c r="E40" i="6"/>
  <c r="E46" i="6"/>
  <c r="E52" i="6"/>
  <c r="E58" i="6"/>
  <c r="E64" i="6"/>
  <c r="E70" i="6"/>
  <c r="E23" i="6"/>
  <c r="E29" i="6"/>
  <c r="E35" i="6"/>
  <c r="E41" i="6"/>
  <c r="E47" i="6"/>
  <c r="E53" i="6"/>
  <c r="E59" i="6"/>
  <c r="E65" i="6"/>
  <c r="B77" i="7"/>
  <c r="L22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77" i="7" l="1"/>
  <c r="L80" i="7" s="1"/>
  <c r="M11" i="6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83" i="2" s="1"/>
  <c r="J87" i="2" l="1"/>
  <c r="J85" i="2" s="1"/>
  <c r="J88" i="2"/>
  <c r="J86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<sst xmlns="http://schemas.openxmlformats.org/spreadsheetml/2006/main" count="1162" uniqueCount="245">
  <si>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</si>
  <si>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</si>
  <si>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</si>
  <si>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</si>
  <si>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</si>
  <si>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</si>
  <si>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</si>
  <si>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</si>
  <si>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</si>
  <si>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</si>
  <si>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</si>
  <si>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</si>
  <si>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</si>
  <si>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</si>
  <si>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</si>
  <si>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</si>
  <si>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</si>
  <si>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</si>
  <si>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</si>
  <si>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</si>
  <si>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</si>
  <si>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</si>
  <si>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</si>
  <si>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</si>
  <si>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</si>
  <si>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</si>
  <si>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</si>
  <si>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</si>
  <si>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</si>
  <si>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</si>
  <si>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</si>
  <si>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</si>
  <si>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</si>
  <si>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</si>
  <si>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</si>
  <si>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</si>
  <si>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</si>
  <si>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</si>
  <si>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</si>
  <si>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</si>
  <si>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</si>
  <si>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</si>
  <si>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</si>
  <si>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</si>
  <si>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</si>
  <si>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</si>
  <si>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</si>
  <si>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</si>
  <si>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</si>
  <si>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</si>
  <si>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</si>
  <si>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</si>
  <si>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</si>
  <si>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</si>
  <si>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</si>
  <si>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</si>
  <si>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</si>
  <si>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</si>
  <si>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</si>
  <si>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</si>
  <si>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</si>
  <si>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</si>
  <si>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</si>
  <si>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</si>
  <si>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</si>
  <si>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</si>
  <si>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</si>
  <si>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</si>
  <si>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</si>
  <si>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</si>
  <si>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</si>
  <si>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</si>
  <si>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</si>
  <si>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</si>
  <si>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</si>
  <si>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</si>
  <si>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</si>
  <si>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</si>
  <si>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Sunny</t>
  </si>
  <si>
    <t>Length: 8mm</t>
  </si>
  <si>
    <t>Color: High Polish</t>
  </si>
  <si>
    <t>Length: 6mm</t>
  </si>
  <si>
    <t>Total Order USD</t>
  </si>
  <si>
    <t>Total Invoice USD</t>
  </si>
  <si>
    <t>JS Sourcings2</t>
  </si>
  <si>
    <t>Sam2 Kong2</t>
  </si>
  <si>
    <t>30/F Room 30-01 / S-01 152 Chartered Square Building</t>
  </si>
  <si>
    <t>10500 Bang Rak</t>
  </si>
  <si>
    <t>Tel: +66 0967325866</t>
  </si>
  <si>
    <t>Email: jssourcings@gmail.com</t>
  </si>
  <si>
    <t>ACFP</t>
  </si>
  <si>
    <t>ACFP-D11A09</t>
  </si>
  <si>
    <t>Gauge: 6mm</t>
  </si>
  <si>
    <t>Color: Clear</t>
  </si>
  <si>
    <t>Acrylic flesh tunnel with external screw-fit</t>
  </si>
  <si>
    <t>ANBBC25</t>
  </si>
  <si>
    <t>ANBBC25-B01000</t>
  </si>
  <si>
    <t>Crystal Color: Clear</t>
  </si>
  <si>
    <t>Bio - Flex nose bone, 20g (0.8mm) with a 2.5mm round top with bezel set SwarovskiⓇ crystal</t>
  </si>
  <si>
    <t>ANBBC25-B05000</t>
  </si>
  <si>
    <t>Crystal Color: Sapphire</t>
  </si>
  <si>
    <t>ANBBC25-B06000</t>
  </si>
  <si>
    <t>Crystal Color: Aquamarine</t>
  </si>
  <si>
    <t>ANSBC25</t>
  </si>
  <si>
    <t>ANSBC25-B01000</t>
  </si>
  <si>
    <t>Bio - Flex nose stud, 20g (0.8mm) with a 2.5mm round top with bezel set SwarovskiⓇ crystal</t>
  </si>
  <si>
    <t>ANSBC25-B02000</t>
  </si>
  <si>
    <t>Crystal Color: AB</t>
  </si>
  <si>
    <t>ANSBC25-B03000</t>
  </si>
  <si>
    <t>Crystal Color: Rose</t>
  </si>
  <si>
    <t>ANSBC25-B07000</t>
  </si>
  <si>
    <t>Crystal Color: Blue Zircon</t>
  </si>
  <si>
    <t>ANSBC25-B09000</t>
  </si>
  <si>
    <t>Crystal Color: Amethyst</t>
  </si>
  <si>
    <t>ANSBC25-B12000</t>
  </si>
  <si>
    <t>Crystal Color: Fuchsia</t>
  </si>
  <si>
    <t>BCRTE</t>
  </si>
  <si>
    <t>BCRTE-F04A10</t>
  </si>
  <si>
    <t>Color: Blue</t>
  </si>
  <si>
    <t>Premium PVD plated surgical steel ball closure ring, 16g (1.2mm) with 3mm ball</t>
  </si>
  <si>
    <t>BINSWC</t>
  </si>
  <si>
    <t>BINSWC-B01000</t>
  </si>
  <si>
    <t>Clear bio-flex nose screw, 18g (1mm) with 1.5mm round crystal</t>
  </si>
  <si>
    <t>BINSWC-B04000</t>
  </si>
  <si>
    <t>Crystal Color: Light Sapphire</t>
  </si>
  <si>
    <t>BINSWC-B05000</t>
  </si>
  <si>
    <t>BINSWC-B06000</t>
  </si>
  <si>
    <t>BN18CN3</t>
  </si>
  <si>
    <t>BN18CN3-F04000</t>
  </si>
  <si>
    <t>Surgical steel eyebrow banana, 18g (1mm) with two 3mm cones</t>
  </si>
  <si>
    <t>BN18CN3-F06000</t>
  </si>
  <si>
    <t>Length: 10mm</t>
  </si>
  <si>
    <t>BNEBIN</t>
  </si>
  <si>
    <t>BNEBIN-F04000</t>
  </si>
  <si>
    <t>Surgical steel eyebrow banana, 16g (1.2mm) with two internally threaded 3mm balls</t>
  </si>
  <si>
    <t>BNETB</t>
  </si>
  <si>
    <t>BNETB-F04A10</t>
  </si>
  <si>
    <t>Premium PVD plated surgical steel eyebrow banana, 16g (1.2mm) with two 3mm balls</t>
  </si>
  <si>
    <t>BNETCN</t>
  </si>
  <si>
    <t>BNETCN-F04A10</t>
  </si>
  <si>
    <t>Premium PVD plated surgical steel eyebrow banana, 16g (1.2mm) with 3mm cones</t>
  </si>
  <si>
    <t>CB18B3</t>
  </si>
  <si>
    <t>CB18B3-F02000</t>
  </si>
  <si>
    <t>Surgical steel circular barbell, 18g (1mm) with two 3mm balls</t>
  </si>
  <si>
    <t>CB18CN3</t>
  </si>
  <si>
    <t>CB18CN3-F02000</t>
  </si>
  <si>
    <t>Surgical steel circular barbell, 18g (1mm) with two 3mm cones</t>
  </si>
  <si>
    <t>CBETB</t>
  </si>
  <si>
    <t>CBETB-F04A10</t>
  </si>
  <si>
    <t>Premium PVD plated surgical steel circular barbell, 16g (1.2mm) with two 3mm balls</t>
  </si>
  <si>
    <t>CBETCN</t>
  </si>
  <si>
    <t>CBETCN-F04A10</t>
  </si>
  <si>
    <t>Premium PVD plated surgical steel circular barbell, 16g (1.2mm) with two 3mm cones</t>
  </si>
  <si>
    <t>CBTB4</t>
  </si>
  <si>
    <t>CBTB4-F06A07</t>
  </si>
  <si>
    <t>Color: Black</t>
  </si>
  <si>
    <t>Anodized surgical steel circular barbell, 14g (1.6mm) with two 4mm balls</t>
  </si>
  <si>
    <t>FTAB</t>
  </si>
  <si>
    <t>FTAB-D14000</t>
  </si>
  <si>
    <t>Gauge: 12mm</t>
  </si>
  <si>
    <t>Black acrylic screw-fit flesh tunnel with rainbow color logo</t>
  </si>
  <si>
    <t>IPVRD</t>
  </si>
  <si>
    <t>IPVRD-L08A08</t>
  </si>
  <si>
    <t>Size: 8mm</t>
  </si>
  <si>
    <t>Color: White</t>
  </si>
  <si>
    <t>Acrylic fake plug without rubber O-rings</t>
  </si>
  <si>
    <t>LB18B3</t>
  </si>
  <si>
    <t>LB18B3-P64F02</t>
  </si>
  <si>
    <t>PVD plated 316L steel labret, 18g (1mm) with 3mm ball</t>
  </si>
  <si>
    <t>LBB4</t>
  </si>
  <si>
    <t>LBB4-F05000</t>
  </si>
  <si>
    <t>Length: 9mm</t>
  </si>
  <si>
    <t>Surgical steel labret, 14g (1.6mm) with a 4mm ball</t>
  </si>
  <si>
    <t>NSTC</t>
  </si>
  <si>
    <t>NSTC-A07B01</t>
  </si>
  <si>
    <t>Anodized surgical steel nose screw, 20g (0.8mm) with 2mm round crystal tops</t>
  </si>
  <si>
    <t>NSTC-A07B03</t>
  </si>
  <si>
    <t>NSTC-A07B07</t>
  </si>
  <si>
    <t>SPETB</t>
  </si>
  <si>
    <t>SPETB-F04A07</t>
  </si>
  <si>
    <t>Premium PVD plated surgical steel eyebrow spiral, 16g (1.2mm) with two 3mm balls</t>
  </si>
  <si>
    <t>SPETCN</t>
  </si>
  <si>
    <t>SPETCN-F04A07</t>
  </si>
  <si>
    <t>Premium PVD plated surgical steel eyebrow spiral, 16g (1.2mm) with two 3mm cones</t>
  </si>
  <si>
    <t>UBNECN</t>
  </si>
  <si>
    <t>UBNECN-F04000</t>
  </si>
  <si>
    <t>Titanium G23 eyebrow banana, 16g (1.2mm) with two 3mm cones</t>
  </si>
  <si>
    <t>ULBB3</t>
  </si>
  <si>
    <t>ULBB3-F02000</t>
  </si>
  <si>
    <t>Titanium G23 labret, 16g (1.2mm) with a 3mm ball</t>
  </si>
  <si>
    <t>ULBB3-F03000</t>
  </si>
  <si>
    <t>Length: 7mm</t>
  </si>
  <si>
    <t>ULBB3-F04000</t>
  </si>
  <si>
    <t>UTBNECN</t>
  </si>
  <si>
    <t>UTBNECN-F04A35</t>
  </si>
  <si>
    <t>Color: Purple</t>
  </si>
  <si>
    <t>Anodized titanium G23 eyebrow banana, 16g (1.2mm) with two 3mm cones</t>
  </si>
  <si>
    <t>UTCBEB</t>
  </si>
  <si>
    <t>UTCBEB-F04A10</t>
  </si>
  <si>
    <t>Anodized titanium G23 circular eyebrow barbell, 16g (1.2mm) with 3mm balls</t>
  </si>
  <si>
    <t>UTCBEB-F04A20</t>
  </si>
  <si>
    <t>Color: Green</t>
  </si>
  <si>
    <t>UTCBECN</t>
  </si>
  <si>
    <t>UTCBECN-F04A10</t>
  </si>
  <si>
    <t>Anodized titanium G23 circular eyebrow barbell, 16g (1.2mm) with 3mm cones</t>
  </si>
  <si>
    <t>UTCBECN-F04A15</t>
  </si>
  <si>
    <t>Color: Light blue</t>
  </si>
  <si>
    <t>UTCBECN-F04A20</t>
  </si>
  <si>
    <t>UTCBECN-F04A35</t>
  </si>
  <si>
    <t>UTLBB3</t>
  </si>
  <si>
    <t>UTLBB3-F04A07</t>
  </si>
  <si>
    <t>Anodized titanium G23 labret, 16g (1.2mm) with a 3mm ball</t>
  </si>
  <si>
    <t>UTSPEN</t>
  </si>
  <si>
    <t>UTSPEN-F04A35</t>
  </si>
  <si>
    <t>XABN16G</t>
  </si>
  <si>
    <t>XABN16G-F06A09</t>
  </si>
  <si>
    <t>Pack of 10 pcs. of bioflex banana posts with external threading, 16g (1.2mm)</t>
  </si>
  <si>
    <t>XAJB3</t>
  </si>
  <si>
    <t>XAJB3-B01000</t>
  </si>
  <si>
    <t>Pack of 10 pcs. of 3mm Bio-Flex balls with bezel set crystal with 1.2mm threading (16g)</t>
  </si>
  <si>
    <t>XJB3</t>
  </si>
  <si>
    <t>XJB3-B01000</t>
  </si>
  <si>
    <t>Pack of 10 pcs. of 3mm high polished surgical steel balls with bezel set crystal and with 1.2mm (16g) threading</t>
  </si>
  <si>
    <t>XJB3-B05000</t>
  </si>
  <si>
    <t>XJB3-B12000</t>
  </si>
  <si>
    <t>XUSP16G</t>
  </si>
  <si>
    <t>XUSP16G-F04000</t>
  </si>
  <si>
    <t>Pack of 10 pcs. of high polished titanium G23 spiral bars, 16g (1.2mm)</t>
  </si>
  <si>
    <t>XUTBN16</t>
  </si>
  <si>
    <t>XUTBN16-F04A07</t>
  </si>
  <si>
    <t>Set of 5 pcs. of anodized titanium G23eyebrow banana post with 16g threading (1.2mm)</t>
  </si>
  <si>
    <t>XUTCB16</t>
  </si>
  <si>
    <t>XUTCB16-F04A07</t>
  </si>
  <si>
    <t>ACFP2</t>
  </si>
  <si>
    <t>FTAB1/2</t>
  </si>
  <si>
    <t>Anodized titanium G23 eyebrow spiral, 16g (1.2mm) with two 3mm cones - length 5/16'' (8mm)</t>
  </si>
  <si>
    <t>Set of 5 pcs. of anodized titanium G23 circular barbell post with 16g threading (1.2mm) - length 1/4'' to 3/8'' (6mm to 10mm)</t>
  </si>
  <si>
    <t>Exchange Rate THB-THB</t>
  </si>
  <si>
    <t>Six Thousand Five Hundred Seventy-One and 27/100 THB</t>
  </si>
  <si>
    <t>54728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</si>
  <si>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</si>
  <si>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</si>
  <si>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>Three Thousand Five Hundred One and 34/100 THB</t>
  </si>
  <si>
    <t xml:space="preserve">Credit 90 Days from the day order is picked up. 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</si>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</sst>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dd/mmm/yy"/>
    <numFmt numFmtId="167" formatCode="[$-409]d\-mmm\-yy;@"/>
    <numFmt numFmtId="168" formatCode="[$-409]dd\-mmm\-yy;@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27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5" fontId="5" fillId="0" borderId="0" xfId="3" applyNumberFormat="1" applyAlignment="1">
      <alignment vertical="center"/>
    </xf>
    <xf numFmtId="165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15" fontId="5" fillId="2" borderId="29" xfId="3" applyNumberFormat="1" applyFill="1" applyBorder="1" applyAlignment="1">
      <alignment horizontal="center" vertical="center" wrapText="1"/>
    </xf>
    <xf numFmtId="4" fontId="1" fillId="2" borderId="0" xfId="0" applyNumberFormat="1" applyFont="1" applyFill="1" applyAlignment="1">
      <alignment horizontal="right" vertical="top" wrapText="1"/>
    </xf>
    <xf numFmtId="2" fontId="1" fillId="2" borderId="0" xfId="0" applyNumberFormat="1" applyFont="1" applyFill="1" applyAlignment="1">
      <alignment horizontal="right"/>
    </xf>
    <xf numFmtId="0" fontId="1" fillId="2" borderId="8" xfId="0" applyFont="1" applyFill="1" applyBorder="1"/>
    <xf numFmtId="167" fontId="32" fillId="2" borderId="7" xfId="61" applyNumberFormat="1" applyFont="1" applyFill="1" applyBorder="1" applyAlignment="1">
      <alignment horizontal="center" vertical="center"/>
    </xf>
    <xf numFmtId="1" fontId="18" fillId="2" borderId="6" xfId="61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168" fontId="32" fillId="2" borderId="7" xfId="61" applyNumberFormat="1" applyFont="1" applyFill="1" applyBorder="1" applyAlignment="1">
      <alignment horizontal="center" vertical="center"/>
    </xf>
    <xf numFmtId="1" fontId="18" fillId="2" borderId="2" xfId="61" applyNumberFormat="1" applyFont="1" applyFill="1" applyBorder="1"/>
    <xf numFmtId="1" fontId="18" fillId="2" borderId="1" xfId="61" applyNumberFormat="1" applyFont="1" applyFill="1" applyBorder="1"/>
    <xf numFmtId="167" fontId="32" fillId="2" borderId="7" xfId="61" applyNumberFormat="1" applyFont="1" applyFill="1" applyBorder="1" applyAlignment="1">
      <alignment horizontal="center"/>
    </xf>
    <xf numFmtId="1" fontId="1" fillId="2" borderId="2" xfId="0" applyNumberFormat="1" applyFont="1" applyFill="1" applyBorder="1"/>
    <xf numFmtId="1" fontId="1" fillId="2" borderId="7" xfId="0" applyNumberFormat="1" applyFont="1" applyFill="1" applyBorder="1"/>
    <xf numFmtId="0" fontId="1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15" fontId="1" fillId="2" borderId="21" xfId="0" applyNumberFormat="1" applyFont="1" applyFill="1" applyBorder="1" applyAlignment="1">
      <alignment horizontal="center" vertical="center"/>
    </xf>
    <xf numFmtId="15" fontId="1" fillId="2" borderId="20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5527">
    <cellStyle name="Comma 2" xfId="7" xr:uid="{07EBDB42-8F92-4BFB-B91E-1F84BA0118C6}"/>
    <cellStyle name="Comma 2 2" xfId="4409" xr:uid="{150297A4-B598-44A0-B5E6-18EB6CA99D00}"/>
    <cellStyle name="Comma 2 2 2" xfId="4923" xr:uid="{768CD7D5-C113-4B8E-84AC-A94874C7F114}"/>
    <cellStyle name="Comma 2 2 2 2" xfId="5493" xr:uid="{4DB3A740-C546-46C2-A3A8-9A53F176B4D8}"/>
    <cellStyle name="Comma 2 2 3" xfId="4805" xr:uid="{96779B7B-1A98-4A41-A07C-86085FC8CDFA}"/>
    <cellStyle name="Comma 2 2 4" xfId="5517" xr:uid="{8881A5C1-39D1-4382-9DC3-EDE38663258B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17FD16D3-98A6-41EF-B6DA-3007BB93C892}"/>
    <cellStyle name="Comma 3 2 2 2" xfId="5494" xr:uid="{5C3D7C6E-0180-4ECF-8E15-9C1225F34D20}"/>
    <cellStyle name="Comma 3 2 3" xfId="5492" xr:uid="{24397379-E309-4A40-BA00-697E5AE120A7}"/>
    <cellStyle name="Comma 3 2 4" xfId="5518" xr:uid="{3B35AFEC-AD00-4DF1-9BE9-B8FDAA70BC26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6B1A7B44-1602-4D6C-BA8D-9C296EC5D18E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F7A76B5A-6093-48E0-8441-B41EF19E9753}"/>
    <cellStyle name="Currency 11 5 3" xfId="4888" xr:uid="{5B467D7C-4BBC-45A3-8C87-EBA5C61B11FD}"/>
    <cellStyle name="Currency 11 5 3 2" xfId="5483" xr:uid="{2D1BB876-EF06-485A-A1CD-2E70CD51BA24}"/>
    <cellStyle name="Currency 11 5 3 3" xfId="4925" xr:uid="{544D22E4-7FEE-4396-A0DD-C8E52DE8AA43}"/>
    <cellStyle name="Currency 11 5 4" xfId="4865" xr:uid="{4C8D15B4-6878-4694-9180-FB460E310B31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8760BB74-F52A-4044-9E17-C45F9A8141AD}"/>
    <cellStyle name="Currency 13 4" xfId="4295" xr:uid="{BA07601C-D51B-4BC1-8732-754F15EBA5CA}"/>
    <cellStyle name="Currency 13 4 2" xfId="4578" xr:uid="{8EEB68E9-B27C-4202-B3AF-AF92F10EC3A6}"/>
    <cellStyle name="Currency 13 5" xfId="4926" xr:uid="{9DF9D4C6-706F-43D1-9303-FD9717205CEB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76BB2C47-838E-4CBC-88B9-87674B2E76CC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4A6D5166-AE08-4889-99B1-9AD993D84289}"/>
    <cellStyle name="Currency 2 6" xfId="4685" xr:uid="{7815A260-85AC-48D9-8402-6BE72208C02F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1E70F939-119D-41F6-88B0-D47436E3EA0D}"/>
    <cellStyle name="Currency 4 5 3" xfId="4889" xr:uid="{44380676-B79A-4FE5-AE49-78299E3A52A8}"/>
    <cellStyle name="Currency 4 5 3 2" xfId="5484" xr:uid="{8D65DDA4-40DE-4A63-8339-8442C4CAF40F}"/>
    <cellStyle name="Currency 4 5 3 3" xfId="4929" xr:uid="{73E7581F-D711-40ED-A26D-0C2AAA54F500}"/>
    <cellStyle name="Currency 4 5 4" xfId="4866" xr:uid="{288DBCB4-8046-4927-849F-688A8E083111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A35B0B85-16DB-4C70-B5D5-D05FA26C485B}"/>
    <cellStyle name="Currency 5 3 2 2" xfId="5474" xr:uid="{40BADF87-EA98-40EB-B687-EC023A653F8B}"/>
    <cellStyle name="Currency 5 3 2 3" xfId="4931" xr:uid="{BA0F2AD7-3559-40D0-A87B-381447DDF769}"/>
    <cellStyle name="Currency 5 4" xfId="4930" xr:uid="{27D21CDF-FFAE-4470-B4BD-DE621EA45174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F3E60340-A508-47AF-A6D8-ACCB700A44D3}"/>
    <cellStyle name="Currency 6 3 3" xfId="4890" xr:uid="{5E1CE279-4BAC-4B14-B539-FA56E5F373DC}"/>
    <cellStyle name="Currency 6 3 3 2" xfId="5485" xr:uid="{CDE5E033-80ED-4EC3-8345-1B24BFD19AE8}"/>
    <cellStyle name="Currency 6 3 3 3" xfId="4932" xr:uid="{A7D49AB4-3085-45B8-8A4A-939042D54D0B}"/>
    <cellStyle name="Currency 6 3 4" xfId="4867" xr:uid="{F7231201-1B47-4302-AB98-CDFD80439699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7BE23F8E-5916-46AA-B941-02C3F00B7FDD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5F539DE2-47EB-4C3C-9E2F-215C93CD2AFD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B3F1BE98-CC17-4AA4-BDE7-3285236410AF}"/>
    <cellStyle name="Currency 9 5 3" xfId="4891" xr:uid="{14D9ACEB-7929-43E1-90D3-51F13E6F0A2F}"/>
    <cellStyle name="Currency 9 5 4" xfId="4868" xr:uid="{65577675-EE4F-4155-BB91-BA3112809CA0}"/>
    <cellStyle name="Currency 9 6" xfId="4439" xr:uid="{8342876A-405C-4CEC-8691-EE7DFE839E1E}"/>
    <cellStyle name="Hyperlink 2" xfId="6" xr:uid="{6CFFD761-E1C4-4FFC-9C82-FDD569F38491}"/>
    <cellStyle name="Hyperlink 2 2" xfId="5526" xr:uid="{4B40320F-8766-4DFD-86F1-38C035D1D5A9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1" xr:uid="{181E5468-F233-4E50-A45F-D7024C52F30B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3" xr:uid="{99AEBEAD-44CC-453B-8180-0941FBB3D704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132F5841-01AA-4DA6-8963-57CC60B3A4DF}"/>
    <cellStyle name="Normal 10 2 2 6 4 3" xfId="4844" xr:uid="{86613000-C9A4-48A5-94A9-3AC9AB622328}"/>
    <cellStyle name="Normal 10 2 2 6 4 4" xfId="4816" xr:uid="{230F539F-161D-4F1B-8C43-3ED75BBC1416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6D8EEF08-780A-4905-9F6D-58B2250CD1C3}"/>
    <cellStyle name="Normal 10 2 3 5 4 3" xfId="4845" xr:uid="{2E49B445-0D58-45BC-8853-A3CB95E53462}"/>
    <cellStyle name="Normal 10 2 3 5 4 4" xfId="4817" xr:uid="{2FFAB117-8E05-4CD9-8BCF-E29FDB490C0C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B8876EAA-D7F0-46B0-A3B2-DF16472E2677}"/>
    <cellStyle name="Normal 10 2 7 4 3" xfId="4846" xr:uid="{DE5E37B9-EBB5-46F8-9E0C-51BADDD27F34}"/>
    <cellStyle name="Normal 10 2 7 4 4" xfId="4815" xr:uid="{5E2AE6A1-BA8E-4243-AE05-7D6F896DAF1F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EF98D2A3-4A07-4C66-9AE3-146053A7D7B5}"/>
    <cellStyle name="Normal 10 3 3 2 2 2 3" xfId="4705" xr:uid="{29467B03-F6DE-418C-B681-179BFDE60DB6}"/>
    <cellStyle name="Normal 10 3 3 2 2 3" xfId="328" xr:uid="{03EA47A2-FCA6-493E-8BCB-8143C776488D}"/>
    <cellStyle name="Normal 10 3 3 2 2 3 2" xfId="4706" xr:uid="{46BAD95D-6517-476A-A8F5-749558F0F089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D38E0B84-15F1-4976-949F-9BCD75F96531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156193DC-6CCF-472C-91DB-3C66CC35102A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0C57BF50-826E-4E03-9814-F8691C40A2AB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329E0FE5-694F-445E-81CA-07F60CB8F4D3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2D1F8497-C080-4B8B-98BA-1ED358028AE9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63228A72-478C-4A09-8974-DCE3BAAB7148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6" xr:uid="{E340EF0F-EC99-4B9C-9CFB-EA29C52A6BCF}"/>
    <cellStyle name="Normal 10 9 4" xfId="687" xr:uid="{B2FEB87C-CA84-46E0-B15C-D3D05C2A3E26}"/>
    <cellStyle name="Normal 10 9 4 2" xfId="4776" xr:uid="{D17B9088-869D-4268-982E-C76F21D817A3}"/>
    <cellStyle name="Normal 10 9 4 3" xfId="4848" xr:uid="{49093C60-A361-4884-B5D3-7E45E7D9199C}"/>
    <cellStyle name="Normal 10 9 4 4" xfId="4814" xr:uid="{2AF2FBC5-07DC-46CD-B0B2-B8993D6FCDFE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E08BBAF3-3BB9-46DC-94B8-D5DC5E770AD9}"/>
    <cellStyle name="Normal 11 3 3" xfId="4892" xr:uid="{98926418-20B3-4179-9C4B-CAB5888C5617}"/>
    <cellStyle name="Normal 11 3 4" xfId="4869" xr:uid="{A7C31DE9-C04D-467E-B756-45F761383379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C5F72B7E-09AB-4DD4-BC1F-2DC951BBC86C}"/>
    <cellStyle name="Normal 13 2 3 3" xfId="4893" xr:uid="{9ACFDC73-2C7B-498E-9591-250E22293EA9}"/>
    <cellStyle name="Normal 13 2 3 4" xfId="4870" xr:uid="{A63D40E6-45EB-4C49-BF0E-C4C7B54D88C7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A8AB0D2F-2240-4E86-85AA-48351D27560F}"/>
    <cellStyle name="Normal 13 3 5" xfId="4894" xr:uid="{6FAA8411-8764-4152-BABE-11AE1ACEEDCB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6267AE84-7264-4319-80E7-4F2F84456D33}"/>
    <cellStyle name="Normal 14 4 3" xfId="4895" xr:uid="{6A78075D-3252-4FAC-BC97-5F388C7C49A6}"/>
    <cellStyle name="Normal 14 4 4" xfId="4871" xr:uid="{A6A100EC-A303-496F-9067-F332201D7EF9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F16A6DCF-D353-4BAC-B6B8-6099D3121823}"/>
    <cellStyle name="Normal 15 3 5" xfId="4897" xr:uid="{DAC50D80-B729-432C-BBED-176BE5C02ED9}"/>
    <cellStyle name="Normal 15 4" xfId="4317" xr:uid="{8D39809D-26D4-4C6B-9648-4D8B4EE914CC}"/>
    <cellStyle name="Normal 15 4 2" xfId="4589" xr:uid="{64FD5A7D-8B84-4992-9D1F-34D88340CC06}"/>
    <cellStyle name="Normal 15 4 2 2" xfId="4769" xr:uid="{62587B14-80EF-4DE3-BA59-FB30FC70744E}"/>
    <cellStyle name="Normal 15 4 3" xfId="4896" xr:uid="{8F2BDFAF-C6A0-4512-96C9-4F58E9C69B49}"/>
    <cellStyle name="Normal 15 4 4" xfId="4872" xr:uid="{9C9A2DA2-4062-44AB-AA13-53403D3887C5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9C16EB30-12EE-4BFA-BD16-887A501D8D5B}"/>
    <cellStyle name="Normal 16 2 5" xfId="4898" xr:uid="{F6FE17D5-E9B6-408F-9B61-75DA95E9DC92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A5C58308-C061-4856-B3C9-908F7E9CA669}"/>
    <cellStyle name="Normal 17 2 5" xfId="4899" xr:uid="{96A43009-F920-42F8-94B6-88A409A739EB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2A483EA3-55C3-42F1-BC40-090A774D118A}"/>
    <cellStyle name="Normal 18 3 3" xfId="4900" xr:uid="{A20B6511-064B-4748-8876-8743D593F223}"/>
    <cellStyle name="Normal 18 3 4" xfId="4873" xr:uid="{6903ABD2-3AA0-4AC6-9534-CF2A01D069C4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44A9B380-D988-41E7-80E3-698CB95A41E6}"/>
    <cellStyle name="Normal 2 2 3 2 2 2" xfId="4832" xr:uid="{D0EE941C-5A9C-4477-8A08-5F5C70FA5A6D}"/>
    <cellStyle name="Normal 2 2 3 2 2 3" xfId="5519" xr:uid="{44381465-ABBE-457B-81BB-FD9860332295}"/>
    <cellStyle name="Normal 2 2 3 2 3" xfId="4918" xr:uid="{A4C9654A-E62B-4978-9337-7DF86D7EB7DA}"/>
    <cellStyle name="Normal 2 2 3 2 4" xfId="5473" xr:uid="{F620D435-B56F-4404-92C8-4AF7695E73DE}"/>
    <cellStyle name="Normal 2 2 3 3" xfId="4697" xr:uid="{DB98ABA8-C1F8-4107-BF98-DAD94F49E11E}"/>
    <cellStyle name="Normal 2 2 3 4" xfId="4874" xr:uid="{05BA967C-6977-4767-ABA4-3FE478FE351F}"/>
    <cellStyle name="Normal 2 2 3 5" xfId="4863" xr:uid="{C8E89A84-8001-4FE1-99D4-C237992B7EE6}"/>
    <cellStyle name="Normal 2 2 4" xfId="4324" xr:uid="{8879226F-2111-4565-AF46-876A7BE55D44}"/>
    <cellStyle name="Normal 2 2 4 2" xfId="4595" xr:uid="{2D91A38E-CD3B-44CD-BF6E-21C05E055A25}"/>
    <cellStyle name="Normal 2 2 4 2 2" xfId="4771" xr:uid="{F058D252-4D77-439D-A01E-F0B29950BC76}"/>
    <cellStyle name="Normal 2 2 4 3" xfId="4901" xr:uid="{6131DF12-F797-453F-9C3E-C81F8D364EC1}"/>
    <cellStyle name="Normal 2 2 4 4" xfId="4875" xr:uid="{9CFAC115-3991-415F-AE08-9BEFD08DE5AD}"/>
    <cellStyle name="Normal 2 2 5" xfId="4454" xr:uid="{598C08F5-11D4-4448-A08A-BF99F7CDF576}"/>
    <cellStyle name="Normal 2 2 5 2" xfId="4831" xr:uid="{D2CF44C8-0E50-449E-979B-BBC686881A29}"/>
    <cellStyle name="Normal 2 2 6" xfId="4921" xr:uid="{15187503-E7A9-40EA-BC7B-8D366AC953B6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56C043E4-7238-412F-ABBF-3A3FD64B9FA7}"/>
    <cellStyle name="Normal 2 3 2 3 3" xfId="4903" xr:uid="{0787590A-D3E5-4E06-BFC6-AD00A8929B7B}"/>
    <cellStyle name="Normal 2 3 2 3 4" xfId="4876" xr:uid="{0405B915-27F0-4297-8970-A5583D4716E5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C09B223F-7A88-497B-A88A-985DC5671347}"/>
    <cellStyle name="Normal 2 3 6 3" xfId="4902" xr:uid="{82D5D599-74D6-4D07-97DB-3B3FD8BC7F51}"/>
    <cellStyle name="Normal 2 3 6 4" xfId="4877" xr:uid="{251A474A-8D54-4AF3-B946-D63D70991741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0068C708-AA91-4FF3-80F7-855237262E18}"/>
    <cellStyle name="Normal 2 4 4" xfId="4458" xr:uid="{68194DA7-C351-4737-A6E2-1FA81ADAED31}"/>
    <cellStyle name="Normal 2 4 5" xfId="4922" xr:uid="{D94BA28A-330A-4C04-8802-B5B5A2B7CC40}"/>
    <cellStyle name="Normal 2 4 6" xfId="4920" xr:uid="{D2827E08-0A9D-487A-9C24-EBE9D451F1C7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B8FB17A9-1F49-4E84-8923-98EF857798B6}"/>
    <cellStyle name="Normal 2 5 3" xfId="4543" xr:uid="{4AF2022B-5ED7-4D45-893D-83AF6474317F}"/>
    <cellStyle name="Normal 2 5 3 2" xfId="4800" xr:uid="{5C1E809C-DA0E-46F1-8451-5446454962A9}"/>
    <cellStyle name="Normal 2 5 3 3" xfId="4914" xr:uid="{9465F027-87D4-4EEA-8C18-F838AA440AAE}"/>
    <cellStyle name="Normal 2 5 3 4" xfId="5470" xr:uid="{462078F1-5E41-4C8E-AB00-969B260C5203}"/>
    <cellStyle name="Normal 2 5 3 4 2" xfId="5511" xr:uid="{43DD04B9-3B0F-489B-969E-4F58AEE1518B}"/>
    <cellStyle name="Normal 2 5 4" xfId="4833" xr:uid="{8F1E5909-462C-4CEB-9715-A07E951D8501}"/>
    <cellStyle name="Normal 2 5 5" xfId="4829" xr:uid="{7B9B2F70-D37F-41C0-8AA3-2A8FF7EDCB62}"/>
    <cellStyle name="Normal 2 5 6" xfId="4828" xr:uid="{AB62A69C-AA98-40F2-9A5E-1A4FA2654011}"/>
    <cellStyle name="Normal 2 5 7" xfId="4917" xr:uid="{069CD089-46BD-4103-ACE1-A7C3A6C66C52}"/>
    <cellStyle name="Normal 2 5 8" xfId="4887" xr:uid="{184A0E46-1EA8-4EBE-9052-4BF49F4EEF5A}"/>
    <cellStyle name="Normal 2 6" xfId="3736" xr:uid="{062F5EAA-23BD-48A8-8B68-75D1E89C1A45}"/>
    <cellStyle name="Normal 2 6 2" xfId="4559" xr:uid="{E258376E-FD3C-449C-AEEB-382F70BAADD5}"/>
    <cellStyle name="Normal 2 6 2 2" xfId="4687" xr:uid="{6C8CA1A0-1C4B-44F2-9B15-B1856259BA10}"/>
    <cellStyle name="Normal 2 6 3" xfId="4690" xr:uid="{9A5B3066-8446-4368-B338-D8CE343AB1DC}"/>
    <cellStyle name="Normal 2 6 3 2" xfId="5502" xr:uid="{9D036C6C-CDB1-47AF-A9FC-CCBAF99A19F0}"/>
    <cellStyle name="Normal 2 6 4" xfId="4834" xr:uid="{DF6A68B8-5AAF-4855-86A1-1FD376773B52}"/>
    <cellStyle name="Normal 2 6 5" xfId="4826" xr:uid="{11E6EAFA-561A-4B00-B765-483CCBBBFE06}"/>
    <cellStyle name="Normal 2 6 5 2" xfId="4878" xr:uid="{BEC0B55F-4E50-4836-9FF6-81C18F8321C0}"/>
    <cellStyle name="Normal 2 6 6" xfId="4812" xr:uid="{C706EC55-A757-4EB0-B23D-2B8A43AB0BEC}"/>
    <cellStyle name="Normal 2 6 7" xfId="5489" xr:uid="{6913C35A-D0F1-4862-81D9-B2B79DA6CF59}"/>
    <cellStyle name="Normal 2 6 8" xfId="5498" xr:uid="{259BB795-4775-4EA6-80A5-9C2D39AB2A07}"/>
    <cellStyle name="Normal 2 6 9" xfId="4686" xr:uid="{4790D4DC-3C6B-4F41-A178-A96CD636D28F}"/>
    <cellStyle name="Normal 2 7" xfId="4406" xr:uid="{8D366A65-FEDC-4227-BE49-6A36FE242731}"/>
    <cellStyle name="Normal 2 7 2" xfId="4712" xr:uid="{A275B077-B099-482C-A6F7-51BBED115B63}"/>
    <cellStyle name="Normal 2 7 3" xfId="4835" xr:uid="{A1C30133-2CE1-4794-AB70-77C22FEA4A29}"/>
    <cellStyle name="Normal 2 7 4" xfId="5471" xr:uid="{8E45E74A-D31F-462F-8618-7AA200FB5B6B}"/>
    <cellStyle name="Normal 2 7 5" xfId="4688" xr:uid="{D36BA8EE-087E-4901-ACDA-EAEAD8561225}"/>
    <cellStyle name="Normal 2 8" xfId="4761" xr:uid="{75B6B6D0-2B64-48A9-84F6-BD3B99C7B02B}"/>
    <cellStyle name="Normal 2 9" xfId="4830" xr:uid="{F38418F1-BFD9-43D0-81B1-964E38EBE64C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1684E197-A354-4DA0-94E5-3992FA99B0C1}"/>
    <cellStyle name="Normal 20 2 2 5" xfId="4912" xr:uid="{021ACF42-1397-4990-91CF-38A1FDFAA5CF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E45F04DB-68C0-483B-8F66-B951D9A1F020}"/>
    <cellStyle name="Normal 20 2 6" xfId="4911" xr:uid="{0C69F815-6B6F-4A3B-A958-B0B618FD3FF5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02FF2C5D-9ADD-4492-9C02-77F4079C5F56}"/>
    <cellStyle name="Normal 20 4 3" xfId="4904" xr:uid="{6BCADBC0-457D-4335-83B9-C75D944D8C27}"/>
    <cellStyle name="Normal 20 4 4" xfId="4879" xr:uid="{4D736F10-EF1B-4881-A7F2-CE30A47B4FF5}"/>
    <cellStyle name="Normal 20 5" xfId="4468" xr:uid="{8FB8BD1E-8933-4262-8885-0601B296D845}"/>
    <cellStyle name="Normal 20 5 2" xfId="5495" xr:uid="{99698B8B-EDAB-4FAB-96A8-A463F75A5A75}"/>
    <cellStyle name="Normal 20 6" xfId="4801" xr:uid="{4F333957-C4D4-4325-84DB-E1EF7B74A538}"/>
    <cellStyle name="Normal 20 7" xfId="4864" xr:uid="{CD221BE9-1AB0-4A61-8F18-71B5D2AF80A4}"/>
    <cellStyle name="Normal 20 8" xfId="4885" xr:uid="{DCFA3596-7240-4F16-93C1-BC366C35C117}"/>
    <cellStyle name="Normal 20 9" xfId="4884" xr:uid="{BEC74F42-EDD0-42BA-A90B-351C40167907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4FB38147-9561-4473-81DC-EA18A67A235D}"/>
    <cellStyle name="Normal 21 3 2 2" xfId="5523" xr:uid="{D5B6B2F8-8FB2-4CC8-87BA-5B7A5C50250B}"/>
    <cellStyle name="Normal 21 3 3" xfId="4713" xr:uid="{8CC179DB-806F-4BA0-AA66-5BD3DDF8CE81}"/>
    <cellStyle name="Normal 21 4" xfId="4469" xr:uid="{BBBF06E8-86E3-4B41-B53F-687957D82874}"/>
    <cellStyle name="Normal 21 4 2" xfId="5524" xr:uid="{99409E61-45F6-438D-AC84-1D8D1751218B}"/>
    <cellStyle name="Normal 21 4 3" xfId="4784" xr:uid="{B7285BDC-7A16-4E20-9EA8-D168D2BFED20}"/>
    <cellStyle name="Normal 21 5" xfId="4905" xr:uid="{654E7FA3-0724-460B-8342-67987D9A47BE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7A73DCBF-8C8D-492A-ABD3-9E665E049B37}"/>
    <cellStyle name="Normal 22 3 3" xfId="4487" xr:uid="{A8140693-B090-44C0-A1DB-C305F5FCCC2C}"/>
    <cellStyle name="Normal 22 3 4" xfId="4859" xr:uid="{69A2046E-A986-4C44-88E0-32DC72EE8984}"/>
    <cellStyle name="Normal 22 4" xfId="3668" xr:uid="{1FC7FC2B-4DAF-48EB-BD08-6EBC158583EB}"/>
    <cellStyle name="Normal 22 4 10" xfId="5522" xr:uid="{76587A77-1B75-4B2D-AF5D-D0C2184D0E2E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E84FD449-52C1-4F24-A5FE-EA8302486C46}"/>
    <cellStyle name="Normal 22 4 3 3" xfId="4916" xr:uid="{A1157AF1-46B2-49F8-8F5B-71ADD50A3E58}"/>
    <cellStyle name="Normal 22 4 3 4" xfId="5505" xr:uid="{4E93A30A-B5D6-4F29-A5E7-B74CE699D0D8}"/>
    <cellStyle name="Normal 22 4 3 5" xfId="5501" xr:uid="{0E831F9D-585F-43DF-BA8B-C470407C2A6D}"/>
    <cellStyle name="Normal 22 4 3 6" xfId="4785" xr:uid="{69CFEBE3-C2EB-46F9-BB6D-0B72F8AA75E9}"/>
    <cellStyle name="Normal 22 4 4" xfId="4860" xr:uid="{CEEE6DE0-9A67-4DC2-A35A-C9EDC1B8F867}"/>
    <cellStyle name="Normal 22 4 5" xfId="4818" xr:uid="{16C80C32-2B63-4BFF-A72E-77E25CBB69B7}"/>
    <cellStyle name="Normal 22 4 6" xfId="4809" xr:uid="{3ECDCDE0-AA8B-45F9-AB56-A5C5D39E4F30}"/>
    <cellStyle name="Normal 22 4 7" xfId="4808" xr:uid="{AF633744-7889-47CB-9599-3FDB080C35BB}"/>
    <cellStyle name="Normal 22 4 8" xfId="4807" xr:uid="{422F91AE-9EF3-4D41-8ECF-4E805BB0CBCE}"/>
    <cellStyle name="Normal 22 4 9" xfId="4806" xr:uid="{91DC01C8-1534-473B-BCFD-023C8D6D046E}"/>
    <cellStyle name="Normal 22 5" xfId="4472" xr:uid="{97F37249-F920-4DF6-BF87-0C9CCDCCDF2D}"/>
    <cellStyle name="Normal 22 5 2" xfId="4906" xr:uid="{18C1338B-A1FC-45A2-A290-0942549061D3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B9EEF382-C806-4480-A76B-7415F9555623}"/>
    <cellStyle name="Normal 23 2 2 3" xfId="4861" xr:uid="{B9F2E8E7-74C7-461D-9D32-28CA05F7E23C}"/>
    <cellStyle name="Normal 23 2 2 4" xfId="4836" xr:uid="{06C067B1-CCAA-4804-9692-30BCCB7DF191}"/>
    <cellStyle name="Normal 23 2 3" xfId="4572" xr:uid="{EA02A35C-556D-4352-B529-8B4731D40F41}"/>
    <cellStyle name="Normal 23 2 3 2" xfId="4819" xr:uid="{AF8080B9-879F-4BE3-8B49-E3C8E9D9427D}"/>
    <cellStyle name="Normal 23 2 4" xfId="4880" xr:uid="{9BA25C7A-F0BF-4185-880F-7F4791A829F9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A3A1A363-FA07-431E-A5DF-048994F5D20D}"/>
    <cellStyle name="Normal 23 6" xfId="4907" xr:uid="{FB07E61E-9692-4ABC-8DF8-675A57181544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E25E4D8D-5CDB-4C31-8B99-7F6E8C0AD71C}"/>
    <cellStyle name="Normal 24 2 5" xfId="4909" xr:uid="{F0095117-BAAE-4D63-9B4A-2B5762FEA3CC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EA01CB08-7936-4FB9-9F3C-0CB927207908}"/>
    <cellStyle name="Normal 24 6" xfId="4908" xr:uid="{1F8B576D-A83C-45EB-8969-F57E6EEB7E3A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414DF691-F3D3-4131-90A3-47BCB25B6391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17955252-D01D-4DF0-901D-B4A5BF693554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D4D7E99B-43E7-4FBD-9D96-702F98EB66F4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9C74AFD3-C67B-4726-B991-C0A24022D46F}"/>
    <cellStyle name="Normal 27 5" xfId="5487" xr:uid="{21E7835D-2F7A-4FDA-906C-9FE59A68D2B1}"/>
    <cellStyle name="Normal 27 6" xfId="4803" xr:uid="{76E2B5B7-0970-4F6F-9764-58EDC826411D}"/>
    <cellStyle name="Normal 27 7" xfId="5499" xr:uid="{D6D067AE-619B-4FB8-84A1-FB64C4E9B109}"/>
    <cellStyle name="Normal 27 8" xfId="4693" xr:uid="{D2DB40D5-D580-4E4E-96C7-A92D9AC6A720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DA52C596-6E3F-4265-8C68-2487FC7AB1F0}"/>
    <cellStyle name="Normal 3 2 5 3" xfId="5472" xr:uid="{26F3D5BE-C0E4-471F-B034-641451FB7A37}"/>
    <cellStyle name="Normal 3 2 5 4" xfId="4692" xr:uid="{E168E570-4FCA-40D1-A59F-441C47FC5EB5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BA583361-D5DF-497D-9AE6-CBFDB301F2E3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4839" xr:uid="{9013C5E9-1732-4773-B2F3-EE73A7D1F836}"/>
    <cellStyle name="Normal 3 5 3" xfId="4913" xr:uid="{AC0C5985-254C-4A85-8DE7-54BFA6166FED}"/>
    <cellStyle name="Normal 3 5 4" xfId="4881" xr:uid="{9D20A3C1-13AC-4FFA-9C13-25E883CE781E}"/>
    <cellStyle name="Normal 3 6" xfId="83" xr:uid="{EC173372-2831-41ED-88C4-207DAEED39E8}"/>
    <cellStyle name="Normal 3 6 2" xfId="5503" xr:uid="{5544A846-FF83-4454-AB2B-772A93E1DD70}"/>
    <cellStyle name="Normal 3 6 2 2" xfId="5500" xr:uid="{8CC825F6-80EC-4040-97FA-7FD0EB86A25C}"/>
    <cellStyle name="Normal 3 6 3" xfId="4837" xr:uid="{6553CAF2-6530-4DAE-A155-2266C2DE0DE4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1B400295-D1EA-476B-8BC8-BE75FD0A4FF9}"/>
    <cellStyle name="Normal 4 2 3 2 3" xfId="5513" xr:uid="{B7BB7808-F6A5-44EF-BC1C-3C7F87639FFC}"/>
    <cellStyle name="Normal 4 2 3 3" xfId="4566" xr:uid="{BE4FC7CD-F34D-4F1B-96B8-4C951C03170E}"/>
    <cellStyle name="Normal 4 2 3 3 2" xfId="4717" xr:uid="{A3241A34-886A-4E57-8920-B64A71188E0D}"/>
    <cellStyle name="Normal 4 2 3 4" xfId="4718" xr:uid="{EA5C8C9A-3743-48DD-81F4-2CA3CEF88730}"/>
    <cellStyle name="Normal 4 2 3 5" xfId="4719" xr:uid="{9D3D7D1D-AA9A-4667-B211-A30CF8F7C182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68217E4B-E0A2-46D6-9EAD-6C4CDD07FAD9}"/>
    <cellStyle name="Normal 4 2 4 2 3" xfId="4862" xr:uid="{A49B0E49-D589-40BB-B84F-8831CA108B9D}"/>
    <cellStyle name="Normal 4 2 4 2 4" xfId="4827" xr:uid="{CF01CB32-F054-4027-8D41-297F3625F4D9}"/>
    <cellStyle name="Normal 4 2 4 3" xfId="4567" xr:uid="{12E74042-91BB-4385-858A-F89982E395B7}"/>
    <cellStyle name="Normal 4 2 4 3 2" xfId="4790" xr:uid="{CC3A8747-8A22-4842-A0CB-E3C316300DFE}"/>
    <cellStyle name="Normal 4 2 4 4" xfId="4882" xr:uid="{074094F4-1E11-46A3-BADA-22C835811216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6" xr:uid="{3E055D9E-5FAE-4020-9962-286313179330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712F3C47-DE31-468D-854B-4DC663635771}"/>
    <cellStyle name="Normal 4 3 4" xfId="699" xr:uid="{76085EC5-0529-4D74-A1F6-0D35DFA8D307}"/>
    <cellStyle name="Normal 4 3 4 2" xfId="4482" xr:uid="{CA580C14-4467-4359-83FA-4F1DD5AAABF4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4" xr:uid="{B55CD54D-844E-4E1F-8C86-3C48E32050C4}"/>
    <cellStyle name="Normal 4 4" xfId="3738" xr:uid="{FD6CD9AE-9EA2-45AF-84AA-DCD5B84564E0}"/>
    <cellStyle name="Normal 4 4 2" xfId="4281" xr:uid="{519939FC-48BF-4502-9F01-34B063D97408}"/>
    <cellStyle name="Normal 4 4 2 2" xfId="5520" xr:uid="{76E8B04B-EE51-44D5-AD07-AE037CA2C8A5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4915" xr:uid="{1271AA81-8877-4801-BE2E-BEEF2213548B}"/>
    <cellStyle name="Normal 4 4 5" xfId="5512" xr:uid="{0130FCA6-ED83-45C7-89D4-16EEE0BDACEA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5" xr:uid="{DFA2DCA0-304E-4E5A-BC52-D46A30373D1E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D0A7BA92-4103-434C-A95E-54862C9D0307}"/>
    <cellStyle name="Normal 45 2" xfId="5491" xr:uid="{F38B1216-4F3F-4727-B0D3-B18C950A0940}"/>
    <cellStyle name="Normal 45 3" xfId="5490" xr:uid="{ABE8B408-1C7E-400E-BF40-C8B13B7900D3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B2EEA6D1-1469-4153-9FB3-F9642D0F36C8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7" xr:uid="{3C42B680-3B0A-4C15-BA6F-837720890759}"/>
    <cellStyle name="Normal 5 11 4" xfId="722" xr:uid="{808FA53A-B689-4E59-8801-716276933DAC}"/>
    <cellStyle name="Normal 5 11 4 2" xfId="4791" xr:uid="{C8810245-B6B7-49BC-A5A2-3F150F89F92B}"/>
    <cellStyle name="Normal 5 11 4 3" xfId="4850" xr:uid="{AA425A70-E0A3-4562-A24F-661E8361FE4B}"/>
    <cellStyle name="Normal 5 11 4 4" xfId="4820" xr:uid="{45BFE018-12F6-485B-8DC2-C93DAF60E867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5" xr:uid="{4A53BBBF-1737-425A-AC4E-AE76738C01F8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B268EF85-190F-41A7-8788-CCF764FAF2B6}"/>
    <cellStyle name="Normal 5 2 2 2 2 2" xfId="4672" xr:uid="{52B1149A-DCCF-44B0-A022-9F88EC1F987B}"/>
    <cellStyle name="Normal 5 2 2 2 3" xfId="4673" xr:uid="{7BA6102D-3F5C-4A46-B422-46A8FD250E8E}"/>
    <cellStyle name="Normal 5 2 2 2 4" xfId="4840" xr:uid="{BF8F670A-FDC1-4D2C-8C50-B2466C7D90AA}"/>
    <cellStyle name="Normal 5 2 2 2 5" xfId="5468" xr:uid="{E3EE7A4D-CFE2-4CB4-B6BF-7FB16EF3CAA6}"/>
    <cellStyle name="Normal 5 2 2 2 6" xfId="4670" xr:uid="{8A27B97B-836C-4B08-85B6-A92F22B201D6}"/>
    <cellStyle name="Normal 5 2 2 3" xfId="4674" xr:uid="{CB5EC9A8-8B65-44FA-BA60-137088296EE0}"/>
    <cellStyle name="Normal 5 2 2 3 2" xfId="4675" xr:uid="{33753E28-FCB6-4C69-8E4F-6BBBCDAE557F}"/>
    <cellStyle name="Normal 5 2 2 4" xfId="4676" xr:uid="{12D3C1A2-D639-4A5D-AC57-7DF2457C1762}"/>
    <cellStyle name="Normal 5 2 2 5" xfId="4689" xr:uid="{A7A6D091-E12C-4445-ACB9-0D3AC967A9FE}"/>
    <cellStyle name="Normal 5 2 2 6" xfId="4810" xr:uid="{2131A4BF-60D1-47E1-ABB9-4BA38461D615}"/>
    <cellStyle name="Normal 5 2 2 7" xfId="5496" xr:uid="{888A4302-8A2A-44FD-B23B-C7878E8FB613}"/>
    <cellStyle name="Normal 5 2 2 8" xfId="4669" xr:uid="{EBD94758-50C8-4418-9EDC-F0E7B55C9D11}"/>
    <cellStyle name="Normal 5 2 3" xfId="4379" xr:uid="{3D93D95F-1BD9-416C-9A99-DD561FAA9933}"/>
    <cellStyle name="Normal 5 2 3 2" xfId="4645" xr:uid="{76A8864A-5186-4FC7-A979-D53475351AAC}"/>
    <cellStyle name="Normal 5 2 3 2 2" xfId="4679" xr:uid="{3FD1331D-7AF9-4CEC-A7E0-7D070EB3C681}"/>
    <cellStyle name="Normal 5 2 3 2 3" xfId="4775" xr:uid="{53E5FF85-DDD6-4E70-95DB-D740EA15A407}"/>
    <cellStyle name="Normal 5 2 3 2 4" xfId="5469" xr:uid="{A03661FC-0D4A-4EA4-8EFC-FF5344D0CD26}"/>
    <cellStyle name="Normal 5 2 3 2 5" xfId="4678" xr:uid="{62AA5620-6E95-45E1-81D3-48A30D34F0EF}"/>
    <cellStyle name="Normal 5 2 3 3" xfId="4680" xr:uid="{15926D65-431B-436C-A8ED-A056C35761B0}"/>
    <cellStyle name="Normal 5 2 3 3 2" xfId="4910" xr:uid="{3D5101B6-9ABF-4E33-97E3-01CD141B453C}"/>
    <cellStyle name="Normal 5 2 3 4" xfId="4695" xr:uid="{731BAE5C-68EF-4AF6-B4F1-2E3EE9EDA4A3}"/>
    <cellStyle name="Normal 5 2 3 4 2" xfId="4883" xr:uid="{4FB1A752-72F2-4B36-8B83-9B2CB3ADC988}"/>
    <cellStyle name="Normal 5 2 3 5" xfId="4811" xr:uid="{6032E8AF-D773-4EDE-B59F-E09D7533281F}"/>
    <cellStyle name="Normal 5 2 3 6" xfId="5488" xr:uid="{A0F1FD8A-5F76-4302-9A40-C26E4BFABB95}"/>
    <cellStyle name="Normal 5 2 3 7" xfId="5497" xr:uid="{896340DF-4A51-4E60-B0A4-9FBDAFB3A72C}"/>
    <cellStyle name="Normal 5 2 3 8" xfId="4677" xr:uid="{B5793FD9-802B-4582-9C94-17B70E7E7EA0}"/>
    <cellStyle name="Normal 5 2 4" xfId="4463" xr:uid="{3BDC48C5-D13C-4EC2-B528-694BF8E816E1}"/>
    <cellStyle name="Normal 5 2 4 2" xfId="4682" xr:uid="{4A984F83-5D3A-4D3E-B757-6D3A98F49A88}"/>
    <cellStyle name="Normal 5 2 4 3" xfId="4681" xr:uid="{96DF3B82-4DE9-4E12-9EEE-A3A9EF7B3889}"/>
    <cellStyle name="Normal 5 2 5" xfId="4683" xr:uid="{63FDBB6D-8FCA-4D42-B379-D4D2ABFE4E95}"/>
    <cellStyle name="Normal 5 2 6" xfId="4668" xr:uid="{ADD06D2C-C28E-48F6-BE32-A9A0F70A0C1E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D5C1E763-6426-4181-8924-A87EF3586913}"/>
    <cellStyle name="Normal 5 4 2 6 4 3" xfId="4851" xr:uid="{E1B4E261-0DBD-4598-9808-CE6818BB0B0C}"/>
    <cellStyle name="Normal 5 4 2 6 4 4" xfId="4825" xr:uid="{09388129-18BA-430A-9274-FEBFD511DA8E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572AD095-DFBA-4B5A-845C-C3D5B2F5A395}"/>
    <cellStyle name="Normal 5 4 7 4 3" xfId="4852" xr:uid="{0B9AFCB0-A4AE-4EFA-98BA-3F8200DAC411}"/>
    <cellStyle name="Normal 5 4 7 4 4" xfId="4824" xr:uid="{A6A0F999-3A93-44E6-9AD2-70CC3FAC65A9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8AA2A6EB-89A1-462B-8E45-C4A33BBC0CA6}"/>
    <cellStyle name="Normal 5 5 3 2 2 2 3" xfId="4722" xr:uid="{826B1747-7B51-42AD-9206-AD4F95E43CFA}"/>
    <cellStyle name="Normal 5 5 3 2 2 3" xfId="955" xr:uid="{0B9A5734-1A3C-4682-8F6A-A2961F3F3809}"/>
    <cellStyle name="Normal 5 5 3 2 2 3 2" xfId="4723" xr:uid="{1CA7BB02-98BC-4014-AFCD-A0426D5593B0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919E3EE8-EEA9-4ACB-A46B-13FC7961F78E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89942E42-B0D8-45CD-9D57-2889A41F2ECE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1D9252EA-B555-4130-829E-00BB57C9871C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8EF24D8C-D9D8-4729-8CAC-F9388F29CE89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84623AD5-29FF-4100-8C41-ECD4A1EAB3DD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E4D827B0-0203-44EE-9850-E2A96BB89DA3}"/>
    <cellStyle name="Normal 6 10 2 3" xfId="1299" xr:uid="{78ED2972-A832-4B12-A26A-7E53F0E44244}"/>
    <cellStyle name="Normal 6 10 2 4" xfId="1300" xr:uid="{70F04B64-70C0-4A7D-9AFB-9BD63129E3AD}"/>
    <cellStyle name="Normal 6 10 2 5" xfId="5510" xr:uid="{3CE826AD-D8DE-41A6-A7AB-21EB8CA357A5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C62E2850-8023-487D-B3EA-CF56F56ED369}"/>
    <cellStyle name="Normal 6 13 5" xfId="5486" xr:uid="{87A79AE5-4FDA-47E3-A0AA-79B9FB98843A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8E0489E0-6459-426D-B276-0C45F89943CE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E975BBC0-4715-4848-8889-3C9C389803C0}"/>
    <cellStyle name="Normal 6 4 3 2 2 2 3" xfId="4730" xr:uid="{78661DD5-E99A-4A41-B233-39347DB6499A}"/>
    <cellStyle name="Normal 6 4 3 2 2 3" xfId="1535" xr:uid="{54EDD147-8464-49D6-9FD8-FBE229AE6C84}"/>
    <cellStyle name="Normal 6 4 3 2 2 3 2" xfId="4731" xr:uid="{4A7A76E5-E321-4485-A87D-5548641FA6AF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91139CAF-5562-4307-9462-94F13461A798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E692200E-8B41-4714-808A-8B2797DBD35A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E585CC3F-1381-4AF4-BAEF-238CF6461831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CA3FE429-9F16-4C90-A39F-975B6256B3D4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2EB118C8-82FB-4DC5-8892-D72A6886EC4E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14AE4141-8F13-42DA-AF35-BF459EE3085C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20A67BB3-62B0-4C2D-8A64-E1AA1B3A2B08}"/>
    <cellStyle name="Normal 7 2 7 4 3" xfId="4854" xr:uid="{4F4CB142-E944-45D6-9A32-EF94BE445591}"/>
    <cellStyle name="Normal 7 2 7 4 4" xfId="4822" xr:uid="{F0AD0D5D-3FD5-4BF8-B190-65F9AB29B9EC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774D1CE8-3B49-48B5-9254-3A0222D9A097}"/>
    <cellStyle name="Normal 7 3 3 2 2 2 3" xfId="4738" xr:uid="{A7DB63FE-EA5C-40FD-B4D5-739536F95296}"/>
    <cellStyle name="Normal 7 3 3 2 2 3" xfId="2119" xr:uid="{59EE3DA1-DB0B-4770-AA07-504ACC639355}"/>
    <cellStyle name="Normal 7 3 3 2 2 3 2" xfId="4739" xr:uid="{5D5759B1-4D49-43B0-9CAF-4EBE2EECE0C2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25CFF1FC-2367-45E8-BA91-E6B431748B3C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BC8026C5-DD6E-424E-ACB7-F65F4E0F0D8D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E2752F1A-CB59-4EE3-BC1C-D3A2B2B1DB03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02A5A5AC-AEAC-4C48-9CB9-FC6596E85DFA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AF6309D3-A035-46AE-97D4-9CAADF612A2B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AF1D86FF-43BA-422D-B408-F34FEC7A912B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8" xr:uid="{F86E8401-EBD9-4996-838C-D90375BCB870}"/>
    <cellStyle name="Normal 7 9 4" xfId="2478" xr:uid="{E54CEC28-D8CE-4A63-B422-E849457E4CFD}"/>
    <cellStyle name="Normal 7 9 4 2" xfId="4792" xr:uid="{0AC9AE21-B9C1-4A8D-B803-016B251D1EF7}"/>
    <cellStyle name="Normal 7 9 4 3" xfId="4856" xr:uid="{7134B907-E765-4FB0-B325-63B187EDD3EC}"/>
    <cellStyle name="Normal 7 9 4 4" xfId="4821" xr:uid="{75F0E70E-039F-4FC6-B8AD-03B4A0E9D332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DB5D2093-23B2-4EAE-9A2C-ECAD74CE8245}"/>
    <cellStyle name="Normal 8 3 3 2 2 2 3" xfId="4746" xr:uid="{B14E4206-7127-47E9-94D6-975E6C6E2BC5}"/>
    <cellStyle name="Normal 8 3 3 2 2 3" xfId="2711" xr:uid="{61611B3B-040E-4461-B4C8-0DDB13582815}"/>
    <cellStyle name="Normal 8 3 3 2 2 3 2" xfId="4747" xr:uid="{6BA0B45F-0943-4EE2-B5C1-2E544946D78A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02BC1757-49C8-43F8-B677-6CEF70FED467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8F424522-7C98-4043-ABCE-237D4A343CAC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1E662271-1C3A-4450-9A40-0C1E0E4F85AF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AB7C7884-60FA-45D5-9F7C-05CBD9772CB7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3F3568A5-5480-432E-923C-BC6991AE113B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0AC31D93-D2AB-46AE-B8CE-20E3CC43B9D9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09" xr:uid="{B0E3C00F-B9AB-4099-8D7A-C51E590D36A7}"/>
    <cellStyle name="Normal 8 9 4" xfId="3070" xr:uid="{536FF2B0-038F-4AE5-9FE7-52C6BA46A005}"/>
    <cellStyle name="Normal 8 9 4 2" xfId="4794" xr:uid="{29EFC4C7-F863-4579-B05E-47B5A00A998B}"/>
    <cellStyle name="Normal 8 9 4 3" xfId="4858" xr:uid="{6FFAEA0E-95EC-420D-900D-87CBA20FDAD3}"/>
    <cellStyle name="Normal 8 9 4 4" xfId="4823" xr:uid="{4AEA0C15-77BB-473A-A298-95E4B466D65D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4966FF4D-1659-4D01-A62A-5B5FB5F30572}"/>
    <cellStyle name="Normal 9 3 3 3 2 2 3" xfId="4238" xr:uid="{5EC2DB2A-3429-4C68-9A9E-182529ED8F67}"/>
    <cellStyle name="Normal 9 3 3 3 2 2 3 2" xfId="4934" xr:uid="{A0805B78-6B7F-43F6-8212-6B302BFAE1F3}"/>
    <cellStyle name="Normal 9 3 3 3 2 3" xfId="3175" xr:uid="{85E4EB72-0899-4CDE-B2A3-D779D0CB8684}"/>
    <cellStyle name="Normal 9 3 3 3 2 3 2" xfId="4239" xr:uid="{0D35D169-A9E1-4217-A710-3312CC798062}"/>
    <cellStyle name="Normal 9 3 3 3 2 3 2 2" xfId="4936" xr:uid="{304D672A-5D86-46E4-85DE-18948B249589}"/>
    <cellStyle name="Normal 9 3 3 3 2 3 3" xfId="4935" xr:uid="{1CD46F3D-5157-49DD-9C6D-4A85A25E0C23}"/>
    <cellStyle name="Normal 9 3 3 3 2 4" xfId="3176" xr:uid="{FF234467-C34C-4526-9E6D-A8AAC1711BAD}"/>
    <cellStyle name="Normal 9 3 3 3 2 4 2" xfId="4937" xr:uid="{FE27A85D-BD5E-473B-8281-B254A3CD3C9C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EF9D5F4B-70B0-4AB7-AF5D-ED64EE72475C}"/>
    <cellStyle name="Normal 9 3 3 3 3 2 3" xfId="4939" xr:uid="{F5493413-E5AA-408B-8E02-06F63B191AF0}"/>
    <cellStyle name="Normal 9 3 3 3 3 3" xfId="4242" xr:uid="{75AF3F6B-4569-446D-9042-B4223F0A5F58}"/>
    <cellStyle name="Normal 9 3 3 3 3 3 2" xfId="4941" xr:uid="{CBD9B45A-1ED6-4789-8F7F-B40762B627FF}"/>
    <cellStyle name="Normal 9 3 3 3 3 4" xfId="4938" xr:uid="{E8F3DAE3-68F7-4698-85C2-AC004669EB4B}"/>
    <cellStyle name="Normal 9 3 3 3 4" xfId="3178" xr:uid="{FAA61678-B95A-4658-BF1B-C0F2FEF8E4A4}"/>
    <cellStyle name="Normal 9 3 3 3 4 2" xfId="4243" xr:uid="{327ADF0C-6426-4F53-9C38-1819753EFB63}"/>
    <cellStyle name="Normal 9 3 3 3 4 2 2" xfId="4943" xr:uid="{420667F8-7B74-4BAA-ABDB-7B280CDB6CC1}"/>
    <cellStyle name="Normal 9 3 3 3 4 3" xfId="4942" xr:uid="{5D0F3EE9-7656-4945-9368-33E1D989F231}"/>
    <cellStyle name="Normal 9 3 3 3 5" xfId="3179" xr:uid="{09A1ACBC-C0CB-4C1A-8729-8B9CDF8C6C5B}"/>
    <cellStyle name="Normal 9 3 3 3 5 2" xfId="4944" xr:uid="{E786F85E-BE2E-4054-9CFC-42460FD1163D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2595160B-23AD-49AA-BD05-F58B053258F0}"/>
    <cellStyle name="Normal 9 3 3 4 2 2 3" xfId="4947" xr:uid="{AB0EA5E4-E788-4F98-9D1F-65CD5BFC9688}"/>
    <cellStyle name="Normal 9 3 3 4 2 3" xfId="4246" xr:uid="{6C0DE8CA-5730-4C8F-A9EC-F72076C6D58A}"/>
    <cellStyle name="Normal 9 3 3 4 2 3 2" xfId="4949" xr:uid="{99058C4C-59A0-45F0-9C4B-D98771A70000}"/>
    <cellStyle name="Normal 9 3 3 4 2 4" xfId="4946" xr:uid="{6EA8B8DD-DE2F-468F-8B6E-1CB76F3400E2}"/>
    <cellStyle name="Normal 9 3 3 4 3" xfId="3182" xr:uid="{635E208F-86A3-4AB7-9738-B6A06CB3C906}"/>
    <cellStyle name="Normal 9 3 3 4 3 2" xfId="4247" xr:uid="{A8D1A167-6002-4C17-84E2-4A455CFC55EE}"/>
    <cellStyle name="Normal 9 3 3 4 3 2 2" xfId="4951" xr:uid="{C6259DA3-6728-4300-B0E3-7173FB910C65}"/>
    <cellStyle name="Normal 9 3 3 4 3 3" xfId="4950" xr:uid="{5B1FF044-133A-4A42-AF52-A242370AFB79}"/>
    <cellStyle name="Normal 9 3 3 4 4" xfId="3183" xr:uid="{E098A52F-FD89-44CF-9487-669FF6468F75}"/>
    <cellStyle name="Normal 9 3 3 4 4 2" xfId="4952" xr:uid="{16086AEC-DEC4-4839-83BC-905FC76FC617}"/>
    <cellStyle name="Normal 9 3 3 4 5" xfId="4945" xr:uid="{692AEBB8-5610-41E2-A196-C886465C946A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B1321AF8-6E00-4C43-8331-9580B4B4D67D}"/>
    <cellStyle name="Normal 9 3 3 5 2 3" xfId="4954" xr:uid="{67008B6A-3DE4-410C-82FC-9231C86275F2}"/>
    <cellStyle name="Normal 9 3 3 5 3" xfId="3186" xr:uid="{F5A394A9-821F-408B-884A-6587DD2A7753}"/>
    <cellStyle name="Normal 9 3 3 5 3 2" xfId="4956" xr:uid="{425C6732-503D-44A4-9A29-164F5392F752}"/>
    <cellStyle name="Normal 9 3 3 5 4" xfId="3187" xr:uid="{673F3A29-4FF4-449F-A591-44EDFB635A51}"/>
    <cellStyle name="Normal 9 3 3 5 4 2" xfId="4957" xr:uid="{11A0CEB0-AA0C-4B99-80B2-2FF4021FE3DA}"/>
    <cellStyle name="Normal 9 3 3 5 5" xfId="4953" xr:uid="{118F4D81-CA34-421E-BDEC-8FF0A3A901B6}"/>
    <cellStyle name="Normal 9 3 3 6" xfId="3188" xr:uid="{C450359E-1F3A-45B5-A2FF-BCCF081E102A}"/>
    <cellStyle name="Normal 9 3 3 6 2" xfId="4249" xr:uid="{E3FDC8C8-FEA9-4756-B2B8-70E5900D1294}"/>
    <cellStyle name="Normal 9 3 3 6 2 2" xfId="4959" xr:uid="{E0157819-0858-4C53-935F-B87553852DC6}"/>
    <cellStyle name="Normal 9 3 3 6 3" xfId="4958" xr:uid="{8FD39F99-A8C4-43DC-8807-617C0EC35334}"/>
    <cellStyle name="Normal 9 3 3 7" xfId="3189" xr:uid="{B65396C8-6144-4577-B70A-7A0F4766CBEF}"/>
    <cellStyle name="Normal 9 3 3 7 2" xfId="4960" xr:uid="{486A616B-E704-49EA-86BF-03EEA0A54E7F}"/>
    <cellStyle name="Normal 9 3 3 8" xfId="3190" xr:uid="{49F58DF3-23CF-40F1-B1C5-BF29FD744974}"/>
    <cellStyle name="Normal 9 3 3 8 2" xfId="4961" xr:uid="{9F23385D-29BF-40AA-AC48-9F1C4D49CA09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1D3937E7-7C07-4D63-AE72-456776E48D6B}"/>
    <cellStyle name="Normal 9 3 4 2 2 2 3" xfId="4965" xr:uid="{8ECA8D05-D2B4-445C-8CB3-8435AE59D382}"/>
    <cellStyle name="Normal 9 3 4 2 2 3" xfId="3195" xr:uid="{402E439A-DB24-4ED0-9CC6-488A5F999901}"/>
    <cellStyle name="Normal 9 3 4 2 2 3 2" xfId="4967" xr:uid="{14866D5E-E12E-4AC9-8409-5239B1121730}"/>
    <cellStyle name="Normal 9 3 4 2 2 4" xfId="3196" xr:uid="{56B6DAED-1368-4989-BC5D-03577D2F313D}"/>
    <cellStyle name="Normal 9 3 4 2 2 4 2" xfId="4968" xr:uid="{72883A7D-E759-41F5-8CCC-08FCDACA7DB3}"/>
    <cellStyle name="Normal 9 3 4 2 2 5" xfId="4964" xr:uid="{472C6E27-7895-47C6-9BAC-F24ED217C251}"/>
    <cellStyle name="Normal 9 3 4 2 3" xfId="3197" xr:uid="{AE0C72F5-C65C-40F8-997A-BE82FE4AAEF2}"/>
    <cellStyle name="Normal 9 3 4 2 3 2" xfId="4251" xr:uid="{74522319-1DFD-4241-AD02-C95B2C2F3055}"/>
    <cellStyle name="Normal 9 3 4 2 3 2 2" xfId="4970" xr:uid="{F7E33A52-D9D6-4683-A785-17D59720C9FC}"/>
    <cellStyle name="Normal 9 3 4 2 3 3" xfId="4969" xr:uid="{8C86173F-0A2C-4116-A727-ADA6760AB787}"/>
    <cellStyle name="Normal 9 3 4 2 4" xfId="3198" xr:uid="{1964B088-DD81-4689-8774-DC35D99AC0A7}"/>
    <cellStyle name="Normal 9 3 4 2 4 2" xfId="4971" xr:uid="{B19D4C43-4E19-4631-8108-CB8DA9D8365B}"/>
    <cellStyle name="Normal 9 3 4 2 5" xfId="3199" xr:uid="{85AA862A-566A-4298-95CA-001900BFF469}"/>
    <cellStyle name="Normal 9 3 4 2 5 2" xfId="4972" xr:uid="{3ED5F3D0-3565-472E-80F2-25AA188AB15E}"/>
    <cellStyle name="Normal 9 3 4 2 6" xfId="4963" xr:uid="{373FA6E7-8D0C-4A95-B322-366CE797E998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B72302FD-D603-4BB4-BE18-C51D6CD166E5}"/>
    <cellStyle name="Normal 9 3 4 3 2 3" xfId="4974" xr:uid="{2DA2CADB-4851-44D7-AA6F-67BE64039A46}"/>
    <cellStyle name="Normal 9 3 4 3 3" xfId="3202" xr:uid="{859E553D-2322-4DB5-9E80-3DCC002E1CE7}"/>
    <cellStyle name="Normal 9 3 4 3 3 2" xfId="4976" xr:uid="{B4C4BCE0-824F-4A0D-A28A-B15B53334E79}"/>
    <cellStyle name="Normal 9 3 4 3 4" xfId="3203" xr:uid="{C9E2BC69-2D11-4B5E-8793-867FEC47FD74}"/>
    <cellStyle name="Normal 9 3 4 3 4 2" xfId="4977" xr:uid="{ECEB7ED2-1B13-4A9D-8485-38313FDFD689}"/>
    <cellStyle name="Normal 9 3 4 3 5" xfId="4973" xr:uid="{C3791673-0704-4B2A-B8DE-0B2F36D8B2A6}"/>
    <cellStyle name="Normal 9 3 4 4" xfId="3204" xr:uid="{B7E52E64-CF8F-4FA1-BD38-E40D2DE1CA8F}"/>
    <cellStyle name="Normal 9 3 4 4 2" xfId="3205" xr:uid="{6A5A9A9D-6477-4EC3-91D0-8634064021F4}"/>
    <cellStyle name="Normal 9 3 4 4 2 2" xfId="4979" xr:uid="{3DE79CF6-1CEE-49D1-98F4-489CFD356C3D}"/>
    <cellStyle name="Normal 9 3 4 4 3" xfId="3206" xr:uid="{BE61994C-C61D-45B9-A15A-8CA2F75F275C}"/>
    <cellStyle name="Normal 9 3 4 4 3 2" xfId="4980" xr:uid="{6D7C8577-DE6E-4AF7-842E-C9FBFE9DF6B2}"/>
    <cellStyle name="Normal 9 3 4 4 4" xfId="3207" xr:uid="{38B0C644-8565-442D-8A70-0CDFD71267BE}"/>
    <cellStyle name="Normal 9 3 4 4 4 2" xfId="4981" xr:uid="{1D2FD640-84AB-41E6-9DD0-EB72D2E3E18C}"/>
    <cellStyle name="Normal 9 3 4 4 5" xfId="4978" xr:uid="{E503845F-7B31-44D4-831A-27981D479854}"/>
    <cellStyle name="Normal 9 3 4 5" xfId="3208" xr:uid="{F3E6D4C4-EA5D-43E6-AA16-6FCFED5CAC01}"/>
    <cellStyle name="Normal 9 3 4 5 2" xfId="4982" xr:uid="{831E14E6-6474-48D1-8646-FC403BA208EE}"/>
    <cellStyle name="Normal 9 3 4 6" xfId="3209" xr:uid="{803A3E4C-71C6-4C73-BF27-0215576BC0DE}"/>
    <cellStyle name="Normal 9 3 4 6 2" xfId="4983" xr:uid="{CF3B3693-6285-4D68-AC76-F88649C23568}"/>
    <cellStyle name="Normal 9 3 4 7" xfId="3210" xr:uid="{2D7083F8-557C-4B17-B563-D93C0384D675}"/>
    <cellStyle name="Normal 9 3 4 7 2" xfId="4984" xr:uid="{0125FE6F-1E88-4F91-AC47-B2ECEB138C0A}"/>
    <cellStyle name="Normal 9 3 4 8" xfId="4962" xr:uid="{C14D3CC9-F37F-44DF-9275-D60FDECD6C10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52B07D57-44C0-4DE4-8A0D-CB101788E8EB}"/>
    <cellStyle name="Normal 9 3 5 2 2 2 3" xfId="4988" xr:uid="{AF7E0967-47F4-4DB0-8008-9D05DD01CFCE}"/>
    <cellStyle name="Normal 9 3 5 2 2 3" xfId="4255" xr:uid="{CDCA4BF1-82E3-45DD-8C87-BEDE17AF3A01}"/>
    <cellStyle name="Normal 9 3 5 2 2 3 2" xfId="4990" xr:uid="{989F9EFA-977D-4B6E-A3DF-CEC073647AAB}"/>
    <cellStyle name="Normal 9 3 5 2 2 4" xfId="4987" xr:uid="{6864C582-0131-4823-B66F-23D1ED0592C7}"/>
    <cellStyle name="Normal 9 3 5 2 3" xfId="3214" xr:uid="{E9D1AAEF-09A2-445F-BED7-13D463E938FC}"/>
    <cellStyle name="Normal 9 3 5 2 3 2" xfId="4256" xr:uid="{2E65939E-F180-4EF8-9329-2AEA0F8150D2}"/>
    <cellStyle name="Normal 9 3 5 2 3 2 2" xfId="4992" xr:uid="{C484533D-82F0-471E-BC43-BF845C7763F0}"/>
    <cellStyle name="Normal 9 3 5 2 3 3" xfId="4991" xr:uid="{AE3B2511-303D-4B98-A2B4-1E23303CA515}"/>
    <cellStyle name="Normal 9 3 5 2 4" xfId="3215" xr:uid="{B907F800-23B2-472F-AB26-899EAA492952}"/>
    <cellStyle name="Normal 9 3 5 2 4 2" xfId="4993" xr:uid="{4DED3F8D-5B3D-4379-BC5A-B1CAFF01E4DA}"/>
    <cellStyle name="Normal 9 3 5 2 5" xfId="4986" xr:uid="{8E640934-0EC3-457B-96FF-8CDE9D09CACD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3CB29C9C-DFA6-47D9-A1F6-653955C11CBD}"/>
    <cellStyle name="Normal 9 3 5 3 2 3" xfId="4995" xr:uid="{962C4325-BFFF-4C65-B042-A7793E3D20C4}"/>
    <cellStyle name="Normal 9 3 5 3 3" xfId="3218" xr:uid="{D376B54B-4288-4988-92BA-FE9EEEB32519}"/>
    <cellStyle name="Normal 9 3 5 3 3 2" xfId="4997" xr:uid="{2E58A4BE-ADA6-44E3-9AFB-8E8CBD673C2C}"/>
    <cellStyle name="Normal 9 3 5 3 4" xfId="3219" xr:uid="{7B79ED67-678A-4700-95E9-FD42624D2D91}"/>
    <cellStyle name="Normal 9 3 5 3 4 2" xfId="4998" xr:uid="{78BB5627-5FBE-403D-BEC0-6A0E97D90195}"/>
    <cellStyle name="Normal 9 3 5 3 5" xfId="4994" xr:uid="{D9FDB014-9660-4BAD-9FF3-F953A3442664}"/>
    <cellStyle name="Normal 9 3 5 4" xfId="3220" xr:uid="{E37FD5A4-8D85-4AF9-8746-2A27AD14D583}"/>
    <cellStyle name="Normal 9 3 5 4 2" xfId="4258" xr:uid="{D6C9FA30-B072-4839-ACB0-40FDE19D79FB}"/>
    <cellStyle name="Normal 9 3 5 4 2 2" xfId="5000" xr:uid="{9DFDCA19-96D4-4E9F-A623-8DB1A6B8F40C}"/>
    <cellStyle name="Normal 9 3 5 4 3" xfId="4999" xr:uid="{CB3E5C18-E06A-4394-94EA-6C1491A3E026}"/>
    <cellStyle name="Normal 9 3 5 5" xfId="3221" xr:uid="{81B55BE6-F6F2-41F3-B85B-B0837804FE64}"/>
    <cellStyle name="Normal 9 3 5 5 2" xfId="5001" xr:uid="{F2B16D7F-53A2-4508-BDDF-7050FAD3F023}"/>
    <cellStyle name="Normal 9 3 5 6" xfId="3222" xr:uid="{3A11D87E-9994-4FC6-809F-B4E217F15DB3}"/>
    <cellStyle name="Normal 9 3 5 6 2" xfId="5002" xr:uid="{516EBDD3-DCEE-49AA-8DAF-4E85D5384FB2}"/>
    <cellStyle name="Normal 9 3 5 7" xfId="4985" xr:uid="{D702A227-2A12-434F-8B0D-65ED0CA4D4FB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711FD7A3-0A05-45EB-8E36-600106D33C5D}"/>
    <cellStyle name="Normal 9 3 6 2 2 3" xfId="5005" xr:uid="{2497E11C-7FAC-43A4-B81D-88316A2129FA}"/>
    <cellStyle name="Normal 9 3 6 2 3" xfId="3226" xr:uid="{BFB16D22-425E-4A4C-9E8B-76A55139CE48}"/>
    <cellStyle name="Normal 9 3 6 2 3 2" xfId="5007" xr:uid="{C2C421CB-2834-4BD0-91C7-6D302FB2871E}"/>
    <cellStyle name="Normal 9 3 6 2 4" xfId="3227" xr:uid="{DEE05BC0-CAED-4A4E-AA58-32B1C758C8FE}"/>
    <cellStyle name="Normal 9 3 6 2 4 2" xfId="5008" xr:uid="{8DCDFDE1-26C4-47D3-B6E2-7B3E63330051}"/>
    <cellStyle name="Normal 9 3 6 2 5" xfId="5004" xr:uid="{BEF407F4-7242-44FF-A2C3-DC0691D0E766}"/>
    <cellStyle name="Normal 9 3 6 3" xfId="3228" xr:uid="{9B268206-27D9-4036-B757-17A679EBF9F6}"/>
    <cellStyle name="Normal 9 3 6 3 2" xfId="4260" xr:uid="{F4A59E7F-A319-4A3D-BDFE-4A802922E196}"/>
    <cellStyle name="Normal 9 3 6 3 2 2" xfId="5010" xr:uid="{A02023BE-DE9A-48FF-B9A3-9D156EA9D8D6}"/>
    <cellStyle name="Normal 9 3 6 3 3" xfId="5009" xr:uid="{36065F5B-CB20-459A-9753-39F03BE527CE}"/>
    <cellStyle name="Normal 9 3 6 4" xfId="3229" xr:uid="{2A25F579-A2F9-4E80-98F9-BE1CA3AA2300}"/>
    <cellStyle name="Normal 9 3 6 4 2" xfId="5011" xr:uid="{9D4CD79B-2E5A-43AE-A8AF-D93D040204CC}"/>
    <cellStyle name="Normal 9 3 6 5" xfId="3230" xr:uid="{A38065C7-B910-4346-8B42-57F6B4E3B824}"/>
    <cellStyle name="Normal 9 3 6 5 2" xfId="5012" xr:uid="{2572298E-3135-452A-8B6A-32881F03C736}"/>
    <cellStyle name="Normal 9 3 6 6" xfId="5003" xr:uid="{FE39FF3F-650A-42AF-8962-107B05DF792F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89E14D42-3A65-49FC-9C25-6278E0C4051D}"/>
    <cellStyle name="Normal 9 3 7 2 3" xfId="5014" xr:uid="{FE8D31F0-F89F-4ABD-A996-1FB9AA48E3B7}"/>
    <cellStyle name="Normal 9 3 7 3" xfId="3233" xr:uid="{38775F42-C864-4A35-9A6E-6EB8D771FAB3}"/>
    <cellStyle name="Normal 9 3 7 3 2" xfId="5016" xr:uid="{37CB6D31-7658-49A6-B88F-F819EA9DA5DC}"/>
    <cellStyle name="Normal 9 3 7 4" xfId="3234" xr:uid="{7F377F1D-7586-4C1C-AC60-FA8942F86B23}"/>
    <cellStyle name="Normal 9 3 7 4 2" xfId="5017" xr:uid="{3786ADE3-DA64-4F3F-8E4D-BF277174DDA1}"/>
    <cellStyle name="Normal 9 3 7 5" xfId="5013" xr:uid="{F515BD87-8C9E-4092-85DB-9D76AFCF3F14}"/>
    <cellStyle name="Normal 9 3 8" xfId="3235" xr:uid="{3EE253FF-82BE-49E8-B59F-DC9BEF7DAF32}"/>
    <cellStyle name="Normal 9 3 8 2" xfId="3236" xr:uid="{41429C95-83AF-4EE0-A816-07E56C62A355}"/>
    <cellStyle name="Normal 9 3 8 2 2" xfId="5019" xr:uid="{F37AEA61-738F-4999-B239-A6DAB143F233}"/>
    <cellStyle name="Normal 9 3 8 3" xfId="3237" xr:uid="{F8F46510-84F2-451B-872B-5E61B548F04B}"/>
    <cellStyle name="Normal 9 3 8 3 2" xfId="5020" xr:uid="{3596587B-82B7-4C57-8CD1-45D7747BDAEE}"/>
    <cellStyle name="Normal 9 3 8 4" xfId="3238" xr:uid="{5B25F764-DE19-4C03-9C12-57F7E42DB5E6}"/>
    <cellStyle name="Normal 9 3 8 4 2" xfId="5021" xr:uid="{35B0E0B7-F47F-4B69-9CE1-F14F9003C5D3}"/>
    <cellStyle name="Normal 9 3 8 5" xfId="5018" xr:uid="{69943CD7-B91F-484B-9F42-465451CABF6E}"/>
    <cellStyle name="Normal 9 3 9" xfId="3239" xr:uid="{4F151668-A318-42FE-9B66-03C6CECE435F}"/>
    <cellStyle name="Normal 9 3 9 2" xfId="5022" xr:uid="{6C81FFE8-CAE2-4898-B286-1E11BC34A0AA}"/>
    <cellStyle name="Normal 9 4" xfId="3240" xr:uid="{B36AF820-063D-4106-AA68-C19939629719}"/>
    <cellStyle name="Normal 9 4 10" xfId="3241" xr:uid="{05587996-56E9-472F-9AEA-D541525D9EDB}"/>
    <cellStyle name="Normal 9 4 10 2" xfId="5024" xr:uid="{448812A3-3C2A-4DE1-88C4-1252F0767749}"/>
    <cellStyle name="Normal 9 4 11" xfId="3242" xr:uid="{D10EDA6B-A4CA-4A9B-A25A-EB03B9568D01}"/>
    <cellStyle name="Normal 9 4 11 2" xfId="5025" xr:uid="{40B2FD24-FB76-4452-B43E-49CC1EEA802C}"/>
    <cellStyle name="Normal 9 4 12" xfId="5023" xr:uid="{0792B4AB-8C96-437B-8037-BDF222881681}"/>
    <cellStyle name="Normal 9 4 2" xfId="3243" xr:uid="{8AC80D2C-D820-4EC4-8604-A26386C0B4D5}"/>
    <cellStyle name="Normal 9 4 2 10" xfId="5026" xr:uid="{DA28F5F9-2213-4C7E-BDE0-0F1225BE166E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CC2F23E9-2855-4F90-844B-15B9A9BBFF6B}"/>
    <cellStyle name="Normal 9 4 2 2 2 2 2 3" xfId="5030" xr:uid="{338EE8A2-003E-4B97-B2B3-3A218E939D18}"/>
    <cellStyle name="Normal 9 4 2 2 2 2 3" xfId="3248" xr:uid="{4EC5BD16-BFA6-4F0A-8F5C-336B40266A81}"/>
    <cellStyle name="Normal 9 4 2 2 2 2 3 2" xfId="5032" xr:uid="{B1F17FAE-11F6-4EA3-8D13-F3E3573EE4F0}"/>
    <cellStyle name="Normal 9 4 2 2 2 2 4" xfId="3249" xr:uid="{61228715-DA0D-4526-8B76-26E7220A911F}"/>
    <cellStyle name="Normal 9 4 2 2 2 2 4 2" xfId="5033" xr:uid="{1393C97E-0C95-461E-9BE0-ABD15833138F}"/>
    <cellStyle name="Normal 9 4 2 2 2 2 5" xfId="5029" xr:uid="{56DC8F08-4AA7-47C3-BA7C-7809D17F2768}"/>
    <cellStyle name="Normal 9 4 2 2 2 3" xfId="3250" xr:uid="{044B7EE5-169B-45B6-BB06-F969673A29EC}"/>
    <cellStyle name="Normal 9 4 2 2 2 3 2" xfId="3251" xr:uid="{9934C75E-97DC-4A5F-92D9-9BB9518D6B7A}"/>
    <cellStyle name="Normal 9 4 2 2 2 3 2 2" xfId="5035" xr:uid="{CD3D3A96-63C5-4044-BEB8-1A1E05EE73F0}"/>
    <cellStyle name="Normal 9 4 2 2 2 3 3" xfId="3252" xr:uid="{CC6D834B-C4D9-4194-84D9-E271FA2738D2}"/>
    <cellStyle name="Normal 9 4 2 2 2 3 3 2" xfId="5036" xr:uid="{92B7E1D6-D7F3-4381-8D48-1F7670B35FE9}"/>
    <cellStyle name="Normal 9 4 2 2 2 3 4" xfId="3253" xr:uid="{C0DFF6F1-8303-4F5C-BA12-2A0C67856970}"/>
    <cellStyle name="Normal 9 4 2 2 2 3 4 2" xfId="5037" xr:uid="{6EEB3BFF-9C91-49FE-BA99-69C917D3E247}"/>
    <cellStyle name="Normal 9 4 2 2 2 3 5" xfId="5034" xr:uid="{9CC99A6D-E49C-46D3-ABF4-E17739A5B009}"/>
    <cellStyle name="Normal 9 4 2 2 2 4" xfId="3254" xr:uid="{8E6B803C-95FC-4CC7-BD71-A248E7196F0B}"/>
    <cellStyle name="Normal 9 4 2 2 2 4 2" xfId="5038" xr:uid="{819772E0-0E98-4DF2-BCDF-C6AF0E57F98C}"/>
    <cellStyle name="Normal 9 4 2 2 2 5" xfId="3255" xr:uid="{1586594D-1969-4E74-AE57-6F0C25308D6E}"/>
    <cellStyle name="Normal 9 4 2 2 2 5 2" xfId="5039" xr:uid="{711F55D7-587D-46A9-B302-C023B0E37BAC}"/>
    <cellStyle name="Normal 9 4 2 2 2 6" xfId="3256" xr:uid="{8EF72C3A-1B20-4919-A3FF-7A4971B0B7F8}"/>
    <cellStyle name="Normal 9 4 2 2 2 6 2" xfId="5040" xr:uid="{4E3E9004-A503-4A9C-82F8-5905A69CD69A}"/>
    <cellStyle name="Normal 9 4 2 2 2 7" xfId="5028" xr:uid="{E7385CEE-DADF-4182-8552-4E76ACC12B0C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CCF004FB-5291-4DA5-9E8F-20442BA980E9}"/>
    <cellStyle name="Normal 9 4 2 2 3 2 3" xfId="3260" xr:uid="{6F8DDBC6-3E3A-40CD-A4F4-C1180DC5667B}"/>
    <cellStyle name="Normal 9 4 2 2 3 2 3 2" xfId="5044" xr:uid="{2E10C52F-BED8-4C6F-9B7D-ED65D0A82FB3}"/>
    <cellStyle name="Normal 9 4 2 2 3 2 4" xfId="3261" xr:uid="{219981AE-239B-4A9A-8E59-0EE983D2BF3D}"/>
    <cellStyle name="Normal 9 4 2 2 3 2 4 2" xfId="5045" xr:uid="{4F5FF502-13D1-481C-B780-E4476031F6C0}"/>
    <cellStyle name="Normal 9 4 2 2 3 2 5" xfId="5042" xr:uid="{8D3B305C-F062-44E3-B6D3-07C60FA4FE48}"/>
    <cellStyle name="Normal 9 4 2 2 3 3" xfId="3262" xr:uid="{23E1501E-7B04-40CD-A487-2F219F247E65}"/>
    <cellStyle name="Normal 9 4 2 2 3 3 2" xfId="5046" xr:uid="{D439FA65-BE1C-498D-990C-5B39FEB2C879}"/>
    <cellStyle name="Normal 9 4 2 2 3 4" xfId="3263" xr:uid="{E1B79620-2A9C-4A0F-B2AD-3E033A2CE8F8}"/>
    <cellStyle name="Normal 9 4 2 2 3 4 2" xfId="5047" xr:uid="{0971161E-8C74-4056-879C-1EAC2565D7FA}"/>
    <cellStyle name="Normal 9 4 2 2 3 5" xfId="3264" xr:uid="{110D809D-0BC3-46CD-B72B-711780E9050F}"/>
    <cellStyle name="Normal 9 4 2 2 3 5 2" xfId="5048" xr:uid="{8D1CC171-37C7-4151-8EED-E2A2567D3530}"/>
    <cellStyle name="Normal 9 4 2 2 3 6" xfId="5041" xr:uid="{F81E65CA-5D69-46E6-9A57-48D30D5AE515}"/>
    <cellStyle name="Normal 9 4 2 2 4" xfId="3265" xr:uid="{B8C2EED8-CB66-47A1-ADA3-DD4BA98651F3}"/>
    <cellStyle name="Normal 9 4 2 2 4 2" xfId="3266" xr:uid="{0BC5AF3E-CC97-466E-ACF1-9AA392D62128}"/>
    <cellStyle name="Normal 9 4 2 2 4 2 2" xfId="5050" xr:uid="{954DFF35-FF72-41EC-8747-AF423A2E94AE}"/>
    <cellStyle name="Normal 9 4 2 2 4 3" xfId="3267" xr:uid="{17E09A5C-8A59-4EB1-8865-BE6EC04B6B60}"/>
    <cellStyle name="Normal 9 4 2 2 4 3 2" xfId="5051" xr:uid="{912AA7BD-77F1-461E-82FD-CA218A9CF1A8}"/>
    <cellStyle name="Normal 9 4 2 2 4 4" xfId="3268" xr:uid="{71E5044D-E050-4A67-87BB-3B7AEAEEA0E1}"/>
    <cellStyle name="Normal 9 4 2 2 4 4 2" xfId="5052" xr:uid="{DE1E3A2A-168F-485A-B364-C6B175D5E704}"/>
    <cellStyle name="Normal 9 4 2 2 4 5" xfId="5049" xr:uid="{42F14896-6155-4085-AE47-30E6AA8CA8BF}"/>
    <cellStyle name="Normal 9 4 2 2 5" xfId="3269" xr:uid="{A1A31F0E-5E48-40A1-A790-F81542757042}"/>
    <cellStyle name="Normal 9 4 2 2 5 2" xfId="3270" xr:uid="{B07BD559-0B0D-479E-8705-6D1395CB3079}"/>
    <cellStyle name="Normal 9 4 2 2 5 2 2" xfId="5054" xr:uid="{5E29A911-A186-4784-8893-F841DB997FE2}"/>
    <cellStyle name="Normal 9 4 2 2 5 3" xfId="3271" xr:uid="{D696B72D-DA5D-432D-B7FC-060A1F34C1ED}"/>
    <cellStyle name="Normal 9 4 2 2 5 3 2" xfId="5055" xr:uid="{48F0F953-A63E-434A-983A-B75B950E0C5A}"/>
    <cellStyle name="Normal 9 4 2 2 5 4" xfId="3272" xr:uid="{13EBF954-1F08-4D3B-B5FA-D19F1D84E502}"/>
    <cellStyle name="Normal 9 4 2 2 5 4 2" xfId="5056" xr:uid="{8C6D3548-80FD-4BDC-AE04-ED3F2ADB56AD}"/>
    <cellStyle name="Normal 9 4 2 2 5 5" xfId="5053" xr:uid="{45B3299B-C613-47B7-ABB9-CA664C6BD9FD}"/>
    <cellStyle name="Normal 9 4 2 2 6" xfId="3273" xr:uid="{FAF572B2-5516-4FEC-B5D0-D8BB079B286A}"/>
    <cellStyle name="Normal 9 4 2 2 6 2" xfId="5057" xr:uid="{3C02DC04-EED5-4BAB-848D-476859AF9383}"/>
    <cellStyle name="Normal 9 4 2 2 7" xfId="3274" xr:uid="{8B112F79-1278-4631-81D6-9972DA2AC6D9}"/>
    <cellStyle name="Normal 9 4 2 2 7 2" xfId="5058" xr:uid="{0B2D3FCD-971F-4944-A82B-2E8F4F19B536}"/>
    <cellStyle name="Normal 9 4 2 2 8" xfId="3275" xr:uid="{6CF4D569-8D5B-414E-922F-009464BABB7D}"/>
    <cellStyle name="Normal 9 4 2 2 8 2" xfId="5059" xr:uid="{E0398C7D-9C74-4E2D-BBFB-9399CB5D748D}"/>
    <cellStyle name="Normal 9 4 2 2 9" xfId="5027" xr:uid="{85645812-7B8B-440A-BF4C-86423FE09D9A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8289E449-30A1-40E5-B049-BDC426C37013}"/>
    <cellStyle name="Normal 9 4 2 3 2 2 2 3" xfId="5063" xr:uid="{55B5BD4C-57DA-457D-8669-7F98AA2A940E}"/>
    <cellStyle name="Normal 9 4 2 3 2 2 3" xfId="4265" xr:uid="{2ECDEDAD-A212-4492-8F74-A6CEEF34DDEA}"/>
    <cellStyle name="Normal 9 4 2 3 2 2 3 2" xfId="5065" xr:uid="{10475A84-89EB-4A15-A4D3-A289B76B86D3}"/>
    <cellStyle name="Normal 9 4 2 3 2 2 4" xfId="5062" xr:uid="{0E5976A1-E6C4-4984-80B3-4EB89EFFE189}"/>
    <cellStyle name="Normal 9 4 2 3 2 3" xfId="3279" xr:uid="{8CDEB715-07C0-4FE4-A61E-49CC1FB8EB0C}"/>
    <cellStyle name="Normal 9 4 2 3 2 3 2" xfId="4266" xr:uid="{49793AFE-CA67-4B52-AE66-F411EC6ECE11}"/>
    <cellStyle name="Normal 9 4 2 3 2 3 2 2" xfId="5067" xr:uid="{A0888DE6-6D72-452F-BF2A-ADA707B22BA8}"/>
    <cellStyle name="Normal 9 4 2 3 2 3 3" xfId="5066" xr:uid="{62F519F3-A29C-4B57-ACC8-A17A0D05A0BB}"/>
    <cellStyle name="Normal 9 4 2 3 2 4" xfId="3280" xr:uid="{6813B584-FABB-43CA-AEE4-24CDD72D4F7D}"/>
    <cellStyle name="Normal 9 4 2 3 2 4 2" xfId="5068" xr:uid="{7E2FCF4B-1E97-483B-8D9D-6F88E54E4720}"/>
    <cellStyle name="Normal 9 4 2 3 2 5" xfId="5061" xr:uid="{1177A26E-8843-4C73-AB39-A98407B37DD2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2C1CF539-6E7C-42C5-8662-E7AEC4D0F951}"/>
    <cellStyle name="Normal 9 4 2 3 3 2 3" xfId="5070" xr:uid="{B584FAA7-F43B-4333-AB91-A30F0223576F}"/>
    <cellStyle name="Normal 9 4 2 3 3 3" xfId="3283" xr:uid="{ABFF89AF-85E3-46C9-B362-41EEC11E2AEE}"/>
    <cellStyle name="Normal 9 4 2 3 3 3 2" xfId="5072" xr:uid="{D69B57C6-97E2-43DA-A671-967EE3B7ED5A}"/>
    <cellStyle name="Normal 9 4 2 3 3 4" xfId="3284" xr:uid="{549A0934-7F38-4FBF-B25D-0C11B396FC8C}"/>
    <cellStyle name="Normal 9 4 2 3 3 4 2" xfId="5073" xr:uid="{DDDCC02F-1467-428E-BB17-D9DD5239698A}"/>
    <cellStyle name="Normal 9 4 2 3 3 5" xfId="5069" xr:uid="{6E7737F0-B8DB-41FA-96C0-74DA65F9B3CB}"/>
    <cellStyle name="Normal 9 4 2 3 4" xfId="3285" xr:uid="{EE1C93E9-6800-4BBD-A6DA-7EAAA8FB2FD6}"/>
    <cellStyle name="Normal 9 4 2 3 4 2" xfId="4268" xr:uid="{D58037FC-2370-4193-A0C1-F8E06A91FC04}"/>
    <cellStyle name="Normal 9 4 2 3 4 2 2" xfId="5075" xr:uid="{202B39A3-41D2-4361-94E3-4B1594BF4B32}"/>
    <cellStyle name="Normal 9 4 2 3 4 3" xfId="5074" xr:uid="{B157C68A-6203-4BF0-8CAF-7C2CE3384419}"/>
    <cellStyle name="Normal 9 4 2 3 5" xfId="3286" xr:uid="{E8C37C29-FD4B-49BC-8E22-AC2EBE7DF593}"/>
    <cellStyle name="Normal 9 4 2 3 5 2" xfId="5076" xr:uid="{F8B7B777-6CC7-44D4-9597-FE121339A9F7}"/>
    <cellStyle name="Normal 9 4 2 3 6" xfId="3287" xr:uid="{906AEEC2-8CF4-473F-99C6-F43E29750A31}"/>
    <cellStyle name="Normal 9 4 2 3 6 2" xfId="5077" xr:uid="{A602D517-B058-4AF4-8639-797EBC4C7686}"/>
    <cellStyle name="Normal 9 4 2 3 7" xfId="5060" xr:uid="{87EDF920-A30B-4CC3-ABB9-83623560BC69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CE8AFDE1-6970-42E3-B97F-599B660A0749}"/>
    <cellStyle name="Normal 9 4 2 4 2 2 3" xfId="5080" xr:uid="{E9EDAABB-D46E-4C0B-8185-0339F8A41463}"/>
    <cellStyle name="Normal 9 4 2 4 2 3" xfId="3291" xr:uid="{B5DF5C07-B2AB-4224-A98B-82ABF32D17FE}"/>
    <cellStyle name="Normal 9 4 2 4 2 3 2" xfId="5082" xr:uid="{1A77F6DA-8F6D-4206-8758-1595910922D9}"/>
    <cellStyle name="Normal 9 4 2 4 2 4" xfId="3292" xr:uid="{E3649021-61EE-422C-820F-959F7B2F146A}"/>
    <cellStyle name="Normal 9 4 2 4 2 4 2" xfId="5083" xr:uid="{708BB950-E94A-4209-88B4-4AED730EB114}"/>
    <cellStyle name="Normal 9 4 2 4 2 5" xfId="5079" xr:uid="{FB7EFDA3-1B38-43C1-A841-9068E60A4CBA}"/>
    <cellStyle name="Normal 9 4 2 4 3" xfId="3293" xr:uid="{A9E734C7-CD7B-445D-A574-47F4C6690C6E}"/>
    <cellStyle name="Normal 9 4 2 4 3 2" xfId="4270" xr:uid="{4F7E71AF-2EBC-4F6C-BBB1-729B073D06F1}"/>
    <cellStyle name="Normal 9 4 2 4 3 2 2" xfId="5085" xr:uid="{BA6AACD3-96E9-47FB-BEA4-6D97AFB1570E}"/>
    <cellStyle name="Normal 9 4 2 4 3 3" xfId="5084" xr:uid="{49878995-86CB-4A6E-8685-A92ACB194B58}"/>
    <cellStyle name="Normal 9 4 2 4 4" xfId="3294" xr:uid="{DC7FEBBA-CC56-40D6-96FC-5EF4CE97DDAF}"/>
    <cellStyle name="Normal 9 4 2 4 4 2" xfId="5086" xr:uid="{250B039B-ACF1-4E34-A376-27B80C3FAD06}"/>
    <cellStyle name="Normal 9 4 2 4 5" xfId="3295" xr:uid="{8DE7B1EA-9A22-4B40-B828-D5462898E796}"/>
    <cellStyle name="Normal 9 4 2 4 5 2" xfId="5087" xr:uid="{B29A03E3-3DB0-47A9-B6E5-173F613567EB}"/>
    <cellStyle name="Normal 9 4 2 4 6" xfId="5078" xr:uid="{8514C5E0-8F54-41FD-8366-D1048A3D5D68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B9DEC9B1-DB66-4EEB-B6B0-3838CA371B85}"/>
    <cellStyle name="Normal 9 4 2 5 2 3" xfId="5089" xr:uid="{E19C0227-566A-405D-BE0B-511662E34014}"/>
    <cellStyle name="Normal 9 4 2 5 3" xfId="3298" xr:uid="{515F52F5-1FF6-4780-AB0D-57AC1901353A}"/>
    <cellStyle name="Normal 9 4 2 5 3 2" xfId="5091" xr:uid="{84D5FE91-7831-4C7B-8145-92EB86329BDB}"/>
    <cellStyle name="Normal 9 4 2 5 4" xfId="3299" xr:uid="{E7E48E44-7E34-4478-905F-783CE06C0F36}"/>
    <cellStyle name="Normal 9 4 2 5 4 2" xfId="5092" xr:uid="{74988C0E-349F-4770-8A63-DE36A9DC6A2C}"/>
    <cellStyle name="Normal 9 4 2 5 5" xfId="5088" xr:uid="{402C83DB-35C3-48B9-8090-EF1F4CA32BAD}"/>
    <cellStyle name="Normal 9 4 2 6" xfId="3300" xr:uid="{5C803D0A-6AEB-4A8F-8E80-8D3622118DA2}"/>
    <cellStyle name="Normal 9 4 2 6 2" xfId="3301" xr:uid="{EBA2872D-81A5-4177-BD14-9D3F5247FA3D}"/>
    <cellStyle name="Normal 9 4 2 6 2 2" xfId="5094" xr:uid="{6B186288-D15C-4EC4-994B-C3D0083DBDE9}"/>
    <cellStyle name="Normal 9 4 2 6 3" xfId="3302" xr:uid="{30B89C50-1B50-431D-AE16-A9B691624786}"/>
    <cellStyle name="Normal 9 4 2 6 3 2" xfId="5095" xr:uid="{1D58F8DA-9E36-4E33-A846-BF2A28CE272F}"/>
    <cellStyle name="Normal 9 4 2 6 4" xfId="3303" xr:uid="{E02EA51D-AE4E-4A27-B385-1D45F1D7B0F0}"/>
    <cellStyle name="Normal 9 4 2 6 4 2" xfId="5096" xr:uid="{AD5DD4BA-ED35-40E7-B42A-BB36FC59A223}"/>
    <cellStyle name="Normal 9 4 2 6 5" xfId="5093" xr:uid="{8FAB64C0-84F1-4E00-A237-292A4DFB74D9}"/>
    <cellStyle name="Normal 9 4 2 7" xfId="3304" xr:uid="{717EC764-6200-4781-9DBE-7AE01DC492DD}"/>
    <cellStyle name="Normal 9 4 2 7 2" xfId="5097" xr:uid="{A6934C02-2C64-463B-B998-44161F3DEB85}"/>
    <cellStyle name="Normal 9 4 2 8" xfId="3305" xr:uid="{D54AE50E-6751-456D-B814-0BC1D4404099}"/>
    <cellStyle name="Normal 9 4 2 8 2" xfId="5098" xr:uid="{E2DE9CF5-217A-430B-976F-D87B31C28F4D}"/>
    <cellStyle name="Normal 9 4 2 9" xfId="3306" xr:uid="{B26C6B3A-C714-4834-A076-37A046B30935}"/>
    <cellStyle name="Normal 9 4 2 9 2" xfId="5099" xr:uid="{8B772F09-7A4C-4CD1-871D-AEA41244B4BE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D6CA3422-6AC6-4493-BCF9-0ECF0D5003CD}"/>
    <cellStyle name="Normal 9 4 3 2 2 2 2 2 2" xfId="5475" xr:uid="{EC049DF7-5360-4518-B022-860F5D404486}"/>
    <cellStyle name="Normal 9 4 3 2 2 2 2 2 3" xfId="5104" xr:uid="{3396A846-A1CC-4B86-A714-61BC6AB48C53}"/>
    <cellStyle name="Normal 9 4 3 2 2 2 3" xfId="4754" xr:uid="{D44B37CB-BA76-4331-A82B-6D2AD3C98230}"/>
    <cellStyle name="Normal 9 4 3 2 2 2 3 2" xfId="5476" xr:uid="{4DE2856C-731F-4025-9DE2-ACCE74E9B3E0}"/>
    <cellStyle name="Normal 9 4 3 2 2 2 3 3" xfId="5103" xr:uid="{4A51F476-DD9F-46C6-8506-577BF50D5CC4}"/>
    <cellStyle name="Normal 9 4 3 2 2 3" xfId="3311" xr:uid="{11006371-3CA0-4985-B591-71D72B539045}"/>
    <cellStyle name="Normal 9 4 3 2 2 3 2" xfId="4755" xr:uid="{3B2040D9-5CA4-4BC6-A505-B0C2C2F33694}"/>
    <cellStyle name="Normal 9 4 3 2 2 3 2 2" xfId="5477" xr:uid="{F262622C-6B0B-42A9-B2ED-183332A7C476}"/>
    <cellStyle name="Normal 9 4 3 2 2 3 2 3" xfId="5105" xr:uid="{0B34B03E-2ACB-4D23-9F75-9EF1DFBD8CDE}"/>
    <cellStyle name="Normal 9 4 3 2 2 4" xfId="3312" xr:uid="{E62A273D-F6D5-433E-B6BD-74AE87A1D16D}"/>
    <cellStyle name="Normal 9 4 3 2 2 4 2" xfId="5106" xr:uid="{01741007-CE29-4ADD-9556-6AE2A0503088}"/>
    <cellStyle name="Normal 9 4 3 2 2 5" xfId="5102" xr:uid="{95971C75-346A-42E9-AD49-A79EF3CCED64}"/>
    <cellStyle name="Normal 9 4 3 2 3" xfId="3313" xr:uid="{CDF820E3-1F8D-4790-8EBB-F35BAB48E074}"/>
    <cellStyle name="Normal 9 4 3 2 3 2" xfId="3314" xr:uid="{C6D6D191-4345-4124-95DB-DA72114A04AD}"/>
    <cellStyle name="Normal 9 4 3 2 3 2 2" xfId="4756" xr:uid="{AA9B5F5C-0C06-4495-BA0C-8A9CBC5D9587}"/>
    <cellStyle name="Normal 9 4 3 2 3 2 2 2" xfId="5478" xr:uid="{600A803F-6BA2-4933-B7FC-1BA127D844B4}"/>
    <cellStyle name="Normal 9 4 3 2 3 2 2 3" xfId="5108" xr:uid="{1ED13FA2-3B85-4C37-A148-67D76DE02FE7}"/>
    <cellStyle name="Normal 9 4 3 2 3 3" xfId="3315" xr:uid="{F82A6596-11F2-4F37-AE15-33682F6E3CCA}"/>
    <cellStyle name="Normal 9 4 3 2 3 3 2" xfId="5109" xr:uid="{327EDE12-450C-4062-B935-42BE06D3A9BB}"/>
    <cellStyle name="Normal 9 4 3 2 3 4" xfId="3316" xr:uid="{93A4C50D-082E-4EAA-80B5-ABA592ACE146}"/>
    <cellStyle name="Normal 9 4 3 2 3 4 2" xfId="5110" xr:uid="{986BEB05-2DE7-405B-8B50-32BFE8BCC57C}"/>
    <cellStyle name="Normal 9 4 3 2 3 5" xfId="5107" xr:uid="{81C53D44-45BC-47DB-BF21-5E3D8CB0A77E}"/>
    <cellStyle name="Normal 9 4 3 2 4" xfId="3317" xr:uid="{0989A098-235A-42A9-8FF4-60D3A72B6897}"/>
    <cellStyle name="Normal 9 4 3 2 4 2" xfId="4757" xr:uid="{464BC0C5-619E-4EFE-8416-298AF0C5368D}"/>
    <cellStyle name="Normal 9 4 3 2 4 2 2" xfId="5479" xr:uid="{6C000B50-747B-4AC3-8720-6151DD6850C8}"/>
    <cellStyle name="Normal 9 4 3 2 4 2 3" xfId="5111" xr:uid="{AB5225D9-AB60-470C-AE35-8FAB4BF6DE1A}"/>
    <cellStyle name="Normal 9 4 3 2 5" xfId="3318" xr:uid="{74781C37-F52E-4614-9623-0B5315CC4C21}"/>
    <cellStyle name="Normal 9 4 3 2 5 2" xfId="5112" xr:uid="{AB539D72-BEEB-4821-A4CC-F4F8B3454E7B}"/>
    <cellStyle name="Normal 9 4 3 2 6" xfId="3319" xr:uid="{47557503-8191-4F66-A55C-0066518F1329}"/>
    <cellStyle name="Normal 9 4 3 2 6 2" xfId="5113" xr:uid="{247C3A87-63C1-4A40-8E8A-ABCADC1DA392}"/>
    <cellStyle name="Normal 9 4 3 2 7" xfId="5101" xr:uid="{5BFAF4BC-F607-46BD-B7FA-6EFDB989EAD0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79A7B817-23D0-4101-9986-D79226468F70}"/>
    <cellStyle name="Normal 9 4 3 3 2 2 2 2" xfId="5480" xr:uid="{B77628D3-1759-4CAC-B809-077C50884A61}"/>
    <cellStyle name="Normal 9 4 3 3 2 2 2 3" xfId="5116" xr:uid="{2EADCD28-35D7-4A43-ACA6-3BEA4C12CED5}"/>
    <cellStyle name="Normal 9 4 3 3 2 3" xfId="3323" xr:uid="{7540B3B3-BE63-4382-8788-035841DB8000}"/>
    <cellStyle name="Normal 9 4 3 3 2 3 2" xfId="5117" xr:uid="{992D2B5B-E9B3-4892-913F-2D5FE84221CB}"/>
    <cellStyle name="Normal 9 4 3 3 2 4" xfId="3324" xr:uid="{4D05D9EA-2B64-4F3B-97E4-EE0965D522EA}"/>
    <cellStyle name="Normal 9 4 3 3 2 4 2" xfId="5118" xr:uid="{8C8A71F7-2747-4C88-859E-A0F058F1E986}"/>
    <cellStyle name="Normal 9 4 3 3 2 5" xfId="5115" xr:uid="{3CE3D2CA-4AA4-440D-B71F-38A318F75399}"/>
    <cellStyle name="Normal 9 4 3 3 3" xfId="3325" xr:uid="{1695321A-5755-4761-9344-30D1F8022A20}"/>
    <cellStyle name="Normal 9 4 3 3 3 2" xfId="4759" xr:uid="{B4AF87D9-CDDC-4FC5-B934-03F8D3A4B08B}"/>
    <cellStyle name="Normal 9 4 3 3 3 2 2" xfId="5481" xr:uid="{AA23B56F-546D-4370-899B-75B672C418A4}"/>
    <cellStyle name="Normal 9 4 3 3 3 2 3" xfId="5119" xr:uid="{4012ACA6-C263-43A7-8035-2DA6A45FA383}"/>
    <cellStyle name="Normal 9 4 3 3 4" xfId="3326" xr:uid="{E5D4892A-4307-46D8-9909-A239FFC90172}"/>
    <cellStyle name="Normal 9 4 3 3 4 2" xfId="5120" xr:uid="{2856E82E-C11B-4DB4-8D7A-B6BA177CDB2A}"/>
    <cellStyle name="Normal 9 4 3 3 5" xfId="3327" xr:uid="{4FF37372-DFBC-4372-9252-087A62240A77}"/>
    <cellStyle name="Normal 9 4 3 3 5 2" xfId="5121" xr:uid="{386C15F8-C10C-4B59-A1F5-20AA058BA85E}"/>
    <cellStyle name="Normal 9 4 3 3 6" xfId="5114" xr:uid="{56C50975-E67D-4936-B883-C0A4D1CA42FC}"/>
    <cellStyle name="Normal 9 4 3 4" xfId="3328" xr:uid="{B65728D1-7259-48BA-B3D2-BD4C2CBF7246}"/>
    <cellStyle name="Normal 9 4 3 4 2" xfId="3329" xr:uid="{BE4EE3B0-ECF7-4EF0-ADD3-F7F9BC0D8FBD}"/>
    <cellStyle name="Normal 9 4 3 4 2 2" xfId="4760" xr:uid="{C39C0A71-27B1-4079-AC7E-32B1F3DE3F0E}"/>
    <cellStyle name="Normal 9 4 3 4 2 2 2" xfId="5482" xr:uid="{C8967025-0ADC-4D23-909B-5F9A4F0E88C3}"/>
    <cellStyle name="Normal 9 4 3 4 2 2 3" xfId="5123" xr:uid="{7EAF2D4E-1382-49AF-8748-2C38C8F1262C}"/>
    <cellStyle name="Normal 9 4 3 4 3" xfId="3330" xr:uid="{B566C851-B38D-41FF-BF26-4880290593F5}"/>
    <cellStyle name="Normal 9 4 3 4 3 2" xfId="5124" xr:uid="{BEB73804-2D9C-41C8-8834-8E72EEC14116}"/>
    <cellStyle name="Normal 9 4 3 4 4" xfId="3331" xr:uid="{C4DF18AD-95DD-4803-8718-861871550545}"/>
    <cellStyle name="Normal 9 4 3 4 4 2" xfId="5125" xr:uid="{87DB3BEF-F259-40E8-91BF-F1104DF83914}"/>
    <cellStyle name="Normal 9 4 3 4 5" xfId="5122" xr:uid="{340B5F06-D76D-4DB4-98A6-5E7FA3DE75BC}"/>
    <cellStyle name="Normal 9 4 3 5" xfId="3332" xr:uid="{6BE34A0C-5247-4E0E-8C18-CBEF482FD451}"/>
    <cellStyle name="Normal 9 4 3 5 2" xfId="3333" xr:uid="{69C0B82B-E59E-451D-8DA8-F3B070829995}"/>
    <cellStyle name="Normal 9 4 3 5 2 2" xfId="5127" xr:uid="{29372D9B-4B2B-4069-AAD8-E5F382A39E92}"/>
    <cellStyle name="Normal 9 4 3 5 3" xfId="3334" xr:uid="{C658907C-AF6D-45D3-88AB-E4B8019AE96D}"/>
    <cellStyle name="Normal 9 4 3 5 3 2" xfId="5128" xr:uid="{A0B2595D-C08E-44C3-8119-F4696C80F796}"/>
    <cellStyle name="Normal 9 4 3 5 4" xfId="3335" xr:uid="{8BAF2CE6-A7BF-40F0-8222-1362BA7F2706}"/>
    <cellStyle name="Normal 9 4 3 5 4 2" xfId="5129" xr:uid="{B3B11923-6194-4836-879D-A758974A38AC}"/>
    <cellStyle name="Normal 9 4 3 5 5" xfId="5126" xr:uid="{440AC91A-07B1-444E-8A64-F6A7574389A3}"/>
    <cellStyle name="Normal 9 4 3 6" xfId="3336" xr:uid="{663F01B0-33FA-4D39-B6E1-F587E2B0AF15}"/>
    <cellStyle name="Normal 9 4 3 6 2" xfId="5130" xr:uid="{CAFEEA49-10A4-414B-8464-C7C5D828EB0A}"/>
    <cellStyle name="Normal 9 4 3 7" xfId="3337" xr:uid="{ED672016-18E9-4ABB-90F2-C09EC1FDC260}"/>
    <cellStyle name="Normal 9 4 3 7 2" xfId="5131" xr:uid="{B8497CDC-EE62-4BFB-AA61-D451EFDF80DA}"/>
    <cellStyle name="Normal 9 4 3 8" xfId="3338" xr:uid="{818A346A-71F6-4324-9525-50E86AB2A0BA}"/>
    <cellStyle name="Normal 9 4 3 8 2" xfId="5132" xr:uid="{F93A19CF-F460-4C89-809D-EC93FD43A83A}"/>
    <cellStyle name="Normal 9 4 3 9" xfId="5100" xr:uid="{4A514372-3067-4ECA-A479-F87DA2AEE209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159D2B2F-1B59-4C9C-AE6A-D6C497D874C2}"/>
    <cellStyle name="Normal 9 4 4 2 2 2 3" xfId="5136" xr:uid="{4520FCEE-B556-46F6-A1FD-04FEA2F59774}"/>
    <cellStyle name="Normal 9 4 4 2 2 3" xfId="3343" xr:uid="{1B8C1CF7-E5C9-4880-B588-E7606850BBF2}"/>
    <cellStyle name="Normal 9 4 4 2 2 3 2" xfId="5138" xr:uid="{BD78470F-E2A7-41D9-B7A4-0808F91CE68B}"/>
    <cellStyle name="Normal 9 4 4 2 2 4" xfId="3344" xr:uid="{A6BBA61C-2B58-4B6A-8522-D19F9275B174}"/>
    <cellStyle name="Normal 9 4 4 2 2 4 2" xfId="5139" xr:uid="{7C8B3486-4A49-4AB4-AD7F-4D16ADCB7CDE}"/>
    <cellStyle name="Normal 9 4 4 2 2 5" xfId="5135" xr:uid="{0FE5C50C-64A6-475F-8C77-C8CF044D0918}"/>
    <cellStyle name="Normal 9 4 4 2 3" xfId="3345" xr:uid="{58AD18EB-8B28-4CCF-A2F5-A6C00EBA9C96}"/>
    <cellStyle name="Normal 9 4 4 2 3 2" xfId="4274" xr:uid="{7633241B-2A2F-4012-9F3C-417098F53043}"/>
    <cellStyle name="Normal 9 4 4 2 3 2 2" xfId="5141" xr:uid="{E2855843-E1D3-4F76-9202-9DE8E5EAB0D8}"/>
    <cellStyle name="Normal 9 4 4 2 3 3" xfId="5140" xr:uid="{C1C233FD-B889-4292-90A0-F4EF1114D50C}"/>
    <cellStyle name="Normal 9 4 4 2 4" xfId="3346" xr:uid="{3F26112B-9D0F-4391-92B1-84B930FB740C}"/>
    <cellStyle name="Normal 9 4 4 2 4 2" xfId="5142" xr:uid="{15C94B72-FA7C-4133-AACC-CD35AE6B7D02}"/>
    <cellStyle name="Normal 9 4 4 2 5" xfId="3347" xr:uid="{97EBE7D5-F65F-460B-9708-FD331A512542}"/>
    <cellStyle name="Normal 9 4 4 2 5 2" xfId="5143" xr:uid="{FC1763CA-E13B-4374-A091-50C1D434475C}"/>
    <cellStyle name="Normal 9 4 4 2 6" xfId="5134" xr:uid="{86BEE8B0-22A9-41C4-A870-015958871576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F0A245D4-82A3-43D8-90B6-CE86F6A2DB72}"/>
    <cellStyle name="Normal 9 4 4 3 2 3" xfId="5145" xr:uid="{4320151E-E574-4A5A-828A-37AEDEC86890}"/>
    <cellStyle name="Normal 9 4 4 3 3" xfId="3350" xr:uid="{677283A2-FBAA-4A7D-BF93-5C581F8828B9}"/>
    <cellStyle name="Normal 9 4 4 3 3 2" xfId="5147" xr:uid="{2CE6AAE0-832D-49D7-8E5E-694C6AC0AA07}"/>
    <cellStyle name="Normal 9 4 4 3 4" xfId="3351" xr:uid="{086C0F03-BD4C-4343-9F4F-C5C72CC9C108}"/>
    <cellStyle name="Normal 9 4 4 3 4 2" xfId="5148" xr:uid="{99DF5FFB-DCD3-44DE-ACE9-7EE107484371}"/>
    <cellStyle name="Normal 9 4 4 3 5" xfId="5144" xr:uid="{1E56EA14-82D5-47C3-9E61-9ABD8651E15A}"/>
    <cellStyle name="Normal 9 4 4 4" xfId="3352" xr:uid="{373083DB-45F7-467D-8220-0D1AFD273947}"/>
    <cellStyle name="Normal 9 4 4 4 2" xfId="3353" xr:uid="{321DF2AC-9CAD-420A-9817-3F63C8157AEA}"/>
    <cellStyle name="Normal 9 4 4 4 2 2" xfId="5150" xr:uid="{9C739400-5F84-43AF-A09C-DA99F098F343}"/>
    <cellStyle name="Normal 9 4 4 4 3" xfId="3354" xr:uid="{B396A407-E763-4E74-9620-D29DAC74A0C9}"/>
    <cellStyle name="Normal 9 4 4 4 3 2" xfId="5151" xr:uid="{C8D96BD7-4932-4B86-AA2C-809588E92A17}"/>
    <cellStyle name="Normal 9 4 4 4 4" xfId="3355" xr:uid="{49057117-C5D1-4F54-9358-182822105648}"/>
    <cellStyle name="Normal 9 4 4 4 4 2" xfId="5152" xr:uid="{B095B8DC-CB00-4A22-9980-60D563EBC194}"/>
    <cellStyle name="Normal 9 4 4 4 5" xfId="5149" xr:uid="{83E5C959-5845-48BF-9BA4-3BA86E2FDEB6}"/>
    <cellStyle name="Normal 9 4 4 5" xfId="3356" xr:uid="{C64D3DB9-8FB5-481D-8C0E-356859EB31C3}"/>
    <cellStyle name="Normal 9 4 4 5 2" xfId="5153" xr:uid="{E353BBEF-A7B3-4985-B7CF-E5D664871D62}"/>
    <cellStyle name="Normal 9 4 4 6" xfId="3357" xr:uid="{CE611F52-669B-4434-9538-3DE5D1953BF8}"/>
    <cellStyle name="Normal 9 4 4 6 2" xfId="5154" xr:uid="{523CDBEC-2289-4C1F-B30E-ECEC3E09B86C}"/>
    <cellStyle name="Normal 9 4 4 7" xfId="3358" xr:uid="{E42AA119-7F29-4E69-B4D7-3893569B3A67}"/>
    <cellStyle name="Normal 9 4 4 7 2" xfId="5155" xr:uid="{3DA1A046-A0B1-4597-8056-F9785438B870}"/>
    <cellStyle name="Normal 9 4 4 8" xfId="5133" xr:uid="{20D2BACC-2C74-41E1-A628-DE94FB06E30F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5D22EF2E-EEF8-4170-ADD7-7670871E33A2}"/>
    <cellStyle name="Normal 9 4 5 2 2 3" xfId="5158" xr:uid="{83E5D600-A39A-4FBE-AA52-D07136C37234}"/>
    <cellStyle name="Normal 9 4 5 2 3" xfId="3362" xr:uid="{DC9331B7-1C1E-4DEF-8ACA-BBB92E1435CA}"/>
    <cellStyle name="Normal 9 4 5 2 3 2" xfId="5160" xr:uid="{606242E3-FFEB-402E-AC94-590D5F60D58D}"/>
    <cellStyle name="Normal 9 4 5 2 4" xfId="3363" xr:uid="{A08CA7CB-1D88-4572-B0F9-EF195DDDD5C2}"/>
    <cellStyle name="Normal 9 4 5 2 4 2" xfId="5161" xr:uid="{533F86F2-9CB5-4853-BEAF-4DB553D4D19A}"/>
    <cellStyle name="Normal 9 4 5 2 5" xfId="5157" xr:uid="{7AD607E5-32C0-4925-B5E4-65E8B2179462}"/>
    <cellStyle name="Normal 9 4 5 3" xfId="3364" xr:uid="{A1E9C33C-C94E-4FFB-BAAF-493B0788A2C1}"/>
    <cellStyle name="Normal 9 4 5 3 2" xfId="3365" xr:uid="{3876BB89-BE58-496A-92CB-3F4DBDAC9F60}"/>
    <cellStyle name="Normal 9 4 5 3 2 2" xfId="5163" xr:uid="{311402F4-5569-4BC1-8623-0B40550F2672}"/>
    <cellStyle name="Normal 9 4 5 3 3" xfId="3366" xr:uid="{F73D1800-06A9-4D99-8554-9DB4BC2DCF62}"/>
    <cellStyle name="Normal 9 4 5 3 3 2" xfId="5164" xr:uid="{4BB038DF-DF77-4293-9543-E08D66600EEB}"/>
    <cellStyle name="Normal 9 4 5 3 4" xfId="3367" xr:uid="{41C66C3B-088B-4235-9A2A-04856B8649BA}"/>
    <cellStyle name="Normal 9 4 5 3 4 2" xfId="5165" xr:uid="{FCE6D916-0548-400D-9127-783B2A084168}"/>
    <cellStyle name="Normal 9 4 5 3 5" xfId="5162" xr:uid="{9806B6B3-9EDE-4822-B9B3-9B9A55B4F89F}"/>
    <cellStyle name="Normal 9 4 5 4" xfId="3368" xr:uid="{E2116F0C-A7ED-4018-B37E-6460DD191EFB}"/>
    <cellStyle name="Normal 9 4 5 4 2" xfId="5166" xr:uid="{9E763102-3FE5-46C4-B94E-E8098DEA7251}"/>
    <cellStyle name="Normal 9 4 5 5" xfId="3369" xr:uid="{10597110-38DF-4F4E-BF64-F79F5D4481D5}"/>
    <cellStyle name="Normal 9 4 5 5 2" xfId="5167" xr:uid="{E025921E-EDAA-4E80-9B39-E7DCF66D4773}"/>
    <cellStyle name="Normal 9 4 5 6" xfId="3370" xr:uid="{6193CB2F-0D4F-4003-B651-78D0486386BF}"/>
    <cellStyle name="Normal 9 4 5 6 2" xfId="5168" xr:uid="{9D32AED4-090F-4772-9416-804DD11645DE}"/>
    <cellStyle name="Normal 9 4 5 7" xfId="5156" xr:uid="{8B2BF044-F872-4F02-A56C-68082166A11D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A0C777E3-E41B-426F-8F9D-5D6513AF7A17}"/>
    <cellStyle name="Normal 9 4 6 2 3" xfId="3374" xr:uid="{936E98DF-DA76-41C5-997F-EDEF1086A88A}"/>
    <cellStyle name="Normal 9 4 6 2 3 2" xfId="5172" xr:uid="{3C3FF523-F54E-4287-8535-5902004892C6}"/>
    <cellStyle name="Normal 9 4 6 2 4" xfId="3375" xr:uid="{D86FE3C7-4910-4F6A-AFE5-FB872984644E}"/>
    <cellStyle name="Normal 9 4 6 2 4 2" xfId="5173" xr:uid="{C76E2EAD-A009-4751-B915-BEF4286019D5}"/>
    <cellStyle name="Normal 9 4 6 2 5" xfId="5170" xr:uid="{9592567A-27B6-4B07-997E-216E306A1E45}"/>
    <cellStyle name="Normal 9 4 6 3" xfId="3376" xr:uid="{7D42B768-6197-45F7-A266-F5094882D122}"/>
    <cellStyle name="Normal 9 4 6 3 2" xfId="5174" xr:uid="{57AF1829-B3B2-4B6D-BB8D-53E1EF9C02BA}"/>
    <cellStyle name="Normal 9 4 6 4" xfId="3377" xr:uid="{7DB71026-A14B-43C5-8F56-41602DDF0746}"/>
    <cellStyle name="Normal 9 4 6 4 2" xfId="5175" xr:uid="{3454E378-FC34-4E53-BF3A-530F69CEAAAF}"/>
    <cellStyle name="Normal 9 4 6 5" xfId="3378" xr:uid="{331CA8AB-5B2B-4241-B49C-65027FE1626C}"/>
    <cellStyle name="Normal 9 4 6 5 2" xfId="5176" xr:uid="{A53B76E8-427E-482E-A345-FCE6A92CD857}"/>
    <cellStyle name="Normal 9 4 6 6" xfId="5169" xr:uid="{1904E88E-4BEE-4CF1-938A-10C15E4D3A76}"/>
    <cellStyle name="Normal 9 4 7" xfId="3379" xr:uid="{23E879BA-5EDE-4527-B83F-BD3E7C5CD9E1}"/>
    <cellStyle name="Normal 9 4 7 2" xfId="3380" xr:uid="{FE6BB645-9DCD-439A-AA54-1D20CA64AABA}"/>
    <cellStyle name="Normal 9 4 7 2 2" xfId="5178" xr:uid="{47E54B72-A5C6-4AA7-87E1-6C243CFC953D}"/>
    <cellStyle name="Normal 9 4 7 3" xfId="3381" xr:uid="{63EACFD9-C165-4BCD-83BB-E9C03CCCBB36}"/>
    <cellStyle name="Normal 9 4 7 3 2" xfId="5179" xr:uid="{12833345-0412-4A6D-BFA2-E0EC3AA61363}"/>
    <cellStyle name="Normal 9 4 7 4" xfId="3382" xr:uid="{A237818C-2634-4E2F-A320-E14CE2E43306}"/>
    <cellStyle name="Normal 9 4 7 4 2" xfId="5180" xr:uid="{367AA38F-77BB-48BB-B4EB-0B81A08EEAED}"/>
    <cellStyle name="Normal 9 4 7 5" xfId="5177" xr:uid="{D7D703C5-EFB0-4DC2-B3A0-7108EE2E0A54}"/>
    <cellStyle name="Normal 9 4 8" xfId="3383" xr:uid="{4B3F0F96-7698-4C1B-9352-DFB8A143B4C0}"/>
    <cellStyle name="Normal 9 4 8 2" xfId="3384" xr:uid="{1652C9F7-EF06-4CE0-89E5-AD33D943B7C8}"/>
    <cellStyle name="Normal 9 4 8 2 2" xfId="5182" xr:uid="{48862B9C-1670-4457-960C-2439E81236F8}"/>
    <cellStyle name="Normal 9 4 8 3" xfId="3385" xr:uid="{42C48E4C-0A45-4969-A540-285C636278BC}"/>
    <cellStyle name="Normal 9 4 8 3 2" xfId="5183" xr:uid="{DDD20546-765C-4C39-8E93-596B7C9A2C3D}"/>
    <cellStyle name="Normal 9 4 8 4" xfId="3386" xr:uid="{6ED60723-E769-4128-AB65-7053B9A54F85}"/>
    <cellStyle name="Normal 9 4 8 4 2" xfId="5184" xr:uid="{CC8B1C48-17D5-4EBE-B7B7-53C1A889E7D5}"/>
    <cellStyle name="Normal 9 4 8 5" xfId="5181" xr:uid="{9B71C8F9-99D3-4B83-AF7D-8CE3AEE111B3}"/>
    <cellStyle name="Normal 9 4 9" xfId="3387" xr:uid="{0A0D880C-0BFC-41C8-B227-974676FB3A25}"/>
    <cellStyle name="Normal 9 4 9 2" xfId="5185" xr:uid="{81FF3BE2-2682-42EB-9456-722357AC34C9}"/>
    <cellStyle name="Normal 9 5" xfId="3388" xr:uid="{F86CC073-51FB-4947-B60F-A224C8F5AAAD}"/>
    <cellStyle name="Normal 9 5 10" xfId="3389" xr:uid="{A9761081-2313-4CCE-946F-97186494E246}"/>
    <cellStyle name="Normal 9 5 10 2" xfId="5187" xr:uid="{44B62C25-D577-4720-ACE8-8C47AF22C16F}"/>
    <cellStyle name="Normal 9 5 11" xfId="3390" xr:uid="{D20600A0-E03E-4CBD-8164-D0D21344248F}"/>
    <cellStyle name="Normal 9 5 11 2" xfId="5188" xr:uid="{788047A3-3A9E-442B-BF29-84DEDAF2D1AC}"/>
    <cellStyle name="Normal 9 5 12" xfId="5186" xr:uid="{7CA4A690-B948-4B93-8122-1202713C4C80}"/>
    <cellStyle name="Normal 9 5 2" xfId="3391" xr:uid="{A630278B-53B1-4F67-ABBD-AD5D7E85E57A}"/>
    <cellStyle name="Normal 9 5 2 10" xfId="5189" xr:uid="{06E5BE5C-FA2A-41B0-B992-3AC16F3CD72C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431CD599-21BB-46F3-A0E7-8D33B1A66322}"/>
    <cellStyle name="Normal 9 5 2 2 2 2 3" xfId="3396" xr:uid="{3E2CCF73-B1F9-4F05-80C1-CDC65940B91F}"/>
    <cellStyle name="Normal 9 5 2 2 2 2 3 2" xfId="5194" xr:uid="{DBEC8785-A1EA-4931-BDC7-22F8FE235EBF}"/>
    <cellStyle name="Normal 9 5 2 2 2 2 4" xfId="3397" xr:uid="{BF6CCD5E-E621-4573-AA38-665E2F75835D}"/>
    <cellStyle name="Normal 9 5 2 2 2 2 4 2" xfId="5195" xr:uid="{C25E9A29-A715-4AEF-9F10-D14AC3F59F19}"/>
    <cellStyle name="Normal 9 5 2 2 2 2 5" xfId="5192" xr:uid="{3A2591D8-6935-4DE7-BC71-CE44644DE4BE}"/>
    <cellStyle name="Normal 9 5 2 2 2 3" xfId="3398" xr:uid="{52C60F68-7D3D-4FAB-9822-F8D800416909}"/>
    <cellStyle name="Normal 9 5 2 2 2 3 2" xfId="3399" xr:uid="{A7D84D49-75C3-492F-8483-A4BA44E1ED1E}"/>
    <cellStyle name="Normal 9 5 2 2 2 3 2 2" xfId="5197" xr:uid="{29D20281-9881-4D61-8C74-093D55F63D64}"/>
    <cellStyle name="Normal 9 5 2 2 2 3 3" xfId="3400" xr:uid="{DEB0BFC0-6AC8-47D9-B90F-FD577C17CA56}"/>
    <cellStyle name="Normal 9 5 2 2 2 3 3 2" xfId="5198" xr:uid="{DDAB8E6D-BBA5-4865-B765-07A660215CC6}"/>
    <cellStyle name="Normal 9 5 2 2 2 3 4" xfId="3401" xr:uid="{03CA0861-E115-40D7-AD98-93C13EA8709B}"/>
    <cellStyle name="Normal 9 5 2 2 2 3 4 2" xfId="5199" xr:uid="{C1CEE490-8C2F-4A65-958C-94A26C74E3F6}"/>
    <cellStyle name="Normal 9 5 2 2 2 3 5" xfId="5196" xr:uid="{DFB1DAE2-874C-45B4-95B4-D8366093C217}"/>
    <cellStyle name="Normal 9 5 2 2 2 4" xfId="3402" xr:uid="{5D86A963-245A-49A6-A2B1-B654F7A5EFF0}"/>
    <cellStyle name="Normal 9 5 2 2 2 4 2" xfId="5200" xr:uid="{67C0150F-1CED-4E19-8BFF-603040CAA24C}"/>
    <cellStyle name="Normal 9 5 2 2 2 5" xfId="3403" xr:uid="{0D7CCE81-E84A-4D9A-80E7-BF2B58D2C1DD}"/>
    <cellStyle name="Normal 9 5 2 2 2 5 2" xfId="5201" xr:uid="{8E8A3433-BACB-4774-B6C5-65AAF606C663}"/>
    <cellStyle name="Normal 9 5 2 2 2 6" xfId="3404" xr:uid="{FE0A2B1A-1FB6-4859-A93A-8CAF03C86E3D}"/>
    <cellStyle name="Normal 9 5 2 2 2 6 2" xfId="5202" xr:uid="{A632DEF4-EBE7-49D8-B2CD-DF4F800A4BA5}"/>
    <cellStyle name="Normal 9 5 2 2 2 7" xfId="5191" xr:uid="{737174B2-18F6-44DD-925D-C01AF06E2544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B920D241-22BC-4F8C-A198-212AF1A1F3F7}"/>
    <cellStyle name="Normal 9 5 2 2 3 2 3" xfId="3408" xr:uid="{460C8630-68AB-426D-9D9D-763D724AF965}"/>
    <cellStyle name="Normal 9 5 2 2 3 2 3 2" xfId="5206" xr:uid="{A117710C-8936-429D-8838-DD1730E49E52}"/>
    <cellStyle name="Normal 9 5 2 2 3 2 4" xfId="3409" xr:uid="{D555BAE4-2377-4ABA-9575-DA6DB052A73A}"/>
    <cellStyle name="Normal 9 5 2 2 3 2 4 2" xfId="5207" xr:uid="{1158F050-EC0E-4F2C-A8AE-DF38F2B1E1F8}"/>
    <cellStyle name="Normal 9 5 2 2 3 2 5" xfId="5204" xr:uid="{9F71B35B-6FB0-406C-B512-F3912042F0E5}"/>
    <cellStyle name="Normal 9 5 2 2 3 3" xfId="3410" xr:uid="{C505AA95-563E-408B-A1CC-731CD37B53A9}"/>
    <cellStyle name="Normal 9 5 2 2 3 3 2" xfId="5208" xr:uid="{7C469C01-5D68-4D36-BE55-4391A25D5072}"/>
    <cellStyle name="Normal 9 5 2 2 3 4" xfId="3411" xr:uid="{D68FF109-AC44-43B9-9469-DF21F3BAECA0}"/>
    <cellStyle name="Normal 9 5 2 2 3 4 2" xfId="5209" xr:uid="{00DECC21-25FC-4E79-954F-ACDC0449BB2B}"/>
    <cellStyle name="Normal 9 5 2 2 3 5" xfId="3412" xr:uid="{48D2BC56-2EE9-4334-A763-D2EDC87911F4}"/>
    <cellStyle name="Normal 9 5 2 2 3 5 2" xfId="5210" xr:uid="{1A597461-A6DF-4E22-8047-E08020B62781}"/>
    <cellStyle name="Normal 9 5 2 2 3 6" xfId="5203" xr:uid="{C522F81D-AB3D-403E-87D3-CDF422BF2288}"/>
    <cellStyle name="Normal 9 5 2 2 4" xfId="3413" xr:uid="{19746D52-1266-4886-850F-DE49B8F1E5D1}"/>
    <cellStyle name="Normal 9 5 2 2 4 2" xfId="3414" xr:uid="{8F02253D-2DA7-4DF7-AB36-0A15BE33DDCE}"/>
    <cellStyle name="Normal 9 5 2 2 4 2 2" xfId="5212" xr:uid="{FCA14B32-0E52-4D68-B1E5-6CF2F91038FC}"/>
    <cellStyle name="Normal 9 5 2 2 4 3" xfId="3415" xr:uid="{A1462127-7D09-4D1D-AA9D-AF764FEC13B9}"/>
    <cellStyle name="Normal 9 5 2 2 4 3 2" xfId="5213" xr:uid="{21EE8B35-33BE-451D-9CA7-67DFD20DE8D1}"/>
    <cellStyle name="Normal 9 5 2 2 4 4" xfId="3416" xr:uid="{E5FC1265-8147-4DBD-94DB-054BA3D935D8}"/>
    <cellStyle name="Normal 9 5 2 2 4 4 2" xfId="5214" xr:uid="{E5D11B2C-9485-49EF-9199-6F615B668313}"/>
    <cellStyle name="Normal 9 5 2 2 4 5" xfId="5211" xr:uid="{7E6032B9-FE10-4219-84D5-A76E06E5D2CB}"/>
    <cellStyle name="Normal 9 5 2 2 5" xfId="3417" xr:uid="{D1030FEA-03C9-49A7-8E62-BABCB3AB477F}"/>
    <cellStyle name="Normal 9 5 2 2 5 2" xfId="3418" xr:uid="{9EF967B1-DD50-422B-9C1C-8D416AF67331}"/>
    <cellStyle name="Normal 9 5 2 2 5 2 2" xfId="5216" xr:uid="{80A075E0-BA04-43AD-90A9-A72C2D653915}"/>
    <cellStyle name="Normal 9 5 2 2 5 3" xfId="3419" xr:uid="{3ADD6D94-AD84-40E9-A436-ABE7AEFFDEE9}"/>
    <cellStyle name="Normal 9 5 2 2 5 3 2" xfId="5217" xr:uid="{8D9F4D9B-7288-41DE-B504-A9ED297BAD64}"/>
    <cellStyle name="Normal 9 5 2 2 5 4" xfId="3420" xr:uid="{EBC5E9A4-78A2-4167-A8DF-A6150A067C14}"/>
    <cellStyle name="Normal 9 5 2 2 5 4 2" xfId="5218" xr:uid="{AE27FE0C-1273-41B0-B70E-04A0B9020FC2}"/>
    <cellStyle name="Normal 9 5 2 2 5 5" xfId="5215" xr:uid="{8D394D88-27B1-4FCC-90E2-37A7F62952F5}"/>
    <cellStyle name="Normal 9 5 2 2 6" xfId="3421" xr:uid="{5E5DB2A2-9827-4596-869F-B8830BBB12B8}"/>
    <cellStyle name="Normal 9 5 2 2 6 2" xfId="5219" xr:uid="{0C12F714-CAB5-46B2-A1C5-2FABB6300ACF}"/>
    <cellStyle name="Normal 9 5 2 2 7" xfId="3422" xr:uid="{88D7E271-7BDB-49C9-AD74-416A73ED543D}"/>
    <cellStyle name="Normal 9 5 2 2 7 2" xfId="5220" xr:uid="{0C09857D-FF08-4A6A-B4D9-28DA74CA2B59}"/>
    <cellStyle name="Normal 9 5 2 2 8" xfId="3423" xr:uid="{08E1DCC5-DF73-4598-A21C-A13B18CBF928}"/>
    <cellStyle name="Normal 9 5 2 2 8 2" xfId="5221" xr:uid="{90B06570-7D7F-42C0-B456-757E9E7EE579}"/>
    <cellStyle name="Normal 9 5 2 2 9" xfId="5190" xr:uid="{06A4383D-7C95-4D29-861D-E4B9F0705824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CD66C43B-0978-43CA-8626-32EB778C93BD}"/>
    <cellStyle name="Normal 9 5 2 3 2 3" xfId="3427" xr:uid="{6CAF1EA0-5483-45FF-99E2-B6981CAE9767}"/>
    <cellStyle name="Normal 9 5 2 3 2 3 2" xfId="5225" xr:uid="{F162CC61-E55D-4366-B3DD-739BF4816913}"/>
    <cellStyle name="Normal 9 5 2 3 2 4" xfId="3428" xr:uid="{B47E8974-458C-4AF9-84CC-34D421E180D2}"/>
    <cellStyle name="Normal 9 5 2 3 2 4 2" xfId="5226" xr:uid="{B89CA3A6-E307-4EE5-B97C-8FB2EEC0FC82}"/>
    <cellStyle name="Normal 9 5 2 3 2 5" xfId="5223" xr:uid="{B4373366-3F95-4893-9234-2F4CAE6A8710}"/>
    <cellStyle name="Normal 9 5 2 3 3" xfId="3429" xr:uid="{DF70A764-65AE-4A06-B0C3-C0EA68E39D1E}"/>
    <cellStyle name="Normal 9 5 2 3 3 2" xfId="3430" xr:uid="{33B9A006-230F-4430-AD81-0A1828F7FF73}"/>
    <cellStyle name="Normal 9 5 2 3 3 2 2" xfId="5228" xr:uid="{8E237301-A080-423B-B22E-977420ED694E}"/>
    <cellStyle name="Normal 9 5 2 3 3 3" xfId="3431" xr:uid="{4C6CE248-1EA7-4D82-AF72-DBF364689ED2}"/>
    <cellStyle name="Normal 9 5 2 3 3 3 2" xfId="5229" xr:uid="{A180699F-C056-4A71-BBC4-49973015E261}"/>
    <cellStyle name="Normal 9 5 2 3 3 4" xfId="3432" xr:uid="{95A18C9F-E989-4B20-93A6-3A5BC6326BF0}"/>
    <cellStyle name="Normal 9 5 2 3 3 4 2" xfId="5230" xr:uid="{0FB7654D-0FCA-491A-99A1-EF8EF25244B1}"/>
    <cellStyle name="Normal 9 5 2 3 3 5" xfId="5227" xr:uid="{190A067A-BFA2-4770-BFA7-5E99311ACBC4}"/>
    <cellStyle name="Normal 9 5 2 3 4" xfId="3433" xr:uid="{63CBE5E3-3D73-45AA-8C1D-E37B4B46874E}"/>
    <cellStyle name="Normal 9 5 2 3 4 2" xfId="5231" xr:uid="{392E823B-6DA0-426A-85BC-D1E6CBFCBECD}"/>
    <cellStyle name="Normal 9 5 2 3 5" xfId="3434" xr:uid="{50BFB28E-AADF-4B76-ABA7-97EA3ECBB478}"/>
    <cellStyle name="Normal 9 5 2 3 5 2" xfId="5232" xr:uid="{C6AD071E-A995-4513-B312-601D4DF06651}"/>
    <cellStyle name="Normal 9 5 2 3 6" xfId="3435" xr:uid="{9AFBB40A-5FA7-4E06-8CB0-CD5FD46CC394}"/>
    <cellStyle name="Normal 9 5 2 3 6 2" xfId="5233" xr:uid="{8D654072-60A0-4911-AFB4-B9C3C60001C3}"/>
    <cellStyle name="Normal 9 5 2 3 7" xfId="5222" xr:uid="{5C60B854-5B0B-481F-AE34-C0548C5FEF66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EC2F8C65-6B4B-4E18-BE24-053B19CDF079}"/>
    <cellStyle name="Normal 9 5 2 4 2 3" xfId="3439" xr:uid="{99513CF1-4434-4648-9370-365F77384D49}"/>
    <cellStyle name="Normal 9 5 2 4 2 3 2" xfId="5237" xr:uid="{26D5BF9C-0124-41E4-B584-C98C7AD26888}"/>
    <cellStyle name="Normal 9 5 2 4 2 4" xfId="3440" xr:uid="{0BFD76FB-8B12-4A52-80B3-C930DD07FDA4}"/>
    <cellStyle name="Normal 9 5 2 4 2 4 2" xfId="5238" xr:uid="{9E432382-41A3-4FD8-9629-4A27FF8DF5FD}"/>
    <cellStyle name="Normal 9 5 2 4 2 5" xfId="5235" xr:uid="{956A52F3-BDE9-4165-99EC-8C96D25E1522}"/>
    <cellStyle name="Normal 9 5 2 4 3" xfId="3441" xr:uid="{558C0A5C-B690-4755-A11B-3995B5942152}"/>
    <cellStyle name="Normal 9 5 2 4 3 2" xfId="5239" xr:uid="{8F84E40D-D860-4505-A4FA-D704BE399B51}"/>
    <cellStyle name="Normal 9 5 2 4 4" xfId="3442" xr:uid="{731FAB44-C035-4434-BBC2-78D19177F876}"/>
    <cellStyle name="Normal 9 5 2 4 4 2" xfId="5240" xr:uid="{06D4F61D-73C2-4790-9D00-4768DA6EA685}"/>
    <cellStyle name="Normal 9 5 2 4 5" xfId="3443" xr:uid="{5287E35C-CA63-49C4-85CA-9AC4CE3047F9}"/>
    <cellStyle name="Normal 9 5 2 4 5 2" xfId="5241" xr:uid="{88E369EC-EA18-4426-8D39-4BEB268ED36B}"/>
    <cellStyle name="Normal 9 5 2 4 6" xfId="5234" xr:uid="{0DC0861F-0946-43F9-B260-3C1FBBF4E402}"/>
    <cellStyle name="Normal 9 5 2 5" xfId="3444" xr:uid="{E41A2246-1F45-4D76-B522-E10C396DE870}"/>
    <cellStyle name="Normal 9 5 2 5 2" xfId="3445" xr:uid="{9C71CA7C-6CFE-4080-AE49-38B843637FEB}"/>
    <cellStyle name="Normal 9 5 2 5 2 2" xfId="5243" xr:uid="{AB5AFA9D-047B-40EF-AD2B-786D7EC776E0}"/>
    <cellStyle name="Normal 9 5 2 5 3" xfId="3446" xr:uid="{0CF0622F-4418-4EC2-ACF3-0B81D498B5AD}"/>
    <cellStyle name="Normal 9 5 2 5 3 2" xfId="5244" xr:uid="{4022CD4C-8D52-408E-807B-FC357AA26690}"/>
    <cellStyle name="Normal 9 5 2 5 4" xfId="3447" xr:uid="{A6E4643C-6A1B-4B6B-A850-222E09D6CCA6}"/>
    <cellStyle name="Normal 9 5 2 5 4 2" xfId="5245" xr:uid="{F9B4DBBE-4407-43FA-B2AD-E84AEF453A1A}"/>
    <cellStyle name="Normal 9 5 2 5 5" xfId="5242" xr:uid="{2FEB5268-3367-4F5F-87FB-15513396AD1C}"/>
    <cellStyle name="Normal 9 5 2 6" xfId="3448" xr:uid="{8C110C3A-907B-435A-A8AA-D24C4B1366CE}"/>
    <cellStyle name="Normal 9 5 2 6 2" xfId="3449" xr:uid="{8568CA61-10C1-4A67-BF81-74C3A75566F2}"/>
    <cellStyle name="Normal 9 5 2 6 2 2" xfId="5247" xr:uid="{B85E3409-B5F2-4C41-A593-54F6721B1D02}"/>
    <cellStyle name="Normal 9 5 2 6 3" xfId="3450" xr:uid="{29A4313F-8949-45E4-B984-92A0944FDCE2}"/>
    <cellStyle name="Normal 9 5 2 6 3 2" xfId="5248" xr:uid="{EAE68548-83C5-4BBB-8010-1A1C4360E13F}"/>
    <cellStyle name="Normal 9 5 2 6 4" xfId="3451" xr:uid="{0325FD9A-847A-43EE-B727-CD6655DBABC1}"/>
    <cellStyle name="Normal 9 5 2 6 4 2" xfId="5249" xr:uid="{5042DB39-46F3-458A-9096-864DCE8CCBCE}"/>
    <cellStyle name="Normal 9 5 2 6 5" xfId="5246" xr:uid="{E2705C05-6694-4192-B57D-61783D8CCF57}"/>
    <cellStyle name="Normal 9 5 2 7" xfId="3452" xr:uid="{E9633376-09FD-480B-B8E6-E2BBB4C54C9C}"/>
    <cellStyle name="Normal 9 5 2 7 2" xfId="5250" xr:uid="{CF654BEF-BFC7-4FAC-8A0B-D102B2122EDA}"/>
    <cellStyle name="Normal 9 5 2 8" xfId="3453" xr:uid="{24667192-8A7F-4C78-B8E0-8EA511051635}"/>
    <cellStyle name="Normal 9 5 2 8 2" xfId="5251" xr:uid="{5840F834-4670-4176-B486-EB1774319AA7}"/>
    <cellStyle name="Normal 9 5 2 9" xfId="3454" xr:uid="{A3859758-B49F-42CD-A0B5-055EE9E68BF6}"/>
    <cellStyle name="Normal 9 5 2 9 2" xfId="5252" xr:uid="{6471999A-519E-43DC-9A1A-752B3A2A739F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51AEE573-504B-4D5E-8237-5F56C90995E7}"/>
    <cellStyle name="Normal 9 5 3 2 2 2 3" xfId="5256" xr:uid="{AE90B752-D749-4532-8564-8A0E16EBAC9C}"/>
    <cellStyle name="Normal 9 5 3 2 2 3" xfId="3459" xr:uid="{81EDA8D9-CE06-4943-BBD1-3133299612F3}"/>
    <cellStyle name="Normal 9 5 3 2 2 3 2" xfId="5258" xr:uid="{9FCC901A-9282-4B47-934A-69C1DD70819D}"/>
    <cellStyle name="Normal 9 5 3 2 2 4" xfId="3460" xr:uid="{9B9702E4-91CA-4288-83C4-823B366BBDE5}"/>
    <cellStyle name="Normal 9 5 3 2 2 4 2" xfId="5259" xr:uid="{A2C30834-B1CD-4AB9-8EA2-45F081AFDCBB}"/>
    <cellStyle name="Normal 9 5 3 2 2 5" xfId="5255" xr:uid="{30DEFCE6-1477-448B-9350-AD38E701937F}"/>
    <cellStyle name="Normal 9 5 3 2 3" xfId="3461" xr:uid="{215002A9-D445-4D5A-AE79-C3D1F42472E5}"/>
    <cellStyle name="Normal 9 5 3 2 3 2" xfId="3462" xr:uid="{3B61D4E9-2E45-4B2B-8CF2-01515EE8EC5B}"/>
    <cellStyle name="Normal 9 5 3 2 3 2 2" xfId="5261" xr:uid="{4E92B092-0AFD-4C4A-A739-9EBC08100CCA}"/>
    <cellStyle name="Normal 9 5 3 2 3 3" xfId="3463" xr:uid="{1F61B04B-9527-40FF-BE3D-CA384975FB41}"/>
    <cellStyle name="Normal 9 5 3 2 3 3 2" xfId="5262" xr:uid="{94D519AF-1063-4040-80A8-41476EA8891F}"/>
    <cellStyle name="Normal 9 5 3 2 3 4" xfId="3464" xr:uid="{8882092E-0D1E-4D0E-907F-194906559D1A}"/>
    <cellStyle name="Normal 9 5 3 2 3 4 2" xfId="5263" xr:uid="{E584E461-26B4-43C2-B84B-6B00C0B0626A}"/>
    <cellStyle name="Normal 9 5 3 2 3 5" xfId="5260" xr:uid="{450047F3-CFDA-4C1B-9833-E2F9E357B617}"/>
    <cellStyle name="Normal 9 5 3 2 4" xfId="3465" xr:uid="{411F4421-ABEA-461A-9058-E8CD9798B9E8}"/>
    <cellStyle name="Normal 9 5 3 2 4 2" xfId="5264" xr:uid="{6DFE7C0B-9343-4092-A717-E88B92C32D73}"/>
    <cellStyle name="Normal 9 5 3 2 5" xfId="3466" xr:uid="{0B02444B-F6A2-462A-9062-3C95251D624E}"/>
    <cellStyle name="Normal 9 5 3 2 5 2" xfId="5265" xr:uid="{41D6E424-3839-4507-9171-E9D0BFFD60E1}"/>
    <cellStyle name="Normal 9 5 3 2 6" xfId="3467" xr:uid="{65C3478D-E36D-4799-9007-A7B5C1DE94A4}"/>
    <cellStyle name="Normal 9 5 3 2 6 2" xfId="5266" xr:uid="{7FC4B3B6-3C6A-481F-AE87-AD4CD1E0589F}"/>
    <cellStyle name="Normal 9 5 3 2 7" xfId="5254" xr:uid="{2001E24B-7268-4BD2-877E-46AC1801311A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725F0300-AD78-4E4D-9929-BC1D7C10523C}"/>
    <cellStyle name="Normal 9 5 3 3 2 3" xfId="3471" xr:uid="{9DD214D2-D70D-43B5-B6D3-39A6668C3BA7}"/>
    <cellStyle name="Normal 9 5 3 3 2 3 2" xfId="5270" xr:uid="{B0C84C3D-2775-45B8-AC0E-BE6E2B0827AD}"/>
    <cellStyle name="Normal 9 5 3 3 2 4" xfId="3472" xr:uid="{4CAC0FFB-A3DC-46A0-853A-11ACB7CC7939}"/>
    <cellStyle name="Normal 9 5 3 3 2 4 2" xfId="5271" xr:uid="{E28D5046-7C92-448C-B5DD-CC71CA62EF49}"/>
    <cellStyle name="Normal 9 5 3 3 2 5" xfId="5268" xr:uid="{C9A8A370-78BA-4CBE-863F-388B3D8CC85A}"/>
    <cellStyle name="Normal 9 5 3 3 3" xfId="3473" xr:uid="{E5026B54-9B89-4D83-A174-5D07F5E2155D}"/>
    <cellStyle name="Normal 9 5 3 3 3 2" xfId="5272" xr:uid="{864F3950-E9B0-4F4D-9FB5-D4A51B5ABFC9}"/>
    <cellStyle name="Normal 9 5 3 3 4" xfId="3474" xr:uid="{E062739B-F646-405F-8385-F898B790ECB5}"/>
    <cellStyle name="Normal 9 5 3 3 4 2" xfId="5273" xr:uid="{C4FF77EE-E1FD-476B-A2C8-6DD5B5ED44F1}"/>
    <cellStyle name="Normal 9 5 3 3 5" xfId="3475" xr:uid="{F5D30213-279D-4255-A0DE-3F69F4F403A7}"/>
    <cellStyle name="Normal 9 5 3 3 5 2" xfId="5274" xr:uid="{8C79359B-2B83-45BF-8844-3BD922E1076B}"/>
    <cellStyle name="Normal 9 5 3 3 6" xfId="5267" xr:uid="{3B50DF04-277B-4E19-8BAB-C69684C8DC66}"/>
    <cellStyle name="Normal 9 5 3 4" xfId="3476" xr:uid="{2956DDAD-978D-48AC-8E58-46D23C8B510F}"/>
    <cellStyle name="Normal 9 5 3 4 2" xfId="3477" xr:uid="{D1FFA0D6-70DA-4217-8381-68FE55181D90}"/>
    <cellStyle name="Normal 9 5 3 4 2 2" xfId="5276" xr:uid="{C2CF59B2-46A9-4828-8EF0-E7ECC2894064}"/>
    <cellStyle name="Normal 9 5 3 4 3" xfId="3478" xr:uid="{900533C0-49E9-4916-B9A3-32FDDAE42CF6}"/>
    <cellStyle name="Normal 9 5 3 4 3 2" xfId="5277" xr:uid="{C3E7E378-B37A-4D9C-8313-6C84D052EFAF}"/>
    <cellStyle name="Normal 9 5 3 4 4" xfId="3479" xr:uid="{D7820F01-9A4B-4F9C-B399-F6C809DC336F}"/>
    <cellStyle name="Normal 9 5 3 4 4 2" xfId="5278" xr:uid="{8E392ADE-70CC-424C-A1A3-2A885715576B}"/>
    <cellStyle name="Normal 9 5 3 4 5" xfId="5275" xr:uid="{DDA64D52-61DE-4DCC-A766-726B47BC6214}"/>
    <cellStyle name="Normal 9 5 3 5" xfId="3480" xr:uid="{7CB31839-CB84-4E61-8E87-49120194112E}"/>
    <cellStyle name="Normal 9 5 3 5 2" xfId="3481" xr:uid="{78CD7958-FB10-470E-9ADC-A9F616CE1DA8}"/>
    <cellStyle name="Normal 9 5 3 5 2 2" xfId="5280" xr:uid="{A1103E1F-0B03-41D2-8AB3-0D3A74743360}"/>
    <cellStyle name="Normal 9 5 3 5 3" xfId="3482" xr:uid="{7A44180B-DC9E-4628-AA2C-D511A3E1A4DB}"/>
    <cellStyle name="Normal 9 5 3 5 3 2" xfId="5281" xr:uid="{2A9C8FE6-0855-4C15-B510-796D3EF4AE07}"/>
    <cellStyle name="Normal 9 5 3 5 4" xfId="3483" xr:uid="{C065D9EF-3BF9-4395-869B-985EBB592D22}"/>
    <cellStyle name="Normal 9 5 3 5 4 2" xfId="5282" xr:uid="{B864EB98-2104-45A8-8875-7A2EF2047284}"/>
    <cellStyle name="Normal 9 5 3 5 5" xfId="5279" xr:uid="{D42692FC-448F-4C5A-8707-FD25C2697C3D}"/>
    <cellStyle name="Normal 9 5 3 6" xfId="3484" xr:uid="{8069611D-FE07-40C2-A3F2-F7AADA426843}"/>
    <cellStyle name="Normal 9 5 3 6 2" xfId="5283" xr:uid="{E1C190DE-F5BF-4EE5-9E11-B2B5C56B33A8}"/>
    <cellStyle name="Normal 9 5 3 7" xfId="3485" xr:uid="{E409B1D1-567A-4E09-ADFE-5127B91B5C13}"/>
    <cellStyle name="Normal 9 5 3 7 2" xfId="5284" xr:uid="{3CC30ECE-28AD-4F63-A1A0-9CF80F127730}"/>
    <cellStyle name="Normal 9 5 3 8" xfId="3486" xr:uid="{AD8E4184-C5B5-42A8-95BB-6AF790A5515D}"/>
    <cellStyle name="Normal 9 5 3 8 2" xfId="5285" xr:uid="{09A657B1-5F2F-4422-AC00-E2147BA54997}"/>
    <cellStyle name="Normal 9 5 3 9" xfId="5253" xr:uid="{BCAF5164-65C1-4355-9391-28404CDA21B1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6987E167-CAC4-4459-A198-610F050E78E5}"/>
    <cellStyle name="Normal 9 5 4 2 2 3" xfId="3491" xr:uid="{F4965547-5CE4-4099-98C1-719E32EC737E}"/>
    <cellStyle name="Normal 9 5 4 2 2 3 2" xfId="5290" xr:uid="{95EF36CF-BB2A-409D-8465-811231C2251D}"/>
    <cellStyle name="Normal 9 5 4 2 2 4" xfId="3492" xr:uid="{CAFDA8F3-4445-4C8B-9D75-ED2E1F9C4D20}"/>
    <cellStyle name="Normal 9 5 4 2 2 4 2" xfId="5291" xr:uid="{E17FC797-1A1F-45F6-B8DF-1B6DFB5463DE}"/>
    <cellStyle name="Normal 9 5 4 2 2 5" xfId="5288" xr:uid="{8FA74AE5-81C7-4AA0-8A52-5C994CF57C9C}"/>
    <cellStyle name="Normal 9 5 4 2 3" xfId="3493" xr:uid="{ABEBAA1B-2EFC-4D53-91C2-CFB8E892C35D}"/>
    <cellStyle name="Normal 9 5 4 2 3 2" xfId="5292" xr:uid="{61D48FA1-FC67-437F-BDEC-6AABDAA9C80F}"/>
    <cellStyle name="Normal 9 5 4 2 4" xfId="3494" xr:uid="{F80B5EA7-759F-4D1A-BE47-A48DFBB52A17}"/>
    <cellStyle name="Normal 9 5 4 2 4 2" xfId="5293" xr:uid="{A15A726D-7950-4082-AD4D-2D6352D8DEE6}"/>
    <cellStyle name="Normal 9 5 4 2 5" xfId="3495" xr:uid="{8290C90D-43B6-427D-AB95-609FE562B116}"/>
    <cellStyle name="Normal 9 5 4 2 5 2" xfId="5294" xr:uid="{FBBFDFA4-B1B0-4104-9A38-1566E88986FC}"/>
    <cellStyle name="Normal 9 5 4 2 6" xfId="5287" xr:uid="{41C96E5D-CE8B-4A80-9513-D426DEA36141}"/>
    <cellStyle name="Normal 9 5 4 3" xfId="3496" xr:uid="{F50801D6-FC22-40E5-A00A-61F4FB8F1128}"/>
    <cellStyle name="Normal 9 5 4 3 2" xfId="3497" xr:uid="{39EF0002-E058-4ADE-9EE2-B1CCF3F38BC8}"/>
    <cellStyle name="Normal 9 5 4 3 2 2" xfId="5296" xr:uid="{D3340054-BD2F-45C2-9CA9-CCA7B7720849}"/>
    <cellStyle name="Normal 9 5 4 3 3" xfId="3498" xr:uid="{34CA5CF6-F299-4624-8DA9-F03519E3BC52}"/>
    <cellStyle name="Normal 9 5 4 3 3 2" xfId="5297" xr:uid="{657F604E-E33E-42B7-8FDD-FE5B3344C888}"/>
    <cellStyle name="Normal 9 5 4 3 4" xfId="3499" xr:uid="{39A6F213-740F-4718-A632-93D5AE134FC9}"/>
    <cellStyle name="Normal 9 5 4 3 4 2" xfId="5298" xr:uid="{108855EE-7848-4992-BC6A-90EAE1679E54}"/>
    <cellStyle name="Normal 9 5 4 3 5" xfId="5295" xr:uid="{DC454876-AFE4-4AEC-AAAF-FC3A0F88DD7F}"/>
    <cellStyle name="Normal 9 5 4 4" xfId="3500" xr:uid="{2C9BBD38-6AEB-49E7-BA39-C871B7F700AA}"/>
    <cellStyle name="Normal 9 5 4 4 2" xfId="3501" xr:uid="{681755ED-F5DC-433D-B04E-19D20F0825CC}"/>
    <cellStyle name="Normal 9 5 4 4 2 2" xfId="5300" xr:uid="{8272C7AB-06A4-4736-B48F-04E4F98C0F16}"/>
    <cellStyle name="Normal 9 5 4 4 3" xfId="3502" xr:uid="{A023CC44-368B-47B8-88A1-E0BBB93BA094}"/>
    <cellStyle name="Normal 9 5 4 4 3 2" xfId="5301" xr:uid="{2FD33081-6AB3-46AB-9B61-C3E430E59321}"/>
    <cellStyle name="Normal 9 5 4 4 4" xfId="3503" xr:uid="{2498BC5C-214B-434F-BC73-5368B7617698}"/>
    <cellStyle name="Normal 9 5 4 4 4 2" xfId="5302" xr:uid="{10F85461-3123-48C3-B3B3-A7F33DD28267}"/>
    <cellStyle name="Normal 9 5 4 4 5" xfId="5299" xr:uid="{6E269055-77C0-469D-BA01-CF506167EE61}"/>
    <cellStyle name="Normal 9 5 4 5" xfId="3504" xr:uid="{8446262D-E7F7-4258-9D75-FCC787D28D67}"/>
    <cellStyle name="Normal 9 5 4 5 2" xfId="5303" xr:uid="{018D3315-BFE1-4CD3-976B-97E496EE42B6}"/>
    <cellStyle name="Normal 9 5 4 6" xfId="3505" xr:uid="{77E3D96C-E4D1-4F59-B251-4F8906AAB81D}"/>
    <cellStyle name="Normal 9 5 4 6 2" xfId="5304" xr:uid="{3FA04E63-19D4-4E6F-8475-2656F8E4053F}"/>
    <cellStyle name="Normal 9 5 4 7" xfId="3506" xr:uid="{32671DA6-9AD3-4086-BD12-3784DE729229}"/>
    <cellStyle name="Normal 9 5 4 7 2" xfId="5305" xr:uid="{81CF0336-74B7-4CFE-A2FB-4CD2EC087E8F}"/>
    <cellStyle name="Normal 9 5 4 8" xfId="5286" xr:uid="{5DB0FD7B-3111-4663-B815-D836120B46CD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A43E1AFF-BB13-4239-A0D2-0F3EE7517507}"/>
    <cellStyle name="Normal 9 5 5 2 3" xfId="3510" xr:uid="{C7D3BD57-3ACF-4D97-BA3E-A4BF37669E8D}"/>
    <cellStyle name="Normal 9 5 5 2 3 2" xfId="5309" xr:uid="{579F4856-554D-48D6-8816-5CF7D56E4660}"/>
    <cellStyle name="Normal 9 5 5 2 4" xfId="3511" xr:uid="{8DA4C761-7A49-4571-8A1D-72507E79E84E}"/>
    <cellStyle name="Normal 9 5 5 2 4 2" xfId="5310" xr:uid="{F4FFE73B-B576-41D2-B8A7-74F4375A83FA}"/>
    <cellStyle name="Normal 9 5 5 2 5" xfId="5307" xr:uid="{BBA5BDD9-A234-48A9-A260-B77D22ED1CD3}"/>
    <cellStyle name="Normal 9 5 5 3" xfId="3512" xr:uid="{2BE788CD-4950-456F-8B23-3AA8AD516D7B}"/>
    <cellStyle name="Normal 9 5 5 3 2" xfId="3513" xr:uid="{44C72F3C-AE61-4366-B44B-8ACA85C34C2A}"/>
    <cellStyle name="Normal 9 5 5 3 2 2" xfId="5312" xr:uid="{50DA506C-1396-42B2-95E7-F4EA2776A72F}"/>
    <cellStyle name="Normal 9 5 5 3 3" xfId="3514" xr:uid="{0ED9306D-CB61-424E-8173-2CCDE6CAA260}"/>
    <cellStyle name="Normal 9 5 5 3 3 2" xfId="5313" xr:uid="{22F4D806-E584-4021-BE80-37E480697242}"/>
    <cellStyle name="Normal 9 5 5 3 4" xfId="3515" xr:uid="{E66B88EB-697F-46E7-AF5B-304EDB839CEE}"/>
    <cellStyle name="Normal 9 5 5 3 4 2" xfId="5314" xr:uid="{76EB079A-8256-4B37-B568-2A960E03B388}"/>
    <cellStyle name="Normal 9 5 5 3 5" xfId="5311" xr:uid="{95BF1EEC-3C39-41FF-A6EA-E2B36E2FD12B}"/>
    <cellStyle name="Normal 9 5 5 4" xfId="3516" xr:uid="{E57C5B06-B711-49E3-BBE2-CD6C41D017AC}"/>
    <cellStyle name="Normal 9 5 5 4 2" xfId="5315" xr:uid="{E8C62426-2EFC-442A-9289-1D7219AC81E8}"/>
    <cellStyle name="Normal 9 5 5 5" xfId="3517" xr:uid="{20BC3070-137A-4FE4-86CB-626E81A8A232}"/>
    <cellStyle name="Normal 9 5 5 5 2" xfId="5316" xr:uid="{4E4BCDDE-E5C6-4511-B0F8-95DE5AB38AE5}"/>
    <cellStyle name="Normal 9 5 5 6" xfId="3518" xr:uid="{5C5464CF-3BBC-4985-967F-F6E6B54E4410}"/>
    <cellStyle name="Normal 9 5 5 6 2" xfId="5317" xr:uid="{B97AC27E-7582-4A05-BDF8-E2DA51FDB449}"/>
    <cellStyle name="Normal 9 5 5 7" xfId="5306" xr:uid="{A5D6D63F-4FF0-48CE-891B-C008A4BABFE2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2CBC0D91-52C1-4E6B-AD20-30BC4852CD1F}"/>
    <cellStyle name="Normal 9 5 6 2 3" xfId="3522" xr:uid="{006A5A07-34F7-42CB-A581-0731DEA5CD09}"/>
    <cellStyle name="Normal 9 5 6 2 3 2" xfId="5321" xr:uid="{273F11F5-785F-47AC-8C74-41216682AB95}"/>
    <cellStyle name="Normal 9 5 6 2 4" xfId="3523" xr:uid="{9FB6EDE4-ABB1-4D30-B3C6-2868CB304DE9}"/>
    <cellStyle name="Normal 9 5 6 2 4 2" xfId="5322" xr:uid="{E3FF816C-E0F5-4F89-9AE3-7BCFCD4EB24C}"/>
    <cellStyle name="Normal 9 5 6 2 5" xfId="5319" xr:uid="{38CFA456-6040-4AF7-9D68-375D96DE8197}"/>
    <cellStyle name="Normal 9 5 6 3" xfId="3524" xr:uid="{70D31E7D-8D35-44B6-B356-31B307F95A5E}"/>
    <cellStyle name="Normal 9 5 6 3 2" xfId="5323" xr:uid="{679ED4DD-6BA7-496D-BF06-8EA3CD1E520F}"/>
    <cellStyle name="Normal 9 5 6 4" xfId="3525" xr:uid="{59D60B76-2E95-4932-908E-B4A988E02ED0}"/>
    <cellStyle name="Normal 9 5 6 4 2" xfId="5324" xr:uid="{61EF7696-BD5D-4F9F-A4EF-2FA197AEDF4C}"/>
    <cellStyle name="Normal 9 5 6 5" xfId="3526" xr:uid="{53C37F21-B8FF-4570-A5B6-899519EC1C2C}"/>
    <cellStyle name="Normal 9 5 6 5 2" xfId="5325" xr:uid="{56269C01-2061-4C82-8DBD-AEAE31AEF168}"/>
    <cellStyle name="Normal 9 5 6 6" xfId="5318" xr:uid="{50F57C4D-8170-4A37-8EB9-F46D9DE1C548}"/>
    <cellStyle name="Normal 9 5 7" xfId="3527" xr:uid="{8A32F5F6-6741-43EE-B908-023D31B5CDEF}"/>
    <cellStyle name="Normal 9 5 7 2" xfId="3528" xr:uid="{0BFFC645-E101-4F53-AA74-A74675214F22}"/>
    <cellStyle name="Normal 9 5 7 2 2" xfId="5327" xr:uid="{61CC67A5-B9F5-4B56-9E0B-9547020DA8A8}"/>
    <cellStyle name="Normal 9 5 7 3" xfId="3529" xr:uid="{6C2490A9-054E-46AA-BD0E-B1E151926868}"/>
    <cellStyle name="Normal 9 5 7 3 2" xfId="5328" xr:uid="{1491EAAC-42AF-49D0-9537-6817D200767F}"/>
    <cellStyle name="Normal 9 5 7 4" xfId="3530" xr:uid="{ED3CC8C0-21C6-4A1E-BC3F-94506ED26F43}"/>
    <cellStyle name="Normal 9 5 7 4 2" xfId="5329" xr:uid="{699FE542-9CAF-488F-88B0-EEDDC475A8AE}"/>
    <cellStyle name="Normal 9 5 7 5" xfId="5326" xr:uid="{B9C93A6F-EB55-4A34-9CB7-7217E051A1C3}"/>
    <cellStyle name="Normal 9 5 8" xfId="3531" xr:uid="{6C98A002-3128-4D4F-83EE-6C28969DC451}"/>
    <cellStyle name="Normal 9 5 8 2" xfId="3532" xr:uid="{DC28BC4D-8758-49D8-B680-B0944F67D6B4}"/>
    <cellStyle name="Normal 9 5 8 2 2" xfId="5331" xr:uid="{D51DCBD0-B984-4906-872D-41D3F795B930}"/>
    <cellStyle name="Normal 9 5 8 3" xfId="3533" xr:uid="{268D54E0-77E2-4619-B8E2-87A0033AA1BC}"/>
    <cellStyle name="Normal 9 5 8 3 2" xfId="5332" xr:uid="{F6D53353-5388-407E-BD92-1FFA53C8E779}"/>
    <cellStyle name="Normal 9 5 8 4" xfId="3534" xr:uid="{94538C98-43EE-4226-9D9A-8F6193FFF09B}"/>
    <cellStyle name="Normal 9 5 8 4 2" xfId="5333" xr:uid="{6E54DA7D-44F8-4893-91E7-251ACF0E7D72}"/>
    <cellStyle name="Normal 9 5 8 5" xfId="5330" xr:uid="{B1317C4F-A12C-4765-AEF0-AA19424BD2A5}"/>
    <cellStyle name="Normal 9 5 9" xfId="3535" xr:uid="{50615741-9D37-4C1F-A470-C55E03F6F494}"/>
    <cellStyle name="Normal 9 5 9 2" xfId="5334" xr:uid="{B9797AF1-624B-4D1B-901E-B9F120EAEBB5}"/>
    <cellStyle name="Normal 9 6" xfId="3536" xr:uid="{BFF50448-C313-459F-A1AE-C47CB71FEEAF}"/>
    <cellStyle name="Normal 9 6 10" xfId="5335" xr:uid="{40C75EBA-6E8F-4F18-8B25-DAF4C07EE946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78142B73-603A-46EC-85D6-1DB20B2F63C9}"/>
    <cellStyle name="Normal 9 6 2 2 2 3" xfId="3541" xr:uid="{73779289-A292-487E-B418-CBD91DC2C29B}"/>
    <cellStyle name="Normal 9 6 2 2 2 3 2" xfId="5340" xr:uid="{0929966A-2439-4E91-B46D-8A83FA5B3A7F}"/>
    <cellStyle name="Normal 9 6 2 2 2 4" xfId="3542" xr:uid="{73DBD49D-6AE8-49DC-8480-11C32F4CC6D8}"/>
    <cellStyle name="Normal 9 6 2 2 2 4 2" xfId="5341" xr:uid="{0C9A217C-2059-464B-B6A2-63F866CFA70F}"/>
    <cellStyle name="Normal 9 6 2 2 2 5" xfId="5338" xr:uid="{FE143438-4988-462A-B05B-6C90B9B9B4AE}"/>
    <cellStyle name="Normal 9 6 2 2 3" xfId="3543" xr:uid="{7BA9F422-CD62-4268-82F0-C92AB9933DCF}"/>
    <cellStyle name="Normal 9 6 2 2 3 2" xfId="3544" xr:uid="{5377CFB1-BB37-4FE4-AB9C-531370EB18D3}"/>
    <cellStyle name="Normal 9 6 2 2 3 2 2" xfId="5343" xr:uid="{46FDEA51-E0A6-4227-AF48-C8F7F4E8ADAA}"/>
    <cellStyle name="Normal 9 6 2 2 3 3" xfId="3545" xr:uid="{6DE34F42-A5F4-48D8-B3CF-462084457B73}"/>
    <cellStyle name="Normal 9 6 2 2 3 3 2" xfId="5344" xr:uid="{BFEC53F2-AE10-4534-803D-A2D7C69A8E08}"/>
    <cellStyle name="Normal 9 6 2 2 3 4" xfId="3546" xr:uid="{6D549EB1-AE7E-45A6-8D6A-4E41FABAA8D3}"/>
    <cellStyle name="Normal 9 6 2 2 3 4 2" xfId="5345" xr:uid="{8C063B66-D66C-44FC-8589-F99D6C931012}"/>
    <cellStyle name="Normal 9 6 2 2 3 5" xfId="5342" xr:uid="{653A3A59-6A64-403C-A41C-019C81124390}"/>
    <cellStyle name="Normal 9 6 2 2 4" xfId="3547" xr:uid="{25C44FEE-C857-454C-9628-80136D3143C4}"/>
    <cellStyle name="Normal 9 6 2 2 4 2" xfId="5346" xr:uid="{FD9BE837-879E-4ABC-A2CD-AB6610AE4891}"/>
    <cellStyle name="Normal 9 6 2 2 5" xfId="3548" xr:uid="{BB987446-C94E-4745-8998-FC992F40EDDE}"/>
    <cellStyle name="Normal 9 6 2 2 5 2" xfId="5347" xr:uid="{C0AB9EDD-552A-4680-85FE-88638DE06935}"/>
    <cellStyle name="Normal 9 6 2 2 6" xfId="3549" xr:uid="{7D423F21-B260-4FB8-84D8-F006CDBDBE2B}"/>
    <cellStyle name="Normal 9 6 2 2 6 2" xfId="5348" xr:uid="{7F1F23AC-5A0A-4A8F-B639-3BFD441D5979}"/>
    <cellStyle name="Normal 9 6 2 2 7" xfId="5337" xr:uid="{8585C05E-F050-4150-A235-A8C40C939777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9C98257B-36B3-4474-B2F2-1F37451037F2}"/>
    <cellStyle name="Normal 9 6 2 3 2 3" xfId="3553" xr:uid="{976C345C-BF81-4A56-AF4A-BA19F53385F9}"/>
    <cellStyle name="Normal 9 6 2 3 2 3 2" xfId="5352" xr:uid="{6B211E47-7174-4740-80BF-157215CF65A0}"/>
    <cellStyle name="Normal 9 6 2 3 2 4" xfId="3554" xr:uid="{DAE3C33D-9F68-41A1-9BC4-BF63BBC05322}"/>
    <cellStyle name="Normal 9 6 2 3 2 4 2" xfId="5353" xr:uid="{D7C8AFB5-4455-44D2-88D9-59CC7BD0BEAD}"/>
    <cellStyle name="Normal 9 6 2 3 2 5" xfId="5350" xr:uid="{B4EF1B87-CD83-493D-866A-C923E06831D0}"/>
    <cellStyle name="Normal 9 6 2 3 3" xfId="3555" xr:uid="{6569709C-1DB4-4379-B9F1-707848279119}"/>
    <cellStyle name="Normal 9 6 2 3 3 2" xfId="5354" xr:uid="{2C76F2D3-50C3-4F66-9ACB-02AA8A31E9EE}"/>
    <cellStyle name="Normal 9 6 2 3 4" xfId="3556" xr:uid="{473A70A9-1D27-41DD-BEB5-C40510E5B886}"/>
    <cellStyle name="Normal 9 6 2 3 4 2" xfId="5355" xr:uid="{1666411E-BAC6-4565-BFB6-89FC95ED2D2C}"/>
    <cellStyle name="Normal 9 6 2 3 5" xfId="3557" xr:uid="{469C6613-360F-4DC0-926E-953A820A56D9}"/>
    <cellStyle name="Normal 9 6 2 3 5 2" xfId="5356" xr:uid="{93FFF227-0EA2-4A44-A065-C66851976C54}"/>
    <cellStyle name="Normal 9 6 2 3 6" xfId="5349" xr:uid="{7C5825BC-8761-440B-BD7A-14EF1B2C60B7}"/>
    <cellStyle name="Normal 9 6 2 4" xfId="3558" xr:uid="{181F9A72-7F71-4BF4-8374-2655C19FD2BE}"/>
    <cellStyle name="Normal 9 6 2 4 2" xfId="3559" xr:uid="{EDE0ADEA-01DF-4D01-8810-40EF343715F5}"/>
    <cellStyle name="Normal 9 6 2 4 2 2" xfId="5358" xr:uid="{A406D19F-9C7A-4158-8B9D-8E8B7ECDC914}"/>
    <cellStyle name="Normal 9 6 2 4 3" xfId="3560" xr:uid="{7D46754F-1AC8-42A2-8351-AC704A273C3E}"/>
    <cellStyle name="Normal 9 6 2 4 3 2" xfId="5359" xr:uid="{13CC7FB4-3CB0-465E-B8CF-C420AD28A5E9}"/>
    <cellStyle name="Normal 9 6 2 4 4" xfId="3561" xr:uid="{BBFBAE1F-7778-4D57-8216-8BAA1EB684FC}"/>
    <cellStyle name="Normal 9 6 2 4 4 2" xfId="5360" xr:uid="{AB456AC8-1CC8-4163-A037-D898378531F6}"/>
    <cellStyle name="Normal 9 6 2 4 5" xfId="5357" xr:uid="{7EEDBB0F-A3B7-4518-9EB6-B856788121A1}"/>
    <cellStyle name="Normal 9 6 2 5" xfId="3562" xr:uid="{58A1AE35-8B69-4A2D-956A-33769B503AC6}"/>
    <cellStyle name="Normal 9 6 2 5 2" xfId="3563" xr:uid="{831D0774-7BEE-40E5-9751-35C17D08B1A5}"/>
    <cellStyle name="Normal 9 6 2 5 2 2" xfId="5362" xr:uid="{24B607B2-B2C6-4814-B5FC-CC71BC64D630}"/>
    <cellStyle name="Normal 9 6 2 5 3" xfId="3564" xr:uid="{EABD4579-EDCC-49DC-ADE2-BB733F24C981}"/>
    <cellStyle name="Normal 9 6 2 5 3 2" xfId="5363" xr:uid="{3B5FDA34-F22A-4DE9-A90D-3C69A812A93F}"/>
    <cellStyle name="Normal 9 6 2 5 4" xfId="3565" xr:uid="{E9050EC4-9E3F-4864-9B10-478686ED3916}"/>
    <cellStyle name="Normal 9 6 2 5 4 2" xfId="5364" xr:uid="{760AF382-E4FF-4185-BF20-C980700E0226}"/>
    <cellStyle name="Normal 9 6 2 5 5" xfId="5361" xr:uid="{23231548-B00A-4FED-B5CC-AB2A158241B8}"/>
    <cellStyle name="Normal 9 6 2 6" xfId="3566" xr:uid="{4B33F863-1C38-4324-AA75-D196B7579E80}"/>
    <cellStyle name="Normal 9 6 2 6 2" xfId="5365" xr:uid="{19CF28B2-5EED-4161-8D7F-7AFD82290410}"/>
    <cellStyle name="Normal 9 6 2 7" xfId="3567" xr:uid="{B14AE6E0-C2EF-4B6C-A994-A48E33E70A9A}"/>
    <cellStyle name="Normal 9 6 2 7 2" xfId="5366" xr:uid="{46BDBD3F-ED51-4450-A08E-2F9E04685188}"/>
    <cellStyle name="Normal 9 6 2 8" xfId="3568" xr:uid="{DD756611-FAB7-48F1-88C5-282241F09FE9}"/>
    <cellStyle name="Normal 9 6 2 8 2" xfId="5367" xr:uid="{DD8FED18-0512-4AD2-A008-CCA3B617AF81}"/>
    <cellStyle name="Normal 9 6 2 9" xfId="5336" xr:uid="{C9127D3B-3570-4DEA-AB1F-BEF9B95FFB09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7BA29080-4A4B-472F-A288-66C401A29337}"/>
    <cellStyle name="Normal 9 6 3 2 3" xfId="3572" xr:uid="{A3BFEEC4-8F30-4186-BD82-2A46424EE3FD}"/>
    <cellStyle name="Normal 9 6 3 2 3 2" xfId="5371" xr:uid="{6768545E-7563-40A6-AAF1-284DD9ED29BD}"/>
    <cellStyle name="Normal 9 6 3 2 4" xfId="3573" xr:uid="{8BB588AC-2F51-46D3-B387-FE3A8D84AA87}"/>
    <cellStyle name="Normal 9 6 3 2 4 2" xfId="5372" xr:uid="{F763B940-BFFA-427D-9EE5-508CA8C72D38}"/>
    <cellStyle name="Normal 9 6 3 2 5" xfId="5369" xr:uid="{D575CDB3-77BC-4CBC-8904-1E2B0BE549AA}"/>
    <cellStyle name="Normal 9 6 3 3" xfId="3574" xr:uid="{6DB1D84B-B945-407A-836E-297729974FE9}"/>
    <cellStyle name="Normal 9 6 3 3 2" xfId="3575" xr:uid="{6B0D7E83-9998-4BBE-B9BE-62EC78B57D03}"/>
    <cellStyle name="Normal 9 6 3 3 2 2" xfId="5374" xr:uid="{1EE07870-2C45-47F8-8563-67DB07115485}"/>
    <cellStyle name="Normal 9 6 3 3 3" xfId="3576" xr:uid="{B48D4A7B-667B-4F43-9694-BDA9AF1FF268}"/>
    <cellStyle name="Normal 9 6 3 3 3 2" xfId="5375" xr:uid="{D00AFD78-B105-4C88-8FE2-3A4E2BBABF14}"/>
    <cellStyle name="Normal 9 6 3 3 4" xfId="3577" xr:uid="{473FF0FD-BB7F-4164-B806-DFA303720F70}"/>
    <cellStyle name="Normal 9 6 3 3 4 2" xfId="5376" xr:uid="{561B9761-6E4A-4E4F-8F08-12B2CB3D2B54}"/>
    <cellStyle name="Normal 9 6 3 3 5" xfId="5373" xr:uid="{433AA469-39F2-41DF-BF82-F62F473BDF1E}"/>
    <cellStyle name="Normal 9 6 3 4" xfId="3578" xr:uid="{6FC633F9-6940-468A-81F1-10EF4C3C73D6}"/>
    <cellStyle name="Normal 9 6 3 4 2" xfId="5377" xr:uid="{0FBD00E3-D7B7-43E2-ADEF-624450E9896D}"/>
    <cellStyle name="Normal 9 6 3 5" xfId="3579" xr:uid="{CEFE2E24-082C-401F-8910-15BEA397F712}"/>
    <cellStyle name="Normal 9 6 3 5 2" xfId="5378" xr:uid="{AF23E661-4BBC-4D20-A16A-EE62B9252495}"/>
    <cellStyle name="Normal 9 6 3 6" xfId="3580" xr:uid="{CBF0593B-4FC3-4CEE-9D56-F5B4D4CD827A}"/>
    <cellStyle name="Normal 9 6 3 6 2" xfId="5379" xr:uid="{EBBE9481-EA1C-47EA-8C08-73EFD35A2102}"/>
    <cellStyle name="Normal 9 6 3 7" xfId="5368" xr:uid="{369C65CC-A70F-4587-8869-9DCDEB5443A2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C997072D-9EDC-4D38-BEAE-D4A66F47AB50}"/>
    <cellStyle name="Normal 9 6 4 2 3" xfId="3584" xr:uid="{DC61F81A-6DF7-4700-94A5-B9EB382707BC}"/>
    <cellStyle name="Normal 9 6 4 2 3 2" xfId="5383" xr:uid="{B5D3D66D-EA5B-4ACE-B273-C82505A39B85}"/>
    <cellStyle name="Normal 9 6 4 2 4" xfId="3585" xr:uid="{67AA95AB-FDFD-43D6-A665-5C710A2C2282}"/>
    <cellStyle name="Normal 9 6 4 2 4 2" xfId="5384" xr:uid="{C70A086E-64BF-42CB-AA12-11BD44B914E6}"/>
    <cellStyle name="Normal 9 6 4 2 5" xfId="5381" xr:uid="{99412D66-920C-480E-8C3A-2AEC64DC9DED}"/>
    <cellStyle name="Normal 9 6 4 3" xfId="3586" xr:uid="{809A3D4A-684F-44B2-A252-AAC9427708E6}"/>
    <cellStyle name="Normal 9 6 4 3 2" xfId="5385" xr:uid="{DAE447F9-E980-43EB-AA78-6141603511DB}"/>
    <cellStyle name="Normal 9 6 4 4" xfId="3587" xr:uid="{10B8F45D-7267-48A3-9B6F-985E233549E9}"/>
    <cellStyle name="Normal 9 6 4 4 2" xfId="5386" xr:uid="{01D9EEA5-779D-4B4D-8F8D-22D9C7AE2976}"/>
    <cellStyle name="Normal 9 6 4 5" xfId="3588" xr:uid="{94E968E2-C4B9-4661-8E26-BAC486FBD715}"/>
    <cellStyle name="Normal 9 6 4 5 2" xfId="5387" xr:uid="{C24B726C-3A0D-45AC-99A1-18E2F93749CA}"/>
    <cellStyle name="Normal 9 6 4 6" xfId="5380" xr:uid="{60977FEE-0D34-4407-B9A6-3BD0E52DFF0B}"/>
    <cellStyle name="Normal 9 6 5" xfId="3589" xr:uid="{D7DEA669-35E8-4386-9E39-652110E46899}"/>
    <cellStyle name="Normal 9 6 5 2" xfId="3590" xr:uid="{36EBB53C-B0AA-48BB-99D7-8DDFC815D542}"/>
    <cellStyle name="Normal 9 6 5 2 2" xfId="5389" xr:uid="{C00F2137-9EA3-4D35-84ED-835139782F57}"/>
    <cellStyle name="Normal 9 6 5 3" xfId="3591" xr:uid="{F07DB241-45F7-4040-A12A-34D633E5E2FB}"/>
    <cellStyle name="Normal 9 6 5 3 2" xfId="5390" xr:uid="{E8E5C759-EA29-425F-9A00-FF766F09E021}"/>
    <cellStyle name="Normal 9 6 5 4" xfId="3592" xr:uid="{90897537-06F6-458A-A62D-EDC6187BEB9D}"/>
    <cellStyle name="Normal 9 6 5 4 2" xfId="5391" xr:uid="{2238972B-1400-408C-88EB-20F94760A59E}"/>
    <cellStyle name="Normal 9 6 5 5" xfId="5388" xr:uid="{F7E55351-5A15-4464-8A33-F3AD8EF888A5}"/>
    <cellStyle name="Normal 9 6 6" xfId="3593" xr:uid="{E64DE26C-5E9A-47A0-BE60-B36039D521E8}"/>
    <cellStyle name="Normal 9 6 6 2" xfId="3594" xr:uid="{FAE45BA7-BEF7-4442-9F63-8C356B78A5CB}"/>
    <cellStyle name="Normal 9 6 6 2 2" xfId="5393" xr:uid="{A2173F23-7F23-4814-A258-7B2BF91AB468}"/>
    <cellStyle name="Normal 9 6 6 3" xfId="3595" xr:uid="{67AAB308-2EB9-44EA-B33D-8F1A69C94B6F}"/>
    <cellStyle name="Normal 9 6 6 3 2" xfId="5394" xr:uid="{195FAE7F-F43B-4077-B97D-BCF31F5FC842}"/>
    <cellStyle name="Normal 9 6 6 4" xfId="3596" xr:uid="{6FFD0B3E-2192-4836-B579-95842BC39CF3}"/>
    <cellStyle name="Normal 9 6 6 4 2" xfId="5395" xr:uid="{E32F4567-5728-4A88-ACB1-4D3DF3293D34}"/>
    <cellStyle name="Normal 9 6 6 5" xfId="5392" xr:uid="{70E51ED5-3ADE-453A-BBE2-4FF1D6218486}"/>
    <cellStyle name="Normal 9 6 7" xfId="3597" xr:uid="{9019F92E-C065-46D0-A6FF-9D9B80A657F1}"/>
    <cellStyle name="Normal 9 6 7 2" xfId="5396" xr:uid="{F140CB6B-EA1F-4E67-A011-A894F7820169}"/>
    <cellStyle name="Normal 9 6 8" xfId="3598" xr:uid="{193ABBD1-F4F9-45CF-AA0D-DBB3F8B2B385}"/>
    <cellStyle name="Normal 9 6 8 2" xfId="5397" xr:uid="{2B6383DB-7B79-465E-A8D0-B05841479054}"/>
    <cellStyle name="Normal 9 6 9" xfId="3599" xr:uid="{00B2B5A6-9F51-4D64-8277-75B17B08B9B8}"/>
    <cellStyle name="Normal 9 6 9 2" xfId="5398" xr:uid="{73ADA1B4-8F1E-4520-947F-5D615CF7BEAE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80022FD3-3E8C-48E0-8C67-AB3F6FC51505}"/>
    <cellStyle name="Normal 9 7 2 2 2 3" xfId="5402" xr:uid="{7240563B-FA6A-4FAB-A8BF-5FC8C6084639}"/>
    <cellStyle name="Normal 9 7 2 2 3" xfId="3604" xr:uid="{2E626BC5-1911-4CBB-A85B-3BF05DED003B}"/>
    <cellStyle name="Normal 9 7 2 2 3 2" xfId="5404" xr:uid="{8393CA1B-8B4C-4495-BAB3-CF59E1E95A0E}"/>
    <cellStyle name="Normal 9 7 2 2 4" xfId="3605" xr:uid="{09E9B784-B6A2-4EEF-B74B-EA06208DCDD2}"/>
    <cellStyle name="Normal 9 7 2 2 4 2" xfId="5405" xr:uid="{4A5B8209-ED98-4DC8-AFD7-C050B62A60F7}"/>
    <cellStyle name="Normal 9 7 2 2 5" xfId="5401" xr:uid="{F15E7BC7-60A5-472D-A08D-5FC89EE39C34}"/>
    <cellStyle name="Normal 9 7 2 3" xfId="3606" xr:uid="{2961A527-A5A0-4FD6-91A2-96A85005EF31}"/>
    <cellStyle name="Normal 9 7 2 3 2" xfId="3607" xr:uid="{C678F8B2-AE8A-4663-BB19-19B928427025}"/>
    <cellStyle name="Normal 9 7 2 3 2 2" xfId="5407" xr:uid="{3F2A9A88-C91D-4F87-BE3A-13D957BB9940}"/>
    <cellStyle name="Normal 9 7 2 3 3" xfId="3608" xr:uid="{1BD4EB06-3217-45DB-9510-4F91E919C856}"/>
    <cellStyle name="Normal 9 7 2 3 3 2" xfId="5408" xr:uid="{2D7992E6-5EFE-438C-AF4F-D0911ABE7E99}"/>
    <cellStyle name="Normal 9 7 2 3 4" xfId="3609" xr:uid="{D25A23E5-F06B-4DB6-B767-ECEDD31CA078}"/>
    <cellStyle name="Normal 9 7 2 3 4 2" xfId="5409" xr:uid="{1AD50066-D488-4E44-9643-7297F3521120}"/>
    <cellStyle name="Normal 9 7 2 3 5" xfId="5406" xr:uid="{9723C835-6F4D-4934-A751-9F43B8F6C21F}"/>
    <cellStyle name="Normal 9 7 2 4" xfId="3610" xr:uid="{DC9C7B3B-D56A-4400-9BA6-0A8D4B5DAF0A}"/>
    <cellStyle name="Normal 9 7 2 4 2" xfId="5410" xr:uid="{F34E5AC9-550B-424E-A1D6-29016F95B52B}"/>
    <cellStyle name="Normal 9 7 2 5" xfId="3611" xr:uid="{74A854AA-BE3C-4C1B-9BF3-D1A85778D077}"/>
    <cellStyle name="Normal 9 7 2 5 2" xfId="5411" xr:uid="{66AAFE09-6381-44DA-97AF-649882D7B34F}"/>
    <cellStyle name="Normal 9 7 2 6" xfId="3612" xr:uid="{3667CF48-1370-49B0-BD9F-7E88100CB84A}"/>
    <cellStyle name="Normal 9 7 2 6 2" xfId="5412" xr:uid="{7961510D-7181-45D9-B402-C0BBD920FC47}"/>
    <cellStyle name="Normal 9 7 2 7" xfId="5400" xr:uid="{FAE1CBE8-46E3-498C-8BB8-CCC62FA92CC1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E252BAE5-D438-4D36-BE1A-A0D0F469FE06}"/>
    <cellStyle name="Normal 9 7 3 2 3" xfId="3616" xr:uid="{07D563BF-E801-40FD-BCB1-8E3E3262EB12}"/>
    <cellStyle name="Normal 9 7 3 2 3 2" xfId="5416" xr:uid="{18BA31D8-36EC-4576-A573-BDEB871C12A2}"/>
    <cellStyle name="Normal 9 7 3 2 4" xfId="3617" xr:uid="{06CEE252-CBBE-4CD0-B330-2852D613814B}"/>
    <cellStyle name="Normal 9 7 3 2 4 2" xfId="5417" xr:uid="{C1607F88-F9B8-494D-B394-2F86413771BA}"/>
    <cellStyle name="Normal 9 7 3 2 5" xfId="5414" xr:uid="{AFF3E728-861E-4654-A653-E77FE3082558}"/>
    <cellStyle name="Normal 9 7 3 3" xfId="3618" xr:uid="{DA496EC0-5ADD-4BE0-8356-91A5D643329E}"/>
    <cellStyle name="Normal 9 7 3 3 2" xfId="5418" xr:uid="{0E7BD82C-48B6-4B22-BB32-832251137C29}"/>
    <cellStyle name="Normal 9 7 3 4" xfId="3619" xr:uid="{594CA94A-87A5-477C-91B4-BBA60C6CE123}"/>
    <cellStyle name="Normal 9 7 3 4 2" xfId="5419" xr:uid="{310C79E0-18D4-40FE-B89D-AE0DBF0CBFE7}"/>
    <cellStyle name="Normal 9 7 3 5" xfId="3620" xr:uid="{C427076E-FB01-4841-9F79-6F2E93744E88}"/>
    <cellStyle name="Normal 9 7 3 5 2" xfId="5420" xr:uid="{5F37D439-D640-40A4-B7F0-A714CE97B5D7}"/>
    <cellStyle name="Normal 9 7 3 6" xfId="5413" xr:uid="{A3367605-0DED-413E-92A2-EBBBB1D4F3F4}"/>
    <cellStyle name="Normal 9 7 4" xfId="3621" xr:uid="{6C9E7BAF-4D63-4E99-9949-9CEC7B4D8A4B}"/>
    <cellStyle name="Normal 9 7 4 2" xfId="3622" xr:uid="{7DD27DF7-9311-4DC5-8455-F4C930942613}"/>
    <cellStyle name="Normal 9 7 4 2 2" xfId="5422" xr:uid="{D421B1B2-574D-4652-AA1D-3CF1CDD0F653}"/>
    <cellStyle name="Normal 9 7 4 3" xfId="3623" xr:uid="{B1CD8D0A-5EF7-4EC4-BE0B-DAC542A55B63}"/>
    <cellStyle name="Normal 9 7 4 3 2" xfId="5423" xr:uid="{97B837E3-02E8-476D-89DF-3F04C5819B4B}"/>
    <cellStyle name="Normal 9 7 4 4" xfId="3624" xr:uid="{0E6BF897-F229-445E-BE94-B9A3678ECC6D}"/>
    <cellStyle name="Normal 9 7 4 4 2" xfId="5424" xr:uid="{9B7CDAB1-051E-430F-BA87-421E7DA694A8}"/>
    <cellStyle name="Normal 9 7 4 5" xfId="5421" xr:uid="{5447746A-DCA4-4B76-B736-E23FC656B45F}"/>
    <cellStyle name="Normal 9 7 5" xfId="3625" xr:uid="{5BFF3073-2034-4E17-B505-FB1B98FEC907}"/>
    <cellStyle name="Normal 9 7 5 2" xfId="3626" xr:uid="{8BBDB8FF-BF98-44D1-9134-F685BB7E95F9}"/>
    <cellStyle name="Normal 9 7 5 2 2" xfId="5426" xr:uid="{6FEC4BEE-453B-4DA8-AA38-DE101CA1B3AF}"/>
    <cellStyle name="Normal 9 7 5 3" xfId="3627" xr:uid="{32A4342F-C2A6-41F5-9DAE-027E60F571BE}"/>
    <cellStyle name="Normal 9 7 5 3 2" xfId="5427" xr:uid="{F5DB9C35-EDA7-4454-BFD9-1EBCD0D4F0F4}"/>
    <cellStyle name="Normal 9 7 5 4" xfId="3628" xr:uid="{6003E606-2178-4B8D-A56E-9468325110C8}"/>
    <cellStyle name="Normal 9 7 5 4 2" xfId="5428" xr:uid="{9D0C697D-66F6-4D8F-8A9B-630EC7744251}"/>
    <cellStyle name="Normal 9 7 5 5" xfId="5425" xr:uid="{A1091D84-A80A-4049-86F1-0AFA8717D5D1}"/>
    <cellStyle name="Normal 9 7 6" xfId="3629" xr:uid="{7A13BAFB-B33D-4667-BB7B-C7427265176B}"/>
    <cellStyle name="Normal 9 7 6 2" xfId="5429" xr:uid="{0564360E-2C03-459B-9D0D-72F89CBB8B0F}"/>
    <cellStyle name="Normal 9 7 7" xfId="3630" xr:uid="{857833F3-4206-4BF2-9D86-9D386834CCA9}"/>
    <cellStyle name="Normal 9 7 7 2" xfId="5430" xr:uid="{16BF8860-6556-4656-87A3-5150DE0E6B4D}"/>
    <cellStyle name="Normal 9 7 8" xfId="3631" xr:uid="{9A139019-200B-440C-9D85-1AB73A6A4C56}"/>
    <cellStyle name="Normal 9 7 8 2" xfId="5431" xr:uid="{3538E1EB-4BE4-4CF9-9B56-D02FC153E8CB}"/>
    <cellStyle name="Normal 9 7 9" xfId="5399" xr:uid="{ECE0E051-6156-4BF9-8639-9C4927DD9899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814FAAEA-FF57-4156-A242-D96795318152}"/>
    <cellStyle name="Normal 9 8 2 2 3" xfId="3636" xr:uid="{6E272C3E-45E8-47C3-BCC0-AD2244A388E1}"/>
    <cellStyle name="Normal 9 8 2 2 3 2" xfId="5436" xr:uid="{82E87052-9824-4504-9A07-957977D91203}"/>
    <cellStyle name="Normal 9 8 2 2 4" xfId="3637" xr:uid="{B7A78CC0-CA37-45B4-8144-865D08256F04}"/>
    <cellStyle name="Normal 9 8 2 2 4 2" xfId="5437" xr:uid="{947AD7DA-62BC-4A43-9AAA-BD9840A5AD90}"/>
    <cellStyle name="Normal 9 8 2 2 5" xfId="5434" xr:uid="{A65AC483-9387-43EC-823D-306C293B3D07}"/>
    <cellStyle name="Normal 9 8 2 3" xfId="3638" xr:uid="{9E900116-C839-4B36-A322-5A7509900B5B}"/>
    <cellStyle name="Normal 9 8 2 3 2" xfId="5438" xr:uid="{BE46ECA7-4424-4458-B5BA-81AD838C70D1}"/>
    <cellStyle name="Normal 9 8 2 4" xfId="3639" xr:uid="{5D88517C-88EB-4F3C-A06A-0E1703FA1B1D}"/>
    <cellStyle name="Normal 9 8 2 4 2" xfId="5439" xr:uid="{76FD407E-0797-4A34-9F8B-72CB63FEF1E6}"/>
    <cellStyle name="Normal 9 8 2 5" xfId="3640" xr:uid="{05896BB6-F57E-4BB4-8743-2CC4BBCB32F6}"/>
    <cellStyle name="Normal 9 8 2 5 2" xfId="5440" xr:uid="{0D264C43-C5E9-429B-ACF9-42F2F0337D7A}"/>
    <cellStyle name="Normal 9 8 2 6" xfId="5433" xr:uid="{0D1D1F55-AA6B-45ED-A680-33A62A7EF3A0}"/>
    <cellStyle name="Normal 9 8 3" xfId="3641" xr:uid="{4649D1C1-078F-4EF0-9BFE-6F402EF00446}"/>
    <cellStyle name="Normal 9 8 3 2" xfId="3642" xr:uid="{B7AB93C7-A568-4481-BF6B-21860DBE6121}"/>
    <cellStyle name="Normal 9 8 3 2 2" xfId="5442" xr:uid="{F1C05CE7-0240-4A61-9605-E4F041D5ED3F}"/>
    <cellStyle name="Normal 9 8 3 3" xfId="3643" xr:uid="{21304D52-FDBA-4FB2-86CB-5694683F5861}"/>
    <cellStyle name="Normal 9 8 3 3 2" xfId="5443" xr:uid="{363F266B-6B43-4278-9B7C-420FC589B2CE}"/>
    <cellStyle name="Normal 9 8 3 4" xfId="3644" xr:uid="{CD15FEAC-5CA3-4DD2-BC2E-E23BAB659DD4}"/>
    <cellStyle name="Normal 9 8 3 4 2" xfId="5444" xr:uid="{AD76D94D-7C55-4A7A-8FC0-44682978DCAC}"/>
    <cellStyle name="Normal 9 8 3 5" xfId="5441" xr:uid="{0F56523A-FF9F-4493-AE07-1A2E443460CB}"/>
    <cellStyle name="Normal 9 8 4" xfId="3645" xr:uid="{3F650EE3-B876-4D70-92E8-CB73D1CF7880}"/>
    <cellStyle name="Normal 9 8 4 2" xfId="3646" xr:uid="{68B66646-06E1-43D4-8153-99BC8B0FA796}"/>
    <cellStyle name="Normal 9 8 4 2 2" xfId="5446" xr:uid="{61EA15BE-73DB-42EE-A42B-203116E62EB7}"/>
    <cellStyle name="Normal 9 8 4 3" xfId="3647" xr:uid="{641C0901-22F5-473D-ABA3-BD85B4BCD562}"/>
    <cellStyle name="Normal 9 8 4 3 2" xfId="5447" xr:uid="{718F0DAA-2EC0-4DE0-BFFD-30823FCEAF95}"/>
    <cellStyle name="Normal 9 8 4 4" xfId="3648" xr:uid="{6802E739-3394-4E66-A9F2-00C11CC3469B}"/>
    <cellStyle name="Normal 9 8 4 4 2" xfId="5448" xr:uid="{8EC1FAE7-6897-4B03-99BF-2FC6CB1ECEE2}"/>
    <cellStyle name="Normal 9 8 4 5" xfId="5445" xr:uid="{0305912B-F654-42E7-8EBB-144854D89E8E}"/>
    <cellStyle name="Normal 9 8 5" xfId="3649" xr:uid="{3C041058-318B-41A5-ADBB-64D04DE98204}"/>
    <cellStyle name="Normal 9 8 5 2" xfId="5449" xr:uid="{2A622CDD-C1F8-4114-BA13-19922676339F}"/>
    <cellStyle name="Normal 9 8 6" xfId="3650" xr:uid="{3C1DC8F7-43B5-4D9B-9135-4F5AF94799F7}"/>
    <cellStyle name="Normal 9 8 6 2" xfId="5450" xr:uid="{8F264E5F-6606-482B-96BA-12E6F3843626}"/>
    <cellStyle name="Normal 9 8 7" xfId="3651" xr:uid="{1CC99482-1D33-4992-AD22-6BDA4BC0AB3E}"/>
    <cellStyle name="Normal 9 8 7 2" xfId="5451" xr:uid="{0483F6D9-BD7F-4A28-BD7C-4E8F2A9F0DCF}"/>
    <cellStyle name="Normal 9 8 8" xfId="5432" xr:uid="{B7331EC7-3C26-4F99-8ECC-0B9A4CA59821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14A683D1-1D38-4C8F-B832-73FA79A805A5}"/>
    <cellStyle name="Normal 9 9 2 3" xfId="3655" xr:uid="{62CBCAAE-7869-4256-80FB-05F1A173D00B}"/>
    <cellStyle name="Normal 9 9 2 3 2" xfId="5455" xr:uid="{68CC38FB-029F-44A1-BDEC-5B5D4DAE8BF8}"/>
    <cellStyle name="Normal 9 9 2 4" xfId="3656" xr:uid="{66BC08DA-6A39-47E5-A59E-0956FD36FF0D}"/>
    <cellStyle name="Normal 9 9 2 4 2" xfId="5456" xr:uid="{3862EE76-92B5-4DCD-968A-1547BCC63F57}"/>
    <cellStyle name="Normal 9 9 2 5" xfId="5453" xr:uid="{1977E71E-1A55-4F1F-9283-915283E0DB2E}"/>
    <cellStyle name="Normal 9 9 3" xfId="3657" xr:uid="{DBF7B777-3095-48FD-825C-02FC4A36C6D7}"/>
    <cellStyle name="Normal 9 9 3 2" xfId="3658" xr:uid="{82F64612-5806-4225-9C43-0EB75720D7EE}"/>
    <cellStyle name="Normal 9 9 3 2 2" xfId="5458" xr:uid="{E5202BE2-C637-404E-8F30-81F26D6C51D3}"/>
    <cellStyle name="Normal 9 9 3 3" xfId="3659" xr:uid="{10D810C2-F585-4B39-84DC-0F01552EC093}"/>
    <cellStyle name="Normal 9 9 3 3 2" xfId="5459" xr:uid="{D09C0EE2-D00E-4C89-91F2-CB8C019BBD52}"/>
    <cellStyle name="Normal 9 9 3 4" xfId="3660" xr:uid="{A5385F0A-72D7-4655-B04D-B81B1552A410}"/>
    <cellStyle name="Normal 9 9 3 4 2" xfId="5460" xr:uid="{146F18C2-033C-431D-8191-523500495CE9}"/>
    <cellStyle name="Normal 9 9 3 5" xfId="5457" xr:uid="{52095B61-5E65-48D4-90E2-881CB8D64519}"/>
    <cellStyle name="Normal 9 9 4" xfId="3661" xr:uid="{99D6C685-704D-47F2-9F39-005F0D0475EA}"/>
    <cellStyle name="Normal 9 9 4 2" xfId="5461" xr:uid="{B32EBFAD-3278-4ECB-A75B-E9832621B1CE}"/>
    <cellStyle name="Normal 9 9 5" xfId="3662" xr:uid="{7C324A39-4404-45C2-843C-B46208813AB4}"/>
    <cellStyle name="Normal 9 9 5 2" xfId="5462" xr:uid="{03BDEEF2-43B4-40E2-84FC-9D62176095B0}"/>
    <cellStyle name="Normal 9 9 6" xfId="3663" xr:uid="{B741073B-D48B-446D-BDDB-AF93464E6262}"/>
    <cellStyle name="Normal 9 9 6 2" xfId="5463" xr:uid="{13DC6B4B-8D66-4BA6-9CD0-0E14F3A72A5E}"/>
    <cellStyle name="Normal 9 9 7" xfId="5452" xr:uid="{EF9E5138-6019-4DA3-AFB7-74D2B1BBC369}"/>
    <cellStyle name="Percent 2" xfId="79" xr:uid="{750081A1-93E2-4099-B6D5-52DA3EB8C718}"/>
    <cellStyle name="Percent 2 2" xfId="5464" xr:uid="{CD546BF6-5A5D-4C1A-BF7E-B63C30A8D430}"/>
    <cellStyle name="Гиперссылка 2" xfId="4" xr:uid="{49BAA0F8-B3D3-41B5-87DD-435502328B29}"/>
    <cellStyle name="Гиперссылка 2 2" xfId="5465" xr:uid="{7971115B-1F12-478A-9ED6-A35969AB1C8E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853EFF66-F836-4CF3-AD08-BB04F6B8CC41}"/>
    <cellStyle name="Обычный 2 3" xfId="5466" xr:uid="{0171155F-859C-4282-B65E-B9CB0CCCD4B9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88"/>
  <sheetViews>
    <sheetView tabSelected="1" zoomScale="90" zoomScaleNormal="90" workbookViewId="0">
      <selection activeCell="I8" sqref="I8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1" t="s">
        <v>6</v>
      </c>
      <c r="C2" s="124"/>
      <c r="D2" s="124"/>
      <c r="E2" s="124"/>
      <c r="F2" s="124"/>
      <c r="G2" s="124"/>
      <c r="H2" s="124"/>
      <c r="I2" s="124"/>
      <c r="J2" s="124"/>
      <c r="K2" s="132" t="s">
        <v>12</v>
      </c>
      <c r="L2" s="94"/>
    </row>
    <row r="3" spans="1:12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124"/>
      <c r="K3" s="124"/>
      <c r="L3" s="94"/>
    </row>
    <row r="4" spans="1:12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124"/>
      <c r="K4" s="124"/>
      <c r="L4" s="94"/>
    </row>
    <row r="5" spans="1:12">
      <c r="A5" s="93"/>
      <c r="B5" s="125" t="s">
        <v>9</v>
      </c>
      <c r="C5" s="124"/>
      <c r="D5" s="124"/>
      <c r="E5" s="124"/>
      <c r="F5" s="124"/>
      <c r="G5" s="124"/>
      <c r="H5" s="124"/>
      <c r="I5" s="124"/>
      <c r="J5" s="124"/>
      <c r="K5" s="85" t="s">
        <v>56</v>
      </c>
      <c r="L5" s="94"/>
    </row>
    <row r="6" spans="1:12">
      <c r="A6" s="93"/>
      <c r="B6" s="125" t="s">
        <v>10</v>
      </c>
      <c r="C6" s="124"/>
      <c r="D6" s="124"/>
      <c r="E6" s="124"/>
      <c r="F6" s="124"/>
      <c r="G6" s="124"/>
      <c r="H6" s="124"/>
      <c r="I6" s="124"/>
      <c r="J6" s="124"/>
      <c r="K6" s="157" t="s">
        <v>239</v>
      </c>
      <c r="L6" s="94"/>
    </row>
    <row r="7" spans="1:12">
      <c r="A7" s="93"/>
      <c r="B7" s="125" t="s">
        <v>11</v>
      </c>
      <c r="C7" s="124"/>
      <c r="D7" s="124"/>
      <c r="E7" s="124"/>
      <c r="F7" s="124"/>
      <c r="G7" s="124"/>
      <c r="H7" s="124"/>
      <c r="I7" s="124"/>
      <c r="J7" s="124"/>
      <c r="K7" s="158"/>
      <c r="L7" s="94"/>
    </row>
    <row r="8" spans="1:12">
      <c r="A8" s="9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4"/>
      <c r="K9" s="85" t="s">
        <v>70</v>
      </c>
      <c r="L9" s="94"/>
    </row>
    <row r="10" spans="1:12" ht="15" customHeight="1">
      <c r="A10" s="93"/>
      <c r="B10" s="93" t="s">
        <v>84</v>
      </c>
      <c r="C10" s="124"/>
      <c r="D10" s="124"/>
      <c r="E10" s="94"/>
      <c r="F10" s="124"/>
      <c r="G10" s="94"/>
      <c r="H10" s="95"/>
      <c r="I10" s="95" t="s">
        <v>84</v>
      </c>
      <c r="J10" s="124"/>
      <c r="K10" s="154">
        <v>45453</v>
      </c>
      <c r="L10" s="94"/>
    </row>
    <row r="11" spans="1:12">
      <c r="A11" s="93"/>
      <c r="B11" s="93" t="s">
        <v>85</v>
      </c>
      <c r="C11" s="124"/>
      <c r="D11" s="124"/>
      <c r="E11" s="94"/>
      <c r="F11" s="124"/>
      <c r="G11" s="94"/>
      <c r="H11" s="95"/>
      <c r="I11" s="95" t="s">
        <v>85</v>
      </c>
      <c r="J11" s="124"/>
      <c r="K11" s="155"/>
      <c r="L11" s="94"/>
    </row>
    <row r="12" spans="1:12">
      <c r="A12" s="93"/>
      <c r="B12" s="93" t="s">
        <v>86</v>
      </c>
      <c r="C12" s="124"/>
      <c r="D12" s="124"/>
      <c r="E12" s="94"/>
      <c r="F12" s="124"/>
      <c r="G12" s="94"/>
      <c r="H12" s="95"/>
      <c r="I12" s="95" t="s">
        <v>86</v>
      </c>
      <c r="J12" s="124"/>
      <c r="K12" s="124"/>
      <c r="L12" s="94"/>
    </row>
    <row r="13" spans="1:12">
      <c r="A13" s="93"/>
      <c r="B13" s="93" t="s">
        <v>87</v>
      </c>
      <c r="C13" s="124"/>
      <c r="D13" s="124"/>
      <c r="E13" s="94"/>
      <c r="F13" s="124"/>
      <c r="G13" s="94"/>
      <c r="H13" s="95"/>
      <c r="I13" s="95" t="s">
        <v>87</v>
      </c>
      <c r="J13" s="124"/>
      <c r="K13" s="85" t="s">
        <v>3</v>
      </c>
      <c r="L13" s="94"/>
    </row>
    <row r="14" spans="1:12" ht="15" customHeight="1">
      <c r="A14" s="93"/>
      <c r="B14" s="93" t="s">
        <v>23</v>
      </c>
      <c r="C14" s="124"/>
      <c r="D14" s="124"/>
      <c r="E14" s="94"/>
      <c r="F14" s="124"/>
      <c r="G14" s="94"/>
      <c r="H14" s="95"/>
      <c r="I14" s="95" t="s">
        <v>23</v>
      </c>
      <c r="J14" s="124"/>
      <c r="K14" s="154">
        <v>45452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4"/>
      <c r="K15" s="156"/>
      <c r="L15" s="94"/>
    </row>
    <row r="16" spans="1:12" ht="15" customHeight="1">
      <c r="A16" s="93"/>
      <c r="B16" s="124"/>
      <c r="C16" s="124"/>
      <c r="D16" s="124"/>
      <c r="E16" s="124"/>
      <c r="F16" s="124"/>
      <c r="G16" s="124"/>
      <c r="H16" s="124"/>
      <c r="I16" s="124"/>
      <c r="J16" s="128" t="s">
        <v>71</v>
      </c>
      <c r="K16" s="133">
        <v>43100</v>
      </c>
      <c r="L16" s="94"/>
    </row>
    <row r="17" spans="1:12">
      <c r="A17" s="93"/>
      <c r="B17" s="124" t="s">
        <v>88</v>
      </c>
      <c r="C17" s="124"/>
      <c r="D17" s="124"/>
      <c r="E17" s="124"/>
      <c r="F17" s="124"/>
      <c r="G17" s="124"/>
      <c r="H17" s="124"/>
      <c r="I17" s="124"/>
      <c r="J17" s="128" t="s">
        <v>14</v>
      </c>
      <c r="K17" s="133" t="s">
        <v>78</v>
      </c>
      <c r="L17" s="94"/>
    </row>
    <row r="18" spans="1:12" ht="18">
      <c r="A18" s="93"/>
      <c r="B18" s="124" t="s">
        <v>89</v>
      </c>
      <c r="C18" s="124"/>
      <c r="D18" s="124"/>
      <c r="E18" s="124"/>
      <c r="F18" s="124"/>
      <c r="G18" s="124"/>
      <c r="H18" s="124"/>
      <c r="I18" s="124"/>
      <c r="J18" s="126" t="s">
        <v>64</v>
      </c>
      <c r="K18" s="90" t="s">
        <v>68</v>
      </c>
      <c r="L18" s="94"/>
    </row>
    <row r="19" spans="1:12">
      <c r="A19" s="9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9" t="s">
        <v>60</v>
      </c>
      <c r="H20" s="160"/>
      <c r="I20" s="86" t="s">
        <v>40</v>
      </c>
      <c r="J20" s="120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61"/>
      <c r="H21" s="162"/>
      <c r="I21" s="98" t="s">
        <v>13</v>
      </c>
      <c r="J21" s="121"/>
      <c r="K21" s="98"/>
      <c r="L21" s="94"/>
    </row>
    <row r="22" spans="1:12">
      <c r="A22" s="93"/>
      <c r="B22" s="100">
        <v>4</v>
      </c>
      <c r="C22" s="110" t="s">
        <v>90</v>
      </c>
      <c r="D22" s="106" t="s">
        <v>233</v>
      </c>
      <c r="E22" s="112" t="s">
        <v>91</v>
      </c>
      <c r="F22" s="106" t="s">
        <v>92</v>
      </c>
      <c r="G22" s="150" t="s">
        <v>93</v>
      </c>
      <c r="H22" s="151"/>
      <c r="I22" s="107" t="s">
        <v>94</v>
      </c>
      <c r="J22" s="122">
        <v>25.38</v>
      </c>
      <c r="K22" s="104">
        <f t="shared" ref="K22:K53" si="0">J22*B22</f>
        <v>101.52</v>
      </c>
      <c r="L22" s="97"/>
    </row>
    <row r="23" spans="1:12" ht="24">
      <c r="A23" s="93"/>
      <c r="B23" s="100">
        <v>1</v>
      </c>
      <c r="C23" s="110" t="s">
        <v>95</v>
      </c>
      <c r="D23" s="106" t="s">
        <v>95</v>
      </c>
      <c r="E23" s="112" t="s">
        <v>96</v>
      </c>
      <c r="F23" s="106" t="s">
        <v>97</v>
      </c>
      <c r="G23" s="150"/>
      <c r="H23" s="151"/>
      <c r="I23" s="107" t="s">
        <v>98</v>
      </c>
      <c r="J23" s="122">
        <v>12.51</v>
      </c>
      <c r="K23" s="104">
        <f t="shared" si="0"/>
        <v>12.51</v>
      </c>
      <c r="L23" s="97"/>
    </row>
    <row r="24" spans="1:12" ht="24">
      <c r="A24" s="93"/>
      <c r="B24" s="100">
        <v>1</v>
      </c>
      <c r="C24" s="110" t="s">
        <v>95</v>
      </c>
      <c r="D24" s="106" t="s">
        <v>95</v>
      </c>
      <c r="E24" s="112" t="s">
        <v>99</v>
      </c>
      <c r="F24" s="106" t="s">
        <v>100</v>
      </c>
      <c r="G24" s="150"/>
      <c r="H24" s="151"/>
      <c r="I24" s="107" t="s">
        <v>98</v>
      </c>
      <c r="J24" s="122">
        <v>12.51</v>
      </c>
      <c r="K24" s="104">
        <f t="shared" si="0"/>
        <v>12.51</v>
      </c>
      <c r="L24" s="97"/>
    </row>
    <row r="25" spans="1:12" ht="24">
      <c r="A25" s="93"/>
      <c r="B25" s="100">
        <v>1</v>
      </c>
      <c r="C25" s="110" t="s">
        <v>95</v>
      </c>
      <c r="D25" s="106" t="s">
        <v>95</v>
      </c>
      <c r="E25" s="112" t="s">
        <v>101</v>
      </c>
      <c r="F25" s="106" t="s">
        <v>102</v>
      </c>
      <c r="G25" s="150"/>
      <c r="H25" s="151"/>
      <c r="I25" s="107" t="s">
        <v>98</v>
      </c>
      <c r="J25" s="122">
        <v>12.51</v>
      </c>
      <c r="K25" s="104">
        <f t="shared" si="0"/>
        <v>12.51</v>
      </c>
      <c r="L25" s="97"/>
    </row>
    <row r="26" spans="1:12" ht="24">
      <c r="A26" s="93"/>
      <c r="B26" s="100">
        <v>5</v>
      </c>
      <c r="C26" s="110" t="s">
        <v>103</v>
      </c>
      <c r="D26" s="106" t="s">
        <v>103</v>
      </c>
      <c r="E26" s="112" t="s">
        <v>104</v>
      </c>
      <c r="F26" s="106" t="s">
        <v>97</v>
      </c>
      <c r="G26" s="150"/>
      <c r="H26" s="151"/>
      <c r="I26" s="107" t="s">
        <v>105</v>
      </c>
      <c r="J26" s="122">
        <v>12.51</v>
      </c>
      <c r="K26" s="104">
        <f t="shared" si="0"/>
        <v>62.55</v>
      </c>
      <c r="L26" s="97"/>
    </row>
    <row r="27" spans="1:12" ht="24">
      <c r="A27" s="93"/>
      <c r="B27" s="100">
        <v>4</v>
      </c>
      <c r="C27" s="110" t="s">
        <v>103</v>
      </c>
      <c r="D27" s="106" t="s">
        <v>103</v>
      </c>
      <c r="E27" s="112" t="s">
        <v>106</v>
      </c>
      <c r="F27" s="106" t="s">
        <v>107</v>
      </c>
      <c r="G27" s="150"/>
      <c r="H27" s="151"/>
      <c r="I27" s="107" t="s">
        <v>105</v>
      </c>
      <c r="J27" s="122">
        <v>12.51</v>
      </c>
      <c r="K27" s="104">
        <f t="shared" si="0"/>
        <v>50.04</v>
      </c>
      <c r="L27" s="97"/>
    </row>
    <row r="28" spans="1:12" ht="24">
      <c r="A28" s="93"/>
      <c r="B28" s="100">
        <v>4</v>
      </c>
      <c r="C28" s="110" t="s">
        <v>103</v>
      </c>
      <c r="D28" s="106" t="s">
        <v>103</v>
      </c>
      <c r="E28" s="112" t="s">
        <v>108</v>
      </c>
      <c r="F28" s="106" t="s">
        <v>109</v>
      </c>
      <c r="G28" s="150"/>
      <c r="H28" s="151"/>
      <c r="I28" s="107" t="s">
        <v>105</v>
      </c>
      <c r="J28" s="122">
        <v>12.51</v>
      </c>
      <c r="K28" s="104">
        <f t="shared" si="0"/>
        <v>50.04</v>
      </c>
      <c r="L28" s="97"/>
    </row>
    <row r="29" spans="1:12" ht="24">
      <c r="A29" s="93"/>
      <c r="B29" s="100">
        <v>1</v>
      </c>
      <c r="C29" s="110" t="s">
        <v>103</v>
      </c>
      <c r="D29" s="106" t="s">
        <v>103</v>
      </c>
      <c r="E29" s="112" t="s">
        <v>110</v>
      </c>
      <c r="F29" s="106" t="s">
        <v>111</v>
      </c>
      <c r="G29" s="150"/>
      <c r="H29" s="151"/>
      <c r="I29" s="107" t="s">
        <v>105</v>
      </c>
      <c r="J29" s="122">
        <v>12.51</v>
      </c>
      <c r="K29" s="104">
        <f t="shared" si="0"/>
        <v>12.51</v>
      </c>
      <c r="L29" s="97"/>
    </row>
    <row r="30" spans="1:12" ht="24">
      <c r="A30" s="93"/>
      <c r="B30" s="100">
        <v>3</v>
      </c>
      <c r="C30" s="110" t="s">
        <v>103</v>
      </c>
      <c r="D30" s="106" t="s">
        <v>103</v>
      </c>
      <c r="E30" s="112" t="s">
        <v>112</v>
      </c>
      <c r="F30" s="106" t="s">
        <v>113</v>
      </c>
      <c r="G30" s="150"/>
      <c r="H30" s="151"/>
      <c r="I30" s="107" t="s">
        <v>105</v>
      </c>
      <c r="J30" s="122">
        <v>12.51</v>
      </c>
      <c r="K30" s="104">
        <f t="shared" si="0"/>
        <v>37.53</v>
      </c>
      <c r="L30" s="97"/>
    </row>
    <row r="31" spans="1:12" ht="24">
      <c r="A31" s="93"/>
      <c r="B31" s="100">
        <v>3</v>
      </c>
      <c r="C31" s="110" t="s">
        <v>103</v>
      </c>
      <c r="D31" s="106" t="s">
        <v>103</v>
      </c>
      <c r="E31" s="112" t="s">
        <v>114</v>
      </c>
      <c r="F31" s="106" t="s">
        <v>115</v>
      </c>
      <c r="G31" s="150"/>
      <c r="H31" s="151"/>
      <c r="I31" s="107" t="s">
        <v>105</v>
      </c>
      <c r="J31" s="122">
        <v>12.51</v>
      </c>
      <c r="K31" s="104">
        <f t="shared" si="0"/>
        <v>37.53</v>
      </c>
      <c r="L31" s="97"/>
    </row>
    <row r="32" spans="1:12" ht="24">
      <c r="A32" s="93"/>
      <c r="B32" s="100">
        <v>2</v>
      </c>
      <c r="C32" s="110" t="s">
        <v>116</v>
      </c>
      <c r="D32" s="106" t="s">
        <v>116</v>
      </c>
      <c r="E32" s="112" t="s">
        <v>117</v>
      </c>
      <c r="F32" s="106" t="s">
        <v>79</v>
      </c>
      <c r="G32" s="150" t="s">
        <v>118</v>
      </c>
      <c r="H32" s="151"/>
      <c r="I32" s="107" t="s">
        <v>119</v>
      </c>
      <c r="J32" s="122">
        <v>21.7</v>
      </c>
      <c r="K32" s="104">
        <f t="shared" si="0"/>
        <v>43.4</v>
      </c>
      <c r="L32" s="97"/>
    </row>
    <row r="33" spans="1:12" ht="24">
      <c r="A33" s="93"/>
      <c r="B33" s="100">
        <v>1</v>
      </c>
      <c r="C33" s="110" t="s">
        <v>120</v>
      </c>
      <c r="D33" s="106" t="s">
        <v>120</v>
      </c>
      <c r="E33" s="112" t="s">
        <v>121</v>
      </c>
      <c r="F33" s="106" t="s">
        <v>97</v>
      </c>
      <c r="G33" s="150"/>
      <c r="H33" s="151"/>
      <c r="I33" s="107" t="s">
        <v>122</v>
      </c>
      <c r="J33" s="122">
        <v>9.93</v>
      </c>
      <c r="K33" s="104">
        <f t="shared" si="0"/>
        <v>9.93</v>
      </c>
      <c r="L33" s="97"/>
    </row>
    <row r="34" spans="1:12" ht="24">
      <c r="A34" s="93"/>
      <c r="B34" s="100">
        <v>1</v>
      </c>
      <c r="C34" s="110" t="s">
        <v>120</v>
      </c>
      <c r="D34" s="106" t="s">
        <v>120</v>
      </c>
      <c r="E34" s="112" t="s">
        <v>123</v>
      </c>
      <c r="F34" s="106" t="s">
        <v>124</v>
      </c>
      <c r="G34" s="150"/>
      <c r="H34" s="151"/>
      <c r="I34" s="107" t="s">
        <v>122</v>
      </c>
      <c r="J34" s="122">
        <v>9.93</v>
      </c>
      <c r="K34" s="104">
        <f t="shared" si="0"/>
        <v>9.93</v>
      </c>
      <c r="L34" s="97"/>
    </row>
    <row r="35" spans="1:12" ht="24">
      <c r="A35" s="93"/>
      <c r="B35" s="100">
        <v>1</v>
      </c>
      <c r="C35" s="110" t="s">
        <v>120</v>
      </c>
      <c r="D35" s="106" t="s">
        <v>120</v>
      </c>
      <c r="E35" s="112" t="s">
        <v>125</v>
      </c>
      <c r="F35" s="106" t="s">
        <v>100</v>
      </c>
      <c r="G35" s="150"/>
      <c r="H35" s="151"/>
      <c r="I35" s="107" t="s">
        <v>122</v>
      </c>
      <c r="J35" s="122">
        <v>9.93</v>
      </c>
      <c r="K35" s="104">
        <f t="shared" si="0"/>
        <v>9.93</v>
      </c>
      <c r="L35" s="97"/>
    </row>
    <row r="36" spans="1:12" ht="24">
      <c r="A36" s="93"/>
      <c r="B36" s="100">
        <v>1</v>
      </c>
      <c r="C36" s="110" t="s">
        <v>120</v>
      </c>
      <c r="D36" s="106" t="s">
        <v>120</v>
      </c>
      <c r="E36" s="112" t="s">
        <v>126</v>
      </c>
      <c r="F36" s="106" t="s">
        <v>102</v>
      </c>
      <c r="G36" s="150"/>
      <c r="H36" s="151"/>
      <c r="I36" s="107" t="s">
        <v>122</v>
      </c>
      <c r="J36" s="122">
        <v>9.93</v>
      </c>
      <c r="K36" s="104">
        <f t="shared" si="0"/>
        <v>9.93</v>
      </c>
      <c r="L36" s="97"/>
    </row>
    <row r="37" spans="1:12" ht="24">
      <c r="A37" s="93"/>
      <c r="B37" s="100">
        <v>4</v>
      </c>
      <c r="C37" s="110" t="s">
        <v>127</v>
      </c>
      <c r="D37" s="106" t="s">
        <v>127</v>
      </c>
      <c r="E37" s="112" t="s">
        <v>128</v>
      </c>
      <c r="F37" s="106" t="s">
        <v>79</v>
      </c>
      <c r="G37" s="150"/>
      <c r="H37" s="151"/>
      <c r="I37" s="107" t="s">
        <v>129</v>
      </c>
      <c r="J37" s="122">
        <v>8.4600000000000009</v>
      </c>
      <c r="K37" s="104">
        <f t="shared" si="0"/>
        <v>33.840000000000003</v>
      </c>
      <c r="L37" s="97"/>
    </row>
    <row r="38" spans="1:12" ht="24">
      <c r="A38" s="93"/>
      <c r="B38" s="100">
        <v>2</v>
      </c>
      <c r="C38" s="110" t="s">
        <v>127</v>
      </c>
      <c r="D38" s="106" t="s">
        <v>127</v>
      </c>
      <c r="E38" s="112" t="s">
        <v>130</v>
      </c>
      <c r="F38" s="106" t="s">
        <v>131</v>
      </c>
      <c r="G38" s="150"/>
      <c r="H38" s="151"/>
      <c r="I38" s="107" t="s">
        <v>129</v>
      </c>
      <c r="J38" s="122">
        <v>8.4600000000000009</v>
      </c>
      <c r="K38" s="104">
        <f t="shared" si="0"/>
        <v>16.920000000000002</v>
      </c>
      <c r="L38" s="97"/>
    </row>
    <row r="39" spans="1:12" ht="24">
      <c r="A39" s="93"/>
      <c r="B39" s="100">
        <v>2</v>
      </c>
      <c r="C39" s="110" t="s">
        <v>132</v>
      </c>
      <c r="D39" s="106" t="s">
        <v>132</v>
      </c>
      <c r="E39" s="112" t="s">
        <v>133</v>
      </c>
      <c r="F39" s="106" t="s">
        <v>79</v>
      </c>
      <c r="G39" s="150"/>
      <c r="H39" s="151"/>
      <c r="I39" s="107" t="s">
        <v>134</v>
      </c>
      <c r="J39" s="122">
        <v>29.06</v>
      </c>
      <c r="K39" s="104">
        <f t="shared" si="0"/>
        <v>58.12</v>
      </c>
      <c r="L39" s="97"/>
    </row>
    <row r="40" spans="1:12" ht="24">
      <c r="A40" s="93"/>
      <c r="B40" s="100">
        <v>2</v>
      </c>
      <c r="C40" s="110" t="s">
        <v>135</v>
      </c>
      <c r="D40" s="106" t="s">
        <v>135</v>
      </c>
      <c r="E40" s="112" t="s">
        <v>136</v>
      </c>
      <c r="F40" s="106" t="s">
        <v>79</v>
      </c>
      <c r="G40" s="150" t="s">
        <v>118</v>
      </c>
      <c r="H40" s="151"/>
      <c r="I40" s="107" t="s">
        <v>137</v>
      </c>
      <c r="J40" s="122">
        <v>21.7</v>
      </c>
      <c r="K40" s="104">
        <f t="shared" si="0"/>
        <v>43.4</v>
      </c>
      <c r="L40" s="97"/>
    </row>
    <row r="41" spans="1:12" ht="24">
      <c r="A41" s="93"/>
      <c r="B41" s="100">
        <v>2</v>
      </c>
      <c r="C41" s="110" t="s">
        <v>138</v>
      </c>
      <c r="D41" s="106" t="s">
        <v>138</v>
      </c>
      <c r="E41" s="112" t="s">
        <v>139</v>
      </c>
      <c r="F41" s="106" t="s">
        <v>79</v>
      </c>
      <c r="G41" s="150" t="s">
        <v>118</v>
      </c>
      <c r="H41" s="151"/>
      <c r="I41" s="107" t="s">
        <v>140</v>
      </c>
      <c r="J41" s="122">
        <v>21.7</v>
      </c>
      <c r="K41" s="104">
        <f t="shared" si="0"/>
        <v>43.4</v>
      </c>
      <c r="L41" s="97"/>
    </row>
    <row r="42" spans="1:12">
      <c r="A42" s="93"/>
      <c r="B42" s="100">
        <v>10</v>
      </c>
      <c r="C42" s="110" t="s">
        <v>141</v>
      </c>
      <c r="D42" s="106" t="s">
        <v>141</v>
      </c>
      <c r="E42" s="112" t="s">
        <v>142</v>
      </c>
      <c r="F42" s="106" t="s">
        <v>81</v>
      </c>
      <c r="G42" s="150"/>
      <c r="H42" s="151"/>
      <c r="I42" s="107" t="s">
        <v>143</v>
      </c>
      <c r="J42" s="122">
        <v>10.67</v>
      </c>
      <c r="K42" s="104">
        <f t="shared" si="0"/>
        <v>106.7</v>
      </c>
      <c r="L42" s="97"/>
    </row>
    <row r="43" spans="1:12">
      <c r="A43" s="93"/>
      <c r="B43" s="100">
        <v>10</v>
      </c>
      <c r="C43" s="110" t="s">
        <v>144</v>
      </c>
      <c r="D43" s="106" t="s">
        <v>144</v>
      </c>
      <c r="E43" s="112" t="s">
        <v>145</v>
      </c>
      <c r="F43" s="106" t="s">
        <v>81</v>
      </c>
      <c r="G43" s="150"/>
      <c r="H43" s="151"/>
      <c r="I43" s="107" t="s">
        <v>146</v>
      </c>
      <c r="J43" s="122">
        <v>11.4</v>
      </c>
      <c r="K43" s="104">
        <f t="shared" si="0"/>
        <v>114</v>
      </c>
      <c r="L43" s="97"/>
    </row>
    <row r="44" spans="1:12" ht="24">
      <c r="A44" s="93"/>
      <c r="B44" s="100">
        <v>2</v>
      </c>
      <c r="C44" s="110" t="s">
        <v>147</v>
      </c>
      <c r="D44" s="106" t="s">
        <v>147</v>
      </c>
      <c r="E44" s="112" t="s">
        <v>148</v>
      </c>
      <c r="F44" s="106" t="s">
        <v>79</v>
      </c>
      <c r="G44" s="150" t="s">
        <v>118</v>
      </c>
      <c r="H44" s="151"/>
      <c r="I44" s="107" t="s">
        <v>149</v>
      </c>
      <c r="J44" s="122">
        <v>21.7</v>
      </c>
      <c r="K44" s="104">
        <f t="shared" si="0"/>
        <v>43.4</v>
      </c>
      <c r="L44" s="97"/>
    </row>
    <row r="45" spans="1:12" ht="24">
      <c r="A45" s="93"/>
      <c r="B45" s="100">
        <v>2</v>
      </c>
      <c r="C45" s="110" t="s">
        <v>150</v>
      </c>
      <c r="D45" s="106" t="s">
        <v>150</v>
      </c>
      <c r="E45" s="112" t="s">
        <v>151</v>
      </c>
      <c r="F45" s="106" t="s">
        <v>79</v>
      </c>
      <c r="G45" s="150" t="s">
        <v>118</v>
      </c>
      <c r="H45" s="151"/>
      <c r="I45" s="107" t="s">
        <v>152</v>
      </c>
      <c r="J45" s="122">
        <v>21.7</v>
      </c>
      <c r="K45" s="104">
        <f t="shared" si="0"/>
        <v>43.4</v>
      </c>
      <c r="L45" s="97"/>
    </row>
    <row r="46" spans="1:12" ht="24">
      <c r="A46" s="93"/>
      <c r="B46" s="100">
        <v>6</v>
      </c>
      <c r="C46" s="110" t="s">
        <v>153</v>
      </c>
      <c r="D46" s="106" t="s">
        <v>153</v>
      </c>
      <c r="E46" s="112" t="s">
        <v>154</v>
      </c>
      <c r="F46" s="106" t="s">
        <v>131</v>
      </c>
      <c r="G46" s="150" t="s">
        <v>155</v>
      </c>
      <c r="H46" s="151"/>
      <c r="I46" s="107" t="s">
        <v>156</v>
      </c>
      <c r="J46" s="122">
        <v>23.54</v>
      </c>
      <c r="K46" s="104">
        <f t="shared" si="0"/>
        <v>141.24</v>
      </c>
      <c r="L46" s="97"/>
    </row>
    <row r="47" spans="1:12">
      <c r="A47" s="93"/>
      <c r="B47" s="100">
        <v>6</v>
      </c>
      <c r="C47" s="110" t="s">
        <v>157</v>
      </c>
      <c r="D47" s="106" t="s">
        <v>234</v>
      </c>
      <c r="E47" s="112" t="s">
        <v>158</v>
      </c>
      <c r="F47" s="106" t="s">
        <v>159</v>
      </c>
      <c r="G47" s="150"/>
      <c r="H47" s="151"/>
      <c r="I47" s="107" t="s">
        <v>160</v>
      </c>
      <c r="J47" s="122">
        <v>52.97</v>
      </c>
      <c r="K47" s="104">
        <f t="shared" si="0"/>
        <v>317.82</v>
      </c>
      <c r="L47" s="97"/>
    </row>
    <row r="48" spans="1:12">
      <c r="A48" s="93"/>
      <c r="B48" s="100">
        <v>10</v>
      </c>
      <c r="C48" s="110" t="s">
        <v>161</v>
      </c>
      <c r="D48" s="106" t="s">
        <v>161</v>
      </c>
      <c r="E48" s="112" t="s">
        <v>162</v>
      </c>
      <c r="F48" s="106" t="s">
        <v>163</v>
      </c>
      <c r="G48" s="150" t="s">
        <v>164</v>
      </c>
      <c r="H48" s="151"/>
      <c r="I48" s="107" t="s">
        <v>165</v>
      </c>
      <c r="J48" s="122">
        <v>12.51</v>
      </c>
      <c r="K48" s="104">
        <f t="shared" si="0"/>
        <v>125.1</v>
      </c>
      <c r="L48" s="97"/>
    </row>
    <row r="49" spans="1:12">
      <c r="A49" s="93"/>
      <c r="B49" s="100">
        <v>2</v>
      </c>
      <c r="C49" s="110" t="s">
        <v>166</v>
      </c>
      <c r="D49" s="106" t="s">
        <v>166</v>
      </c>
      <c r="E49" s="112" t="s">
        <v>167</v>
      </c>
      <c r="F49" s="106" t="s">
        <v>80</v>
      </c>
      <c r="G49" s="150" t="s">
        <v>81</v>
      </c>
      <c r="H49" s="151"/>
      <c r="I49" s="107" t="s">
        <v>168</v>
      </c>
      <c r="J49" s="122">
        <v>6.99</v>
      </c>
      <c r="K49" s="104">
        <f t="shared" si="0"/>
        <v>13.98</v>
      </c>
      <c r="L49" s="97"/>
    </row>
    <row r="50" spans="1:12">
      <c r="A50" s="93"/>
      <c r="B50" s="100">
        <v>12</v>
      </c>
      <c r="C50" s="110" t="s">
        <v>169</v>
      </c>
      <c r="D50" s="106" t="s">
        <v>169</v>
      </c>
      <c r="E50" s="112" t="s">
        <v>170</v>
      </c>
      <c r="F50" s="106" t="s">
        <v>171</v>
      </c>
      <c r="G50" s="150"/>
      <c r="H50" s="151"/>
      <c r="I50" s="107" t="s">
        <v>172</v>
      </c>
      <c r="J50" s="122">
        <v>5.89</v>
      </c>
      <c r="K50" s="104">
        <f t="shared" si="0"/>
        <v>70.679999999999993</v>
      </c>
      <c r="L50" s="97"/>
    </row>
    <row r="51" spans="1:12" ht="24">
      <c r="A51" s="93"/>
      <c r="B51" s="100">
        <v>2</v>
      </c>
      <c r="C51" s="110" t="s">
        <v>173</v>
      </c>
      <c r="D51" s="106" t="s">
        <v>173</v>
      </c>
      <c r="E51" s="112" t="s">
        <v>174</v>
      </c>
      <c r="F51" s="106" t="s">
        <v>155</v>
      </c>
      <c r="G51" s="150" t="s">
        <v>97</v>
      </c>
      <c r="H51" s="151"/>
      <c r="I51" s="107" t="s">
        <v>175</v>
      </c>
      <c r="J51" s="122">
        <v>16.190000000000001</v>
      </c>
      <c r="K51" s="104">
        <f t="shared" si="0"/>
        <v>32.380000000000003</v>
      </c>
      <c r="L51" s="97"/>
    </row>
    <row r="52" spans="1:12" ht="24">
      <c r="A52" s="93"/>
      <c r="B52" s="100">
        <v>2</v>
      </c>
      <c r="C52" s="110" t="s">
        <v>173</v>
      </c>
      <c r="D52" s="106" t="s">
        <v>173</v>
      </c>
      <c r="E52" s="112" t="s">
        <v>176</v>
      </c>
      <c r="F52" s="106" t="s">
        <v>155</v>
      </c>
      <c r="G52" s="150" t="s">
        <v>109</v>
      </c>
      <c r="H52" s="151"/>
      <c r="I52" s="107" t="s">
        <v>175</v>
      </c>
      <c r="J52" s="122">
        <v>16.190000000000001</v>
      </c>
      <c r="K52" s="104">
        <f t="shared" si="0"/>
        <v>32.380000000000003</v>
      </c>
      <c r="L52" s="97"/>
    </row>
    <row r="53" spans="1:12" ht="24">
      <c r="A53" s="93"/>
      <c r="B53" s="100">
        <v>2</v>
      </c>
      <c r="C53" s="110" t="s">
        <v>173</v>
      </c>
      <c r="D53" s="106" t="s">
        <v>173</v>
      </c>
      <c r="E53" s="112" t="s">
        <v>177</v>
      </c>
      <c r="F53" s="106" t="s">
        <v>155</v>
      </c>
      <c r="G53" s="150" t="s">
        <v>111</v>
      </c>
      <c r="H53" s="151"/>
      <c r="I53" s="107" t="s">
        <v>175</v>
      </c>
      <c r="J53" s="122">
        <v>16.190000000000001</v>
      </c>
      <c r="K53" s="104">
        <f t="shared" si="0"/>
        <v>32.380000000000003</v>
      </c>
      <c r="L53" s="97"/>
    </row>
    <row r="54" spans="1:12" ht="24">
      <c r="A54" s="93"/>
      <c r="B54" s="100">
        <v>4</v>
      </c>
      <c r="C54" s="110" t="s">
        <v>178</v>
      </c>
      <c r="D54" s="106" t="s">
        <v>178</v>
      </c>
      <c r="E54" s="112" t="s">
        <v>179</v>
      </c>
      <c r="F54" s="106" t="s">
        <v>79</v>
      </c>
      <c r="G54" s="150" t="s">
        <v>155</v>
      </c>
      <c r="H54" s="151"/>
      <c r="I54" s="107" t="s">
        <v>180</v>
      </c>
      <c r="J54" s="122">
        <v>25.38</v>
      </c>
      <c r="K54" s="104">
        <f t="shared" ref="K54:K76" si="1">J54*B54</f>
        <v>101.52</v>
      </c>
      <c r="L54" s="97"/>
    </row>
    <row r="55" spans="1:12" ht="24">
      <c r="A55" s="93"/>
      <c r="B55" s="100">
        <v>10</v>
      </c>
      <c r="C55" s="110" t="s">
        <v>181</v>
      </c>
      <c r="D55" s="106" t="s">
        <v>181</v>
      </c>
      <c r="E55" s="112" t="s">
        <v>182</v>
      </c>
      <c r="F55" s="106" t="s">
        <v>79</v>
      </c>
      <c r="G55" s="150" t="s">
        <v>155</v>
      </c>
      <c r="H55" s="151"/>
      <c r="I55" s="107" t="s">
        <v>183</v>
      </c>
      <c r="J55" s="122">
        <v>25.38</v>
      </c>
      <c r="K55" s="104">
        <f t="shared" si="1"/>
        <v>253.79999999999998</v>
      </c>
      <c r="L55" s="97"/>
    </row>
    <row r="56" spans="1:12" ht="24">
      <c r="A56" s="93"/>
      <c r="B56" s="100">
        <v>6</v>
      </c>
      <c r="C56" s="110" t="s">
        <v>184</v>
      </c>
      <c r="D56" s="106" t="s">
        <v>184</v>
      </c>
      <c r="E56" s="112" t="s">
        <v>185</v>
      </c>
      <c r="F56" s="106" t="s">
        <v>79</v>
      </c>
      <c r="G56" s="150"/>
      <c r="H56" s="151"/>
      <c r="I56" s="107" t="s">
        <v>186</v>
      </c>
      <c r="J56" s="122">
        <v>36.42</v>
      </c>
      <c r="K56" s="104">
        <f t="shared" si="1"/>
        <v>218.52</v>
      </c>
      <c r="L56" s="97"/>
    </row>
    <row r="57" spans="1:12">
      <c r="A57" s="93"/>
      <c r="B57" s="100">
        <v>2</v>
      </c>
      <c r="C57" s="110" t="s">
        <v>187</v>
      </c>
      <c r="D57" s="106" t="s">
        <v>187</v>
      </c>
      <c r="E57" s="112" t="s">
        <v>188</v>
      </c>
      <c r="F57" s="106" t="s">
        <v>81</v>
      </c>
      <c r="G57" s="150"/>
      <c r="H57" s="151"/>
      <c r="I57" s="107" t="s">
        <v>189</v>
      </c>
      <c r="J57" s="122">
        <v>36.42</v>
      </c>
      <c r="K57" s="104">
        <f t="shared" si="1"/>
        <v>72.84</v>
      </c>
      <c r="L57" s="97"/>
    </row>
    <row r="58" spans="1:12">
      <c r="A58" s="93"/>
      <c r="B58" s="100">
        <v>4</v>
      </c>
      <c r="C58" s="110" t="s">
        <v>187</v>
      </c>
      <c r="D58" s="106" t="s">
        <v>187</v>
      </c>
      <c r="E58" s="112" t="s">
        <v>190</v>
      </c>
      <c r="F58" s="106" t="s">
        <v>191</v>
      </c>
      <c r="G58" s="150"/>
      <c r="H58" s="151"/>
      <c r="I58" s="107" t="s">
        <v>189</v>
      </c>
      <c r="J58" s="122">
        <v>36.42</v>
      </c>
      <c r="K58" s="104">
        <f t="shared" si="1"/>
        <v>145.68</v>
      </c>
      <c r="L58" s="97"/>
    </row>
    <row r="59" spans="1:12">
      <c r="A59" s="93"/>
      <c r="B59" s="100">
        <v>6</v>
      </c>
      <c r="C59" s="110" t="s">
        <v>187</v>
      </c>
      <c r="D59" s="106" t="s">
        <v>187</v>
      </c>
      <c r="E59" s="112" t="s">
        <v>192</v>
      </c>
      <c r="F59" s="106" t="s">
        <v>79</v>
      </c>
      <c r="G59" s="150"/>
      <c r="H59" s="151"/>
      <c r="I59" s="107" t="s">
        <v>189</v>
      </c>
      <c r="J59" s="122">
        <v>36.42</v>
      </c>
      <c r="K59" s="104">
        <f t="shared" si="1"/>
        <v>218.52</v>
      </c>
      <c r="L59" s="97"/>
    </row>
    <row r="60" spans="1:12" ht="24">
      <c r="A60" s="93"/>
      <c r="B60" s="100">
        <v>2</v>
      </c>
      <c r="C60" s="110" t="s">
        <v>193</v>
      </c>
      <c r="D60" s="106" t="s">
        <v>193</v>
      </c>
      <c r="E60" s="112" t="s">
        <v>194</v>
      </c>
      <c r="F60" s="106" t="s">
        <v>79</v>
      </c>
      <c r="G60" s="150" t="s">
        <v>195</v>
      </c>
      <c r="H60" s="151"/>
      <c r="I60" s="107" t="s">
        <v>196</v>
      </c>
      <c r="J60" s="122">
        <v>51.13</v>
      </c>
      <c r="K60" s="104">
        <f t="shared" si="1"/>
        <v>102.26</v>
      </c>
      <c r="L60" s="97"/>
    </row>
    <row r="61" spans="1:12" ht="24">
      <c r="A61" s="93"/>
      <c r="B61" s="100">
        <v>2</v>
      </c>
      <c r="C61" s="110" t="s">
        <v>197</v>
      </c>
      <c r="D61" s="106" t="s">
        <v>197</v>
      </c>
      <c r="E61" s="112" t="s">
        <v>198</v>
      </c>
      <c r="F61" s="106" t="s">
        <v>79</v>
      </c>
      <c r="G61" s="150" t="s">
        <v>118</v>
      </c>
      <c r="H61" s="151"/>
      <c r="I61" s="107" t="s">
        <v>199</v>
      </c>
      <c r="J61" s="122">
        <v>54.07</v>
      </c>
      <c r="K61" s="104">
        <f t="shared" si="1"/>
        <v>108.14</v>
      </c>
      <c r="L61" s="97"/>
    </row>
    <row r="62" spans="1:12" ht="24">
      <c r="A62" s="93"/>
      <c r="B62" s="100">
        <v>4</v>
      </c>
      <c r="C62" s="110" t="s">
        <v>197</v>
      </c>
      <c r="D62" s="106" t="s">
        <v>197</v>
      </c>
      <c r="E62" s="112" t="s">
        <v>200</v>
      </c>
      <c r="F62" s="106" t="s">
        <v>79</v>
      </c>
      <c r="G62" s="150" t="s">
        <v>201</v>
      </c>
      <c r="H62" s="151"/>
      <c r="I62" s="107" t="s">
        <v>199</v>
      </c>
      <c r="J62" s="122">
        <v>54.07</v>
      </c>
      <c r="K62" s="104">
        <f t="shared" si="1"/>
        <v>216.28</v>
      </c>
      <c r="L62" s="97"/>
    </row>
    <row r="63" spans="1:12" ht="24">
      <c r="A63" s="93"/>
      <c r="B63" s="100">
        <v>2</v>
      </c>
      <c r="C63" s="110" t="s">
        <v>202</v>
      </c>
      <c r="D63" s="106" t="s">
        <v>202</v>
      </c>
      <c r="E63" s="112" t="s">
        <v>203</v>
      </c>
      <c r="F63" s="106" t="s">
        <v>79</v>
      </c>
      <c r="G63" s="150" t="s">
        <v>118</v>
      </c>
      <c r="H63" s="151"/>
      <c r="I63" s="107" t="s">
        <v>204</v>
      </c>
      <c r="J63" s="122">
        <v>57.38</v>
      </c>
      <c r="K63" s="104">
        <f t="shared" si="1"/>
        <v>114.76</v>
      </c>
      <c r="L63" s="97"/>
    </row>
    <row r="64" spans="1:12" ht="24">
      <c r="A64" s="93"/>
      <c r="B64" s="100">
        <v>2</v>
      </c>
      <c r="C64" s="110" t="s">
        <v>202</v>
      </c>
      <c r="D64" s="106" t="s">
        <v>202</v>
      </c>
      <c r="E64" s="112" t="s">
        <v>205</v>
      </c>
      <c r="F64" s="106" t="s">
        <v>79</v>
      </c>
      <c r="G64" s="150" t="s">
        <v>206</v>
      </c>
      <c r="H64" s="151"/>
      <c r="I64" s="107" t="s">
        <v>204</v>
      </c>
      <c r="J64" s="122">
        <v>57.38</v>
      </c>
      <c r="K64" s="104">
        <f t="shared" si="1"/>
        <v>114.76</v>
      </c>
      <c r="L64" s="97"/>
    </row>
    <row r="65" spans="1:12" ht="24">
      <c r="A65" s="93"/>
      <c r="B65" s="100">
        <v>4</v>
      </c>
      <c r="C65" s="110" t="s">
        <v>202</v>
      </c>
      <c r="D65" s="106" t="s">
        <v>202</v>
      </c>
      <c r="E65" s="112" t="s">
        <v>207</v>
      </c>
      <c r="F65" s="106" t="s">
        <v>79</v>
      </c>
      <c r="G65" s="150" t="s">
        <v>201</v>
      </c>
      <c r="H65" s="151"/>
      <c r="I65" s="107" t="s">
        <v>204</v>
      </c>
      <c r="J65" s="122">
        <v>57.38</v>
      </c>
      <c r="K65" s="104">
        <f t="shared" si="1"/>
        <v>229.52</v>
      </c>
      <c r="L65" s="97"/>
    </row>
    <row r="66" spans="1:12" ht="24">
      <c r="A66" s="93"/>
      <c r="B66" s="100">
        <v>4</v>
      </c>
      <c r="C66" s="110" t="s">
        <v>202</v>
      </c>
      <c r="D66" s="106" t="s">
        <v>202</v>
      </c>
      <c r="E66" s="112" t="s">
        <v>208</v>
      </c>
      <c r="F66" s="106" t="s">
        <v>79</v>
      </c>
      <c r="G66" s="150" t="s">
        <v>195</v>
      </c>
      <c r="H66" s="151"/>
      <c r="I66" s="107" t="s">
        <v>204</v>
      </c>
      <c r="J66" s="122">
        <v>57.38</v>
      </c>
      <c r="K66" s="104">
        <f t="shared" si="1"/>
        <v>229.52</v>
      </c>
      <c r="L66" s="97"/>
    </row>
    <row r="67" spans="1:12">
      <c r="A67" s="93"/>
      <c r="B67" s="100">
        <v>12</v>
      </c>
      <c r="C67" s="110" t="s">
        <v>209</v>
      </c>
      <c r="D67" s="106" t="s">
        <v>209</v>
      </c>
      <c r="E67" s="112" t="s">
        <v>210</v>
      </c>
      <c r="F67" s="106" t="s">
        <v>79</v>
      </c>
      <c r="G67" s="150" t="s">
        <v>155</v>
      </c>
      <c r="H67" s="151"/>
      <c r="I67" s="107" t="s">
        <v>211</v>
      </c>
      <c r="J67" s="122">
        <v>54.07</v>
      </c>
      <c r="K67" s="104">
        <f t="shared" si="1"/>
        <v>648.84</v>
      </c>
      <c r="L67" s="97"/>
    </row>
    <row r="68" spans="1:12" ht="24">
      <c r="A68" s="93"/>
      <c r="B68" s="100">
        <v>4</v>
      </c>
      <c r="C68" s="110" t="s">
        <v>212</v>
      </c>
      <c r="D68" s="106" t="s">
        <v>212</v>
      </c>
      <c r="E68" s="112" t="s">
        <v>213</v>
      </c>
      <c r="F68" s="106" t="s">
        <v>79</v>
      </c>
      <c r="G68" s="150" t="s">
        <v>195</v>
      </c>
      <c r="H68" s="151"/>
      <c r="I68" s="107" t="s">
        <v>235</v>
      </c>
      <c r="J68" s="122">
        <v>68.790000000000006</v>
      </c>
      <c r="K68" s="104">
        <f t="shared" si="1"/>
        <v>275.16000000000003</v>
      </c>
      <c r="L68" s="97"/>
    </row>
    <row r="69" spans="1:12" ht="24">
      <c r="A69" s="93"/>
      <c r="B69" s="100">
        <v>1</v>
      </c>
      <c r="C69" s="110" t="s">
        <v>214</v>
      </c>
      <c r="D69" s="106" t="s">
        <v>214</v>
      </c>
      <c r="E69" s="112" t="s">
        <v>215</v>
      </c>
      <c r="F69" s="106" t="s">
        <v>131</v>
      </c>
      <c r="G69" s="150" t="s">
        <v>93</v>
      </c>
      <c r="H69" s="151"/>
      <c r="I69" s="107" t="s">
        <v>216</v>
      </c>
      <c r="J69" s="122">
        <v>28.69</v>
      </c>
      <c r="K69" s="104">
        <f t="shared" si="1"/>
        <v>28.69</v>
      </c>
      <c r="L69" s="97"/>
    </row>
    <row r="70" spans="1:12" ht="24">
      <c r="A70" s="93"/>
      <c r="B70" s="100">
        <v>2</v>
      </c>
      <c r="C70" s="110" t="s">
        <v>217</v>
      </c>
      <c r="D70" s="106" t="s">
        <v>217</v>
      </c>
      <c r="E70" s="112" t="s">
        <v>218</v>
      </c>
      <c r="F70" s="106" t="s">
        <v>97</v>
      </c>
      <c r="G70" s="150"/>
      <c r="H70" s="151"/>
      <c r="I70" s="107" t="s">
        <v>219</v>
      </c>
      <c r="J70" s="122">
        <v>90.12</v>
      </c>
      <c r="K70" s="104">
        <f t="shared" si="1"/>
        <v>180.24</v>
      </c>
      <c r="L70" s="97"/>
    </row>
    <row r="71" spans="1:12" ht="24">
      <c r="A71" s="93"/>
      <c r="B71" s="100">
        <v>1</v>
      </c>
      <c r="C71" s="110" t="s">
        <v>220</v>
      </c>
      <c r="D71" s="106" t="s">
        <v>220</v>
      </c>
      <c r="E71" s="112" t="s">
        <v>221</v>
      </c>
      <c r="F71" s="106" t="s">
        <v>97</v>
      </c>
      <c r="G71" s="150"/>
      <c r="H71" s="151"/>
      <c r="I71" s="107" t="s">
        <v>222</v>
      </c>
      <c r="J71" s="122">
        <v>88.28</v>
      </c>
      <c r="K71" s="104">
        <f t="shared" si="1"/>
        <v>88.28</v>
      </c>
      <c r="L71" s="97"/>
    </row>
    <row r="72" spans="1:12" ht="24">
      <c r="A72" s="93"/>
      <c r="B72" s="100">
        <v>1</v>
      </c>
      <c r="C72" s="110" t="s">
        <v>220</v>
      </c>
      <c r="D72" s="106" t="s">
        <v>220</v>
      </c>
      <c r="E72" s="112" t="s">
        <v>223</v>
      </c>
      <c r="F72" s="106" t="s">
        <v>100</v>
      </c>
      <c r="G72" s="150"/>
      <c r="H72" s="151"/>
      <c r="I72" s="107" t="s">
        <v>222</v>
      </c>
      <c r="J72" s="122">
        <v>88.28</v>
      </c>
      <c r="K72" s="104">
        <f t="shared" si="1"/>
        <v>88.28</v>
      </c>
      <c r="L72" s="97"/>
    </row>
    <row r="73" spans="1:12" ht="24">
      <c r="A73" s="93"/>
      <c r="B73" s="100">
        <v>1</v>
      </c>
      <c r="C73" s="110" t="s">
        <v>220</v>
      </c>
      <c r="D73" s="106" t="s">
        <v>220</v>
      </c>
      <c r="E73" s="112" t="s">
        <v>224</v>
      </c>
      <c r="F73" s="106" t="s">
        <v>115</v>
      </c>
      <c r="G73" s="150"/>
      <c r="H73" s="151"/>
      <c r="I73" s="107" t="s">
        <v>222</v>
      </c>
      <c r="J73" s="122">
        <v>88.28</v>
      </c>
      <c r="K73" s="104">
        <f t="shared" si="1"/>
        <v>88.28</v>
      </c>
      <c r="L73" s="97"/>
    </row>
    <row r="74" spans="1:12" ht="24">
      <c r="A74" s="93"/>
      <c r="B74" s="100">
        <v>1</v>
      </c>
      <c r="C74" s="110" t="s">
        <v>225</v>
      </c>
      <c r="D74" s="106" t="s">
        <v>225</v>
      </c>
      <c r="E74" s="112" t="s">
        <v>226</v>
      </c>
      <c r="F74" s="106" t="s">
        <v>79</v>
      </c>
      <c r="G74" s="150"/>
      <c r="H74" s="151"/>
      <c r="I74" s="107" t="s">
        <v>227</v>
      </c>
      <c r="J74" s="122">
        <v>217.03</v>
      </c>
      <c r="K74" s="104">
        <f t="shared" si="1"/>
        <v>217.03</v>
      </c>
      <c r="L74" s="97"/>
    </row>
    <row r="75" spans="1:12" ht="24">
      <c r="A75" s="93"/>
      <c r="B75" s="100">
        <v>1</v>
      </c>
      <c r="C75" s="110" t="s">
        <v>228</v>
      </c>
      <c r="D75" s="106" t="s">
        <v>228</v>
      </c>
      <c r="E75" s="112" t="s">
        <v>229</v>
      </c>
      <c r="F75" s="106" t="s">
        <v>79</v>
      </c>
      <c r="G75" s="150" t="s">
        <v>155</v>
      </c>
      <c r="H75" s="151"/>
      <c r="I75" s="107" t="s">
        <v>230</v>
      </c>
      <c r="J75" s="122">
        <v>99.32</v>
      </c>
      <c r="K75" s="104">
        <f t="shared" si="1"/>
        <v>99.32</v>
      </c>
      <c r="L75" s="97"/>
    </row>
    <row r="76" spans="1:12" ht="24">
      <c r="A76" s="93"/>
      <c r="B76" s="101">
        <v>2</v>
      </c>
      <c r="C76" s="111" t="s">
        <v>231</v>
      </c>
      <c r="D76" s="108" t="s">
        <v>231</v>
      </c>
      <c r="E76" s="113" t="s">
        <v>232</v>
      </c>
      <c r="F76" s="108" t="s">
        <v>79</v>
      </c>
      <c r="G76" s="152" t="s">
        <v>155</v>
      </c>
      <c r="H76" s="153"/>
      <c r="I76" s="109" t="s">
        <v>236</v>
      </c>
      <c r="J76" s="123">
        <v>126.91</v>
      </c>
      <c r="K76" s="105">
        <f t="shared" si="1"/>
        <v>253.82</v>
      </c>
      <c r="L76" s="97"/>
    </row>
    <row r="77" spans="1:12" ht="13.5" thickBot="1">
      <c r="A77" s="93"/>
      <c r="B77" s="134"/>
      <c r="C77" s="124"/>
      <c r="D77" s="124"/>
      <c r="E77" s="124"/>
      <c r="F77" s="124"/>
      <c r="G77" s="124"/>
      <c r="H77" s="124"/>
      <c r="I77" s="124"/>
      <c r="J77" s="137" t="s">
        <v>62</v>
      </c>
      <c r="K77" s="127">
        <f>SUM(K22:K76)</f>
        <v>5835.5699999999988</v>
      </c>
      <c r="L77" s="97"/>
    </row>
    <row r="78" spans="1:12">
      <c r="A78" s="93"/>
      <c r="B78" s="124"/>
      <c r="C78" s="145" t="s">
        <v>243</v>
      </c>
      <c r="D78" s="144"/>
      <c r="E78" s="144"/>
      <c r="F78" s="147"/>
      <c r="G78" s="147"/>
      <c r="H78" s="142"/>
      <c r="I78" s="124"/>
      <c r="J78" s="138" t="s">
        <v>240</v>
      </c>
      <c r="K78" s="127">
        <f>K77*-40%</f>
        <v>-2334.2279999999996</v>
      </c>
      <c r="L78" s="97"/>
    </row>
    <row r="79" spans="1:12" ht="13.5" outlineLevel="1" thickBot="1">
      <c r="A79" s="93"/>
      <c r="B79" s="124"/>
      <c r="C79" s="141" t="s">
        <v>244</v>
      </c>
      <c r="D79" s="146">
        <v>44637</v>
      </c>
      <c r="E79" s="143">
        <v>45445</v>
      </c>
      <c r="F79" s="140">
        <f>K10+90</f>
        <v>45543</v>
      </c>
      <c r="G79" s="148"/>
      <c r="H79" s="139"/>
      <c r="I79" s="124"/>
      <c r="J79" s="138" t="s">
        <v>241</v>
      </c>
      <c r="K79" s="127">
        <v>0</v>
      </c>
      <c r="L79" s="97"/>
    </row>
    <row r="80" spans="1:12">
      <c r="A80" s="93"/>
      <c r="B80" s="124"/>
      <c r="C80" s="124"/>
      <c r="D80" s="124"/>
      <c r="E80" s="124"/>
      <c r="F80" s="124"/>
      <c r="G80" s="124"/>
      <c r="H80" s="124"/>
      <c r="I80" s="124"/>
      <c r="J80" s="130" t="s">
        <v>63</v>
      </c>
      <c r="K80" s="127">
        <f>SUM(K77:K79)</f>
        <v>3501.3419999999992</v>
      </c>
      <c r="L80" s="97"/>
    </row>
    <row r="81" spans="1:12">
      <c r="A81" s="6"/>
      <c r="B81" s="149" t="s">
        <v>242</v>
      </c>
      <c r="C81" s="149"/>
      <c r="D81" s="149"/>
      <c r="E81" s="149"/>
      <c r="F81" s="149"/>
      <c r="G81" s="149"/>
      <c r="H81" s="149"/>
      <c r="I81" s="149"/>
      <c r="J81" s="149"/>
      <c r="K81" s="149"/>
      <c r="L81" s="8"/>
    </row>
    <row r="83" spans="1:12">
      <c r="I83" s="1" t="s">
        <v>237</v>
      </c>
      <c r="J83" s="79">
        <f>'Tax Invoice'!E14</f>
        <v>1</v>
      </c>
    </row>
    <row r="84" spans="1:12">
      <c r="I84" s="1" t="s">
        <v>74</v>
      </c>
      <c r="J84" s="79">
        <v>33.229999999999997</v>
      </c>
    </row>
    <row r="85" spans="1:12">
      <c r="I85" s="1" t="s">
        <v>82</v>
      </c>
      <c r="J85" s="79">
        <f>J87/J84</f>
        <v>175.61149563647305</v>
      </c>
    </row>
    <row r="86" spans="1:12">
      <c r="I86" s="1" t="s">
        <v>83</v>
      </c>
      <c r="J86" s="79">
        <f>J88/J84</f>
        <v>105.36689738188383</v>
      </c>
    </row>
    <row r="87" spans="1:12">
      <c r="I87" s="1" t="s">
        <v>75</v>
      </c>
      <c r="J87" s="79">
        <f>K77*J83</f>
        <v>5835.5699999999988</v>
      </c>
    </row>
    <row r="88" spans="1:12">
      <c r="I88" s="1" t="s">
        <v>76</v>
      </c>
      <c r="J88" s="79">
        <f>K80*J83</f>
        <v>3501.3419999999992</v>
      </c>
    </row>
  </sheetData>
  <mergeCells count="61"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K10:K11"/>
    <mergeCell ref="K14:K15"/>
    <mergeCell ref="K6:K7"/>
    <mergeCell ref="G20:H20"/>
    <mergeCell ref="G21:H2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B81:K81"/>
    <mergeCell ref="G72:H72"/>
    <mergeCell ref="G73:H73"/>
    <mergeCell ref="G74:H74"/>
    <mergeCell ref="G75:H75"/>
    <mergeCell ref="G76:H76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76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189</v>
      </c>
      <c r="O1" t="s">
        <v>15</v>
      </c>
      <c r="T1" t="s">
        <v>62</v>
      </c>
      <c r="U1">
        <v>5835.5699999999988</v>
      </c>
    </row>
    <row r="2" spans="1:21" ht="15.75">
      <c r="A2" s="93"/>
      <c r="B2" s="131" t="s">
        <v>6</v>
      </c>
      <c r="C2" s="124"/>
      <c r="D2" s="124"/>
      <c r="E2" s="124"/>
      <c r="F2" s="124"/>
      <c r="G2" s="124"/>
      <c r="H2" s="124"/>
      <c r="I2" s="132" t="s">
        <v>12</v>
      </c>
      <c r="J2" s="94"/>
    </row>
    <row r="3" spans="1:21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94"/>
    </row>
    <row r="4" spans="1:21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94"/>
    </row>
    <row r="5" spans="1:21">
      <c r="A5" s="93"/>
      <c r="B5" s="125" t="s">
        <v>9</v>
      </c>
      <c r="C5" s="124"/>
      <c r="D5" s="124"/>
      <c r="E5" s="124"/>
      <c r="F5" s="124"/>
      <c r="G5" s="124"/>
      <c r="H5" s="124"/>
      <c r="I5" s="85" t="s">
        <v>56</v>
      </c>
      <c r="J5" s="94"/>
    </row>
    <row r="6" spans="1:21">
      <c r="A6" s="93"/>
      <c r="B6" s="125" t="s">
        <v>10</v>
      </c>
      <c r="C6" s="124"/>
      <c r="D6" s="124"/>
      <c r="E6" s="124"/>
      <c r="F6" s="124"/>
      <c r="G6" s="124"/>
      <c r="H6" s="124"/>
      <c r="I6" s="157"/>
      <c r="J6" s="94"/>
    </row>
    <row r="7" spans="1:21">
      <c r="A7" s="93"/>
      <c r="B7" s="125" t="s">
        <v>11</v>
      </c>
      <c r="C7" s="124"/>
      <c r="D7" s="124"/>
      <c r="E7" s="124"/>
      <c r="F7" s="124"/>
      <c r="G7" s="124"/>
      <c r="H7" s="124"/>
      <c r="I7" s="163"/>
      <c r="J7" s="94"/>
    </row>
    <row r="8" spans="1:21">
      <c r="A8" s="93"/>
      <c r="B8" s="124"/>
      <c r="C8" s="124"/>
      <c r="D8" s="124"/>
      <c r="E8" s="124"/>
      <c r="F8" s="124"/>
      <c r="G8" s="124"/>
      <c r="H8" s="124"/>
      <c r="I8" s="124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4"/>
      <c r="I9" s="85" t="s">
        <v>70</v>
      </c>
      <c r="J9" s="94"/>
    </row>
    <row r="10" spans="1:21">
      <c r="A10" s="93"/>
      <c r="B10" s="93" t="s">
        <v>84</v>
      </c>
      <c r="C10" s="124"/>
      <c r="D10" s="124"/>
      <c r="E10" s="94"/>
      <c r="F10" s="95"/>
      <c r="G10" s="95" t="s">
        <v>84</v>
      </c>
      <c r="H10" s="124"/>
      <c r="I10" s="154"/>
      <c r="J10" s="94"/>
    </row>
    <row r="11" spans="1:21">
      <c r="A11" s="93"/>
      <c r="B11" s="93" t="s">
        <v>85</v>
      </c>
      <c r="C11" s="124"/>
      <c r="D11" s="124"/>
      <c r="E11" s="94"/>
      <c r="F11" s="95"/>
      <c r="G11" s="95" t="s">
        <v>85</v>
      </c>
      <c r="H11" s="124"/>
      <c r="I11" s="155"/>
      <c r="J11" s="94"/>
    </row>
    <row r="12" spans="1:21">
      <c r="A12" s="93"/>
      <c r="B12" s="93" t="s">
        <v>86</v>
      </c>
      <c r="C12" s="124"/>
      <c r="D12" s="124"/>
      <c r="E12" s="94"/>
      <c r="F12" s="95"/>
      <c r="G12" s="95" t="s">
        <v>86</v>
      </c>
      <c r="H12" s="124"/>
      <c r="I12" s="124"/>
      <c r="J12" s="94"/>
    </row>
    <row r="13" spans="1:21">
      <c r="A13" s="93"/>
      <c r="B13" s="93" t="s">
        <v>87</v>
      </c>
      <c r="C13" s="124"/>
      <c r="D13" s="124"/>
      <c r="E13" s="94"/>
      <c r="F13" s="95"/>
      <c r="G13" s="95" t="s">
        <v>87</v>
      </c>
      <c r="H13" s="124"/>
      <c r="I13" s="85" t="s">
        <v>3</v>
      </c>
      <c r="J13" s="94"/>
    </row>
    <row r="14" spans="1:21">
      <c r="A14" s="93"/>
      <c r="B14" s="93" t="s">
        <v>23</v>
      </c>
      <c r="C14" s="124"/>
      <c r="D14" s="124"/>
      <c r="E14" s="94"/>
      <c r="F14" s="95"/>
      <c r="G14" s="95" t="s">
        <v>23</v>
      </c>
      <c r="H14" s="124"/>
      <c r="I14" s="154">
        <v>45452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4"/>
      <c r="I15" s="156"/>
      <c r="J15" s="94"/>
    </row>
    <row r="16" spans="1:21">
      <c r="A16" s="93"/>
      <c r="B16" s="124"/>
      <c r="C16" s="124"/>
      <c r="D16" s="124"/>
      <c r="E16" s="124"/>
      <c r="F16" s="124"/>
      <c r="G16" s="124"/>
      <c r="H16" s="128" t="s">
        <v>71</v>
      </c>
      <c r="I16" s="133">
        <v>43100</v>
      </c>
      <c r="J16" s="94"/>
    </row>
    <row r="17" spans="1:10">
      <c r="A17" s="93"/>
      <c r="B17" s="124" t="s">
        <v>88</v>
      </c>
      <c r="C17" s="124"/>
      <c r="D17" s="124"/>
      <c r="E17" s="124"/>
      <c r="F17" s="124"/>
      <c r="G17" s="124"/>
      <c r="H17" s="128" t="s">
        <v>14</v>
      </c>
      <c r="I17" s="133" t="s">
        <v>78</v>
      </c>
      <c r="J17" s="94"/>
    </row>
    <row r="18" spans="1:10" ht="18">
      <c r="A18" s="93"/>
      <c r="B18" s="124" t="s">
        <v>89</v>
      </c>
      <c r="C18" s="124"/>
      <c r="D18" s="124"/>
      <c r="E18" s="124"/>
      <c r="F18" s="124"/>
      <c r="G18" s="124"/>
      <c r="H18" s="126" t="s">
        <v>64</v>
      </c>
      <c r="I18" s="90" t="s">
        <v>68</v>
      </c>
      <c r="J18" s="94"/>
    </row>
    <row r="19" spans="1:10">
      <c r="A19" s="93"/>
      <c r="B19" s="124"/>
      <c r="C19" s="124"/>
      <c r="D19" s="124"/>
      <c r="E19" s="124"/>
      <c r="F19" s="124"/>
      <c r="G19" s="124"/>
      <c r="H19" s="124"/>
      <c r="I19" s="124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9" t="s">
        <v>60</v>
      </c>
      <c r="F20" s="160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61"/>
      <c r="F21" s="162"/>
      <c r="G21" s="98" t="s">
        <v>13</v>
      </c>
      <c r="H21" s="98"/>
      <c r="I21" s="98"/>
      <c r="J21" s="94"/>
    </row>
    <row r="22" spans="1:10" ht="72">
      <c r="A22" s="93"/>
      <c r="B22" s="100">
        <v>4</v>
      </c>
      <c r="C22" s="110" t="s">
        <v>90</v>
      </c>
      <c r="D22" s="106" t="s">
        <v>92</v>
      </c>
      <c r="E22" s="150" t="s">
        <v>93</v>
      </c>
      <c r="F22" s="151"/>
      <c r="G22" s="107" t="s">
        <v>94</v>
      </c>
      <c r="H22" s="102">
        <v>25.38</v>
      </c>
      <c r="I22" s="104">
        <f t="shared" ref="I22:I53" si="0">H22*B22</f>
        <v>101.52</v>
      </c>
      <c r="J22" s="97"/>
    </row>
    <row r="23" spans="1:10" ht="132">
      <c r="A23" s="93"/>
      <c r="B23" s="100">
        <v>1</v>
      </c>
      <c r="C23" s="110" t="s">
        <v>95</v>
      </c>
      <c r="D23" s="106" t="s">
        <v>97</v>
      </c>
      <c r="E23" s="150"/>
      <c r="F23" s="151"/>
      <c r="G23" s="107" t="s">
        <v>98</v>
      </c>
      <c r="H23" s="102">
        <v>12.51</v>
      </c>
      <c r="I23" s="104">
        <f t="shared" si="0"/>
        <v>12.51</v>
      </c>
      <c r="J23" s="97"/>
    </row>
    <row r="24" spans="1:10" ht="132">
      <c r="A24" s="93"/>
      <c r="B24" s="100">
        <v>1</v>
      </c>
      <c r="C24" s="110" t="s">
        <v>95</v>
      </c>
      <c r="D24" s="106" t="s">
        <v>100</v>
      </c>
      <c r="E24" s="150"/>
      <c r="F24" s="151"/>
      <c r="G24" s="107" t="s">
        <v>98</v>
      </c>
      <c r="H24" s="102">
        <v>12.51</v>
      </c>
      <c r="I24" s="104">
        <f t="shared" si="0"/>
        <v>12.51</v>
      </c>
      <c r="J24" s="97"/>
    </row>
    <row r="25" spans="1:10" ht="132">
      <c r="A25" s="93"/>
      <c r="B25" s="100">
        <v>1</v>
      </c>
      <c r="C25" s="110" t="s">
        <v>95</v>
      </c>
      <c r="D25" s="106" t="s">
        <v>102</v>
      </c>
      <c r="E25" s="150"/>
      <c r="F25" s="151"/>
      <c r="G25" s="107" t="s">
        <v>98</v>
      </c>
      <c r="H25" s="102">
        <v>12.51</v>
      </c>
      <c r="I25" s="104">
        <f t="shared" si="0"/>
        <v>12.51</v>
      </c>
      <c r="J25" s="97"/>
    </row>
    <row r="26" spans="1:10" ht="132">
      <c r="A26" s="93"/>
      <c r="B26" s="100">
        <v>5</v>
      </c>
      <c r="C26" s="110" t="s">
        <v>103</v>
      </c>
      <c r="D26" s="106" t="s">
        <v>97</v>
      </c>
      <c r="E26" s="150"/>
      <c r="F26" s="151"/>
      <c r="G26" s="107" t="s">
        <v>105</v>
      </c>
      <c r="H26" s="102">
        <v>12.51</v>
      </c>
      <c r="I26" s="104">
        <f t="shared" si="0"/>
        <v>62.55</v>
      </c>
      <c r="J26" s="97"/>
    </row>
    <row r="27" spans="1:10" ht="132">
      <c r="A27" s="93"/>
      <c r="B27" s="100">
        <v>4</v>
      </c>
      <c r="C27" s="110" t="s">
        <v>103</v>
      </c>
      <c r="D27" s="106" t="s">
        <v>107</v>
      </c>
      <c r="E27" s="150"/>
      <c r="F27" s="151"/>
      <c r="G27" s="107" t="s">
        <v>105</v>
      </c>
      <c r="H27" s="102">
        <v>12.51</v>
      </c>
      <c r="I27" s="104">
        <f t="shared" si="0"/>
        <v>50.04</v>
      </c>
      <c r="J27" s="97"/>
    </row>
    <row r="28" spans="1:10" ht="132">
      <c r="A28" s="93"/>
      <c r="B28" s="100">
        <v>4</v>
      </c>
      <c r="C28" s="110" t="s">
        <v>103</v>
      </c>
      <c r="D28" s="106" t="s">
        <v>109</v>
      </c>
      <c r="E28" s="150"/>
      <c r="F28" s="151"/>
      <c r="G28" s="107" t="s">
        <v>105</v>
      </c>
      <c r="H28" s="102">
        <v>12.51</v>
      </c>
      <c r="I28" s="104">
        <f t="shared" si="0"/>
        <v>50.04</v>
      </c>
      <c r="J28" s="97"/>
    </row>
    <row r="29" spans="1:10" ht="132">
      <c r="A29" s="93"/>
      <c r="B29" s="100">
        <v>1</v>
      </c>
      <c r="C29" s="110" t="s">
        <v>103</v>
      </c>
      <c r="D29" s="106" t="s">
        <v>111</v>
      </c>
      <c r="E29" s="150"/>
      <c r="F29" s="151"/>
      <c r="G29" s="107" t="s">
        <v>105</v>
      </c>
      <c r="H29" s="102">
        <v>12.51</v>
      </c>
      <c r="I29" s="104">
        <f t="shared" si="0"/>
        <v>12.51</v>
      </c>
      <c r="J29" s="97"/>
    </row>
    <row r="30" spans="1:10" ht="132">
      <c r="A30" s="93"/>
      <c r="B30" s="100">
        <v>3</v>
      </c>
      <c r="C30" s="110" t="s">
        <v>103</v>
      </c>
      <c r="D30" s="106" t="s">
        <v>113</v>
      </c>
      <c r="E30" s="150"/>
      <c r="F30" s="151"/>
      <c r="G30" s="107" t="s">
        <v>105</v>
      </c>
      <c r="H30" s="102">
        <v>12.51</v>
      </c>
      <c r="I30" s="104">
        <f t="shared" si="0"/>
        <v>37.53</v>
      </c>
      <c r="J30" s="97"/>
    </row>
    <row r="31" spans="1:10" ht="132">
      <c r="A31" s="93"/>
      <c r="B31" s="100">
        <v>3</v>
      </c>
      <c r="C31" s="110" t="s">
        <v>103</v>
      </c>
      <c r="D31" s="106" t="s">
        <v>115</v>
      </c>
      <c r="E31" s="150"/>
      <c r="F31" s="151"/>
      <c r="G31" s="107" t="s">
        <v>105</v>
      </c>
      <c r="H31" s="102">
        <v>12.51</v>
      </c>
      <c r="I31" s="104">
        <f t="shared" si="0"/>
        <v>37.53</v>
      </c>
      <c r="J31" s="97"/>
    </row>
    <row r="32" spans="1:10" ht="120">
      <c r="A32" s="93"/>
      <c r="B32" s="100">
        <v>2</v>
      </c>
      <c r="C32" s="110" t="s">
        <v>116</v>
      </c>
      <c r="D32" s="106" t="s">
        <v>79</v>
      </c>
      <c r="E32" s="150" t="s">
        <v>118</v>
      </c>
      <c r="F32" s="151"/>
      <c r="G32" s="107" t="s">
        <v>119</v>
      </c>
      <c r="H32" s="102">
        <v>21.7</v>
      </c>
      <c r="I32" s="104">
        <f t="shared" si="0"/>
        <v>43.4</v>
      </c>
      <c r="J32" s="97"/>
    </row>
    <row r="33" spans="1:10" ht="108">
      <c r="A33" s="93"/>
      <c r="B33" s="100">
        <v>1</v>
      </c>
      <c r="C33" s="110" t="s">
        <v>120</v>
      </c>
      <c r="D33" s="106" t="s">
        <v>97</v>
      </c>
      <c r="E33" s="150"/>
      <c r="F33" s="151"/>
      <c r="G33" s="107" t="s">
        <v>122</v>
      </c>
      <c r="H33" s="102">
        <v>9.93</v>
      </c>
      <c r="I33" s="104">
        <f t="shared" si="0"/>
        <v>9.93</v>
      </c>
      <c r="J33" s="97"/>
    </row>
    <row r="34" spans="1:10" ht="108">
      <c r="A34" s="93"/>
      <c r="B34" s="100">
        <v>1</v>
      </c>
      <c r="C34" s="110" t="s">
        <v>120</v>
      </c>
      <c r="D34" s="106" t="s">
        <v>124</v>
      </c>
      <c r="E34" s="150"/>
      <c r="F34" s="151"/>
      <c r="G34" s="107" t="s">
        <v>122</v>
      </c>
      <c r="H34" s="102">
        <v>9.93</v>
      </c>
      <c r="I34" s="104">
        <f t="shared" si="0"/>
        <v>9.93</v>
      </c>
      <c r="J34" s="97"/>
    </row>
    <row r="35" spans="1:10" ht="108">
      <c r="A35" s="93"/>
      <c r="B35" s="100">
        <v>1</v>
      </c>
      <c r="C35" s="110" t="s">
        <v>120</v>
      </c>
      <c r="D35" s="106" t="s">
        <v>100</v>
      </c>
      <c r="E35" s="150"/>
      <c r="F35" s="151"/>
      <c r="G35" s="107" t="s">
        <v>122</v>
      </c>
      <c r="H35" s="102">
        <v>9.93</v>
      </c>
      <c r="I35" s="104">
        <f t="shared" si="0"/>
        <v>9.93</v>
      </c>
      <c r="J35" s="97"/>
    </row>
    <row r="36" spans="1:10" ht="108">
      <c r="A36" s="93"/>
      <c r="B36" s="100">
        <v>1</v>
      </c>
      <c r="C36" s="110" t="s">
        <v>120</v>
      </c>
      <c r="D36" s="106" t="s">
        <v>102</v>
      </c>
      <c r="E36" s="150"/>
      <c r="F36" s="151"/>
      <c r="G36" s="107" t="s">
        <v>122</v>
      </c>
      <c r="H36" s="102">
        <v>9.93</v>
      </c>
      <c r="I36" s="104">
        <f t="shared" si="0"/>
        <v>9.93</v>
      </c>
      <c r="J36" s="97"/>
    </row>
    <row r="37" spans="1:10" ht="108">
      <c r="A37" s="93"/>
      <c r="B37" s="100">
        <v>4</v>
      </c>
      <c r="C37" s="110" t="s">
        <v>127</v>
      </c>
      <c r="D37" s="106" t="s">
        <v>79</v>
      </c>
      <c r="E37" s="150"/>
      <c r="F37" s="151"/>
      <c r="G37" s="107" t="s">
        <v>129</v>
      </c>
      <c r="H37" s="102">
        <v>8.4600000000000009</v>
      </c>
      <c r="I37" s="104">
        <f t="shared" si="0"/>
        <v>33.840000000000003</v>
      </c>
      <c r="J37" s="97"/>
    </row>
    <row r="38" spans="1:10" ht="108">
      <c r="A38" s="93"/>
      <c r="B38" s="100">
        <v>2</v>
      </c>
      <c r="C38" s="110" t="s">
        <v>127</v>
      </c>
      <c r="D38" s="106" t="s">
        <v>131</v>
      </c>
      <c r="E38" s="150"/>
      <c r="F38" s="151"/>
      <c r="G38" s="107" t="s">
        <v>129</v>
      </c>
      <c r="H38" s="102">
        <v>8.4600000000000009</v>
      </c>
      <c r="I38" s="104">
        <f t="shared" si="0"/>
        <v>16.920000000000002</v>
      </c>
      <c r="J38" s="97"/>
    </row>
    <row r="39" spans="1:10" ht="132">
      <c r="A39" s="93"/>
      <c r="B39" s="100">
        <v>2</v>
      </c>
      <c r="C39" s="110" t="s">
        <v>132</v>
      </c>
      <c r="D39" s="106" t="s">
        <v>79</v>
      </c>
      <c r="E39" s="150"/>
      <c r="F39" s="151"/>
      <c r="G39" s="107" t="s">
        <v>134</v>
      </c>
      <c r="H39" s="102">
        <v>29.06</v>
      </c>
      <c r="I39" s="104">
        <f t="shared" si="0"/>
        <v>58.12</v>
      </c>
      <c r="J39" s="97"/>
    </row>
    <row r="40" spans="1:10" ht="144">
      <c r="A40" s="93"/>
      <c r="B40" s="100">
        <v>2</v>
      </c>
      <c r="C40" s="110" t="s">
        <v>135</v>
      </c>
      <c r="D40" s="106" t="s">
        <v>79</v>
      </c>
      <c r="E40" s="150" t="s">
        <v>118</v>
      </c>
      <c r="F40" s="151"/>
      <c r="G40" s="107" t="s">
        <v>137</v>
      </c>
      <c r="H40" s="102">
        <v>21.7</v>
      </c>
      <c r="I40" s="104">
        <f t="shared" si="0"/>
        <v>43.4</v>
      </c>
      <c r="J40" s="97"/>
    </row>
    <row r="41" spans="1:10" ht="132">
      <c r="A41" s="93"/>
      <c r="B41" s="100">
        <v>2</v>
      </c>
      <c r="C41" s="110" t="s">
        <v>138</v>
      </c>
      <c r="D41" s="106" t="s">
        <v>79</v>
      </c>
      <c r="E41" s="150" t="s">
        <v>118</v>
      </c>
      <c r="F41" s="151"/>
      <c r="G41" s="107" t="s">
        <v>140</v>
      </c>
      <c r="H41" s="102">
        <v>21.7</v>
      </c>
      <c r="I41" s="104">
        <f t="shared" si="0"/>
        <v>43.4</v>
      </c>
      <c r="J41" s="97"/>
    </row>
    <row r="42" spans="1:10" ht="108">
      <c r="A42" s="93"/>
      <c r="B42" s="100">
        <v>10</v>
      </c>
      <c r="C42" s="110" t="s">
        <v>141</v>
      </c>
      <c r="D42" s="106" t="s">
        <v>81</v>
      </c>
      <c r="E42" s="150"/>
      <c r="F42" s="151"/>
      <c r="G42" s="107" t="s">
        <v>143</v>
      </c>
      <c r="H42" s="102">
        <v>10.67</v>
      </c>
      <c r="I42" s="104">
        <f t="shared" si="0"/>
        <v>106.7</v>
      </c>
      <c r="J42" s="97"/>
    </row>
    <row r="43" spans="1:10" ht="108">
      <c r="A43" s="93"/>
      <c r="B43" s="100">
        <v>10</v>
      </c>
      <c r="C43" s="110" t="s">
        <v>144</v>
      </c>
      <c r="D43" s="106" t="s">
        <v>81</v>
      </c>
      <c r="E43" s="150"/>
      <c r="F43" s="151"/>
      <c r="G43" s="107" t="s">
        <v>146</v>
      </c>
      <c r="H43" s="102">
        <v>11.4</v>
      </c>
      <c r="I43" s="104">
        <f t="shared" si="0"/>
        <v>114</v>
      </c>
      <c r="J43" s="97"/>
    </row>
    <row r="44" spans="1:10" ht="144">
      <c r="A44" s="93"/>
      <c r="B44" s="100">
        <v>2</v>
      </c>
      <c r="C44" s="110" t="s">
        <v>147</v>
      </c>
      <c r="D44" s="106" t="s">
        <v>79</v>
      </c>
      <c r="E44" s="150" t="s">
        <v>118</v>
      </c>
      <c r="F44" s="151"/>
      <c r="G44" s="107" t="s">
        <v>149</v>
      </c>
      <c r="H44" s="102">
        <v>21.7</v>
      </c>
      <c r="I44" s="104">
        <f t="shared" si="0"/>
        <v>43.4</v>
      </c>
      <c r="J44" s="97"/>
    </row>
    <row r="45" spans="1:10" ht="144">
      <c r="A45" s="93"/>
      <c r="B45" s="100">
        <v>2</v>
      </c>
      <c r="C45" s="110" t="s">
        <v>150</v>
      </c>
      <c r="D45" s="106" t="s">
        <v>79</v>
      </c>
      <c r="E45" s="150" t="s">
        <v>118</v>
      </c>
      <c r="F45" s="151"/>
      <c r="G45" s="107" t="s">
        <v>152</v>
      </c>
      <c r="H45" s="102">
        <v>21.7</v>
      </c>
      <c r="I45" s="104">
        <f t="shared" si="0"/>
        <v>43.4</v>
      </c>
      <c r="J45" s="97"/>
    </row>
    <row r="46" spans="1:10" ht="120">
      <c r="A46" s="93"/>
      <c r="B46" s="100">
        <v>6</v>
      </c>
      <c r="C46" s="110" t="s">
        <v>153</v>
      </c>
      <c r="D46" s="106" t="s">
        <v>131</v>
      </c>
      <c r="E46" s="150" t="s">
        <v>155</v>
      </c>
      <c r="F46" s="151"/>
      <c r="G46" s="107" t="s">
        <v>156</v>
      </c>
      <c r="H46" s="102">
        <v>23.54</v>
      </c>
      <c r="I46" s="104">
        <f t="shared" si="0"/>
        <v>141.24</v>
      </c>
      <c r="J46" s="97"/>
    </row>
    <row r="47" spans="1:10" ht="96">
      <c r="A47" s="93"/>
      <c r="B47" s="100">
        <v>6</v>
      </c>
      <c r="C47" s="110" t="s">
        <v>157</v>
      </c>
      <c r="D47" s="106" t="s">
        <v>159</v>
      </c>
      <c r="E47" s="150"/>
      <c r="F47" s="151"/>
      <c r="G47" s="107" t="s">
        <v>160</v>
      </c>
      <c r="H47" s="102">
        <v>52.97</v>
      </c>
      <c r="I47" s="104">
        <f t="shared" si="0"/>
        <v>317.82</v>
      </c>
      <c r="J47" s="97"/>
    </row>
    <row r="48" spans="1:10" ht="60">
      <c r="A48" s="93"/>
      <c r="B48" s="100">
        <v>10</v>
      </c>
      <c r="C48" s="110" t="s">
        <v>161</v>
      </c>
      <c r="D48" s="106" t="s">
        <v>163</v>
      </c>
      <c r="E48" s="150" t="s">
        <v>164</v>
      </c>
      <c r="F48" s="151"/>
      <c r="G48" s="107" t="s">
        <v>165</v>
      </c>
      <c r="H48" s="102">
        <v>12.51</v>
      </c>
      <c r="I48" s="104">
        <f t="shared" si="0"/>
        <v>125.1</v>
      </c>
      <c r="J48" s="97"/>
    </row>
    <row r="49" spans="1:10" ht="108">
      <c r="A49" s="93"/>
      <c r="B49" s="100">
        <v>2</v>
      </c>
      <c r="C49" s="110" t="s">
        <v>166</v>
      </c>
      <c r="D49" s="106" t="s">
        <v>80</v>
      </c>
      <c r="E49" s="150" t="s">
        <v>81</v>
      </c>
      <c r="F49" s="151"/>
      <c r="G49" s="107" t="s">
        <v>168</v>
      </c>
      <c r="H49" s="102">
        <v>6.99</v>
      </c>
      <c r="I49" s="104">
        <f t="shared" si="0"/>
        <v>13.98</v>
      </c>
      <c r="J49" s="97"/>
    </row>
    <row r="50" spans="1:10" ht="84">
      <c r="A50" s="93"/>
      <c r="B50" s="100">
        <v>12</v>
      </c>
      <c r="C50" s="110" t="s">
        <v>169</v>
      </c>
      <c r="D50" s="106" t="s">
        <v>171</v>
      </c>
      <c r="E50" s="150"/>
      <c r="F50" s="151"/>
      <c r="G50" s="107" t="s">
        <v>172</v>
      </c>
      <c r="H50" s="102">
        <v>5.89</v>
      </c>
      <c r="I50" s="104">
        <f t="shared" si="0"/>
        <v>70.679999999999993</v>
      </c>
      <c r="J50" s="97"/>
    </row>
    <row r="51" spans="1:10" ht="132">
      <c r="A51" s="93"/>
      <c r="B51" s="100">
        <v>2</v>
      </c>
      <c r="C51" s="110" t="s">
        <v>173</v>
      </c>
      <c r="D51" s="106" t="s">
        <v>155</v>
      </c>
      <c r="E51" s="150" t="s">
        <v>97</v>
      </c>
      <c r="F51" s="151"/>
      <c r="G51" s="107" t="s">
        <v>175</v>
      </c>
      <c r="H51" s="102">
        <v>16.190000000000001</v>
      </c>
      <c r="I51" s="104">
        <f t="shared" si="0"/>
        <v>32.380000000000003</v>
      </c>
      <c r="J51" s="97"/>
    </row>
    <row r="52" spans="1:10" ht="132">
      <c r="A52" s="93"/>
      <c r="B52" s="100">
        <v>2</v>
      </c>
      <c r="C52" s="110" t="s">
        <v>173</v>
      </c>
      <c r="D52" s="106" t="s">
        <v>155</v>
      </c>
      <c r="E52" s="150" t="s">
        <v>109</v>
      </c>
      <c r="F52" s="151"/>
      <c r="G52" s="107" t="s">
        <v>175</v>
      </c>
      <c r="H52" s="102">
        <v>16.190000000000001</v>
      </c>
      <c r="I52" s="104">
        <f t="shared" si="0"/>
        <v>32.380000000000003</v>
      </c>
      <c r="J52" s="97"/>
    </row>
    <row r="53" spans="1:10" ht="132">
      <c r="A53" s="93"/>
      <c r="B53" s="100">
        <v>2</v>
      </c>
      <c r="C53" s="110" t="s">
        <v>173</v>
      </c>
      <c r="D53" s="106" t="s">
        <v>155</v>
      </c>
      <c r="E53" s="150" t="s">
        <v>111</v>
      </c>
      <c r="F53" s="151"/>
      <c r="G53" s="107" t="s">
        <v>175</v>
      </c>
      <c r="H53" s="102">
        <v>16.190000000000001</v>
      </c>
      <c r="I53" s="104">
        <f t="shared" si="0"/>
        <v>32.380000000000003</v>
      </c>
      <c r="J53" s="97"/>
    </row>
    <row r="54" spans="1:10" ht="144">
      <c r="A54" s="93"/>
      <c r="B54" s="100">
        <v>4</v>
      </c>
      <c r="C54" s="110" t="s">
        <v>178</v>
      </c>
      <c r="D54" s="106" t="s">
        <v>79</v>
      </c>
      <c r="E54" s="150" t="s">
        <v>155</v>
      </c>
      <c r="F54" s="151"/>
      <c r="G54" s="107" t="s">
        <v>180</v>
      </c>
      <c r="H54" s="102">
        <v>25.38</v>
      </c>
      <c r="I54" s="104">
        <f t="shared" ref="I54:I76" si="1">H54*B54</f>
        <v>101.52</v>
      </c>
      <c r="J54" s="97"/>
    </row>
    <row r="55" spans="1:10" ht="144">
      <c r="A55" s="93"/>
      <c r="B55" s="100">
        <v>10</v>
      </c>
      <c r="C55" s="110" t="s">
        <v>181</v>
      </c>
      <c r="D55" s="106" t="s">
        <v>79</v>
      </c>
      <c r="E55" s="150" t="s">
        <v>155</v>
      </c>
      <c r="F55" s="151"/>
      <c r="G55" s="107" t="s">
        <v>183</v>
      </c>
      <c r="H55" s="102">
        <v>25.38</v>
      </c>
      <c r="I55" s="104">
        <f t="shared" si="1"/>
        <v>253.79999999999998</v>
      </c>
      <c r="J55" s="97"/>
    </row>
    <row r="56" spans="1:10" ht="108">
      <c r="A56" s="93"/>
      <c r="B56" s="100">
        <v>6</v>
      </c>
      <c r="C56" s="110" t="s">
        <v>184</v>
      </c>
      <c r="D56" s="106" t="s">
        <v>79</v>
      </c>
      <c r="E56" s="150"/>
      <c r="F56" s="151"/>
      <c r="G56" s="107" t="s">
        <v>186</v>
      </c>
      <c r="H56" s="102">
        <v>36.42</v>
      </c>
      <c r="I56" s="104">
        <f t="shared" si="1"/>
        <v>218.52</v>
      </c>
      <c r="J56" s="97"/>
    </row>
    <row r="57" spans="1:10" ht="84">
      <c r="A57" s="93"/>
      <c r="B57" s="100">
        <v>2</v>
      </c>
      <c r="C57" s="110" t="s">
        <v>187</v>
      </c>
      <c r="D57" s="106" t="s">
        <v>81</v>
      </c>
      <c r="E57" s="150"/>
      <c r="F57" s="151"/>
      <c r="G57" s="107" t="s">
        <v>189</v>
      </c>
      <c r="H57" s="102">
        <v>36.42</v>
      </c>
      <c r="I57" s="104">
        <f t="shared" si="1"/>
        <v>72.84</v>
      </c>
      <c r="J57" s="97"/>
    </row>
    <row r="58" spans="1:10" ht="84">
      <c r="A58" s="93"/>
      <c r="B58" s="100">
        <v>4</v>
      </c>
      <c r="C58" s="110" t="s">
        <v>187</v>
      </c>
      <c r="D58" s="106" t="s">
        <v>191</v>
      </c>
      <c r="E58" s="150"/>
      <c r="F58" s="151"/>
      <c r="G58" s="107" t="s">
        <v>189</v>
      </c>
      <c r="H58" s="102">
        <v>36.42</v>
      </c>
      <c r="I58" s="104">
        <f t="shared" si="1"/>
        <v>145.68</v>
      </c>
      <c r="J58" s="97"/>
    </row>
    <row r="59" spans="1:10" ht="84">
      <c r="A59" s="93"/>
      <c r="B59" s="100">
        <v>6</v>
      </c>
      <c r="C59" s="110" t="s">
        <v>187</v>
      </c>
      <c r="D59" s="106" t="s">
        <v>79</v>
      </c>
      <c r="E59" s="150"/>
      <c r="F59" s="151"/>
      <c r="G59" s="107" t="s">
        <v>189</v>
      </c>
      <c r="H59" s="102">
        <v>36.42</v>
      </c>
      <c r="I59" s="104">
        <f t="shared" si="1"/>
        <v>218.52</v>
      </c>
      <c r="J59" s="97"/>
    </row>
    <row r="60" spans="1:10" ht="120">
      <c r="A60" s="93"/>
      <c r="B60" s="100">
        <v>2</v>
      </c>
      <c r="C60" s="110" t="s">
        <v>193</v>
      </c>
      <c r="D60" s="106" t="s">
        <v>79</v>
      </c>
      <c r="E60" s="150" t="s">
        <v>195</v>
      </c>
      <c r="F60" s="151"/>
      <c r="G60" s="107" t="s">
        <v>196</v>
      </c>
      <c r="H60" s="102">
        <v>51.13</v>
      </c>
      <c r="I60" s="104">
        <f t="shared" si="1"/>
        <v>102.26</v>
      </c>
      <c r="J60" s="97"/>
    </row>
    <row r="61" spans="1:10" ht="120">
      <c r="A61" s="93"/>
      <c r="B61" s="100">
        <v>2</v>
      </c>
      <c r="C61" s="110" t="s">
        <v>197</v>
      </c>
      <c r="D61" s="106" t="s">
        <v>79</v>
      </c>
      <c r="E61" s="150" t="s">
        <v>118</v>
      </c>
      <c r="F61" s="151"/>
      <c r="G61" s="107" t="s">
        <v>199</v>
      </c>
      <c r="H61" s="102">
        <v>54.07</v>
      </c>
      <c r="I61" s="104">
        <f t="shared" si="1"/>
        <v>108.14</v>
      </c>
      <c r="J61" s="97"/>
    </row>
    <row r="62" spans="1:10" ht="120">
      <c r="A62" s="93"/>
      <c r="B62" s="100">
        <v>4</v>
      </c>
      <c r="C62" s="110" t="s">
        <v>197</v>
      </c>
      <c r="D62" s="106" t="s">
        <v>79</v>
      </c>
      <c r="E62" s="150" t="s">
        <v>201</v>
      </c>
      <c r="F62" s="151"/>
      <c r="G62" s="107" t="s">
        <v>199</v>
      </c>
      <c r="H62" s="102">
        <v>54.07</v>
      </c>
      <c r="I62" s="104">
        <f t="shared" si="1"/>
        <v>216.28</v>
      </c>
      <c r="J62" s="97"/>
    </row>
    <row r="63" spans="1:10" ht="120">
      <c r="A63" s="93"/>
      <c r="B63" s="100">
        <v>2</v>
      </c>
      <c r="C63" s="110" t="s">
        <v>202</v>
      </c>
      <c r="D63" s="106" t="s">
        <v>79</v>
      </c>
      <c r="E63" s="150" t="s">
        <v>118</v>
      </c>
      <c r="F63" s="151"/>
      <c r="G63" s="107" t="s">
        <v>204</v>
      </c>
      <c r="H63" s="102">
        <v>57.38</v>
      </c>
      <c r="I63" s="104">
        <f t="shared" si="1"/>
        <v>114.76</v>
      </c>
      <c r="J63" s="97"/>
    </row>
    <row r="64" spans="1:10" ht="120">
      <c r="A64" s="93"/>
      <c r="B64" s="100">
        <v>2</v>
      </c>
      <c r="C64" s="110" t="s">
        <v>202</v>
      </c>
      <c r="D64" s="106" t="s">
        <v>79</v>
      </c>
      <c r="E64" s="150" t="s">
        <v>206</v>
      </c>
      <c r="F64" s="151"/>
      <c r="G64" s="107" t="s">
        <v>204</v>
      </c>
      <c r="H64" s="102">
        <v>57.38</v>
      </c>
      <c r="I64" s="104">
        <f t="shared" si="1"/>
        <v>114.76</v>
      </c>
      <c r="J64" s="97"/>
    </row>
    <row r="65" spans="1:10" ht="120">
      <c r="A65" s="93"/>
      <c r="B65" s="100">
        <v>4</v>
      </c>
      <c r="C65" s="110" t="s">
        <v>202</v>
      </c>
      <c r="D65" s="106" t="s">
        <v>79</v>
      </c>
      <c r="E65" s="150" t="s">
        <v>201</v>
      </c>
      <c r="F65" s="151"/>
      <c r="G65" s="107" t="s">
        <v>204</v>
      </c>
      <c r="H65" s="102">
        <v>57.38</v>
      </c>
      <c r="I65" s="104">
        <f t="shared" si="1"/>
        <v>229.52</v>
      </c>
      <c r="J65" s="97"/>
    </row>
    <row r="66" spans="1:10" ht="120">
      <c r="A66" s="93"/>
      <c r="B66" s="100">
        <v>4</v>
      </c>
      <c r="C66" s="110" t="s">
        <v>202</v>
      </c>
      <c r="D66" s="106" t="s">
        <v>79</v>
      </c>
      <c r="E66" s="150" t="s">
        <v>195</v>
      </c>
      <c r="F66" s="151"/>
      <c r="G66" s="107" t="s">
        <v>204</v>
      </c>
      <c r="H66" s="102">
        <v>57.38</v>
      </c>
      <c r="I66" s="104">
        <f t="shared" si="1"/>
        <v>229.52</v>
      </c>
      <c r="J66" s="97"/>
    </row>
    <row r="67" spans="1:10" ht="96">
      <c r="A67" s="93"/>
      <c r="B67" s="100">
        <v>12</v>
      </c>
      <c r="C67" s="110" t="s">
        <v>209</v>
      </c>
      <c r="D67" s="106" t="s">
        <v>79</v>
      </c>
      <c r="E67" s="150" t="s">
        <v>155</v>
      </c>
      <c r="F67" s="151"/>
      <c r="G67" s="107" t="s">
        <v>211</v>
      </c>
      <c r="H67" s="102">
        <v>54.07</v>
      </c>
      <c r="I67" s="104">
        <f t="shared" si="1"/>
        <v>648.84</v>
      </c>
      <c r="J67" s="97"/>
    </row>
    <row r="68" spans="1:10" ht="156">
      <c r="A68" s="93"/>
      <c r="B68" s="100">
        <v>4</v>
      </c>
      <c r="C68" s="110" t="s">
        <v>212</v>
      </c>
      <c r="D68" s="106" t="s">
        <v>79</v>
      </c>
      <c r="E68" s="150" t="s">
        <v>195</v>
      </c>
      <c r="F68" s="151"/>
      <c r="G68" s="107" t="s">
        <v>235</v>
      </c>
      <c r="H68" s="102">
        <v>68.790000000000006</v>
      </c>
      <c r="I68" s="104">
        <f t="shared" si="1"/>
        <v>275.16000000000003</v>
      </c>
      <c r="J68" s="97"/>
    </row>
    <row r="69" spans="1:10" ht="108">
      <c r="A69" s="93"/>
      <c r="B69" s="100">
        <v>1</v>
      </c>
      <c r="C69" s="110" t="s">
        <v>214</v>
      </c>
      <c r="D69" s="106" t="s">
        <v>131</v>
      </c>
      <c r="E69" s="150" t="s">
        <v>93</v>
      </c>
      <c r="F69" s="151"/>
      <c r="G69" s="107" t="s">
        <v>216</v>
      </c>
      <c r="H69" s="102">
        <v>28.69</v>
      </c>
      <c r="I69" s="104">
        <f t="shared" si="1"/>
        <v>28.69</v>
      </c>
      <c r="J69" s="97"/>
    </row>
    <row r="70" spans="1:10" ht="120">
      <c r="A70" s="93"/>
      <c r="B70" s="100">
        <v>2</v>
      </c>
      <c r="C70" s="110" t="s">
        <v>217</v>
      </c>
      <c r="D70" s="106" t="s">
        <v>97</v>
      </c>
      <c r="E70" s="150"/>
      <c r="F70" s="151"/>
      <c r="G70" s="107" t="s">
        <v>219</v>
      </c>
      <c r="H70" s="102">
        <v>90.12</v>
      </c>
      <c r="I70" s="104">
        <f t="shared" si="1"/>
        <v>180.24</v>
      </c>
      <c r="J70" s="97"/>
    </row>
    <row r="71" spans="1:10" ht="144">
      <c r="A71" s="93"/>
      <c r="B71" s="100">
        <v>1</v>
      </c>
      <c r="C71" s="110" t="s">
        <v>220</v>
      </c>
      <c r="D71" s="106" t="s">
        <v>97</v>
      </c>
      <c r="E71" s="150"/>
      <c r="F71" s="151"/>
      <c r="G71" s="107" t="s">
        <v>222</v>
      </c>
      <c r="H71" s="102">
        <v>88.28</v>
      </c>
      <c r="I71" s="104">
        <f t="shared" si="1"/>
        <v>88.28</v>
      </c>
      <c r="J71" s="97"/>
    </row>
    <row r="72" spans="1:10" ht="144">
      <c r="A72" s="93"/>
      <c r="B72" s="100">
        <v>1</v>
      </c>
      <c r="C72" s="110" t="s">
        <v>220</v>
      </c>
      <c r="D72" s="106" t="s">
        <v>100</v>
      </c>
      <c r="E72" s="150"/>
      <c r="F72" s="151"/>
      <c r="G72" s="107" t="s">
        <v>222</v>
      </c>
      <c r="H72" s="102">
        <v>88.28</v>
      </c>
      <c r="I72" s="104">
        <f t="shared" si="1"/>
        <v>88.28</v>
      </c>
      <c r="J72" s="97"/>
    </row>
    <row r="73" spans="1:10" ht="144">
      <c r="A73" s="93"/>
      <c r="B73" s="100">
        <v>1</v>
      </c>
      <c r="C73" s="110" t="s">
        <v>220</v>
      </c>
      <c r="D73" s="106" t="s">
        <v>115</v>
      </c>
      <c r="E73" s="150"/>
      <c r="F73" s="151"/>
      <c r="G73" s="107" t="s">
        <v>222</v>
      </c>
      <c r="H73" s="102">
        <v>88.28</v>
      </c>
      <c r="I73" s="104">
        <f t="shared" si="1"/>
        <v>88.28</v>
      </c>
      <c r="J73" s="97"/>
    </row>
    <row r="74" spans="1:10" ht="96">
      <c r="A74" s="93"/>
      <c r="B74" s="100">
        <v>1</v>
      </c>
      <c r="C74" s="110" t="s">
        <v>225</v>
      </c>
      <c r="D74" s="106" t="s">
        <v>79</v>
      </c>
      <c r="E74" s="150"/>
      <c r="F74" s="151"/>
      <c r="G74" s="107" t="s">
        <v>227</v>
      </c>
      <c r="H74" s="102">
        <v>217.03</v>
      </c>
      <c r="I74" s="104">
        <f t="shared" si="1"/>
        <v>217.03</v>
      </c>
      <c r="J74" s="97"/>
    </row>
    <row r="75" spans="1:10" ht="132">
      <c r="A75" s="93"/>
      <c r="B75" s="100">
        <v>1</v>
      </c>
      <c r="C75" s="110" t="s">
        <v>228</v>
      </c>
      <c r="D75" s="106" t="s">
        <v>79</v>
      </c>
      <c r="E75" s="150" t="s">
        <v>155</v>
      </c>
      <c r="F75" s="151"/>
      <c r="G75" s="107" t="s">
        <v>230</v>
      </c>
      <c r="H75" s="102">
        <v>99.32</v>
      </c>
      <c r="I75" s="104">
        <f t="shared" si="1"/>
        <v>99.32</v>
      </c>
      <c r="J75" s="97"/>
    </row>
    <row r="76" spans="1:10" ht="180">
      <c r="A76" s="93"/>
      <c r="B76" s="101">
        <v>2</v>
      </c>
      <c r="C76" s="111" t="s">
        <v>231</v>
      </c>
      <c r="D76" s="108" t="s">
        <v>79</v>
      </c>
      <c r="E76" s="152" t="s">
        <v>155</v>
      </c>
      <c r="F76" s="153"/>
      <c r="G76" s="109" t="s">
        <v>236</v>
      </c>
      <c r="H76" s="103">
        <v>126.91</v>
      </c>
      <c r="I76" s="105">
        <f t="shared" si="1"/>
        <v>253.82</v>
      </c>
      <c r="J76" s="97"/>
    </row>
  </sheetData>
  <mergeCells count="60">
    <mergeCell ref="E30:F30"/>
    <mergeCell ref="E31:F31"/>
    <mergeCell ref="E32:F32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73:F73"/>
    <mergeCell ref="E74:F74"/>
    <mergeCell ref="E75:F75"/>
    <mergeCell ref="E76:F76"/>
    <mergeCell ref="E68:F68"/>
    <mergeCell ref="E69:F69"/>
    <mergeCell ref="E70:F70"/>
    <mergeCell ref="E71:F71"/>
    <mergeCell ref="E72:F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88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31" t="s">
        <v>6</v>
      </c>
      <c r="C2" s="124"/>
      <c r="D2" s="124"/>
      <c r="E2" s="124"/>
      <c r="F2" s="124"/>
      <c r="G2" s="124"/>
      <c r="H2" s="124"/>
      <c r="I2" s="124"/>
      <c r="J2" s="124"/>
      <c r="K2" s="124"/>
      <c r="L2" s="132" t="s">
        <v>12</v>
      </c>
      <c r="M2" s="94"/>
      <c r="O2">
        <v>5835.5699999999988</v>
      </c>
      <c r="P2" t="s">
        <v>52</v>
      </c>
    </row>
    <row r="3" spans="1:16" ht="12.75" customHeight="1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94"/>
      <c r="O3">
        <v>5835.5699999999988</v>
      </c>
      <c r="P3" t="s">
        <v>53</v>
      </c>
    </row>
    <row r="4" spans="1:16" ht="12.75" customHeight="1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94"/>
    </row>
    <row r="5" spans="1:16" ht="12.75" customHeight="1">
      <c r="A5" s="93"/>
      <c r="B5" s="125" t="s">
        <v>9</v>
      </c>
      <c r="C5" s="124"/>
      <c r="D5" s="124"/>
      <c r="E5" s="124"/>
      <c r="F5" s="124"/>
      <c r="G5" s="124"/>
      <c r="H5" s="124"/>
      <c r="I5" s="124"/>
      <c r="J5" s="124"/>
      <c r="K5" s="124"/>
      <c r="L5" s="85" t="s">
        <v>56</v>
      </c>
      <c r="M5" s="94"/>
    </row>
    <row r="6" spans="1:16" ht="12.75" customHeight="1">
      <c r="A6" s="93"/>
      <c r="B6" s="125" t="s">
        <v>10</v>
      </c>
      <c r="C6" s="124"/>
      <c r="D6" s="124"/>
      <c r="E6" s="124"/>
      <c r="F6" s="124"/>
      <c r="G6" s="124"/>
      <c r="H6" s="124"/>
      <c r="I6" s="124"/>
      <c r="J6" s="124"/>
      <c r="K6" s="124"/>
      <c r="L6" s="164" t="str">
        <f>IF(Invoice!K6&lt;&gt;"", Invoice!K6, "")</f>
        <v>54728</v>
      </c>
      <c r="M6" s="94"/>
    </row>
    <row r="7" spans="1:16" ht="12.75" customHeight="1">
      <c r="A7" s="93"/>
      <c r="B7" s="125" t="s">
        <v>11</v>
      </c>
      <c r="C7" s="124"/>
      <c r="D7" s="124"/>
      <c r="E7" s="124"/>
      <c r="F7" s="124"/>
      <c r="G7" s="124"/>
      <c r="H7" s="124"/>
      <c r="I7" s="124"/>
      <c r="J7" s="124"/>
      <c r="K7" s="124"/>
      <c r="L7" s="163"/>
      <c r="M7" s="94"/>
    </row>
    <row r="8" spans="1:16" ht="12.75" customHeight="1">
      <c r="A8" s="9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4"/>
      <c r="K9" s="124"/>
      <c r="L9" s="85" t="s">
        <v>70</v>
      </c>
      <c r="M9" s="94"/>
    </row>
    <row r="10" spans="1:16" ht="15" customHeight="1">
      <c r="A10" s="93"/>
      <c r="B10" s="93" t="s">
        <v>84</v>
      </c>
      <c r="C10" s="124"/>
      <c r="D10" s="124"/>
      <c r="E10" s="94"/>
      <c r="F10" s="124"/>
      <c r="G10" s="94"/>
      <c r="H10" s="95"/>
      <c r="I10" s="95" t="s">
        <v>84</v>
      </c>
      <c r="J10" s="124"/>
      <c r="K10" s="124"/>
      <c r="L10" s="154">
        <f>IF(Invoice!K10&lt;&gt;"",Invoice!K10,"")</f>
        <v>45453</v>
      </c>
      <c r="M10" s="94"/>
    </row>
    <row r="11" spans="1:16" ht="12.75" customHeight="1">
      <c r="A11" s="93"/>
      <c r="B11" s="93" t="s">
        <v>85</v>
      </c>
      <c r="C11" s="124"/>
      <c r="D11" s="124"/>
      <c r="E11" s="94"/>
      <c r="F11" s="124"/>
      <c r="G11" s="94"/>
      <c r="H11" s="95"/>
      <c r="I11" s="95" t="s">
        <v>85</v>
      </c>
      <c r="J11" s="124"/>
      <c r="K11" s="124"/>
      <c r="L11" s="155"/>
      <c r="M11" s="94"/>
    </row>
    <row r="12" spans="1:16" ht="12.75" customHeight="1">
      <c r="A12" s="93"/>
      <c r="B12" s="93" t="s">
        <v>86</v>
      </c>
      <c r="C12" s="124"/>
      <c r="D12" s="124"/>
      <c r="E12" s="94"/>
      <c r="F12" s="124"/>
      <c r="G12" s="94"/>
      <c r="H12" s="95"/>
      <c r="I12" s="95" t="s">
        <v>86</v>
      </c>
      <c r="J12" s="124"/>
      <c r="K12" s="124"/>
      <c r="L12" s="124"/>
      <c r="M12" s="94"/>
    </row>
    <row r="13" spans="1:16" ht="12.75" customHeight="1">
      <c r="A13" s="93"/>
      <c r="B13" s="93" t="s">
        <v>87</v>
      </c>
      <c r="C13" s="124"/>
      <c r="D13" s="124"/>
      <c r="E13" s="94"/>
      <c r="F13" s="124"/>
      <c r="G13" s="94"/>
      <c r="H13" s="95"/>
      <c r="I13" s="95" t="s">
        <v>87</v>
      </c>
      <c r="J13" s="124"/>
      <c r="K13" s="124"/>
      <c r="L13" s="85" t="s">
        <v>3</v>
      </c>
      <c r="M13" s="94"/>
    </row>
    <row r="14" spans="1:16" ht="15" customHeight="1">
      <c r="A14" s="93"/>
      <c r="B14" s="93" t="s">
        <v>23</v>
      </c>
      <c r="C14" s="124"/>
      <c r="D14" s="124"/>
      <c r="E14" s="94"/>
      <c r="F14" s="124"/>
      <c r="G14" s="94"/>
      <c r="H14" s="95"/>
      <c r="I14" s="95" t="s">
        <v>23</v>
      </c>
      <c r="J14" s="124"/>
      <c r="K14" s="124"/>
      <c r="L14" s="154">
        <v>45452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4"/>
      <c r="K15" s="124"/>
      <c r="L15" s="156"/>
      <c r="M15" s="94"/>
    </row>
    <row r="16" spans="1:16" ht="15" customHeight="1">
      <c r="A16" s="93"/>
      <c r="B16" s="124"/>
      <c r="C16" s="124"/>
      <c r="D16" s="124"/>
      <c r="E16" s="124"/>
      <c r="F16" s="124"/>
      <c r="G16" s="124"/>
      <c r="H16" s="124"/>
      <c r="I16" s="124"/>
      <c r="J16" s="128" t="s">
        <v>71</v>
      </c>
      <c r="K16" s="128" t="s">
        <v>71</v>
      </c>
      <c r="L16" s="133">
        <v>43100</v>
      </c>
      <c r="M16" s="94"/>
    </row>
    <row r="17" spans="1:13" ht="12.75" customHeight="1">
      <c r="A17" s="93"/>
      <c r="B17" s="124" t="s">
        <v>88</v>
      </c>
      <c r="C17" s="124"/>
      <c r="D17" s="124"/>
      <c r="E17" s="124"/>
      <c r="F17" s="124"/>
      <c r="G17" s="124"/>
      <c r="H17" s="124"/>
      <c r="I17" s="124"/>
      <c r="J17" s="128" t="s">
        <v>14</v>
      </c>
      <c r="K17" s="128" t="s">
        <v>14</v>
      </c>
      <c r="L17" s="133" t="str">
        <f>IF(Invoice!K17&lt;&gt;"",Invoice!K17,"")</f>
        <v>Sunny</v>
      </c>
      <c r="M17" s="94"/>
    </row>
    <row r="18" spans="1:13" ht="18" customHeight="1">
      <c r="A18" s="93"/>
      <c r="B18" s="124" t="s">
        <v>89</v>
      </c>
      <c r="C18" s="124"/>
      <c r="D18" s="124"/>
      <c r="E18" s="124"/>
      <c r="F18" s="124"/>
      <c r="G18" s="124"/>
      <c r="H18" s="124"/>
      <c r="I18" s="124"/>
      <c r="J18" s="126" t="s">
        <v>64</v>
      </c>
      <c r="K18" s="126" t="s">
        <v>64</v>
      </c>
      <c r="L18" s="90" t="s">
        <v>68</v>
      </c>
      <c r="M18" s="94"/>
    </row>
    <row r="19" spans="1:13" ht="12.75" customHeight="1">
      <c r="A19" s="9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9" t="s">
        <v>60</v>
      </c>
      <c r="H20" s="160"/>
      <c r="I20" s="86" t="s">
        <v>40</v>
      </c>
      <c r="J20" s="120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61"/>
      <c r="H21" s="162"/>
      <c r="I21" s="98" t="s">
        <v>13</v>
      </c>
      <c r="J21" s="121"/>
      <c r="K21" s="98"/>
      <c r="L21" s="98"/>
      <c r="M21" s="94"/>
    </row>
    <row r="22" spans="1:13" ht="12.75" customHeight="1">
      <c r="A22" s="93"/>
      <c r="B22" s="100">
        <f>'Tax Invoice'!D18</f>
        <v>4</v>
      </c>
      <c r="C22" s="110" t="s">
        <v>90</v>
      </c>
      <c r="D22" s="106" t="s">
        <v>233</v>
      </c>
      <c r="E22" s="112" t="s">
        <v>91</v>
      </c>
      <c r="F22" s="106" t="s">
        <v>92</v>
      </c>
      <c r="G22" s="150" t="s">
        <v>93</v>
      </c>
      <c r="H22" s="151"/>
      <c r="I22" s="107" t="s">
        <v>94</v>
      </c>
      <c r="J22" s="122">
        <f t="shared" ref="J22:J53" si="0">ROUNDUP(K22*$O$1,2)</f>
        <v>25.38</v>
      </c>
      <c r="K22" s="102">
        <v>25.38</v>
      </c>
      <c r="L22" s="104">
        <f t="shared" ref="L22:L53" si="1">J22*B22</f>
        <v>101.52</v>
      </c>
      <c r="M22" s="97"/>
    </row>
    <row r="23" spans="1:13" ht="24" customHeight="1">
      <c r="A23" s="93"/>
      <c r="B23" s="100">
        <f>'Tax Invoice'!D19</f>
        <v>1</v>
      </c>
      <c r="C23" s="110" t="s">
        <v>95</v>
      </c>
      <c r="D23" s="106" t="s">
        <v>95</v>
      </c>
      <c r="E23" s="112" t="s">
        <v>96</v>
      </c>
      <c r="F23" s="106" t="s">
        <v>97</v>
      </c>
      <c r="G23" s="150"/>
      <c r="H23" s="151"/>
      <c r="I23" s="107" t="s">
        <v>98</v>
      </c>
      <c r="J23" s="122">
        <f t="shared" si="0"/>
        <v>12.51</v>
      </c>
      <c r="K23" s="102">
        <v>12.51</v>
      </c>
      <c r="L23" s="104">
        <f t="shared" si="1"/>
        <v>12.51</v>
      </c>
      <c r="M23" s="97"/>
    </row>
    <row r="24" spans="1:13" ht="24" customHeight="1">
      <c r="A24" s="93"/>
      <c r="B24" s="100">
        <f>'Tax Invoice'!D20</f>
        <v>1</v>
      </c>
      <c r="C24" s="110" t="s">
        <v>95</v>
      </c>
      <c r="D24" s="106" t="s">
        <v>95</v>
      </c>
      <c r="E24" s="112" t="s">
        <v>99</v>
      </c>
      <c r="F24" s="106" t="s">
        <v>100</v>
      </c>
      <c r="G24" s="150"/>
      <c r="H24" s="151"/>
      <c r="I24" s="107" t="s">
        <v>98</v>
      </c>
      <c r="J24" s="122">
        <f t="shared" si="0"/>
        <v>12.51</v>
      </c>
      <c r="K24" s="102">
        <v>12.51</v>
      </c>
      <c r="L24" s="104">
        <f t="shared" si="1"/>
        <v>12.51</v>
      </c>
      <c r="M24" s="97"/>
    </row>
    <row r="25" spans="1:13" ht="24" customHeight="1">
      <c r="A25" s="93"/>
      <c r="B25" s="100">
        <f>'Tax Invoice'!D21</f>
        <v>1</v>
      </c>
      <c r="C25" s="110" t="s">
        <v>95</v>
      </c>
      <c r="D25" s="106" t="s">
        <v>95</v>
      </c>
      <c r="E25" s="112" t="s">
        <v>101</v>
      </c>
      <c r="F25" s="106" t="s">
        <v>102</v>
      </c>
      <c r="G25" s="150"/>
      <c r="H25" s="151"/>
      <c r="I25" s="107" t="s">
        <v>98</v>
      </c>
      <c r="J25" s="122">
        <f t="shared" si="0"/>
        <v>12.51</v>
      </c>
      <c r="K25" s="102">
        <v>12.51</v>
      </c>
      <c r="L25" s="104">
        <f t="shared" si="1"/>
        <v>12.51</v>
      </c>
      <c r="M25" s="97"/>
    </row>
    <row r="26" spans="1:13" ht="24" customHeight="1">
      <c r="A26" s="93"/>
      <c r="B26" s="100">
        <f>'Tax Invoice'!D22</f>
        <v>5</v>
      </c>
      <c r="C26" s="110" t="s">
        <v>103</v>
      </c>
      <c r="D26" s="106" t="s">
        <v>103</v>
      </c>
      <c r="E26" s="112" t="s">
        <v>104</v>
      </c>
      <c r="F26" s="106" t="s">
        <v>97</v>
      </c>
      <c r="G26" s="150"/>
      <c r="H26" s="151"/>
      <c r="I26" s="107" t="s">
        <v>105</v>
      </c>
      <c r="J26" s="122">
        <f t="shared" si="0"/>
        <v>12.51</v>
      </c>
      <c r="K26" s="102">
        <v>12.51</v>
      </c>
      <c r="L26" s="104">
        <f t="shared" si="1"/>
        <v>62.55</v>
      </c>
      <c r="M26" s="97"/>
    </row>
    <row r="27" spans="1:13" ht="24" customHeight="1">
      <c r="A27" s="93"/>
      <c r="B27" s="100">
        <f>'Tax Invoice'!D23</f>
        <v>4</v>
      </c>
      <c r="C27" s="110" t="s">
        <v>103</v>
      </c>
      <c r="D27" s="106" t="s">
        <v>103</v>
      </c>
      <c r="E27" s="112" t="s">
        <v>106</v>
      </c>
      <c r="F27" s="106" t="s">
        <v>107</v>
      </c>
      <c r="G27" s="150"/>
      <c r="H27" s="151"/>
      <c r="I27" s="107" t="s">
        <v>105</v>
      </c>
      <c r="J27" s="122">
        <f t="shared" si="0"/>
        <v>12.51</v>
      </c>
      <c r="K27" s="102">
        <v>12.51</v>
      </c>
      <c r="L27" s="104">
        <f t="shared" si="1"/>
        <v>50.04</v>
      </c>
      <c r="M27" s="97"/>
    </row>
    <row r="28" spans="1:13" ht="24" customHeight="1">
      <c r="A28" s="93"/>
      <c r="B28" s="100">
        <f>'Tax Invoice'!D24</f>
        <v>4</v>
      </c>
      <c r="C28" s="110" t="s">
        <v>103</v>
      </c>
      <c r="D28" s="106" t="s">
        <v>103</v>
      </c>
      <c r="E28" s="112" t="s">
        <v>108</v>
      </c>
      <c r="F28" s="106" t="s">
        <v>109</v>
      </c>
      <c r="G28" s="150"/>
      <c r="H28" s="151"/>
      <c r="I28" s="107" t="s">
        <v>105</v>
      </c>
      <c r="J28" s="122">
        <f t="shared" si="0"/>
        <v>12.51</v>
      </c>
      <c r="K28" s="102">
        <v>12.51</v>
      </c>
      <c r="L28" s="104">
        <f t="shared" si="1"/>
        <v>50.04</v>
      </c>
      <c r="M28" s="97"/>
    </row>
    <row r="29" spans="1:13" ht="24" customHeight="1">
      <c r="A29" s="93"/>
      <c r="B29" s="100">
        <f>'Tax Invoice'!D25</f>
        <v>1</v>
      </c>
      <c r="C29" s="110" t="s">
        <v>103</v>
      </c>
      <c r="D29" s="106" t="s">
        <v>103</v>
      </c>
      <c r="E29" s="112" t="s">
        <v>110</v>
      </c>
      <c r="F29" s="106" t="s">
        <v>111</v>
      </c>
      <c r="G29" s="150"/>
      <c r="H29" s="151"/>
      <c r="I29" s="107" t="s">
        <v>105</v>
      </c>
      <c r="J29" s="122">
        <f t="shared" si="0"/>
        <v>12.51</v>
      </c>
      <c r="K29" s="102">
        <v>12.51</v>
      </c>
      <c r="L29" s="104">
        <f t="shared" si="1"/>
        <v>12.51</v>
      </c>
      <c r="M29" s="97"/>
    </row>
    <row r="30" spans="1:13" ht="24" customHeight="1">
      <c r="A30" s="93"/>
      <c r="B30" s="100">
        <f>'Tax Invoice'!D26</f>
        <v>3</v>
      </c>
      <c r="C30" s="110" t="s">
        <v>103</v>
      </c>
      <c r="D30" s="106" t="s">
        <v>103</v>
      </c>
      <c r="E30" s="112" t="s">
        <v>112</v>
      </c>
      <c r="F30" s="106" t="s">
        <v>113</v>
      </c>
      <c r="G30" s="150"/>
      <c r="H30" s="151"/>
      <c r="I30" s="107" t="s">
        <v>105</v>
      </c>
      <c r="J30" s="122">
        <f t="shared" si="0"/>
        <v>12.51</v>
      </c>
      <c r="K30" s="102">
        <v>12.51</v>
      </c>
      <c r="L30" s="104">
        <f t="shared" si="1"/>
        <v>37.53</v>
      </c>
      <c r="M30" s="97"/>
    </row>
    <row r="31" spans="1:13" ht="24" customHeight="1">
      <c r="A31" s="93"/>
      <c r="B31" s="100">
        <f>'Tax Invoice'!D27</f>
        <v>3</v>
      </c>
      <c r="C31" s="110" t="s">
        <v>103</v>
      </c>
      <c r="D31" s="106" t="s">
        <v>103</v>
      </c>
      <c r="E31" s="112" t="s">
        <v>114</v>
      </c>
      <c r="F31" s="106" t="s">
        <v>115</v>
      </c>
      <c r="G31" s="150"/>
      <c r="H31" s="151"/>
      <c r="I31" s="107" t="s">
        <v>105</v>
      </c>
      <c r="J31" s="122">
        <f t="shared" si="0"/>
        <v>12.51</v>
      </c>
      <c r="K31" s="102">
        <v>12.51</v>
      </c>
      <c r="L31" s="104">
        <f t="shared" si="1"/>
        <v>37.53</v>
      </c>
      <c r="M31" s="97"/>
    </row>
    <row r="32" spans="1:13" ht="24" customHeight="1">
      <c r="A32" s="93"/>
      <c r="B32" s="100">
        <f>'Tax Invoice'!D28</f>
        <v>2</v>
      </c>
      <c r="C32" s="110" t="s">
        <v>116</v>
      </c>
      <c r="D32" s="106" t="s">
        <v>116</v>
      </c>
      <c r="E32" s="112" t="s">
        <v>117</v>
      </c>
      <c r="F32" s="106" t="s">
        <v>79</v>
      </c>
      <c r="G32" s="150" t="s">
        <v>118</v>
      </c>
      <c r="H32" s="151"/>
      <c r="I32" s="107" t="s">
        <v>119</v>
      </c>
      <c r="J32" s="122">
        <f t="shared" si="0"/>
        <v>21.7</v>
      </c>
      <c r="K32" s="102">
        <v>21.7</v>
      </c>
      <c r="L32" s="104">
        <f t="shared" si="1"/>
        <v>43.4</v>
      </c>
      <c r="M32" s="97"/>
    </row>
    <row r="33" spans="1:13" ht="24" customHeight="1">
      <c r="A33" s="93"/>
      <c r="B33" s="100">
        <f>'Tax Invoice'!D29</f>
        <v>1</v>
      </c>
      <c r="C33" s="110" t="s">
        <v>120</v>
      </c>
      <c r="D33" s="106" t="s">
        <v>120</v>
      </c>
      <c r="E33" s="112" t="s">
        <v>121</v>
      </c>
      <c r="F33" s="106" t="s">
        <v>97</v>
      </c>
      <c r="G33" s="150"/>
      <c r="H33" s="151"/>
      <c r="I33" s="107" t="s">
        <v>122</v>
      </c>
      <c r="J33" s="122">
        <f t="shared" si="0"/>
        <v>9.93</v>
      </c>
      <c r="K33" s="102">
        <v>9.93</v>
      </c>
      <c r="L33" s="104">
        <f t="shared" si="1"/>
        <v>9.93</v>
      </c>
      <c r="M33" s="97"/>
    </row>
    <row r="34" spans="1:13" ht="24" customHeight="1">
      <c r="A34" s="93"/>
      <c r="B34" s="100">
        <f>'Tax Invoice'!D30</f>
        <v>1</v>
      </c>
      <c r="C34" s="110" t="s">
        <v>120</v>
      </c>
      <c r="D34" s="106" t="s">
        <v>120</v>
      </c>
      <c r="E34" s="112" t="s">
        <v>123</v>
      </c>
      <c r="F34" s="106" t="s">
        <v>124</v>
      </c>
      <c r="G34" s="150"/>
      <c r="H34" s="151"/>
      <c r="I34" s="107" t="s">
        <v>122</v>
      </c>
      <c r="J34" s="122">
        <f t="shared" si="0"/>
        <v>9.93</v>
      </c>
      <c r="K34" s="102">
        <v>9.93</v>
      </c>
      <c r="L34" s="104">
        <f t="shared" si="1"/>
        <v>9.93</v>
      </c>
      <c r="M34" s="97"/>
    </row>
    <row r="35" spans="1:13" ht="24" customHeight="1">
      <c r="A35" s="93"/>
      <c r="B35" s="100">
        <f>'Tax Invoice'!D31</f>
        <v>1</v>
      </c>
      <c r="C35" s="110" t="s">
        <v>120</v>
      </c>
      <c r="D35" s="106" t="s">
        <v>120</v>
      </c>
      <c r="E35" s="112" t="s">
        <v>125</v>
      </c>
      <c r="F35" s="106" t="s">
        <v>100</v>
      </c>
      <c r="G35" s="150"/>
      <c r="H35" s="151"/>
      <c r="I35" s="107" t="s">
        <v>122</v>
      </c>
      <c r="J35" s="122">
        <f t="shared" si="0"/>
        <v>9.93</v>
      </c>
      <c r="K35" s="102">
        <v>9.93</v>
      </c>
      <c r="L35" s="104">
        <f t="shared" si="1"/>
        <v>9.93</v>
      </c>
      <c r="M35" s="97"/>
    </row>
    <row r="36" spans="1:13" ht="24" customHeight="1">
      <c r="A36" s="93"/>
      <c r="B36" s="100">
        <f>'Tax Invoice'!D32</f>
        <v>1</v>
      </c>
      <c r="C36" s="110" t="s">
        <v>120</v>
      </c>
      <c r="D36" s="106" t="s">
        <v>120</v>
      </c>
      <c r="E36" s="112" t="s">
        <v>126</v>
      </c>
      <c r="F36" s="106" t="s">
        <v>102</v>
      </c>
      <c r="G36" s="150"/>
      <c r="H36" s="151"/>
      <c r="I36" s="107" t="s">
        <v>122</v>
      </c>
      <c r="J36" s="122">
        <f t="shared" si="0"/>
        <v>9.93</v>
      </c>
      <c r="K36" s="102">
        <v>9.93</v>
      </c>
      <c r="L36" s="104">
        <f t="shared" si="1"/>
        <v>9.93</v>
      </c>
      <c r="M36" s="97"/>
    </row>
    <row r="37" spans="1:13" ht="24" customHeight="1">
      <c r="A37" s="93"/>
      <c r="B37" s="100">
        <f>'Tax Invoice'!D33</f>
        <v>4</v>
      </c>
      <c r="C37" s="110" t="s">
        <v>127</v>
      </c>
      <c r="D37" s="106" t="s">
        <v>127</v>
      </c>
      <c r="E37" s="112" t="s">
        <v>128</v>
      </c>
      <c r="F37" s="106" t="s">
        <v>79</v>
      </c>
      <c r="G37" s="150"/>
      <c r="H37" s="151"/>
      <c r="I37" s="107" t="s">
        <v>129</v>
      </c>
      <c r="J37" s="122">
        <f t="shared" si="0"/>
        <v>8.4600000000000009</v>
      </c>
      <c r="K37" s="102">
        <v>8.4600000000000009</v>
      </c>
      <c r="L37" s="104">
        <f t="shared" si="1"/>
        <v>33.840000000000003</v>
      </c>
      <c r="M37" s="97"/>
    </row>
    <row r="38" spans="1:13" ht="24" customHeight="1">
      <c r="A38" s="93"/>
      <c r="B38" s="100">
        <f>'Tax Invoice'!D34</f>
        <v>2</v>
      </c>
      <c r="C38" s="110" t="s">
        <v>127</v>
      </c>
      <c r="D38" s="106" t="s">
        <v>127</v>
      </c>
      <c r="E38" s="112" t="s">
        <v>130</v>
      </c>
      <c r="F38" s="106" t="s">
        <v>131</v>
      </c>
      <c r="G38" s="150"/>
      <c r="H38" s="151"/>
      <c r="I38" s="107" t="s">
        <v>129</v>
      </c>
      <c r="J38" s="122">
        <f t="shared" si="0"/>
        <v>8.4600000000000009</v>
      </c>
      <c r="K38" s="102">
        <v>8.4600000000000009</v>
      </c>
      <c r="L38" s="104">
        <f t="shared" si="1"/>
        <v>16.920000000000002</v>
      </c>
      <c r="M38" s="97"/>
    </row>
    <row r="39" spans="1:13" ht="24" customHeight="1">
      <c r="A39" s="93"/>
      <c r="B39" s="100">
        <f>'Tax Invoice'!D35</f>
        <v>2</v>
      </c>
      <c r="C39" s="110" t="s">
        <v>132</v>
      </c>
      <c r="D39" s="106" t="s">
        <v>132</v>
      </c>
      <c r="E39" s="112" t="s">
        <v>133</v>
      </c>
      <c r="F39" s="106" t="s">
        <v>79</v>
      </c>
      <c r="G39" s="150"/>
      <c r="H39" s="151"/>
      <c r="I39" s="107" t="s">
        <v>134</v>
      </c>
      <c r="J39" s="122">
        <f t="shared" si="0"/>
        <v>29.06</v>
      </c>
      <c r="K39" s="102">
        <v>29.06</v>
      </c>
      <c r="L39" s="104">
        <f t="shared" si="1"/>
        <v>58.12</v>
      </c>
      <c r="M39" s="97"/>
    </row>
    <row r="40" spans="1:13" ht="24" customHeight="1">
      <c r="A40" s="93"/>
      <c r="B40" s="100">
        <f>'Tax Invoice'!D36</f>
        <v>2</v>
      </c>
      <c r="C40" s="110" t="s">
        <v>135</v>
      </c>
      <c r="D40" s="106" t="s">
        <v>135</v>
      </c>
      <c r="E40" s="112" t="s">
        <v>136</v>
      </c>
      <c r="F40" s="106" t="s">
        <v>79</v>
      </c>
      <c r="G40" s="150" t="s">
        <v>118</v>
      </c>
      <c r="H40" s="151"/>
      <c r="I40" s="107" t="s">
        <v>137</v>
      </c>
      <c r="J40" s="122">
        <f t="shared" si="0"/>
        <v>21.7</v>
      </c>
      <c r="K40" s="102">
        <v>21.7</v>
      </c>
      <c r="L40" s="104">
        <f t="shared" si="1"/>
        <v>43.4</v>
      </c>
      <c r="M40" s="97"/>
    </row>
    <row r="41" spans="1:13" ht="24" customHeight="1">
      <c r="A41" s="93"/>
      <c r="B41" s="100">
        <f>'Tax Invoice'!D37</f>
        <v>2</v>
      </c>
      <c r="C41" s="110" t="s">
        <v>138</v>
      </c>
      <c r="D41" s="106" t="s">
        <v>138</v>
      </c>
      <c r="E41" s="112" t="s">
        <v>139</v>
      </c>
      <c r="F41" s="106" t="s">
        <v>79</v>
      </c>
      <c r="G41" s="150" t="s">
        <v>118</v>
      </c>
      <c r="H41" s="151"/>
      <c r="I41" s="107" t="s">
        <v>140</v>
      </c>
      <c r="J41" s="122">
        <f t="shared" si="0"/>
        <v>21.7</v>
      </c>
      <c r="K41" s="102">
        <v>21.7</v>
      </c>
      <c r="L41" s="104">
        <f t="shared" si="1"/>
        <v>43.4</v>
      </c>
      <c r="M41" s="97"/>
    </row>
    <row r="42" spans="1:13" ht="12.75" customHeight="1">
      <c r="A42" s="93"/>
      <c r="B42" s="100">
        <f>'Tax Invoice'!D38</f>
        <v>10</v>
      </c>
      <c r="C42" s="110" t="s">
        <v>141</v>
      </c>
      <c r="D42" s="106" t="s">
        <v>141</v>
      </c>
      <c r="E42" s="112" t="s">
        <v>142</v>
      </c>
      <c r="F42" s="106" t="s">
        <v>81</v>
      </c>
      <c r="G42" s="150"/>
      <c r="H42" s="151"/>
      <c r="I42" s="107" t="s">
        <v>143</v>
      </c>
      <c r="J42" s="122">
        <f t="shared" si="0"/>
        <v>10.67</v>
      </c>
      <c r="K42" s="102">
        <v>10.67</v>
      </c>
      <c r="L42" s="104">
        <f t="shared" si="1"/>
        <v>106.7</v>
      </c>
      <c r="M42" s="97"/>
    </row>
    <row r="43" spans="1:13" ht="12.75" customHeight="1">
      <c r="A43" s="93"/>
      <c r="B43" s="100">
        <f>'Tax Invoice'!D39</f>
        <v>10</v>
      </c>
      <c r="C43" s="110" t="s">
        <v>144</v>
      </c>
      <c r="D43" s="106" t="s">
        <v>144</v>
      </c>
      <c r="E43" s="112" t="s">
        <v>145</v>
      </c>
      <c r="F43" s="106" t="s">
        <v>81</v>
      </c>
      <c r="G43" s="150"/>
      <c r="H43" s="151"/>
      <c r="I43" s="107" t="s">
        <v>146</v>
      </c>
      <c r="J43" s="122">
        <f t="shared" si="0"/>
        <v>11.4</v>
      </c>
      <c r="K43" s="102">
        <v>11.4</v>
      </c>
      <c r="L43" s="104">
        <f t="shared" si="1"/>
        <v>114</v>
      </c>
      <c r="M43" s="97"/>
    </row>
    <row r="44" spans="1:13" ht="24" customHeight="1">
      <c r="A44" s="93"/>
      <c r="B44" s="100">
        <f>'Tax Invoice'!D40</f>
        <v>2</v>
      </c>
      <c r="C44" s="110" t="s">
        <v>147</v>
      </c>
      <c r="D44" s="106" t="s">
        <v>147</v>
      </c>
      <c r="E44" s="112" t="s">
        <v>148</v>
      </c>
      <c r="F44" s="106" t="s">
        <v>79</v>
      </c>
      <c r="G44" s="150" t="s">
        <v>118</v>
      </c>
      <c r="H44" s="151"/>
      <c r="I44" s="107" t="s">
        <v>149</v>
      </c>
      <c r="J44" s="122">
        <f t="shared" si="0"/>
        <v>21.7</v>
      </c>
      <c r="K44" s="102">
        <v>21.7</v>
      </c>
      <c r="L44" s="104">
        <f t="shared" si="1"/>
        <v>43.4</v>
      </c>
      <c r="M44" s="97"/>
    </row>
    <row r="45" spans="1:13" ht="24" customHeight="1">
      <c r="A45" s="93"/>
      <c r="B45" s="100">
        <f>'Tax Invoice'!D41</f>
        <v>2</v>
      </c>
      <c r="C45" s="110" t="s">
        <v>150</v>
      </c>
      <c r="D45" s="106" t="s">
        <v>150</v>
      </c>
      <c r="E45" s="112" t="s">
        <v>151</v>
      </c>
      <c r="F45" s="106" t="s">
        <v>79</v>
      </c>
      <c r="G45" s="150" t="s">
        <v>118</v>
      </c>
      <c r="H45" s="151"/>
      <c r="I45" s="107" t="s">
        <v>152</v>
      </c>
      <c r="J45" s="122">
        <f t="shared" si="0"/>
        <v>21.7</v>
      </c>
      <c r="K45" s="102">
        <v>21.7</v>
      </c>
      <c r="L45" s="104">
        <f t="shared" si="1"/>
        <v>43.4</v>
      </c>
      <c r="M45" s="97"/>
    </row>
    <row r="46" spans="1:13" ht="24" customHeight="1">
      <c r="A46" s="93"/>
      <c r="B46" s="100">
        <f>'Tax Invoice'!D42</f>
        <v>6</v>
      </c>
      <c r="C46" s="110" t="s">
        <v>153</v>
      </c>
      <c r="D46" s="106" t="s">
        <v>153</v>
      </c>
      <c r="E46" s="112" t="s">
        <v>154</v>
      </c>
      <c r="F46" s="106" t="s">
        <v>131</v>
      </c>
      <c r="G46" s="150" t="s">
        <v>155</v>
      </c>
      <c r="H46" s="151"/>
      <c r="I46" s="107" t="s">
        <v>156</v>
      </c>
      <c r="J46" s="122">
        <f t="shared" si="0"/>
        <v>23.54</v>
      </c>
      <c r="K46" s="102">
        <v>23.54</v>
      </c>
      <c r="L46" s="104">
        <f t="shared" si="1"/>
        <v>141.24</v>
      </c>
      <c r="M46" s="97"/>
    </row>
    <row r="47" spans="1:13" ht="12.75" customHeight="1">
      <c r="A47" s="93"/>
      <c r="B47" s="100">
        <f>'Tax Invoice'!D43</f>
        <v>6</v>
      </c>
      <c r="C47" s="110" t="s">
        <v>157</v>
      </c>
      <c r="D47" s="106" t="s">
        <v>234</v>
      </c>
      <c r="E47" s="112" t="s">
        <v>158</v>
      </c>
      <c r="F47" s="106" t="s">
        <v>159</v>
      </c>
      <c r="G47" s="150"/>
      <c r="H47" s="151"/>
      <c r="I47" s="107" t="s">
        <v>160</v>
      </c>
      <c r="J47" s="122">
        <f t="shared" si="0"/>
        <v>52.97</v>
      </c>
      <c r="K47" s="102">
        <v>52.97</v>
      </c>
      <c r="L47" s="104">
        <f t="shared" si="1"/>
        <v>317.82</v>
      </c>
      <c r="M47" s="97"/>
    </row>
    <row r="48" spans="1:13" ht="12.75" customHeight="1">
      <c r="A48" s="93"/>
      <c r="B48" s="100">
        <f>'Tax Invoice'!D44</f>
        <v>10</v>
      </c>
      <c r="C48" s="110" t="s">
        <v>161</v>
      </c>
      <c r="D48" s="106" t="s">
        <v>161</v>
      </c>
      <c r="E48" s="112" t="s">
        <v>162</v>
      </c>
      <c r="F48" s="106" t="s">
        <v>163</v>
      </c>
      <c r="G48" s="150" t="s">
        <v>164</v>
      </c>
      <c r="H48" s="151"/>
      <c r="I48" s="107" t="s">
        <v>165</v>
      </c>
      <c r="J48" s="122">
        <f t="shared" si="0"/>
        <v>12.51</v>
      </c>
      <c r="K48" s="102">
        <v>12.51</v>
      </c>
      <c r="L48" s="104">
        <f t="shared" si="1"/>
        <v>125.1</v>
      </c>
      <c r="M48" s="97"/>
    </row>
    <row r="49" spans="1:13" ht="12.75" customHeight="1">
      <c r="A49" s="93"/>
      <c r="B49" s="100">
        <f>'Tax Invoice'!D45</f>
        <v>2</v>
      </c>
      <c r="C49" s="110" t="s">
        <v>166</v>
      </c>
      <c r="D49" s="106" t="s">
        <v>166</v>
      </c>
      <c r="E49" s="112" t="s">
        <v>167</v>
      </c>
      <c r="F49" s="106" t="s">
        <v>80</v>
      </c>
      <c r="G49" s="150" t="s">
        <v>81</v>
      </c>
      <c r="H49" s="151"/>
      <c r="I49" s="107" t="s">
        <v>168</v>
      </c>
      <c r="J49" s="122">
        <f t="shared" si="0"/>
        <v>6.99</v>
      </c>
      <c r="K49" s="102">
        <v>6.99</v>
      </c>
      <c r="L49" s="104">
        <f t="shared" si="1"/>
        <v>13.98</v>
      </c>
      <c r="M49" s="97"/>
    </row>
    <row r="50" spans="1:13" ht="12.75" customHeight="1">
      <c r="A50" s="93"/>
      <c r="B50" s="100">
        <f>'Tax Invoice'!D46</f>
        <v>12</v>
      </c>
      <c r="C50" s="110" t="s">
        <v>169</v>
      </c>
      <c r="D50" s="106" t="s">
        <v>169</v>
      </c>
      <c r="E50" s="112" t="s">
        <v>170</v>
      </c>
      <c r="F50" s="106" t="s">
        <v>171</v>
      </c>
      <c r="G50" s="150"/>
      <c r="H50" s="151"/>
      <c r="I50" s="107" t="s">
        <v>172</v>
      </c>
      <c r="J50" s="122">
        <f t="shared" si="0"/>
        <v>5.89</v>
      </c>
      <c r="K50" s="102">
        <v>5.89</v>
      </c>
      <c r="L50" s="104">
        <f t="shared" si="1"/>
        <v>70.679999999999993</v>
      </c>
      <c r="M50" s="97"/>
    </row>
    <row r="51" spans="1:13" ht="24" customHeight="1">
      <c r="A51" s="93"/>
      <c r="B51" s="100">
        <f>'Tax Invoice'!D47</f>
        <v>2</v>
      </c>
      <c r="C51" s="110" t="s">
        <v>173</v>
      </c>
      <c r="D51" s="106" t="s">
        <v>173</v>
      </c>
      <c r="E51" s="112" t="s">
        <v>174</v>
      </c>
      <c r="F51" s="106" t="s">
        <v>155</v>
      </c>
      <c r="G51" s="150" t="s">
        <v>97</v>
      </c>
      <c r="H51" s="151"/>
      <c r="I51" s="107" t="s">
        <v>175</v>
      </c>
      <c r="J51" s="122">
        <f t="shared" si="0"/>
        <v>16.190000000000001</v>
      </c>
      <c r="K51" s="102">
        <v>16.190000000000001</v>
      </c>
      <c r="L51" s="104">
        <f t="shared" si="1"/>
        <v>32.380000000000003</v>
      </c>
      <c r="M51" s="97"/>
    </row>
    <row r="52" spans="1:13" ht="24" customHeight="1">
      <c r="A52" s="93"/>
      <c r="B52" s="100">
        <f>'Tax Invoice'!D48</f>
        <v>2</v>
      </c>
      <c r="C52" s="110" t="s">
        <v>173</v>
      </c>
      <c r="D52" s="106" t="s">
        <v>173</v>
      </c>
      <c r="E52" s="112" t="s">
        <v>176</v>
      </c>
      <c r="F52" s="106" t="s">
        <v>155</v>
      </c>
      <c r="G52" s="150" t="s">
        <v>109</v>
      </c>
      <c r="H52" s="151"/>
      <c r="I52" s="107" t="s">
        <v>175</v>
      </c>
      <c r="J52" s="122">
        <f t="shared" si="0"/>
        <v>16.190000000000001</v>
      </c>
      <c r="K52" s="102">
        <v>16.190000000000001</v>
      </c>
      <c r="L52" s="104">
        <f t="shared" si="1"/>
        <v>32.380000000000003</v>
      </c>
      <c r="M52" s="97"/>
    </row>
    <row r="53" spans="1:13" ht="24" customHeight="1">
      <c r="A53" s="93"/>
      <c r="B53" s="100">
        <f>'Tax Invoice'!D49</f>
        <v>2</v>
      </c>
      <c r="C53" s="110" t="s">
        <v>173</v>
      </c>
      <c r="D53" s="106" t="s">
        <v>173</v>
      </c>
      <c r="E53" s="112" t="s">
        <v>177</v>
      </c>
      <c r="F53" s="106" t="s">
        <v>155</v>
      </c>
      <c r="G53" s="150" t="s">
        <v>111</v>
      </c>
      <c r="H53" s="151"/>
      <c r="I53" s="107" t="s">
        <v>175</v>
      </c>
      <c r="J53" s="122">
        <f t="shared" si="0"/>
        <v>16.190000000000001</v>
      </c>
      <c r="K53" s="102">
        <v>16.190000000000001</v>
      </c>
      <c r="L53" s="104">
        <f t="shared" si="1"/>
        <v>32.380000000000003</v>
      </c>
      <c r="M53" s="97"/>
    </row>
    <row r="54" spans="1:13" ht="24" customHeight="1">
      <c r="A54" s="93"/>
      <c r="B54" s="100">
        <f>'Tax Invoice'!D50</f>
        <v>4</v>
      </c>
      <c r="C54" s="110" t="s">
        <v>178</v>
      </c>
      <c r="D54" s="106" t="s">
        <v>178</v>
      </c>
      <c r="E54" s="112" t="s">
        <v>179</v>
      </c>
      <c r="F54" s="106" t="s">
        <v>79</v>
      </c>
      <c r="G54" s="150" t="s">
        <v>155</v>
      </c>
      <c r="H54" s="151"/>
      <c r="I54" s="107" t="s">
        <v>180</v>
      </c>
      <c r="J54" s="122">
        <f t="shared" ref="J54:J76" si="2">ROUNDUP(K54*$O$1,2)</f>
        <v>25.38</v>
      </c>
      <c r="K54" s="102">
        <v>25.38</v>
      </c>
      <c r="L54" s="104">
        <f t="shared" ref="L54:L76" si="3">J54*B54</f>
        <v>101.52</v>
      </c>
      <c r="M54" s="97"/>
    </row>
    <row r="55" spans="1:13" ht="24" customHeight="1">
      <c r="A55" s="93"/>
      <c r="B55" s="100">
        <f>'Tax Invoice'!D51</f>
        <v>10</v>
      </c>
      <c r="C55" s="110" t="s">
        <v>181</v>
      </c>
      <c r="D55" s="106" t="s">
        <v>181</v>
      </c>
      <c r="E55" s="112" t="s">
        <v>182</v>
      </c>
      <c r="F55" s="106" t="s">
        <v>79</v>
      </c>
      <c r="G55" s="150" t="s">
        <v>155</v>
      </c>
      <c r="H55" s="151"/>
      <c r="I55" s="107" t="s">
        <v>183</v>
      </c>
      <c r="J55" s="122">
        <f t="shared" si="2"/>
        <v>25.38</v>
      </c>
      <c r="K55" s="102">
        <v>25.38</v>
      </c>
      <c r="L55" s="104">
        <f t="shared" si="3"/>
        <v>253.79999999999998</v>
      </c>
      <c r="M55" s="97"/>
    </row>
    <row r="56" spans="1:13" ht="24" customHeight="1">
      <c r="A56" s="93"/>
      <c r="B56" s="100">
        <f>'Tax Invoice'!D52</f>
        <v>6</v>
      </c>
      <c r="C56" s="110" t="s">
        <v>184</v>
      </c>
      <c r="D56" s="106" t="s">
        <v>184</v>
      </c>
      <c r="E56" s="112" t="s">
        <v>185</v>
      </c>
      <c r="F56" s="106" t="s">
        <v>79</v>
      </c>
      <c r="G56" s="150"/>
      <c r="H56" s="151"/>
      <c r="I56" s="107" t="s">
        <v>186</v>
      </c>
      <c r="J56" s="122">
        <f t="shared" si="2"/>
        <v>36.42</v>
      </c>
      <c r="K56" s="102">
        <v>36.42</v>
      </c>
      <c r="L56" s="104">
        <f t="shared" si="3"/>
        <v>218.52</v>
      </c>
      <c r="M56" s="97"/>
    </row>
    <row r="57" spans="1:13" ht="12.75" customHeight="1">
      <c r="A57" s="93"/>
      <c r="B57" s="100">
        <f>'Tax Invoice'!D53</f>
        <v>2</v>
      </c>
      <c r="C57" s="110" t="s">
        <v>187</v>
      </c>
      <c r="D57" s="106" t="s">
        <v>187</v>
      </c>
      <c r="E57" s="112" t="s">
        <v>188</v>
      </c>
      <c r="F57" s="106" t="s">
        <v>81</v>
      </c>
      <c r="G57" s="150"/>
      <c r="H57" s="151"/>
      <c r="I57" s="107" t="s">
        <v>189</v>
      </c>
      <c r="J57" s="122">
        <f t="shared" si="2"/>
        <v>36.42</v>
      </c>
      <c r="K57" s="102">
        <v>36.42</v>
      </c>
      <c r="L57" s="104">
        <f t="shared" si="3"/>
        <v>72.84</v>
      </c>
      <c r="M57" s="97"/>
    </row>
    <row r="58" spans="1:13" ht="12.75" customHeight="1">
      <c r="A58" s="93"/>
      <c r="B58" s="100">
        <f>'Tax Invoice'!D54</f>
        <v>4</v>
      </c>
      <c r="C58" s="110" t="s">
        <v>187</v>
      </c>
      <c r="D58" s="106" t="s">
        <v>187</v>
      </c>
      <c r="E58" s="112" t="s">
        <v>190</v>
      </c>
      <c r="F58" s="106" t="s">
        <v>191</v>
      </c>
      <c r="G58" s="150"/>
      <c r="H58" s="151"/>
      <c r="I58" s="107" t="s">
        <v>189</v>
      </c>
      <c r="J58" s="122">
        <f t="shared" si="2"/>
        <v>36.42</v>
      </c>
      <c r="K58" s="102">
        <v>36.42</v>
      </c>
      <c r="L58" s="104">
        <f t="shared" si="3"/>
        <v>145.68</v>
      </c>
      <c r="M58" s="97"/>
    </row>
    <row r="59" spans="1:13" ht="12.75" customHeight="1">
      <c r="A59" s="93"/>
      <c r="B59" s="100">
        <f>'Tax Invoice'!D55</f>
        <v>6</v>
      </c>
      <c r="C59" s="110" t="s">
        <v>187</v>
      </c>
      <c r="D59" s="106" t="s">
        <v>187</v>
      </c>
      <c r="E59" s="112" t="s">
        <v>192</v>
      </c>
      <c r="F59" s="106" t="s">
        <v>79</v>
      </c>
      <c r="G59" s="150"/>
      <c r="H59" s="151"/>
      <c r="I59" s="107" t="s">
        <v>189</v>
      </c>
      <c r="J59" s="122">
        <f t="shared" si="2"/>
        <v>36.42</v>
      </c>
      <c r="K59" s="102">
        <v>36.42</v>
      </c>
      <c r="L59" s="104">
        <f t="shared" si="3"/>
        <v>218.52</v>
      </c>
      <c r="M59" s="97"/>
    </row>
    <row r="60" spans="1:13" ht="24" customHeight="1">
      <c r="A60" s="93"/>
      <c r="B60" s="100">
        <f>'Tax Invoice'!D56</f>
        <v>2</v>
      </c>
      <c r="C60" s="110" t="s">
        <v>193</v>
      </c>
      <c r="D60" s="106" t="s">
        <v>193</v>
      </c>
      <c r="E60" s="112" t="s">
        <v>194</v>
      </c>
      <c r="F60" s="106" t="s">
        <v>79</v>
      </c>
      <c r="G60" s="150" t="s">
        <v>195</v>
      </c>
      <c r="H60" s="151"/>
      <c r="I60" s="107" t="s">
        <v>196</v>
      </c>
      <c r="J60" s="122">
        <f t="shared" si="2"/>
        <v>51.13</v>
      </c>
      <c r="K60" s="102">
        <v>51.13</v>
      </c>
      <c r="L60" s="104">
        <f t="shared" si="3"/>
        <v>102.26</v>
      </c>
      <c r="M60" s="97"/>
    </row>
    <row r="61" spans="1:13" ht="24" customHeight="1">
      <c r="A61" s="93"/>
      <c r="B61" s="100">
        <f>'Tax Invoice'!D57</f>
        <v>2</v>
      </c>
      <c r="C61" s="110" t="s">
        <v>197</v>
      </c>
      <c r="D61" s="106" t="s">
        <v>197</v>
      </c>
      <c r="E61" s="112" t="s">
        <v>198</v>
      </c>
      <c r="F61" s="106" t="s">
        <v>79</v>
      </c>
      <c r="G61" s="150" t="s">
        <v>118</v>
      </c>
      <c r="H61" s="151"/>
      <c r="I61" s="107" t="s">
        <v>199</v>
      </c>
      <c r="J61" s="122">
        <f t="shared" si="2"/>
        <v>54.07</v>
      </c>
      <c r="K61" s="102">
        <v>54.07</v>
      </c>
      <c r="L61" s="104">
        <f t="shared" si="3"/>
        <v>108.14</v>
      </c>
      <c r="M61" s="97"/>
    </row>
    <row r="62" spans="1:13" ht="24" customHeight="1">
      <c r="A62" s="93"/>
      <c r="B62" s="100">
        <f>'Tax Invoice'!D58</f>
        <v>4</v>
      </c>
      <c r="C62" s="110" t="s">
        <v>197</v>
      </c>
      <c r="D62" s="106" t="s">
        <v>197</v>
      </c>
      <c r="E62" s="112" t="s">
        <v>200</v>
      </c>
      <c r="F62" s="106" t="s">
        <v>79</v>
      </c>
      <c r="G62" s="150" t="s">
        <v>201</v>
      </c>
      <c r="H62" s="151"/>
      <c r="I62" s="107" t="s">
        <v>199</v>
      </c>
      <c r="J62" s="122">
        <f t="shared" si="2"/>
        <v>54.07</v>
      </c>
      <c r="K62" s="102">
        <v>54.07</v>
      </c>
      <c r="L62" s="104">
        <f t="shared" si="3"/>
        <v>216.28</v>
      </c>
      <c r="M62" s="97"/>
    </row>
    <row r="63" spans="1:13" ht="24" customHeight="1">
      <c r="A63" s="93"/>
      <c r="B63" s="100">
        <f>'Tax Invoice'!D59</f>
        <v>2</v>
      </c>
      <c r="C63" s="110" t="s">
        <v>202</v>
      </c>
      <c r="D63" s="106" t="s">
        <v>202</v>
      </c>
      <c r="E63" s="112" t="s">
        <v>203</v>
      </c>
      <c r="F63" s="106" t="s">
        <v>79</v>
      </c>
      <c r="G63" s="150" t="s">
        <v>118</v>
      </c>
      <c r="H63" s="151"/>
      <c r="I63" s="107" t="s">
        <v>204</v>
      </c>
      <c r="J63" s="122">
        <f t="shared" si="2"/>
        <v>57.38</v>
      </c>
      <c r="K63" s="102">
        <v>57.38</v>
      </c>
      <c r="L63" s="104">
        <f t="shared" si="3"/>
        <v>114.76</v>
      </c>
      <c r="M63" s="97"/>
    </row>
    <row r="64" spans="1:13" ht="24" customHeight="1">
      <c r="A64" s="93"/>
      <c r="B64" s="100">
        <f>'Tax Invoice'!D60</f>
        <v>2</v>
      </c>
      <c r="C64" s="110" t="s">
        <v>202</v>
      </c>
      <c r="D64" s="106" t="s">
        <v>202</v>
      </c>
      <c r="E64" s="112" t="s">
        <v>205</v>
      </c>
      <c r="F64" s="106" t="s">
        <v>79</v>
      </c>
      <c r="G64" s="150" t="s">
        <v>206</v>
      </c>
      <c r="H64" s="151"/>
      <c r="I64" s="107" t="s">
        <v>204</v>
      </c>
      <c r="J64" s="122">
        <f t="shared" si="2"/>
        <v>57.38</v>
      </c>
      <c r="K64" s="102">
        <v>57.38</v>
      </c>
      <c r="L64" s="104">
        <f t="shared" si="3"/>
        <v>114.76</v>
      </c>
      <c r="M64" s="97"/>
    </row>
    <row r="65" spans="1:13" ht="24" customHeight="1">
      <c r="A65" s="93"/>
      <c r="B65" s="100">
        <f>'Tax Invoice'!D61</f>
        <v>4</v>
      </c>
      <c r="C65" s="110" t="s">
        <v>202</v>
      </c>
      <c r="D65" s="106" t="s">
        <v>202</v>
      </c>
      <c r="E65" s="112" t="s">
        <v>207</v>
      </c>
      <c r="F65" s="106" t="s">
        <v>79</v>
      </c>
      <c r="G65" s="150" t="s">
        <v>201</v>
      </c>
      <c r="H65" s="151"/>
      <c r="I65" s="107" t="s">
        <v>204</v>
      </c>
      <c r="J65" s="122">
        <f t="shared" si="2"/>
        <v>57.38</v>
      </c>
      <c r="K65" s="102">
        <v>57.38</v>
      </c>
      <c r="L65" s="104">
        <f t="shared" si="3"/>
        <v>229.52</v>
      </c>
      <c r="M65" s="97"/>
    </row>
    <row r="66" spans="1:13" ht="24" customHeight="1">
      <c r="A66" s="93"/>
      <c r="B66" s="100">
        <f>'Tax Invoice'!D62</f>
        <v>4</v>
      </c>
      <c r="C66" s="110" t="s">
        <v>202</v>
      </c>
      <c r="D66" s="106" t="s">
        <v>202</v>
      </c>
      <c r="E66" s="112" t="s">
        <v>208</v>
      </c>
      <c r="F66" s="106" t="s">
        <v>79</v>
      </c>
      <c r="G66" s="150" t="s">
        <v>195</v>
      </c>
      <c r="H66" s="151"/>
      <c r="I66" s="107" t="s">
        <v>204</v>
      </c>
      <c r="J66" s="122">
        <f t="shared" si="2"/>
        <v>57.38</v>
      </c>
      <c r="K66" s="102">
        <v>57.38</v>
      </c>
      <c r="L66" s="104">
        <f t="shared" si="3"/>
        <v>229.52</v>
      </c>
      <c r="M66" s="97"/>
    </row>
    <row r="67" spans="1:13" ht="12.75" customHeight="1">
      <c r="A67" s="93"/>
      <c r="B67" s="100">
        <f>'Tax Invoice'!D63</f>
        <v>12</v>
      </c>
      <c r="C67" s="110" t="s">
        <v>209</v>
      </c>
      <c r="D67" s="106" t="s">
        <v>209</v>
      </c>
      <c r="E67" s="112" t="s">
        <v>210</v>
      </c>
      <c r="F67" s="106" t="s">
        <v>79</v>
      </c>
      <c r="G67" s="150" t="s">
        <v>155</v>
      </c>
      <c r="H67" s="151"/>
      <c r="I67" s="107" t="s">
        <v>211</v>
      </c>
      <c r="J67" s="122">
        <f t="shared" si="2"/>
        <v>54.07</v>
      </c>
      <c r="K67" s="102">
        <v>54.07</v>
      </c>
      <c r="L67" s="104">
        <f t="shared" si="3"/>
        <v>648.84</v>
      </c>
      <c r="M67" s="97"/>
    </row>
    <row r="68" spans="1:13" ht="24" customHeight="1">
      <c r="A68" s="93"/>
      <c r="B68" s="100">
        <f>'Tax Invoice'!D64</f>
        <v>4</v>
      </c>
      <c r="C68" s="110" t="s">
        <v>212</v>
      </c>
      <c r="D68" s="106" t="s">
        <v>212</v>
      </c>
      <c r="E68" s="112" t="s">
        <v>213</v>
      </c>
      <c r="F68" s="106" t="s">
        <v>79</v>
      </c>
      <c r="G68" s="150" t="s">
        <v>195</v>
      </c>
      <c r="H68" s="151"/>
      <c r="I68" s="107" t="s">
        <v>235</v>
      </c>
      <c r="J68" s="122">
        <f t="shared" si="2"/>
        <v>68.790000000000006</v>
      </c>
      <c r="K68" s="102">
        <v>68.790000000000006</v>
      </c>
      <c r="L68" s="104">
        <f t="shared" si="3"/>
        <v>275.16000000000003</v>
      </c>
      <c r="M68" s="97"/>
    </row>
    <row r="69" spans="1:13" ht="24" customHeight="1">
      <c r="A69" s="93"/>
      <c r="B69" s="100">
        <f>'Tax Invoice'!D65</f>
        <v>1</v>
      </c>
      <c r="C69" s="110" t="s">
        <v>214</v>
      </c>
      <c r="D69" s="106" t="s">
        <v>214</v>
      </c>
      <c r="E69" s="112" t="s">
        <v>215</v>
      </c>
      <c r="F69" s="106" t="s">
        <v>131</v>
      </c>
      <c r="G69" s="150" t="s">
        <v>93</v>
      </c>
      <c r="H69" s="151"/>
      <c r="I69" s="107" t="s">
        <v>216</v>
      </c>
      <c r="J69" s="122">
        <f t="shared" si="2"/>
        <v>28.69</v>
      </c>
      <c r="K69" s="102">
        <v>28.69</v>
      </c>
      <c r="L69" s="104">
        <f t="shared" si="3"/>
        <v>28.69</v>
      </c>
      <c r="M69" s="97"/>
    </row>
    <row r="70" spans="1:13" ht="24" customHeight="1">
      <c r="A70" s="93"/>
      <c r="B70" s="100">
        <f>'Tax Invoice'!D66</f>
        <v>2</v>
      </c>
      <c r="C70" s="110" t="s">
        <v>217</v>
      </c>
      <c r="D70" s="106" t="s">
        <v>217</v>
      </c>
      <c r="E70" s="112" t="s">
        <v>218</v>
      </c>
      <c r="F70" s="106" t="s">
        <v>97</v>
      </c>
      <c r="G70" s="150"/>
      <c r="H70" s="151"/>
      <c r="I70" s="107" t="s">
        <v>219</v>
      </c>
      <c r="J70" s="122">
        <f t="shared" si="2"/>
        <v>90.12</v>
      </c>
      <c r="K70" s="102">
        <v>90.12</v>
      </c>
      <c r="L70" s="104">
        <f t="shared" si="3"/>
        <v>180.24</v>
      </c>
      <c r="M70" s="97"/>
    </row>
    <row r="71" spans="1:13" ht="24" customHeight="1">
      <c r="A71" s="93"/>
      <c r="B71" s="100">
        <f>'Tax Invoice'!D67</f>
        <v>1</v>
      </c>
      <c r="C71" s="110" t="s">
        <v>220</v>
      </c>
      <c r="D71" s="106" t="s">
        <v>220</v>
      </c>
      <c r="E71" s="112" t="s">
        <v>221</v>
      </c>
      <c r="F71" s="106" t="s">
        <v>97</v>
      </c>
      <c r="G71" s="150"/>
      <c r="H71" s="151"/>
      <c r="I71" s="107" t="s">
        <v>222</v>
      </c>
      <c r="J71" s="122">
        <f t="shared" si="2"/>
        <v>88.28</v>
      </c>
      <c r="K71" s="102">
        <v>88.28</v>
      </c>
      <c r="L71" s="104">
        <f t="shared" si="3"/>
        <v>88.28</v>
      </c>
      <c r="M71" s="97"/>
    </row>
    <row r="72" spans="1:13" ht="24" customHeight="1">
      <c r="A72" s="93"/>
      <c r="B72" s="100">
        <f>'Tax Invoice'!D68</f>
        <v>1</v>
      </c>
      <c r="C72" s="110" t="s">
        <v>220</v>
      </c>
      <c r="D72" s="106" t="s">
        <v>220</v>
      </c>
      <c r="E72" s="112" t="s">
        <v>223</v>
      </c>
      <c r="F72" s="106" t="s">
        <v>100</v>
      </c>
      <c r="G72" s="150"/>
      <c r="H72" s="151"/>
      <c r="I72" s="107" t="s">
        <v>222</v>
      </c>
      <c r="J72" s="122">
        <f t="shared" si="2"/>
        <v>88.28</v>
      </c>
      <c r="K72" s="102">
        <v>88.28</v>
      </c>
      <c r="L72" s="104">
        <f t="shared" si="3"/>
        <v>88.28</v>
      </c>
      <c r="M72" s="97"/>
    </row>
    <row r="73" spans="1:13" ht="24" customHeight="1">
      <c r="A73" s="93"/>
      <c r="B73" s="100">
        <f>'Tax Invoice'!D69</f>
        <v>1</v>
      </c>
      <c r="C73" s="110" t="s">
        <v>220</v>
      </c>
      <c r="D73" s="106" t="s">
        <v>220</v>
      </c>
      <c r="E73" s="112" t="s">
        <v>224</v>
      </c>
      <c r="F73" s="106" t="s">
        <v>115</v>
      </c>
      <c r="G73" s="150"/>
      <c r="H73" s="151"/>
      <c r="I73" s="107" t="s">
        <v>222</v>
      </c>
      <c r="J73" s="122">
        <f t="shared" si="2"/>
        <v>88.28</v>
      </c>
      <c r="K73" s="102">
        <v>88.28</v>
      </c>
      <c r="L73" s="104">
        <f t="shared" si="3"/>
        <v>88.28</v>
      </c>
      <c r="M73" s="97"/>
    </row>
    <row r="74" spans="1:13" ht="24" customHeight="1">
      <c r="A74" s="93"/>
      <c r="B74" s="100">
        <f>'Tax Invoice'!D70</f>
        <v>1</v>
      </c>
      <c r="C74" s="110" t="s">
        <v>225</v>
      </c>
      <c r="D74" s="106" t="s">
        <v>225</v>
      </c>
      <c r="E74" s="112" t="s">
        <v>226</v>
      </c>
      <c r="F74" s="106" t="s">
        <v>79</v>
      </c>
      <c r="G74" s="150"/>
      <c r="H74" s="151"/>
      <c r="I74" s="107" t="s">
        <v>227</v>
      </c>
      <c r="J74" s="122">
        <f t="shared" si="2"/>
        <v>217.03</v>
      </c>
      <c r="K74" s="102">
        <v>217.03</v>
      </c>
      <c r="L74" s="104">
        <f t="shared" si="3"/>
        <v>217.03</v>
      </c>
      <c r="M74" s="97"/>
    </row>
    <row r="75" spans="1:13" ht="24" customHeight="1">
      <c r="A75" s="93"/>
      <c r="B75" s="100">
        <f>'Tax Invoice'!D71</f>
        <v>1</v>
      </c>
      <c r="C75" s="110" t="s">
        <v>228</v>
      </c>
      <c r="D75" s="106" t="s">
        <v>228</v>
      </c>
      <c r="E75" s="112" t="s">
        <v>229</v>
      </c>
      <c r="F75" s="106" t="s">
        <v>79</v>
      </c>
      <c r="G75" s="150" t="s">
        <v>155</v>
      </c>
      <c r="H75" s="151"/>
      <c r="I75" s="107" t="s">
        <v>230</v>
      </c>
      <c r="J75" s="122">
        <f t="shared" si="2"/>
        <v>99.32</v>
      </c>
      <c r="K75" s="102">
        <v>99.32</v>
      </c>
      <c r="L75" s="104">
        <f t="shared" si="3"/>
        <v>99.32</v>
      </c>
      <c r="M75" s="97"/>
    </row>
    <row r="76" spans="1:13" ht="24" customHeight="1">
      <c r="A76" s="93"/>
      <c r="B76" s="101">
        <f>'Tax Invoice'!D72</f>
        <v>2</v>
      </c>
      <c r="C76" s="111" t="s">
        <v>231</v>
      </c>
      <c r="D76" s="108" t="s">
        <v>231</v>
      </c>
      <c r="E76" s="113" t="s">
        <v>232</v>
      </c>
      <c r="F76" s="108" t="s">
        <v>79</v>
      </c>
      <c r="G76" s="152" t="s">
        <v>155</v>
      </c>
      <c r="H76" s="153"/>
      <c r="I76" s="109" t="s">
        <v>236</v>
      </c>
      <c r="J76" s="123">
        <f t="shared" si="2"/>
        <v>126.91</v>
      </c>
      <c r="K76" s="103">
        <v>126.91</v>
      </c>
      <c r="L76" s="105">
        <f t="shared" si="3"/>
        <v>253.82</v>
      </c>
      <c r="M76" s="97"/>
    </row>
    <row r="77" spans="1:13" ht="12.75" customHeight="1">
      <c r="A77" s="93"/>
      <c r="B77" s="134">
        <f>SUM(B22:B76)</f>
        <v>189</v>
      </c>
      <c r="C77" s="124" t="s">
        <v>15</v>
      </c>
      <c r="D77" s="124"/>
      <c r="E77" s="124"/>
      <c r="F77" s="124"/>
      <c r="G77" s="124"/>
      <c r="H77" s="124"/>
      <c r="I77" s="124"/>
      <c r="J77" s="137" t="s">
        <v>62</v>
      </c>
      <c r="K77" s="130" t="s">
        <v>62</v>
      </c>
      <c r="L77" s="127">
        <f>SUM(L22:L76)</f>
        <v>5835.5699999999988</v>
      </c>
      <c r="M77" s="97"/>
    </row>
    <row r="78" spans="1:13" ht="12.75" customHeight="1">
      <c r="A78" s="93"/>
      <c r="B78" s="124"/>
      <c r="C78" s="124"/>
      <c r="D78" s="124"/>
      <c r="E78" s="124"/>
      <c r="F78" s="124"/>
      <c r="G78" s="124"/>
      <c r="H78" s="124"/>
      <c r="I78" s="124"/>
      <c r="J78" s="129" t="s">
        <v>54</v>
      </c>
      <c r="K78" s="129" t="s">
        <v>54</v>
      </c>
      <c r="L78" s="127">
        <f>Invoice!K78</f>
        <v>-2334.2279999999996</v>
      </c>
      <c r="M78" s="97"/>
    </row>
    <row r="79" spans="1:13" ht="12.75" customHeight="1" outlineLevel="1">
      <c r="A79" s="93"/>
      <c r="B79" s="124"/>
      <c r="C79" s="124"/>
      <c r="D79" s="124"/>
      <c r="E79" s="124"/>
      <c r="F79" s="124"/>
      <c r="G79" s="124"/>
      <c r="H79" s="124"/>
      <c r="I79" s="124"/>
      <c r="J79" s="130" t="s">
        <v>55</v>
      </c>
      <c r="K79" s="130" t="s">
        <v>55</v>
      </c>
      <c r="L79" s="127">
        <f>Invoice!K79</f>
        <v>0</v>
      </c>
      <c r="M79" s="97"/>
    </row>
    <row r="80" spans="1:13" ht="12.75" customHeight="1">
      <c r="A80" s="93"/>
      <c r="B80" s="124"/>
      <c r="C80" s="124"/>
      <c r="D80" s="124"/>
      <c r="E80" s="124"/>
      <c r="F80" s="124"/>
      <c r="G80" s="124"/>
      <c r="H80" s="124"/>
      <c r="I80" s="124"/>
      <c r="J80" s="130" t="s">
        <v>63</v>
      </c>
      <c r="K80" s="130" t="s">
        <v>63</v>
      </c>
      <c r="L80" s="127">
        <f>SUM(L77:L79)</f>
        <v>3501.3419999999992</v>
      </c>
      <c r="M80" s="97"/>
    </row>
    <row r="81" spans="1:13" ht="12.75" customHeight="1">
      <c r="A81" s="6"/>
      <c r="B81" s="149" t="s">
        <v>238</v>
      </c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8"/>
    </row>
    <row r="82" spans="1:13" ht="12.75" customHeight="1"/>
    <row r="83" spans="1:13" ht="12.75" customHeight="1"/>
    <row r="84" spans="1:13" ht="12.75" customHeight="1"/>
    <row r="85" spans="1:13" ht="12.75" customHeight="1"/>
    <row r="86" spans="1:13" ht="12.75" customHeight="1"/>
    <row r="87" spans="1:13" ht="12.75" customHeight="1"/>
    <row r="88" spans="1:13" ht="12.75" customHeight="1"/>
  </sheetData>
  <mergeCells count="61">
    <mergeCell ref="L6:L7"/>
    <mergeCell ref="L10:L11"/>
    <mergeCell ref="L14:L15"/>
    <mergeCell ref="G20:H20"/>
    <mergeCell ref="G21:H21"/>
    <mergeCell ref="G32:H32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B81:L8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5835.5699999999988</v>
      </c>
      <c r="O2" s="15" t="s">
        <v>65</v>
      </c>
    </row>
    <row r="3" spans="1:15" s="15" customFormat="1" ht="13.5" thickBot="1">
      <c r="A3" s="16" t="s">
        <v>22</v>
      </c>
      <c r="F3" s="114"/>
      <c r="G3" s="136">
        <f>Invoice!K10</f>
        <v>45453</v>
      </c>
      <c r="H3" s="135"/>
      <c r="N3" s="15">
        <v>5835.5699999999988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 Sourcings2</v>
      </c>
      <c r="B10" s="29"/>
      <c r="C10" s="29"/>
      <c r="D10" s="29"/>
      <c r="F10" s="30" t="str">
        <f>'Copy paste to Here'!B10</f>
        <v>JS Sourcings2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Sam2 Kong2</v>
      </c>
      <c r="B11" s="34"/>
      <c r="C11" s="34"/>
      <c r="D11" s="34"/>
      <c r="F11" s="35" t="str">
        <f>'Copy paste to Here'!B11</f>
        <v>Sam2 Kong2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36.76</v>
      </c>
    </row>
    <row r="12" spans="1:15" s="15" customFormat="1" ht="15.75" thickBot="1">
      <c r="A12" s="33" t="str">
        <f>'Copy paste to Here'!G12</f>
        <v>30/F Room 30-01 / S-01 152 Chartered Square Building</v>
      </c>
      <c r="B12" s="34"/>
      <c r="C12" s="34"/>
      <c r="D12" s="34"/>
      <c r="E12" s="77"/>
      <c r="F12" s="35" t="str">
        <f>'Copy paste to Here'!B12</f>
        <v>30/F Room 30-01 / S-01 152 Chartered Square Building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39.42</v>
      </c>
    </row>
    <row r="13" spans="1:15" s="15" customFormat="1" ht="15.75" thickBot="1">
      <c r="A13" s="33" t="str">
        <f>'Copy paste to Here'!G13</f>
        <v>10500 Bang Rak</v>
      </c>
      <c r="B13" s="34"/>
      <c r="C13" s="34"/>
      <c r="D13" s="34"/>
      <c r="E13" s="91" t="s">
        <v>68</v>
      </c>
      <c r="F13" s="35" t="str">
        <f>'Copy paste to Here'!B13</f>
        <v>10500 Bang Rak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46.53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91">
        <f>VLOOKUP(J9,$L$10:$M$17,2,FALSE)</f>
        <v>1</v>
      </c>
      <c r="F14" s="35" t="str">
        <f>'Copy paste to Here'!B14</f>
        <v>Thailand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23.78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26.51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22.14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THB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Acrylic flesh tunnel with external screw-fitGauge: 6mmColor: Clear</v>
      </c>
      <c r="B18" s="49" t="str">
        <f>'Copy paste to Here'!C22</f>
        <v>ACFP</v>
      </c>
      <c r="C18" s="50" t="s">
        <v>233</v>
      </c>
      <c r="D18" s="50">
        <f>Invoice!B22</f>
        <v>4</v>
      </c>
      <c r="E18" s="51">
        <f>'Shipping Invoice'!K22*$N$1</f>
        <v>25.38</v>
      </c>
      <c r="F18" s="51">
        <f>D18*E18</f>
        <v>101.52</v>
      </c>
      <c r="G18" s="52">
        <f>E18*$E$14</f>
        <v>25.38</v>
      </c>
      <c r="H18" s="53">
        <f>D18*G18</f>
        <v>101.52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Bio - Flex nose bone, 20g (0.8mm) with a 2.5mm round top with bezel set SwarovskiⓇ crystalCrystal Color: Clear</v>
      </c>
      <c r="B19" s="49" t="str">
        <f>'Copy paste to Here'!C23</f>
        <v>ANBBC25</v>
      </c>
      <c r="C19" s="50" t="s">
        <v>95</v>
      </c>
      <c r="D19" s="50">
        <f>Invoice!B23</f>
        <v>1</v>
      </c>
      <c r="E19" s="51">
        <f>'Shipping Invoice'!K23*$N$1</f>
        <v>12.51</v>
      </c>
      <c r="F19" s="51">
        <f t="shared" ref="F19:F82" si="0">D19*E19</f>
        <v>12.51</v>
      </c>
      <c r="G19" s="52">
        <f t="shared" ref="G19:G82" si="1">E19*$E$14</f>
        <v>12.51</v>
      </c>
      <c r="H19" s="55">
        <f t="shared" ref="H19:H82" si="2">D19*G19</f>
        <v>12.51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bone, 20g (0.8mm) with a 2.5mm round top with bezel set SwarovskiⓇ crystalCrystal Color: Sapphire</v>
      </c>
      <c r="B20" s="49" t="str">
        <f>'Copy paste to Here'!C24</f>
        <v>ANBBC25</v>
      </c>
      <c r="C20" s="50" t="s">
        <v>95</v>
      </c>
      <c r="D20" s="50">
        <f>Invoice!B24</f>
        <v>1</v>
      </c>
      <c r="E20" s="51">
        <f>'Shipping Invoice'!K24*$N$1</f>
        <v>12.51</v>
      </c>
      <c r="F20" s="51">
        <f t="shared" si="0"/>
        <v>12.51</v>
      </c>
      <c r="G20" s="52">
        <f t="shared" si="1"/>
        <v>12.51</v>
      </c>
      <c r="H20" s="55">
        <f t="shared" si="2"/>
        <v>12.51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Bio - Flex nose bone, 20g (0.8mm) with a 2.5mm round top with bezel set SwarovskiⓇ crystalCrystal Color: Aquamarine</v>
      </c>
      <c r="B21" s="49" t="str">
        <f>'Copy paste to Here'!C25</f>
        <v>ANBBC25</v>
      </c>
      <c r="C21" s="50" t="s">
        <v>95</v>
      </c>
      <c r="D21" s="50">
        <f>Invoice!B25</f>
        <v>1</v>
      </c>
      <c r="E21" s="51">
        <f>'Shipping Invoice'!K25*$N$1</f>
        <v>12.51</v>
      </c>
      <c r="F21" s="51">
        <f t="shared" si="0"/>
        <v>12.51</v>
      </c>
      <c r="G21" s="52">
        <f t="shared" si="1"/>
        <v>12.51</v>
      </c>
      <c r="H21" s="55">
        <f t="shared" si="2"/>
        <v>12.51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Bio - Flex nose stud, 20g (0.8mm) with a 2.5mm round top with bezel set SwarovskiⓇ crystalCrystal Color: Clear</v>
      </c>
      <c r="B22" s="49" t="str">
        <f>'Copy paste to Here'!C26</f>
        <v>ANSBC25</v>
      </c>
      <c r="C22" s="50" t="s">
        <v>103</v>
      </c>
      <c r="D22" s="50">
        <f>Invoice!B26</f>
        <v>5</v>
      </c>
      <c r="E22" s="51">
        <f>'Shipping Invoice'!K26*$N$1</f>
        <v>12.51</v>
      </c>
      <c r="F22" s="51">
        <f t="shared" si="0"/>
        <v>62.55</v>
      </c>
      <c r="G22" s="52">
        <f t="shared" si="1"/>
        <v>12.51</v>
      </c>
      <c r="H22" s="55">
        <f t="shared" si="2"/>
        <v>62.55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Bio - Flex nose stud, 20g (0.8mm) with a 2.5mm round top with bezel set SwarovskiⓇ crystalCrystal Color: AB</v>
      </c>
      <c r="B23" s="49" t="str">
        <f>'Copy paste to Here'!C27</f>
        <v>ANSBC25</v>
      </c>
      <c r="C23" s="50" t="s">
        <v>103</v>
      </c>
      <c r="D23" s="50">
        <f>Invoice!B27</f>
        <v>4</v>
      </c>
      <c r="E23" s="51">
        <f>'Shipping Invoice'!K27*$N$1</f>
        <v>12.51</v>
      </c>
      <c r="F23" s="51">
        <f t="shared" si="0"/>
        <v>50.04</v>
      </c>
      <c r="G23" s="52">
        <f t="shared" si="1"/>
        <v>12.51</v>
      </c>
      <c r="H23" s="55">
        <f t="shared" si="2"/>
        <v>50.04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Bio - Flex nose stud, 20g (0.8mm) with a 2.5mm round top with bezel set SwarovskiⓇ crystalCrystal Color: Rose</v>
      </c>
      <c r="B24" s="49" t="str">
        <f>'Copy paste to Here'!C28</f>
        <v>ANSBC25</v>
      </c>
      <c r="C24" s="50" t="s">
        <v>103</v>
      </c>
      <c r="D24" s="50">
        <f>Invoice!B28</f>
        <v>4</v>
      </c>
      <c r="E24" s="51">
        <f>'Shipping Invoice'!K28*$N$1</f>
        <v>12.51</v>
      </c>
      <c r="F24" s="51">
        <f t="shared" si="0"/>
        <v>50.04</v>
      </c>
      <c r="G24" s="52">
        <f t="shared" si="1"/>
        <v>12.51</v>
      </c>
      <c r="H24" s="55">
        <f t="shared" si="2"/>
        <v>50.04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Bio - Flex nose stud, 20g (0.8mm) with a 2.5mm round top with bezel set SwarovskiⓇ crystalCrystal Color: Blue Zircon</v>
      </c>
      <c r="B25" s="49" t="str">
        <f>'Copy paste to Here'!C29</f>
        <v>ANSBC25</v>
      </c>
      <c r="C25" s="50" t="s">
        <v>103</v>
      </c>
      <c r="D25" s="50">
        <f>Invoice!B29</f>
        <v>1</v>
      </c>
      <c r="E25" s="51">
        <f>'Shipping Invoice'!K29*$N$1</f>
        <v>12.51</v>
      </c>
      <c r="F25" s="51">
        <f t="shared" si="0"/>
        <v>12.51</v>
      </c>
      <c r="G25" s="52">
        <f t="shared" si="1"/>
        <v>12.51</v>
      </c>
      <c r="H25" s="55">
        <f t="shared" si="2"/>
        <v>12.51</v>
      </c>
    </row>
    <row r="26" spans="1:13" s="54" customFormat="1" ht="38.25">
      <c r="A26" s="48" t="str">
        <f>IF(LEN('Copy paste to Here'!G30) &gt; 5, CONCATENATE('Copy paste to Here'!G30, 'Copy paste to Here'!D30, 'Copy paste to Here'!E30), "Empty Cell")</f>
        <v>Bio - Flex nose stud, 20g (0.8mm) with a 2.5mm round top with bezel set SwarovskiⓇ crystalCrystal Color: Amethyst</v>
      </c>
      <c r="B26" s="49" t="str">
        <f>'Copy paste to Here'!C30</f>
        <v>ANSBC25</v>
      </c>
      <c r="C26" s="50" t="s">
        <v>103</v>
      </c>
      <c r="D26" s="50">
        <f>Invoice!B30</f>
        <v>3</v>
      </c>
      <c r="E26" s="51">
        <f>'Shipping Invoice'!K30*$N$1</f>
        <v>12.51</v>
      </c>
      <c r="F26" s="51">
        <f t="shared" si="0"/>
        <v>37.53</v>
      </c>
      <c r="G26" s="52">
        <f t="shared" si="1"/>
        <v>12.51</v>
      </c>
      <c r="H26" s="55">
        <f t="shared" si="2"/>
        <v>37.53</v>
      </c>
    </row>
    <row r="27" spans="1:13" s="54" customFormat="1" ht="38.25">
      <c r="A27" s="48" t="str">
        <f>IF(LEN('Copy paste to Here'!G31) &gt; 5, CONCATENATE('Copy paste to Here'!G31, 'Copy paste to Here'!D31, 'Copy paste to Here'!E31), "Empty Cell")</f>
        <v>Bio - Flex nose stud, 20g (0.8mm) with a 2.5mm round top with bezel set SwarovskiⓇ crystalCrystal Color: Fuchsia</v>
      </c>
      <c r="B27" s="49" t="str">
        <f>'Copy paste to Here'!C31</f>
        <v>ANSBC25</v>
      </c>
      <c r="C27" s="50" t="s">
        <v>103</v>
      </c>
      <c r="D27" s="50">
        <f>Invoice!B31</f>
        <v>3</v>
      </c>
      <c r="E27" s="51">
        <f>'Shipping Invoice'!K31*$N$1</f>
        <v>12.51</v>
      </c>
      <c r="F27" s="51">
        <f t="shared" si="0"/>
        <v>37.53</v>
      </c>
      <c r="G27" s="52">
        <f t="shared" si="1"/>
        <v>12.51</v>
      </c>
      <c r="H27" s="55">
        <f t="shared" si="2"/>
        <v>37.53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Premium PVD plated surgical steel ball closure ring, 16g (1.2mm) with 3mm ballLength: 8mmColor: Blue</v>
      </c>
      <c r="B28" s="49" t="str">
        <f>'Copy paste to Here'!C32</f>
        <v>BCRTE</v>
      </c>
      <c r="C28" s="50" t="s">
        <v>116</v>
      </c>
      <c r="D28" s="50">
        <f>Invoice!B32</f>
        <v>2</v>
      </c>
      <c r="E28" s="51">
        <f>'Shipping Invoice'!K32*$N$1</f>
        <v>21.7</v>
      </c>
      <c r="F28" s="51">
        <f t="shared" si="0"/>
        <v>43.4</v>
      </c>
      <c r="G28" s="52">
        <f t="shared" si="1"/>
        <v>21.7</v>
      </c>
      <c r="H28" s="55">
        <f t="shared" si="2"/>
        <v>43.4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Clear bio-flex nose screw, 18g (1mm) with 1.5mm round crystalCrystal Color: Clear</v>
      </c>
      <c r="B29" s="49" t="str">
        <f>'Copy paste to Here'!C33</f>
        <v>BINSWC</v>
      </c>
      <c r="C29" s="50" t="s">
        <v>120</v>
      </c>
      <c r="D29" s="50">
        <f>Invoice!B33</f>
        <v>1</v>
      </c>
      <c r="E29" s="51">
        <f>'Shipping Invoice'!K33*$N$1</f>
        <v>9.93</v>
      </c>
      <c r="F29" s="51">
        <f t="shared" si="0"/>
        <v>9.93</v>
      </c>
      <c r="G29" s="52">
        <f t="shared" si="1"/>
        <v>9.93</v>
      </c>
      <c r="H29" s="55">
        <f t="shared" si="2"/>
        <v>9.93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Clear bio-flex nose screw, 18g (1mm) with 1.5mm round crystalCrystal Color: Light Sapphire</v>
      </c>
      <c r="B30" s="49" t="str">
        <f>'Copy paste to Here'!C34</f>
        <v>BINSWC</v>
      </c>
      <c r="C30" s="50" t="s">
        <v>120</v>
      </c>
      <c r="D30" s="50">
        <f>Invoice!B34</f>
        <v>1</v>
      </c>
      <c r="E30" s="51">
        <f>'Shipping Invoice'!K34*$N$1</f>
        <v>9.93</v>
      </c>
      <c r="F30" s="51">
        <f t="shared" si="0"/>
        <v>9.93</v>
      </c>
      <c r="G30" s="52">
        <f t="shared" si="1"/>
        <v>9.93</v>
      </c>
      <c r="H30" s="55">
        <f t="shared" si="2"/>
        <v>9.93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Clear bio-flex nose screw, 18g (1mm) with 1.5mm round crystalCrystal Color: Sapphire</v>
      </c>
      <c r="B31" s="49" t="str">
        <f>'Copy paste to Here'!C35</f>
        <v>BINSWC</v>
      </c>
      <c r="C31" s="50" t="s">
        <v>120</v>
      </c>
      <c r="D31" s="50">
        <f>Invoice!B35</f>
        <v>1</v>
      </c>
      <c r="E31" s="51">
        <f>'Shipping Invoice'!K35*$N$1</f>
        <v>9.93</v>
      </c>
      <c r="F31" s="51">
        <f t="shared" si="0"/>
        <v>9.93</v>
      </c>
      <c r="G31" s="52">
        <f t="shared" si="1"/>
        <v>9.93</v>
      </c>
      <c r="H31" s="55">
        <f t="shared" si="2"/>
        <v>9.93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Clear bio-flex nose screw, 18g (1mm) with 1.5mm round crystalCrystal Color: Aquamarine</v>
      </c>
      <c r="B32" s="49" t="str">
        <f>'Copy paste to Here'!C36</f>
        <v>BINSWC</v>
      </c>
      <c r="C32" s="50" t="s">
        <v>120</v>
      </c>
      <c r="D32" s="50">
        <f>Invoice!B36</f>
        <v>1</v>
      </c>
      <c r="E32" s="51">
        <f>'Shipping Invoice'!K36*$N$1</f>
        <v>9.93</v>
      </c>
      <c r="F32" s="51">
        <f t="shared" si="0"/>
        <v>9.93</v>
      </c>
      <c r="G32" s="52">
        <f t="shared" si="1"/>
        <v>9.93</v>
      </c>
      <c r="H32" s="55">
        <f t="shared" si="2"/>
        <v>9.93</v>
      </c>
    </row>
    <row r="33" spans="1:8" s="54" customFormat="1" ht="38.25">
      <c r="A33" s="48" t="str">
        <f>IF(LEN('Copy paste to Here'!G37) &gt; 5, CONCATENATE('Copy paste to Here'!G37, 'Copy paste to Here'!D37, 'Copy paste to Here'!E37), "Empty Cell")</f>
        <v>Surgical steel eyebrow banana, 18g (1mm) with two 3mm conesLength: 8mm</v>
      </c>
      <c r="B33" s="49" t="str">
        <f>'Copy paste to Here'!C37</f>
        <v>BN18CN3</v>
      </c>
      <c r="C33" s="50" t="s">
        <v>127</v>
      </c>
      <c r="D33" s="50">
        <f>Invoice!B37</f>
        <v>4</v>
      </c>
      <c r="E33" s="51">
        <f>'Shipping Invoice'!K37*$N$1</f>
        <v>8.4600000000000009</v>
      </c>
      <c r="F33" s="51">
        <f t="shared" si="0"/>
        <v>33.840000000000003</v>
      </c>
      <c r="G33" s="52">
        <f t="shared" si="1"/>
        <v>8.4600000000000009</v>
      </c>
      <c r="H33" s="55">
        <f t="shared" si="2"/>
        <v>33.840000000000003</v>
      </c>
    </row>
    <row r="34" spans="1:8" s="54" customFormat="1" ht="38.25">
      <c r="A34" s="48" t="str">
        <f>IF(LEN('Copy paste to Here'!G38) &gt; 5, CONCATENATE('Copy paste to Here'!G38, 'Copy paste to Here'!D38, 'Copy paste to Here'!E38), "Empty Cell")</f>
        <v>Surgical steel eyebrow banana, 18g (1mm) with two 3mm conesLength: 10mm</v>
      </c>
      <c r="B34" s="49" t="str">
        <f>'Copy paste to Here'!C38</f>
        <v>BN18CN3</v>
      </c>
      <c r="C34" s="50" t="s">
        <v>127</v>
      </c>
      <c r="D34" s="50">
        <f>Invoice!B38</f>
        <v>2</v>
      </c>
      <c r="E34" s="51">
        <f>'Shipping Invoice'!K38*$N$1</f>
        <v>8.4600000000000009</v>
      </c>
      <c r="F34" s="51">
        <f t="shared" si="0"/>
        <v>16.920000000000002</v>
      </c>
      <c r="G34" s="52">
        <f t="shared" si="1"/>
        <v>8.4600000000000009</v>
      </c>
      <c r="H34" s="55">
        <f t="shared" si="2"/>
        <v>16.920000000000002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Surgical steel eyebrow banana, 16g (1.2mm) with two internally threaded 3mm ballsLength: 8mm</v>
      </c>
      <c r="B35" s="49" t="str">
        <f>'Copy paste to Here'!C39</f>
        <v>BNEBIN</v>
      </c>
      <c r="C35" s="50" t="s">
        <v>132</v>
      </c>
      <c r="D35" s="50">
        <f>Invoice!B39</f>
        <v>2</v>
      </c>
      <c r="E35" s="51">
        <f>'Shipping Invoice'!K39*$N$1</f>
        <v>29.06</v>
      </c>
      <c r="F35" s="51">
        <f t="shared" si="0"/>
        <v>58.12</v>
      </c>
      <c r="G35" s="52">
        <f t="shared" si="1"/>
        <v>29.06</v>
      </c>
      <c r="H35" s="55">
        <f t="shared" si="2"/>
        <v>58.12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Premium PVD plated surgical steel eyebrow banana, 16g (1.2mm) with two 3mm ballsLength: 8mmColor: Blue</v>
      </c>
      <c r="B36" s="49" t="str">
        <f>'Copy paste to Here'!C40</f>
        <v>BNETB</v>
      </c>
      <c r="C36" s="50" t="s">
        <v>135</v>
      </c>
      <c r="D36" s="50">
        <f>Invoice!B40</f>
        <v>2</v>
      </c>
      <c r="E36" s="51">
        <f>'Shipping Invoice'!K40*$N$1</f>
        <v>21.7</v>
      </c>
      <c r="F36" s="51">
        <f t="shared" si="0"/>
        <v>43.4</v>
      </c>
      <c r="G36" s="52">
        <f t="shared" si="1"/>
        <v>21.7</v>
      </c>
      <c r="H36" s="55">
        <f t="shared" si="2"/>
        <v>43.4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Premium PVD plated surgical steel eyebrow banana, 16g (1.2mm) with 3mm conesLength: 8mmColor: Blue</v>
      </c>
      <c r="B37" s="49" t="str">
        <f>'Copy paste to Here'!C41</f>
        <v>BNETCN</v>
      </c>
      <c r="C37" s="50" t="s">
        <v>138</v>
      </c>
      <c r="D37" s="50">
        <f>Invoice!B41</f>
        <v>2</v>
      </c>
      <c r="E37" s="51">
        <f>'Shipping Invoice'!K41*$N$1</f>
        <v>21.7</v>
      </c>
      <c r="F37" s="51">
        <f t="shared" si="0"/>
        <v>43.4</v>
      </c>
      <c r="G37" s="52">
        <f t="shared" si="1"/>
        <v>21.7</v>
      </c>
      <c r="H37" s="55">
        <f t="shared" si="2"/>
        <v>43.4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Surgical steel circular barbell, 18g (1mm) with two 3mm ballsLength: 6mm</v>
      </c>
      <c r="B38" s="49" t="str">
        <f>'Copy paste to Here'!C42</f>
        <v>CB18B3</v>
      </c>
      <c r="C38" s="50" t="s">
        <v>141</v>
      </c>
      <c r="D38" s="50">
        <f>Invoice!B42</f>
        <v>10</v>
      </c>
      <c r="E38" s="51">
        <f>'Shipping Invoice'!K42*$N$1</f>
        <v>10.67</v>
      </c>
      <c r="F38" s="51">
        <f t="shared" si="0"/>
        <v>106.7</v>
      </c>
      <c r="G38" s="52">
        <f t="shared" si="1"/>
        <v>10.67</v>
      </c>
      <c r="H38" s="55">
        <f t="shared" si="2"/>
        <v>106.7</v>
      </c>
    </row>
    <row r="39" spans="1:8" s="54" customFormat="1" ht="38.25">
      <c r="A39" s="48" t="str">
        <f>IF(LEN('Copy paste to Here'!G43) &gt; 5, CONCATENATE('Copy paste to Here'!G43, 'Copy paste to Here'!D43, 'Copy paste to Here'!E43), "Empty Cell")</f>
        <v>Surgical steel circular barbell, 18g (1mm) with two 3mm conesLength: 6mm</v>
      </c>
      <c r="B39" s="49" t="str">
        <f>'Copy paste to Here'!C43</f>
        <v>CB18CN3</v>
      </c>
      <c r="C39" s="50" t="s">
        <v>144</v>
      </c>
      <c r="D39" s="50">
        <f>Invoice!B43</f>
        <v>10</v>
      </c>
      <c r="E39" s="51">
        <f>'Shipping Invoice'!K43*$N$1</f>
        <v>11.4</v>
      </c>
      <c r="F39" s="51">
        <f t="shared" si="0"/>
        <v>114</v>
      </c>
      <c r="G39" s="52">
        <f t="shared" si="1"/>
        <v>11.4</v>
      </c>
      <c r="H39" s="55">
        <f t="shared" si="2"/>
        <v>114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Premium PVD plated surgical steel circular barbell, 16g (1.2mm) with two 3mm ballsLength: 8mmColor: Blue</v>
      </c>
      <c r="B40" s="49" t="str">
        <f>'Copy paste to Here'!C44</f>
        <v>CBETB</v>
      </c>
      <c r="C40" s="50" t="s">
        <v>147</v>
      </c>
      <c r="D40" s="50">
        <f>Invoice!B44</f>
        <v>2</v>
      </c>
      <c r="E40" s="51">
        <f>'Shipping Invoice'!K44*$N$1</f>
        <v>21.7</v>
      </c>
      <c r="F40" s="51">
        <f t="shared" si="0"/>
        <v>43.4</v>
      </c>
      <c r="G40" s="52">
        <f t="shared" si="1"/>
        <v>21.7</v>
      </c>
      <c r="H40" s="55">
        <f t="shared" si="2"/>
        <v>43.4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Premium PVD plated surgical steel circular barbell, 16g (1.2mm) with two 3mm conesLength: 8mmColor: Blue</v>
      </c>
      <c r="B41" s="49" t="str">
        <f>'Copy paste to Here'!C45</f>
        <v>CBETCN</v>
      </c>
      <c r="C41" s="50" t="s">
        <v>150</v>
      </c>
      <c r="D41" s="50">
        <f>Invoice!B45</f>
        <v>2</v>
      </c>
      <c r="E41" s="51">
        <f>'Shipping Invoice'!K45*$N$1</f>
        <v>21.7</v>
      </c>
      <c r="F41" s="51">
        <f t="shared" si="0"/>
        <v>43.4</v>
      </c>
      <c r="G41" s="52">
        <f t="shared" si="1"/>
        <v>21.7</v>
      </c>
      <c r="H41" s="55">
        <f t="shared" si="2"/>
        <v>43.4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Anodized surgical steel circular barbell, 14g (1.6mm) with two 4mm ballsLength: 10mmColor: Black</v>
      </c>
      <c r="B42" s="49" t="str">
        <f>'Copy paste to Here'!C46</f>
        <v>CBTB4</v>
      </c>
      <c r="C42" s="50" t="s">
        <v>153</v>
      </c>
      <c r="D42" s="50">
        <f>Invoice!B46</f>
        <v>6</v>
      </c>
      <c r="E42" s="51">
        <f>'Shipping Invoice'!K46*$N$1</f>
        <v>23.54</v>
      </c>
      <c r="F42" s="51">
        <f t="shared" si="0"/>
        <v>141.24</v>
      </c>
      <c r="G42" s="52">
        <f t="shared" si="1"/>
        <v>23.54</v>
      </c>
      <c r="H42" s="55">
        <f t="shared" si="2"/>
        <v>141.24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Black acrylic screw-fit flesh tunnel with rainbow color logoGauge: 12mm</v>
      </c>
      <c r="B43" s="49" t="str">
        <f>'Copy paste to Here'!C47</f>
        <v>FTAB</v>
      </c>
      <c r="C43" s="50" t="s">
        <v>234</v>
      </c>
      <c r="D43" s="50">
        <f>Invoice!B47</f>
        <v>6</v>
      </c>
      <c r="E43" s="51">
        <f>'Shipping Invoice'!K47*$N$1</f>
        <v>52.97</v>
      </c>
      <c r="F43" s="51">
        <f t="shared" si="0"/>
        <v>317.82</v>
      </c>
      <c r="G43" s="52">
        <f t="shared" si="1"/>
        <v>52.97</v>
      </c>
      <c r="H43" s="55">
        <f t="shared" si="2"/>
        <v>317.82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Acrylic fake plug without rubber O-ringsSize: 8mmColor: White</v>
      </c>
      <c r="B44" s="49" t="str">
        <f>'Copy paste to Here'!C48</f>
        <v>IPVRD</v>
      </c>
      <c r="C44" s="50" t="s">
        <v>161</v>
      </c>
      <c r="D44" s="50">
        <f>Invoice!B48</f>
        <v>10</v>
      </c>
      <c r="E44" s="51">
        <f>'Shipping Invoice'!K48*$N$1</f>
        <v>12.51</v>
      </c>
      <c r="F44" s="51">
        <f t="shared" si="0"/>
        <v>125.1</v>
      </c>
      <c r="G44" s="52">
        <f t="shared" si="1"/>
        <v>12.51</v>
      </c>
      <c r="H44" s="55">
        <f t="shared" si="2"/>
        <v>125.1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PVD plated 316L steel labret, 18g (1mm) with 3mm ballColor: High PolishLength: 6mm</v>
      </c>
      <c r="B45" s="49" t="str">
        <f>'Copy paste to Here'!C49</f>
        <v>LB18B3</v>
      </c>
      <c r="C45" s="50" t="s">
        <v>166</v>
      </c>
      <c r="D45" s="50">
        <f>Invoice!B49</f>
        <v>2</v>
      </c>
      <c r="E45" s="51">
        <f>'Shipping Invoice'!K49*$N$1</f>
        <v>6.99</v>
      </c>
      <c r="F45" s="51">
        <f t="shared" si="0"/>
        <v>13.98</v>
      </c>
      <c r="G45" s="52">
        <f t="shared" si="1"/>
        <v>6.99</v>
      </c>
      <c r="H45" s="55">
        <f t="shared" si="2"/>
        <v>13.98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Surgical steel labret, 14g (1.6mm) with a 4mm ballLength: 9mm</v>
      </c>
      <c r="B46" s="49" t="str">
        <f>'Copy paste to Here'!C50</f>
        <v>LBB4</v>
      </c>
      <c r="C46" s="50" t="s">
        <v>169</v>
      </c>
      <c r="D46" s="50">
        <f>Invoice!B50</f>
        <v>12</v>
      </c>
      <c r="E46" s="51">
        <f>'Shipping Invoice'!K50*$N$1</f>
        <v>5.89</v>
      </c>
      <c r="F46" s="51">
        <f t="shared" si="0"/>
        <v>70.679999999999993</v>
      </c>
      <c r="G46" s="52">
        <f t="shared" si="1"/>
        <v>5.89</v>
      </c>
      <c r="H46" s="55">
        <f t="shared" si="2"/>
        <v>70.679999999999993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Anodized surgical steel nose screw, 20g (0.8mm) with 2mm round crystal topsColor: BlackCrystal Color: Clear</v>
      </c>
      <c r="B47" s="49" t="str">
        <f>'Copy paste to Here'!C51</f>
        <v>NSTC</v>
      </c>
      <c r="C47" s="50" t="s">
        <v>173</v>
      </c>
      <c r="D47" s="50">
        <f>Invoice!B51</f>
        <v>2</v>
      </c>
      <c r="E47" s="51">
        <f>'Shipping Invoice'!K51*$N$1</f>
        <v>16.190000000000001</v>
      </c>
      <c r="F47" s="51">
        <f t="shared" si="0"/>
        <v>32.380000000000003</v>
      </c>
      <c r="G47" s="52">
        <f t="shared" si="1"/>
        <v>16.190000000000001</v>
      </c>
      <c r="H47" s="55">
        <f t="shared" si="2"/>
        <v>32.380000000000003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>Anodized surgical steel nose screw, 20g (0.8mm) with 2mm round crystal tops &amp; Color: Black  &amp;  Crystal Color: Rose</v>
      </c>
      <c r="B48" s="49" t="str">
        <f>'Copy paste to Here'!C52</f>
        <v>NSTC</v>
      </c>
      <c r="C48" s="50" t="s">
        <v>173</v>
      </c>
      <c r="D48" s="50">
        <f>Invoice!B52</f>
        <v>2</v>
      </c>
      <c r="E48" s="51">
        <f>'Shipping Invoice'!K52*$N$1</f>
        <v>16.190000000000001</v>
      </c>
      <c r="F48" s="51">
        <f t="shared" si="0"/>
        <v>32.380000000000003</v>
      </c>
      <c r="G48" s="52">
        <f t="shared" si="1"/>
        <v>16.190000000000001</v>
      </c>
      <c r="H48" s="55">
        <f t="shared" si="2"/>
        <v>32.380000000000003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>Anodized surgical steel nose screw, 20g (0.8mm) with 2mm round crystal tops &amp; Color: Black  &amp;  Crystal Color: Blue Zircon</v>
      </c>
      <c r="B49" s="49" t="str">
        <f>'Copy paste to Here'!C53</f>
        <v>NSTC</v>
      </c>
      <c r="C49" s="50" t="s">
        <v>173</v>
      </c>
      <c r="D49" s="50">
        <f>Invoice!B53</f>
        <v>2</v>
      </c>
      <c r="E49" s="51">
        <f>'Shipping Invoice'!K53*$N$1</f>
        <v>16.190000000000001</v>
      </c>
      <c r="F49" s="51">
        <f t="shared" si="0"/>
        <v>32.380000000000003</v>
      </c>
      <c r="G49" s="52">
        <f t="shared" si="1"/>
        <v>16.190000000000001</v>
      </c>
      <c r="H49" s="55">
        <f t="shared" si="2"/>
        <v>32.380000000000003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>Premium PVD plated surgical steel eyebrow spiral, 16g (1.2mm) with two 3mm balls &amp; Length: 8mm  &amp;  Color: Black</v>
      </c>
      <c r="B50" s="49" t="str">
        <f>'Copy paste to Here'!C54</f>
        <v>SPETB</v>
      </c>
      <c r="C50" s="50" t="s">
        <v>178</v>
      </c>
      <c r="D50" s="50">
        <f>Invoice!B54</f>
        <v>4</v>
      </c>
      <c r="E50" s="51">
        <f>'Shipping Invoice'!K54*$N$1</f>
        <v>25.38</v>
      </c>
      <c r="F50" s="51">
        <f t="shared" si="0"/>
        <v>101.52</v>
      </c>
      <c r="G50" s="52">
        <f t="shared" si="1"/>
        <v>25.38</v>
      </c>
      <c r="H50" s="55">
        <f t="shared" si="2"/>
        <v>101.52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>Premium PVD plated surgical steel eyebrow spiral, 16g (1.2mm) with two 3mm cones &amp; Length: 8mm  &amp;  Color: Black</v>
      </c>
      <c r="B51" s="49" t="str">
        <f>'Copy paste to Here'!C55</f>
        <v>SPETCN</v>
      </c>
      <c r="C51" s="50" t="s">
        <v>181</v>
      </c>
      <c r="D51" s="50">
        <f>Invoice!B55</f>
        <v>10</v>
      </c>
      <c r="E51" s="51">
        <f>'Shipping Invoice'!K55*$N$1</f>
        <v>25.38</v>
      </c>
      <c r="F51" s="51">
        <f t="shared" si="0"/>
        <v>253.79999999999998</v>
      </c>
      <c r="G51" s="52">
        <f t="shared" si="1"/>
        <v>25.38</v>
      </c>
      <c r="H51" s="55">
        <f t="shared" si="2"/>
        <v>253.79999999999998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 xml:space="preserve">Titanium G23 eyebrow banana, 16g (1.2mm) with two 3mm cones &amp; Length: 8mm  &amp;  </v>
      </c>
      <c r="B52" s="49" t="str">
        <f>'Copy paste to Here'!C56</f>
        <v>UBNECN</v>
      </c>
      <c r="C52" s="50" t="s">
        <v>184</v>
      </c>
      <c r="D52" s="50">
        <f>Invoice!B56</f>
        <v>6</v>
      </c>
      <c r="E52" s="51">
        <f>'Shipping Invoice'!K56*$N$1</f>
        <v>36.42</v>
      </c>
      <c r="F52" s="51">
        <f t="shared" si="0"/>
        <v>218.52</v>
      </c>
      <c r="G52" s="52">
        <f t="shared" si="1"/>
        <v>36.42</v>
      </c>
      <c r="H52" s="55">
        <f t="shared" si="2"/>
        <v>218.52</v>
      </c>
    </row>
    <row r="53" spans="1:8" s="54" customFormat="1" ht="25.5">
      <c r="A53" s="48" t="str">
        <f>IF((LEN('Copy paste to Here'!G57))&gt;5,((CONCATENATE('Copy paste to Here'!G57," &amp; ",'Copy paste to Here'!D57,"  &amp;  ",'Copy paste to Here'!E57))),"Empty Cell")</f>
        <v xml:space="preserve">Titanium G23 labret, 16g (1.2mm) with a 3mm ball &amp; Length: 6mm  &amp;  </v>
      </c>
      <c r="B53" s="49" t="str">
        <f>'Copy paste to Here'!C57</f>
        <v>ULBB3</v>
      </c>
      <c r="C53" s="50" t="s">
        <v>187</v>
      </c>
      <c r="D53" s="50">
        <f>Invoice!B57</f>
        <v>2</v>
      </c>
      <c r="E53" s="51">
        <f>'Shipping Invoice'!K57*$N$1</f>
        <v>36.42</v>
      </c>
      <c r="F53" s="51">
        <f t="shared" si="0"/>
        <v>72.84</v>
      </c>
      <c r="G53" s="52">
        <f t="shared" si="1"/>
        <v>36.42</v>
      </c>
      <c r="H53" s="55">
        <f t="shared" si="2"/>
        <v>72.84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 xml:space="preserve">Titanium G23 labret, 16g (1.2mm) with a 3mm ball &amp; Length: 7mm  &amp;  </v>
      </c>
      <c r="B54" s="49" t="str">
        <f>'Copy paste to Here'!C58</f>
        <v>ULBB3</v>
      </c>
      <c r="C54" s="50" t="s">
        <v>187</v>
      </c>
      <c r="D54" s="50">
        <f>Invoice!B58</f>
        <v>4</v>
      </c>
      <c r="E54" s="51">
        <f>'Shipping Invoice'!K58*$N$1</f>
        <v>36.42</v>
      </c>
      <c r="F54" s="51">
        <f t="shared" si="0"/>
        <v>145.68</v>
      </c>
      <c r="G54" s="52">
        <f t="shared" si="1"/>
        <v>36.42</v>
      </c>
      <c r="H54" s="55">
        <f t="shared" si="2"/>
        <v>145.68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 xml:space="preserve">Titanium G23 labret, 16g (1.2mm) with a 3mm ball &amp; Length: 8mm  &amp;  </v>
      </c>
      <c r="B55" s="49" t="str">
        <f>'Copy paste to Here'!C59</f>
        <v>ULBB3</v>
      </c>
      <c r="C55" s="50" t="s">
        <v>187</v>
      </c>
      <c r="D55" s="50">
        <f>Invoice!B59</f>
        <v>6</v>
      </c>
      <c r="E55" s="51">
        <f>'Shipping Invoice'!K59*$N$1</f>
        <v>36.42</v>
      </c>
      <c r="F55" s="51">
        <f t="shared" si="0"/>
        <v>218.52</v>
      </c>
      <c r="G55" s="52">
        <f t="shared" si="1"/>
        <v>36.42</v>
      </c>
      <c r="H55" s="55">
        <f t="shared" si="2"/>
        <v>218.52</v>
      </c>
    </row>
    <row r="56" spans="1:8" s="54" customFormat="1" ht="38.25">
      <c r="A56" s="48" t="str">
        <f>IF((LEN('Copy paste to Here'!G60))&gt;5,((CONCATENATE('Copy paste to Here'!G60," &amp; ",'Copy paste to Here'!D60,"  &amp;  ",'Copy paste to Here'!E60))),"Empty Cell")</f>
        <v>Anodized titanium G23 eyebrow banana, 16g (1.2mm) with two 3mm cones &amp; Length: 8mm  &amp;  Color: Purple</v>
      </c>
      <c r="B56" s="49" t="str">
        <f>'Copy paste to Here'!C60</f>
        <v>UTBNECN</v>
      </c>
      <c r="C56" s="50" t="s">
        <v>193</v>
      </c>
      <c r="D56" s="50">
        <f>Invoice!B60</f>
        <v>2</v>
      </c>
      <c r="E56" s="51">
        <f>'Shipping Invoice'!K60*$N$1</f>
        <v>51.13</v>
      </c>
      <c r="F56" s="51">
        <f t="shared" si="0"/>
        <v>102.26</v>
      </c>
      <c r="G56" s="52">
        <f t="shared" si="1"/>
        <v>51.13</v>
      </c>
      <c r="H56" s="55">
        <f t="shared" si="2"/>
        <v>102.26</v>
      </c>
    </row>
    <row r="57" spans="1:8" s="54" customFormat="1" ht="25.5">
      <c r="A57" s="48" t="str">
        <f>IF((LEN('Copy paste to Here'!G61))&gt;5,((CONCATENATE('Copy paste to Here'!G61," &amp; ",'Copy paste to Here'!D61,"  &amp;  ",'Copy paste to Here'!E61))),"Empty Cell")</f>
        <v>Anodized titanium G23 circular eyebrow barbell, 16g (1.2mm) with 3mm balls &amp; Length: 8mm  &amp;  Color: Blue</v>
      </c>
      <c r="B57" s="49" t="str">
        <f>'Copy paste to Here'!C61</f>
        <v>UTCBEB</v>
      </c>
      <c r="C57" s="50" t="s">
        <v>197</v>
      </c>
      <c r="D57" s="50">
        <f>Invoice!B61</f>
        <v>2</v>
      </c>
      <c r="E57" s="51">
        <f>'Shipping Invoice'!K61*$N$1</f>
        <v>54.07</v>
      </c>
      <c r="F57" s="51">
        <f t="shared" si="0"/>
        <v>108.14</v>
      </c>
      <c r="G57" s="52">
        <f t="shared" si="1"/>
        <v>54.07</v>
      </c>
      <c r="H57" s="55">
        <f t="shared" si="2"/>
        <v>108.14</v>
      </c>
    </row>
    <row r="58" spans="1:8" s="54" customFormat="1" ht="25.5">
      <c r="A58" s="48" t="str">
        <f>IF((LEN('Copy paste to Here'!G62))&gt;5,((CONCATENATE('Copy paste to Here'!G62," &amp; ",'Copy paste to Here'!D62,"  &amp;  ",'Copy paste to Here'!E62))),"Empty Cell")</f>
        <v>Anodized titanium G23 circular eyebrow barbell, 16g (1.2mm) with 3mm balls &amp; Length: 8mm  &amp;  Color: Green</v>
      </c>
      <c r="B58" s="49" t="str">
        <f>'Copy paste to Here'!C62</f>
        <v>UTCBEB</v>
      </c>
      <c r="C58" s="50" t="s">
        <v>197</v>
      </c>
      <c r="D58" s="50">
        <f>Invoice!B62</f>
        <v>4</v>
      </c>
      <c r="E58" s="51">
        <f>'Shipping Invoice'!K62*$N$1</f>
        <v>54.07</v>
      </c>
      <c r="F58" s="51">
        <f t="shared" si="0"/>
        <v>216.28</v>
      </c>
      <c r="G58" s="52">
        <f t="shared" si="1"/>
        <v>54.07</v>
      </c>
      <c r="H58" s="55">
        <f t="shared" si="2"/>
        <v>216.28</v>
      </c>
    </row>
    <row r="59" spans="1:8" s="54" customFormat="1" ht="38.25">
      <c r="A59" s="48" t="str">
        <f>IF((LEN('Copy paste to Here'!G63))&gt;5,((CONCATENATE('Copy paste to Here'!G63," &amp; ",'Copy paste to Here'!D63,"  &amp;  ",'Copy paste to Here'!E63))),"Empty Cell")</f>
        <v>Anodized titanium G23 circular eyebrow barbell, 16g (1.2mm) with 3mm cones &amp; Length: 8mm  &amp;  Color: Blue</v>
      </c>
      <c r="B59" s="49" t="str">
        <f>'Copy paste to Here'!C63</f>
        <v>UTCBECN</v>
      </c>
      <c r="C59" s="50" t="s">
        <v>202</v>
      </c>
      <c r="D59" s="50">
        <f>Invoice!B63</f>
        <v>2</v>
      </c>
      <c r="E59" s="51">
        <f>'Shipping Invoice'!K63*$N$1</f>
        <v>57.38</v>
      </c>
      <c r="F59" s="51">
        <f t="shared" si="0"/>
        <v>114.76</v>
      </c>
      <c r="G59" s="52">
        <f t="shared" si="1"/>
        <v>57.38</v>
      </c>
      <c r="H59" s="55">
        <f t="shared" si="2"/>
        <v>114.76</v>
      </c>
    </row>
    <row r="60" spans="1:8" s="54" customFormat="1" ht="38.25">
      <c r="A60" s="48" t="str">
        <f>IF((LEN('Copy paste to Here'!G64))&gt;5,((CONCATENATE('Copy paste to Here'!G64," &amp; ",'Copy paste to Here'!D64,"  &amp;  ",'Copy paste to Here'!E64))),"Empty Cell")</f>
        <v>Anodized titanium G23 circular eyebrow barbell, 16g (1.2mm) with 3mm cones &amp; Length: 8mm  &amp;  Color: Light blue</v>
      </c>
      <c r="B60" s="49" t="str">
        <f>'Copy paste to Here'!C64</f>
        <v>UTCBECN</v>
      </c>
      <c r="C60" s="50" t="s">
        <v>202</v>
      </c>
      <c r="D60" s="50">
        <f>Invoice!B64</f>
        <v>2</v>
      </c>
      <c r="E60" s="51">
        <f>'Shipping Invoice'!K64*$N$1</f>
        <v>57.38</v>
      </c>
      <c r="F60" s="51">
        <f t="shared" si="0"/>
        <v>114.76</v>
      </c>
      <c r="G60" s="52">
        <f t="shared" si="1"/>
        <v>57.38</v>
      </c>
      <c r="H60" s="55">
        <f t="shared" si="2"/>
        <v>114.76</v>
      </c>
    </row>
    <row r="61" spans="1:8" s="54" customFormat="1" ht="38.25">
      <c r="A61" s="48" t="str">
        <f>IF((LEN('Copy paste to Here'!G65))&gt;5,((CONCATENATE('Copy paste to Here'!G65," &amp; ",'Copy paste to Here'!D65,"  &amp;  ",'Copy paste to Here'!E65))),"Empty Cell")</f>
        <v>Anodized titanium G23 circular eyebrow barbell, 16g (1.2mm) with 3mm cones &amp; Length: 8mm  &amp;  Color: Green</v>
      </c>
      <c r="B61" s="49" t="str">
        <f>'Copy paste to Here'!C65</f>
        <v>UTCBECN</v>
      </c>
      <c r="C61" s="50" t="s">
        <v>202</v>
      </c>
      <c r="D61" s="50">
        <f>Invoice!B65</f>
        <v>4</v>
      </c>
      <c r="E61" s="51">
        <f>'Shipping Invoice'!K65*$N$1</f>
        <v>57.38</v>
      </c>
      <c r="F61" s="51">
        <f t="shared" si="0"/>
        <v>229.52</v>
      </c>
      <c r="G61" s="52">
        <f t="shared" si="1"/>
        <v>57.38</v>
      </c>
      <c r="H61" s="55">
        <f t="shared" si="2"/>
        <v>229.52</v>
      </c>
    </row>
    <row r="62" spans="1:8" s="54" customFormat="1" ht="38.25">
      <c r="A62" s="48" t="str">
        <f>IF((LEN('Copy paste to Here'!G66))&gt;5,((CONCATENATE('Copy paste to Here'!G66," &amp; ",'Copy paste to Here'!D66,"  &amp;  ",'Copy paste to Here'!E66))),"Empty Cell")</f>
        <v>Anodized titanium G23 circular eyebrow barbell, 16g (1.2mm) with 3mm cones &amp; Length: 8mm  &amp;  Color: Purple</v>
      </c>
      <c r="B62" s="49" t="str">
        <f>'Copy paste to Here'!C66</f>
        <v>UTCBECN</v>
      </c>
      <c r="C62" s="50" t="s">
        <v>202</v>
      </c>
      <c r="D62" s="50">
        <f>Invoice!B66</f>
        <v>4</v>
      </c>
      <c r="E62" s="51">
        <f>'Shipping Invoice'!K66*$N$1</f>
        <v>57.38</v>
      </c>
      <c r="F62" s="51">
        <f t="shared" si="0"/>
        <v>229.52</v>
      </c>
      <c r="G62" s="52">
        <f t="shared" si="1"/>
        <v>57.38</v>
      </c>
      <c r="H62" s="55">
        <f t="shared" si="2"/>
        <v>229.52</v>
      </c>
    </row>
    <row r="63" spans="1:8" s="54" customFormat="1" ht="25.5">
      <c r="A63" s="48" t="str">
        <f>IF((LEN('Copy paste to Here'!G67))&gt;5,((CONCATENATE('Copy paste to Here'!G67," &amp; ",'Copy paste to Here'!D67,"  &amp;  ",'Copy paste to Here'!E67))),"Empty Cell")</f>
        <v>Anodized titanium G23 labret, 16g (1.2mm) with a 3mm ball &amp; Length: 8mm  &amp;  Color: Black</v>
      </c>
      <c r="B63" s="49" t="str">
        <f>'Copy paste to Here'!C67</f>
        <v>UTLBB3</v>
      </c>
      <c r="C63" s="50" t="s">
        <v>209</v>
      </c>
      <c r="D63" s="50">
        <f>Invoice!B67</f>
        <v>12</v>
      </c>
      <c r="E63" s="51">
        <f>'Shipping Invoice'!K67*$N$1</f>
        <v>54.07</v>
      </c>
      <c r="F63" s="51">
        <f t="shared" si="0"/>
        <v>648.84</v>
      </c>
      <c r="G63" s="52">
        <f t="shared" si="1"/>
        <v>54.07</v>
      </c>
      <c r="H63" s="55">
        <f t="shared" si="2"/>
        <v>648.84</v>
      </c>
    </row>
    <row r="64" spans="1:8" s="54" customFormat="1" ht="36">
      <c r="A64" s="48" t="str">
        <f>IF((LEN('Copy paste to Here'!G68))&gt;5,((CONCATENATE('Copy paste to Here'!G68," &amp; ",'Copy paste to Here'!D68,"  &amp;  ",'Copy paste to Here'!E68))),"Empty Cell")</f>
        <v>Anodized titanium G23 eyebrow spiral, 16g (1.2mm) with two 3mm cones - length 5/16'' (8mm) &amp; Length: 8mm  &amp;  Color: Purple</v>
      </c>
      <c r="B64" s="49" t="str">
        <f>'Copy paste to Here'!C68</f>
        <v>UTSPEN</v>
      </c>
      <c r="C64" s="50" t="s">
        <v>212</v>
      </c>
      <c r="D64" s="50">
        <f>Invoice!B68</f>
        <v>4</v>
      </c>
      <c r="E64" s="51">
        <f>'Shipping Invoice'!K68*$N$1</f>
        <v>68.790000000000006</v>
      </c>
      <c r="F64" s="51">
        <f t="shared" si="0"/>
        <v>275.16000000000003</v>
      </c>
      <c r="G64" s="52">
        <f t="shared" si="1"/>
        <v>68.790000000000006</v>
      </c>
      <c r="H64" s="55">
        <f t="shared" si="2"/>
        <v>275.16000000000003</v>
      </c>
    </row>
    <row r="65" spans="1:8" s="54" customFormat="1" ht="38.25">
      <c r="A65" s="48" t="str">
        <f>IF((LEN('Copy paste to Here'!G69))&gt;5,((CONCATENATE('Copy paste to Here'!G69," &amp; ",'Copy paste to Here'!D69,"  &amp;  ",'Copy paste to Here'!E69))),"Empty Cell")</f>
        <v>Pack of 10 pcs. of bioflex banana posts with external threading, 16g (1.2mm) &amp; Length: 10mm  &amp;  Color: Clear</v>
      </c>
      <c r="B65" s="49" t="str">
        <f>'Copy paste to Here'!C69</f>
        <v>XABN16G</v>
      </c>
      <c r="C65" s="50" t="s">
        <v>214</v>
      </c>
      <c r="D65" s="50">
        <f>Invoice!B69</f>
        <v>1</v>
      </c>
      <c r="E65" s="51">
        <f>'Shipping Invoice'!K69*$N$1</f>
        <v>28.69</v>
      </c>
      <c r="F65" s="51">
        <f t="shared" si="0"/>
        <v>28.69</v>
      </c>
      <c r="G65" s="52">
        <f t="shared" si="1"/>
        <v>28.69</v>
      </c>
      <c r="H65" s="55">
        <f t="shared" si="2"/>
        <v>28.69</v>
      </c>
    </row>
    <row r="66" spans="1:8" s="54" customFormat="1" ht="25.5">
      <c r="A66" s="48" t="str">
        <f>IF((LEN('Copy paste to Here'!G70))&gt;5,((CONCATENATE('Copy paste to Here'!G70," &amp; ",'Copy paste to Here'!D70,"  &amp;  ",'Copy paste to Here'!E70))),"Empty Cell")</f>
        <v xml:space="preserve">Pack of 10 pcs. of 3mm Bio-Flex balls with bezel set crystal with 1.2mm threading (16g) &amp; Crystal Color: Clear  &amp;  </v>
      </c>
      <c r="B66" s="49" t="str">
        <f>'Copy paste to Here'!C70</f>
        <v>XAJB3</v>
      </c>
      <c r="C66" s="50" t="s">
        <v>217</v>
      </c>
      <c r="D66" s="50">
        <f>Invoice!B70</f>
        <v>2</v>
      </c>
      <c r="E66" s="51">
        <f>'Shipping Invoice'!K70*$N$1</f>
        <v>90.12</v>
      </c>
      <c r="F66" s="51">
        <f t="shared" si="0"/>
        <v>180.24</v>
      </c>
      <c r="G66" s="52">
        <f t="shared" si="1"/>
        <v>90.12</v>
      </c>
      <c r="H66" s="55">
        <f t="shared" si="2"/>
        <v>180.24</v>
      </c>
    </row>
    <row r="67" spans="1:8" s="54" customFormat="1" ht="36">
      <c r="A67" s="48" t="str">
        <f>IF((LEN('Copy paste to Here'!G71))&gt;5,((CONCATENATE('Copy paste to Here'!G71," &amp; ",'Copy paste to Here'!D71,"  &amp;  ",'Copy paste to Here'!E71))),"Empty Cell")</f>
        <v xml:space="preserve">Pack of 10 pcs. of 3mm high polished surgical steel balls with bezel set crystal and with 1.2mm (16g) threading &amp; Crystal Color: Clear  &amp;  </v>
      </c>
      <c r="B67" s="49" t="str">
        <f>'Copy paste to Here'!C71</f>
        <v>XJB3</v>
      </c>
      <c r="C67" s="50" t="s">
        <v>220</v>
      </c>
      <c r="D67" s="50">
        <f>Invoice!B71</f>
        <v>1</v>
      </c>
      <c r="E67" s="51">
        <f>'Shipping Invoice'!K71*$N$1</f>
        <v>88.28</v>
      </c>
      <c r="F67" s="51">
        <f t="shared" si="0"/>
        <v>88.28</v>
      </c>
      <c r="G67" s="52">
        <f t="shared" si="1"/>
        <v>88.28</v>
      </c>
      <c r="H67" s="55">
        <f t="shared" si="2"/>
        <v>88.28</v>
      </c>
    </row>
    <row r="68" spans="1:8" s="54" customFormat="1" ht="36">
      <c r="A68" s="48" t="str">
        <f>IF((LEN('Copy paste to Here'!G72))&gt;5,((CONCATENATE('Copy paste to Here'!G72," &amp; ",'Copy paste to Here'!D72,"  &amp;  ",'Copy paste to Here'!E72))),"Empty Cell")</f>
        <v xml:space="preserve">Pack of 10 pcs. of 3mm high polished surgical steel balls with bezel set crystal and with 1.2mm (16g) threading &amp; Crystal Color: Sapphire  &amp;  </v>
      </c>
      <c r="B68" s="49" t="str">
        <f>'Copy paste to Here'!C72</f>
        <v>XJB3</v>
      </c>
      <c r="C68" s="50" t="s">
        <v>220</v>
      </c>
      <c r="D68" s="50">
        <f>Invoice!B72</f>
        <v>1</v>
      </c>
      <c r="E68" s="51">
        <f>'Shipping Invoice'!K72*$N$1</f>
        <v>88.28</v>
      </c>
      <c r="F68" s="51">
        <f t="shared" si="0"/>
        <v>88.28</v>
      </c>
      <c r="G68" s="52">
        <f t="shared" si="1"/>
        <v>88.28</v>
      </c>
      <c r="H68" s="55">
        <f t="shared" si="2"/>
        <v>88.28</v>
      </c>
    </row>
    <row r="69" spans="1:8" s="54" customFormat="1" ht="36">
      <c r="A69" s="48" t="str">
        <f>IF((LEN('Copy paste to Here'!G73))&gt;5,((CONCATENATE('Copy paste to Here'!G73," &amp; ",'Copy paste to Here'!D73,"  &amp;  ",'Copy paste to Here'!E73))),"Empty Cell")</f>
        <v xml:space="preserve">Pack of 10 pcs. of 3mm high polished surgical steel balls with bezel set crystal and with 1.2mm (16g) threading &amp; Crystal Color: Fuchsia  &amp;  </v>
      </c>
      <c r="B69" s="49" t="str">
        <f>'Copy paste to Here'!C73</f>
        <v>XJB3</v>
      </c>
      <c r="C69" s="50" t="s">
        <v>220</v>
      </c>
      <c r="D69" s="50">
        <f>Invoice!B73</f>
        <v>1</v>
      </c>
      <c r="E69" s="51">
        <f>'Shipping Invoice'!K73*$N$1</f>
        <v>88.28</v>
      </c>
      <c r="F69" s="51">
        <f t="shared" si="0"/>
        <v>88.28</v>
      </c>
      <c r="G69" s="52">
        <f t="shared" si="1"/>
        <v>88.28</v>
      </c>
      <c r="H69" s="55">
        <f t="shared" si="2"/>
        <v>88.28</v>
      </c>
    </row>
    <row r="70" spans="1:8" s="54" customFormat="1" ht="38.25">
      <c r="A70" s="48" t="str">
        <f>IF((LEN('Copy paste to Here'!G74))&gt;5,((CONCATENATE('Copy paste to Here'!G74," &amp; ",'Copy paste to Here'!D74,"  &amp;  ",'Copy paste to Here'!E74))),"Empty Cell")</f>
        <v xml:space="preserve">Pack of 10 pcs. of high polished titanium G23 spiral bars, 16g (1.2mm) &amp; Length: 8mm  &amp;  </v>
      </c>
      <c r="B70" s="49" t="str">
        <f>'Copy paste to Here'!C74</f>
        <v>XUSP16G</v>
      </c>
      <c r="C70" s="50" t="s">
        <v>225</v>
      </c>
      <c r="D70" s="50">
        <f>Invoice!B74</f>
        <v>1</v>
      </c>
      <c r="E70" s="51">
        <f>'Shipping Invoice'!K74*$N$1</f>
        <v>217.03</v>
      </c>
      <c r="F70" s="51">
        <f t="shared" si="0"/>
        <v>217.03</v>
      </c>
      <c r="G70" s="52">
        <f t="shared" si="1"/>
        <v>217.03</v>
      </c>
      <c r="H70" s="55">
        <f t="shared" si="2"/>
        <v>217.03</v>
      </c>
    </row>
    <row r="71" spans="1:8" s="54" customFormat="1" ht="38.25">
      <c r="A71" s="48" t="str">
        <f>IF((LEN('Copy paste to Here'!G75))&gt;5,((CONCATENATE('Copy paste to Here'!G75," &amp; ",'Copy paste to Here'!D75,"  &amp;  ",'Copy paste to Here'!E75))),"Empty Cell")</f>
        <v>Set of 5 pcs. of anodized titanium G23eyebrow banana post with 16g threading (1.2mm) &amp; Length: 8mm  &amp;  Color: Black</v>
      </c>
      <c r="B71" s="49" t="str">
        <f>'Copy paste to Here'!C75</f>
        <v>XUTBN16</v>
      </c>
      <c r="C71" s="50" t="s">
        <v>228</v>
      </c>
      <c r="D71" s="50">
        <f>Invoice!B75</f>
        <v>1</v>
      </c>
      <c r="E71" s="51">
        <f>'Shipping Invoice'!K75*$N$1</f>
        <v>99.32</v>
      </c>
      <c r="F71" s="51">
        <f t="shared" si="0"/>
        <v>99.32</v>
      </c>
      <c r="G71" s="52">
        <f t="shared" si="1"/>
        <v>99.32</v>
      </c>
      <c r="H71" s="55">
        <f t="shared" si="2"/>
        <v>99.32</v>
      </c>
    </row>
    <row r="72" spans="1:8" s="54" customFormat="1" ht="38.25">
      <c r="A72" s="48" t="str">
        <f>IF((LEN('Copy paste to Here'!G76))&gt;5,((CONCATENATE('Copy paste to Here'!G76," &amp; ",'Copy paste to Here'!D76,"  &amp;  ",'Copy paste to Here'!E76))),"Empty Cell")</f>
        <v>Set of 5 pcs. of anodized titanium G23 circular barbell post with 16g threading (1.2mm) - length 1/4'' to 3/8'' (6mm to 10mm) &amp; Length: 8mm  &amp;  Color: Black</v>
      </c>
      <c r="B72" s="49" t="str">
        <f>'Copy paste to Here'!C76</f>
        <v>XUTCB16</v>
      </c>
      <c r="C72" s="50" t="s">
        <v>231</v>
      </c>
      <c r="D72" s="50">
        <f>Invoice!B76</f>
        <v>2</v>
      </c>
      <c r="E72" s="51">
        <f>'Shipping Invoice'!K76*$N$1</f>
        <v>126.91</v>
      </c>
      <c r="F72" s="51">
        <f t="shared" si="0"/>
        <v>253.82</v>
      </c>
      <c r="G72" s="52">
        <f t="shared" si="1"/>
        <v>126.91</v>
      </c>
      <c r="H72" s="55">
        <f t="shared" si="2"/>
        <v>253.82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5835.5699999999988</v>
      </c>
      <c r="G1000" s="52"/>
      <c r="H1000" s="53">
        <f t="shared" ref="H1000:H1007" si="49">F1000*$E$14</f>
        <v>5835.5699999999988</v>
      </c>
    </row>
    <row r="1001" spans="1:14" s="54" customFormat="1">
      <c r="A1001" s="48" t="s">
        <v>54</v>
      </c>
      <c r="B1001" s="67"/>
      <c r="C1001" s="68"/>
      <c r="D1001" s="68"/>
      <c r="E1001" s="115"/>
      <c r="F1001" s="51">
        <f>Invoice!K78</f>
        <v>-2334.2279999999996</v>
      </c>
      <c r="G1001" s="52"/>
      <c r="H1001" s="53">
        <f t="shared" si="49"/>
        <v>-2334.2279999999996</v>
      </c>
    </row>
    <row r="1002" spans="1:14" s="54" customFormat="1" outlineLevel="1">
      <c r="A1002" s="48" t="s">
        <v>55</v>
      </c>
      <c r="B1002" s="67"/>
      <c r="C1002" s="68"/>
      <c r="D1002" s="68"/>
      <c r="E1002" s="115"/>
      <c r="F1002" s="51">
        <f>Invoice!K79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3501.3419999999992</v>
      </c>
      <c r="G1003" s="52"/>
      <c r="H1003" s="53">
        <f t="shared" si="49"/>
        <v>3501.3419999999992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6">
        <f>(SUM(H18:H999))</f>
        <v>5835.5699999999988</v>
      </c>
    </row>
    <row r="1010" spans="1:8" s="15" customFormat="1">
      <c r="A1010" s="16"/>
      <c r="E1010" s="15" t="s">
        <v>47</v>
      </c>
      <c r="H1010" s="117">
        <f>(SUMIF($A$1000:$A$1008,"Total:",$H$1000:$H$1008))</f>
        <v>3501.3419999999992</v>
      </c>
    </row>
    <row r="1011" spans="1:8" s="15" customFormat="1">
      <c r="E1011" s="15" t="s">
        <v>48</v>
      </c>
      <c r="H1011" s="118">
        <f>H1013-H1012</f>
        <v>3272.28</v>
      </c>
    </row>
    <row r="1012" spans="1:8" s="15" customFormat="1">
      <c r="E1012" s="15" t="s">
        <v>49</v>
      </c>
      <c r="H1012" s="118">
        <f>ROUND((H1013*7)/107,2)</f>
        <v>229.06</v>
      </c>
    </row>
    <row r="1013" spans="1:8" s="15" customFormat="1">
      <c r="E1013" s="16" t="s">
        <v>50</v>
      </c>
      <c r="H1013" s="119">
        <f>ROUND((SUMIF($A$1000:$A$1008,"Total:",$H$1000:$H$1008)),2)</f>
        <v>3501.34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5" stopIfTrue="1" operator="containsText" text="Empty Cell">
      <formula>NOT(ISERROR(SEARCH("Empty Cell",A18)))</formula>
    </cfRule>
  </conditionalFormatting>
  <conditionalFormatting sqref="C18:D77 B27 C79:D999">
    <cfRule type="cellIs" dxfId="3" priority="127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4" stopIfTrue="1" operator="equal">
      <formula>0</formula>
    </cfRule>
  </conditionalFormatting>
  <conditionalFormatting sqref="F10:F15 B18:H77 D79:H1001 B79:C1007 D1002 F1002:H1002 D1003:H1007">
    <cfRule type="cellIs" dxfId="0" priority="126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55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233</v>
      </c>
      <c r="B1" s="2" t="s">
        <v>91</v>
      </c>
    </row>
    <row r="2" spans="1:2">
      <c r="A2" s="2" t="s">
        <v>95</v>
      </c>
      <c r="B2" s="2" t="s">
        <v>96</v>
      </c>
    </row>
    <row r="3" spans="1:2">
      <c r="A3" s="2" t="s">
        <v>95</v>
      </c>
      <c r="B3" s="2" t="s">
        <v>99</v>
      </c>
    </row>
    <row r="4" spans="1:2">
      <c r="A4" s="2" t="s">
        <v>95</v>
      </c>
      <c r="B4" s="2" t="s">
        <v>101</v>
      </c>
    </row>
    <row r="5" spans="1:2">
      <c r="A5" s="2" t="s">
        <v>103</v>
      </c>
      <c r="B5" s="2" t="s">
        <v>104</v>
      </c>
    </row>
    <row r="6" spans="1:2">
      <c r="A6" s="2" t="s">
        <v>103</v>
      </c>
      <c r="B6" s="2" t="s">
        <v>106</v>
      </c>
    </row>
    <row r="7" spans="1:2">
      <c r="A7" s="2" t="s">
        <v>103</v>
      </c>
      <c r="B7" s="2" t="s">
        <v>108</v>
      </c>
    </row>
    <row r="8" spans="1:2">
      <c r="A8" s="2" t="s">
        <v>103</v>
      </c>
      <c r="B8" s="2" t="s">
        <v>110</v>
      </c>
    </row>
    <row r="9" spans="1:2">
      <c r="A9" s="2" t="s">
        <v>103</v>
      </c>
      <c r="B9" s="2" t="s">
        <v>112</v>
      </c>
    </row>
    <row r="10" spans="1:2">
      <c r="A10" s="2" t="s">
        <v>103</v>
      </c>
      <c r="B10" s="2" t="s">
        <v>114</v>
      </c>
    </row>
    <row r="11" spans="1:2">
      <c r="A11" s="2" t="s">
        <v>116</v>
      </c>
      <c r="B11" s="2" t="s">
        <v>117</v>
      </c>
    </row>
    <row r="12" spans="1:2">
      <c r="A12" s="2" t="s">
        <v>120</v>
      </c>
      <c r="B12" s="2" t="s">
        <v>121</v>
      </c>
    </row>
    <row r="13" spans="1:2">
      <c r="A13" s="2" t="s">
        <v>120</v>
      </c>
      <c r="B13" s="2" t="s">
        <v>123</v>
      </c>
    </row>
    <row r="14" spans="1:2">
      <c r="A14" s="2" t="s">
        <v>120</v>
      </c>
      <c r="B14" s="2" t="s">
        <v>125</v>
      </c>
    </row>
    <row r="15" spans="1:2">
      <c r="A15" s="2" t="s">
        <v>120</v>
      </c>
      <c r="B15" s="2" t="s">
        <v>126</v>
      </c>
    </row>
    <row r="16" spans="1:2">
      <c r="A16" s="2" t="s">
        <v>127</v>
      </c>
      <c r="B16" s="2" t="s">
        <v>128</v>
      </c>
    </row>
    <row r="17" spans="1:2">
      <c r="A17" s="2" t="s">
        <v>127</v>
      </c>
      <c r="B17" s="2" t="s">
        <v>130</v>
      </c>
    </row>
    <row r="18" spans="1:2">
      <c r="A18" s="2" t="s">
        <v>132</v>
      </c>
      <c r="B18" s="2" t="s">
        <v>133</v>
      </c>
    </row>
    <row r="19" spans="1:2">
      <c r="A19" s="2" t="s">
        <v>135</v>
      </c>
      <c r="B19" s="2" t="s">
        <v>136</v>
      </c>
    </row>
    <row r="20" spans="1:2">
      <c r="A20" s="2" t="s">
        <v>138</v>
      </c>
      <c r="B20" s="2" t="s">
        <v>139</v>
      </c>
    </row>
    <row r="21" spans="1:2">
      <c r="A21" s="2" t="s">
        <v>141</v>
      </c>
      <c r="B21" s="2" t="s">
        <v>142</v>
      </c>
    </row>
    <row r="22" spans="1:2">
      <c r="A22" s="2" t="s">
        <v>144</v>
      </c>
      <c r="B22" s="2" t="s">
        <v>145</v>
      </c>
    </row>
    <row r="23" spans="1:2">
      <c r="A23" s="2" t="s">
        <v>147</v>
      </c>
      <c r="B23" s="2" t="s">
        <v>148</v>
      </c>
    </row>
    <row r="24" spans="1:2">
      <c r="A24" s="2" t="s">
        <v>150</v>
      </c>
      <c r="B24" s="2" t="s">
        <v>151</v>
      </c>
    </row>
    <row r="25" spans="1:2">
      <c r="A25" s="2" t="s">
        <v>153</v>
      </c>
      <c r="B25" s="2" t="s">
        <v>154</v>
      </c>
    </row>
    <row r="26" spans="1:2">
      <c r="A26" s="2" t="s">
        <v>234</v>
      </c>
      <c r="B26" s="2" t="s">
        <v>158</v>
      </c>
    </row>
    <row r="27" spans="1:2">
      <c r="A27" s="2" t="s">
        <v>161</v>
      </c>
      <c r="B27" s="2" t="s">
        <v>162</v>
      </c>
    </row>
    <row r="28" spans="1:2">
      <c r="A28" s="2" t="s">
        <v>166</v>
      </c>
      <c r="B28" s="2" t="s">
        <v>167</v>
      </c>
    </row>
    <row r="29" spans="1:2">
      <c r="A29" s="2" t="s">
        <v>169</v>
      </c>
      <c r="B29" s="2" t="s">
        <v>170</v>
      </c>
    </row>
    <row r="30" spans="1:2">
      <c r="A30" s="2" t="s">
        <v>173</v>
      </c>
      <c r="B30" s="2" t="s">
        <v>174</v>
      </c>
    </row>
    <row r="31" spans="1:2">
      <c r="A31" s="2" t="s">
        <v>173</v>
      </c>
      <c r="B31" s="2" t="s">
        <v>176</v>
      </c>
    </row>
    <row r="32" spans="1:2">
      <c r="A32" s="2" t="s">
        <v>173</v>
      </c>
      <c r="B32" s="2" t="s">
        <v>177</v>
      </c>
    </row>
    <row r="33" spans="1:2">
      <c r="A33" s="2" t="s">
        <v>178</v>
      </c>
      <c r="B33" s="2" t="s">
        <v>179</v>
      </c>
    </row>
    <row r="34" spans="1:2">
      <c r="A34" s="2" t="s">
        <v>181</v>
      </c>
      <c r="B34" s="2" t="s">
        <v>182</v>
      </c>
    </row>
    <row r="35" spans="1:2">
      <c r="A35" s="2" t="s">
        <v>184</v>
      </c>
      <c r="B35" s="2" t="s">
        <v>185</v>
      </c>
    </row>
    <row r="36" spans="1:2">
      <c r="A36" s="2" t="s">
        <v>187</v>
      </c>
      <c r="B36" s="2" t="s">
        <v>188</v>
      </c>
    </row>
    <row r="37" spans="1:2">
      <c r="A37" s="2" t="s">
        <v>187</v>
      </c>
      <c r="B37" s="2" t="s">
        <v>190</v>
      </c>
    </row>
    <row r="38" spans="1:2">
      <c r="A38" s="2" t="s">
        <v>187</v>
      </c>
      <c r="B38" s="2" t="s">
        <v>192</v>
      </c>
    </row>
    <row r="39" spans="1:2">
      <c r="A39" s="2" t="s">
        <v>193</v>
      </c>
      <c r="B39" s="2" t="s">
        <v>194</v>
      </c>
    </row>
    <row r="40" spans="1:2">
      <c r="A40" s="2" t="s">
        <v>197</v>
      </c>
      <c r="B40" s="2" t="s">
        <v>198</v>
      </c>
    </row>
    <row r="41" spans="1:2">
      <c r="A41" s="2" t="s">
        <v>197</v>
      </c>
      <c r="B41" s="2" t="s">
        <v>200</v>
      </c>
    </row>
    <row r="42" spans="1:2">
      <c r="A42" s="2" t="s">
        <v>202</v>
      </c>
      <c r="B42" s="2" t="s">
        <v>203</v>
      </c>
    </row>
    <row r="43" spans="1:2">
      <c r="A43" s="2" t="s">
        <v>202</v>
      </c>
      <c r="B43" s="2" t="s">
        <v>205</v>
      </c>
    </row>
    <row r="44" spans="1:2">
      <c r="A44" s="2" t="s">
        <v>202</v>
      </c>
      <c r="B44" s="2" t="s">
        <v>207</v>
      </c>
    </row>
    <row r="45" spans="1:2">
      <c r="A45" s="2" t="s">
        <v>202</v>
      </c>
      <c r="B45" s="2" t="s">
        <v>208</v>
      </c>
    </row>
    <row r="46" spans="1:2">
      <c r="A46" s="2" t="s">
        <v>209</v>
      </c>
      <c r="B46" s="2" t="s">
        <v>210</v>
      </c>
    </row>
    <row r="47" spans="1:2">
      <c r="A47" s="2" t="s">
        <v>212</v>
      </c>
      <c r="B47" s="2" t="s">
        <v>213</v>
      </c>
    </row>
    <row r="48" spans="1:2">
      <c r="A48" s="2" t="s">
        <v>214</v>
      </c>
      <c r="B48" s="2" t="s">
        <v>215</v>
      </c>
    </row>
    <row r="49" spans="1:2">
      <c r="A49" s="2" t="s">
        <v>217</v>
      </c>
      <c r="B49" s="2" t="s">
        <v>218</v>
      </c>
    </row>
    <row r="50" spans="1:2">
      <c r="A50" s="2" t="s">
        <v>220</v>
      </c>
      <c r="B50" s="2" t="s">
        <v>221</v>
      </c>
    </row>
    <row r="51" spans="1:2">
      <c r="A51" s="2" t="s">
        <v>220</v>
      </c>
      <c r="B51" s="2" t="s">
        <v>223</v>
      </c>
    </row>
    <row r="52" spans="1:2">
      <c r="A52" s="2" t="s">
        <v>220</v>
      </c>
      <c r="B52" s="2" t="s">
        <v>224</v>
      </c>
    </row>
    <row r="53" spans="1:2">
      <c r="A53" s="2" t="s">
        <v>225</v>
      </c>
      <c r="B53" s="2" t="s">
        <v>226</v>
      </c>
    </row>
    <row r="54" spans="1:2">
      <c r="A54" s="2" t="s">
        <v>228</v>
      </c>
      <c r="B54" s="2" t="s">
        <v>229</v>
      </c>
    </row>
    <row r="55" spans="1:2">
      <c r="A55" s="2" t="s">
        <v>231</v>
      </c>
      <c r="B55" s="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2024-09-13T08:09:30Z</cp:lastPrinted>
  <dcterms:created xsi:type="dcterms:W3CDTF">2009-06-02T18:56:54Z</dcterms:created>
  <dcterms:modified xsi:type="dcterms:W3CDTF">2024-09-13T08:09:36Z</dcterms:modified>
</cp:coreProperties>
</file>