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B666EA0F-C6B2-4101-9DBE-EBD4844A9F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Invoice!$A$1:$L$50</definedName>
    <definedName name="_xlnm.Print_Area" localSheetId="2">'Shipping Invoice'!$A$1:$M$43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L6" i="7" l="1"/>
  <c r="L41" i="7"/>
  <c r="E33" i="6"/>
  <c r="E32" i="6"/>
  <c r="E29" i="6"/>
  <c r="E27" i="6"/>
  <c r="E26" i="6"/>
  <c r="E23" i="6"/>
  <c r="E21" i="6"/>
  <c r="E20" i="6"/>
  <c r="L10" i="7"/>
  <c r="L17" i="7"/>
  <c r="B38" i="7"/>
  <c r="J37" i="7"/>
  <c r="J36" i="7"/>
  <c r="J33" i="7"/>
  <c r="J31" i="7"/>
  <c r="J30" i="7"/>
  <c r="J27" i="7"/>
  <c r="B26" i="7"/>
  <c r="J26" i="7"/>
  <c r="J25" i="7"/>
  <c r="J22" i="7"/>
  <c r="O1" i="7"/>
  <c r="J38" i="7" s="1"/>
  <c r="N1" i="6"/>
  <c r="E34" i="6" s="1"/>
  <c r="F1002" i="6"/>
  <c r="D34" i="6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D20" i="6"/>
  <c r="B24" i="7" s="1"/>
  <c r="D19" i="6"/>
  <c r="B23" i="7" s="1"/>
  <c r="D18" i="6"/>
  <c r="B22" i="7" s="1"/>
  <c r="L22" i="7" s="1"/>
  <c r="G3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39" i="2" l="1"/>
  <c r="K40" i="2" s="1"/>
  <c r="L25" i="7"/>
  <c r="L31" i="7"/>
  <c r="L37" i="7"/>
  <c r="L38" i="7"/>
  <c r="J23" i="7"/>
  <c r="J28" i="7"/>
  <c r="L28" i="7" s="1"/>
  <c r="J34" i="7"/>
  <c r="L34" i="7" s="1"/>
  <c r="L27" i="7"/>
  <c r="L33" i="7"/>
  <c r="J24" i="7"/>
  <c r="L24" i="7" s="1"/>
  <c r="J29" i="7"/>
  <c r="L29" i="7" s="1"/>
  <c r="J35" i="7"/>
  <c r="L35" i="7" s="1"/>
  <c r="L23" i="7"/>
  <c r="L30" i="7"/>
  <c r="L36" i="7"/>
  <c r="L26" i="7"/>
  <c r="J32" i="7"/>
  <c r="L32" i="7" s="1"/>
  <c r="E18" i="6"/>
  <c r="E24" i="6"/>
  <c r="E30" i="6"/>
  <c r="E19" i="6"/>
  <c r="E25" i="6"/>
  <c r="E31" i="6"/>
  <c r="E22" i="6"/>
  <c r="E28" i="6"/>
  <c r="K42" i="2"/>
  <c r="B39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40" i="7" l="1"/>
  <c r="F1001" i="6"/>
  <c r="L39" i="7"/>
  <c r="L42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45" i="2" s="1"/>
  <c r="J49" i="2" l="1"/>
  <c r="J47" i="2" s="1"/>
  <c r="J50" i="2"/>
  <c r="J48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<sst xmlns="http://schemas.openxmlformats.org/spreadsheetml/2006/main" count="482" uniqueCount="154">
  <si>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</si>
  <si>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</si>
  <si>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</si>
  <si>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</si>
  <si>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</si>
  <si>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</si>
  <si>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</si>
  <si>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</si>
  <si>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</si>
  <si>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</si>
  <si>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</si>
  <si>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</si>
  <si>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</si>
  <si>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</si>
  <si>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</si>
  <si>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</si>
  <si>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</si>
  <si>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</si>
  <si>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</si>
  <si>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</si>
  <si>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</si>
  <si>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</si>
  <si>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</si>
  <si>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</si>
  <si>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</si>
  <si>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</si>
  <si>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</si>
  <si>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</si>
  <si>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</si>
  <si>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</si>
  <si>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</si>
  <si>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</si>
  <si>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</si>
  <si>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</si>
  <si>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</si>
  <si>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</si>
  <si>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</si>
  <si>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</si>
  <si>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</si>
  <si>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</si>
  <si>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</si>
  <si>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</si>
  <si>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</si>
  <si>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</si>
  <si>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</si>
  <si>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</si>
  <si>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</si>
  <si>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</si>
  <si>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</si>
  <si>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</si>
  <si>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</si>
  <si>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</si>
  <si>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</si>
  <si>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</si>
  <si>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</si>
  <si>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</si>
  <si>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</si>
  <si>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</si>
  <si>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</si>
  <si>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</si>
  <si>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</si>
  <si>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</si>
  <si>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</si>
  <si>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</si>
  <si>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</si>
  <si>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</si>
  <si>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</si>
  <si>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</si>
  <si>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</si>
  <si>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</si>
  <si>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</si>
  <si>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</si>
  <si>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</si>
  <si>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</si>
  <si>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</si>
  <si>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</si>
  <si>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</si>
  <si>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</si>
  <si>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Sunny</t>
  </si>
  <si>
    <t>Total Order USD</t>
  </si>
  <si>
    <t>Total Invoice USD</t>
  </si>
  <si>
    <t>Exchange Rate THB-THB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</si>
  <si>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</si>
  <si>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</si>
  <si>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</si>
  <si>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</si>
  <si>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</si>
  <si>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</si>
  <si>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ANSBC25</t>
  </si>
  <si>
    <t>ANSBC25-B01000</t>
  </si>
  <si>
    <t>Crystal Color: Clear</t>
  </si>
  <si>
    <t>Bio - Flex nose stud, 20g (0.8mm) with a 2.5mm round top with bezel set SwarovskiⓇ crystal</t>
  </si>
  <si>
    <t>ANSBC25-B07000</t>
  </si>
  <si>
    <t>Crystal Color: Blue Zircon</t>
  </si>
  <si>
    <t>ANSBC25-B15000</t>
  </si>
  <si>
    <t>Crystal Color: Emerald</t>
  </si>
  <si>
    <t>ANSBC25-B16000</t>
  </si>
  <si>
    <t>Crystal Color: Peridot</t>
  </si>
  <si>
    <t>BBECN</t>
  </si>
  <si>
    <t>BBECN-F03000</t>
  </si>
  <si>
    <t>Length: 7mm</t>
  </si>
  <si>
    <t>316L steel eyebrow barbell, 16g (1.2mm) with two 3mm cones</t>
  </si>
  <si>
    <t>BN18CN3</t>
  </si>
  <si>
    <t>BN18CN3-F06000</t>
  </si>
  <si>
    <t>Length: 10mm</t>
  </si>
  <si>
    <t>Surgical steel eyebrow banana, 18g (1mm) with two 3mm cones</t>
  </si>
  <si>
    <t>EBRT</t>
  </si>
  <si>
    <t>EBRT-F06000</t>
  </si>
  <si>
    <t>FPG</t>
  </si>
  <si>
    <t>FPG-D24000</t>
  </si>
  <si>
    <t>Gauge: 35mm</t>
  </si>
  <si>
    <t>Mirror polished surgical steel screw-fit flesh tunnel</t>
  </si>
  <si>
    <t>FPG-D26000</t>
  </si>
  <si>
    <t>Gauge: 42mm</t>
  </si>
  <si>
    <t>FTAB</t>
  </si>
  <si>
    <t>FTAB-D13000</t>
  </si>
  <si>
    <t>Gauge: 10mm</t>
  </si>
  <si>
    <t>Black acrylic screw-fit flesh tunnel with rainbow color logo</t>
  </si>
  <si>
    <t>SNCN</t>
  </si>
  <si>
    <t>SNCN-000000</t>
  </si>
  <si>
    <t>Surgical steel nose bone, 20g (0.8mm) with 2mm cone shaped top</t>
  </si>
  <si>
    <t>SPETCN</t>
  </si>
  <si>
    <t>SPETCN-F04A07</t>
  </si>
  <si>
    <t>Length: 8mm</t>
  </si>
  <si>
    <t>Color: Black</t>
  </si>
  <si>
    <t>Premium PVD plated surgical steel eyebrow spiral, 16g (1.2mm) with two 3mm cones</t>
  </si>
  <si>
    <t>ULBB3</t>
  </si>
  <si>
    <t>ULBB3-F10000</t>
  </si>
  <si>
    <t>Length: 14mm</t>
  </si>
  <si>
    <t>Titanium G23 labret, 16g (1.2mm) with a 3mm ball</t>
  </si>
  <si>
    <t>UTBNEB</t>
  </si>
  <si>
    <t>UTBNEB-F04A20</t>
  </si>
  <si>
    <t>Color: Green</t>
  </si>
  <si>
    <t>Anodized titanium G23 eyebrow banana, 16g (1.2mm) with two 3mm balls</t>
  </si>
  <si>
    <t>UTSPEN</t>
  </si>
  <si>
    <t>UTSPEN-F04A07</t>
  </si>
  <si>
    <t>XHJB3</t>
  </si>
  <si>
    <t>XHJB3-B01000</t>
  </si>
  <si>
    <t>Pack of 10 pcs. of 3mm surgical steel half jewel balls with bezel set crystal with 1.2mm threading (16g)</t>
  </si>
  <si>
    <t>XUSP16G</t>
  </si>
  <si>
    <t>XUSP16G-F04000</t>
  </si>
  <si>
    <t>Pack of 10 pcs. of high polished titanium G23 spiral bars, 16g (1.2mm)</t>
  </si>
  <si>
    <t>FPG13/8</t>
  </si>
  <si>
    <t>FPG15/8</t>
  </si>
  <si>
    <t>FTAB00</t>
  </si>
  <si>
    <t>Bio flexible eyebrow retainer, 16g (1.2mm) - length 1/4'' to 1/2'' (6mm to 12mm)</t>
  </si>
  <si>
    <t>Anodized titanium G23 eyebrow spiral, 16g (1.2mm) with two 3mm cones - length 5/16'' (8mm)</t>
  </si>
  <si>
    <t>Seven Thousand Four Hundred Fourteen and 55/100 THB</t>
  </si>
  <si>
    <t>54902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</si>
  <si>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</si>
  <si>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</si>
  <si>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</si>
  <si>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</si>
  <si>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Three Thousand Eight Hundred Ninety-Four and 63/100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</si>
</sst>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dd\-mmm\-yy"/>
    <numFmt numFmtId="168" formatCode="[$-409]d\-mmm\-yy;@"/>
    <numFmt numFmtId="169" formatCode="[$-409]d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45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67" fontId="5" fillId="2" borderId="29" xfId="3" applyNumberForma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top" wrapText="1"/>
    </xf>
    <xf numFmtId="0" fontId="1" fillId="2" borderId="8" xfId="0" applyFont="1" applyFill="1" applyBorder="1"/>
    <xf numFmtId="168" fontId="32" fillId="2" borderId="7" xfId="61" applyNumberFormat="1" applyFont="1" applyFill="1" applyBorder="1" applyAlignment="1">
      <alignment horizontal="center" vertical="center"/>
    </xf>
    <xf numFmtId="1" fontId="18" fillId="2" borderId="6" xfId="61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169" fontId="32" fillId="2" borderId="7" xfId="61" applyNumberFormat="1" applyFont="1" applyFill="1" applyBorder="1" applyAlignment="1">
      <alignment horizontal="center" vertical="center"/>
    </xf>
    <xf numFmtId="1" fontId="18" fillId="2" borderId="2" xfId="61" applyNumberFormat="1" applyFont="1" applyFill="1" applyBorder="1"/>
    <xf numFmtId="1" fontId="18" fillId="2" borderId="1" xfId="61" applyNumberFormat="1" applyFont="1" applyFill="1" applyBorder="1"/>
    <xf numFmtId="168" fontId="32" fillId="2" borderId="7" xfId="61" applyNumberFormat="1" applyFont="1" applyFill="1" applyBorder="1" applyAlignment="1">
      <alignment horizont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2" fontId="1" fillId="2" borderId="0" xfId="0" applyNumberFormat="1" applyFont="1" applyFill="1" applyAlignment="1">
      <alignment horizontal="right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67" fontId="1" fillId="2" borderId="21" xfId="0" applyNumberFormat="1" applyFont="1" applyFill="1" applyBorder="1" applyAlignment="1">
      <alignment horizontal="center" vertical="center"/>
    </xf>
    <xf numFmtId="167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545">
    <cellStyle name="Comma 2" xfId="7" xr:uid="{07EBDB42-8F92-4BFB-B91E-1F84BA0118C6}"/>
    <cellStyle name="Comma 2 2" xfId="4409" xr:uid="{150297A4-B598-44A0-B5E6-18EB6CA99D00}"/>
    <cellStyle name="Comma 2 2 2" xfId="4923" xr:uid="{0C66555D-2ACA-4F0D-BC8D-D6F29B4DA726}"/>
    <cellStyle name="Comma 2 2 2 2" xfId="5493" xr:uid="{936410E5-8174-4219-A303-C1D42B02EA61}"/>
    <cellStyle name="Comma 2 2 3" xfId="4805" xr:uid="{B4810AB4-E47E-4B8B-94A2-40EA004DF9E5}"/>
    <cellStyle name="Comma 2 2 4" xfId="5517" xr:uid="{4F75D4CC-C39C-4231-9A1C-E5D93FD42379}"/>
    <cellStyle name="Comma 2 2 5" xfId="5541" xr:uid="{68CFF025-F47A-4017-ADB6-5B18441F259D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A1F54A42-6DE9-428E-9BF3-2676E9C95DE7}"/>
    <cellStyle name="Comma 3 2 2 2" xfId="5494" xr:uid="{E033578E-2796-49C8-8E84-EFA085DC1DB2}"/>
    <cellStyle name="Comma 3 2 3" xfId="5492" xr:uid="{DC12314B-B6AE-4BD0-BED9-779C6802CD92}"/>
    <cellStyle name="Comma 3 2 4" xfId="5518" xr:uid="{EF2E3274-AE89-44D7-BC91-D5931FA5A7A0}"/>
    <cellStyle name="Comma 3 2 5" xfId="5542" xr:uid="{CB7352C8-FDA7-43FF-B731-F45D2AB9BEC0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7F05D5E1-13D1-407C-88A4-440A456BE45A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2D251D9F-A378-470C-837C-8784944ACB91}"/>
    <cellStyle name="Currency 11 5 3" xfId="4888" xr:uid="{F016F5AC-E38F-474E-B657-38077D888DFB}"/>
    <cellStyle name="Currency 11 5 3 2" xfId="5483" xr:uid="{D469A0BA-C78E-41B1-ADF3-B271927CFFD2}"/>
    <cellStyle name="Currency 11 5 3 3" xfId="4925" xr:uid="{9ABE48C6-3FCC-40A7-8E32-12797BAF173C}"/>
    <cellStyle name="Currency 11 5 4" xfId="4865" xr:uid="{6FC332F4-966B-4DAA-B421-52F337B6CE6C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98A18C91-705E-4645-B6DC-3BCF50141F6B}"/>
    <cellStyle name="Currency 13 4" xfId="4295" xr:uid="{BA07601C-D51B-4BC1-8732-754F15EBA5CA}"/>
    <cellStyle name="Currency 13 4 2" xfId="4578" xr:uid="{8EEB68E9-B27C-4202-B3AF-AF92F10EC3A6}"/>
    <cellStyle name="Currency 13 5" xfId="4926" xr:uid="{4D3B49BB-5EA7-4424-8321-2444F644F74C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C373D6A8-8540-48C1-A386-CFE64794567B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E473A6A5-D1FD-4DA2-8D32-B29D2C9D47C6}"/>
    <cellStyle name="Currency 2 6" xfId="4685" xr:uid="{A7FCAB85-6F84-4F49-9A4F-F411F3D37D13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E0DE4F77-CA5B-4BBF-8FA4-BB04D0CF309D}"/>
    <cellStyle name="Currency 4 5 3" xfId="4889" xr:uid="{41BEBC2C-E826-4363-A95E-BB3C89BC8BE5}"/>
    <cellStyle name="Currency 4 5 3 2" xfId="5484" xr:uid="{6DC1D56A-CA4A-4B14-B2E6-18A8A58B2CDF}"/>
    <cellStyle name="Currency 4 5 3 3" xfId="4929" xr:uid="{334D4B3C-5334-4B34-89CA-5CAC2A9C01F7}"/>
    <cellStyle name="Currency 4 5 4" xfId="4866" xr:uid="{765EF835-54BB-4A33-BDDC-AFF6D430407A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89236D2E-DB06-457C-8909-6F7551A6C335}"/>
    <cellStyle name="Currency 5 3 2 2" xfId="5474" xr:uid="{8DBF94BD-09C8-45F3-A781-8947E2284E4F}"/>
    <cellStyle name="Currency 5 3 2 3" xfId="4931" xr:uid="{3AB75243-F34C-4530-A77A-C746C62F510C}"/>
    <cellStyle name="Currency 5 4" xfId="4930" xr:uid="{91579F26-EB08-4B60-8DBE-3E4BB16BD8F9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4FE016F1-53D2-49EC-B6D2-B4C00B2203D2}"/>
    <cellStyle name="Currency 6 3 3" xfId="4890" xr:uid="{D8E637F9-AFE6-423D-9F58-B36049DAB1B0}"/>
    <cellStyle name="Currency 6 3 3 2" xfId="5485" xr:uid="{3192EEF3-395E-4E40-85E7-EB69A3918602}"/>
    <cellStyle name="Currency 6 3 3 3" xfId="4932" xr:uid="{135B6925-3A44-4405-BFB0-8EC7B789316C}"/>
    <cellStyle name="Currency 6 3 4" xfId="4867" xr:uid="{E1D4BCFB-8F70-41FF-BB6E-D2386FB96FCE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6163165C-1188-45AD-985E-712D8A2B1AB0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968D5A4C-EAB8-4864-92E5-DBF3A154A02A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2445A839-36A8-41AF-A0F1-1DD522B2DE63}"/>
    <cellStyle name="Currency 9 5 3" xfId="4891" xr:uid="{0DF4136A-F631-43C4-8C04-FB7274F10736}"/>
    <cellStyle name="Currency 9 5 4" xfId="4868" xr:uid="{9418F094-6710-4876-B42D-942AF15E51D1}"/>
    <cellStyle name="Currency 9 6" xfId="4439" xr:uid="{8342876A-405C-4CEC-8691-EE7DFE839E1E}"/>
    <cellStyle name="Hyperlink 2" xfId="6" xr:uid="{6CFFD761-E1C4-4FFC-9C82-FDD569F38491}"/>
    <cellStyle name="Hyperlink 2 2" xfId="5526" xr:uid="{B1B58F66-86D0-44D8-9983-76891EECB6E7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D3382EE9-9D9A-4D89-AE9D-B560EE52DDF8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9AAB466A-5D44-4AE4-92C7-CBBC960272D6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E109BA36-6ADF-4176-AC4C-AE59B3482658}"/>
    <cellStyle name="Normal 10 2 2 6 4 3" xfId="4844" xr:uid="{02AC7B63-C6E0-4EBA-9986-4E66FD820B97}"/>
    <cellStyle name="Normal 10 2 2 6 4 4" xfId="4816" xr:uid="{1CE7537D-D1EB-4A94-8FF8-7ADD20185D1B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90E21802-1E54-4B15-8DF5-0DA22E07CFE8}"/>
    <cellStyle name="Normal 10 2 3 5 4 3" xfId="4845" xr:uid="{E464DE9F-165B-4803-8E64-31EB01B09FD6}"/>
    <cellStyle name="Normal 10 2 3 5 4 4" xfId="4817" xr:uid="{8003AB71-4BBD-4FF8-BBB9-6D1CAB667441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D1DCE26C-5A31-4C2C-B2FC-49750BBF8F4A}"/>
    <cellStyle name="Normal 10 2 7 4 3" xfId="4846" xr:uid="{B9BB3555-6A41-4DF0-85FD-9EDB2AD60A0E}"/>
    <cellStyle name="Normal 10 2 7 4 4" xfId="4815" xr:uid="{7863CD8B-E1B7-4CEE-AAA5-029F877E6CFA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D79E8818-99B9-4EC6-AD54-F18B69C2ABE0}"/>
    <cellStyle name="Normal 10 3 3 2 2 2 3" xfId="4705" xr:uid="{65538500-C021-46EC-A4F0-4A369C643AA5}"/>
    <cellStyle name="Normal 10 3 3 2 2 3" xfId="328" xr:uid="{03EA47A2-FCA6-493E-8BCB-8143C776488D}"/>
    <cellStyle name="Normal 10 3 3 2 2 3 2" xfId="4706" xr:uid="{D92A2DE2-D80F-45C8-9377-CEE32EF15A6C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3C1A56C8-BE64-4F54-AF39-D6C5151AFF14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756644C-F0B3-4172-8E01-B5EC388C1D42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CB036839-8812-4263-B51B-B533F18BCB21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6F089BA9-43EE-47F8-894A-226899667ADF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BBE8B533-4E95-4242-B245-BA07878EF0CF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62DBACFB-BACF-445D-BDAA-1F24B998F6C1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F387C451-BE0F-4DBC-8EA9-D53A04AD478E}"/>
    <cellStyle name="Normal 10 9 4" xfId="687" xr:uid="{B2FEB87C-CA84-46E0-B15C-D3D05C2A3E26}"/>
    <cellStyle name="Normal 10 9 4 2" xfId="4776" xr:uid="{DF02DC42-943C-4B8A-A11D-8A4F7B69F238}"/>
    <cellStyle name="Normal 10 9 4 3" xfId="4848" xr:uid="{DCE02BB3-0407-4515-980D-F952998CE41E}"/>
    <cellStyle name="Normal 10 9 4 4" xfId="4814" xr:uid="{D8227984-630A-41AB-AB51-B63219FC8CB0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46041589-8872-45A0-AA58-26DE3CAABEBD}"/>
    <cellStyle name="Normal 11 3 3" xfId="4892" xr:uid="{54FE62C6-0B7B-49EC-920D-E18B43B39E52}"/>
    <cellStyle name="Normal 11 3 4" xfId="4869" xr:uid="{867F7FA9-EF7A-4EEA-A065-E60A07D6EE84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441E416D-92B9-449E-B28B-20B4BEB3403A}"/>
    <cellStyle name="Normal 13 2 3 3" xfId="4893" xr:uid="{1B306A26-957C-492D-B55D-C0770CCCE81A}"/>
    <cellStyle name="Normal 13 2 3 4" xfId="4870" xr:uid="{7A3C1732-FE29-4968-84E6-0964DB1E4BD5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C62D9643-D6CA-4BC4-A441-69FB89BB721D}"/>
    <cellStyle name="Normal 13 3 5" xfId="4894" xr:uid="{997FE168-909A-4140-A0B0-402B7E6FDD26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DEECEC8D-AAE7-4FD1-9615-A4ECC28DBE0E}"/>
    <cellStyle name="Normal 14 4 3" xfId="4895" xr:uid="{821C9F05-7AD0-44C2-87AA-27ED539E9AED}"/>
    <cellStyle name="Normal 14 4 4" xfId="4871" xr:uid="{01EC63AB-9402-496B-B403-E1BC6B298708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9547DAD1-4030-4B3F-B289-D315C820C0A4}"/>
    <cellStyle name="Normal 15 3 5" xfId="4897" xr:uid="{176243CD-5095-4AC3-BA80-CA7564627E66}"/>
    <cellStyle name="Normal 15 4" xfId="4317" xr:uid="{8D39809D-26D4-4C6B-9648-4D8B4EE914CC}"/>
    <cellStyle name="Normal 15 4 2" xfId="4589" xr:uid="{64FD5A7D-8B84-4992-9D1F-34D88340CC06}"/>
    <cellStyle name="Normal 15 4 2 2" xfId="4769" xr:uid="{29860176-2717-499D-BAF3-F14941BAF9EF}"/>
    <cellStyle name="Normal 15 4 3" xfId="4896" xr:uid="{8E5D5C52-35E6-417F-B244-B65046792403}"/>
    <cellStyle name="Normal 15 4 4" xfId="4872" xr:uid="{2FD7758F-07A8-445F-A739-42240BB3D0D4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03A05CE5-8586-4850-970A-2716E7B2B163}"/>
    <cellStyle name="Normal 16 2 5" xfId="4898" xr:uid="{1775B099-F1D9-4998-A7E4-AB651B8D9BA1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E59C8AF5-E002-4BD7-AA60-4B01AA54A921}"/>
    <cellStyle name="Normal 17 2 5" xfId="4899" xr:uid="{011F772B-1089-4D03-AD23-F62D15DD042E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A17F553E-D297-47AE-BAB1-01033D7CAE39}"/>
    <cellStyle name="Normal 18 3 3" xfId="4900" xr:uid="{78414475-E3F6-41A0-9E44-E735D1F2A651}"/>
    <cellStyle name="Normal 18 3 4" xfId="4873" xr:uid="{EBAF7275-7933-49EE-9297-978DD7F4FF9B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92BC9CAF-2268-4875-9CBB-CD484BDC4BC2}"/>
    <cellStyle name="Normal 2 2 3 2 2 2" xfId="4832" xr:uid="{7D28D30A-4CA3-4868-A934-3462ADB857E3}"/>
    <cellStyle name="Normal 2 2 3 2 2 2 2" xfId="5535" xr:uid="{407A751A-C330-4690-9013-4F732C82C69A}"/>
    <cellStyle name="Normal 2 2 3 2 2 3" xfId="5519" xr:uid="{41E7F3BD-BE8D-4583-829E-BF8D8660F741}"/>
    <cellStyle name="Normal 2 2 3 2 2 4" xfId="5543" xr:uid="{0969E1D0-B492-4596-BD5B-F670B7EA0367}"/>
    <cellStyle name="Normal 2 2 3 2 3" xfId="4918" xr:uid="{E7439B9A-439F-40D0-A921-61192B9A2E81}"/>
    <cellStyle name="Normal 2 2 3 2 4" xfId="5473" xr:uid="{31998445-FA39-4825-9661-6C3FBF1E4A18}"/>
    <cellStyle name="Normal 2 2 3 3" xfId="4697" xr:uid="{7D74ADE4-7793-4FF7-A327-338178A10AD4}"/>
    <cellStyle name="Normal 2 2 3 4" xfId="4874" xr:uid="{51EF6628-216E-4376-AF20-64CCFEC5C273}"/>
    <cellStyle name="Normal 2 2 3 5" xfId="4863" xr:uid="{9BD86FC3-DD9E-41D8-922D-BB6636F3F209}"/>
    <cellStyle name="Normal 2 2 4" xfId="4324" xr:uid="{8879226F-2111-4565-AF46-876A7BE55D44}"/>
    <cellStyle name="Normal 2 2 4 2" xfId="4595" xr:uid="{2D91A38E-CD3B-44CD-BF6E-21C05E055A25}"/>
    <cellStyle name="Normal 2 2 4 2 2" xfId="4771" xr:uid="{53F9FFE3-1057-494E-8207-D99643AAF109}"/>
    <cellStyle name="Normal 2 2 4 3" xfId="4901" xr:uid="{1350757B-C688-4093-8E12-86A70971C2DA}"/>
    <cellStyle name="Normal 2 2 4 4" xfId="4875" xr:uid="{3A9B832E-1DC4-4267-9189-B0324F8781A8}"/>
    <cellStyle name="Normal 2 2 5" xfId="4454" xr:uid="{598C08F5-11D4-4448-A08A-BF99F7CDF576}"/>
    <cellStyle name="Normal 2 2 5 2" xfId="4831" xr:uid="{F76134BC-080E-4020-A650-A3712FA5D689}"/>
    <cellStyle name="Normal 2 2 6" xfId="4921" xr:uid="{0C22653C-1C3A-4B7B-AAD7-EDC43037FD7A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26B0C7E5-5DE8-412D-92A2-BA94E5F18C15}"/>
    <cellStyle name="Normal 2 3 2 3 3" xfId="4903" xr:uid="{2B12F62A-1BA5-4C6D-BC6A-9773C0B8C3DC}"/>
    <cellStyle name="Normal 2 3 2 3 4" xfId="4876" xr:uid="{7B768E31-E7BD-4BB5-8C7E-E2BBA965BEB7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E2BDACC6-0701-4555-A7FC-C33221663DC3}"/>
    <cellStyle name="Normal 2 3 6 3" xfId="4902" xr:uid="{C338DFEE-C073-4E95-AC61-D8015D1F0C22}"/>
    <cellStyle name="Normal 2 3 6 4" xfId="4877" xr:uid="{82C20D33-C66C-4C0C-B201-1C0818B52BEF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EDE0B87E-F243-4384-AFD1-93B3CF3880DE}"/>
    <cellStyle name="Normal 2 4 4" xfId="4458" xr:uid="{68194DA7-C351-4737-A6E2-1FA81ADAED31}"/>
    <cellStyle name="Normal 2 4 5" xfId="4922" xr:uid="{91386105-6F60-47C2-B7DA-8DA51F47BC78}"/>
    <cellStyle name="Normal 2 4 6" xfId="4920" xr:uid="{237AAC53-8235-4117-9D83-BD0359691FCE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2CF89B88-3BF4-4C83-9095-3C14F9411980}"/>
    <cellStyle name="Normal 2 5 3" xfId="4543" xr:uid="{4AF2022B-5ED7-4D45-893D-83AF6474317F}"/>
    <cellStyle name="Normal 2 5 3 2" xfId="4800" xr:uid="{97B772CB-B438-4696-8EAF-1CC86258A407}"/>
    <cellStyle name="Normal 2 5 3 2 2" xfId="5532" xr:uid="{9B148B9A-3EF1-4C2D-A061-66835F052505}"/>
    <cellStyle name="Normal 2 5 3 3" xfId="4914" xr:uid="{817955EC-37B2-4CFA-8746-71CDA308BD4C}"/>
    <cellStyle name="Normal 2 5 3 3 2" xfId="5531" xr:uid="{ADDB2C80-9975-4B18-949A-E5A79DEF4F6F}"/>
    <cellStyle name="Normal 2 5 3 4" xfId="5470" xr:uid="{1E598654-98ED-4D69-9CF5-9C433F61BB50}"/>
    <cellStyle name="Normal 2 5 3 4 2" xfId="5511" xr:uid="{048070B1-8707-448B-AC91-BC3B7BA266C5}"/>
    <cellStyle name="Normal 2 5 4" xfId="4833" xr:uid="{D89B0137-9586-464A-A0EB-FEFFBE43E58D}"/>
    <cellStyle name="Normal 2 5 5" xfId="4829" xr:uid="{0B528206-9D4C-4EB3-90E0-45AE57F9855B}"/>
    <cellStyle name="Normal 2 5 6" xfId="4828" xr:uid="{17FC79DC-0B7D-4E44-AB81-49AF38C43E46}"/>
    <cellStyle name="Normal 2 5 7" xfId="4917" xr:uid="{B0E8E2E7-7365-4FFD-8AD3-DC02C4B7E1BE}"/>
    <cellStyle name="Normal 2 5 8" xfId="4887" xr:uid="{44F8ACAB-7FCA-478E-BA87-7927BCA0D052}"/>
    <cellStyle name="Normal 2 6" xfId="3736" xr:uid="{062F5EAA-23BD-48A8-8B68-75D1E89C1A45}"/>
    <cellStyle name="Normal 2 6 2" xfId="4559" xr:uid="{E258376E-FD3C-449C-AEEB-382F70BAADD5}"/>
    <cellStyle name="Normal 2 6 2 2" xfId="4687" xr:uid="{B0901E55-5894-4CF0-941B-75F1E6A9161D}"/>
    <cellStyle name="Normal 2 6 3" xfId="4690" xr:uid="{8F78D9DC-350B-4123-B64F-F3CD69A66171}"/>
    <cellStyle name="Normal 2 6 3 2" xfId="5502" xr:uid="{18175E0A-D080-493C-985C-4F4D19283635}"/>
    <cellStyle name="Normal 2 6 4" xfId="4834" xr:uid="{6A731C0E-C9A3-4F0E-BDA6-B69C86261077}"/>
    <cellStyle name="Normal 2 6 5" xfId="4826" xr:uid="{C82A4C85-7848-4C68-97ED-81222C8B4294}"/>
    <cellStyle name="Normal 2 6 5 2" xfId="4878" xr:uid="{A66630BB-CEC7-4383-BC7B-7904FE286872}"/>
    <cellStyle name="Normal 2 6 6" xfId="4812" xr:uid="{4A4C8F2B-0948-4A92-A963-EE483F6CA6EB}"/>
    <cellStyle name="Normal 2 6 7" xfId="5489" xr:uid="{D5BE8EFB-DB1A-4AAE-B8F1-3C8B8661EBB7}"/>
    <cellStyle name="Normal 2 6 8" xfId="5498" xr:uid="{1CA1D0F4-7CAA-47CB-8774-5E57F765888E}"/>
    <cellStyle name="Normal 2 6 9" xfId="4686" xr:uid="{1A0B5409-D98B-48CB-9868-DF4920DC9A05}"/>
    <cellStyle name="Normal 2 7" xfId="4406" xr:uid="{8D366A65-FEDC-4227-BE49-6A36FE242731}"/>
    <cellStyle name="Normal 2 7 2" xfId="4712" xr:uid="{4F2054A5-FE1A-4935-B480-C654EC1604C4}"/>
    <cellStyle name="Normal 2 7 3" xfId="4835" xr:uid="{8E9C26B8-3D2B-4845-9E75-764A92B416F8}"/>
    <cellStyle name="Normal 2 7 4" xfId="5471" xr:uid="{ADFD5284-E9CD-4781-89DE-A3FC7FE9926C}"/>
    <cellStyle name="Normal 2 7 5" xfId="4688" xr:uid="{2496313A-AFEB-48C9-B44C-B9E727CA5137}"/>
    <cellStyle name="Normal 2 8" xfId="4761" xr:uid="{8BD0C8E7-0CBB-4890-8C41-EC0B288876B2}"/>
    <cellStyle name="Normal 2 9" xfId="4830" xr:uid="{D9FBFF21-1342-40EB-B6C5-BAB6A128E66B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F3C89A35-CB3F-41DF-A863-EEB845C0986F}"/>
    <cellStyle name="Normal 20 2 2 5" xfId="4912" xr:uid="{10982C8B-25CD-43CA-8CA2-32F80A5A37CB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BA7DEF26-0CF6-475C-BE66-903E077F4DE2}"/>
    <cellStyle name="Normal 20 2 6" xfId="4911" xr:uid="{1D96526F-3D82-4391-BA83-C28493EBE944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1AC382E5-7B92-4424-8B1B-D604B302EA85}"/>
    <cellStyle name="Normal 20 4 3" xfId="4904" xr:uid="{5240FCAE-8478-4A50-B495-793151E7002F}"/>
    <cellStyle name="Normal 20 4 4" xfId="4879" xr:uid="{8DB91D5A-3EBD-4F64-A6B6-DA8DA86DA72E}"/>
    <cellStyle name="Normal 20 5" xfId="4468" xr:uid="{8FB8BD1E-8933-4262-8885-0601B296D845}"/>
    <cellStyle name="Normal 20 5 2" xfId="5495" xr:uid="{3E0A8ABA-3ACB-4525-B3A5-C0F6FC66536E}"/>
    <cellStyle name="Normal 20 6" xfId="4801" xr:uid="{DA2E055F-9E3E-4E8C-A953-1A1868BD9747}"/>
    <cellStyle name="Normal 20 7" xfId="4864" xr:uid="{CD41FD3F-F8A5-4FA9-B2D3-1EEC8D146612}"/>
    <cellStyle name="Normal 20 8" xfId="4885" xr:uid="{EFADEB22-64A7-44A3-AF44-586AC2CF3AEA}"/>
    <cellStyle name="Normal 20 9" xfId="4884" xr:uid="{8796CA0C-2CE3-44CE-B896-8F7DEF498D60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6DD25A8A-20AC-4B43-AA39-BA24CA4C2B42}"/>
    <cellStyle name="Normal 21 3 2 2" xfId="5523" xr:uid="{F80A7108-1130-43DD-89D2-41C893A7617D}"/>
    <cellStyle name="Normal 21 3 3" xfId="4713" xr:uid="{49E4D0B0-2241-4507-B9D6-7DD80677E243}"/>
    <cellStyle name="Normal 21 4" xfId="4469" xr:uid="{BBBF06E8-86E3-4B41-B53F-687957D82874}"/>
    <cellStyle name="Normal 21 4 2" xfId="5524" xr:uid="{24B427A8-99FB-47E1-A42B-94EAF3193C14}"/>
    <cellStyle name="Normal 21 4 3" xfId="4784" xr:uid="{53267EE4-58AF-4106-A8F3-08F28766A0C1}"/>
    <cellStyle name="Normal 21 5" xfId="4905" xr:uid="{8E2CADED-7380-4175-88FF-E046645BE3C9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C051AB66-526A-4472-83D6-C8171B316018}"/>
    <cellStyle name="Normal 22 3 3" xfId="4487" xr:uid="{A8140693-B090-44C0-A1DB-C305F5FCCC2C}"/>
    <cellStyle name="Normal 22 3 4" xfId="4859" xr:uid="{09392E94-73B7-4203-82F7-47945A65BF27}"/>
    <cellStyle name="Normal 22 4" xfId="3668" xr:uid="{1FC7FC2B-4DAF-48EB-BD08-6EBC158583EB}"/>
    <cellStyle name="Normal 22 4 10" xfId="5522" xr:uid="{F19B7F0B-30A0-44C8-93BB-85E5DF60323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1A9F03D2-B360-4399-8AE7-FEABC42B84D9}"/>
    <cellStyle name="Normal 22 4 3 2 2" xfId="5533" xr:uid="{A32D0B66-2555-414F-B4B1-FBC4BBD5240C}"/>
    <cellStyle name="Normal 22 4 3 3" xfId="4916" xr:uid="{9C20A0B6-10CE-4B03-9A1D-B9FC0CD9A85C}"/>
    <cellStyle name="Normal 22 4 3 4" xfId="5505" xr:uid="{EB625A32-9A14-4918-8A04-8338D26BBCAD}"/>
    <cellStyle name="Normal 22 4 3 5" xfId="5501" xr:uid="{EFA29BE8-9CF4-4852-9227-F1EEDBDB3D2C}"/>
    <cellStyle name="Normal 22 4 3 6" xfId="4785" xr:uid="{3F7D4CE0-5C5E-485C-AB50-AC6E6D2D67BA}"/>
    <cellStyle name="Normal 22 4 4" xfId="4860" xr:uid="{45A8AFC7-5552-47B9-B53E-00AE621D3FF2}"/>
    <cellStyle name="Normal 22 4 5" xfId="4818" xr:uid="{62B2DD0F-421F-4CFD-9F9C-E6F2459EC1A9}"/>
    <cellStyle name="Normal 22 4 6" xfId="4809" xr:uid="{7E6F6F9A-CE3F-4C29-B11E-F0850B6547AA}"/>
    <cellStyle name="Normal 22 4 7" xfId="4808" xr:uid="{FFA691E2-5809-42BA-B8C0-9E0F0167205E}"/>
    <cellStyle name="Normal 22 4 8" xfId="4807" xr:uid="{D76DC318-93D0-40E6-8A7B-96526337D327}"/>
    <cellStyle name="Normal 22 4 9" xfId="4806" xr:uid="{F55AE45C-0F0A-46AD-A676-12F4AE358DBE}"/>
    <cellStyle name="Normal 22 5" xfId="4472" xr:uid="{97F37249-F920-4DF6-BF87-0C9CCDCCDF2D}"/>
    <cellStyle name="Normal 22 5 2" xfId="4906" xr:uid="{90A13041-2A37-4CB4-B57B-EDE8466B9664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8F1388D2-84E1-4CE0-A048-740FED7D41B8}"/>
    <cellStyle name="Normal 23 2 2 3" xfId="4861" xr:uid="{37A45AB8-EB2E-430E-9C58-3A236036D502}"/>
    <cellStyle name="Normal 23 2 2 4" xfId="4836" xr:uid="{9B02D4D1-9973-4B8D-820A-13689B59C1A7}"/>
    <cellStyle name="Normal 23 2 3" xfId="4572" xr:uid="{EA02A35C-556D-4352-B529-8B4731D40F41}"/>
    <cellStyle name="Normal 23 2 3 2" xfId="4819" xr:uid="{6F47B6AE-E7EC-4AAC-8103-47B32F1C7A50}"/>
    <cellStyle name="Normal 23 2 4" xfId="4880" xr:uid="{E0FE2C81-B8FA-47DA-9C3E-06BD89ED3C9D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8CEFEF79-00BC-46F2-96DE-8DB74E355A47}"/>
    <cellStyle name="Normal 23 6" xfId="4907" xr:uid="{E53FE733-ECB4-4788-BD8A-BFB568E95859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2B297032-AC6E-4942-8038-4F35A5B725E9}"/>
    <cellStyle name="Normal 24 2 5" xfId="4909" xr:uid="{BAA4E9B9-AE42-4981-A044-BFBC29F1F122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CA077AEC-5FE0-4991-8FE1-609029089728}"/>
    <cellStyle name="Normal 24 6" xfId="4908" xr:uid="{F4DE0365-31D3-4A9C-929A-96693A1067B1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43D59C5C-B158-497F-8436-0DF3442A9F27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DB981196-F079-4C48-9984-1908FD164BE2}"/>
    <cellStyle name="Normal 25 5 2 2" xfId="5529" xr:uid="{54250B9E-ED63-442D-BEB6-09B494327E7F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3C70A4C6-1FDF-42B9-AAA2-F29E395AB283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15185D7E-BDFD-40BB-99B1-C18889BA93EB}"/>
    <cellStyle name="Normal 27 5" xfId="5487" xr:uid="{26B9B1D2-2247-4666-BCE3-1C335C8F6EBD}"/>
    <cellStyle name="Normal 27 6" xfId="4803" xr:uid="{B3A05567-97D1-4F95-A261-458672732E75}"/>
    <cellStyle name="Normal 27 7" xfId="5499" xr:uid="{49CEB97C-6D66-41B0-AA21-7D75A9375565}"/>
    <cellStyle name="Normal 27 8" xfId="4693" xr:uid="{F3C55F82-C277-489B-9FF3-1ED38D14CDFD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2D5AAF14-948A-4265-AD58-0D9C175FCDDF}"/>
    <cellStyle name="Normal 3 2 5 3" xfId="5472" xr:uid="{26C5AF86-8165-4C2C-B153-4B3FB31260C8}"/>
    <cellStyle name="Normal 3 2 5 4" xfId="4692" xr:uid="{9DF6159B-29C2-435F-A178-4A94BAAA76F2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3BB8C244-8735-40E1-820F-AD939B9863A4}"/>
    <cellStyle name="Normal 3 4 2 3" xfId="5530" xr:uid="{E0E7729E-3168-4BF4-98E7-0735D8A2EA88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EC9D0CAD-7CBE-4A2D-820E-8873D0F77BD4}"/>
    <cellStyle name="Normal 3 5 3" xfId="4913" xr:uid="{EB159DBB-A26B-41AF-B48A-DACFFB417683}"/>
    <cellStyle name="Normal 3 5 4" xfId="4881" xr:uid="{B991D2A2-6173-448B-8330-6A57A6FAC6F4}"/>
    <cellStyle name="Normal 3 6" xfId="83" xr:uid="{EC173372-2831-41ED-88C4-207DAEED39E8}"/>
    <cellStyle name="Normal 3 6 2" xfId="5503" xr:uid="{2C263CB8-CBC5-4F5F-A625-DBCD60846947}"/>
    <cellStyle name="Normal 3 6 2 2" xfId="5500" xr:uid="{973728B9-5E91-48F3-A153-69786E1D16A3}"/>
    <cellStyle name="Normal 3 6 2 3" xfId="5539" xr:uid="{CFF1B600-0DC6-4F2A-B883-5F355BAB39B9}"/>
    <cellStyle name="Normal 3 6 3" xfId="4837" xr:uid="{58895170-1EAF-4E0F-96A2-C978D4AC2E8C}"/>
    <cellStyle name="Normal 3 6 3 2" xfId="5544" xr:uid="{68A49DE4-E593-4C0D-9AA6-001A88B43129}"/>
    <cellStyle name="Normal 3 6 3 3" xfId="5540" xr:uid="{1662418F-07A1-474F-B32B-328B21B24167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9CD77429-4394-4F2A-90CB-555FE7C7CA9B}"/>
    <cellStyle name="Normal 4 2 3 2 3" xfId="5513" xr:uid="{4F9B946B-45B2-4EDC-9967-1458FDC72925}"/>
    <cellStyle name="Normal 4 2 3 3" xfId="4566" xr:uid="{BE4FC7CD-F34D-4F1B-96B8-4C951C03170E}"/>
    <cellStyle name="Normal 4 2 3 3 2" xfId="4717" xr:uid="{3DD3228A-080D-476A-BD94-872D0529E0DD}"/>
    <cellStyle name="Normal 4 2 3 4" xfId="4718" xr:uid="{CA577812-4E60-48CB-B70A-CDC9419ED348}"/>
    <cellStyle name="Normal 4 2 3 5" xfId="4719" xr:uid="{A93B3BFA-4D7A-4F63-A753-649AE12330D7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6FDFEA5-70AD-477B-B4AB-E27168F0DAEF}"/>
    <cellStyle name="Normal 4 2 4 2 3" xfId="4862" xr:uid="{5F70D5DA-0B9F-4915-93BD-1F37C36F7418}"/>
    <cellStyle name="Normal 4 2 4 2 4" xfId="4827" xr:uid="{459A920C-930E-499B-8051-86E09FDC5809}"/>
    <cellStyle name="Normal 4 2 4 3" xfId="4567" xr:uid="{12E74042-91BB-4385-858A-F89982E395B7}"/>
    <cellStyle name="Normal 4 2 4 3 2" xfId="4790" xr:uid="{9C84EBBE-A491-454A-95BC-4DCA25D5D302}"/>
    <cellStyle name="Normal 4 2 4 4" xfId="4882" xr:uid="{1187FA22-A0C1-4BCE-B117-C6F69BC713DA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6" xr:uid="{94BEA6C3-ACAD-43E8-947B-27EDE9A19F3B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6461B09E-ADAF-4A8D-BC61-98178D4A9EFF}"/>
    <cellStyle name="Normal 4 3 4" xfId="699" xr:uid="{76085EC5-0529-4D74-A1F6-0D35DFA8D307}"/>
    <cellStyle name="Normal 4 3 4 2" xfId="4482" xr:uid="{CA580C14-4467-4359-83FA-4F1DD5AAABF4}"/>
    <cellStyle name="Normal 4 3 4 2 2" xfId="5527" xr:uid="{73668C8B-8829-48FA-A428-20015D77565B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4" xr:uid="{7CFBE6B7-94ED-4391-B5AF-1760CA2E034C}"/>
    <cellStyle name="Normal 4 4" xfId="3738" xr:uid="{FD6CD9AE-9EA2-45AF-84AA-DCD5B84564E0}"/>
    <cellStyle name="Normal 4 4 2" xfId="4281" xr:uid="{519939FC-48BF-4502-9F01-34B063D97408}"/>
    <cellStyle name="Normal 4 4 2 2" xfId="5520" xr:uid="{0B25470A-21B3-4BE5-AE57-764A4028686E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502E5037-83EC-4B42-840B-DEE1532CE956}"/>
    <cellStyle name="Normal 4 4 4 2 2" xfId="5538" xr:uid="{6CEBE47F-6DAE-4215-B6A8-D5CBE3DFAEAF}"/>
    <cellStyle name="Normal 4 4 4 2 3" xfId="5528" xr:uid="{E974526A-A1EB-4893-9FEA-6D48A4EADB98}"/>
    <cellStyle name="Normal 4 4 4 3" xfId="5536" xr:uid="{7F0C2A87-773C-4213-AEE2-42E425EDD176}"/>
    <cellStyle name="Normal 4 4 5" xfId="5512" xr:uid="{15C4E3B7-7763-442C-BBA2-0E37FD148354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5" xr:uid="{1270DB3B-B74D-481C-9B5A-B5CEC943C2B1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79E963DD-4941-4A3C-BB88-D32C3A4D2434}"/>
    <cellStyle name="Normal 45 2" xfId="5491" xr:uid="{D9C828C3-0266-47C8-BC0C-55E4012F76F0}"/>
    <cellStyle name="Normal 45 2 2" xfId="5534" xr:uid="{13270EAA-9DF4-4330-B7A6-BB893BF797F6}"/>
    <cellStyle name="Normal 45 3" xfId="5490" xr:uid="{25297AAC-B945-4FE2-B008-BF9BC021D6B4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DB9CD190-64AC-4924-9203-3FD9C2A195B4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B7CE3F58-9110-43FA-871B-F56530FC1A1C}"/>
    <cellStyle name="Normal 5 11 4" xfId="722" xr:uid="{808FA53A-B689-4E59-8801-716276933DAC}"/>
    <cellStyle name="Normal 5 11 4 2" xfId="4791" xr:uid="{EFC150F8-6A38-4124-9233-57DD6D3CF4FB}"/>
    <cellStyle name="Normal 5 11 4 3" xfId="4850" xr:uid="{C45BF700-F61A-4487-BB24-DF3887E86299}"/>
    <cellStyle name="Normal 5 11 4 4" xfId="4820" xr:uid="{8BD728A8-80E3-4BF1-A235-FBB8C0B7CF5D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705183AF-409F-4D05-B0AD-4FE25552F774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07BA4034-7B0E-45D9-B239-5BC8179652DC}"/>
    <cellStyle name="Normal 5 2 2 2 2 2" xfId="4672" xr:uid="{D26A7AB4-6705-400C-A8B0-4CD3380AA6BF}"/>
    <cellStyle name="Normal 5 2 2 2 3" xfId="4673" xr:uid="{9A45AB7F-C321-4DBB-9423-AC4D547D2349}"/>
    <cellStyle name="Normal 5 2 2 2 4" xfId="4840" xr:uid="{F915DA8B-95A0-4C56-871E-0B11C7952B32}"/>
    <cellStyle name="Normal 5 2 2 2 5" xfId="5468" xr:uid="{67A5F9E3-16DF-4671-B902-3CCE1A9A1AD1}"/>
    <cellStyle name="Normal 5 2 2 2 6" xfId="4670" xr:uid="{F3A60A00-65DF-44E0-A3AD-1FAEA3842E73}"/>
    <cellStyle name="Normal 5 2 2 3" xfId="4674" xr:uid="{BA02A161-9941-498E-8882-890123BB5295}"/>
    <cellStyle name="Normal 5 2 2 3 2" xfId="4675" xr:uid="{1F840923-6DD8-4F2F-A293-8AB2A1A4A947}"/>
    <cellStyle name="Normal 5 2 2 4" xfId="4676" xr:uid="{FC8426C2-11D4-455A-A1A8-A3871D4C0BA8}"/>
    <cellStyle name="Normal 5 2 2 5" xfId="4689" xr:uid="{63616CA2-9A64-4F50-BA37-DCBB0FA5FCEF}"/>
    <cellStyle name="Normal 5 2 2 6" xfId="4810" xr:uid="{776DFCCE-D2FF-4E38-9EE9-02DD14135369}"/>
    <cellStyle name="Normal 5 2 2 7" xfId="5496" xr:uid="{04D6DE99-74F3-4881-A5B4-85E02CB28948}"/>
    <cellStyle name="Normal 5 2 2 8" xfId="4669" xr:uid="{9D623777-8CD6-41F0-B54F-A8D6321FD322}"/>
    <cellStyle name="Normal 5 2 3" xfId="4379" xr:uid="{3D93D95F-1BD9-416C-9A99-DD561FAA9933}"/>
    <cellStyle name="Normal 5 2 3 2" xfId="4645" xr:uid="{76A8864A-5186-4FC7-A979-D53475351AAC}"/>
    <cellStyle name="Normal 5 2 3 2 2" xfId="4679" xr:uid="{5BBC7196-F9F2-4BB9-BCFA-A8DDFEAF79C7}"/>
    <cellStyle name="Normal 5 2 3 2 3" xfId="4775" xr:uid="{71063EBB-307F-4FF3-A2DC-336574FCDD28}"/>
    <cellStyle name="Normal 5 2 3 2 4" xfId="5469" xr:uid="{7C162D1E-03E6-4890-A9D8-10C0A52F3D18}"/>
    <cellStyle name="Normal 5 2 3 2 5" xfId="4678" xr:uid="{7AE14DED-AB78-4BA7-A16C-E9163B771F2A}"/>
    <cellStyle name="Normal 5 2 3 3" xfId="4680" xr:uid="{F6AF61AB-5CA8-436F-9247-6C327FE95147}"/>
    <cellStyle name="Normal 5 2 3 3 2" xfId="4910" xr:uid="{EDA917B6-78F8-4441-B672-DF28BAC54CB5}"/>
    <cellStyle name="Normal 5 2 3 4" xfId="4695" xr:uid="{BFE81E38-70A8-4641-B926-9C59B52D3D4D}"/>
    <cellStyle name="Normal 5 2 3 4 2" xfId="4883" xr:uid="{E6C481DA-F4EC-4C1D-B193-98C99FE59387}"/>
    <cellStyle name="Normal 5 2 3 5" xfId="4811" xr:uid="{EC7FC3B4-5269-457A-9A59-5E5AC4539011}"/>
    <cellStyle name="Normal 5 2 3 5 2" xfId="5537" xr:uid="{BAD726EF-B6D7-4CEB-9C53-26D7EA252D1F}"/>
    <cellStyle name="Normal 5 2 3 6" xfId="5488" xr:uid="{6862CCB7-A1FF-4DA5-9094-E917B800B1FA}"/>
    <cellStyle name="Normal 5 2 3 7" xfId="5497" xr:uid="{9F7D406E-2E08-4466-A943-B9C297B554E3}"/>
    <cellStyle name="Normal 5 2 3 8" xfId="4677" xr:uid="{C257F257-498E-4491-8D2F-DE1F4ABAC7B2}"/>
    <cellStyle name="Normal 5 2 4" xfId="4463" xr:uid="{3BDC48C5-D13C-4EC2-B528-694BF8E816E1}"/>
    <cellStyle name="Normal 5 2 4 2" xfId="4682" xr:uid="{7ECB0D71-32F5-4244-B775-AC4A6CA0A31C}"/>
    <cellStyle name="Normal 5 2 4 3" xfId="4681" xr:uid="{D73B42EE-CE1E-4D87-A61A-09B2E9FF195A}"/>
    <cellStyle name="Normal 5 2 5" xfId="4683" xr:uid="{ABFFE555-B877-4983-B289-13DACE093AF6}"/>
    <cellStyle name="Normal 5 2 6" xfId="4668" xr:uid="{FC8F5C54-E6CB-4D90-93E3-018BF99855DD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E2D6231A-0B4B-4FCB-97FE-CE530F83214D}"/>
    <cellStyle name="Normal 5 4 2 6 4 3" xfId="4851" xr:uid="{67ABFE6C-8F4E-4EDB-A92D-8AD67AF605A6}"/>
    <cellStyle name="Normal 5 4 2 6 4 4" xfId="4825" xr:uid="{ECB8583F-7E62-44AF-B9CB-E520548C47F0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98E235E9-F3B1-4759-9AE6-0843CA6EFE69}"/>
    <cellStyle name="Normal 5 4 7 4 3" xfId="4852" xr:uid="{7A7FBEF4-4329-4FDE-AD3E-445528836820}"/>
    <cellStyle name="Normal 5 4 7 4 4" xfId="4824" xr:uid="{12E6AC35-7B42-45D3-98D6-8C6B7238B278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261DFB90-2816-4DED-9A7F-9ECAAEFD6AED}"/>
    <cellStyle name="Normal 5 5 3 2 2 2 3" xfId="4722" xr:uid="{5CC1468B-5903-4305-B0D5-EC3A6E72348D}"/>
    <cellStyle name="Normal 5 5 3 2 2 3" xfId="955" xr:uid="{0B9A5734-1A3C-4682-8F6A-A2961F3F3809}"/>
    <cellStyle name="Normal 5 5 3 2 2 3 2" xfId="4723" xr:uid="{B2B6A549-C0A4-41FF-9417-69C8B788074B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0EED9594-39D3-41D1-A80F-6F32E49BEE81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FB39A6E3-984C-4880-9635-4F5A7ED5629D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3568507E-2D96-4E2E-B5DD-B79FB79DE912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6A6A5BBE-2742-4611-828A-7F1A03002B30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7FDA0DB8-49CA-4F07-BA34-4988F28ADDC2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1C2539DE-21FB-4BAF-896D-D0D114F8FBB3}"/>
    <cellStyle name="Normal 6 10 2 3" xfId="1299" xr:uid="{78ED2972-A832-4B12-A26A-7E53F0E44244}"/>
    <cellStyle name="Normal 6 10 2 4" xfId="1300" xr:uid="{70F04B64-70C0-4A7D-9AFB-9BD63129E3AD}"/>
    <cellStyle name="Normal 6 10 2 5" xfId="5510" xr:uid="{AFDBDBAF-E261-484E-AC16-0BA48634974B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38183F7E-6866-4B9B-AD7F-06C706F601BA}"/>
    <cellStyle name="Normal 6 13 5" xfId="5486" xr:uid="{082660E2-1C7D-4DDA-AA13-2B5D7C742339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61BEFBE5-C43C-4524-9023-9DE1EEF064F9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7EB304C3-530A-4A3C-A316-FB77F9F3CFF3}"/>
    <cellStyle name="Normal 6 4 3 2 2 2 3" xfId="4730" xr:uid="{85D07B71-C3A6-40A5-BBC9-823D8DCD9144}"/>
    <cellStyle name="Normal 6 4 3 2 2 3" xfId="1535" xr:uid="{54EDD147-8464-49D6-9FD8-FBE229AE6C84}"/>
    <cellStyle name="Normal 6 4 3 2 2 3 2" xfId="4731" xr:uid="{E62FC5CB-B318-45F2-A794-87A2EC1348F4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269C493E-25E3-473F-BC16-B2D6BBC4D78A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0CEE2DA3-0060-4CA4-8664-A03FA3C22B01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EF68F371-00A4-40E6-A818-03665DF19098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B019B7AA-B1DF-4115-A467-9BB4B062C974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487100E6-B392-46D1-9E8A-737071127358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5E7970FA-7BDB-4D7A-B4DF-B0A15374DAD0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6C81D418-6A1E-471C-8DC6-9EB4259AC752}"/>
    <cellStyle name="Normal 7 2 7 4 3" xfId="4854" xr:uid="{0BC88937-B2FE-45A4-82F0-06D964CB9FB6}"/>
    <cellStyle name="Normal 7 2 7 4 4" xfId="4822" xr:uid="{A19F2543-ED9B-476A-97F8-B82DADA73FDF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63A8F039-D1D9-45FA-B06B-DA848B11DB70}"/>
    <cellStyle name="Normal 7 3 3 2 2 2 3" xfId="4738" xr:uid="{E33E6F42-8A69-498B-B1C8-DC5178C3AF02}"/>
    <cellStyle name="Normal 7 3 3 2 2 3" xfId="2119" xr:uid="{59EE3DA1-DB0B-4770-AA07-504ACC639355}"/>
    <cellStyle name="Normal 7 3 3 2 2 3 2" xfId="4739" xr:uid="{18DE9E27-15F9-406A-8BF9-FBAD29E64B99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803AAC53-886B-4B14-8653-D0D7CD8868ED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D9052086-DD42-44FD-89B0-9059855659A3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E6E8E1FD-5014-45EB-8EA0-E655EFB54A6A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2A4AC672-6B15-4FAE-A84B-3E2BA36FCD6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8CFE66A3-4FDA-45E4-8815-06E21BFFDFF7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BEB642F2-61DF-4A80-9A1E-29DEC80246E9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2840E6AB-45E3-4E92-8AF3-35CD0FD55F40}"/>
    <cellStyle name="Normal 7 9 4" xfId="2478" xr:uid="{E54CEC28-D8CE-4A63-B422-E849457E4CFD}"/>
    <cellStyle name="Normal 7 9 4 2" xfId="4792" xr:uid="{149AED18-6E54-4B0E-8D73-5434E515559E}"/>
    <cellStyle name="Normal 7 9 4 3" xfId="4856" xr:uid="{61558F77-BB46-4F16-B6F5-F9B7094B8435}"/>
    <cellStyle name="Normal 7 9 4 4" xfId="4821" xr:uid="{29F5B26D-ED71-4F57-AD19-26F072AFC738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47EFDDDA-2BB0-4ADC-B88C-D5DDF5D14D88}"/>
    <cellStyle name="Normal 8 3 3 2 2 2 3" xfId="4746" xr:uid="{F72A89B3-99FF-4F11-82B6-F835A10EFCA2}"/>
    <cellStyle name="Normal 8 3 3 2 2 3" xfId="2711" xr:uid="{61611B3B-040E-4461-B4C8-0DDB13582815}"/>
    <cellStyle name="Normal 8 3 3 2 2 3 2" xfId="4747" xr:uid="{3AA9DA1C-7453-47AA-93C4-9CBAE8329508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23E147DC-DF62-4344-8ADE-203CA36DBBD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9A2C8521-23B0-4B92-8BC6-0DAD6394E45E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22A9C530-EEAB-4083-BFEE-3E1ACB192A02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7B4C020E-1CF2-47FC-B974-E44F773167BE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B16DFEF2-4996-4069-9E1A-3E1D888B4D90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AAF3ED7E-D13D-413E-B2D2-59984C82FE01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92987A23-6165-43C5-A51B-8670B6F970FF}"/>
    <cellStyle name="Normal 8 9 4" xfId="3070" xr:uid="{536FF2B0-038F-4AE5-9FE7-52C6BA46A005}"/>
    <cellStyle name="Normal 8 9 4 2" xfId="4794" xr:uid="{1865FDDE-D1CF-45A4-837C-5890B717D39A}"/>
    <cellStyle name="Normal 8 9 4 3" xfId="4858" xr:uid="{FFE381F7-ABBC-42A3-9F61-3F68326D9F3F}"/>
    <cellStyle name="Normal 8 9 4 4" xfId="4823" xr:uid="{0019CFEC-0628-48FE-8CF8-A8EFD2518DE9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7E013E5C-6B1A-4C72-98E5-3A800E3DAA6A}"/>
    <cellStyle name="Normal 9 3 3 3 2 2 3" xfId="4238" xr:uid="{5EC2DB2A-3429-4C68-9A9E-182529ED8F67}"/>
    <cellStyle name="Normal 9 3 3 3 2 2 3 2" xfId="4934" xr:uid="{256AC2DA-A362-44CA-8DE3-53C579DEB885}"/>
    <cellStyle name="Normal 9 3 3 3 2 3" xfId="3175" xr:uid="{85E4EB72-0899-4CDE-B2A3-D779D0CB8684}"/>
    <cellStyle name="Normal 9 3 3 3 2 3 2" xfId="4239" xr:uid="{0D35D169-A9E1-4217-A710-3312CC798062}"/>
    <cellStyle name="Normal 9 3 3 3 2 3 2 2" xfId="4936" xr:uid="{4DFC343B-7B49-4AA0-947C-03CB259F540A}"/>
    <cellStyle name="Normal 9 3 3 3 2 3 3" xfId="4935" xr:uid="{4D1D12F6-E54E-4D2F-80A3-9891270097AD}"/>
    <cellStyle name="Normal 9 3 3 3 2 4" xfId="3176" xr:uid="{FF234467-C34C-4526-9E6D-A8AAC1711BAD}"/>
    <cellStyle name="Normal 9 3 3 3 2 4 2" xfId="4937" xr:uid="{03A0963B-2958-492B-A3C4-9EF42F51E5C5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954F4D99-7D66-4909-99CA-63E288041FD2}"/>
    <cellStyle name="Normal 9 3 3 3 3 2 3" xfId="4939" xr:uid="{ECAE834E-748F-4E58-A859-CAF2E9562A40}"/>
    <cellStyle name="Normal 9 3 3 3 3 3" xfId="4242" xr:uid="{75AF3F6B-4569-446D-9042-B4223F0A5F58}"/>
    <cellStyle name="Normal 9 3 3 3 3 3 2" xfId="4941" xr:uid="{434BEA9A-D963-4171-9CBD-3D9FD925FE6A}"/>
    <cellStyle name="Normal 9 3 3 3 3 4" xfId="4938" xr:uid="{03926E72-BFB4-4792-9B9E-2EA512E4BD01}"/>
    <cellStyle name="Normal 9 3 3 3 4" xfId="3178" xr:uid="{FAA61678-B95A-4658-BF1B-C0F2FEF8E4A4}"/>
    <cellStyle name="Normal 9 3 3 3 4 2" xfId="4243" xr:uid="{327ADF0C-6426-4F53-9C38-1819753EFB63}"/>
    <cellStyle name="Normal 9 3 3 3 4 2 2" xfId="4943" xr:uid="{9732E099-E397-4886-AF52-B94D3613FA29}"/>
    <cellStyle name="Normal 9 3 3 3 4 3" xfId="4942" xr:uid="{BC71C2A3-6150-4941-B7FD-DF4416C5E54E}"/>
    <cellStyle name="Normal 9 3 3 3 5" xfId="3179" xr:uid="{09A1ACBC-C0CB-4C1A-8729-8B9CDF8C6C5B}"/>
    <cellStyle name="Normal 9 3 3 3 5 2" xfId="4944" xr:uid="{A51EFEEF-97A2-4F68-947D-B95DA830882B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A8940855-803B-42C7-82FA-2BDFBA28FD58}"/>
    <cellStyle name="Normal 9 3 3 4 2 2 3" xfId="4947" xr:uid="{DA433B02-1DD1-46F6-BA0A-D6D47DCA1D35}"/>
    <cellStyle name="Normal 9 3 3 4 2 3" xfId="4246" xr:uid="{6C0DE8CA-5730-4C8F-A9EC-F72076C6D58A}"/>
    <cellStyle name="Normal 9 3 3 4 2 3 2" xfId="4949" xr:uid="{01BB8F2F-704A-49D8-9FBF-361D7EB442D4}"/>
    <cellStyle name="Normal 9 3 3 4 2 4" xfId="4946" xr:uid="{1AC034DD-3FF3-4AE5-8BBD-2E840D014FE2}"/>
    <cellStyle name="Normal 9 3 3 4 3" xfId="3182" xr:uid="{635E208F-86A3-4AB7-9738-B6A06CB3C906}"/>
    <cellStyle name="Normal 9 3 3 4 3 2" xfId="4247" xr:uid="{A8D1A167-6002-4C17-84E2-4A455CFC55EE}"/>
    <cellStyle name="Normal 9 3 3 4 3 2 2" xfId="4951" xr:uid="{FE4F34B4-225B-4B6F-9AEB-2DFC71548703}"/>
    <cellStyle name="Normal 9 3 3 4 3 3" xfId="4950" xr:uid="{C5BCD59E-A1D6-47D8-BFE2-1517FC6FBC9A}"/>
    <cellStyle name="Normal 9 3 3 4 4" xfId="3183" xr:uid="{E098A52F-FD89-44CF-9487-669FF6468F75}"/>
    <cellStyle name="Normal 9 3 3 4 4 2" xfId="4952" xr:uid="{7ED3F4D6-8295-4035-B718-B84FDFAEBFC3}"/>
    <cellStyle name="Normal 9 3 3 4 5" xfId="4945" xr:uid="{7B26A19A-303E-4F1F-AD65-3EAB24756558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9A12C613-A905-46F7-AD41-1EFD8CF49625}"/>
    <cellStyle name="Normal 9 3 3 5 2 3" xfId="4954" xr:uid="{356FC3AA-F387-4515-8372-43863575A109}"/>
    <cellStyle name="Normal 9 3 3 5 3" xfId="3186" xr:uid="{F5A394A9-821F-408B-884A-6587DD2A7753}"/>
    <cellStyle name="Normal 9 3 3 5 3 2" xfId="4956" xr:uid="{1DDAEDC0-BFFE-4B3B-9B8E-0DFCC3A3899D}"/>
    <cellStyle name="Normal 9 3 3 5 4" xfId="3187" xr:uid="{673F3A29-4FF4-449F-A591-44EDFB635A51}"/>
    <cellStyle name="Normal 9 3 3 5 4 2" xfId="4957" xr:uid="{E69B66DC-A17F-4647-B1B1-E5B5655E9165}"/>
    <cellStyle name="Normal 9 3 3 5 5" xfId="4953" xr:uid="{F245CF9C-0787-4329-ADE4-E7B1C67D515A}"/>
    <cellStyle name="Normal 9 3 3 6" xfId="3188" xr:uid="{C450359E-1F3A-45B5-A2FF-BCCF081E102A}"/>
    <cellStyle name="Normal 9 3 3 6 2" xfId="4249" xr:uid="{E3FDC8C8-FEA9-4756-B2B8-70E5900D1294}"/>
    <cellStyle name="Normal 9 3 3 6 2 2" xfId="4959" xr:uid="{12FAA416-88A5-4DFA-A48D-C9987AE9A8D2}"/>
    <cellStyle name="Normal 9 3 3 6 3" xfId="4958" xr:uid="{2DC1EDD7-FD6D-435B-A269-9E9B5C9912DF}"/>
    <cellStyle name="Normal 9 3 3 7" xfId="3189" xr:uid="{B65396C8-6144-4577-B70A-7A0F4766CBEF}"/>
    <cellStyle name="Normal 9 3 3 7 2" xfId="4960" xr:uid="{8F6AC706-4B16-4C13-9D55-05DD55EFEEE5}"/>
    <cellStyle name="Normal 9 3 3 8" xfId="3190" xr:uid="{49F58DF3-23CF-40F1-B1C5-BF29FD744974}"/>
    <cellStyle name="Normal 9 3 3 8 2" xfId="4961" xr:uid="{4ED25DC8-A0B0-4DC0-BD9E-658C547015D1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9C6EE693-8D58-4A93-9204-4B0E7026371B}"/>
    <cellStyle name="Normal 9 3 4 2 2 2 3" xfId="4965" xr:uid="{FFCD5C6E-0660-4B4B-BEF6-B9A5DAF209AE}"/>
    <cellStyle name="Normal 9 3 4 2 2 3" xfId="3195" xr:uid="{402E439A-DB24-4ED0-9CC6-488A5F999901}"/>
    <cellStyle name="Normal 9 3 4 2 2 3 2" xfId="4967" xr:uid="{08FF9204-12B1-4734-9BCF-CA125EBFDBD4}"/>
    <cellStyle name="Normal 9 3 4 2 2 4" xfId="3196" xr:uid="{56B6DAED-1368-4989-BC5D-03577D2F313D}"/>
    <cellStyle name="Normal 9 3 4 2 2 4 2" xfId="4968" xr:uid="{25D94BAA-EFE9-4B84-99C3-D5BB278BEAB2}"/>
    <cellStyle name="Normal 9 3 4 2 2 5" xfId="4964" xr:uid="{2E19E9F1-BE39-4802-BED3-8ABB528DDEC4}"/>
    <cellStyle name="Normal 9 3 4 2 3" xfId="3197" xr:uid="{AE0C72F5-C65C-40F8-997A-BE82FE4AAEF2}"/>
    <cellStyle name="Normal 9 3 4 2 3 2" xfId="4251" xr:uid="{74522319-1DFD-4241-AD02-C95B2C2F3055}"/>
    <cellStyle name="Normal 9 3 4 2 3 2 2" xfId="4970" xr:uid="{5386CC50-34EF-444C-A32D-B5FBF9657FDB}"/>
    <cellStyle name="Normal 9 3 4 2 3 3" xfId="4969" xr:uid="{399305B6-0A8A-47DA-8C32-75001032AF63}"/>
    <cellStyle name="Normal 9 3 4 2 4" xfId="3198" xr:uid="{1964B088-DD81-4689-8774-DC35D99AC0A7}"/>
    <cellStyle name="Normal 9 3 4 2 4 2" xfId="4971" xr:uid="{CF5D0337-3200-441E-A832-DACA179DAE4B}"/>
    <cellStyle name="Normal 9 3 4 2 5" xfId="3199" xr:uid="{85AA862A-566A-4298-95CA-001900BFF469}"/>
    <cellStyle name="Normal 9 3 4 2 5 2" xfId="4972" xr:uid="{28A9536D-8989-43AB-8C57-8212335859EA}"/>
    <cellStyle name="Normal 9 3 4 2 6" xfId="4963" xr:uid="{B6F02DC5-58F9-4B7A-9956-425BB2B8E7E0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4E1F5F1C-44DB-43EE-9E09-FC3D47CBA4A7}"/>
    <cellStyle name="Normal 9 3 4 3 2 3" xfId="4974" xr:uid="{3088FF84-66AC-476D-B36F-4E8EDE0509D1}"/>
    <cellStyle name="Normal 9 3 4 3 3" xfId="3202" xr:uid="{859E553D-2322-4DB5-9E80-3DCC002E1CE7}"/>
    <cellStyle name="Normal 9 3 4 3 3 2" xfId="4976" xr:uid="{3CDE9374-3440-41BD-86D0-1BBE8BFCE62F}"/>
    <cellStyle name="Normal 9 3 4 3 4" xfId="3203" xr:uid="{C9E2BC69-2D11-4B5E-8793-867FEC47FD74}"/>
    <cellStyle name="Normal 9 3 4 3 4 2" xfId="4977" xr:uid="{7498D22B-0C2D-482F-8E2A-D24D30434E37}"/>
    <cellStyle name="Normal 9 3 4 3 5" xfId="4973" xr:uid="{0726C82F-5F56-44A7-B1C0-70EBA7E30F2F}"/>
    <cellStyle name="Normal 9 3 4 4" xfId="3204" xr:uid="{B7E52E64-CF8F-4FA1-BD38-E40D2DE1CA8F}"/>
    <cellStyle name="Normal 9 3 4 4 2" xfId="3205" xr:uid="{6A5A9A9D-6477-4EC3-91D0-8634064021F4}"/>
    <cellStyle name="Normal 9 3 4 4 2 2" xfId="4979" xr:uid="{F048149C-67A2-4984-9CFA-DDA9D29D6BE5}"/>
    <cellStyle name="Normal 9 3 4 4 3" xfId="3206" xr:uid="{BE61994C-C61D-45B9-A15A-8CA2F75F275C}"/>
    <cellStyle name="Normal 9 3 4 4 3 2" xfId="4980" xr:uid="{754C8D38-4E70-40E3-B6E9-F54D4620F46E}"/>
    <cellStyle name="Normal 9 3 4 4 4" xfId="3207" xr:uid="{38B0C644-8565-442D-8A70-0CDFD71267BE}"/>
    <cellStyle name="Normal 9 3 4 4 4 2" xfId="4981" xr:uid="{4C7922DE-2D19-4BD0-9CEA-27FB3238B6D1}"/>
    <cellStyle name="Normal 9 3 4 4 5" xfId="4978" xr:uid="{A116885F-5FB0-4648-858F-364DADD8B7D2}"/>
    <cellStyle name="Normal 9 3 4 5" xfId="3208" xr:uid="{F3E6D4C4-EA5D-43E6-AA16-6FCFED5CAC01}"/>
    <cellStyle name="Normal 9 3 4 5 2" xfId="4982" xr:uid="{10C3A6E2-B117-4313-8ABF-9A0451813CD0}"/>
    <cellStyle name="Normal 9 3 4 6" xfId="3209" xr:uid="{803A3E4C-71C6-4C73-BF27-0215576BC0DE}"/>
    <cellStyle name="Normal 9 3 4 6 2" xfId="4983" xr:uid="{78B6603B-EC95-44EC-A80C-963C3373EF39}"/>
    <cellStyle name="Normal 9 3 4 7" xfId="3210" xr:uid="{2D7083F8-557C-4B17-B563-D93C0384D675}"/>
    <cellStyle name="Normal 9 3 4 7 2" xfId="4984" xr:uid="{CC8B5638-D71D-49D2-83D8-3BAF4A868568}"/>
    <cellStyle name="Normal 9 3 4 8" xfId="4962" xr:uid="{D6110CF4-3C8B-4214-A801-A298B51500F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F94CF373-A7E2-431E-AE0A-9C14AB9EE1E7}"/>
    <cellStyle name="Normal 9 3 5 2 2 2 3" xfId="4988" xr:uid="{4CE9C5DB-6352-4406-9C9D-BCFA8ACD5F94}"/>
    <cellStyle name="Normal 9 3 5 2 2 3" xfId="4255" xr:uid="{CDCA4BF1-82E3-45DD-8C87-BEDE17AF3A01}"/>
    <cellStyle name="Normal 9 3 5 2 2 3 2" xfId="4990" xr:uid="{FA09CCC9-4AE2-4EF3-BAF5-9B88302CC53D}"/>
    <cellStyle name="Normal 9 3 5 2 2 4" xfId="4987" xr:uid="{05F7D445-10AE-49AD-8283-369D8149C8D6}"/>
    <cellStyle name="Normal 9 3 5 2 3" xfId="3214" xr:uid="{E9D1AAEF-09A2-445F-BED7-13D463E938FC}"/>
    <cellStyle name="Normal 9 3 5 2 3 2" xfId="4256" xr:uid="{2E65939E-F180-4EF8-9329-2AEA0F8150D2}"/>
    <cellStyle name="Normal 9 3 5 2 3 2 2" xfId="4992" xr:uid="{4B332834-1407-409A-8DAB-7CCC858BE7B7}"/>
    <cellStyle name="Normal 9 3 5 2 3 3" xfId="4991" xr:uid="{97287641-D73B-43DF-B852-98ED86C151A2}"/>
    <cellStyle name="Normal 9 3 5 2 4" xfId="3215" xr:uid="{B907F800-23B2-472F-AB26-899EAA492952}"/>
    <cellStyle name="Normal 9 3 5 2 4 2" xfId="4993" xr:uid="{3F0B5081-B9D2-4A7E-AE11-B1B199901BC5}"/>
    <cellStyle name="Normal 9 3 5 2 5" xfId="4986" xr:uid="{9A7F1D45-A6BA-4E5A-A2CE-5EE792726143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AF2E434B-A772-42E8-9712-B642E753FBB5}"/>
    <cellStyle name="Normal 9 3 5 3 2 3" xfId="4995" xr:uid="{F86EB837-B811-426D-B42E-70625E4BE018}"/>
    <cellStyle name="Normal 9 3 5 3 3" xfId="3218" xr:uid="{D376B54B-4288-4988-92BA-FE9EEEB32519}"/>
    <cellStyle name="Normal 9 3 5 3 3 2" xfId="4997" xr:uid="{893CA99D-D193-46FF-890F-C0E29B736599}"/>
    <cellStyle name="Normal 9 3 5 3 4" xfId="3219" xr:uid="{7B79ED67-678A-4700-95E9-FD42624D2D91}"/>
    <cellStyle name="Normal 9 3 5 3 4 2" xfId="4998" xr:uid="{3A81FBBC-F495-4855-A14C-80740BAF7BF6}"/>
    <cellStyle name="Normal 9 3 5 3 5" xfId="4994" xr:uid="{65C55392-15E0-4931-8E7B-CC02E2839377}"/>
    <cellStyle name="Normal 9 3 5 4" xfId="3220" xr:uid="{E37FD5A4-8D85-4AF9-8746-2A27AD14D583}"/>
    <cellStyle name="Normal 9 3 5 4 2" xfId="4258" xr:uid="{D6C9FA30-B072-4839-ACB0-40FDE19D79FB}"/>
    <cellStyle name="Normal 9 3 5 4 2 2" xfId="5000" xr:uid="{E05856A0-DBA0-4603-BE23-9E4B39AAB3CD}"/>
    <cellStyle name="Normal 9 3 5 4 3" xfId="4999" xr:uid="{A3BBC3B3-04F5-4806-8DA7-D164003F7849}"/>
    <cellStyle name="Normal 9 3 5 5" xfId="3221" xr:uid="{81B55BE6-F6F2-41F3-B85B-B0837804FE64}"/>
    <cellStyle name="Normal 9 3 5 5 2" xfId="5001" xr:uid="{C2BAC12B-BA69-4815-AB59-8B6297230862}"/>
    <cellStyle name="Normal 9 3 5 6" xfId="3222" xr:uid="{3A11D87E-9994-4FC6-809F-B4E217F15DB3}"/>
    <cellStyle name="Normal 9 3 5 6 2" xfId="5002" xr:uid="{4DB40942-E52F-41C7-A222-76946BF04967}"/>
    <cellStyle name="Normal 9 3 5 7" xfId="4985" xr:uid="{9FF315DE-30EB-457C-81E8-E0B7DAAB89CD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B6CC19EB-D441-4CDA-AF15-742155603892}"/>
    <cellStyle name="Normal 9 3 6 2 2 3" xfId="5005" xr:uid="{15CA37FD-D37B-48E3-B5A5-D70599E51E77}"/>
    <cellStyle name="Normal 9 3 6 2 3" xfId="3226" xr:uid="{BFB16D22-425E-4A4C-9E8B-76A55139CE48}"/>
    <cellStyle name="Normal 9 3 6 2 3 2" xfId="5007" xr:uid="{72ED8599-3D0D-45CF-AA40-4B518FDD0007}"/>
    <cellStyle name="Normal 9 3 6 2 4" xfId="3227" xr:uid="{DEE05BC0-CAED-4A4E-AA58-32B1C758C8FE}"/>
    <cellStyle name="Normal 9 3 6 2 4 2" xfId="5008" xr:uid="{DF536EE4-D252-4A3F-B0F4-15C8DACD7CDD}"/>
    <cellStyle name="Normal 9 3 6 2 5" xfId="5004" xr:uid="{57E72DF0-E486-4ED8-8B8E-5F0C6665C8D3}"/>
    <cellStyle name="Normal 9 3 6 3" xfId="3228" xr:uid="{9B268206-27D9-4036-B757-17A679EBF9F6}"/>
    <cellStyle name="Normal 9 3 6 3 2" xfId="4260" xr:uid="{F4A59E7F-A319-4A3D-BDFE-4A802922E196}"/>
    <cellStyle name="Normal 9 3 6 3 2 2" xfId="5010" xr:uid="{2FFEF2FE-69E8-488C-810D-2CAFC8F61383}"/>
    <cellStyle name="Normal 9 3 6 3 3" xfId="5009" xr:uid="{951C3032-A716-4397-8F57-6BD1C6CFE56D}"/>
    <cellStyle name="Normal 9 3 6 4" xfId="3229" xr:uid="{2A25F579-A2F9-4E80-98F9-BE1CA3AA2300}"/>
    <cellStyle name="Normal 9 3 6 4 2" xfId="5011" xr:uid="{B64FCD67-0929-469F-A968-C81A7C9B7E25}"/>
    <cellStyle name="Normal 9 3 6 5" xfId="3230" xr:uid="{A38065C7-B910-4346-8B42-57F6B4E3B824}"/>
    <cellStyle name="Normal 9 3 6 5 2" xfId="5012" xr:uid="{27297A9C-89EF-4E98-A857-4009586139EB}"/>
    <cellStyle name="Normal 9 3 6 6" xfId="5003" xr:uid="{0C321A5D-0AF6-4637-BF10-E66CA7E52108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EF4F0A59-7D90-4E6E-A876-79A91A1375A8}"/>
    <cellStyle name="Normal 9 3 7 2 3" xfId="5014" xr:uid="{60DA4BC1-CAB1-49D3-81F8-FED6A8EC14EA}"/>
    <cellStyle name="Normal 9 3 7 3" xfId="3233" xr:uid="{38775F42-C864-4A35-9A6E-6EB8D771FAB3}"/>
    <cellStyle name="Normal 9 3 7 3 2" xfId="5016" xr:uid="{656D25B1-973A-4D2D-BC2B-62CDBE58F946}"/>
    <cellStyle name="Normal 9 3 7 4" xfId="3234" xr:uid="{7F377F1D-7586-4C1C-AC60-FA8942F86B23}"/>
    <cellStyle name="Normal 9 3 7 4 2" xfId="5017" xr:uid="{B1E854FB-94E8-458A-BA7B-0E353FA3084C}"/>
    <cellStyle name="Normal 9 3 7 5" xfId="5013" xr:uid="{495A26FF-959F-420E-AEBE-587C05680D96}"/>
    <cellStyle name="Normal 9 3 8" xfId="3235" xr:uid="{3EE253FF-82BE-49E8-B59F-DC9BEF7DAF32}"/>
    <cellStyle name="Normal 9 3 8 2" xfId="3236" xr:uid="{41429C95-83AF-4EE0-A816-07E56C62A355}"/>
    <cellStyle name="Normal 9 3 8 2 2" xfId="5019" xr:uid="{8426B07E-0673-4872-B3D2-B7014C37BCDE}"/>
    <cellStyle name="Normal 9 3 8 3" xfId="3237" xr:uid="{F8F46510-84F2-451B-872B-5E61B548F04B}"/>
    <cellStyle name="Normal 9 3 8 3 2" xfId="5020" xr:uid="{0A8F48B6-DD2E-4DB0-9637-0524685D3130}"/>
    <cellStyle name="Normal 9 3 8 4" xfId="3238" xr:uid="{5B25F764-DE19-4C03-9C12-57F7E42DB5E6}"/>
    <cellStyle name="Normal 9 3 8 4 2" xfId="5021" xr:uid="{504873B9-848B-4EC5-91B0-F7C97577DBEB}"/>
    <cellStyle name="Normal 9 3 8 5" xfId="5018" xr:uid="{670D2FCA-3432-496C-8CFE-135B26B75AB2}"/>
    <cellStyle name="Normal 9 3 9" xfId="3239" xr:uid="{4F151668-A318-42FE-9B66-03C6CECE435F}"/>
    <cellStyle name="Normal 9 3 9 2" xfId="5022" xr:uid="{71A3857E-0BCA-49EF-8BFB-424EDF09AF2A}"/>
    <cellStyle name="Normal 9 4" xfId="3240" xr:uid="{B36AF820-063D-4106-AA68-C19939629719}"/>
    <cellStyle name="Normal 9 4 10" xfId="3241" xr:uid="{05587996-56E9-472F-9AEA-D541525D9EDB}"/>
    <cellStyle name="Normal 9 4 10 2" xfId="5024" xr:uid="{6B559651-E6CB-4529-B923-6B05C3D4A981}"/>
    <cellStyle name="Normal 9 4 11" xfId="3242" xr:uid="{D10EDA6B-A4CA-4A9B-A25A-EB03B9568D01}"/>
    <cellStyle name="Normal 9 4 11 2" xfId="5025" xr:uid="{782844C0-CDB6-4494-BA9B-10A620B04D9B}"/>
    <cellStyle name="Normal 9 4 12" xfId="5023" xr:uid="{72F3DF39-E340-48BA-B5E8-B422D6E176A4}"/>
    <cellStyle name="Normal 9 4 2" xfId="3243" xr:uid="{8AC80D2C-D820-4EC4-8604-A26386C0B4D5}"/>
    <cellStyle name="Normal 9 4 2 10" xfId="5026" xr:uid="{10538276-A5BA-49C8-AEB2-F6F0256A0B1D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AD3FB5EE-869B-47D2-859C-FD8509A8116A}"/>
    <cellStyle name="Normal 9 4 2 2 2 2 2 3" xfId="5030" xr:uid="{2713141C-FFB2-4806-9982-E7DA047187E0}"/>
    <cellStyle name="Normal 9 4 2 2 2 2 3" xfId="3248" xr:uid="{4EC5BD16-BFA6-4F0A-8F5C-336B40266A81}"/>
    <cellStyle name="Normal 9 4 2 2 2 2 3 2" xfId="5032" xr:uid="{0E0B7327-63DA-4F44-9D87-92DD8D7C30ED}"/>
    <cellStyle name="Normal 9 4 2 2 2 2 4" xfId="3249" xr:uid="{61228715-DA0D-4526-8B76-26E7220A911F}"/>
    <cellStyle name="Normal 9 4 2 2 2 2 4 2" xfId="5033" xr:uid="{9069A6DA-E7C5-45EE-898B-B03A900D8440}"/>
    <cellStyle name="Normal 9 4 2 2 2 2 5" xfId="5029" xr:uid="{A2A12D32-286F-431A-93DF-E25F0AAEA67B}"/>
    <cellStyle name="Normal 9 4 2 2 2 3" xfId="3250" xr:uid="{044B7EE5-169B-45B6-BB06-F969673A29EC}"/>
    <cellStyle name="Normal 9 4 2 2 2 3 2" xfId="3251" xr:uid="{9934C75E-97DC-4A5F-92D9-9BB9518D6B7A}"/>
    <cellStyle name="Normal 9 4 2 2 2 3 2 2" xfId="5035" xr:uid="{0F30C0D4-A806-4AC2-944A-001B4617350D}"/>
    <cellStyle name="Normal 9 4 2 2 2 3 3" xfId="3252" xr:uid="{CC6D834B-C4D9-4194-84D9-E271FA2738D2}"/>
    <cellStyle name="Normal 9 4 2 2 2 3 3 2" xfId="5036" xr:uid="{F4802225-D5C6-47D4-9582-161D26968677}"/>
    <cellStyle name="Normal 9 4 2 2 2 3 4" xfId="3253" xr:uid="{C0DFF6F1-8303-4F5C-BA12-2A0C67856970}"/>
    <cellStyle name="Normal 9 4 2 2 2 3 4 2" xfId="5037" xr:uid="{36974715-FFBC-437F-9982-ED16C7F78246}"/>
    <cellStyle name="Normal 9 4 2 2 2 3 5" xfId="5034" xr:uid="{E749EBD7-CE59-406B-B842-4BB359E6F5B9}"/>
    <cellStyle name="Normal 9 4 2 2 2 4" xfId="3254" xr:uid="{8E6B803C-95FC-4CC7-BD71-A248E7196F0B}"/>
    <cellStyle name="Normal 9 4 2 2 2 4 2" xfId="5038" xr:uid="{7D094783-97FD-45E7-9449-E820924BB5A1}"/>
    <cellStyle name="Normal 9 4 2 2 2 5" xfId="3255" xr:uid="{1586594D-1969-4E74-AE57-6F0C25308D6E}"/>
    <cellStyle name="Normal 9 4 2 2 2 5 2" xfId="5039" xr:uid="{E418942D-F5DF-4330-B3E1-60A9859DF8A1}"/>
    <cellStyle name="Normal 9 4 2 2 2 6" xfId="3256" xr:uid="{8EF72C3A-1B20-4919-A3FF-7A4971B0B7F8}"/>
    <cellStyle name="Normal 9 4 2 2 2 6 2" xfId="5040" xr:uid="{AB267A05-C00D-4AEF-BD32-92B556273A7D}"/>
    <cellStyle name="Normal 9 4 2 2 2 7" xfId="5028" xr:uid="{2F985D49-4B4A-4BEA-8573-C72CB906C5E4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02A064A3-13DB-4204-9985-D02D72D1AD81}"/>
    <cellStyle name="Normal 9 4 2 2 3 2 3" xfId="3260" xr:uid="{6F8DDBC6-3E3A-40CD-A4F4-C1180DC5667B}"/>
    <cellStyle name="Normal 9 4 2 2 3 2 3 2" xfId="5044" xr:uid="{B5AC5B1A-68CB-4272-85C3-F12145996C38}"/>
    <cellStyle name="Normal 9 4 2 2 3 2 4" xfId="3261" xr:uid="{219981AE-239B-4A9A-8E59-0EE983D2BF3D}"/>
    <cellStyle name="Normal 9 4 2 2 3 2 4 2" xfId="5045" xr:uid="{FCE5FC7A-0BBD-4492-9D01-5D4C5907BAAC}"/>
    <cellStyle name="Normal 9 4 2 2 3 2 5" xfId="5042" xr:uid="{A097BA76-B64E-4CCC-A829-7E2CC0773FA1}"/>
    <cellStyle name="Normal 9 4 2 2 3 3" xfId="3262" xr:uid="{23E1501E-7B04-40CD-A487-2F219F247E65}"/>
    <cellStyle name="Normal 9 4 2 2 3 3 2" xfId="5046" xr:uid="{8E62F35F-1299-4138-A7EF-5DE0919F0D27}"/>
    <cellStyle name="Normal 9 4 2 2 3 4" xfId="3263" xr:uid="{E1B79620-2A9C-4A0F-B2AD-3E033A2CE8F8}"/>
    <cellStyle name="Normal 9 4 2 2 3 4 2" xfId="5047" xr:uid="{3BDCA088-FE47-4909-83F6-F8DC5BA9942F}"/>
    <cellStyle name="Normal 9 4 2 2 3 5" xfId="3264" xr:uid="{110D809D-0BC3-46CD-B72B-711780E9050F}"/>
    <cellStyle name="Normal 9 4 2 2 3 5 2" xfId="5048" xr:uid="{86C8A421-D6B8-44C1-A5B2-09FB62E26AC6}"/>
    <cellStyle name="Normal 9 4 2 2 3 6" xfId="5041" xr:uid="{E4A75FD4-E9CF-47FD-B665-80C97E12EB75}"/>
    <cellStyle name="Normal 9 4 2 2 4" xfId="3265" xr:uid="{B8C2EED8-CB66-47A1-ADA3-DD4BA98651F3}"/>
    <cellStyle name="Normal 9 4 2 2 4 2" xfId="3266" xr:uid="{0BC5AF3E-CC97-466E-ACF1-9AA392D62128}"/>
    <cellStyle name="Normal 9 4 2 2 4 2 2" xfId="5050" xr:uid="{876E11F5-AEFF-4DAF-9BC6-942FD4326AF3}"/>
    <cellStyle name="Normal 9 4 2 2 4 3" xfId="3267" xr:uid="{17E09A5C-8A59-4EB1-8865-BE6EC04B6B60}"/>
    <cellStyle name="Normal 9 4 2 2 4 3 2" xfId="5051" xr:uid="{47E48565-E371-42CD-9DA1-6CC7254A5CBE}"/>
    <cellStyle name="Normal 9 4 2 2 4 4" xfId="3268" xr:uid="{71E5044D-E050-4A67-87BB-3B7AEAEEA0E1}"/>
    <cellStyle name="Normal 9 4 2 2 4 4 2" xfId="5052" xr:uid="{4084916A-324F-48AA-AB34-C7783FB23597}"/>
    <cellStyle name="Normal 9 4 2 2 4 5" xfId="5049" xr:uid="{551E188C-85FF-4B87-9739-C52118E8A813}"/>
    <cellStyle name="Normal 9 4 2 2 5" xfId="3269" xr:uid="{A1A31F0E-5E48-40A1-A790-F81542757042}"/>
    <cellStyle name="Normal 9 4 2 2 5 2" xfId="3270" xr:uid="{B07BD559-0B0D-479E-8705-6D1395CB3079}"/>
    <cellStyle name="Normal 9 4 2 2 5 2 2" xfId="5054" xr:uid="{A3F53866-AE54-47F4-9570-0F7CB9737E06}"/>
    <cellStyle name="Normal 9 4 2 2 5 3" xfId="3271" xr:uid="{D696B72D-DA5D-432D-B7FC-060A1F34C1ED}"/>
    <cellStyle name="Normal 9 4 2 2 5 3 2" xfId="5055" xr:uid="{4FD591B8-3BDA-4C52-B3F5-F127EE534044}"/>
    <cellStyle name="Normal 9 4 2 2 5 4" xfId="3272" xr:uid="{13EBF954-1F08-4D3B-B5FA-D19F1D84E502}"/>
    <cellStyle name="Normal 9 4 2 2 5 4 2" xfId="5056" xr:uid="{E62624B8-FFFF-4233-94FB-08563312C22C}"/>
    <cellStyle name="Normal 9 4 2 2 5 5" xfId="5053" xr:uid="{804A1E41-92EB-4199-9C40-267C4FECC796}"/>
    <cellStyle name="Normal 9 4 2 2 6" xfId="3273" xr:uid="{FAF572B2-5516-4FEC-B5D0-D8BB079B286A}"/>
    <cellStyle name="Normal 9 4 2 2 6 2" xfId="5057" xr:uid="{53B1564C-151E-49A7-BAD4-47BBC5E9A961}"/>
    <cellStyle name="Normal 9 4 2 2 7" xfId="3274" xr:uid="{8B112F79-1278-4631-81D6-9972DA2AC6D9}"/>
    <cellStyle name="Normal 9 4 2 2 7 2" xfId="5058" xr:uid="{49C448A8-DA0D-469D-B416-3A5932FE4066}"/>
    <cellStyle name="Normal 9 4 2 2 8" xfId="3275" xr:uid="{6CF4D569-8D5B-414E-922F-009464BABB7D}"/>
    <cellStyle name="Normal 9 4 2 2 8 2" xfId="5059" xr:uid="{09126BBF-866B-4B58-BBF8-49083FAC72C1}"/>
    <cellStyle name="Normal 9 4 2 2 9" xfId="5027" xr:uid="{A0AD6AD3-24D9-4C95-B01C-37ED29270D0B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7FC9B3F3-9368-4DA0-8DDF-07736B7B10F2}"/>
    <cellStyle name="Normal 9 4 2 3 2 2 2 3" xfId="5063" xr:uid="{C4C8262D-C53A-43FC-869C-E0FB8B34CE19}"/>
    <cellStyle name="Normal 9 4 2 3 2 2 3" xfId="4265" xr:uid="{2ECDEDAD-A212-4492-8F74-A6CEEF34DDEA}"/>
    <cellStyle name="Normal 9 4 2 3 2 2 3 2" xfId="5065" xr:uid="{3587D302-29B1-4AF3-9AD4-423747F98332}"/>
    <cellStyle name="Normal 9 4 2 3 2 2 4" xfId="5062" xr:uid="{C58361E0-26C5-4655-81FC-EC21496CED44}"/>
    <cellStyle name="Normal 9 4 2 3 2 3" xfId="3279" xr:uid="{8CDEB715-07C0-4FE4-A61E-49CC1FB8EB0C}"/>
    <cellStyle name="Normal 9 4 2 3 2 3 2" xfId="4266" xr:uid="{49793AFE-CA67-4B52-AE66-F411EC6ECE11}"/>
    <cellStyle name="Normal 9 4 2 3 2 3 2 2" xfId="5067" xr:uid="{F91804EE-A5B5-40CE-819C-38F592F8909C}"/>
    <cellStyle name="Normal 9 4 2 3 2 3 3" xfId="5066" xr:uid="{79A48299-B83D-4C0F-957D-1464B41A9236}"/>
    <cellStyle name="Normal 9 4 2 3 2 4" xfId="3280" xr:uid="{6813B584-FABB-43CA-AEE4-24CDD72D4F7D}"/>
    <cellStyle name="Normal 9 4 2 3 2 4 2" xfId="5068" xr:uid="{8BA46F94-62D4-441F-92C1-CE8B9C86F3D9}"/>
    <cellStyle name="Normal 9 4 2 3 2 5" xfId="5061" xr:uid="{DB3E2DD0-F375-4D93-91F1-69A114B287F5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071608E5-3B69-4088-8AFD-70F36A03CC22}"/>
    <cellStyle name="Normal 9 4 2 3 3 2 3" xfId="5070" xr:uid="{4C736F4F-BA7B-40CE-8E3B-646C653188C2}"/>
    <cellStyle name="Normal 9 4 2 3 3 3" xfId="3283" xr:uid="{ABFF89AF-85E3-46C9-B362-41EEC11E2AEE}"/>
    <cellStyle name="Normal 9 4 2 3 3 3 2" xfId="5072" xr:uid="{01A5A202-B8B9-462F-BC6D-A94B84BF732D}"/>
    <cellStyle name="Normal 9 4 2 3 3 4" xfId="3284" xr:uid="{549A0934-7F38-4FBF-B25D-0C11B396FC8C}"/>
    <cellStyle name="Normal 9 4 2 3 3 4 2" xfId="5073" xr:uid="{93D79194-D19A-47F3-A55E-670FF1313D17}"/>
    <cellStyle name="Normal 9 4 2 3 3 5" xfId="5069" xr:uid="{14DF89B0-EA1A-4FD9-9A75-85C1E7C334F4}"/>
    <cellStyle name="Normal 9 4 2 3 4" xfId="3285" xr:uid="{EE1C93E9-6800-4BBD-A6DA-7EAAA8FB2FD6}"/>
    <cellStyle name="Normal 9 4 2 3 4 2" xfId="4268" xr:uid="{D58037FC-2370-4193-A0C1-F8E06A91FC04}"/>
    <cellStyle name="Normal 9 4 2 3 4 2 2" xfId="5075" xr:uid="{93D39043-B4EA-4CF3-A60C-E025D912FFB9}"/>
    <cellStyle name="Normal 9 4 2 3 4 3" xfId="5074" xr:uid="{5A9BD40F-FFA2-4BEB-ABE2-465748C8D7ED}"/>
    <cellStyle name="Normal 9 4 2 3 5" xfId="3286" xr:uid="{E8C37C29-FD4B-49BC-8E22-AC2EBE7DF593}"/>
    <cellStyle name="Normal 9 4 2 3 5 2" xfId="5076" xr:uid="{D65578D3-C977-4E52-B2F1-319B200643D8}"/>
    <cellStyle name="Normal 9 4 2 3 6" xfId="3287" xr:uid="{906AEEC2-8CF4-473F-99C6-F43E29750A31}"/>
    <cellStyle name="Normal 9 4 2 3 6 2" xfId="5077" xr:uid="{399ABB8A-92BF-4C52-9FC6-E29E7FB64FD9}"/>
    <cellStyle name="Normal 9 4 2 3 7" xfId="5060" xr:uid="{4DC3B558-E2AA-40B0-8FD1-CE378ECA99D0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038599C5-4994-468C-ABE8-22609EBF5A78}"/>
    <cellStyle name="Normal 9 4 2 4 2 2 3" xfId="5080" xr:uid="{6549BB9E-B42C-4044-9D0F-C19A19A07647}"/>
    <cellStyle name="Normal 9 4 2 4 2 3" xfId="3291" xr:uid="{B5DF5C07-B2AB-4224-A98B-82ABF32D17FE}"/>
    <cellStyle name="Normal 9 4 2 4 2 3 2" xfId="5082" xr:uid="{44EFE685-675D-4160-91CA-71DE3C70AD69}"/>
    <cellStyle name="Normal 9 4 2 4 2 4" xfId="3292" xr:uid="{E3649021-61EE-422C-820F-959F7B2F146A}"/>
    <cellStyle name="Normal 9 4 2 4 2 4 2" xfId="5083" xr:uid="{B0EF9DBF-7E29-48F9-A7E3-B1B8C92CDF0C}"/>
    <cellStyle name="Normal 9 4 2 4 2 5" xfId="5079" xr:uid="{8C3E4F3F-6BE0-45C8-B94A-272EDCA59D10}"/>
    <cellStyle name="Normal 9 4 2 4 3" xfId="3293" xr:uid="{A9E734C7-CD7B-445D-A574-47F4C6690C6E}"/>
    <cellStyle name="Normal 9 4 2 4 3 2" xfId="4270" xr:uid="{4F7E71AF-2EBC-4F6C-BBB1-729B073D06F1}"/>
    <cellStyle name="Normal 9 4 2 4 3 2 2" xfId="5085" xr:uid="{45E8C804-7C6F-4976-9106-B3FFDEA65E0F}"/>
    <cellStyle name="Normal 9 4 2 4 3 3" xfId="5084" xr:uid="{83CD301C-8A4A-4496-8F9A-122A9A6961E1}"/>
    <cellStyle name="Normal 9 4 2 4 4" xfId="3294" xr:uid="{DC7FEBBA-CC56-40D6-96FC-5EF4CE97DDAF}"/>
    <cellStyle name="Normal 9 4 2 4 4 2" xfId="5086" xr:uid="{A6E60F1B-5097-49F5-8B54-5D57F6D1360E}"/>
    <cellStyle name="Normal 9 4 2 4 5" xfId="3295" xr:uid="{8DE7B1EA-9A22-4B40-B828-D5462898E796}"/>
    <cellStyle name="Normal 9 4 2 4 5 2" xfId="5087" xr:uid="{3987ACB3-7331-4636-8838-27A4436B9C84}"/>
    <cellStyle name="Normal 9 4 2 4 6" xfId="5078" xr:uid="{5BB1C7EC-F7A0-44DB-AE35-CE1F5E6A1A86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FCC7F291-DD5B-4FC1-A1D5-F34EAE90FF81}"/>
    <cellStyle name="Normal 9 4 2 5 2 3" xfId="5089" xr:uid="{C6899F8B-60E4-45D3-ABFB-93D69343303F}"/>
    <cellStyle name="Normal 9 4 2 5 3" xfId="3298" xr:uid="{515F52F5-1FF6-4780-AB0D-57AC1901353A}"/>
    <cellStyle name="Normal 9 4 2 5 3 2" xfId="5091" xr:uid="{0FD94B12-FA7E-4E12-8791-D3D9EB51C45B}"/>
    <cellStyle name="Normal 9 4 2 5 4" xfId="3299" xr:uid="{E7E48E44-7E34-4478-905F-783CE06C0F36}"/>
    <cellStyle name="Normal 9 4 2 5 4 2" xfId="5092" xr:uid="{AE623C60-ADBF-4B67-9F6C-27DCECA32CCE}"/>
    <cellStyle name="Normal 9 4 2 5 5" xfId="5088" xr:uid="{F1964F59-8667-4991-B46C-090EDD6E879F}"/>
    <cellStyle name="Normal 9 4 2 6" xfId="3300" xr:uid="{5C803D0A-6AEB-4A8F-8E80-8D3622118DA2}"/>
    <cellStyle name="Normal 9 4 2 6 2" xfId="3301" xr:uid="{EBA2872D-81A5-4177-BD14-9D3F5247FA3D}"/>
    <cellStyle name="Normal 9 4 2 6 2 2" xfId="5094" xr:uid="{CC190103-0B34-4C7D-9F4A-F384B164A2E7}"/>
    <cellStyle name="Normal 9 4 2 6 3" xfId="3302" xr:uid="{30B89C50-1B50-431D-AE16-A9B691624786}"/>
    <cellStyle name="Normal 9 4 2 6 3 2" xfId="5095" xr:uid="{03351813-912F-4993-AC89-DD22B7BB6BE2}"/>
    <cellStyle name="Normal 9 4 2 6 4" xfId="3303" xr:uid="{E02EA51D-AE4E-4A27-B385-1D45F1D7B0F0}"/>
    <cellStyle name="Normal 9 4 2 6 4 2" xfId="5096" xr:uid="{798D055A-33A7-4CBD-A519-1475A88E7789}"/>
    <cellStyle name="Normal 9 4 2 6 5" xfId="5093" xr:uid="{15818F56-0CA5-4D2A-92F3-CD3B09281364}"/>
    <cellStyle name="Normal 9 4 2 7" xfId="3304" xr:uid="{717EC764-6200-4781-9DBE-7AE01DC492DD}"/>
    <cellStyle name="Normal 9 4 2 7 2" xfId="5097" xr:uid="{432DF133-86DE-4EDD-AD1A-FB3BF1538B46}"/>
    <cellStyle name="Normal 9 4 2 8" xfId="3305" xr:uid="{D54AE50E-6751-456D-B814-0BC1D4404099}"/>
    <cellStyle name="Normal 9 4 2 8 2" xfId="5098" xr:uid="{956B2FE1-42A4-4942-B0A0-312233C3A450}"/>
    <cellStyle name="Normal 9 4 2 9" xfId="3306" xr:uid="{B26C6B3A-C714-4834-A076-37A046B30935}"/>
    <cellStyle name="Normal 9 4 2 9 2" xfId="5099" xr:uid="{89945EA9-BF07-41F9-9061-F6902966EE79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A0AC2C2F-E9A9-41F9-889B-7DEAE15D8ECB}"/>
    <cellStyle name="Normal 9 4 3 2 2 2 2 2 2" xfId="5475" xr:uid="{E4156A61-685D-454C-AD6C-890B6C6F849A}"/>
    <cellStyle name="Normal 9 4 3 2 2 2 2 2 3" xfId="5104" xr:uid="{D70EFD7C-A0B7-4793-B1C0-88F09426F469}"/>
    <cellStyle name="Normal 9 4 3 2 2 2 3" xfId="4754" xr:uid="{991CA55B-22A0-4EAE-B0BD-95C550C67716}"/>
    <cellStyle name="Normal 9 4 3 2 2 2 3 2" xfId="5476" xr:uid="{0D5FAB93-FEF0-41C3-803C-BE575FA576AE}"/>
    <cellStyle name="Normal 9 4 3 2 2 2 3 3" xfId="5103" xr:uid="{532F7D0B-08CD-4084-A3D2-B190C6406545}"/>
    <cellStyle name="Normal 9 4 3 2 2 3" xfId="3311" xr:uid="{11006371-3CA0-4985-B591-71D72B539045}"/>
    <cellStyle name="Normal 9 4 3 2 2 3 2" xfId="4755" xr:uid="{17CDE764-BFE9-42AA-89D7-B207EB9126A2}"/>
    <cellStyle name="Normal 9 4 3 2 2 3 2 2" xfId="5477" xr:uid="{D618D276-2F7F-4444-B14D-4BF6A56298BA}"/>
    <cellStyle name="Normal 9 4 3 2 2 3 2 3" xfId="5105" xr:uid="{C1CA03C2-D9F5-41A9-B417-11B296E33513}"/>
    <cellStyle name="Normal 9 4 3 2 2 4" xfId="3312" xr:uid="{E62A273D-F6D5-433E-B6BD-74AE87A1D16D}"/>
    <cellStyle name="Normal 9 4 3 2 2 4 2" xfId="5106" xr:uid="{34CB054A-D241-4E8D-9303-34DF870A62DF}"/>
    <cellStyle name="Normal 9 4 3 2 2 5" xfId="5102" xr:uid="{A2D152A1-8072-450E-A721-C590E0773344}"/>
    <cellStyle name="Normal 9 4 3 2 3" xfId="3313" xr:uid="{CDF820E3-1F8D-4790-8EBB-F35BAB48E074}"/>
    <cellStyle name="Normal 9 4 3 2 3 2" xfId="3314" xr:uid="{C6D6D191-4345-4124-95DB-DA72114A04AD}"/>
    <cellStyle name="Normal 9 4 3 2 3 2 2" xfId="4756" xr:uid="{7A80FD27-390D-42B9-B195-DD401F93B7B1}"/>
    <cellStyle name="Normal 9 4 3 2 3 2 2 2" xfId="5478" xr:uid="{F75A87CF-42BD-4ACB-85EE-F678DF9F31C6}"/>
    <cellStyle name="Normal 9 4 3 2 3 2 2 3" xfId="5108" xr:uid="{30CC2E9B-4599-458B-82FB-9BE5EF232BF3}"/>
    <cellStyle name="Normal 9 4 3 2 3 3" xfId="3315" xr:uid="{F82A6596-11F2-4F37-AE15-33682F6E3CCA}"/>
    <cellStyle name="Normal 9 4 3 2 3 3 2" xfId="5109" xr:uid="{4BFB6760-679D-4BE6-ACB8-E73ECEEA8BCD}"/>
    <cellStyle name="Normal 9 4 3 2 3 4" xfId="3316" xr:uid="{93A4C50D-082E-4EAA-80B5-ABA592ACE146}"/>
    <cellStyle name="Normal 9 4 3 2 3 4 2" xfId="5110" xr:uid="{25FE7321-1176-4B5C-B4BB-BBE4FA54262A}"/>
    <cellStyle name="Normal 9 4 3 2 3 5" xfId="5107" xr:uid="{FE120B55-9E64-4F4F-8F9A-D84856BD7BE9}"/>
    <cellStyle name="Normal 9 4 3 2 4" xfId="3317" xr:uid="{0989A098-235A-42A9-8FF4-60D3A72B6897}"/>
    <cellStyle name="Normal 9 4 3 2 4 2" xfId="4757" xr:uid="{FBBD87D5-8019-4102-B954-74DAD61AD493}"/>
    <cellStyle name="Normal 9 4 3 2 4 2 2" xfId="5479" xr:uid="{C9A0759F-2730-41A1-81A9-38C31FF53455}"/>
    <cellStyle name="Normal 9 4 3 2 4 2 3" xfId="5111" xr:uid="{8F4DED76-E03F-4ADD-BD46-1BBD06E5CF0A}"/>
    <cellStyle name="Normal 9 4 3 2 5" xfId="3318" xr:uid="{74781C37-F52E-4614-9623-0B5315CC4C21}"/>
    <cellStyle name="Normal 9 4 3 2 5 2" xfId="5112" xr:uid="{A20280B2-B083-488B-B550-02190BE13088}"/>
    <cellStyle name="Normal 9 4 3 2 6" xfId="3319" xr:uid="{47557503-8191-4F66-A55C-0066518F1329}"/>
    <cellStyle name="Normal 9 4 3 2 6 2" xfId="5113" xr:uid="{411ECC5B-2F83-4443-BF08-7A4CE1C0585C}"/>
    <cellStyle name="Normal 9 4 3 2 7" xfId="5101" xr:uid="{309CC8C4-06D7-4A90-8457-D08ABE6A738B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87A99D26-4724-4ADE-A798-E3AA60058CCC}"/>
    <cellStyle name="Normal 9 4 3 3 2 2 2 2" xfId="5480" xr:uid="{4EC23C8B-4CA5-4A47-96E8-ED27036EC554}"/>
    <cellStyle name="Normal 9 4 3 3 2 2 2 3" xfId="5116" xr:uid="{D27DEE31-261E-4B45-BAAD-13283FD1B2C2}"/>
    <cellStyle name="Normal 9 4 3 3 2 3" xfId="3323" xr:uid="{7540B3B3-BE63-4382-8788-035841DB8000}"/>
    <cellStyle name="Normal 9 4 3 3 2 3 2" xfId="5117" xr:uid="{2F56FD35-FA59-4699-9E7D-9F09152ECE98}"/>
    <cellStyle name="Normal 9 4 3 3 2 4" xfId="3324" xr:uid="{4D05D9EA-2B64-4F3B-97E4-EE0965D522EA}"/>
    <cellStyle name="Normal 9 4 3 3 2 4 2" xfId="5118" xr:uid="{8878C32F-2858-481C-9209-81086F24C5E4}"/>
    <cellStyle name="Normal 9 4 3 3 2 5" xfId="5115" xr:uid="{F3206EB2-F166-425F-997B-E59710AB9B48}"/>
    <cellStyle name="Normal 9 4 3 3 3" xfId="3325" xr:uid="{1695321A-5755-4761-9344-30D1F8022A20}"/>
    <cellStyle name="Normal 9 4 3 3 3 2" xfId="4759" xr:uid="{DA419047-03EA-4D25-95BF-5277BEC8B22F}"/>
    <cellStyle name="Normal 9 4 3 3 3 2 2" xfId="5481" xr:uid="{B68E322F-9AA8-4ED2-9306-EC90A63C7270}"/>
    <cellStyle name="Normal 9 4 3 3 3 2 3" xfId="5119" xr:uid="{00B84048-D889-47AF-8719-E1C80FB99485}"/>
    <cellStyle name="Normal 9 4 3 3 4" xfId="3326" xr:uid="{E5D4892A-4307-46D8-9909-A239FFC90172}"/>
    <cellStyle name="Normal 9 4 3 3 4 2" xfId="5120" xr:uid="{7FDE21E0-20EF-418D-87E8-47BAFE2C67D1}"/>
    <cellStyle name="Normal 9 4 3 3 5" xfId="3327" xr:uid="{4FF37372-DFBC-4372-9252-087A62240A77}"/>
    <cellStyle name="Normal 9 4 3 3 5 2" xfId="5121" xr:uid="{F3A807F5-7F1C-4B9C-BDEC-B72AF483B538}"/>
    <cellStyle name="Normal 9 4 3 3 6" xfId="5114" xr:uid="{9FC29863-AE94-4658-9AC7-80721BDAF8AC}"/>
    <cellStyle name="Normal 9 4 3 4" xfId="3328" xr:uid="{B65728D1-7259-48BA-B3D2-BD4C2CBF7246}"/>
    <cellStyle name="Normal 9 4 3 4 2" xfId="3329" xr:uid="{BE4EE3B0-ECF7-4EF0-ADD3-F7F9BC0D8FBD}"/>
    <cellStyle name="Normal 9 4 3 4 2 2" xfId="4760" xr:uid="{515ADFED-BDBD-481E-97A6-4AD838434D91}"/>
    <cellStyle name="Normal 9 4 3 4 2 2 2" xfId="5482" xr:uid="{8506C69B-13FA-4FC9-940E-FEE2D821D9E8}"/>
    <cellStyle name="Normal 9 4 3 4 2 2 3" xfId="5123" xr:uid="{71D7B137-7163-4B8E-9757-817ECC6C488B}"/>
    <cellStyle name="Normal 9 4 3 4 3" xfId="3330" xr:uid="{B566C851-B38D-41FF-BF26-4880290593F5}"/>
    <cellStyle name="Normal 9 4 3 4 3 2" xfId="5124" xr:uid="{6A2EB610-7A4D-4FDD-B316-53C257BA9700}"/>
    <cellStyle name="Normal 9 4 3 4 4" xfId="3331" xr:uid="{C4DF18AD-95DD-4803-8718-861871550545}"/>
    <cellStyle name="Normal 9 4 3 4 4 2" xfId="5125" xr:uid="{89586F5C-C3DB-49E7-85FF-7449E99C9C9C}"/>
    <cellStyle name="Normal 9 4 3 4 5" xfId="5122" xr:uid="{E65E8063-B381-45E8-A2DF-FA3CE2F07410}"/>
    <cellStyle name="Normal 9 4 3 5" xfId="3332" xr:uid="{6BE34A0C-5247-4E0E-8C18-CBEF482FD451}"/>
    <cellStyle name="Normal 9 4 3 5 2" xfId="3333" xr:uid="{69C0B82B-E59E-451D-8DA8-F3B070829995}"/>
    <cellStyle name="Normal 9 4 3 5 2 2" xfId="5127" xr:uid="{62D8B651-56F5-4B71-99EA-8F95F252DB7C}"/>
    <cellStyle name="Normal 9 4 3 5 3" xfId="3334" xr:uid="{C658907C-AF6D-45D3-88AB-E4B8019AE96D}"/>
    <cellStyle name="Normal 9 4 3 5 3 2" xfId="5128" xr:uid="{229A73C2-C3C6-4F12-A98D-E981B88A4B58}"/>
    <cellStyle name="Normal 9 4 3 5 4" xfId="3335" xr:uid="{8BAF2CE6-A7BF-40F0-8222-1362BA7F2706}"/>
    <cellStyle name="Normal 9 4 3 5 4 2" xfId="5129" xr:uid="{4A0AA767-3F10-4CB3-9050-5ACD9BA4E794}"/>
    <cellStyle name="Normal 9 4 3 5 5" xfId="5126" xr:uid="{2B54BE37-2CF0-4837-865B-AF8B82BA442C}"/>
    <cellStyle name="Normal 9 4 3 6" xfId="3336" xr:uid="{663F01B0-33FA-4D39-B6E1-F587E2B0AF15}"/>
    <cellStyle name="Normal 9 4 3 6 2" xfId="5130" xr:uid="{BD1F77A4-3EEA-455B-8166-FE68BAAC5945}"/>
    <cellStyle name="Normal 9 4 3 7" xfId="3337" xr:uid="{ED672016-18E9-4ABB-90F2-C09EC1FDC260}"/>
    <cellStyle name="Normal 9 4 3 7 2" xfId="5131" xr:uid="{4C3F7C14-4E63-450F-A136-E02BBC9B186D}"/>
    <cellStyle name="Normal 9 4 3 8" xfId="3338" xr:uid="{818A346A-71F6-4324-9525-50E86AB2A0BA}"/>
    <cellStyle name="Normal 9 4 3 8 2" xfId="5132" xr:uid="{BD7AB3CF-45A3-40F7-8C83-4C705C58440F}"/>
    <cellStyle name="Normal 9 4 3 9" xfId="5100" xr:uid="{B59268CD-F3C1-4E54-AF4D-282BB39A89F2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D37703D1-5AE9-460D-A020-EC7B31E60BC9}"/>
    <cellStyle name="Normal 9 4 4 2 2 2 3" xfId="5136" xr:uid="{13992178-2BAA-41C8-BE2F-DA1F41D48379}"/>
    <cellStyle name="Normal 9 4 4 2 2 3" xfId="3343" xr:uid="{1B8C1CF7-E5C9-4880-B588-E7606850BBF2}"/>
    <cellStyle name="Normal 9 4 4 2 2 3 2" xfId="5138" xr:uid="{F60A96B8-1BB7-4660-8AD0-BF7E71B0182B}"/>
    <cellStyle name="Normal 9 4 4 2 2 4" xfId="3344" xr:uid="{A6BBA61C-2B58-4B6A-8522-D19F9275B174}"/>
    <cellStyle name="Normal 9 4 4 2 2 4 2" xfId="5139" xr:uid="{020C3B34-F1B6-4564-8583-ABA81D317256}"/>
    <cellStyle name="Normal 9 4 4 2 2 5" xfId="5135" xr:uid="{82B0EB2B-4E6F-4247-B87B-223CA0ACAEC6}"/>
    <cellStyle name="Normal 9 4 4 2 3" xfId="3345" xr:uid="{58AD18EB-8B28-4CCF-A2F5-A6C00EBA9C96}"/>
    <cellStyle name="Normal 9 4 4 2 3 2" xfId="4274" xr:uid="{7633241B-2A2F-4012-9F3C-417098F53043}"/>
    <cellStyle name="Normal 9 4 4 2 3 2 2" xfId="5141" xr:uid="{F8DE5944-BD73-4B0A-A775-7A399AA4F2FE}"/>
    <cellStyle name="Normal 9 4 4 2 3 3" xfId="5140" xr:uid="{0557FDB5-338F-46B2-B1E4-6CE504DB9F9C}"/>
    <cellStyle name="Normal 9 4 4 2 4" xfId="3346" xr:uid="{3F26112B-9D0F-4391-92B1-84B930FB740C}"/>
    <cellStyle name="Normal 9 4 4 2 4 2" xfId="5142" xr:uid="{0981A443-C4C1-4738-B0FC-EEF76F0397FA}"/>
    <cellStyle name="Normal 9 4 4 2 5" xfId="3347" xr:uid="{97EBE7D5-F65F-460B-9708-FD331A512542}"/>
    <cellStyle name="Normal 9 4 4 2 5 2" xfId="5143" xr:uid="{532E5601-496E-4CC3-87E9-D9F810D6FC6B}"/>
    <cellStyle name="Normal 9 4 4 2 6" xfId="5134" xr:uid="{1119A8C0-98DC-4763-8CD9-80AE4D5C909C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5252D0FE-1DA5-42C0-B752-D1CA5B5246A9}"/>
    <cellStyle name="Normal 9 4 4 3 2 3" xfId="5145" xr:uid="{4B639121-0811-4396-9396-A7D79A92B37D}"/>
    <cellStyle name="Normal 9 4 4 3 3" xfId="3350" xr:uid="{677283A2-FBAA-4A7D-BF93-5C581F8828B9}"/>
    <cellStyle name="Normal 9 4 4 3 3 2" xfId="5147" xr:uid="{63DEE1E2-BD4D-4DC4-8A9E-A05D038516CA}"/>
    <cellStyle name="Normal 9 4 4 3 4" xfId="3351" xr:uid="{086C0F03-BD4C-4343-9F4F-C5C72CC9C108}"/>
    <cellStyle name="Normal 9 4 4 3 4 2" xfId="5148" xr:uid="{FF9D485B-CD8C-4A3E-B064-3087DC363613}"/>
    <cellStyle name="Normal 9 4 4 3 5" xfId="5144" xr:uid="{2D2CA53B-5AC6-4AC0-8BF7-CC83D5FD4209}"/>
    <cellStyle name="Normal 9 4 4 4" xfId="3352" xr:uid="{373083DB-45F7-467D-8220-0D1AFD273947}"/>
    <cellStyle name="Normal 9 4 4 4 2" xfId="3353" xr:uid="{321DF2AC-9CAD-420A-9817-3F63C8157AEA}"/>
    <cellStyle name="Normal 9 4 4 4 2 2" xfId="5150" xr:uid="{17DEB35A-A232-4437-90A4-8A7CBD946AA2}"/>
    <cellStyle name="Normal 9 4 4 4 3" xfId="3354" xr:uid="{B396A407-E763-4E74-9620-D29DAC74A0C9}"/>
    <cellStyle name="Normal 9 4 4 4 3 2" xfId="5151" xr:uid="{A07ED487-E5D9-4503-8423-78D946F1BB6E}"/>
    <cellStyle name="Normal 9 4 4 4 4" xfId="3355" xr:uid="{49057117-C5D1-4F54-9358-182822105648}"/>
    <cellStyle name="Normal 9 4 4 4 4 2" xfId="5152" xr:uid="{B0F2110A-BF7E-457C-91D6-1A51AD6A45D0}"/>
    <cellStyle name="Normal 9 4 4 4 5" xfId="5149" xr:uid="{F7AC107A-38E8-4C15-9351-7980A5D3D04A}"/>
    <cellStyle name="Normal 9 4 4 5" xfId="3356" xr:uid="{C64D3DB9-8FB5-481D-8C0E-356859EB31C3}"/>
    <cellStyle name="Normal 9 4 4 5 2" xfId="5153" xr:uid="{481ADC81-2613-451F-A747-AE46605D763A}"/>
    <cellStyle name="Normal 9 4 4 6" xfId="3357" xr:uid="{CE611F52-669B-4434-9538-3DE5D1953BF8}"/>
    <cellStyle name="Normal 9 4 4 6 2" xfId="5154" xr:uid="{AB906D39-CB68-4DEF-96DE-69F14C08AEA0}"/>
    <cellStyle name="Normal 9 4 4 7" xfId="3358" xr:uid="{E42AA119-7F29-4E69-B4D7-3893569B3A67}"/>
    <cellStyle name="Normal 9 4 4 7 2" xfId="5155" xr:uid="{0678C680-154E-4C15-8B72-C92BC7FC5F65}"/>
    <cellStyle name="Normal 9 4 4 8" xfId="5133" xr:uid="{44D3C720-0CB6-48A8-824C-F6D70514039E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4F6958C7-3204-4A8A-805E-3B0430C4E90D}"/>
    <cellStyle name="Normal 9 4 5 2 2 3" xfId="5158" xr:uid="{7D85F84A-A3F6-46AA-9C45-3239FE07F4EE}"/>
    <cellStyle name="Normal 9 4 5 2 3" xfId="3362" xr:uid="{DC9331B7-1C1E-4DEF-8ACA-BBB92E1435CA}"/>
    <cellStyle name="Normal 9 4 5 2 3 2" xfId="5160" xr:uid="{01261D55-48F6-4CC7-BE3F-1F7B56A66326}"/>
    <cellStyle name="Normal 9 4 5 2 4" xfId="3363" xr:uid="{A08CA7CB-1D88-4572-B0F9-EF195DDDD5C2}"/>
    <cellStyle name="Normal 9 4 5 2 4 2" xfId="5161" xr:uid="{F35A7997-205B-42EA-87E8-6A01BCC2DB3E}"/>
    <cellStyle name="Normal 9 4 5 2 5" xfId="5157" xr:uid="{54CBB4AC-EA5C-4814-BDB7-EC9BC8FA73D8}"/>
    <cellStyle name="Normal 9 4 5 3" xfId="3364" xr:uid="{A1E9C33C-C94E-4FFB-BAAF-493B0788A2C1}"/>
    <cellStyle name="Normal 9 4 5 3 2" xfId="3365" xr:uid="{3876BB89-BE58-496A-92CB-3F4DBDAC9F60}"/>
    <cellStyle name="Normal 9 4 5 3 2 2" xfId="5163" xr:uid="{03944365-CDC2-4AE9-8826-207E8B04413C}"/>
    <cellStyle name="Normal 9 4 5 3 3" xfId="3366" xr:uid="{F73D1800-06A9-4D99-8554-9DB4BC2DCF62}"/>
    <cellStyle name="Normal 9 4 5 3 3 2" xfId="5164" xr:uid="{B0EA21E2-39A8-4AB2-B456-19FF4441E213}"/>
    <cellStyle name="Normal 9 4 5 3 4" xfId="3367" xr:uid="{41C66C3B-088B-4235-9A2A-04856B8649BA}"/>
    <cellStyle name="Normal 9 4 5 3 4 2" xfId="5165" xr:uid="{42B5ED73-8348-481F-AA31-B539BB54108B}"/>
    <cellStyle name="Normal 9 4 5 3 5" xfId="5162" xr:uid="{78DE436B-20EE-4DEB-A654-E0600B03BB9D}"/>
    <cellStyle name="Normal 9 4 5 4" xfId="3368" xr:uid="{E2116F0C-A7ED-4018-B37E-6460DD191EFB}"/>
    <cellStyle name="Normal 9 4 5 4 2" xfId="5166" xr:uid="{FB114803-D9E7-487F-998A-3E72B07AEEEF}"/>
    <cellStyle name="Normal 9 4 5 5" xfId="3369" xr:uid="{10597110-38DF-4F4E-BF64-F79F5D4481D5}"/>
    <cellStyle name="Normal 9 4 5 5 2" xfId="5167" xr:uid="{969CD0BA-19EE-4811-BF04-06B92217EEB3}"/>
    <cellStyle name="Normal 9 4 5 6" xfId="3370" xr:uid="{6193CB2F-0D4F-4003-B651-78D0486386BF}"/>
    <cellStyle name="Normal 9 4 5 6 2" xfId="5168" xr:uid="{23FF86AD-AAA0-414F-9EA6-5F69A131C98D}"/>
    <cellStyle name="Normal 9 4 5 7" xfId="5156" xr:uid="{A634DAC4-64D1-4199-96B2-3700928EED07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EC2042A5-D7F9-4633-AF07-EEA1FD147EB2}"/>
    <cellStyle name="Normal 9 4 6 2 3" xfId="3374" xr:uid="{936E98DF-DA76-41C5-997F-EDEF1086A88A}"/>
    <cellStyle name="Normal 9 4 6 2 3 2" xfId="5172" xr:uid="{B377DC27-59B1-4577-BFFB-B156DF9C67ED}"/>
    <cellStyle name="Normal 9 4 6 2 4" xfId="3375" xr:uid="{D86FE3C7-4910-4F6A-AFE5-FB872984644E}"/>
    <cellStyle name="Normal 9 4 6 2 4 2" xfId="5173" xr:uid="{1BE0725E-255B-490B-A8FA-A7C359E880AC}"/>
    <cellStyle name="Normal 9 4 6 2 5" xfId="5170" xr:uid="{AF7DF9F5-F8AB-4DF9-B17B-2D0F1AFFD598}"/>
    <cellStyle name="Normal 9 4 6 3" xfId="3376" xr:uid="{7D42B768-6197-45F7-A266-F5094882D122}"/>
    <cellStyle name="Normal 9 4 6 3 2" xfId="5174" xr:uid="{A7A5283A-B61E-4A5E-A4E1-C328A1E64369}"/>
    <cellStyle name="Normal 9 4 6 4" xfId="3377" xr:uid="{7DB71026-A14B-43C5-8F56-41602DDF0746}"/>
    <cellStyle name="Normal 9 4 6 4 2" xfId="5175" xr:uid="{FD2129F6-1A79-49BC-827F-AAC73B2354E0}"/>
    <cellStyle name="Normal 9 4 6 5" xfId="3378" xr:uid="{331CA8AB-5B2B-4241-B49C-65027FE1626C}"/>
    <cellStyle name="Normal 9 4 6 5 2" xfId="5176" xr:uid="{CB7EEC31-4E6B-4CD1-B98F-34BAA42D5B8E}"/>
    <cellStyle name="Normal 9 4 6 6" xfId="5169" xr:uid="{8704C5D6-E8B2-4217-8B1F-1B2851001D71}"/>
    <cellStyle name="Normal 9 4 7" xfId="3379" xr:uid="{23E879BA-5EDE-4527-B83F-BD3E7C5CD9E1}"/>
    <cellStyle name="Normal 9 4 7 2" xfId="3380" xr:uid="{FE6BB645-9DCD-439A-AA54-1D20CA64AABA}"/>
    <cellStyle name="Normal 9 4 7 2 2" xfId="5178" xr:uid="{D8E6B34A-4D20-498F-94A8-1D92A7E9EFA7}"/>
    <cellStyle name="Normal 9 4 7 3" xfId="3381" xr:uid="{63EACFD9-C165-4BCD-83BB-E9C03CCCBB36}"/>
    <cellStyle name="Normal 9 4 7 3 2" xfId="5179" xr:uid="{DC8B7E21-2A7D-44A1-8AB9-9E1A2DD7ECF3}"/>
    <cellStyle name="Normal 9 4 7 4" xfId="3382" xr:uid="{A237818C-2634-4E2F-A320-E14CE2E43306}"/>
    <cellStyle name="Normal 9 4 7 4 2" xfId="5180" xr:uid="{2D7BEB2E-DD44-4855-BB8B-B5848C6B445D}"/>
    <cellStyle name="Normal 9 4 7 5" xfId="5177" xr:uid="{39E30F77-9DFF-4B9F-B318-6B21F0AB8B06}"/>
    <cellStyle name="Normal 9 4 8" xfId="3383" xr:uid="{4B3F0F96-7698-4C1B-9352-DFB8A143B4C0}"/>
    <cellStyle name="Normal 9 4 8 2" xfId="3384" xr:uid="{1652C9F7-EF06-4CE0-89E5-AD33D943B7C8}"/>
    <cellStyle name="Normal 9 4 8 2 2" xfId="5182" xr:uid="{D8E4618F-7B45-44C3-8545-CA98A72ED476}"/>
    <cellStyle name="Normal 9 4 8 3" xfId="3385" xr:uid="{42C48E4C-0A45-4969-A540-285C636278BC}"/>
    <cellStyle name="Normal 9 4 8 3 2" xfId="5183" xr:uid="{C3CB67C6-4DB0-44C4-8AF4-C1C2BF66C53D}"/>
    <cellStyle name="Normal 9 4 8 4" xfId="3386" xr:uid="{6ED60723-E769-4128-AB65-7053B9A54F85}"/>
    <cellStyle name="Normal 9 4 8 4 2" xfId="5184" xr:uid="{C619E0E4-AB19-4977-B35C-9434605911AF}"/>
    <cellStyle name="Normal 9 4 8 5" xfId="5181" xr:uid="{A659C325-D7B2-47EA-BE44-5C89A89E09BD}"/>
    <cellStyle name="Normal 9 4 9" xfId="3387" xr:uid="{0A0D880C-0BFC-41C8-B227-974676FB3A25}"/>
    <cellStyle name="Normal 9 4 9 2" xfId="5185" xr:uid="{287847CE-653A-4A91-832B-3C3C4F3C5609}"/>
    <cellStyle name="Normal 9 5" xfId="3388" xr:uid="{F86CC073-51FB-4947-B60F-A224C8F5AAAD}"/>
    <cellStyle name="Normal 9 5 10" xfId="3389" xr:uid="{A9761081-2313-4CCE-946F-97186494E246}"/>
    <cellStyle name="Normal 9 5 10 2" xfId="5187" xr:uid="{2CA1CDA4-5CAF-4800-BC78-A897993668E5}"/>
    <cellStyle name="Normal 9 5 11" xfId="3390" xr:uid="{D20600A0-E03E-4CBD-8164-D0D21344248F}"/>
    <cellStyle name="Normal 9 5 11 2" xfId="5188" xr:uid="{E77F73B0-5CEE-492A-9B49-41A3744188F4}"/>
    <cellStyle name="Normal 9 5 12" xfId="5186" xr:uid="{6583AF47-4C1B-4798-8CB9-F590CF275763}"/>
    <cellStyle name="Normal 9 5 2" xfId="3391" xr:uid="{A630278B-53B1-4F67-ABBD-AD5D7E85E57A}"/>
    <cellStyle name="Normal 9 5 2 10" xfId="5189" xr:uid="{5E016A1E-EDB2-42C7-B11B-538393F4BEE8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B638589A-543D-4C4A-B24F-B1A3E397DE74}"/>
    <cellStyle name="Normal 9 5 2 2 2 2 3" xfId="3396" xr:uid="{3E2CCF73-B1F9-4F05-80C1-CDC65940B91F}"/>
    <cellStyle name="Normal 9 5 2 2 2 2 3 2" xfId="5194" xr:uid="{F654005C-2116-4042-9F1E-B03B9667AC92}"/>
    <cellStyle name="Normal 9 5 2 2 2 2 4" xfId="3397" xr:uid="{BF6CCD5E-E621-4573-AA38-665E2F75835D}"/>
    <cellStyle name="Normal 9 5 2 2 2 2 4 2" xfId="5195" xr:uid="{E736B6D1-2FD4-47C4-B9C3-763D0D7CE9BE}"/>
    <cellStyle name="Normal 9 5 2 2 2 2 5" xfId="5192" xr:uid="{23200682-E901-480D-8263-F9F74D63CD52}"/>
    <cellStyle name="Normal 9 5 2 2 2 3" xfId="3398" xr:uid="{52C60F68-7D3D-4FAB-9822-F8D800416909}"/>
    <cellStyle name="Normal 9 5 2 2 2 3 2" xfId="3399" xr:uid="{A7D84D49-75C3-492F-8483-A4BA44E1ED1E}"/>
    <cellStyle name="Normal 9 5 2 2 2 3 2 2" xfId="5197" xr:uid="{74103A17-5207-42C0-BEDE-D9E7CC8AB6E9}"/>
    <cellStyle name="Normal 9 5 2 2 2 3 3" xfId="3400" xr:uid="{DEB0BFC0-6AC8-47D9-B90F-FD577C17CA56}"/>
    <cellStyle name="Normal 9 5 2 2 2 3 3 2" xfId="5198" xr:uid="{170CEB2B-4360-4514-B6D2-2984B18EE409}"/>
    <cellStyle name="Normal 9 5 2 2 2 3 4" xfId="3401" xr:uid="{03CA0861-E115-40D7-AD98-93C13EA8709B}"/>
    <cellStyle name="Normal 9 5 2 2 2 3 4 2" xfId="5199" xr:uid="{4FA67CB3-9C98-42E8-B029-A1D36398E4DC}"/>
    <cellStyle name="Normal 9 5 2 2 2 3 5" xfId="5196" xr:uid="{D28A25EC-7CA7-4C3B-8A7B-832125E6074A}"/>
    <cellStyle name="Normal 9 5 2 2 2 4" xfId="3402" xr:uid="{5D86A963-245A-49A6-A2B1-B654F7A5EFF0}"/>
    <cellStyle name="Normal 9 5 2 2 2 4 2" xfId="5200" xr:uid="{9ED76C9E-AFFC-4DCE-A1F7-854E36FAB145}"/>
    <cellStyle name="Normal 9 5 2 2 2 5" xfId="3403" xr:uid="{0D7CCE81-E84A-4D9A-80E7-BF2B58D2C1DD}"/>
    <cellStyle name="Normal 9 5 2 2 2 5 2" xfId="5201" xr:uid="{AA29DC1D-04F9-473E-8DC1-AC3C9A586865}"/>
    <cellStyle name="Normal 9 5 2 2 2 6" xfId="3404" xr:uid="{FE0A2B1A-1FB6-4859-A93A-8CAF03C86E3D}"/>
    <cellStyle name="Normal 9 5 2 2 2 6 2" xfId="5202" xr:uid="{F8F2E2DE-FC5D-46E9-96FB-87178AB0B5CC}"/>
    <cellStyle name="Normal 9 5 2 2 2 7" xfId="5191" xr:uid="{F3D27E42-D0E6-43B3-B38F-071CC6EBBC6E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08D99773-B7FD-4F09-A9F9-E2185E7805BA}"/>
    <cellStyle name="Normal 9 5 2 2 3 2 3" xfId="3408" xr:uid="{460C8630-68AB-426D-9D9D-763D724AF965}"/>
    <cellStyle name="Normal 9 5 2 2 3 2 3 2" xfId="5206" xr:uid="{8D297A15-BEE7-4A7B-B128-750CDC8E03C7}"/>
    <cellStyle name="Normal 9 5 2 2 3 2 4" xfId="3409" xr:uid="{D555BAE4-2377-4ABA-9575-DA6DB052A73A}"/>
    <cellStyle name="Normal 9 5 2 2 3 2 4 2" xfId="5207" xr:uid="{5530B5DA-8C7C-4FE2-B792-14DE84D1C0D5}"/>
    <cellStyle name="Normal 9 5 2 2 3 2 5" xfId="5204" xr:uid="{784C266C-6C3E-4660-878B-E8AEF0C84F10}"/>
    <cellStyle name="Normal 9 5 2 2 3 3" xfId="3410" xr:uid="{C505AA95-563E-408B-A1CC-731CD37B53A9}"/>
    <cellStyle name="Normal 9 5 2 2 3 3 2" xfId="5208" xr:uid="{019D4D0D-BB66-448A-ADED-FC39FD70A961}"/>
    <cellStyle name="Normal 9 5 2 2 3 4" xfId="3411" xr:uid="{D68FF109-AC44-43B9-9469-DF21F3BAECA0}"/>
    <cellStyle name="Normal 9 5 2 2 3 4 2" xfId="5209" xr:uid="{E70E7DED-8755-49FF-B081-A8EB29229D56}"/>
    <cellStyle name="Normal 9 5 2 2 3 5" xfId="3412" xr:uid="{48D2BC56-2EE9-4334-A763-D2EDC87911F4}"/>
    <cellStyle name="Normal 9 5 2 2 3 5 2" xfId="5210" xr:uid="{02E96901-25F1-4371-8FBC-2A744AC71DB7}"/>
    <cellStyle name="Normal 9 5 2 2 3 6" xfId="5203" xr:uid="{69D2443D-E24B-4852-A339-113B5D97D3B0}"/>
    <cellStyle name="Normal 9 5 2 2 4" xfId="3413" xr:uid="{19746D52-1266-4886-850F-DE49B8F1E5D1}"/>
    <cellStyle name="Normal 9 5 2 2 4 2" xfId="3414" xr:uid="{8F02253D-2DA7-4DF7-AB36-0A15BE33DDCE}"/>
    <cellStyle name="Normal 9 5 2 2 4 2 2" xfId="5212" xr:uid="{72D37F63-AD5F-4F2A-BCFF-663FBC410F42}"/>
    <cellStyle name="Normal 9 5 2 2 4 3" xfId="3415" xr:uid="{A1462127-7D09-4D1D-AA9D-AF764FEC13B9}"/>
    <cellStyle name="Normal 9 5 2 2 4 3 2" xfId="5213" xr:uid="{E74117A6-C385-46A9-B644-2CA22AD6E30A}"/>
    <cellStyle name="Normal 9 5 2 2 4 4" xfId="3416" xr:uid="{E5FC1265-8147-4DBD-94DB-054BA3D935D8}"/>
    <cellStyle name="Normal 9 5 2 2 4 4 2" xfId="5214" xr:uid="{5293F020-2615-4EDD-8083-A9B6C368B114}"/>
    <cellStyle name="Normal 9 5 2 2 4 5" xfId="5211" xr:uid="{0352627B-FACB-4C5D-9DE7-1B7296CBCCDC}"/>
    <cellStyle name="Normal 9 5 2 2 5" xfId="3417" xr:uid="{D1030FEA-03C9-49A7-8E62-BABCB3AB477F}"/>
    <cellStyle name="Normal 9 5 2 2 5 2" xfId="3418" xr:uid="{9EF967B1-DD50-422B-9C1C-8D416AF67331}"/>
    <cellStyle name="Normal 9 5 2 2 5 2 2" xfId="5216" xr:uid="{0C34CCC3-6904-43A8-837E-D2FC07CD19BA}"/>
    <cellStyle name="Normal 9 5 2 2 5 3" xfId="3419" xr:uid="{3ADD6D94-AD84-40E9-A436-ABE7AEFFDEE9}"/>
    <cellStyle name="Normal 9 5 2 2 5 3 2" xfId="5217" xr:uid="{6CB11CDC-E988-4845-8237-8B02E6112BCD}"/>
    <cellStyle name="Normal 9 5 2 2 5 4" xfId="3420" xr:uid="{EBC5E9A4-78A2-4167-A8DF-A6150A067C14}"/>
    <cellStyle name="Normal 9 5 2 2 5 4 2" xfId="5218" xr:uid="{7A76BF26-13FC-4599-915F-10A160C1295E}"/>
    <cellStyle name="Normal 9 5 2 2 5 5" xfId="5215" xr:uid="{2BC1B1E6-2D7E-4967-834C-3EE1A5643543}"/>
    <cellStyle name="Normal 9 5 2 2 6" xfId="3421" xr:uid="{5E5DB2A2-9827-4596-869F-B8830BBB12B8}"/>
    <cellStyle name="Normal 9 5 2 2 6 2" xfId="5219" xr:uid="{9FC0CF2A-7F1B-45DD-89DF-06872BE46248}"/>
    <cellStyle name="Normal 9 5 2 2 7" xfId="3422" xr:uid="{88D7E271-7BDB-49C9-AD74-416A73ED543D}"/>
    <cellStyle name="Normal 9 5 2 2 7 2" xfId="5220" xr:uid="{891BF0C5-E873-4EC5-9D12-CB5BE10425DF}"/>
    <cellStyle name="Normal 9 5 2 2 8" xfId="3423" xr:uid="{08E1DCC5-DF73-4598-A21C-A13B18CBF928}"/>
    <cellStyle name="Normal 9 5 2 2 8 2" xfId="5221" xr:uid="{A6B62286-305A-493E-B09B-A69B8BF8F191}"/>
    <cellStyle name="Normal 9 5 2 2 9" xfId="5190" xr:uid="{72EE1A96-DBE5-4C78-B1CE-A7B966367028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265E9B6E-AC59-4633-B01C-BBD1B891FD19}"/>
    <cellStyle name="Normal 9 5 2 3 2 3" xfId="3427" xr:uid="{6CAF1EA0-5483-45FF-99E2-B6981CAE9767}"/>
    <cellStyle name="Normal 9 5 2 3 2 3 2" xfId="5225" xr:uid="{6E2F9956-25AB-41FE-B511-8F1B2AB6C531}"/>
    <cellStyle name="Normal 9 5 2 3 2 4" xfId="3428" xr:uid="{B47E8974-458C-4AF9-84CC-34D421E180D2}"/>
    <cellStyle name="Normal 9 5 2 3 2 4 2" xfId="5226" xr:uid="{F722774B-03A1-4D65-83B9-75EA1A9B2F0F}"/>
    <cellStyle name="Normal 9 5 2 3 2 5" xfId="5223" xr:uid="{FE6392DE-0787-4D82-8C43-477686D080D4}"/>
    <cellStyle name="Normal 9 5 2 3 3" xfId="3429" xr:uid="{DF70A764-65AE-4A06-B0C3-C0EA68E39D1E}"/>
    <cellStyle name="Normal 9 5 2 3 3 2" xfId="3430" xr:uid="{33B9A006-230F-4430-AD81-0A1828F7FF73}"/>
    <cellStyle name="Normal 9 5 2 3 3 2 2" xfId="5228" xr:uid="{A379536F-8676-45FC-BC78-4BBDC60FB864}"/>
    <cellStyle name="Normal 9 5 2 3 3 3" xfId="3431" xr:uid="{4C6CE248-1EA7-4D82-AF72-DBF364689ED2}"/>
    <cellStyle name="Normal 9 5 2 3 3 3 2" xfId="5229" xr:uid="{5DCBB396-B6C7-4097-B316-6B1DA15F2F21}"/>
    <cellStyle name="Normal 9 5 2 3 3 4" xfId="3432" xr:uid="{95A18C9F-E989-4B20-93A6-3A5BC6326BF0}"/>
    <cellStyle name="Normal 9 5 2 3 3 4 2" xfId="5230" xr:uid="{883A4DB8-5373-4C3B-8101-6B33A748B6FD}"/>
    <cellStyle name="Normal 9 5 2 3 3 5" xfId="5227" xr:uid="{4B7411AF-565D-46EE-B816-DC85C6841D39}"/>
    <cellStyle name="Normal 9 5 2 3 4" xfId="3433" xr:uid="{63CBE5E3-3D73-45AA-8C1D-E37B4B46874E}"/>
    <cellStyle name="Normal 9 5 2 3 4 2" xfId="5231" xr:uid="{470C9B25-D3DA-455C-B081-D924A43923C3}"/>
    <cellStyle name="Normal 9 5 2 3 5" xfId="3434" xr:uid="{50BFB28E-AADF-4B76-ABA7-97EA3ECBB478}"/>
    <cellStyle name="Normal 9 5 2 3 5 2" xfId="5232" xr:uid="{FD52E20B-7BC3-4B55-B5D7-9F6C0A99E69E}"/>
    <cellStyle name="Normal 9 5 2 3 6" xfId="3435" xr:uid="{9AFBB40A-5FA7-4E06-8CB0-CD5FD46CC394}"/>
    <cellStyle name="Normal 9 5 2 3 6 2" xfId="5233" xr:uid="{7C39070B-6F06-4E56-B3DE-65849F9D3214}"/>
    <cellStyle name="Normal 9 5 2 3 7" xfId="5222" xr:uid="{32BFD5EE-63C2-4420-A9A3-DE408CC49574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CD74A137-E571-4620-B697-DB2CA875988C}"/>
    <cellStyle name="Normal 9 5 2 4 2 3" xfId="3439" xr:uid="{99513CF1-4434-4648-9370-365F77384D49}"/>
    <cellStyle name="Normal 9 5 2 4 2 3 2" xfId="5237" xr:uid="{76B648A1-3412-4F13-AA5E-C56BAF6C6BF7}"/>
    <cellStyle name="Normal 9 5 2 4 2 4" xfId="3440" xr:uid="{0BFD76FB-8B12-4A52-80B3-C930DD07FDA4}"/>
    <cellStyle name="Normal 9 5 2 4 2 4 2" xfId="5238" xr:uid="{7D883FE7-2E05-42EB-B5E9-6BC958CFC0B4}"/>
    <cellStyle name="Normal 9 5 2 4 2 5" xfId="5235" xr:uid="{C2E2F21E-5DCA-460D-A8DF-6356CEA3B510}"/>
    <cellStyle name="Normal 9 5 2 4 3" xfId="3441" xr:uid="{558C0A5C-B690-4755-A11B-3995B5942152}"/>
    <cellStyle name="Normal 9 5 2 4 3 2" xfId="5239" xr:uid="{C5CC0316-415F-4465-A263-998C284A5A90}"/>
    <cellStyle name="Normal 9 5 2 4 4" xfId="3442" xr:uid="{731FAB44-C035-4434-BBC2-78D19177F876}"/>
    <cellStyle name="Normal 9 5 2 4 4 2" xfId="5240" xr:uid="{9658FE42-D316-49EA-9618-7D5008D21116}"/>
    <cellStyle name="Normal 9 5 2 4 5" xfId="3443" xr:uid="{5287E35C-CA63-49C4-85CA-9AC4CE3047F9}"/>
    <cellStyle name="Normal 9 5 2 4 5 2" xfId="5241" xr:uid="{8D682F4A-D82E-428A-A672-31F1576C0202}"/>
    <cellStyle name="Normal 9 5 2 4 6" xfId="5234" xr:uid="{2FF83298-ABA8-4728-A4DA-F85F21AA3995}"/>
    <cellStyle name="Normal 9 5 2 5" xfId="3444" xr:uid="{E41A2246-1F45-4D76-B522-E10C396DE870}"/>
    <cellStyle name="Normal 9 5 2 5 2" xfId="3445" xr:uid="{9C71CA7C-6CFE-4080-AE49-38B843637FEB}"/>
    <cellStyle name="Normal 9 5 2 5 2 2" xfId="5243" xr:uid="{F02CAC13-BCF5-4024-8067-D3F5F00E1DD7}"/>
    <cellStyle name="Normal 9 5 2 5 3" xfId="3446" xr:uid="{0CF0622F-4418-4EC2-ACF3-0B81D498B5AD}"/>
    <cellStyle name="Normal 9 5 2 5 3 2" xfId="5244" xr:uid="{2A61D154-5952-4371-8A53-90D3FB671AC2}"/>
    <cellStyle name="Normal 9 5 2 5 4" xfId="3447" xr:uid="{A6E4643C-6A1B-4B6B-A850-222E09D6CCA6}"/>
    <cellStyle name="Normal 9 5 2 5 4 2" xfId="5245" xr:uid="{C76836DF-21B9-4F9A-9F13-FE692E4805A5}"/>
    <cellStyle name="Normal 9 5 2 5 5" xfId="5242" xr:uid="{07A47EAF-AB3F-4527-A5FD-F56A02300801}"/>
    <cellStyle name="Normal 9 5 2 6" xfId="3448" xr:uid="{8C110C3A-907B-435A-A8AA-D24C4B1366CE}"/>
    <cellStyle name="Normal 9 5 2 6 2" xfId="3449" xr:uid="{8568CA61-10C1-4A67-BF81-74C3A75566F2}"/>
    <cellStyle name="Normal 9 5 2 6 2 2" xfId="5247" xr:uid="{E7C0BD75-64D9-41D2-AF6A-980DAC90BA65}"/>
    <cellStyle name="Normal 9 5 2 6 3" xfId="3450" xr:uid="{29A4313F-8949-45E4-B984-92A0944FDCE2}"/>
    <cellStyle name="Normal 9 5 2 6 3 2" xfId="5248" xr:uid="{F7A915AC-8055-4952-A7B5-35E17A0FC1D1}"/>
    <cellStyle name="Normal 9 5 2 6 4" xfId="3451" xr:uid="{0325FD9A-847A-43EE-B727-CD6655DBABC1}"/>
    <cellStyle name="Normal 9 5 2 6 4 2" xfId="5249" xr:uid="{E2DD5AF5-3F9B-4CD2-9748-63808202E501}"/>
    <cellStyle name="Normal 9 5 2 6 5" xfId="5246" xr:uid="{E11FF3A4-8808-472B-9E82-A06BD876C935}"/>
    <cellStyle name="Normal 9 5 2 7" xfId="3452" xr:uid="{E9633376-09FD-480B-B8E6-E2BBB4C54C9C}"/>
    <cellStyle name="Normal 9 5 2 7 2" xfId="5250" xr:uid="{79CA1644-399A-4351-A328-22A2FBDD32E4}"/>
    <cellStyle name="Normal 9 5 2 8" xfId="3453" xr:uid="{24667192-8A7F-4C78-B8E0-8EA511051635}"/>
    <cellStyle name="Normal 9 5 2 8 2" xfId="5251" xr:uid="{9EB49B1C-1568-44CA-B6A3-738E3BB00FA0}"/>
    <cellStyle name="Normal 9 5 2 9" xfId="3454" xr:uid="{A3859758-B49F-42CD-A0B5-055EE9E68BF6}"/>
    <cellStyle name="Normal 9 5 2 9 2" xfId="5252" xr:uid="{5B52045C-0299-496A-AB13-8271059F24E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A8067AF1-4C0B-41E3-8595-D9D2CC83E8BD}"/>
    <cellStyle name="Normal 9 5 3 2 2 2 3" xfId="5256" xr:uid="{6743B63B-E7F2-4CC5-97B8-3AB77454B0A6}"/>
    <cellStyle name="Normal 9 5 3 2 2 3" xfId="3459" xr:uid="{81EDA8D9-CE06-4943-BBD1-3133299612F3}"/>
    <cellStyle name="Normal 9 5 3 2 2 3 2" xfId="5258" xr:uid="{B83FD4AB-4AED-4C36-AB6F-184095AD04F0}"/>
    <cellStyle name="Normal 9 5 3 2 2 4" xfId="3460" xr:uid="{9B9702E4-91CA-4288-83C4-823B366BBDE5}"/>
    <cellStyle name="Normal 9 5 3 2 2 4 2" xfId="5259" xr:uid="{1C61001A-D179-4370-96AA-0111BAE48B12}"/>
    <cellStyle name="Normal 9 5 3 2 2 5" xfId="5255" xr:uid="{00CBBF68-3D05-4078-B4DF-4C50C2056F6F}"/>
    <cellStyle name="Normal 9 5 3 2 3" xfId="3461" xr:uid="{215002A9-D445-4D5A-AE79-C3D1F42472E5}"/>
    <cellStyle name="Normal 9 5 3 2 3 2" xfId="3462" xr:uid="{3B61D4E9-2E45-4B2B-8CF2-01515EE8EC5B}"/>
    <cellStyle name="Normal 9 5 3 2 3 2 2" xfId="5261" xr:uid="{514B5E48-6A3E-4BF7-92CB-73738D309B1E}"/>
    <cellStyle name="Normal 9 5 3 2 3 3" xfId="3463" xr:uid="{1F61B04B-9527-40FF-BE3D-CA384975FB41}"/>
    <cellStyle name="Normal 9 5 3 2 3 3 2" xfId="5262" xr:uid="{F0BAFF33-B070-44F3-A933-C587A8000B45}"/>
    <cellStyle name="Normal 9 5 3 2 3 4" xfId="3464" xr:uid="{8882092E-0D1E-4D0E-907F-194906559D1A}"/>
    <cellStyle name="Normal 9 5 3 2 3 4 2" xfId="5263" xr:uid="{B58418AD-F436-41E1-BD83-FDEC4DCF0828}"/>
    <cellStyle name="Normal 9 5 3 2 3 5" xfId="5260" xr:uid="{9EA00CBD-E316-4DA9-9171-272E98D5F869}"/>
    <cellStyle name="Normal 9 5 3 2 4" xfId="3465" xr:uid="{411F4421-ABEA-461A-9058-E8CD9798B9E8}"/>
    <cellStyle name="Normal 9 5 3 2 4 2" xfId="5264" xr:uid="{CA16F1C8-1E7C-49F8-8E4E-634B15D644DA}"/>
    <cellStyle name="Normal 9 5 3 2 5" xfId="3466" xr:uid="{0B02444B-F6A2-462A-9062-3C95251D624E}"/>
    <cellStyle name="Normal 9 5 3 2 5 2" xfId="5265" xr:uid="{292F4EEE-1971-47B0-A858-00FF353C38E3}"/>
    <cellStyle name="Normal 9 5 3 2 6" xfId="3467" xr:uid="{65C3478D-E36D-4799-9007-A7B5C1DE94A4}"/>
    <cellStyle name="Normal 9 5 3 2 6 2" xfId="5266" xr:uid="{BAD4C8E8-9375-4D4C-A0D8-ABDEF45A8A96}"/>
    <cellStyle name="Normal 9 5 3 2 7" xfId="5254" xr:uid="{195F868D-0644-4FAC-80BE-4A0B303AEA72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2646CD9A-E734-4DBE-BEF3-0D3EF6113D31}"/>
    <cellStyle name="Normal 9 5 3 3 2 3" xfId="3471" xr:uid="{9DD214D2-D70D-43B5-B6D3-39A6668C3BA7}"/>
    <cellStyle name="Normal 9 5 3 3 2 3 2" xfId="5270" xr:uid="{11391EBF-AC63-4156-984A-9BEA2298C346}"/>
    <cellStyle name="Normal 9 5 3 3 2 4" xfId="3472" xr:uid="{4CAC0FFB-A3DC-46A0-853A-11ACB7CC7939}"/>
    <cellStyle name="Normal 9 5 3 3 2 4 2" xfId="5271" xr:uid="{A21F7778-94D9-438E-8070-4900FC7C8DBD}"/>
    <cellStyle name="Normal 9 5 3 3 2 5" xfId="5268" xr:uid="{91F86539-206B-4CB2-B170-6D3F2042AA1E}"/>
    <cellStyle name="Normal 9 5 3 3 3" xfId="3473" xr:uid="{E5026B54-9B89-4D83-A174-5D07F5E2155D}"/>
    <cellStyle name="Normal 9 5 3 3 3 2" xfId="5272" xr:uid="{5C55316F-B253-4AFE-BF98-A1DBD02FDCB9}"/>
    <cellStyle name="Normal 9 5 3 3 4" xfId="3474" xr:uid="{E062739B-F646-405F-8385-F898B790ECB5}"/>
    <cellStyle name="Normal 9 5 3 3 4 2" xfId="5273" xr:uid="{FA5DB886-4983-43A6-B553-5E6AE4AC04E7}"/>
    <cellStyle name="Normal 9 5 3 3 5" xfId="3475" xr:uid="{F5D30213-279D-4255-A0DE-3F69F4F403A7}"/>
    <cellStyle name="Normal 9 5 3 3 5 2" xfId="5274" xr:uid="{90C03CA9-C3CD-4ADE-9CD3-F4AFCCF4CBE9}"/>
    <cellStyle name="Normal 9 5 3 3 6" xfId="5267" xr:uid="{E9230432-5752-48C3-967A-0FA021EBE78F}"/>
    <cellStyle name="Normal 9 5 3 4" xfId="3476" xr:uid="{2956DDAD-978D-48AC-8E58-46D23C8B510F}"/>
    <cellStyle name="Normal 9 5 3 4 2" xfId="3477" xr:uid="{D1FFA0D6-70DA-4217-8381-68FE55181D90}"/>
    <cellStyle name="Normal 9 5 3 4 2 2" xfId="5276" xr:uid="{EEB5649F-18F1-4779-900B-7E5EE14A3BFF}"/>
    <cellStyle name="Normal 9 5 3 4 3" xfId="3478" xr:uid="{900533C0-49E9-4916-B9A3-32FDDAE42CF6}"/>
    <cellStyle name="Normal 9 5 3 4 3 2" xfId="5277" xr:uid="{10A28724-0D47-4282-9D0C-367E96077035}"/>
    <cellStyle name="Normal 9 5 3 4 4" xfId="3479" xr:uid="{D7820F01-9A4B-4F9C-B399-F6C809DC336F}"/>
    <cellStyle name="Normal 9 5 3 4 4 2" xfId="5278" xr:uid="{A5E57C42-9EE8-4561-994F-4DA6E5EC8692}"/>
    <cellStyle name="Normal 9 5 3 4 5" xfId="5275" xr:uid="{61B8F4DB-71EE-432D-A6E0-F8537EFCC3E9}"/>
    <cellStyle name="Normal 9 5 3 5" xfId="3480" xr:uid="{7CB31839-CB84-4E61-8E87-49120194112E}"/>
    <cellStyle name="Normal 9 5 3 5 2" xfId="3481" xr:uid="{78CD7958-FB10-470E-9ADC-A9F616CE1DA8}"/>
    <cellStyle name="Normal 9 5 3 5 2 2" xfId="5280" xr:uid="{BEBEA5EC-A936-47C6-814B-6C781FFD8C81}"/>
    <cellStyle name="Normal 9 5 3 5 3" xfId="3482" xr:uid="{7A44180B-DC9E-4628-AA2C-D511A3E1A4DB}"/>
    <cellStyle name="Normal 9 5 3 5 3 2" xfId="5281" xr:uid="{19BFE518-3EFF-43A7-AA21-97A5BCB4FD68}"/>
    <cellStyle name="Normal 9 5 3 5 4" xfId="3483" xr:uid="{C065D9EF-3BF9-4395-869B-985EBB592D22}"/>
    <cellStyle name="Normal 9 5 3 5 4 2" xfId="5282" xr:uid="{8FEC58CD-B433-4022-AE76-44785625AA3E}"/>
    <cellStyle name="Normal 9 5 3 5 5" xfId="5279" xr:uid="{3B0D0B66-ACF3-4457-9837-B59D2C1A65FA}"/>
    <cellStyle name="Normal 9 5 3 6" xfId="3484" xr:uid="{8069611D-FE07-40C2-A3F2-F7AADA426843}"/>
    <cellStyle name="Normal 9 5 3 6 2" xfId="5283" xr:uid="{81BC609D-2C85-4AD7-A911-DCBF876F2D8B}"/>
    <cellStyle name="Normal 9 5 3 7" xfId="3485" xr:uid="{E409B1D1-567A-4E09-ADFE-5127B91B5C13}"/>
    <cellStyle name="Normal 9 5 3 7 2" xfId="5284" xr:uid="{68435986-1AD4-4133-AF66-6C7D86A4FED0}"/>
    <cellStyle name="Normal 9 5 3 8" xfId="3486" xr:uid="{AD8E4184-C5B5-42A8-95BB-6AF790A5515D}"/>
    <cellStyle name="Normal 9 5 3 8 2" xfId="5285" xr:uid="{81704B64-D55C-4FC3-ADCE-28EBD424611D}"/>
    <cellStyle name="Normal 9 5 3 9" xfId="5253" xr:uid="{CFE7B124-C8E5-45EC-B16A-EBCFF40B2F5F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BA38D8FD-63D1-4EB7-8076-2B409C241EC0}"/>
    <cellStyle name="Normal 9 5 4 2 2 3" xfId="3491" xr:uid="{F4965547-5CE4-4099-98C1-719E32EC737E}"/>
    <cellStyle name="Normal 9 5 4 2 2 3 2" xfId="5290" xr:uid="{7CD8A44A-AC5C-43BC-A6F6-DC5F74ABB72F}"/>
    <cellStyle name="Normal 9 5 4 2 2 4" xfId="3492" xr:uid="{CAFDA8F3-4445-4C8B-9D75-ED2E1F9C4D20}"/>
    <cellStyle name="Normal 9 5 4 2 2 4 2" xfId="5291" xr:uid="{E4794478-4A1A-46FE-8390-4E4DF38C4FEE}"/>
    <cellStyle name="Normal 9 5 4 2 2 5" xfId="5288" xr:uid="{7959A13B-8B7C-4BD2-BE6C-65738027075C}"/>
    <cellStyle name="Normal 9 5 4 2 3" xfId="3493" xr:uid="{ABEBAA1B-2EFC-4D53-91C2-CFB8E892C35D}"/>
    <cellStyle name="Normal 9 5 4 2 3 2" xfId="5292" xr:uid="{803DAB0B-6754-4D06-A974-B324C6CE59EB}"/>
    <cellStyle name="Normal 9 5 4 2 4" xfId="3494" xr:uid="{F80B5EA7-759F-4D1A-BE47-A48DFBB52A17}"/>
    <cellStyle name="Normal 9 5 4 2 4 2" xfId="5293" xr:uid="{3228E247-6815-4E3F-9CEA-F67BADC0B39F}"/>
    <cellStyle name="Normal 9 5 4 2 5" xfId="3495" xr:uid="{8290C90D-43B6-427D-AB95-609FE562B116}"/>
    <cellStyle name="Normal 9 5 4 2 5 2" xfId="5294" xr:uid="{75488395-3F79-4F52-8008-D599E3740BF1}"/>
    <cellStyle name="Normal 9 5 4 2 6" xfId="5287" xr:uid="{404E70BF-1DF0-4D15-AF19-F2CF28600F7E}"/>
    <cellStyle name="Normal 9 5 4 3" xfId="3496" xr:uid="{F50801D6-FC22-40E5-A00A-61F4FB8F1128}"/>
    <cellStyle name="Normal 9 5 4 3 2" xfId="3497" xr:uid="{39EF0002-E058-4ADE-9EE2-B1CCF3F38BC8}"/>
    <cellStyle name="Normal 9 5 4 3 2 2" xfId="5296" xr:uid="{7F4C4928-575E-47EC-93B7-E9ADF7C8CF36}"/>
    <cellStyle name="Normal 9 5 4 3 3" xfId="3498" xr:uid="{34CA5CF6-F299-4624-8DA9-F03519E3BC52}"/>
    <cellStyle name="Normal 9 5 4 3 3 2" xfId="5297" xr:uid="{EBEEF562-03AA-4291-928B-8FDE46AFA36E}"/>
    <cellStyle name="Normal 9 5 4 3 4" xfId="3499" xr:uid="{39A6F213-740F-4718-A632-93D5AE134FC9}"/>
    <cellStyle name="Normal 9 5 4 3 4 2" xfId="5298" xr:uid="{B4D69822-F4AE-4D40-915E-B4328D496307}"/>
    <cellStyle name="Normal 9 5 4 3 5" xfId="5295" xr:uid="{0153D077-07D2-40DF-AB6F-B43A0074D14E}"/>
    <cellStyle name="Normal 9 5 4 4" xfId="3500" xr:uid="{2C9BBD38-6AEB-49E7-BA39-C871B7F700AA}"/>
    <cellStyle name="Normal 9 5 4 4 2" xfId="3501" xr:uid="{681755ED-F5DC-433D-B04E-19D20F0825CC}"/>
    <cellStyle name="Normal 9 5 4 4 2 2" xfId="5300" xr:uid="{7790F448-B289-487C-8F14-8AAE39FAB297}"/>
    <cellStyle name="Normal 9 5 4 4 3" xfId="3502" xr:uid="{A023CC44-368B-47B8-88A1-E0BBB93BA094}"/>
    <cellStyle name="Normal 9 5 4 4 3 2" xfId="5301" xr:uid="{1CE47DF8-125F-4654-9535-2BFF778379ED}"/>
    <cellStyle name="Normal 9 5 4 4 4" xfId="3503" xr:uid="{2498BC5C-214B-434F-BC73-5368B7617698}"/>
    <cellStyle name="Normal 9 5 4 4 4 2" xfId="5302" xr:uid="{E965DC8C-A974-4208-AE8E-1EFA968697AF}"/>
    <cellStyle name="Normal 9 5 4 4 5" xfId="5299" xr:uid="{58EB20C7-F8FC-4580-B347-0A86E4CCFDA8}"/>
    <cellStyle name="Normal 9 5 4 5" xfId="3504" xr:uid="{8446262D-E7F7-4258-9D75-FCC787D28D67}"/>
    <cellStyle name="Normal 9 5 4 5 2" xfId="5303" xr:uid="{AE9FFE5C-15B0-4C83-BD6D-F03F72291E31}"/>
    <cellStyle name="Normal 9 5 4 6" xfId="3505" xr:uid="{77E3D96C-E4D1-4F59-B251-4F8906AAB81D}"/>
    <cellStyle name="Normal 9 5 4 6 2" xfId="5304" xr:uid="{4A796368-08EB-4706-87DF-62012DF3C4CF}"/>
    <cellStyle name="Normal 9 5 4 7" xfId="3506" xr:uid="{32671DA6-9AD3-4086-BD12-3784DE729229}"/>
    <cellStyle name="Normal 9 5 4 7 2" xfId="5305" xr:uid="{027F1BEB-88D3-4A5A-99AB-EDEE8B7BBA38}"/>
    <cellStyle name="Normal 9 5 4 8" xfId="5286" xr:uid="{203C67D2-92B3-4221-B854-66318149FDB4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69AC8758-35C0-40A0-ACFC-9AF89C244D58}"/>
    <cellStyle name="Normal 9 5 5 2 3" xfId="3510" xr:uid="{C7D3BD57-3ACF-4D97-BA3E-A4BF37669E8D}"/>
    <cellStyle name="Normal 9 5 5 2 3 2" xfId="5309" xr:uid="{D22408F6-FD8D-44B9-A4FA-FAD9263E1ADD}"/>
    <cellStyle name="Normal 9 5 5 2 4" xfId="3511" xr:uid="{8DA4C761-7A49-4571-8A1D-72507E79E84E}"/>
    <cellStyle name="Normal 9 5 5 2 4 2" xfId="5310" xr:uid="{B4D7B486-A83D-420D-AD1F-84A2BD7F9813}"/>
    <cellStyle name="Normal 9 5 5 2 5" xfId="5307" xr:uid="{77F84F6C-2B15-400B-8D3B-841423CA9BDE}"/>
    <cellStyle name="Normal 9 5 5 3" xfId="3512" xr:uid="{2BE788CD-4950-456F-8B23-3AA8AD516D7B}"/>
    <cellStyle name="Normal 9 5 5 3 2" xfId="3513" xr:uid="{44C72F3C-AE61-4366-B44B-8ACA85C34C2A}"/>
    <cellStyle name="Normal 9 5 5 3 2 2" xfId="5312" xr:uid="{75E9FEC9-5FCF-4D58-B92A-6220B8A3BB74}"/>
    <cellStyle name="Normal 9 5 5 3 3" xfId="3514" xr:uid="{0ED9306D-CB61-424E-8173-2CCDE6CAA260}"/>
    <cellStyle name="Normal 9 5 5 3 3 2" xfId="5313" xr:uid="{04834E08-34CA-44B9-BA6E-0757E5E50C05}"/>
    <cellStyle name="Normal 9 5 5 3 4" xfId="3515" xr:uid="{E66B88EB-697F-46E7-AF5B-304EDB839CEE}"/>
    <cellStyle name="Normal 9 5 5 3 4 2" xfId="5314" xr:uid="{D7659575-BCBE-47D1-98C0-FB1E410B761C}"/>
    <cellStyle name="Normal 9 5 5 3 5" xfId="5311" xr:uid="{08F2CEBB-3A52-4DB4-B8DD-F887A088FBAC}"/>
    <cellStyle name="Normal 9 5 5 4" xfId="3516" xr:uid="{E57C5B06-B711-49E3-BBE2-CD6C41D017AC}"/>
    <cellStyle name="Normal 9 5 5 4 2" xfId="5315" xr:uid="{3B3708FB-E0BF-4422-88DD-DDE295CC3E41}"/>
    <cellStyle name="Normal 9 5 5 5" xfId="3517" xr:uid="{20BC3070-137A-4FE4-86CB-626E81A8A232}"/>
    <cellStyle name="Normal 9 5 5 5 2" xfId="5316" xr:uid="{C33E08C2-8F51-4337-A1A6-8EC729E8EC7E}"/>
    <cellStyle name="Normal 9 5 5 6" xfId="3518" xr:uid="{5C5464CF-3BBC-4985-967F-F6E6B54E4410}"/>
    <cellStyle name="Normal 9 5 5 6 2" xfId="5317" xr:uid="{749163FA-B560-4F3C-878B-C7532148C723}"/>
    <cellStyle name="Normal 9 5 5 7" xfId="5306" xr:uid="{515BB266-D9BD-4EB6-82D5-0FC135A5CBD8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EA9AECB-E9B2-4D13-8FF6-DC73E38CBB54}"/>
    <cellStyle name="Normal 9 5 6 2 3" xfId="3522" xr:uid="{006A5A07-34F7-42CB-A581-0731DEA5CD09}"/>
    <cellStyle name="Normal 9 5 6 2 3 2" xfId="5321" xr:uid="{05160587-64B1-4F74-A3B9-40A2ABDF354F}"/>
    <cellStyle name="Normal 9 5 6 2 4" xfId="3523" xr:uid="{9FB6EDE4-ABB1-4D30-B3C6-2868CB304DE9}"/>
    <cellStyle name="Normal 9 5 6 2 4 2" xfId="5322" xr:uid="{FEE5BB87-BDCB-4828-802C-65355D7BD6B8}"/>
    <cellStyle name="Normal 9 5 6 2 5" xfId="5319" xr:uid="{45D5D304-2F94-4E1F-9C25-C060D3EFA66A}"/>
    <cellStyle name="Normal 9 5 6 3" xfId="3524" xr:uid="{70D31E7D-8D35-44B6-B356-31B307F95A5E}"/>
    <cellStyle name="Normal 9 5 6 3 2" xfId="5323" xr:uid="{67577D1A-140E-4300-A9F6-D426D6424B35}"/>
    <cellStyle name="Normal 9 5 6 4" xfId="3525" xr:uid="{59D60B76-2E95-4932-908E-B4A988E02ED0}"/>
    <cellStyle name="Normal 9 5 6 4 2" xfId="5324" xr:uid="{6FD0E209-398B-40C4-9634-79FA6EE9119A}"/>
    <cellStyle name="Normal 9 5 6 5" xfId="3526" xr:uid="{53C37F21-B8FF-4570-A5B6-899519EC1C2C}"/>
    <cellStyle name="Normal 9 5 6 5 2" xfId="5325" xr:uid="{6486CBB3-B34D-49EE-B435-C98F9070A767}"/>
    <cellStyle name="Normal 9 5 6 6" xfId="5318" xr:uid="{4C323F59-A196-477A-A7BA-8B7846E7A37C}"/>
    <cellStyle name="Normal 9 5 7" xfId="3527" xr:uid="{8A32F5F6-6741-43EE-B908-023D31B5CDEF}"/>
    <cellStyle name="Normal 9 5 7 2" xfId="3528" xr:uid="{0BFFC645-E101-4F53-AA74-A74675214F22}"/>
    <cellStyle name="Normal 9 5 7 2 2" xfId="5327" xr:uid="{FBCEEFF4-48AB-4662-B4D0-447D92EDA255}"/>
    <cellStyle name="Normal 9 5 7 3" xfId="3529" xr:uid="{6C2490A9-054E-46AA-BD0E-B1E151926868}"/>
    <cellStyle name="Normal 9 5 7 3 2" xfId="5328" xr:uid="{C2991EED-029A-4CF2-ABAE-AEC71AD5A855}"/>
    <cellStyle name="Normal 9 5 7 4" xfId="3530" xr:uid="{ED3CC8C0-21C6-4A1E-BC3F-94506ED26F43}"/>
    <cellStyle name="Normal 9 5 7 4 2" xfId="5329" xr:uid="{0E00384B-27C3-4979-BC68-19A753DC82C3}"/>
    <cellStyle name="Normal 9 5 7 5" xfId="5326" xr:uid="{C644BDB8-8F1C-40BC-8AEC-13FA692EBA2A}"/>
    <cellStyle name="Normal 9 5 8" xfId="3531" xr:uid="{6C98A002-3128-4D4F-83EE-6C28969DC451}"/>
    <cellStyle name="Normal 9 5 8 2" xfId="3532" xr:uid="{DC28BC4D-8758-49D8-B680-B0944F67D6B4}"/>
    <cellStyle name="Normal 9 5 8 2 2" xfId="5331" xr:uid="{483C07A7-911C-4885-9E83-FDC75F3293EA}"/>
    <cellStyle name="Normal 9 5 8 3" xfId="3533" xr:uid="{268D54E0-77E2-4619-B8E2-87A0033AA1BC}"/>
    <cellStyle name="Normal 9 5 8 3 2" xfId="5332" xr:uid="{DD1F56F6-26CA-4727-923D-C49471D3DD8E}"/>
    <cellStyle name="Normal 9 5 8 4" xfId="3534" xr:uid="{94538C98-43EE-4226-9D9A-8F6193FFF09B}"/>
    <cellStyle name="Normal 9 5 8 4 2" xfId="5333" xr:uid="{A3E574CF-34DF-4DCE-A8C3-B4DC9498127B}"/>
    <cellStyle name="Normal 9 5 8 5" xfId="5330" xr:uid="{2AF480B7-390C-4563-BEC7-AB9411A3F00C}"/>
    <cellStyle name="Normal 9 5 9" xfId="3535" xr:uid="{50615741-9D37-4C1F-A470-C55E03F6F494}"/>
    <cellStyle name="Normal 9 5 9 2" xfId="5334" xr:uid="{94C130B5-B489-445F-BA2A-E3EEBBDD0229}"/>
    <cellStyle name="Normal 9 6" xfId="3536" xr:uid="{BFF50448-C313-459F-A1AE-C47CB71FEEAF}"/>
    <cellStyle name="Normal 9 6 10" xfId="5335" xr:uid="{0C6A858E-0575-440F-845E-44BBE88A5D68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5932E401-7848-4BA7-890C-9353D7618BBE}"/>
    <cellStyle name="Normal 9 6 2 2 2 3" xfId="3541" xr:uid="{73779289-A292-487E-B418-CBD91DC2C29B}"/>
    <cellStyle name="Normal 9 6 2 2 2 3 2" xfId="5340" xr:uid="{C1832B76-C362-4B23-94D2-3B872D43AB94}"/>
    <cellStyle name="Normal 9 6 2 2 2 4" xfId="3542" xr:uid="{73DBD49D-6AE8-49DC-8480-11C32F4CC6D8}"/>
    <cellStyle name="Normal 9 6 2 2 2 4 2" xfId="5341" xr:uid="{C80A1262-397B-4A06-8B26-C95A36FCAA63}"/>
    <cellStyle name="Normal 9 6 2 2 2 5" xfId="5338" xr:uid="{D107B2C2-7250-4573-93F6-383CDE62EA9B}"/>
    <cellStyle name="Normal 9 6 2 2 3" xfId="3543" xr:uid="{7BA9F422-CD62-4268-82F0-C92AB9933DCF}"/>
    <cellStyle name="Normal 9 6 2 2 3 2" xfId="3544" xr:uid="{5377CFB1-BB37-4FE4-AB9C-531370EB18D3}"/>
    <cellStyle name="Normal 9 6 2 2 3 2 2" xfId="5343" xr:uid="{1272AB0A-41E2-4902-A86C-6860E4031CAE}"/>
    <cellStyle name="Normal 9 6 2 2 3 3" xfId="3545" xr:uid="{6DE34F42-A5F4-48D8-B3CF-462084457B73}"/>
    <cellStyle name="Normal 9 6 2 2 3 3 2" xfId="5344" xr:uid="{F34345D8-C514-497B-933A-A1BAD661D7F0}"/>
    <cellStyle name="Normal 9 6 2 2 3 4" xfId="3546" xr:uid="{6D549EB1-AE7E-45A6-8D6A-4E41FABAA8D3}"/>
    <cellStyle name="Normal 9 6 2 2 3 4 2" xfId="5345" xr:uid="{5184F8F2-C0EA-4AF2-A26F-1710BC2815BB}"/>
    <cellStyle name="Normal 9 6 2 2 3 5" xfId="5342" xr:uid="{139FF453-990F-46AA-AF03-CB3822A03E46}"/>
    <cellStyle name="Normal 9 6 2 2 4" xfId="3547" xr:uid="{25C44FEE-C857-454C-9628-80136D3143C4}"/>
    <cellStyle name="Normal 9 6 2 2 4 2" xfId="5346" xr:uid="{1C1BAEBB-550D-4A88-916D-A2AE1103F8D9}"/>
    <cellStyle name="Normal 9 6 2 2 5" xfId="3548" xr:uid="{BB987446-C94E-4745-8998-FC992F40EDDE}"/>
    <cellStyle name="Normal 9 6 2 2 5 2" xfId="5347" xr:uid="{A529F19E-3652-4579-B14F-FDFE9A6E934C}"/>
    <cellStyle name="Normal 9 6 2 2 6" xfId="3549" xr:uid="{7D423F21-B260-4FB8-84D8-F006CDBDBE2B}"/>
    <cellStyle name="Normal 9 6 2 2 6 2" xfId="5348" xr:uid="{DF6C1B2C-8E7D-4A9C-A242-73128C2CD874}"/>
    <cellStyle name="Normal 9 6 2 2 7" xfId="5337" xr:uid="{9E43ED67-CDFF-4E4B-9170-A835A2B0971C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57909270-F769-4FBD-840E-0CBFB98B4C2D}"/>
    <cellStyle name="Normal 9 6 2 3 2 3" xfId="3553" xr:uid="{976C345C-BF81-4A56-AF4A-BA19F53385F9}"/>
    <cellStyle name="Normal 9 6 2 3 2 3 2" xfId="5352" xr:uid="{2B4F496F-125F-434E-8245-151B31CDB877}"/>
    <cellStyle name="Normal 9 6 2 3 2 4" xfId="3554" xr:uid="{DAE3C33D-9F68-41A1-9BC4-BF63BBC05322}"/>
    <cellStyle name="Normal 9 6 2 3 2 4 2" xfId="5353" xr:uid="{B5B384F6-1FDD-42AE-A79A-A4228D851AEE}"/>
    <cellStyle name="Normal 9 6 2 3 2 5" xfId="5350" xr:uid="{46EA6B6A-725B-42DE-B8C6-D573BF95EA19}"/>
    <cellStyle name="Normal 9 6 2 3 3" xfId="3555" xr:uid="{6569709C-1DB4-4379-B9F1-707848279119}"/>
    <cellStyle name="Normal 9 6 2 3 3 2" xfId="5354" xr:uid="{60C819CC-D40E-4C1F-86DE-36B8EBC364FA}"/>
    <cellStyle name="Normal 9 6 2 3 4" xfId="3556" xr:uid="{473A70A9-1D27-41DD-BEB5-C40510E5B886}"/>
    <cellStyle name="Normal 9 6 2 3 4 2" xfId="5355" xr:uid="{B0C8354E-3BC0-4F7D-84CE-163303F9D780}"/>
    <cellStyle name="Normal 9 6 2 3 5" xfId="3557" xr:uid="{469C6613-360F-4DC0-926E-953A820A56D9}"/>
    <cellStyle name="Normal 9 6 2 3 5 2" xfId="5356" xr:uid="{2489B74B-31E0-4870-BBB5-18B1ED71FCC6}"/>
    <cellStyle name="Normal 9 6 2 3 6" xfId="5349" xr:uid="{98B9CB10-5E4A-40FD-8992-93DFC9E0113D}"/>
    <cellStyle name="Normal 9 6 2 4" xfId="3558" xr:uid="{181F9A72-7F71-4BF4-8374-2655C19FD2BE}"/>
    <cellStyle name="Normal 9 6 2 4 2" xfId="3559" xr:uid="{EDE0ADEA-01DF-4D01-8810-40EF343715F5}"/>
    <cellStyle name="Normal 9 6 2 4 2 2" xfId="5358" xr:uid="{26C24126-D332-4194-99CB-A5DAD37AF826}"/>
    <cellStyle name="Normal 9 6 2 4 3" xfId="3560" xr:uid="{7D46754F-1AC8-42A2-8351-AC704A273C3E}"/>
    <cellStyle name="Normal 9 6 2 4 3 2" xfId="5359" xr:uid="{D4DE708B-B964-4F02-98E9-35349BF236E1}"/>
    <cellStyle name="Normal 9 6 2 4 4" xfId="3561" xr:uid="{BBFBAE1F-7778-4D57-8216-8BAA1EB684FC}"/>
    <cellStyle name="Normal 9 6 2 4 4 2" xfId="5360" xr:uid="{B3478151-E07F-48F8-A89D-6523E159C8A8}"/>
    <cellStyle name="Normal 9 6 2 4 5" xfId="5357" xr:uid="{E99D5CF2-FC59-4848-A25D-EDFBB03F6829}"/>
    <cellStyle name="Normal 9 6 2 5" xfId="3562" xr:uid="{58A1AE35-8B69-4A2D-956A-33769B503AC6}"/>
    <cellStyle name="Normal 9 6 2 5 2" xfId="3563" xr:uid="{831D0774-7BEE-40E5-9751-35C17D08B1A5}"/>
    <cellStyle name="Normal 9 6 2 5 2 2" xfId="5362" xr:uid="{FBC00D36-D499-4A86-AC20-CB6B1B6F77CF}"/>
    <cellStyle name="Normal 9 6 2 5 3" xfId="3564" xr:uid="{EABD4579-EDCC-49DC-ADE2-BB733F24C981}"/>
    <cellStyle name="Normal 9 6 2 5 3 2" xfId="5363" xr:uid="{731A1A3F-DD6A-40B2-B1AC-E0A402BFC2E7}"/>
    <cellStyle name="Normal 9 6 2 5 4" xfId="3565" xr:uid="{E9050EC4-9E3F-4864-9B10-478686ED3916}"/>
    <cellStyle name="Normal 9 6 2 5 4 2" xfId="5364" xr:uid="{2433E64E-D9BA-4336-AE8D-8C308E2B3877}"/>
    <cellStyle name="Normal 9 6 2 5 5" xfId="5361" xr:uid="{CFADF073-0666-47B9-A921-7F31BEA3CA24}"/>
    <cellStyle name="Normal 9 6 2 6" xfId="3566" xr:uid="{4B33F863-1C38-4324-AA75-D196B7579E80}"/>
    <cellStyle name="Normal 9 6 2 6 2" xfId="5365" xr:uid="{C6BEFAE7-E4DD-46F3-BEBE-3A1A4E473FD4}"/>
    <cellStyle name="Normal 9 6 2 7" xfId="3567" xr:uid="{B14AE6E0-C2EF-4B6C-A994-A48E33E70A9A}"/>
    <cellStyle name="Normal 9 6 2 7 2" xfId="5366" xr:uid="{4193AA06-3D0D-4A28-A64C-2990BE57580B}"/>
    <cellStyle name="Normal 9 6 2 8" xfId="3568" xr:uid="{DD756611-FAB7-48F1-88C5-282241F09FE9}"/>
    <cellStyle name="Normal 9 6 2 8 2" xfId="5367" xr:uid="{857BEF76-6846-418E-A8EF-1A571BC76E7B}"/>
    <cellStyle name="Normal 9 6 2 9" xfId="5336" xr:uid="{CC7FF660-70A9-4936-A620-13E3C4C01AC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47A2D031-CB84-47C6-B314-EBBBE437A727}"/>
    <cellStyle name="Normal 9 6 3 2 3" xfId="3572" xr:uid="{A3BFEEC4-8F30-4186-BD82-2A46424EE3FD}"/>
    <cellStyle name="Normal 9 6 3 2 3 2" xfId="5371" xr:uid="{21E310F3-156C-4A9E-99D6-F57B39F54A47}"/>
    <cellStyle name="Normal 9 6 3 2 4" xfId="3573" xr:uid="{8BB588AC-2F51-46D3-B387-FE3A8D84AA87}"/>
    <cellStyle name="Normal 9 6 3 2 4 2" xfId="5372" xr:uid="{B005967B-DB9E-4F4B-B01E-168FEA2F5FA8}"/>
    <cellStyle name="Normal 9 6 3 2 5" xfId="5369" xr:uid="{EE63ABFB-7148-454F-81EA-552676E96802}"/>
    <cellStyle name="Normal 9 6 3 3" xfId="3574" xr:uid="{6DB1D84B-B945-407A-836E-297729974FE9}"/>
    <cellStyle name="Normal 9 6 3 3 2" xfId="3575" xr:uid="{6B0D7E83-9998-4BBE-B9BE-62EC78B57D03}"/>
    <cellStyle name="Normal 9 6 3 3 2 2" xfId="5374" xr:uid="{509E0727-C0F2-4D11-BAC3-FDB86FEF36F7}"/>
    <cellStyle name="Normal 9 6 3 3 3" xfId="3576" xr:uid="{B48D4A7B-667B-4F43-9694-BDA9AF1FF268}"/>
    <cellStyle name="Normal 9 6 3 3 3 2" xfId="5375" xr:uid="{C6A0345B-3F61-4035-8C72-F92488897624}"/>
    <cellStyle name="Normal 9 6 3 3 4" xfId="3577" xr:uid="{473FF0FD-BB7F-4164-B806-DFA303720F70}"/>
    <cellStyle name="Normal 9 6 3 3 4 2" xfId="5376" xr:uid="{0E91CD8E-6100-4A92-BCC1-012106774703}"/>
    <cellStyle name="Normal 9 6 3 3 5" xfId="5373" xr:uid="{95B52739-78BD-4FED-AAD2-2906C000F06C}"/>
    <cellStyle name="Normal 9 6 3 4" xfId="3578" xr:uid="{6FC633F9-6940-468A-81F1-10EF4C3C73D6}"/>
    <cellStyle name="Normal 9 6 3 4 2" xfId="5377" xr:uid="{E55062CF-9D2D-4487-A528-0E15472E316D}"/>
    <cellStyle name="Normal 9 6 3 5" xfId="3579" xr:uid="{CEFE2E24-082C-401F-8910-15BEA397F712}"/>
    <cellStyle name="Normal 9 6 3 5 2" xfId="5378" xr:uid="{4667F419-A481-40C1-8160-2F84C68307FA}"/>
    <cellStyle name="Normal 9 6 3 6" xfId="3580" xr:uid="{CBF0593B-4FC3-4CEE-9D56-F5B4D4CD827A}"/>
    <cellStyle name="Normal 9 6 3 6 2" xfId="5379" xr:uid="{617FAD51-6FDC-44CA-83BE-61506A46DCF3}"/>
    <cellStyle name="Normal 9 6 3 7" xfId="5368" xr:uid="{DA64F702-6563-4865-99A0-154353CF9318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D147FABD-B681-4BC5-82AF-8FE16B830199}"/>
    <cellStyle name="Normal 9 6 4 2 3" xfId="3584" xr:uid="{DC61F81A-6DF7-4700-94A5-B9EB382707BC}"/>
    <cellStyle name="Normal 9 6 4 2 3 2" xfId="5383" xr:uid="{CE91A39E-6800-4819-A4D8-391D11C9D550}"/>
    <cellStyle name="Normal 9 6 4 2 4" xfId="3585" xr:uid="{67AA95AB-FDFD-43D6-A665-5C710A2C2282}"/>
    <cellStyle name="Normal 9 6 4 2 4 2" xfId="5384" xr:uid="{90C1DCEB-0371-4D8B-8794-EE9FBDA1B802}"/>
    <cellStyle name="Normal 9 6 4 2 5" xfId="5381" xr:uid="{5A94BC67-5557-4161-828B-8234A35B4809}"/>
    <cellStyle name="Normal 9 6 4 3" xfId="3586" xr:uid="{809A3D4A-684F-44B2-A252-AAC9427708E6}"/>
    <cellStyle name="Normal 9 6 4 3 2" xfId="5385" xr:uid="{990C3FAC-9E4C-4E17-BCD5-8BEF2EE8EC47}"/>
    <cellStyle name="Normal 9 6 4 4" xfId="3587" xr:uid="{10B8F45D-7267-48A3-9B6F-985E233549E9}"/>
    <cellStyle name="Normal 9 6 4 4 2" xfId="5386" xr:uid="{63413059-4882-444F-A8A8-DDF4CEA5B207}"/>
    <cellStyle name="Normal 9 6 4 5" xfId="3588" xr:uid="{94E968E2-C4B9-4661-8E26-BAC486FBD715}"/>
    <cellStyle name="Normal 9 6 4 5 2" xfId="5387" xr:uid="{78FC3F7B-87C2-4933-AA59-6784CF8E7F61}"/>
    <cellStyle name="Normal 9 6 4 6" xfId="5380" xr:uid="{51EB883F-384E-4415-9C3A-4BC6D041182F}"/>
    <cellStyle name="Normal 9 6 5" xfId="3589" xr:uid="{D7DEA669-35E8-4386-9E39-652110E46899}"/>
    <cellStyle name="Normal 9 6 5 2" xfId="3590" xr:uid="{36EBB53C-B0AA-48BB-99D7-8DDFC815D542}"/>
    <cellStyle name="Normal 9 6 5 2 2" xfId="5389" xr:uid="{80149800-5E4F-43D0-ADB2-38A4F9A93CAD}"/>
    <cellStyle name="Normal 9 6 5 3" xfId="3591" xr:uid="{F07DB241-45F7-4040-A12A-34D633E5E2FB}"/>
    <cellStyle name="Normal 9 6 5 3 2" xfId="5390" xr:uid="{31D7FCC3-E177-486B-820B-F37E4F9B2E83}"/>
    <cellStyle name="Normal 9 6 5 4" xfId="3592" xr:uid="{90897537-06F6-458A-A62D-EDC6187BEB9D}"/>
    <cellStyle name="Normal 9 6 5 4 2" xfId="5391" xr:uid="{3267FE70-4587-44C6-922C-0BD9BFC55522}"/>
    <cellStyle name="Normal 9 6 5 5" xfId="5388" xr:uid="{BCC0CCDA-EDAB-40B2-B4FB-0DF9B5DD763D}"/>
    <cellStyle name="Normal 9 6 6" xfId="3593" xr:uid="{E64DE26C-5E9A-47A0-BE60-B36039D521E8}"/>
    <cellStyle name="Normal 9 6 6 2" xfId="3594" xr:uid="{FAE45BA7-BEF7-4442-9F63-8C356B78A5CB}"/>
    <cellStyle name="Normal 9 6 6 2 2" xfId="5393" xr:uid="{CC150316-20EB-4AFE-8BA2-268627E1FADB}"/>
    <cellStyle name="Normal 9 6 6 3" xfId="3595" xr:uid="{67AAB308-2EB9-44EA-B33D-8F1A69C94B6F}"/>
    <cellStyle name="Normal 9 6 6 3 2" xfId="5394" xr:uid="{25437A38-93FB-4E9D-86BB-481F44B4B9B2}"/>
    <cellStyle name="Normal 9 6 6 4" xfId="3596" xr:uid="{6FFD0B3E-2192-4836-B579-95842BC39CF3}"/>
    <cellStyle name="Normal 9 6 6 4 2" xfId="5395" xr:uid="{C8A56BC9-C7D4-463B-A196-AAE82A57D775}"/>
    <cellStyle name="Normal 9 6 6 5" xfId="5392" xr:uid="{8E059FAF-A83B-4C0A-94F0-31A227EAEDD1}"/>
    <cellStyle name="Normal 9 6 7" xfId="3597" xr:uid="{9019F92E-C065-46D0-A6FF-9D9B80A657F1}"/>
    <cellStyle name="Normal 9 6 7 2" xfId="5396" xr:uid="{432FB38F-D599-4FE2-AB23-C18F1E5FCC11}"/>
    <cellStyle name="Normal 9 6 8" xfId="3598" xr:uid="{193ABBD1-F4F9-45CF-AA0D-DBB3F8B2B385}"/>
    <cellStyle name="Normal 9 6 8 2" xfId="5397" xr:uid="{A5E51EBE-265D-47A2-BC44-4BF830B685AE}"/>
    <cellStyle name="Normal 9 6 9" xfId="3599" xr:uid="{00B2B5A6-9F51-4D64-8277-75B17B08B9B8}"/>
    <cellStyle name="Normal 9 6 9 2" xfId="5398" xr:uid="{32FC9C8E-1F34-4C42-BC51-2C81C44C5A6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3AAFC1C8-398B-43A3-B797-F5F23DFD0BDB}"/>
    <cellStyle name="Normal 9 7 2 2 2 3" xfId="5402" xr:uid="{858BA2C4-FB77-4BF8-9BFA-B5B0E5ADEBF3}"/>
    <cellStyle name="Normal 9 7 2 2 3" xfId="3604" xr:uid="{2E626BC5-1911-4CBB-A85B-3BF05DED003B}"/>
    <cellStyle name="Normal 9 7 2 2 3 2" xfId="5404" xr:uid="{2BD0A36D-FEAA-47D7-9163-CF68F2D67075}"/>
    <cellStyle name="Normal 9 7 2 2 4" xfId="3605" xr:uid="{09E9B784-B6A2-4EEF-B74B-EA06208DCDD2}"/>
    <cellStyle name="Normal 9 7 2 2 4 2" xfId="5405" xr:uid="{EA0F0C60-C0A2-427F-BF1F-5968E8451054}"/>
    <cellStyle name="Normal 9 7 2 2 5" xfId="5401" xr:uid="{8D4411AB-BB22-451F-A463-3999105D093B}"/>
    <cellStyle name="Normal 9 7 2 3" xfId="3606" xr:uid="{2961A527-A5A0-4FD6-91A2-96A85005EF31}"/>
    <cellStyle name="Normal 9 7 2 3 2" xfId="3607" xr:uid="{C678F8B2-AE8A-4663-BB19-19B928427025}"/>
    <cellStyle name="Normal 9 7 2 3 2 2" xfId="5407" xr:uid="{3689E806-1911-410B-A22A-E1DCCF19E7A2}"/>
    <cellStyle name="Normal 9 7 2 3 3" xfId="3608" xr:uid="{1BD4EB06-3217-45DB-9510-4F91E919C856}"/>
    <cellStyle name="Normal 9 7 2 3 3 2" xfId="5408" xr:uid="{284250E4-A8DB-4FCE-8535-6D866190CC9B}"/>
    <cellStyle name="Normal 9 7 2 3 4" xfId="3609" xr:uid="{D25A23E5-F06B-4DB6-B767-ECEDD31CA078}"/>
    <cellStyle name="Normal 9 7 2 3 4 2" xfId="5409" xr:uid="{22B6C80F-897C-44E6-90BD-EE75DC44E2A8}"/>
    <cellStyle name="Normal 9 7 2 3 5" xfId="5406" xr:uid="{00D5C7D7-A190-4A29-9F5C-D90DCFA10A05}"/>
    <cellStyle name="Normal 9 7 2 4" xfId="3610" xr:uid="{DC9C7B3B-D56A-4400-9BA6-0A8D4B5DAF0A}"/>
    <cellStyle name="Normal 9 7 2 4 2" xfId="5410" xr:uid="{ECC2F4C4-6A64-4A64-93B4-97A9615F4647}"/>
    <cellStyle name="Normal 9 7 2 5" xfId="3611" xr:uid="{74A854AA-BE3C-4C1B-9BF3-D1A85778D077}"/>
    <cellStyle name="Normal 9 7 2 5 2" xfId="5411" xr:uid="{180BEDD7-C979-42AA-853F-2F69D8811C01}"/>
    <cellStyle name="Normal 9 7 2 6" xfId="3612" xr:uid="{3667CF48-1370-49B0-BD9F-7E88100CB84A}"/>
    <cellStyle name="Normal 9 7 2 6 2" xfId="5412" xr:uid="{5310CD0E-ECBD-4D81-A996-D8C5B7ABAFE2}"/>
    <cellStyle name="Normal 9 7 2 7" xfId="5400" xr:uid="{DA002889-BAC9-4E0C-A86D-14E6C3C8C153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6FB15880-3AAA-4077-8F21-EF7630E3B4CB}"/>
    <cellStyle name="Normal 9 7 3 2 3" xfId="3616" xr:uid="{07D563BF-E801-40FD-BCB1-8E3E3262EB12}"/>
    <cellStyle name="Normal 9 7 3 2 3 2" xfId="5416" xr:uid="{87E3EDC4-B009-407D-B6FA-F6F6F07FA87B}"/>
    <cellStyle name="Normal 9 7 3 2 4" xfId="3617" xr:uid="{06CEE252-CBBE-4CD0-B330-2852D613814B}"/>
    <cellStyle name="Normal 9 7 3 2 4 2" xfId="5417" xr:uid="{A1AD421F-8294-4071-886F-6595B12F2784}"/>
    <cellStyle name="Normal 9 7 3 2 5" xfId="5414" xr:uid="{202DA7AF-F806-431E-880D-716BE19A2B0B}"/>
    <cellStyle name="Normal 9 7 3 3" xfId="3618" xr:uid="{DA496EC0-5ADD-4BE0-8356-91A5D643329E}"/>
    <cellStyle name="Normal 9 7 3 3 2" xfId="5418" xr:uid="{6C47AB1F-867E-4E7F-A5F1-B70F28C6916D}"/>
    <cellStyle name="Normal 9 7 3 4" xfId="3619" xr:uid="{594CA94A-87A5-477C-91B4-BBA60C6CE123}"/>
    <cellStyle name="Normal 9 7 3 4 2" xfId="5419" xr:uid="{113A040B-CAB6-42B3-8EDD-6AA8E64007FE}"/>
    <cellStyle name="Normal 9 7 3 5" xfId="3620" xr:uid="{C427076E-FB01-4841-9F79-6F2E93744E88}"/>
    <cellStyle name="Normal 9 7 3 5 2" xfId="5420" xr:uid="{C8B4A388-3CCF-418F-8708-BEADE203828C}"/>
    <cellStyle name="Normal 9 7 3 6" xfId="5413" xr:uid="{0A15BF21-C4A7-4371-B28A-E0B4C35358CE}"/>
    <cellStyle name="Normal 9 7 4" xfId="3621" xr:uid="{6C9E7BAF-4D63-4E99-9949-9CEC7B4D8A4B}"/>
    <cellStyle name="Normal 9 7 4 2" xfId="3622" xr:uid="{7DD27DF7-9311-4DC5-8455-F4C930942613}"/>
    <cellStyle name="Normal 9 7 4 2 2" xfId="5422" xr:uid="{A40E5261-4127-4465-8EF8-0308989E1F5A}"/>
    <cellStyle name="Normal 9 7 4 3" xfId="3623" xr:uid="{B1CD8D0A-5EF7-4EC4-BE0B-DAC542A55B63}"/>
    <cellStyle name="Normal 9 7 4 3 2" xfId="5423" xr:uid="{53BD6D9C-976E-4F0B-B048-68FF153330D0}"/>
    <cellStyle name="Normal 9 7 4 4" xfId="3624" xr:uid="{0E6BF897-F229-445E-BE94-B9A3678ECC6D}"/>
    <cellStyle name="Normal 9 7 4 4 2" xfId="5424" xr:uid="{20DA781E-29C1-4628-A644-4550981967DA}"/>
    <cellStyle name="Normal 9 7 4 5" xfId="5421" xr:uid="{9ED80579-FAC9-4859-8662-677EB4DBA99E}"/>
    <cellStyle name="Normal 9 7 5" xfId="3625" xr:uid="{5BFF3073-2034-4E17-B505-FB1B98FEC907}"/>
    <cellStyle name="Normal 9 7 5 2" xfId="3626" xr:uid="{8BBDB8FF-BF98-44D1-9134-F685BB7E95F9}"/>
    <cellStyle name="Normal 9 7 5 2 2" xfId="5426" xr:uid="{5B99DC40-5968-418A-8130-CAE7D36F56CE}"/>
    <cellStyle name="Normal 9 7 5 3" xfId="3627" xr:uid="{32A4342F-C2A6-41F5-9DAE-027E60F571BE}"/>
    <cellStyle name="Normal 9 7 5 3 2" xfId="5427" xr:uid="{D387537E-45C4-481D-8393-5D4E0EF04F1A}"/>
    <cellStyle name="Normal 9 7 5 4" xfId="3628" xr:uid="{6003E606-2178-4B8D-A56E-9468325110C8}"/>
    <cellStyle name="Normal 9 7 5 4 2" xfId="5428" xr:uid="{824EF95D-3674-4F38-8B7C-701A2A239268}"/>
    <cellStyle name="Normal 9 7 5 5" xfId="5425" xr:uid="{2F4850B7-5661-495D-9B96-994EEB7B5BE1}"/>
    <cellStyle name="Normal 9 7 6" xfId="3629" xr:uid="{7A13BAFB-B33D-4667-BB7B-C7427265176B}"/>
    <cellStyle name="Normal 9 7 6 2" xfId="5429" xr:uid="{593C46F5-3F34-4888-A511-2A7061AFE64B}"/>
    <cellStyle name="Normal 9 7 7" xfId="3630" xr:uid="{857833F3-4206-4BF2-9D86-9D386834CCA9}"/>
    <cellStyle name="Normal 9 7 7 2" xfId="5430" xr:uid="{B29A2444-449D-4905-93DF-E5C100988852}"/>
    <cellStyle name="Normal 9 7 8" xfId="3631" xr:uid="{9A139019-200B-440C-9D85-1AB73A6A4C56}"/>
    <cellStyle name="Normal 9 7 8 2" xfId="5431" xr:uid="{6884FE5B-5DF0-44AE-A7A1-F09D66E1B719}"/>
    <cellStyle name="Normal 9 7 9" xfId="5399" xr:uid="{C2C4FA02-F3BD-4098-A058-777C389CB947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A14F7E24-7F7E-4676-BEF8-E2DAFE7BC6E5}"/>
    <cellStyle name="Normal 9 8 2 2 3" xfId="3636" xr:uid="{6E272C3E-45E8-47C3-BCC0-AD2244A388E1}"/>
    <cellStyle name="Normal 9 8 2 2 3 2" xfId="5436" xr:uid="{F05E1588-F5C1-46B6-A3CA-00CA4E024185}"/>
    <cellStyle name="Normal 9 8 2 2 4" xfId="3637" xr:uid="{B7A78CC0-CA37-45B4-8144-865D08256F04}"/>
    <cellStyle name="Normal 9 8 2 2 4 2" xfId="5437" xr:uid="{772F78F0-AE11-4639-8347-00A930438DD5}"/>
    <cellStyle name="Normal 9 8 2 2 5" xfId="5434" xr:uid="{09AF4BCF-56EB-4CE0-A5E4-8C76DACAF11F}"/>
    <cellStyle name="Normal 9 8 2 3" xfId="3638" xr:uid="{9E900116-C839-4B36-A322-5A7509900B5B}"/>
    <cellStyle name="Normal 9 8 2 3 2" xfId="5438" xr:uid="{5A6D0E43-C7D0-428F-9ADB-4526A98F2AB3}"/>
    <cellStyle name="Normal 9 8 2 4" xfId="3639" xr:uid="{5D88517C-88EB-4F3C-A06A-0E1703FA1B1D}"/>
    <cellStyle name="Normal 9 8 2 4 2" xfId="5439" xr:uid="{56852F23-4EA0-4C61-9131-27ACDF6C99EF}"/>
    <cellStyle name="Normal 9 8 2 5" xfId="3640" xr:uid="{05896BB6-F57E-4BB4-8743-2CC4BBCB32F6}"/>
    <cellStyle name="Normal 9 8 2 5 2" xfId="5440" xr:uid="{155245A6-0B21-4CAB-B279-C04C987B0F2E}"/>
    <cellStyle name="Normal 9 8 2 6" xfId="5433" xr:uid="{B6E127B6-1D43-4837-8496-8D637E062E15}"/>
    <cellStyle name="Normal 9 8 3" xfId="3641" xr:uid="{4649D1C1-078F-4EF0-9BFE-6F402EF00446}"/>
    <cellStyle name="Normal 9 8 3 2" xfId="3642" xr:uid="{B7AB93C7-A568-4481-BF6B-21860DBE6121}"/>
    <cellStyle name="Normal 9 8 3 2 2" xfId="5442" xr:uid="{97B3C7F4-33E2-43BF-8338-275798F13C87}"/>
    <cellStyle name="Normal 9 8 3 3" xfId="3643" xr:uid="{21304D52-FDBA-4FB2-86CB-5694683F5861}"/>
    <cellStyle name="Normal 9 8 3 3 2" xfId="5443" xr:uid="{11F33FBE-0314-4D03-A5D4-B8A6A3168112}"/>
    <cellStyle name="Normal 9 8 3 4" xfId="3644" xr:uid="{CD15FEAC-5CA3-4DD2-BC2E-E23BAB659DD4}"/>
    <cellStyle name="Normal 9 8 3 4 2" xfId="5444" xr:uid="{CB015CF9-74F7-4714-BA15-9CA1A26D7D1F}"/>
    <cellStyle name="Normal 9 8 3 5" xfId="5441" xr:uid="{CA021398-F15B-4AB4-9306-ABE2B6039E51}"/>
    <cellStyle name="Normal 9 8 4" xfId="3645" xr:uid="{3F650EE3-B876-4D70-92E8-CB73D1CF7880}"/>
    <cellStyle name="Normal 9 8 4 2" xfId="3646" xr:uid="{68B66646-06E1-43D4-8153-99BC8B0FA796}"/>
    <cellStyle name="Normal 9 8 4 2 2" xfId="5446" xr:uid="{66C9FCA8-80DA-4C2E-AFBD-7B2DD9D6523F}"/>
    <cellStyle name="Normal 9 8 4 3" xfId="3647" xr:uid="{641C0901-22F5-473D-ABA3-BD85B4BCD562}"/>
    <cellStyle name="Normal 9 8 4 3 2" xfId="5447" xr:uid="{7ACE9223-AB11-4C95-AB2F-06B3A4A05F33}"/>
    <cellStyle name="Normal 9 8 4 4" xfId="3648" xr:uid="{6802E739-3394-4E66-A9F2-00C11CC3469B}"/>
    <cellStyle name="Normal 9 8 4 4 2" xfId="5448" xr:uid="{68AE347E-5BF9-4216-9103-63CF86115F46}"/>
    <cellStyle name="Normal 9 8 4 5" xfId="5445" xr:uid="{7A11AD1F-32AB-4710-9569-51446EE3E3C7}"/>
    <cellStyle name="Normal 9 8 5" xfId="3649" xr:uid="{3C041058-318B-41A5-ADBB-64D04DE98204}"/>
    <cellStyle name="Normal 9 8 5 2" xfId="5449" xr:uid="{EA728CE4-EFDA-47CB-BEE5-E2C690D51FC5}"/>
    <cellStyle name="Normal 9 8 6" xfId="3650" xr:uid="{3C1DC8F7-43B5-4D9B-9135-4F5AF94799F7}"/>
    <cellStyle name="Normal 9 8 6 2" xfId="5450" xr:uid="{438D86CD-3B23-47BA-A3F0-A1D88F14D861}"/>
    <cellStyle name="Normal 9 8 7" xfId="3651" xr:uid="{1CC99482-1D33-4992-AD22-6BDA4BC0AB3E}"/>
    <cellStyle name="Normal 9 8 7 2" xfId="5451" xr:uid="{A2925F3E-16A8-4A8C-9093-8146BA2898F9}"/>
    <cellStyle name="Normal 9 8 8" xfId="5432" xr:uid="{799CBD21-EAA3-407B-AFA1-4305E7A52A8A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3CACBEF9-7FA5-426E-97B9-6A02742CB157}"/>
    <cellStyle name="Normal 9 9 2 3" xfId="3655" xr:uid="{62CBCAAE-7869-4256-80FB-05F1A173D00B}"/>
    <cellStyle name="Normal 9 9 2 3 2" xfId="5455" xr:uid="{2D43B02E-B996-41EF-9AE3-4E150D9E506B}"/>
    <cellStyle name="Normal 9 9 2 4" xfId="3656" xr:uid="{66BC08DA-6A39-47E5-A59E-0956FD36FF0D}"/>
    <cellStyle name="Normal 9 9 2 4 2" xfId="5456" xr:uid="{CE4A2306-515D-4811-92A1-196559A5C186}"/>
    <cellStyle name="Normal 9 9 2 5" xfId="5453" xr:uid="{EEEAE50F-7EC8-4899-AEC0-192A2BA538B0}"/>
    <cellStyle name="Normal 9 9 3" xfId="3657" xr:uid="{DBF7B777-3095-48FD-825C-02FC4A36C6D7}"/>
    <cellStyle name="Normal 9 9 3 2" xfId="3658" xr:uid="{82F64612-5806-4225-9C43-0EB75720D7EE}"/>
    <cellStyle name="Normal 9 9 3 2 2" xfId="5458" xr:uid="{46FBBED5-E222-4F2A-8F9F-708AFD05EC04}"/>
    <cellStyle name="Normal 9 9 3 3" xfId="3659" xr:uid="{10D810C2-F585-4B39-84DC-0F01552EC093}"/>
    <cellStyle name="Normal 9 9 3 3 2" xfId="5459" xr:uid="{17C05859-FC50-487A-A43F-B00E50A7293D}"/>
    <cellStyle name="Normal 9 9 3 4" xfId="3660" xr:uid="{A5385F0A-72D7-4655-B04D-B81B1552A410}"/>
    <cellStyle name="Normal 9 9 3 4 2" xfId="5460" xr:uid="{D7E0A29A-E481-4876-8480-5100750E1C6B}"/>
    <cellStyle name="Normal 9 9 3 5" xfId="5457" xr:uid="{47482BAD-0B89-4127-BDF3-663627A8937C}"/>
    <cellStyle name="Normal 9 9 4" xfId="3661" xr:uid="{99D6C685-704D-47F2-9F39-005F0D0475EA}"/>
    <cellStyle name="Normal 9 9 4 2" xfId="5461" xr:uid="{7FBF4473-3B30-4F39-887A-7E16482213E9}"/>
    <cellStyle name="Normal 9 9 5" xfId="3662" xr:uid="{7C324A39-4404-45C2-843C-B46208813AB4}"/>
    <cellStyle name="Normal 9 9 5 2" xfId="5462" xr:uid="{0A3D6C23-AD05-4C29-94EB-C0631C52E86C}"/>
    <cellStyle name="Normal 9 9 6" xfId="3663" xr:uid="{B741073B-D48B-446D-BDDB-AF93464E6262}"/>
    <cellStyle name="Normal 9 9 6 2" xfId="5463" xr:uid="{4E73A44A-FF80-4B57-A0AF-645770A52627}"/>
    <cellStyle name="Normal 9 9 7" xfId="5452" xr:uid="{BDF3807C-9318-459A-8D76-ED1B19D23312}"/>
    <cellStyle name="Percent 2" xfId="79" xr:uid="{750081A1-93E2-4099-B6D5-52DA3EB8C718}"/>
    <cellStyle name="Percent 2 2" xfId="5464" xr:uid="{99449895-CA1E-4801-8F99-B1E3C5D3CB2E}"/>
    <cellStyle name="Гиперссылка 2" xfId="4" xr:uid="{49BAA0F8-B3D3-41B5-87DD-435502328B29}"/>
    <cellStyle name="Гиперссылка 2 2" xfId="5465" xr:uid="{2F8BA909-2EE4-4E8E-9A2C-619620640E3F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D9363A70-4DA2-490E-B528-2DE592034BCD}"/>
    <cellStyle name="Обычный 2 3" xfId="5466" xr:uid="{68ABF144-4D2B-4CB5-8E77-116DA0A0DB5D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50"/>
  <sheetViews>
    <sheetView tabSelected="1" topLeftCell="A19" zoomScale="90" zoomScaleNormal="90" workbookViewId="0">
      <selection activeCell="U38" sqref="U38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7" width="13.28515625" style="2" customWidth="1"/>
    <col min="8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32" t="s">
        <v>12</v>
      </c>
      <c r="L2" s="94"/>
    </row>
    <row r="3" spans="1:12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94"/>
    </row>
    <row r="4" spans="1:12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94"/>
    </row>
    <row r="5" spans="1:12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85" t="s">
        <v>56</v>
      </c>
      <c r="L5" s="94"/>
    </row>
    <row r="6" spans="1:12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51" t="s">
        <v>148</v>
      </c>
      <c r="L6" s="94"/>
    </row>
    <row r="7" spans="1:12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52"/>
      <c r="L7" s="94"/>
    </row>
    <row r="8" spans="1:12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85" t="s">
        <v>70</v>
      </c>
      <c r="L9" s="94"/>
    </row>
    <row r="10" spans="1:12" ht="15" customHeight="1">
      <c r="A10" s="93"/>
      <c r="B10" s="93" t="s">
        <v>82</v>
      </c>
      <c r="C10" s="124"/>
      <c r="D10" s="124"/>
      <c r="E10" s="94"/>
      <c r="F10" s="124"/>
      <c r="G10" s="94"/>
      <c r="H10" s="95"/>
      <c r="I10" s="95" t="s">
        <v>82</v>
      </c>
      <c r="J10" s="124"/>
      <c r="K10" s="153">
        <v>45467</v>
      </c>
      <c r="L10" s="94"/>
    </row>
    <row r="11" spans="1:12">
      <c r="A11" s="93"/>
      <c r="B11" s="93" t="s">
        <v>83</v>
      </c>
      <c r="C11" s="124"/>
      <c r="D11" s="124"/>
      <c r="E11" s="94"/>
      <c r="F11" s="124"/>
      <c r="G11" s="94"/>
      <c r="H11" s="95"/>
      <c r="I11" s="95" t="s">
        <v>83</v>
      </c>
      <c r="J11" s="124"/>
      <c r="K11" s="154"/>
      <c r="L11" s="94"/>
    </row>
    <row r="12" spans="1:12">
      <c r="A12" s="93"/>
      <c r="B12" s="93" t="s">
        <v>84</v>
      </c>
      <c r="C12" s="124"/>
      <c r="D12" s="124"/>
      <c r="E12" s="94"/>
      <c r="F12" s="124"/>
      <c r="G12" s="94"/>
      <c r="H12" s="95"/>
      <c r="I12" s="95" t="s">
        <v>84</v>
      </c>
      <c r="J12" s="124"/>
      <c r="K12" s="124"/>
      <c r="L12" s="94"/>
    </row>
    <row r="13" spans="1:12">
      <c r="A13" s="93"/>
      <c r="B13" s="93" t="s">
        <v>85</v>
      </c>
      <c r="C13" s="124"/>
      <c r="D13" s="124"/>
      <c r="E13" s="94"/>
      <c r="F13" s="124"/>
      <c r="G13" s="94"/>
      <c r="H13" s="95"/>
      <c r="I13" s="95" t="s">
        <v>85</v>
      </c>
      <c r="J13" s="124"/>
      <c r="K13" s="85" t="s">
        <v>3</v>
      </c>
      <c r="L13" s="94"/>
    </row>
    <row r="14" spans="1:12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53">
        <v>45466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55"/>
      <c r="L15" s="94"/>
    </row>
    <row r="16" spans="1:12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33">
        <v>43260</v>
      </c>
      <c r="L16" s="94"/>
    </row>
    <row r="17" spans="1:12">
      <c r="A17" s="93"/>
      <c r="B17" s="124" t="s">
        <v>86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33" t="s">
        <v>78</v>
      </c>
      <c r="L17" s="94"/>
    </row>
    <row r="18" spans="1:12" ht="18">
      <c r="A18" s="93"/>
      <c r="B18" s="124" t="s">
        <v>87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90" t="s">
        <v>68</v>
      </c>
      <c r="L18" s="94"/>
    </row>
    <row r="19" spans="1:12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0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1"/>
      <c r="K21" s="98"/>
      <c r="L21" s="94"/>
    </row>
    <row r="22" spans="1:12" ht="24">
      <c r="A22" s="93"/>
      <c r="B22" s="100">
        <v>4</v>
      </c>
      <c r="C22" s="110" t="s">
        <v>88</v>
      </c>
      <c r="D22" s="106" t="s">
        <v>88</v>
      </c>
      <c r="E22" s="112" t="s">
        <v>89</v>
      </c>
      <c r="F22" s="106" t="s">
        <v>90</v>
      </c>
      <c r="G22" s="149"/>
      <c r="H22" s="150"/>
      <c r="I22" s="107" t="s">
        <v>91</v>
      </c>
      <c r="J22" s="122">
        <v>12.48</v>
      </c>
      <c r="K22" s="104">
        <f t="shared" ref="K22:K38" si="0">J22*B22</f>
        <v>49.92</v>
      </c>
      <c r="L22" s="97"/>
    </row>
    <row r="23" spans="1:12" ht="24">
      <c r="A23" s="93"/>
      <c r="B23" s="100">
        <v>4</v>
      </c>
      <c r="C23" s="110" t="s">
        <v>88</v>
      </c>
      <c r="D23" s="106" t="s">
        <v>88</v>
      </c>
      <c r="E23" s="112" t="s">
        <v>92</v>
      </c>
      <c r="F23" s="106" t="s">
        <v>93</v>
      </c>
      <c r="G23" s="149"/>
      <c r="H23" s="150"/>
      <c r="I23" s="107" t="s">
        <v>91</v>
      </c>
      <c r="J23" s="122">
        <v>12.48</v>
      </c>
      <c r="K23" s="104">
        <f t="shared" si="0"/>
        <v>49.92</v>
      </c>
      <c r="L23" s="97"/>
    </row>
    <row r="24" spans="1:12" ht="24">
      <c r="A24" s="93"/>
      <c r="B24" s="100">
        <v>4</v>
      </c>
      <c r="C24" s="110" t="s">
        <v>88</v>
      </c>
      <c r="D24" s="106" t="s">
        <v>88</v>
      </c>
      <c r="E24" s="112" t="s">
        <v>94</v>
      </c>
      <c r="F24" s="106" t="s">
        <v>95</v>
      </c>
      <c r="G24" s="149"/>
      <c r="H24" s="150"/>
      <c r="I24" s="107" t="s">
        <v>91</v>
      </c>
      <c r="J24" s="122">
        <v>12.48</v>
      </c>
      <c r="K24" s="104">
        <f t="shared" si="0"/>
        <v>49.92</v>
      </c>
      <c r="L24" s="97"/>
    </row>
    <row r="25" spans="1:12" ht="24">
      <c r="A25" s="93"/>
      <c r="B25" s="100">
        <v>4</v>
      </c>
      <c r="C25" s="110" t="s">
        <v>88</v>
      </c>
      <c r="D25" s="106" t="s">
        <v>88</v>
      </c>
      <c r="E25" s="112" t="s">
        <v>96</v>
      </c>
      <c r="F25" s="106" t="s">
        <v>97</v>
      </c>
      <c r="G25" s="149"/>
      <c r="H25" s="150"/>
      <c r="I25" s="107" t="s">
        <v>91</v>
      </c>
      <c r="J25" s="122">
        <v>12.48</v>
      </c>
      <c r="K25" s="104">
        <f t="shared" si="0"/>
        <v>49.92</v>
      </c>
      <c r="L25" s="97"/>
    </row>
    <row r="26" spans="1:12">
      <c r="A26" s="93"/>
      <c r="B26" s="100">
        <v>8</v>
      </c>
      <c r="C26" s="110" t="s">
        <v>98</v>
      </c>
      <c r="D26" s="106" t="s">
        <v>98</v>
      </c>
      <c r="E26" s="112" t="s">
        <v>99</v>
      </c>
      <c r="F26" s="106" t="s">
        <v>100</v>
      </c>
      <c r="G26" s="149"/>
      <c r="H26" s="150"/>
      <c r="I26" s="107" t="s">
        <v>101</v>
      </c>
      <c r="J26" s="122">
        <v>5.87</v>
      </c>
      <c r="K26" s="104">
        <f t="shared" si="0"/>
        <v>46.96</v>
      </c>
      <c r="L26" s="97"/>
    </row>
    <row r="27" spans="1:12" ht="24">
      <c r="A27" s="93"/>
      <c r="B27" s="100">
        <v>8</v>
      </c>
      <c r="C27" s="110" t="s">
        <v>102</v>
      </c>
      <c r="D27" s="106" t="s">
        <v>102</v>
      </c>
      <c r="E27" s="112" t="s">
        <v>103</v>
      </c>
      <c r="F27" s="106" t="s">
        <v>104</v>
      </c>
      <c r="G27" s="149"/>
      <c r="H27" s="150"/>
      <c r="I27" s="107" t="s">
        <v>105</v>
      </c>
      <c r="J27" s="122">
        <v>8.44</v>
      </c>
      <c r="K27" s="104">
        <f t="shared" si="0"/>
        <v>67.52</v>
      </c>
      <c r="L27" s="97"/>
    </row>
    <row r="28" spans="1:12" ht="24">
      <c r="A28" s="93"/>
      <c r="B28" s="100">
        <v>4</v>
      </c>
      <c r="C28" s="110" t="s">
        <v>106</v>
      </c>
      <c r="D28" s="106" t="s">
        <v>106</v>
      </c>
      <c r="E28" s="112" t="s">
        <v>107</v>
      </c>
      <c r="F28" s="106" t="s">
        <v>104</v>
      </c>
      <c r="G28" s="149"/>
      <c r="H28" s="150"/>
      <c r="I28" s="107" t="s">
        <v>145</v>
      </c>
      <c r="J28" s="122">
        <v>5.14</v>
      </c>
      <c r="K28" s="104">
        <f t="shared" si="0"/>
        <v>20.56</v>
      </c>
      <c r="L28" s="97"/>
    </row>
    <row r="29" spans="1:12">
      <c r="A29" s="93"/>
      <c r="B29" s="100">
        <v>10</v>
      </c>
      <c r="C29" s="110" t="s">
        <v>108</v>
      </c>
      <c r="D29" s="106" t="s">
        <v>142</v>
      </c>
      <c r="E29" s="112" t="s">
        <v>109</v>
      </c>
      <c r="F29" s="106" t="s">
        <v>110</v>
      </c>
      <c r="G29" s="149"/>
      <c r="H29" s="150"/>
      <c r="I29" s="107" t="s">
        <v>111</v>
      </c>
      <c r="J29" s="122">
        <v>254.73</v>
      </c>
      <c r="K29" s="104">
        <f t="shared" si="0"/>
        <v>2547.2999999999997</v>
      </c>
      <c r="L29" s="97"/>
    </row>
    <row r="30" spans="1:12">
      <c r="A30" s="93"/>
      <c r="B30" s="100">
        <v>4</v>
      </c>
      <c r="C30" s="110" t="s">
        <v>108</v>
      </c>
      <c r="D30" s="106" t="s">
        <v>143</v>
      </c>
      <c r="E30" s="112" t="s">
        <v>112</v>
      </c>
      <c r="F30" s="106" t="s">
        <v>113</v>
      </c>
      <c r="G30" s="149"/>
      <c r="H30" s="150"/>
      <c r="I30" s="107" t="s">
        <v>111</v>
      </c>
      <c r="J30" s="122">
        <v>329.98</v>
      </c>
      <c r="K30" s="104">
        <f t="shared" si="0"/>
        <v>1319.92</v>
      </c>
      <c r="L30" s="97"/>
    </row>
    <row r="31" spans="1:12">
      <c r="A31" s="93"/>
      <c r="B31" s="100">
        <v>4</v>
      </c>
      <c r="C31" s="110" t="s">
        <v>114</v>
      </c>
      <c r="D31" s="106" t="s">
        <v>144</v>
      </c>
      <c r="E31" s="112" t="s">
        <v>115</v>
      </c>
      <c r="F31" s="106" t="s">
        <v>116</v>
      </c>
      <c r="G31" s="149"/>
      <c r="H31" s="150"/>
      <c r="I31" s="107" t="s">
        <v>117</v>
      </c>
      <c r="J31" s="122">
        <v>47.35</v>
      </c>
      <c r="K31" s="104">
        <f t="shared" si="0"/>
        <v>189.4</v>
      </c>
      <c r="L31" s="97"/>
    </row>
    <row r="32" spans="1:12" ht="24">
      <c r="A32" s="93"/>
      <c r="B32" s="100">
        <v>42</v>
      </c>
      <c r="C32" s="110" t="s">
        <v>118</v>
      </c>
      <c r="D32" s="106" t="s">
        <v>118</v>
      </c>
      <c r="E32" s="112" t="s">
        <v>119</v>
      </c>
      <c r="F32" s="106"/>
      <c r="G32" s="149"/>
      <c r="H32" s="150"/>
      <c r="I32" s="107" t="s">
        <v>120</v>
      </c>
      <c r="J32" s="122">
        <v>6.61</v>
      </c>
      <c r="K32" s="104">
        <f t="shared" si="0"/>
        <v>277.62</v>
      </c>
      <c r="L32" s="97"/>
    </row>
    <row r="33" spans="1:12" ht="24">
      <c r="A33" s="93"/>
      <c r="B33" s="100">
        <v>10</v>
      </c>
      <c r="C33" s="110" t="s">
        <v>121</v>
      </c>
      <c r="D33" s="106" t="s">
        <v>121</v>
      </c>
      <c r="E33" s="112" t="s">
        <v>122</v>
      </c>
      <c r="F33" s="106" t="s">
        <v>123</v>
      </c>
      <c r="G33" s="149" t="s">
        <v>124</v>
      </c>
      <c r="H33" s="150"/>
      <c r="I33" s="107" t="s">
        <v>125</v>
      </c>
      <c r="J33" s="122">
        <v>25.33</v>
      </c>
      <c r="K33" s="104">
        <f t="shared" si="0"/>
        <v>253.29999999999998</v>
      </c>
      <c r="L33" s="97"/>
    </row>
    <row r="34" spans="1:12">
      <c r="A34" s="93"/>
      <c r="B34" s="100">
        <v>10</v>
      </c>
      <c r="C34" s="110" t="s">
        <v>126</v>
      </c>
      <c r="D34" s="106" t="s">
        <v>126</v>
      </c>
      <c r="E34" s="112" t="s">
        <v>127</v>
      </c>
      <c r="F34" s="106" t="s">
        <v>128</v>
      </c>
      <c r="G34" s="149"/>
      <c r="H34" s="150"/>
      <c r="I34" s="107" t="s">
        <v>129</v>
      </c>
      <c r="J34" s="122">
        <v>36.340000000000003</v>
      </c>
      <c r="K34" s="104">
        <f t="shared" si="0"/>
        <v>363.40000000000003</v>
      </c>
      <c r="L34" s="97"/>
    </row>
    <row r="35" spans="1:12" ht="24">
      <c r="A35" s="93"/>
      <c r="B35" s="100">
        <v>6</v>
      </c>
      <c r="C35" s="110" t="s">
        <v>130</v>
      </c>
      <c r="D35" s="106" t="s">
        <v>130</v>
      </c>
      <c r="E35" s="112" t="s">
        <v>131</v>
      </c>
      <c r="F35" s="106" t="s">
        <v>123</v>
      </c>
      <c r="G35" s="149" t="s">
        <v>132</v>
      </c>
      <c r="H35" s="150"/>
      <c r="I35" s="107" t="s">
        <v>133</v>
      </c>
      <c r="J35" s="122">
        <v>50.65</v>
      </c>
      <c r="K35" s="104">
        <f t="shared" si="0"/>
        <v>303.89999999999998</v>
      </c>
      <c r="L35" s="97"/>
    </row>
    <row r="36" spans="1:12" ht="24">
      <c r="A36" s="93"/>
      <c r="B36" s="100">
        <v>8</v>
      </c>
      <c r="C36" s="110" t="s">
        <v>134</v>
      </c>
      <c r="D36" s="106" t="s">
        <v>134</v>
      </c>
      <c r="E36" s="112" t="s">
        <v>135</v>
      </c>
      <c r="F36" s="106" t="s">
        <v>123</v>
      </c>
      <c r="G36" s="149" t="s">
        <v>124</v>
      </c>
      <c r="H36" s="150"/>
      <c r="I36" s="107" t="s">
        <v>146</v>
      </c>
      <c r="J36" s="122">
        <v>68.64</v>
      </c>
      <c r="K36" s="104">
        <f t="shared" si="0"/>
        <v>549.12</v>
      </c>
      <c r="L36" s="97"/>
    </row>
    <row r="37" spans="1:12" ht="24">
      <c r="A37" s="93"/>
      <c r="B37" s="100">
        <v>1</v>
      </c>
      <c r="C37" s="110" t="s">
        <v>136</v>
      </c>
      <c r="D37" s="106" t="s">
        <v>136</v>
      </c>
      <c r="E37" s="112" t="s">
        <v>137</v>
      </c>
      <c r="F37" s="106" t="s">
        <v>90</v>
      </c>
      <c r="G37" s="149"/>
      <c r="H37" s="150"/>
      <c r="I37" s="107" t="s">
        <v>138</v>
      </c>
      <c r="J37" s="122">
        <v>135.81</v>
      </c>
      <c r="K37" s="104">
        <f t="shared" si="0"/>
        <v>135.81</v>
      </c>
      <c r="L37" s="97"/>
    </row>
    <row r="38" spans="1:12" ht="24">
      <c r="A38" s="93"/>
      <c r="B38" s="101">
        <v>1</v>
      </c>
      <c r="C38" s="111" t="s">
        <v>139</v>
      </c>
      <c r="D38" s="108" t="s">
        <v>139</v>
      </c>
      <c r="E38" s="113" t="s">
        <v>140</v>
      </c>
      <c r="F38" s="108" t="s">
        <v>123</v>
      </c>
      <c r="G38" s="160"/>
      <c r="H38" s="161"/>
      <c r="I38" s="109" t="s">
        <v>141</v>
      </c>
      <c r="J38" s="123">
        <v>216.56</v>
      </c>
      <c r="K38" s="105">
        <f t="shared" si="0"/>
        <v>216.56</v>
      </c>
      <c r="L38" s="97"/>
    </row>
    <row r="39" spans="1:12" ht="13.5" thickBot="1">
      <c r="A39" s="93"/>
      <c r="B39" s="134"/>
      <c r="C39" s="124"/>
      <c r="D39" s="124"/>
      <c r="E39" s="124"/>
      <c r="F39" s="124"/>
      <c r="G39" s="124"/>
      <c r="H39" s="124"/>
      <c r="I39" s="124"/>
      <c r="J39" s="137" t="s">
        <v>62</v>
      </c>
      <c r="K39" s="127">
        <f>SUM(K22:K38)</f>
        <v>6491.0499999999993</v>
      </c>
      <c r="L39" s="97"/>
    </row>
    <row r="40" spans="1:12">
      <c r="A40" s="93"/>
      <c r="B40" s="124"/>
      <c r="C40" s="144" t="s">
        <v>149</v>
      </c>
      <c r="D40" s="143"/>
      <c r="E40" s="143"/>
      <c r="F40" s="146"/>
      <c r="G40" s="146"/>
      <c r="H40" s="141"/>
      <c r="I40" s="124"/>
      <c r="J40" s="148" t="s">
        <v>151</v>
      </c>
      <c r="K40" s="127">
        <f>K39*-40%</f>
        <v>-2596.42</v>
      </c>
      <c r="L40" s="97"/>
    </row>
    <row r="41" spans="1:12" ht="13.5" outlineLevel="1" thickBot="1">
      <c r="A41" s="93"/>
      <c r="B41" s="124"/>
      <c r="C41" s="140" t="s">
        <v>150</v>
      </c>
      <c r="D41" s="145">
        <v>44637</v>
      </c>
      <c r="E41" s="142">
        <v>45445</v>
      </c>
      <c r="F41" s="139">
        <f>K10+90</f>
        <v>45557</v>
      </c>
      <c r="G41" s="147"/>
      <c r="H41" s="138"/>
      <c r="I41" s="124"/>
      <c r="J41" s="148" t="s">
        <v>152</v>
      </c>
      <c r="K41" s="127">
        <v>0</v>
      </c>
      <c r="L41" s="97"/>
    </row>
    <row r="42" spans="1:12">
      <c r="A42" s="93"/>
      <c r="B42" s="124"/>
      <c r="C42" s="124"/>
      <c r="D42" s="124"/>
      <c r="E42" s="124"/>
      <c r="F42" s="124"/>
      <c r="G42" s="124"/>
      <c r="H42" s="124"/>
      <c r="I42" s="124"/>
      <c r="J42" s="130" t="s">
        <v>63</v>
      </c>
      <c r="K42" s="127">
        <f>SUM(K39:K41)</f>
        <v>3894.6299999999992</v>
      </c>
      <c r="L42" s="97"/>
    </row>
    <row r="43" spans="1:12">
      <c r="A43" s="6"/>
      <c r="B43" s="162" t="s">
        <v>153</v>
      </c>
      <c r="C43" s="162"/>
      <c r="D43" s="162"/>
      <c r="E43" s="162"/>
      <c r="F43" s="162"/>
      <c r="G43" s="162"/>
      <c r="H43" s="162"/>
      <c r="I43" s="162"/>
      <c r="J43" s="162"/>
      <c r="K43" s="162"/>
      <c r="L43" s="8"/>
    </row>
    <row r="45" spans="1:12">
      <c r="I45" s="1" t="s">
        <v>81</v>
      </c>
      <c r="J45" s="79">
        <f>'Tax Invoice'!E14</f>
        <v>1</v>
      </c>
    </row>
    <row r="46" spans="1:12">
      <c r="I46" s="1" t="s">
        <v>74</v>
      </c>
      <c r="J46" s="79">
        <v>32.340000000000003</v>
      </c>
    </row>
    <row r="47" spans="1:12">
      <c r="I47" s="1" t="s">
        <v>79</v>
      </c>
      <c r="J47" s="79">
        <f>J49/J46</f>
        <v>200.71273964131103</v>
      </c>
    </row>
    <row r="48" spans="1:12">
      <c r="I48" s="1" t="s">
        <v>80</v>
      </c>
      <c r="J48" s="79">
        <f>J50/J46</f>
        <v>120.42764378478661</v>
      </c>
    </row>
    <row r="49" spans="9:10">
      <c r="I49" s="1" t="s">
        <v>75</v>
      </c>
      <c r="J49" s="79">
        <f>K39*J45</f>
        <v>6491.0499999999993</v>
      </c>
    </row>
    <row r="50" spans="9:10">
      <c r="I50" s="1" t="s">
        <v>76</v>
      </c>
      <c r="J50" s="79">
        <f>K42*J45</f>
        <v>3894.6299999999992</v>
      </c>
    </row>
  </sheetData>
  <mergeCells count="23">
    <mergeCell ref="G35:H35"/>
    <mergeCell ref="G36:H36"/>
    <mergeCell ref="G37:H37"/>
    <mergeCell ref="G38:H38"/>
    <mergeCell ref="B43:K43"/>
    <mergeCell ref="G30:H30"/>
    <mergeCell ref="G31:H31"/>
    <mergeCell ref="G32:H32"/>
    <mergeCell ref="G33:H33"/>
    <mergeCell ref="G34:H34"/>
    <mergeCell ref="K6:K7"/>
    <mergeCell ref="K10:K11"/>
    <mergeCell ref="K14:K15"/>
    <mergeCell ref="G20:H20"/>
    <mergeCell ref="G21:H21"/>
    <mergeCell ref="G27:H27"/>
    <mergeCell ref="G28:H28"/>
    <mergeCell ref="G29:H29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2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38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136</v>
      </c>
      <c r="O1" t="s">
        <v>15</v>
      </c>
      <c r="T1" t="s">
        <v>62</v>
      </c>
      <c r="U1">
        <v>6680.45</v>
      </c>
    </row>
    <row r="2" spans="1:21" ht="15.75">
      <c r="A2" s="93"/>
      <c r="B2" s="131" t="s">
        <v>6</v>
      </c>
      <c r="C2" s="124"/>
      <c r="D2" s="124"/>
      <c r="E2" s="124"/>
      <c r="F2" s="124"/>
      <c r="G2" s="124"/>
      <c r="H2" s="124"/>
      <c r="I2" s="132" t="s">
        <v>12</v>
      </c>
      <c r="J2" s="94"/>
    </row>
    <row r="3" spans="1:2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94"/>
    </row>
    <row r="4" spans="1:2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94"/>
    </row>
    <row r="5" spans="1:21">
      <c r="A5" s="93"/>
      <c r="B5" s="125" t="s">
        <v>9</v>
      </c>
      <c r="C5" s="124"/>
      <c r="D5" s="124"/>
      <c r="E5" s="124"/>
      <c r="F5" s="124"/>
      <c r="G5" s="124"/>
      <c r="H5" s="124"/>
      <c r="I5" s="85" t="s">
        <v>56</v>
      </c>
      <c r="J5" s="94"/>
    </row>
    <row r="6" spans="1:21">
      <c r="A6" s="93"/>
      <c r="B6" s="125" t="s">
        <v>10</v>
      </c>
      <c r="C6" s="124"/>
      <c r="D6" s="124"/>
      <c r="E6" s="124"/>
      <c r="F6" s="124"/>
      <c r="G6" s="124"/>
      <c r="H6" s="124"/>
      <c r="I6" s="151"/>
      <c r="J6" s="94"/>
    </row>
    <row r="7" spans="1:21">
      <c r="A7" s="93"/>
      <c r="B7" s="125" t="s">
        <v>11</v>
      </c>
      <c r="C7" s="124"/>
      <c r="D7" s="124"/>
      <c r="E7" s="124"/>
      <c r="F7" s="124"/>
      <c r="G7" s="124"/>
      <c r="H7" s="124"/>
      <c r="I7" s="163"/>
      <c r="J7" s="94"/>
    </row>
    <row r="8" spans="1:21">
      <c r="A8" s="93"/>
      <c r="B8" s="124"/>
      <c r="C8" s="124"/>
      <c r="D8" s="124"/>
      <c r="E8" s="124"/>
      <c r="F8" s="124"/>
      <c r="G8" s="124"/>
      <c r="H8" s="124"/>
      <c r="I8" s="124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4"/>
      <c r="I9" s="85" t="s">
        <v>70</v>
      </c>
      <c r="J9" s="94"/>
    </row>
    <row r="10" spans="1:21">
      <c r="A10" s="93"/>
      <c r="B10" s="93" t="s">
        <v>82</v>
      </c>
      <c r="C10" s="124"/>
      <c r="D10" s="124"/>
      <c r="E10" s="94"/>
      <c r="F10" s="95"/>
      <c r="G10" s="95" t="s">
        <v>82</v>
      </c>
      <c r="H10" s="124"/>
      <c r="I10" s="153"/>
      <c r="J10" s="94"/>
    </row>
    <row r="11" spans="1:21">
      <c r="A11" s="93"/>
      <c r="B11" s="93" t="s">
        <v>83</v>
      </c>
      <c r="C11" s="124"/>
      <c r="D11" s="124"/>
      <c r="E11" s="94"/>
      <c r="F11" s="95"/>
      <c r="G11" s="95" t="s">
        <v>83</v>
      </c>
      <c r="H11" s="124"/>
      <c r="I11" s="154"/>
      <c r="J11" s="94"/>
    </row>
    <row r="12" spans="1:21">
      <c r="A12" s="93"/>
      <c r="B12" s="93" t="s">
        <v>84</v>
      </c>
      <c r="C12" s="124"/>
      <c r="D12" s="124"/>
      <c r="E12" s="94"/>
      <c r="F12" s="95"/>
      <c r="G12" s="95" t="s">
        <v>84</v>
      </c>
      <c r="H12" s="124"/>
      <c r="I12" s="124"/>
      <c r="J12" s="94"/>
    </row>
    <row r="13" spans="1:21">
      <c r="A13" s="93"/>
      <c r="B13" s="93" t="s">
        <v>85</v>
      </c>
      <c r="C13" s="124"/>
      <c r="D13" s="124"/>
      <c r="E13" s="94"/>
      <c r="F13" s="95"/>
      <c r="G13" s="95" t="s">
        <v>85</v>
      </c>
      <c r="H13" s="124"/>
      <c r="I13" s="85" t="s">
        <v>3</v>
      </c>
      <c r="J13" s="94"/>
    </row>
    <row r="14" spans="1:21">
      <c r="A14" s="93"/>
      <c r="B14" s="93" t="s">
        <v>23</v>
      </c>
      <c r="C14" s="124"/>
      <c r="D14" s="124"/>
      <c r="E14" s="94"/>
      <c r="F14" s="95"/>
      <c r="G14" s="95" t="s">
        <v>23</v>
      </c>
      <c r="H14" s="124"/>
      <c r="I14" s="153">
        <v>45466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4"/>
      <c r="I15" s="155"/>
      <c r="J15" s="94"/>
    </row>
    <row r="16" spans="1:21">
      <c r="A16" s="93"/>
      <c r="B16" s="124"/>
      <c r="C16" s="124"/>
      <c r="D16" s="124"/>
      <c r="E16" s="124"/>
      <c r="F16" s="124"/>
      <c r="G16" s="124"/>
      <c r="H16" s="128" t="s">
        <v>71</v>
      </c>
      <c r="I16" s="133">
        <v>43260</v>
      </c>
      <c r="J16" s="94"/>
    </row>
    <row r="17" spans="1:10">
      <c r="A17" s="93"/>
      <c r="B17" s="124" t="s">
        <v>86</v>
      </c>
      <c r="C17" s="124"/>
      <c r="D17" s="124"/>
      <c r="E17" s="124"/>
      <c r="F17" s="124"/>
      <c r="G17" s="124"/>
      <c r="H17" s="128" t="s">
        <v>14</v>
      </c>
      <c r="I17" s="133" t="s">
        <v>78</v>
      </c>
      <c r="J17" s="94"/>
    </row>
    <row r="18" spans="1:10" ht="18">
      <c r="A18" s="93"/>
      <c r="B18" s="124" t="s">
        <v>87</v>
      </c>
      <c r="C18" s="124"/>
      <c r="D18" s="124"/>
      <c r="E18" s="124"/>
      <c r="F18" s="124"/>
      <c r="G18" s="124"/>
      <c r="H18" s="126" t="s">
        <v>64</v>
      </c>
      <c r="I18" s="90" t="s">
        <v>68</v>
      </c>
      <c r="J18" s="94"/>
    </row>
    <row r="19" spans="1:10">
      <c r="A19" s="93"/>
      <c r="B19" s="124"/>
      <c r="C19" s="124"/>
      <c r="D19" s="124"/>
      <c r="E19" s="124"/>
      <c r="F19" s="124"/>
      <c r="G19" s="124"/>
      <c r="H19" s="124"/>
      <c r="I19" s="124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6" t="s">
        <v>60</v>
      </c>
      <c r="F20" s="157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8"/>
      <c r="F21" s="159"/>
      <c r="G21" s="98" t="s">
        <v>13</v>
      </c>
      <c r="H21" s="98"/>
      <c r="I21" s="98"/>
      <c r="J21" s="94"/>
    </row>
    <row r="22" spans="1:10" ht="132">
      <c r="A22" s="93"/>
      <c r="B22" s="100">
        <v>4</v>
      </c>
      <c r="C22" s="110" t="s">
        <v>88</v>
      </c>
      <c r="D22" s="106" t="s">
        <v>90</v>
      </c>
      <c r="E22" s="149"/>
      <c r="F22" s="150"/>
      <c r="G22" s="107" t="s">
        <v>91</v>
      </c>
      <c r="H22" s="102">
        <v>12.48</v>
      </c>
      <c r="I22" s="104">
        <f t="shared" ref="I22:I38" si="0">H22*B22</f>
        <v>49.92</v>
      </c>
      <c r="J22" s="97"/>
    </row>
    <row r="23" spans="1:10" ht="132">
      <c r="A23" s="93"/>
      <c r="B23" s="100">
        <v>4</v>
      </c>
      <c r="C23" s="110" t="s">
        <v>88</v>
      </c>
      <c r="D23" s="106" t="s">
        <v>93</v>
      </c>
      <c r="E23" s="149"/>
      <c r="F23" s="150"/>
      <c r="G23" s="107" t="s">
        <v>91</v>
      </c>
      <c r="H23" s="102">
        <v>12.48</v>
      </c>
      <c r="I23" s="104">
        <f t="shared" si="0"/>
        <v>49.92</v>
      </c>
      <c r="J23" s="97"/>
    </row>
    <row r="24" spans="1:10" ht="132">
      <c r="A24" s="93"/>
      <c r="B24" s="100">
        <v>4</v>
      </c>
      <c r="C24" s="110" t="s">
        <v>88</v>
      </c>
      <c r="D24" s="106" t="s">
        <v>95</v>
      </c>
      <c r="E24" s="149"/>
      <c r="F24" s="150"/>
      <c r="G24" s="107" t="s">
        <v>91</v>
      </c>
      <c r="H24" s="102">
        <v>12.48</v>
      </c>
      <c r="I24" s="104">
        <f t="shared" si="0"/>
        <v>49.92</v>
      </c>
      <c r="J24" s="97"/>
    </row>
    <row r="25" spans="1:10" ht="132">
      <c r="A25" s="93"/>
      <c r="B25" s="100">
        <v>4</v>
      </c>
      <c r="C25" s="110" t="s">
        <v>88</v>
      </c>
      <c r="D25" s="106" t="s">
        <v>97</v>
      </c>
      <c r="E25" s="149"/>
      <c r="F25" s="150"/>
      <c r="G25" s="107" t="s">
        <v>91</v>
      </c>
      <c r="H25" s="102">
        <v>12.48</v>
      </c>
      <c r="I25" s="104">
        <f t="shared" si="0"/>
        <v>49.92</v>
      </c>
      <c r="J25" s="97"/>
    </row>
    <row r="26" spans="1:10" ht="108">
      <c r="A26" s="93"/>
      <c r="B26" s="100">
        <v>8</v>
      </c>
      <c r="C26" s="110" t="s">
        <v>98</v>
      </c>
      <c r="D26" s="106" t="s">
        <v>100</v>
      </c>
      <c r="E26" s="149"/>
      <c r="F26" s="150"/>
      <c r="G26" s="107" t="s">
        <v>101</v>
      </c>
      <c r="H26" s="102">
        <v>5.87</v>
      </c>
      <c r="I26" s="104">
        <f t="shared" si="0"/>
        <v>46.96</v>
      </c>
      <c r="J26" s="97"/>
    </row>
    <row r="27" spans="1:10" ht="108">
      <c r="A27" s="93"/>
      <c r="B27" s="100">
        <v>8</v>
      </c>
      <c r="C27" s="110" t="s">
        <v>102</v>
      </c>
      <c r="D27" s="106" t="s">
        <v>104</v>
      </c>
      <c r="E27" s="149"/>
      <c r="F27" s="150"/>
      <c r="G27" s="107" t="s">
        <v>105</v>
      </c>
      <c r="H27" s="102">
        <v>8.44</v>
      </c>
      <c r="I27" s="104">
        <f t="shared" si="0"/>
        <v>67.52</v>
      </c>
      <c r="J27" s="97"/>
    </row>
    <row r="28" spans="1:10" ht="132">
      <c r="A28" s="93"/>
      <c r="B28" s="100">
        <v>4</v>
      </c>
      <c r="C28" s="110" t="s">
        <v>106</v>
      </c>
      <c r="D28" s="106" t="s">
        <v>104</v>
      </c>
      <c r="E28" s="149"/>
      <c r="F28" s="150"/>
      <c r="G28" s="107" t="s">
        <v>145</v>
      </c>
      <c r="H28" s="102">
        <v>5.14</v>
      </c>
      <c r="I28" s="104">
        <f t="shared" si="0"/>
        <v>20.56</v>
      </c>
      <c r="J28" s="97"/>
    </row>
    <row r="29" spans="1:10" ht="84">
      <c r="A29" s="93"/>
      <c r="B29" s="100">
        <v>10</v>
      </c>
      <c r="C29" s="110" t="s">
        <v>108</v>
      </c>
      <c r="D29" s="106" t="s">
        <v>110</v>
      </c>
      <c r="E29" s="149"/>
      <c r="F29" s="150"/>
      <c r="G29" s="107" t="s">
        <v>111</v>
      </c>
      <c r="H29" s="102">
        <v>254.73</v>
      </c>
      <c r="I29" s="104">
        <f t="shared" si="0"/>
        <v>2547.2999999999997</v>
      </c>
      <c r="J29" s="97"/>
    </row>
    <row r="30" spans="1:10" ht="84">
      <c r="A30" s="93"/>
      <c r="B30" s="100">
        <v>4</v>
      </c>
      <c r="C30" s="110" t="s">
        <v>108</v>
      </c>
      <c r="D30" s="106" t="s">
        <v>113</v>
      </c>
      <c r="E30" s="149"/>
      <c r="F30" s="150"/>
      <c r="G30" s="107" t="s">
        <v>111</v>
      </c>
      <c r="H30" s="102">
        <v>329.98</v>
      </c>
      <c r="I30" s="104">
        <f t="shared" si="0"/>
        <v>1319.92</v>
      </c>
      <c r="J30" s="97"/>
    </row>
    <row r="31" spans="1:10" ht="96">
      <c r="A31" s="93"/>
      <c r="B31" s="100">
        <v>8</v>
      </c>
      <c r="C31" s="110" t="s">
        <v>114</v>
      </c>
      <c r="D31" s="106" t="s">
        <v>116</v>
      </c>
      <c r="E31" s="149"/>
      <c r="F31" s="150"/>
      <c r="G31" s="107" t="s">
        <v>117</v>
      </c>
      <c r="H31" s="102">
        <v>47.35</v>
      </c>
      <c r="I31" s="104">
        <f t="shared" si="0"/>
        <v>378.8</v>
      </c>
      <c r="J31" s="97"/>
    </row>
    <row r="32" spans="1:10" ht="120">
      <c r="A32" s="93"/>
      <c r="B32" s="100">
        <v>42</v>
      </c>
      <c r="C32" s="110" t="s">
        <v>118</v>
      </c>
      <c r="D32" s="106"/>
      <c r="E32" s="149"/>
      <c r="F32" s="150"/>
      <c r="G32" s="107" t="s">
        <v>120</v>
      </c>
      <c r="H32" s="102">
        <v>6.61</v>
      </c>
      <c r="I32" s="104">
        <f t="shared" si="0"/>
        <v>277.62</v>
      </c>
      <c r="J32" s="97"/>
    </row>
    <row r="33" spans="1:10" ht="144">
      <c r="A33" s="93"/>
      <c r="B33" s="100">
        <v>10</v>
      </c>
      <c r="C33" s="110" t="s">
        <v>121</v>
      </c>
      <c r="D33" s="106" t="s">
        <v>123</v>
      </c>
      <c r="E33" s="149" t="s">
        <v>124</v>
      </c>
      <c r="F33" s="150"/>
      <c r="G33" s="107" t="s">
        <v>125</v>
      </c>
      <c r="H33" s="102">
        <v>25.33</v>
      </c>
      <c r="I33" s="104">
        <f t="shared" si="0"/>
        <v>253.29999999999998</v>
      </c>
      <c r="J33" s="97"/>
    </row>
    <row r="34" spans="1:10" ht="84">
      <c r="A34" s="93"/>
      <c r="B34" s="100">
        <v>10</v>
      </c>
      <c r="C34" s="110" t="s">
        <v>126</v>
      </c>
      <c r="D34" s="106" t="s">
        <v>128</v>
      </c>
      <c r="E34" s="149"/>
      <c r="F34" s="150"/>
      <c r="G34" s="107" t="s">
        <v>129</v>
      </c>
      <c r="H34" s="102">
        <v>36.340000000000003</v>
      </c>
      <c r="I34" s="104">
        <f t="shared" si="0"/>
        <v>363.40000000000003</v>
      </c>
      <c r="J34" s="97"/>
    </row>
    <row r="35" spans="1:10" ht="120">
      <c r="A35" s="93"/>
      <c r="B35" s="100">
        <v>6</v>
      </c>
      <c r="C35" s="110" t="s">
        <v>130</v>
      </c>
      <c r="D35" s="106" t="s">
        <v>123</v>
      </c>
      <c r="E35" s="149" t="s">
        <v>132</v>
      </c>
      <c r="F35" s="150"/>
      <c r="G35" s="107" t="s">
        <v>133</v>
      </c>
      <c r="H35" s="102">
        <v>50.65</v>
      </c>
      <c r="I35" s="104">
        <f t="shared" si="0"/>
        <v>303.89999999999998</v>
      </c>
      <c r="J35" s="97"/>
    </row>
    <row r="36" spans="1:10" ht="156">
      <c r="A36" s="93"/>
      <c r="B36" s="100">
        <v>8</v>
      </c>
      <c r="C36" s="110" t="s">
        <v>134</v>
      </c>
      <c r="D36" s="106" t="s">
        <v>123</v>
      </c>
      <c r="E36" s="149" t="s">
        <v>124</v>
      </c>
      <c r="F36" s="150"/>
      <c r="G36" s="107" t="s">
        <v>146</v>
      </c>
      <c r="H36" s="102">
        <v>68.64</v>
      </c>
      <c r="I36" s="104">
        <f t="shared" si="0"/>
        <v>549.12</v>
      </c>
      <c r="J36" s="97"/>
    </row>
    <row r="37" spans="1:10" ht="156">
      <c r="A37" s="93"/>
      <c r="B37" s="100">
        <v>1</v>
      </c>
      <c r="C37" s="110" t="s">
        <v>136</v>
      </c>
      <c r="D37" s="106" t="s">
        <v>90</v>
      </c>
      <c r="E37" s="149"/>
      <c r="F37" s="150"/>
      <c r="G37" s="107" t="s">
        <v>138</v>
      </c>
      <c r="H37" s="102">
        <v>135.81</v>
      </c>
      <c r="I37" s="104">
        <f t="shared" si="0"/>
        <v>135.81</v>
      </c>
      <c r="J37" s="97"/>
    </row>
    <row r="38" spans="1:10" ht="108">
      <c r="A38" s="93"/>
      <c r="B38" s="101">
        <v>1</v>
      </c>
      <c r="C38" s="111" t="s">
        <v>139</v>
      </c>
      <c r="D38" s="108" t="s">
        <v>123</v>
      </c>
      <c r="E38" s="160"/>
      <c r="F38" s="161"/>
      <c r="G38" s="109" t="s">
        <v>141</v>
      </c>
      <c r="H38" s="103">
        <v>216.56</v>
      </c>
      <c r="I38" s="105">
        <f t="shared" si="0"/>
        <v>216.56</v>
      </c>
      <c r="J38" s="97"/>
    </row>
  </sheetData>
  <mergeCells count="22">
    <mergeCell ref="E35:F35"/>
    <mergeCell ref="E36:F36"/>
    <mergeCell ref="E37:F37"/>
    <mergeCell ref="E38:F38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50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32" t="s">
        <v>12</v>
      </c>
      <c r="M2" s="94"/>
      <c r="O2">
        <v>6680.45</v>
      </c>
      <c r="P2" t="s">
        <v>52</v>
      </c>
    </row>
    <row r="3" spans="1:16" ht="12.75" customHeight="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94"/>
      <c r="O3">
        <v>6680.45</v>
      </c>
      <c r="P3" t="s">
        <v>53</v>
      </c>
    </row>
    <row r="4" spans="1:16" ht="12.75" customHeight="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94"/>
    </row>
    <row r="5" spans="1:16" ht="12.75" customHeight="1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124"/>
      <c r="L5" s="85" t="s">
        <v>56</v>
      </c>
      <c r="M5" s="94"/>
    </row>
    <row r="6" spans="1:16" ht="12.75" customHeight="1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24"/>
      <c r="L6" s="164" t="str">
        <f>IF(Invoice!K6&lt;&gt;"", Invoice!K6, "")</f>
        <v>54902</v>
      </c>
      <c r="M6" s="94"/>
    </row>
    <row r="7" spans="1:16" ht="12.75" customHeight="1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24"/>
      <c r="L7" s="163"/>
      <c r="M7" s="94"/>
    </row>
    <row r="8" spans="1:16" ht="12.75" customHeight="1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124"/>
      <c r="L9" s="85" t="s">
        <v>70</v>
      </c>
      <c r="M9" s="94"/>
    </row>
    <row r="10" spans="1:16" ht="15" customHeight="1">
      <c r="A10" s="93"/>
      <c r="B10" s="93" t="s">
        <v>82</v>
      </c>
      <c r="C10" s="124"/>
      <c r="D10" s="124"/>
      <c r="E10" s="94"/>
      <c r="F10" s="124"/>
      <c r="G10" s="94"/>
      <c r="H10" s="95"/>
      <c r="I10" s="95" t="s">
        <v>82</v>
      </c>
      <c r="J10" s="124"/>
      <c r="K10" s="124"/>
      <c r="L10" s="153">
        <f>IF(Invoice!K10&lt;&gt;"",Invoice!K10,"")</f>
        <v>45467</v>
      </c>
      <c r="M10" s="94"/>
    </row>
    <row r="11" spans="1:16" ht="12.75" customHeight="1">
      <c r="A11" s="93"/>
      <c r="B11" s="93" t="s">
        <v>83</v>
      </c>
      <c r="C11" s="124"/>
      <c r="D11" s="124"/>
      <c r="E11" s="94"/>
      <c r="F11" s="124"/>
      <c r="G11" s="94"/>
      <c r="H11" s="95"/>
      <c r="I11" s="95" t="s">
        <v>83</v>
      </c>
      <c r="J11" s="124"/>
      <c r="K11" s="124"/>
      <c r="L11" s="154"/>
      <c r="M11" s="94"/>
    </row>
    <row r="12" spans="1:16" ht="12.75" customHeight="1">
      <c r="A12" s="93"/>
      <c r="B12" s="93" t="s">
        <v>84</v>
      </c>
      <c r="C12" s="124"/>
      <c r="D12" s="124"/>
      <c r="E12" s="94"/>
      <c r="F12" s="124"/>
      <c r="G12" s="94"/>
      <c r="H12" s="95"/>
      <c r="I12" s="95" t="s">
        <v>84</v>
      </c>
      <c r="J12" s="124"/>
      <c r="K12" s="124"/>
      <c r="L12" s="124"/>
      <c r="M12" s="94"/>
    </row>
    <row r="13" spans="1:16" ht="12.75" customHeight="1">
      <c r="A13" s="93"/>
      <c r="B13" s="93" t="s">
        <v>85</v>
      </c>
      <c r="C13" s="124"/>
      <c r="D13" s="124"/>
      <c r="E13" s="94"/>
      <c r="F13" s="124"/>
      <c r="G13" s="94"/>
      <c r="H13" s="95"/>
      <c r="I13" s="95" t="s">
        <v>85</v>
      </c>
      <c r="J13" s="124"/>
      <c r="K13" s="124"/>
      <c r="L13" s="85" t="s">
        <v>3</v>
      </c>
      <c r="M13" s="94"/>
    </row>
    <row r="14" spans="1:16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24"/>
      <c r="L14" s="153">
        <v>45466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24"/>
      <c r="L15" s="155"/>
      <c r="M15" s="94"/>
    </row>
    <row r="16" spans="1:16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28" t="s">
        <v>71</v>
      </c>
      <c r="L16" s="133">
        <v>43260</v>
      </c>
      <c r="M16" s="94"/>
    </row>
    <row r="17" spans="1:13" ht="12.75" customHeight="1">
      <c r="A17" s="93"/>
      <c r="B17" s="124" t="s">
        <v>86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28" t="s">
        <v>14</v>
      </c>
      <c r="L17" s="133" t="str">
        <f>IF(Invoice!K17&lt;&gt;"",Invoice!K17,"")</f>
        <v>Sunny</v>
      </c>
      <c r="M17" s="94"/>
    </row>
    <row r="18" spans="1:13" ht="18" customHeight="1">
      <c r="A18" s="93"/>
      <c r="B18" s="124" t="s">
        <v>87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126" t="s">
        <v>64</v>
      </c>
      <c r="L18" s="90" t="s">
        <v>68</v>
      </c>
      <c r="M18" s="94"/>
    </row>
    <row r="19" spans="1:13" ht="12.75" customHeight="1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6" t="s">
        <v>60</v>
      </c>
      <c r="H20" s="157"/>
      <c r="I20" s="86" t="s">
        <v>40</v>
      </c>
      <c r="J20" s="120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8"/>
      <c r="H21" s="159"/>
      <c r="I21" s="98" t="s">
        <v>13</v>
      </c>
      <c r="J21" s="121"/>
      <c r="K21" s="98"/>
      <c r="L21" s="98"/>
      <c r="M21" s="94"/>
    </row>
    <row r="22" spans="1:13" ht="24" customHeight="1">
      <c r="A22" s="93"/>
      <c r="B22" s="100">
        <f>'Tax Invoice'!D18</f>
        <v>4</v>
      </c>
      <c r="C22" s="110" t="s">
        <v>88</v>
      </c>
      <c r="D22" s="106" t="s">
        <v>88</v>
      </c>
      <c r="E22" s="112" t="s">
        <v>89</v>
      </c>
      <c r="F22" s="106" t="s">
        <v>90</v>
      </c>
      <c r="G22" s="149"/>
      <c r="H22" s="150"/>
      <c r="I22" s="107" t="s">
        <v>91</v>
      </c>
      <c r="J22" s="122">
        <f t="shared" ref="J22:J38" si="0">ROUNDUP(K22*$O$1,2)</f>
        <v>12.48</v>
      </c>
      <c r="K22" s="102">
        <v>12.48</v>
      </c>
      <c r="L22" s="104">
        <f t="shared" ref="L22:L38" si="1">J22*B22</f>
        <v>49.92</v>
      </c>
      <c r="M22" s="97"/>
    </row>
    <row r="23" spans="1:13" ht="24" customHeight="1">
      <c r="A23" s="93"/>
      <c r="B23" s="100">
        <f>'Tax Invoice'!D19</f>
        <v>4</v>
      </c>
      <c r="C23" s="110" t="s">
        <v>88</v>
      </c>
      <c r="D23" s="106" t="s">
        <v>88</v>
      </c>
      <c r="E23" s="112" t="s">
        <v>92</v>
      </c>
      <c r="F23" s="106" t="s">
        <v>93</v>
      </c>
      <c r="G23" s="149"/>
      <c r="H23" s="150"/>
      <c r="I23" s="107" t="s">
        <v>91</v>
      </c>
      <c r="J23" s="122">
        <f t="shared" si="0"/>
        <v>12.48</v>
      </c>
      <c r="K23" s="102">
        <v>12.48</v>
      </c>
      <c r="L23" s="104">
        <f t="shared" si="1"/>
        <v>49.92</v>
      </c>
      <c r="M23" s="97"/>
    </row>
    <row r="24" spans="1:13" ht="24" customHeight="1">
      <c r="A24" s="93"/>
      <c r="B24" s="100">
        <f>'Tax Invoice'!D20</f>
        <v>4</v>
      </c>
      <c r="C24" s="110" t="s">
        <v>88</v>
      </c>
      <c r="D24" s="106" t="s">
        <v>88</v>
      </c>
      <c r="E24" s="112" t="s">
        <v>94</v>
      </c>
      <c r="F24" s="106" t="s">
        <v>95</v>
      </c>
      <c r="G24" s="149"/>
      <c r="H24" s="150"/>
      <c r="I24" s="107" t="s">
        <v>91</v>
      </c>
      <c r="J24" s="122">
        <f t="shared" si="0"/>
        <v>12.48</v>
      </c>
      <c r="K24" s="102">
        <v>12.48</v>
      </c>
      <c r="L24" s="104">
        <f t="shared" si="1"/>
        <v>49.92</v>
      </c>
      <c r="M24" s="97"/>
    </row>
    <row r="25" spans="1:13" ht="24" customHeight="1">
      <c r="A25" s="93"/>
      <c r="B25" s="100">
        <f>'Tax Invoice'!D21</f>
        <v>4</v>
      </c>
      <c r="C25" s="110" t="s">
        <v>88</v>
      </c>
      <c r="D25" s="106" t="s">
        <v>88</v>
      </c>
      <c r="E25" s="112" t="s">
        <v>96</v>
      </c>
      <c r="F25" s="106" t="s">
        <v>97</v>
      </c>
      <c r="G25" s="149"/>
      <c r="H25" s="150"/>
      <c r="I25" s="107" t="s">
        <v>91</v>
      </c>
      <c r="J25" s="122">
        <f t="shared" si="0"/>
        <v>12.48</v>
      </c>
      <c r="K25" s="102">
        <v>12.48</v>
      </c>
      <c r="L25" s="104">
        <f t="shared" si="1"/>
        <v>49.92</v>
      </c>
      <c r="M25" s="97"/>
    </row>
    <row r="26" spans="1:13" ht="12.75" customHeight="1">
      <c r="A26" s="93"/>
      <c r="B26" s="100">
        <f>'Tax Invoice'!D22</f>
        <v>8</v>
      </c>
      <c r="C26" s="110" t="s">
        <v>98</v>
      </c>
      <c r="D26" s="106" t="s">
        <v>98</v>
      </c>
      <c r="E26" s="112" t="s">
        <v>99</v>
      </c>
      <c r="F26" s="106" t="s">
        <v>100</v>
      </c>
      <c r="G26" s="149"/>
      <c r="H26" s="150"/>
      <c r="I26" s="107" t="s">
        <v>101</v>
      </c>
      <c r="J26" s="122">
        <f t="shared" si="0"/>
        <v>5.87</v>
      </c>
      <c r="K26" s="102">
        <v>5.87</v>
      </c>
      <c r="L26" s="104">
        <f t="shared" si="1"/>
        <v>46.96</v>
      </c>
      <c r="M26" s="97"/>
    </row>
    <row r="27" spans="1:13" ht="24" customHeight="1">
      <c r="A27" s="93"/>
      <c r="B27" s="100">
        <f>'Tax Invoice'!D23</f>
        <v>8</v>
      </c>
      <c r="C27" s="110" t="s">
        <v>102</v>
      </c>
      <c r="D27" s="106" t="s">
        <v>102</v>
      </c>
      <c r="E27" s="112" t="s">
        <v>103</v>
      </c>
      <c r="F27" s="106" t="s">
        <v>104</v>
      </c>
      <c r="G27" s="149"/>
      <c r="H27" s="150"/>
      <c r="I27" s="107" t="s">
        <v>105</v>
      </c>
      <c r="J27" s="122">
        <f t="shared" si="0"/>
        <v>8.44</v>
      </c>
      <c r="K27" s="102">
        <v>8.44</v>
      </c>
      <c r="L27" s="104">
        <f t="shared" si="1"/>
        <v>67.52</v>
      </c>
      <c r="M27" s="97"/>
    </row>
    <row r="28" spans="1:13" ht="24" customHeight="1">
      <c r="A28" s="93"/>
      <c r="B28" s="100">
        <f>'Tax Invoice'!D24</f>
        <v>4</v>
      </c>
      <c r="C28" s="110" t="s">
        <v>106</v>
      </c>
      <c r="D28" s="106" t="s">
        <v>106</v>
      </c>
      <c r="E28" s="112" t="s">
        <v>107</v>
      </c>
      <c r="F28" s="106" t="s">
        <v>104</v>
      </c>
      <c r="G28" s="149"/>
      <c r="H28" s="150"/>
      <c r="I28" s="107" t="s">
        <v>145</v>
      </c>
      <c r="J28" s="122">
        <f t="shared" si="0"/>
        <v>5.14</v>
      </c>
      <c r="K28" s="102">
        <v>5.14</v>
      </c>
      <c r="L28" s="104">
        <f t="shared" si="1"/>
        <v>20.56</v>
      </c>
      <c r="M28" s="97"/>
    </row>
    <row r="29" spans="1:13" ht="12.75" customHeight="1">
      <c r="A29" s="93"/>
      <c r="B29" s="100">
        <f>'Tax Invoice'!D25</f>
        <v>10</v>
      </c>
      <c r="C29" s="110" t="s">
        <v>108</v>
      </c>
      <c r="D29" s="106" t="s">
        <v>142</v>
      </c>
      <c r="E29" s="112" t="s">
        <v>109</v>
      </c>
      <c r="F29" s="106" t="s">
        <v>110</v>
      </c>
      <c r="G29" s="149"/>
      <c r="H29" s="150"/>
      <c r="I29" s="107" t="s">
        <v>111</v>
      </c>
      <c r="J29" s="122">
        <f t="shared" si="0"/>
        <v>254.73</v>
      </c>
      <c r="K29" s="102">
        <v>254.73</v>
      </c>
      <c r="L29" s="104">
        <f t="shared" si="1"/>
        <v>2547.2999999999997</v>
      </c>
      <c r="M29" s="97"/>
    </row>
    <row r="30" spans="1:13" ht="12.75" customHeight="1">
      <c r="A30" s="93"/>
      <c r="B30" s="100">
        <f>'Tax Invoice'!D26</f>
        <v>4</v>
      </c>
      <c r="C30" s="110" t="s">
        <v>108</v>
      </c>
      <c r="D30" s="106" t="s">
        <v>143</v>
      </c>
      <c r="E30" s="112" t="s">
        <v>112</v>
      </c>
      <c r="F30" s="106" t="s">
        <v>113</v>
      </c>
      <c r="G30" s="149"/>
      <c r="H30" s="150"/>
      <c r="I30" s="107" t="s">
        <v>111</v>
      </c>
      <c r="J30" s="122">
        <f t="shared" si="0"/>
        <v>329.98</v>
      </c>
      <c r="K30" s="102">
        <v>329.98</v>
      </c>
      <c r="L30" s="104">
        <f t="shared" si="1"/>
        <v>1319.92</v>
      </c>
      <c r="M30" s="97"/>
    </row>
    <row r="31" spans="1:13" ht="12.75" customHeight="1">
      <c r="A31" s="93"/>
      <c r="B31" s="100">
        <f>'Tax Invoice'!D27</f>
        <v>4</v>
      </c>
      <c r="C31" s="110" t="s">
        <v>114</v>
      </c>
      <c r="D31" s="106" t="s">
        <v>144</v>
      </c>
      <c r="E31" s="112" t="s">
        <v>115</v>
      </c>
      <c r="F31" s="106" t="s">
        <v>116</v>
      </c>
      <c r="G31" s="149"/>
      <c r="H31" s="150"/>
      <c r="I31" s="107" t="s">
        <v>117</v>
      </c>
      <c r="J31" s="122">
        <f t="shared" si="0"/>
        <v>47.35</v>
      </c>
      <c r="K31" s="102">
        <v>47.35</v>
      </c>
      <c r="L31" s="104">
        <f t="shared" si="1"/>
        <v>189.4</v>
      </c>
      <c r="M31" s="97"/>
    </row>
    <row r="32" spans="1:13" ht="24" customHeight="1">
      <c r="A32" s="93"/>
      <c r="B32" s="100">
        <f>'Tax Invoice'!D28</f>
        <v>42</v>
      </c>
      <c r="C32" s="110" t="s">
        <v>118</v>
      </c>
      <c r="D32" s="106" t="s">
        <v>118</v>
      </c>
      <c r="E32" s="112" t="s">
        <v>119</v>
      </c>
      <c r="F32" s="106"/>
      <c r="G32" s="149"/>
      <c r="H32" s="150"/>
      <c r="I32" s="107" t="s">
        <v>120</v>
      </c>
      <c r="J32" s="122">
        <f t="shared" si="0"/>
        <v>6.61</v>
      </c>
      <c r="K32" s="102">
        <v>6.61</v>
      </c>
      <c r="L32" s="104">
        <f t="shared" si="1"/>
        <v>277.62</v>
      </c>
      <c r="M32" s="97"/>
    </row>
    <row r="33" spans="1:13" ht="24" customHeight="1">
      <c r="A33" s="93"/>
      <c r="B33" s="100">
        <f>'Tax Invoice'!D29</f>
        <v>10</v>
      </c>
      <c r="C33" s="110" t="s">
        <v>121</v>
      </c>
      <c r="D33" s="106" t="s">
        <v>121</v>
      </c>
      <c r="E33" s="112" t="s">
        <v>122</v>
      </c>
      <c r="F33" s="106" t="s">
        <v>123</v>
      </c>
      <c r="G33" s="149" t="s">
        <v>124</v>
      </c>
      <c r="H33" s="150"/>
      <c r="I33" s="107" t="s">
        <v>125</v>
      </c>
      <c r="J33" s="122">
        <f t="shared" si="0"/>
        <v>25.33</v>
      </c>
      <c r="K33" s="102">
        <v>25.33</v>
      </c>
      <c r="L33" s="104">
        <f t="shared" si="1"/>
        <v>253.29999999999998</v>
      </c>
      <c r="M33" s="97"/>
    </row>
    <row r="34" spans="1:13" ht="12.75" customHeight="1">
      <c r="A34" s="93"/>
      <c r="B34" s="100">
        <f>'Tax Invoice'!D30</f>
        <v>10</v>
      </c>
      <c r="C34" s="110" t="s">
        <v>126</v>
      </c>
      <c r="D34" s="106" t="s">
        <v>126</v>
      </c>
      <c r="E34" s="112" t="s">
        <v>127</v>
      </c>
      <c r="F34" s="106" t="s">
        <v>128</v>
      </c>
      <c r="G34" s="149"/>
      <c r="H34" s="150"/>
      <c r="I34" s="107" t="s">
        <v>129</v>
      </c>
      <c r="J34" s="122">
        <f t="shared" si="0"/>
        <v>36.340000000000003</v>
      </c>
      <c r="K34" s="102">
        <v>36.340000000000003</v>
      </c>
      <c r="L34" s="104">
        <f t="shared" si="1"/>
        <v>363.40000000000003</v>
      </c>
      <c r="M34" s="97"/>
    </row>
    <row r="35" spans="1:13" ht="24" customHeight="1">
      <c r="A35" s="93"/>
      <c r="B35" s="100">
        <f>'Tax Invoice'!D31</f>
        <v>6</v>
      </c>
      <c r="C35" s="110" t="s">
        <v>130</v>
      </c>
      <c r="D35" s="106" t="s">
        <v>130</v>
      </c>
      <c r="E35" s="112" t="s">
        <v>131</v>
      </c>
      <c r="F35" s="106" t="s">
        <v>123</v>
      </c>
      <c r="G35" s="149" t="s">
        <v>132</v>
      </c>
      <c r="H35" s="150"/>
      <c r="I35" s="107" t="s">
        <v>133</v>
      </c>
      <c r="J35" s="122">
        <f t="shared" si="0"/>
        <v>50.65</v>
      </c>
      <c r="K35" s="102">
        <v>50.65</v>
      </c>
      <c r="L35" s="104">
        <f t="shared" si="1"/>
        <v>303.89999999999998</v>
      </c>
      <c r="M35" s="97"/>
    </row>
    <row r="36" spans="1:13" ht="24" customHeight="1">
      <c r="A36" s="93"/>
      <c r="B36" s="100">
        <f>'Tax Invoice'!D32</f>
        <v>8</v>
      </c>
      <c r="C36" s="110" t="s">
        <v>134</v>
      </c>
      <c r="D36" s="106" t="s">
        <v>134</v>
      </c>
      <c r="E36" s="112" t="s">
        <v>135</v>
      </c>
      <c r="F36" s="106" t="s">
        <v>123</v>
      </c>
      <c r="G36" s="149" t="s">
        <v>124</v>
      </c>
      <c r="H36" s="150"/>
      <c r="I36" s="107" t="s">
        <v>146</v>
      </c>
      <c r="J36" s="122">
        <f t="shared" si="0"/>
        <v>68.64</v>
      </c>
      <c r="K36" s="102">
        <v>68.64</v>
      </c>
      <c r="L36" s="104">
        <f t="shared" si="1"/>
        <v>549.12</v>
      </c>
      <c r="M36" s="97"/>
    </row>
    <row r="37" spans="1:13" ht="24" customHeight="1">
      <c r="A37" s="93"/>
      <c r="B37" s="100">
        <f>'Tax Invoice'!D33</f>
        <v>1</v>
      </c>
      <c r="C37" s="110" t="s">
        <v>136</v>
      </c>
      <c r="D37" s="106" t="s">
        <v>136</v>
      </c>
      <c r="E37" s="112" t="s">
        <v>137</v>
      </c>
      <c r="F37" s="106" t="s">
        <v>90</v>
      </c>
      <c r="G37" s="149"/>
      <c r="H37" s="150"/>
      <c r="I37" s="107" t="s">
        <v>138</v>
      </c>
      <c r="J37" s="122">
        <f t="shared" si="0"/>
        <v>135.81</v>
      </c>
      <c r="K37" s="102">
        <v>135.81</v>
      </c>
      <c r="L37" s="104">
        <f t="shared" si="1"/>
        <v>135.81</v>
      </c>
      <c r="M37" s="97"/>
    </row>
    <row r="38" spans="1:13" ht="24" customHeight="1">
      <c r="A38" s="93"/>
      <c r="B38" s="101">
        <f>'Tax Invoice'!D34</f>
        <v>1</v>
      </c>
      <c r="C38" s="111" t="s">
        <v>139</v>
      </c>
      <c r="D38" s="108" t="s">
        <v>139</v>
      </c>
      <c r="E38" s="113" t="s">
        <v>140</v>
      </c>
      <c r="F38" s="108" t="s">
        <v>123</v>
      </c>
      <c r="G38" s="160"/>
      <c r="H38" s="161"/>
      <c r="I38" s="109" t="s">
        <v>141</v>
      </c>
      <c r="J38" s="123">
        <f t="shared" si="0"/>
        <v>216.56</v>
      </c>
      <c r="K38" s="103">
        <v>216.56</v>
      </c>
      <c r="L38" s="105">
        <f t="shared" si="1"/>
        <v>216.56</v>
      </c>
      <c r="M38" s="97"/>
    </row>
    <row r="39" spans="1:13" ht="12.75" customHeight="1">
      <c r="A39" s="93"/>
      <c r="B39" s="134">
        <f>SUM(B22:B38)</f>
        <v>132</v>
      </c>
      <c r="C39" s="124" t="s">
        <v>15</v>
      </c>
      <c r="D39" s="124"/>
      <c r="E39" s="124"/>
      <c r="F39" s="124"/>
      <c r="G39" s="124"/>
      <c r="H39" s="124"/>
      <c r="I39" s="124"/>
      <c r="J39" s="137" t="s">
        <v>62</v>
      </c>
      <c r="K39" s="130" t="s">
        <v>62</v>
      </c>
      <c r="L39" s="127">
        <f>SUM(L22:L38)</f>
        <v>6491.0499999999993</v>
      </c>
      <c r="M39" s="97"/>
    </row>
    <row r="40" spans="1:13" ht="12.75" customHeight="1">
      <c r="A40" s="93"/>
      <c r="B40" s="124"/>
      <c r="C40" s="124"/>
      <c r="D40" s="124"/>
      <c r="E40" s="124"/>
      <c r="F40" s="124"/>
      <c r="G40" s="124"/>
      <c r="H40" s="124"/>
      <c r="I40" s="124"/>
      <c r="J40" s="129" t="s">
        <v>54</v>
      </c>
      <c r="K40" s="129" t="s">
        <v>54</v>
      </c>
      <c r="L40" s="127">
        <f>Invoice!K40</f>
        <v>-2596.42</v>
      </c>
      <c r="M40" s="97"/>
    </row>
    <row r="41" spans="1:13" ht="12.75" customHeight="1" outlineLevel="1">
      <c r="A41" s="93"/>
      <c r="B41" s="124"/>
      <c r="C41" s="124"/>
      <c r="D41" s="124"/>
      <c r="E41" s="124"/>
      <c r="F41" s="124"/>
      <c r="G41" s="124"/>
      <c r="H41" s="124"/>
      <c r="I41" s="124"/>
      <c r="J41" s="130" t="s">
        <v>55</v>
      </c>
      <c r="K41" s="130" t="s">
        <v>55</v>
      </c>
      <c r="L41" s="127">
        <f>Invoice!K41</f>
        <v>0</v>
      </c>
      <c r="M41" s="97"/>
    </row>
    <row r="42" spans="1:13" ht="12.75" customHeight="1">
      <c r="A42" s="93"/>
      <c r="B42" s="124"/>
      <c r="C42" s="124"/>
      <c r="D42" s="124"/>
      <c r="E42" s="124"/>
      <c r="F42" s="124"/>
      <c r="G42" s="124"/>
      <c r="H42" s="124"/>
      <c r="I42" s="124"/>
      <c r="J42" s="130" t="s">
        <v>63</v>
      </c>
      <c r="K42" s="130" t="s">
        <v>63</v>
      </c>
      <c r="L42" s="127">
        <f>SUM(L39:L41)</f>
        <v>3894.6299999999992</v>
      </c>
      <c r="M42" s="97"/>
    </row>
    <row r="43" spans="1:13" ht="12.75" customHeight="1">
      <c r="A43" s="6"/>
      <c r="B43" s="162" t="s">
        <v>147</v>
      </c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8"/>
    </row>
    <row r="44" spans="1:13" ht="12.75" customHeight="1"/>
    <row r="45" spans="1:13" ht="12.75" customHeight="1"/>
    <row r="46" spans="1:13" ht="12.75" customHeight="1"/>
    <row r="47" spans="1:13" ht="12.75" customHeight="1"/>
    <row r="48" spans="1:13" ht="12.75" customHeight="1"/>
    <row r="49" ht="12.75" customHeight="1"/>
    <row r="50" ht="12.75" customHeight="1"/>
  </sheetData>
  <mergeCells count="23">
    <mergeCell ref="G35:H35"/>
    <mergeCell ref="G36:H36"/>
    <mergeCell ref="G37:H37"/>
    <mergeCell ref="G38:H38"/>
    <mergeCell ref="B43:L43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2:H22"/>
    <mergeCell ref="G23:H23"/>
    <mergeCell ref="G24:H24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6680.45</v>
      </c>
      <c r="O2" s="15" t="s">
        <v>65</v>
      </c>
    </row>
    <row r="3" spans="1:15" s="15" customFormat="1" ht="13.5" thickBot="1">
      <c r="A3" s="16" t="s">
        <v>22</v>
      </c>
      <c r="F3" s="114"/>
      <c r="G3" s="136">
        <f>Invoice!K10</f>
        <v>45467</v>
      </c>
      <c r="H3" s="135"/>
      <c r="N3" s="15">
        <v>6680.45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36.65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38.97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91" t="s">
        <v>68</v>
      </c>
      <c r="F13" s="35" t="str">
        <f>'Copy paste to Here'!B13</f>
        <v>10500 Bang Rak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46.08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23.91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26.55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22.11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Bio - Flex nose stud, 20g (0.8mm) with a 2.5mm round top with bezel set SwarovskiⓇ crystalCrystal Color: Clear</v>
      </c>
      <c r="B18" s="49" t="str">
        <f>'Copy paste to Here'!C22</f>
        <v>ANSBC25</v>
      </c>
      <c r="C18" s="50" t="s">
        <v>88</v>
      </c>
      <c r="D18" s="50">
        <f>Invoice!B22</f>
        <v>4</v>
      </c>
      <c r="E18" s="51">
        <f>'Shipping Invoice'!K22*$N$1</f>
        <v>12.48</v>
      </c>
      <c r="F18" s="51">
        <f>D18*E18</f>
        <v>49.92</v>
      </c>
      <c r="G18" s="52">
        <f>E18*$E$14</f>
        <v>12.48</v>
      </c>
      <c r="H18" s="53">
        <f>D18*G18</f>
        <v>49.92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stud, 20g (0.8mm) with a 2.5mm round top with bezel set SwarovskiⓇ crystalCrystal Color: Blue Zircon</v>
      </c>
      <c r="B19" s="49" t="str">
        <f>'Copy paste to Here'!C23</f>
        <v>ANSBC25</v>
      </c>
      <c r="C19" s="50" t="s">
        <v>88</v>
      </c>
      <c r="D19" s="50">
        <f>Invoice!B23</f>
        <v>4</v>
      </c>
      <c r="E19" s="51">
        <f>'Shipping Invoice'!K23*$N$1</f>
        <v>12.48</v>
      </c>
      <c r="F19" s="51">
        <f t="shared" ref="F19:F82" si="0">D19*E19</f>
        <v>49.92</v>
      </c>
      <c r="G19" s="52">
        <f t="shared" ref="G19:G82" si="1">E19*$E$14</f>
        <v>12.48</v>
      </c>
      <c r="H19" s="55">
        <f t="shared" ref="H19:H82" si="2">D19*G19</f>
        <v>49.92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stud, 20g (0.8mm) with a 2.5mm round top with bezel set SwarovskiⓇ crystalCrystal Color: Emerald</v>
      </c>
      <c r="B20" s="49" t="str">
        <f>'Copy paste to Here'!C24</f>
        <v>ANSBC25</v>
      </c>
      <c r="C20" s="50" t="s">
        <v>88</v>
      </c>
      <c r="D20" s="50">
        <f>Invoice!B24</f>
        <v>4</v>
      </c>
      <c r="E20" s="51">
        <f>'Shipping Invoice'!K24*$N$1</f>
        <v>12.48</v>
      </c>
      <c r="F20" s="51">
        <f t="shared" si="0"/>
        <v>49.92</v>
      </c>
      <c r="G20" s="52">
        <f t="shared" si="1"/>
        <v>12.48</v>
      </c>
      <c r="H20" s="55">
        <f t="shared" si="2"/>
        <v>49.92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stud, 20g (0.8mm) with a 2.5mm round top with bezel set SwarovskiⓇ crystalCrystal Color: Peridot</v>
      </c>
      <c r="B21" s="49" t="str">
        <f>'Copy paste to Here'!C25</f>
        <v>ANSBC25</v>
      </c>
      <c r="C21" s="50" t="s">
        <v>88</v>
      </c>
      <c r="D21" s="50">
        <f>Invoice!B25</f>
        <v>4</v>
      </c>
      <c r="E21" s="51">
        <f>'Shipping Invoice'!K25*$N$1</f>
        <v>12.48</v>
      </c>
      <c r="F21" s="51">
        <f t="shared" si="0"/>
        <v>49.92</v>
      </c>
      <c r="G21" s="52">
        <f t="shared" si="1"/>
        <v>12.48</v>
      </c>
      <c r="H21" s="55">
        <f t="shared" si="2"/>
        <v>49.92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316L steel eyebrow barbell, 16g (1.2mm) with two 3mm conesLength: 7mm</v>
      </c>
      <c r="B22" s="49" t="str">
        <f>'Copy paste to Here'!C26</f>
        <v>BBECN</v>
      </c>
      <c r="C22" s="50" t="s">
        <v>98</v>
      </c>
      <c r="D22" s="50">
        <f>Invoice!B26</f>
        <v>8</v>
      </c>
      <c r="E22" s="51">
        <f>'Shipping Invoice'!K26*$N$1</f>
        <v>5.87</v>
      </c>
      <c r="F22" s="51">
        <f t="shared" si="0"/>
        <v>46.96</v>
      </c>
      <c r="G22" s="52">
        <f t="shared" si="1"/>
        <v>5.87</v>
      </c>
      <c r="H22" s="55">
        <f t="shared" si="2"/>
        <v>46.96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Surgical steel eyebrow banana, 18g (1mm) with two 3mm conesLength: 10mm</v>
      </c>
      <c r="B23" s="49" t="str">
        <f>'Copy paste to Here'!C27</f>
        <v>BN18CN3</v>
      </c>
      <c r="C23" s="50" t="s">
        <v>102</v>
      </c>
      <c r="D23" s="50">
        <f>Invoice!B27</f>
        <v>8</v>
      </c>
      <c r="E23" s="51">
        <f>'Shipping Invoice'!K27*$N$1</f>
        <v>8.44</v>
      </c>
      <c r="F23" s="51">
        <f t="shared" si="0"/>
        <v>67.52</v>
      </c>
      <c r="G23" s="52">
        <f t="shared" si="1"/>
        <v>8.44</v>
      </c>
      <c r="H23" s="55">
        <f t="shared" si="2"/>
        <v>67.52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Bio flexible eyebrow retainer, 16g (1.2mm) - length 1/4'' to 1/2'' (6mm to 12mm)Length: 10mm</v>
      </c>
      <c r="B24" s="49" t="str">
        <f>'Copy paste to Here'!C28</f>
        <v>EBRT</v>
      </c>
      <c r="C24" s="50" t="s">
        <v>106</v>
      </c>
      <c r="D24" s="50">
        <f>Invoice!B28</f>
        <v>4</v>
      </c>
      <c r="E24" s="51">
        <f>'Shipping Invoice'!K28*$N$1</f>
        <v>5.14</v>
      </c>
      <c r="F24" s="51">
        <f t="shared" si="0"/>
        <v>20.56</v>
      </c>
      <c r="G24" s="52">
        <f t="shared" si="1"/>
        <v>5.14</v>
      </c>
      <c r="H24" s="55">
        <f t="shared" si="2"/>
        <v>20.56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Mirror polished surgical steel screw-fit flesh tunnelGauge: 35mm</v>
      </c>
      <c r="B25" s="49" t="str">
        <f>'Copy paste to Here'!C29</f>
        <v>FPG</v>
      </c>
      <c r="C25" s="50" t="s">
        <v>142</v>
      </c>
      <c r="D25" s="50">
        <f>Invoice!B29</f>
        <v>10</v>
      </c>
      <c r="E25" s="51">
        <f>'Shipping Invoice'!K29*$N$1</f>
        <v>254.73</v>
      </c>
      <c r="F25" s="51">
        <f t="shared" si="0"/>
        <v>2547.2999999999997</v>
      </c>
      <c r="G25" s="52">
        <f t="shared" si="1"/>
        <v>254.73</v>
      </c>
      <c r="H25" s="55">
        <f t="shared" si="2"/>
        <v>2547.2999999999997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Mirror polished surgical steel screw-fit flesh tunnelGauge: 42mm</v>
      </c>
      <c r="B26" s="49" t="str">
        <f>'Copy paste to Here'!C30</f>
        <v>FPG</v>
      </c>
      <c r="C26" s="50" t="s">
        <v>143</v>
      </c>
      <c r="D26" s="50">
        <f>Invoice!B30</f>
        <v>4</v>
      </c>
      <c r="E26" s="51">
        <f>'Shipping Invoice'!K30*$N$1</f>
        <v>329.98</v>
      </c>
      <c r="F26" s="51">
        <f t="shared" si="0"/>
        <v>1319.92</v>
      </c>
      <c r="G26" s="52">
        <f t="shared" si="1"/>
        <v>329.98</v>
      </c>
      <c r="H26" s="55">
        <f t="shared" si="2"/>
        <v>1319.92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Black acrylic screw-fit flesh tunnel with rainbow color logoGauge: 10mm</v>
      </c>
      <c r="B27" s="49" t="str">
        <f>'Copy paste to Here'!C31</f>
        <v>FTAB</v>
      </c>
      <c r="C27" s="50" t="s">
        <v>144</v>
      </c>
      <c r="D27" s="50">
        <f>Invoice!B31</f>
        <v>4</v>
      </c>
      <c r="E27" s="51">
        <f>'Shipping Invoice'!K31*$N$1</f>
        <v>47.35</v>
      </c>
      <c r="F27" s="51">
        <f t="shared" si="0"/>
        <v>189.4</v>
      </c>
      <c r="G27" s="52">
        <f t="shared" si="1"/>
        <v>47.35</v>
      </c>
      <c r="H27" s="55">
        <f t="shared" si="2"/>
        <v>189.4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Surgical steel nose bone, 20g (0.8mm) with 2mm cone shaped top</v>
      </c>
      <c r="B28" s="49" t="str">
        <f>'Copy paste to Here'!C32</f>
        <v>SNCN</v>
      </c>
      <c r="C28" s="50" t="s">
        <v>118</v>
      </c>
      <c r="D28" s="50">
        <f>Invoice!B32</f>
        <v>42</v>
      </c>
      <c r="E28" s="51">
        <f>'Shipping Invoice'!K32*$N$1</f>
        <v>6.61</v>
      </c>
      <c r="F28" s="51">
        <f t="shared" si="0"/>
        <v>277.62</v>
      </c>
      <c r="G28" s="52">
        <f t="shared" si="1"/>
        <v>6.61</v>
      </c>
      <c r="H28" s="55">
        <f t="shared" si="2"/>
        <v>277.62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Premium PVD plated surgical steel eyebrow spiral, 16g (1.2mm) with two 3mm conesLength: 8mmColor: Black</v>
      </c>
      <c r="B29" s="49" t="str">
        <f>'Copy paste to Here'!C33</f>
        <v>SPETCN</v>
      </c>
      <c r="C29" s="50" t="s">
        <v>121</v>
      </c>
      <c r="D29" s="50">
        <f>Invoice!B33</f>
        <v>10</v>
      </c>
      <c r="E29" s="51">
        <f>'Shipping Invoice'!K33*$N$1</f>
        <v>25.33</v>
      </c>
      <c r="F29" s="51">
        <f t="shared" si="0"/>
        <v>253.29999999999998</v>
      </c>
      <c r="G29" s="52">
        <f t="shared" si="1"/>
        <v>25.33</v>
      </c>
      <c r="H29" s="55">
        <f t="shared" si="2"/>
        <v>253.29999999999998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Titanium G23 labret, 16g (1.2mm) with a 3mm ballLength: 14mm</v>
      </c>
      <c r="B30" s="49" t="str">
        <f>'Copy paste to Here'!C34</f>
        <v>ULBB3</v>
      </c>
      <c r="C30" s="50" t="s">
        <v>126</v>
      </c>
      <c r="D30" s="50">
        <f>Invoice!B34</f>
        <v>10</v>
      </c>
      <c r="E30" s="51">
        <f>'Shipping Invoice'!K34*$N$1</f>
        <v>36.340000000000003</v>
      </c>
      <c r="F30" s="51">
        <f t="shared" si="0"/>
        <v>363.40000000000003</v>
      </c>
      <c r="G30" s="52">
        <f t="shared" si="1"/>
        <v>36.340000000000003</v>
      </c>
      <c r="H30" s="55">
        <f t="shared" si="2"/>
        <v>363.40000000000003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Anodized titanium G23 eyebrow banana, 16g (1.2mm) with two 3mm ballsLength: 8mmColor: Green</v>
      </c>
      <c r="B31" s="49" t="str">
        <f>'Copy paste to Here'!C35</f>
        <v>UTBNEB</v>
      </c>
      <c r="C31" s="50" t="s">
        <v>130</v>
      </c>
      <c r="D31" s="50">
        <f>Invoice!B35</f>
        <v>6</v>
      </c>
      <c r="E31" s="51">
        <f>'Shipping Invoice'!K35*$N$1</f>
        <v>50.65</v>
      </c>
      <c r="F31" s="51">
        <f t="shared" si="0"/>
        <v>303.89999999999998</v>
      </c>
      <c r="G31" s="52">
        <f t="shared" si="1"/>
        <v>50.65</v>
      </c>
      <c r="H31" s="55">
        <f t="shared" si="2"/>
        <v>303.89999999999998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Anodized titanium G23 eyebrow spiral, 16g (1.2mm) with two 3mm cones - length 5/16'' (8mm)Length: 8mmColor: Black</v>
      </c>
      <c r="B32" s="49" t="str">
        <f>'Copy paste to Here'!C36</f>
        <v>UTSPEN</v>
      </c>
      <c r="C32" s="50" t="s">
        <v>134</v>
      </c>
      <c r="D32" s="50">
        <f>Invoice!B36</f>
        <v>8</v>
      </c>
      <c r="E32" s="51">
        <f>'Shipping Invoice'!K36*$N$1</f>
        <v>68.64</v>
      </c>
      <c r="F32" s="51">
        <f t="shared" si="0"/>
        <v>549.12</v>
      </c>
      <c r="G32" s="52">
        <f t="shared" si="1"/>
        <v>68.64</v>
      </c>
      <c r="H32" s="55">
        <f t="shared" si="2"/>
        <v>549.12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Pack of 10 pcs. of 3mm surgical steel half jewel balls with bezel set crystal with 1.2mm threading (16g)Crystal Color: Clear</v>
      </c>
      <c r="B33" s="49" t="str">
        <f>'Copy paste to Here'!C37</f>
        <v>XHJB3</v>
      </c>
      <c r="C33" s="50" t="s">
        <v>136</v>
      </c>
      <c r="D33" s="50">
        <f>Invoice!B37</f>
        <v>1</v>
      </c>
      <c r="E33" s="51">
        <f>'Shipping Invoice'!K37*$N$1</f>
        <v>135.81</v>
      </c>
      <c r="F33" s="51">
        <f t="shared" si="0"/>
        <v>135.81</v>
      </c>
      <c r="G33" s="52">
        <f t="shared" si="1"/>
        <v>135.81</v>
      </c>
      <c r="H33" s="55">
        <f t="shared" si="2"/>
        <v>135.81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Pack of 10 pcs. of high polished titanium G23 spiral bars, 16g (1.2mm)Length: 8mm</v>
      </c>
      <c r="B34" s="49" t="str">
        <f>'Copy paste to Here'!C38</f>
        <v>XUSP16G</v>
      </c>
      <c r="C34" s="50" t="s">
        <v>139</v>
      </c>
      <c r="D34" s="50">
        <f>Invoice!B38</f>
        <v>1</v>
      </c>
      <c r="E34" s="51">
        <f>'Shipping Invoice'!K38*$N$1</f>
        <v>216.56</v>
      </c>
      <c r="F34" s="51">
        <f t="shared" si="0"/>
        <v>216.56</v>
      </c>
      <c r="G34" s="52">
        <f t="shared" si="1"/>
        <v>216.56</v>
      </c>
      <c r="H34" s="55">
        <f t="shared" si="2"/>
        <v>216.56</v>
      </c>
    </row>
    <row r="35" spans="1:8" s="54" customFormat="1" hidden="1">
      <c r="A35" s="48" t="str">
        <f>IF(LEN('Copy paste to Here'!G39) &gt; 5, CONCATENATE('Copy paste to Here'!G39, 'Copy paste to Here'!D39, 'Copy paste to Here'!E39), "Empty Cell")</f>
        <v>Empty Cell</v>
      </c>
      <c r="B35" s="49">
        <f>'Copy paste to Here'!C39</f>
        <v>0</v>
      </c>
      <c r="C35" s="50"/>
      <c r="D35" s="50"/>
      <c r="E35" s="51"/>
      <c r="F35" s="51">
        <f t="shared" si="0"/>
        <v>0</v>
      </c>
      <c r="G35" s="52">
        <f t="shared" si="1"/>
        <v>0</v>
      </c>
      <c r="H35" s="55">
        <f t="shared" si="2"/>
        <v>0</v>
      </c>
    </row>
    <row r="36" spans="1:8" s="54" customFormat="1" hidden="1">
      <c r="A36" s="48" t="str">
        <f>IF(LEN('Copy paste to Here'!G40) &gt; 5, CONCATENATE('Copy paste to Here'!G40, 'Copy paste to Here'!D40, 'Copy paste to Here'!E40), "Empty Cell")</f>
        <v>Empty Cell</v>
      </c>
      <c r="B36" s="49">
        <f>'Copy paste to Here'!C40</f>
        <v>0</v>
      </c>
      <c r="C36" s="50"/>
      <c r="D36" s="50"/>
      <c r="E36" s="51"/>
      <c r="F36" s="51">
        <f t="shared" si="0"/>
        <v>0</v>
      </c>
      <c r="G36" s="52">
        <f t="shared" si="1"/>
        <v>0</v>
      </c>
      <c r="H36" s="55">
        <f t="shared" si="2"/>
        <v>0</v>
      </c>
    </row>
    <row r="37" spans="1:8" s="54" customFormat="1" hidden="1">
      <c r="A37" s="48" t="str">
        <f>IF(LEN('Copy paste to Here'!G41) &gt; 5, CONCATENATE('Copy paste to Here'!G41, 'Copy paste to Here'!D41, 'Copy paste to Here'!E41), "Empty Cell")</f>
        <v>Empty Cell</v>
      </c>
      <c r="B37" s="49">
        <f>'Copy paste to Here'!C41</f>
        <v>0</v>
      </c>
      <c r="C37" s="50"/>
      <c r="D37" s="50"/>
      <c r="E37" s="51"/>
      <c r="F37" s="51">
        <f t="shared" si="0"/>
        <v>0</v>
      </c>
      <c r="G37" s="52">
        <f t="shared" si="1"/>
        <v>0</v>
      </c>
      <c r="H37" s="55">
        <f t="shared" si="2"/>
        <v>0</v>
      </c>
    </row>
    <row r="38" spans="1:8" s="54" customFormat="1" hidden="1">
      <c r="A38" s="48" t="str">
        <f>IF(LEN('Copy paste to Here'!G42) &gt; 5, CONCATENATE('Copy paste to Here'!G42, 'Copy paste to Here'!D42, 'Copy paste to Here'!E42), "Empty Cell")</f>
        <v>Empty Cell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 hidden="1">
      <c r="A39" s="48" t="str">
        <f>IF(LEN('Copy paste to Here'!G43) &gt; 5, CONCATENATE('Copy paste to Here'!G43, 'Copy paste to Here'!D43, 'Copy paste to Here'!E43), "Empty Cell")</f>
        <v>Empty Cell</v>
      </c>
      <c r="B39" s="49">
        <f>'Copy paste to Here'!C43</f>
        <v>0</v>
      </c>
      <c r="C39" s="50"/>
      <c r="D39" s="50"/>
      <c r="E39" s="51"/>
      <c r="F39" s="51">
        <f t="shared" si="0"/>
        <v>0</v>
      </c>
      <c r="G39" s="52">
        <f t="shared" si="1"/>
        <v>0</v>
      </c>
      <c r="H39" s="55">
        <f t="shared" si="2"/>
        <v>0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6491.0499999999993</v>
      </c>
      <c r="G1000" s="52"/>
      <c r="H1000" s="53">
        <f t="shared" ref="H1000:H1007" si="49">F1000*$E$14</f>
        <v>6491.0499999999993</v>
      </c>
    </row>
    <row r="1001" spans="1:14" s="54" customFormat="1">
      <c r="A1001" s="48" t="s">
        <v>54</v>
      </c>
      <c r="B1001" s="67"/>
      <c r="C1001" s="68"/>
      <c r="D1001" s="68"/>
      <c r="E1001" s="115"/>
      <c r="F1001" s="51">
        <f>Invoice!K40</f>
        <v>-2596.42</v>
      </c>
      <c r="G1001" s="52"/>
      <c r="H1001" s="53">
        <f t="shared" si="49"/>
        <v>-2596.42</v>
      </c>
    </row>
    <row r="1002" spans="1:14" s="54" customFormat="1" outlineLevel="1">
      <c r="A1002" s="48" t="s">
        <v>55</v>
      </c>
      <c r="B1002" s="67"/>
      <c r="C1002" s="68"/>
      <c r="D1002" s="68"/>
      <c r="E1002" s="115"/>
      <c r="F1002" s="51">
        <f>Invoice!K41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3894.6299999999992</v>
      </c>
      <c r="G1003" s="52"/>
      <c r="H1003" s="53">
        <f t="shared" si="49"/>
        <v>3894.6299999999992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6491.0499999999993</v>
      </c>
    </row>
    <row r="1010" spans="1:8" s="15" customFormat="1">
      <c r="A1010" s="16"/>
      <c r="E1010" s="15" t="s">
        <v>47</v>
      </c>
      <c r="H1010" s="117">
        <f>(SUMIF($A$1000:$A$1008,"Total:",$H$1000:$H$1008))</f>
        <v>3894.6299999999992</v>
      </c>
    </row>
    <row r="1011" spans="1:8" s="15" customFormat="1">
      <c r="E1011" s="15" t="s">
        <v>48</v>
      </c>
      <c r="H1011" s="118">
        <f>H1013-H1012</f>
        <v>3639.84</v>
      </c>
    </row>
    <row r="1012" spans="1:8" s="15" customFormat="1">
      <c r="E1012" s="15" t="s">
        <v>49</v>
      </c>
      <c r="H1012" s="118">
        <f>ROUND((H1013*7)/107,2)</f>
        <v>254.79</v>
      </c>
    </row>
    <row r="1013" spans="1:8" s="15" customFormat="1">
      <c r="E1013" s="16" t="s">
        <v>50</v>
      </c>
      <c r="H1013" s="119">
        <f>ROUND((SUMIF($A$1000:$A$1008,"Total:",$H$1000:$H$1008)),2)</f>
        <v>3894.63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7" stopIfTrue="1" operator="containsText" text="Empty Cell">
      <formula>NOT(ISERROR(SEARCH("Empty Cell",A18)))</formula>
    </cfRule>
  </conditionalFormatting>
  <conditionalFormatting sqref="C18:D77 B27 C79:D999">
    <cfRule type="cellIs" dxfId="3" priority="129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6" stopIfTrue="1" operator="equal">
      <formula>0</formula>
    </cfRule>
  </conditionalFormatting>
  <conditionalFormatting sqref="F10:F15 B18:H77 D79:H1001 B79:C1007 D1002 F1002:H1002 D1003:H1007">
    <cfRule type="cellIs" dxfId="0" priority="128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7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88</v>
      </c>
      <c r="B1" s="2" t="s">
        <v>89</v>
      </c>
    </row>
    <row r="2" spans="1:2">
      <c r="A2" s="2" t="s">
        <v>88</v>
      </c>
      <c r="B2" s="2" t="s">
        <v>92</v>
      </c>
    </row>
    <row r="3" spans="1:2">
      <c r="A3" s="2" t="s">
        <v>88</v>
      </c>
      <c r="B3" s="2" t="s">
        <v>94</v>
      </c>
    </row>
    <row r="4" spans="1:2">
      <c r="A4" s="2" t="s">
        <v>88</v>
      </c>
      <c r="B4" s="2" t="s">
        <v>96</v>
      </c>
    </row>
    <row r="5" spans="1:2">
      <c r="A5" s="2" t="s">
        <v>98</v>
      </c>
      <c r="B5" s="2" t="s">
        <v>99</v>
      </c>
    </row>
    <row r="6" spans="1:2">
      <c r="A6" s="2" t="s">
        <v>102</v>
      </c>
      <c r="B6" s="2" t="s">
        <v>103</v>
      </c>
    </row>
    <row r="7" spans="1:2">
      <c r="A7" s="2" t="s">
        <v>106</v>
      </c>
      <c r="B7" s="2" t="s">
        <v>107</v>
      </c>
    </row>
    <row r="8" spans="1:2">
      <c r="A8" s="2" t="s">
        <v>142</v>
      </c>
      <c r="B8" s="2" t="s">
        <v>109</v>
      </c>
    </row>
    <row r="9" spans="1:2">
      <c r="A9" s="2" t="s">
        <v>143</v>
      </c>
      <c r="B9" s="2" t="s">
        <v>112</v>
      </c>
    </row>
    <row r="10" spans="1:2">
      <c r="A10" s="2" t="s">
        <v>144</v>
      </c>
      <c r="B10" s="2" t="s">
        <v>115</v>
      </c>
    </row>
    <row r="11" spans="1:2">
      <c r="A11" s="2" t="s">
        <v>118</v>
      </c>
      <c r="B11" s="2" t="s">
        <v>119</v>
      </c>
    </row>
    <row r="12" spans="1:2">
      <c r="A12" s="2" t="s">
        <v>121</v>
      </c>
      <c r="B12" s="2" t="s">
        <v>122</v>
      </c>
    </row>
    <row r="13" spans="1:2">
      <c r="A13" s="2" t="s">
        <v>126</v>
      </c>
      <c r="B13" s="2" t="s">
        <v>127</v>
      </c>
    </row>
    <row r="14" spans="1:2">
      <c r="A14" s="2" t="s">
        <v>130</v>
      </c>
      <c r="B14" s="2" t="s">
        <v>131</v>
      </c>
    </row>
    <row r="15" spans="1:2">
      <c r="A15" s="2" t="s">
        <v>134</v>
      </c>
      <c r="B15" s="2" t="s">
        <v>135</v>
      </c>
    </row>
    <row r="16" spans="1:2">
      <c r="A16" s="2" t="s">
        <v>136</v>
      </c>
      <c r="B16" s="2" t="s">
        <v>137</v>
      </c>
    </row>
    <row r="17" spans="1:2">
      <c r="A17" s="2" t="s">
        <v>139</v>
      </c>
      <c r="B17" s="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2024-10-02T02:24:53Z</cp:lastPrinted>
  <dcterms:created xsi:type="dcterms:W3CDTF">2009-06-02T18:56:54Z</dcterms:created>
  <dcterms:modified xsi:type="dcterms:W3CDTF">2024-10-02T02:24:57Z</dcterms:modified>
</cp:coreProperties>
</file>