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F1CC620E-3DE8-4184-B66C-D6CB91DE205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Invoice!$A$1:$L$75</definedName>
    <definedName name="_xlnm.Print_Area" localSheetId="2">'Shipping Invoice'!$A$1:$M$66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2" l="1"/>
  <c r="K63" i="2"/>
  <c r="L6" i="7" l="1"/>
  <c r="L64" i="7"/>
  <c r="L63" i="7"/>
  <c r="E26" i="6"/>
  <c r="L10" i="7"/>
  <c r="L17" i="7"/>
  <c r="J60" i="7"/>
  <c r="B59" i="7"/>
  <c r="J59" i="7"/>
  <c r="B58" i="7"/>
  <c r="J58" i="7"/>
  <c r="B57" i="7"/>
  <c r="L57" i="7" s="1"/>
  <c r="J57" i="7"/>
  <c r="J56" i="7"/>
  <c r="J55" i="7"/>
  <c r="J54" i="7"/>
  <c r="J53" i="7"/>
  <c r="J52" i="7"/>
  <c r="J51" i="7"/>
  <c r="J50" i="7"/>
  <c r="J49" i="7"/>
  <c r="J47" i="7"/>
  <c r="J46" i="7"/>
  <c r="J45" i="7"/>
  <c r="J44" i="7"/>
  <c r="J43" i="7"/>
  <c r="J42" i="7"/>
  <c r="B41" i="7"/>
  <c r="J41" i="7"/>
  <c r="J40" i="7"/>
  <c r="B39" i="7"/>
  <c r="J39" i="7"/>
  <c r="B38" i="7"/>
  <c r="J38" i="7"/>
  <c r="J37" i="7"/>
  <c r="B36" i="7"/>
  <c r="J35" i="7"/>
  <c r="J34" i="7"/>
  <c r="J33" i="7"/>
  <c r="J32" i="7"/>
  <c r="J31" i="7"/>
  <c r="J30" i="7"/>
  <c r="J29" i="7"/>
  <c r="J28" i="7"/>
  <c r="B27" i="7"/>
  <c r="J27" i="7"/>
  <c r="J26" i="7"/>
  <c r="J25" i="7"/>
  <c r="J24" i="7"/>
  <c r="J23" i="7"/>
  <c r="J22" i="7"/>
  <c r="O1" i="7"/>
  <c r="J61" i="7" s="1"/>
  <c r="N1" i="6"/>
  <c r="E51" i="6" s="1"/>
  <c r="F1002" i="6"/>
  <c r="F1001" i="6"/>
  <c r="D57" i="6"/>
  <c r="B61" i="7" s="1"/>
  <c r="D56" i="6"/>
  <c r="B60" i="7" s="1"/>
  <c r="L60" i="7" s="1"/>
  <c r="D55" i="6"/>
  <c r="D54" i="6"/>
  <c r="D53" i="6"/>
  <c r="D52" i="6"/>
  <c r="B56" i="7" s="1"/>
  <c r="L56" i="7" s="1"/>
  <c r="D51" i="6"/>
  <c r="B55" i="7" s="1"/>
  <c r="L55" i="7" s="1"/>
  <c r="D50" i="6"/>
  <c r="B54" i="7" s="1"/>
  <c r="L54" i="7" s="1"/>
  <c r="D49" i="6"/>
  <c r="B53" i="7" s="1"/>
  <c r="L53" i="7" s="1"/>
  <c r="D48" i="6"/>
  <c r="B52" i="7" s="1"/>
  <c r="L52" i="7" s="1"/>
  <c r="D47" i="6"/>
  <c r="B51" i="7" s="1"/>
  <c r="L51" i="7" s="1"/>
  <c r="D46" i="6"/>
  <c r="B50" i="7" s="1"/>
  <c r="L50" i="7" s="1"/>
  <c r="D45" i="6"/>
  <c r="B49" i="7" s="1"/>
  <c r="D44" i="6"/>
  <c r="B48" i="7" s="1"/>
  <c r="D43" i="6"/>
  <c r="B47" i="7" s="1"/>
  <c r="L47" i="7" s="1"/>
  <c r="D42" i="6"/>
  <c r="B46" i="7" s="1"/>
  <c r="L46" i="7" s="1"/>
  <c r="D41" i="6"/>
  <c r="B45" i="7" s="1"/>
  <c r="L45" i="7" s="1"/>
  <c r="D40" i="6"/>
  <c r="B44" i="7" s="1"/>
  <c r="L44" i="7" s="1"/>
  <c r="D39" i="6"/>
  <c r="B43" i="7" s="1"/>
  <c r="L43" i="7" s="1"/>
  <c r="D38" i="6"/>
  <c r="B42" i="7" s="1"/>
  <c r="D37" i="6"/>
  <c r="D36" i="6"/>
  <c r="B40" i="7" s="1"/>
  <c r="L40" i="7" s="1"/>
  <c r="D35" i="6"/>
  <c r="D34" i="6"/>
  <c r="D33" i="6"/>
  <c r="B37" i="7" s="1"/>
  <c r="D32" i="6"/>
  <c r="D31" i="6"/>
  <c r="B35" i="7" s="1"/>
  <c r="L35" i="7" s="1"/>
  <c r="D30" i="6"/>
  <c r="B34" i="7" s="1"/>
  <c r="L34" i="7" s="1"/>
  <c r="D29" i="6"/>
  <c r="B33" i="7" s="1"/>
  <c r="D28" i="6"/>
  <c r="B32" i="7" s="1"/>
  <c r="D27" i="6"/>
  <c r="B31" i="7" s="1"/>
  <c r="D26" i="6"/>
  <c r="B30" i="7" s="1"/>
  <c r="D25" i="6"/>
  <c r="B29" i="7" s="1"/>
  <c r="L29" i="7" s="1"/>
  <c r="D24" i="6"/>
  <c r="B28" i="7" s="1"/>
  <c r="L28" i="7" s="1"/>
  <c r="D23" i="6"/>
  <c r="D22" i="6"/>
  <c r="B26" i="7" s="1"/>
  <c r="D21" i="6"/>
  <c r="B25" i="7" s="1"/>
  <c r="D20" i="6"/>
  <c r="B24" i="7" s="1"/>
  <c r="D19" i="6"/>
  <c r="B23" i="7" s="1"/>
  <c r="D18" i="6"/>
  <c r="B22" i="7" s="1"/>
  <c r="G3" i="6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62" i="2" s="1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23" i="7" l="1"/>
  <c r="L37" i="7"/>
  <c r="L38" i="7"/>
  <c r="L22" i="7"/>
  <c r="L39" i="7"/>
  <c r="L24" i="7"/>
  <c r="L27" i="7"/>
  <c r="L25" i="7"/>
  <c r="L26" i="7"/>
  <c r="L42" i="7"/>
  <c r="L41" i="7"/>
  <c r="L61" i="7"/>
  <c r="L58" i="7"/>
  <c r="L30" i="7"/>
  <c r="L31" i="7"/>
  <c r="L59" i="7"/>
  <c r="L32" i="7"/>
  <c r="L33" i="7"/>
  <c r="L49" i="7"/>
  <c r="J36" i="7"/>
  <c r="L36" i="7" s="1"/>
  <c r="J48" i="7"/>
  <c r="L48" i="7" s="1"/>
  <c r="E20" i="6"/>
  <c r="E36" i="6"/>
  <c r="E52" i="6"/>
  <c r="E21" i="6"/>
  <c r="E37" i="6"/>
  <c r="E53" i="6"/>
  <c r="E55" i="6"/>
  <c r="E39" i="6"/>
  <c r="E24" i="6"/>
  <c r="E40" i="6"/>
  <c r="E56" i="6"/>
  <c r="E22" i="6"/>
  <c r="E38" i="6"/>
  <c r="E54" i="6"/>
  <c r="E23" i="6"/>
  <c r="E25" i="6"/>
  <c r="E41" i="6"/>
  <c r="E57" i="6"/>
  <c r="E42" i="6"/>
  <c r="E27" i="6"/>
  <c r="E43" i="6"/>
  <c r="E28" i="6"/>
  <c r="E44" i="6"/>
  <c r="E29" i="6"/>
  <c r="E45" i="6"/>
  <c r="E30" i="6"/>
  <c r="E31" i="6"/>
  <c r="E47" i="6"/>
  <c r="E32" i="6"/>
  <c r="E48" i="6"/>
  <c r="E33" i="6"/>
  <c r="E49" i="6"/>
  <c r="E46" i="6"/>
  <c r="E18" i="6"/>
  <c r="E34" i="6"/>
  <c r="E50" i="6"/>
  <c r="E19" i="6"/>
  <c r="E35" i="6"/>
  <c r="B62" i="7"/>
  <c r="K65" i="2"/>
  <c r="M11" i="6"/>
  <c r="L62" i="7" l="1"/>
  <c r="L65" i="7" s="1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68" i="2" s="1"/>
  <c r="J73" i="2" l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J71" i="2" l="1"/>
  <c r="J72" i="2"/>
  <c r="J70" i="2" s="1"/>
  <c r="G975" i="6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<sst xmlns="http://schemas.openxmlformats.org/spreadsheetml/2006/main" count="904" uniqueCount="213">
  <si>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</si>
  <si>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</si>
  <si>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</si>
  <si>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</si>
  <si>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</si>
  <si>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</si>
  <si>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</si>
  <si>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</si>
  <si>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</si>
  <si>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</si>
  <si>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</si>
  <si>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</si>
  <si>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</si>
  <si>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</si>
  <si>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</si>
  <si>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</si>
  <si>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</si>
  <si>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</si>
  <si>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</si>
  <si>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</si>
  <si>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</si>
  <si>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</si>
  <si>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</si>
  <si>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</si>
  <si>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</si>
  <si>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</si>
  <si>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</si>
  <si>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</si>
  <si>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</si>
  <si>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</si>
  <si>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</si>
  <si>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</si>
  <si>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</si>
  <si>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</si>
  <si>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</si>
  <si>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</si>
  <si>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</si>
  <si>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</si>
  <si>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</si>
  <si>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</si>
  <si>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</si>
  <si>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</si>
  <si>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</si>
  <si>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</si>
  <si>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</si>
  <si>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</si>
  <si>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</si>
  <si>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</si>
  <si>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</si>
  <si>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</si>
  <si>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</si>
  <si>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</si>
  <si>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</si>
  <si>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</si>
  <si>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</si>
  <si>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</si>
  <si>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</si>
  <si>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</si>
  <si>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</si>
  <si>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</si>
  <si>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</si>
  <si>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</si>
  <si>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</si>
  <si>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</si>
  <si>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</si>
  <si>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</si>
  <si>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</si>
  <si>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</si>
  <si>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</si>
  <si>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</si>
  <si>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</si>
  <si>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</si>
  <si>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</si>
  <si>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</si>
  <si>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</si>
  <si>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</si>
  <si>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</si>
  <si>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</si>
  <si>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Mina</t>
  </si>
  <si>
    <t>Sunny</t>
  </si>
  <si>
    <t>Length: 12mm</t>
  </si>
  <si>
    <t>Length: 8mm</t>
  </si>
  <si>
    <t>Length: 10mm</t>
  </si>
  <si>
    <t>jssourcings</t>
  </si>
  <si>
    <t>Sam4 Kong4</t>
  </si>
  <si>
    <t>Bang Rak 152 Chartered Square Building</t>
  </si>
  <si>
    <t>10500 Bangkok</t>
  </si>
  <si>
    <t>Tel: +66 0967325866</t>
  </si>
  <si>
    <t>Email: jssourcings4@gmail.com</t>
  </si>
  <si>
    <t>AERRD</t>
  </si>
  <si>
    <t>AERRD-000000</t>
  </si>
  <si>
    <t>Pair of flexible clear acrylic retainer ear studs, 20g (0.8mm) with flat disk top and ultra soft silicon butterflies</t>
  </si>
  <si>
    <t>ANSBC25</t>
  </si>
  <si>
    <t>ANSBC25-B01000</t>
  </si>
  <si>
    <t>Crystal Color: Clear</t>
  </si>
  <si>
    <t>Bio - Flex nose stud, 20g (0.8mm) with a 2.5mm round top with bezel set SwarovskiⓇ crystal</t>
  </si>
  <si>
    <t>BB18B3</t>
  </si>
  <si>
    <t>BB18B3-P64F04</t>
  </si>
  <si>
    <t>Color: High Polish</t>
  </si>
  <si>
    <t>PVD plated 316L steel eyebrow barbell, 18g (1mm) with two 3mm balls</t>
  </si>
  <si>
    <t>BB18B3-P64F06</t>
  </si>
  <si>
    <t>BBC</t>
  </si>
  <si>
    <t>BBC-F11B01</t>
  </si>
  <si>
    <t>Length: 16mm</t>
  </si>
  <si>
    <t>316L steel tongue barbell, 14g (1.6mm) with a 6mm bezel set jewel ball on the top and a lower 6mm plain steel ball</t>
  </si>
  <si>
    <t>BBFCS2</t>
  </si>
  <si>
    <t>BBFCS2-B01000</t>
  </si>
  <si>
    <t>BBFR6</t>
  </si>
  <si>
    <t>BBFR6-F11B01</t>
  </si>
  <si>
    <t>Surgical steel tongue barbell, 14g (1.6mm) with 6mm ferido glued multi crystal ball with resin cover and a 6mm plain steel ball</t>
  </si>
  <si>
    <t>BBITCN</t>
  </si>
  <si>
    <t>BBITCN-F19A07</t>
  </si>
  <si>
    <t>Length: 35mm</t>
  </si>
  <si>
    <t>Color: Black</t>
  </si>
  <si>
    <t>Premium PVD plated surgical steel industrial Barbell, 14g (1.6mm) with two 5mm cones</t>
  </si>
  <si>
    <t>BCRTTE</t>
  </si>
  <si>
    <t>BCRTTE-F02000</t>
  </si>
  <si>
    <t>Length: 6mm</t>
  </si>
  <si>
    <t>Rose gold PVD plated surgical steel ball closure ring, 16g (1.2mm) with 3mm ball</t>
  </si>
  <si>
    <t>BN18B3</t>
  </si>
  <si>
    <t>BN18B3-P64F04</t>
  </si>
  <si>
    <t>PVD plated 316L steel eyebrow banana, 18g (1mm) with two 3mm balls</t>
  </si>
  <si>
    <t>BNEBIN</t>
  </si>
  <si>
    <t>BNEBIN-F04000</t>
  </si>
  <si>
    <t>Surgical steel eyebrow banana, 16g (1.2mm) with two internally threaded 3mm balls</t>
  </si>
  <si>
    <t>BNET20B</t>
  </si>
  <si>
    <t>BNET20B-F02A12</t>
  </si>
  <si>
    <t>Color: Gold</t>
  </si>
  <si>
    <t>Anodized surgical steel eyebrow banana, 20g (0.8mm) with two 3mm balls</t>
  </si>
  <si>
    <t>BNET20B-F06A12</t>
  </si>
  <si>
    <t>CBETCN</t>
  </si>
  <si>
    <t>CBETCN-F06A07</t>
  </si>
  <si>
    <t>Premium PVD plated surgical steel circular barbell, 16g (1.2mm) with two 3mm cones</t>
  </si>
  <si>
    <t>CBETCN18</t>
  </si>
  <si>
    <t>CBETCN18-F04A07</t>
  </si>
  <si>
    <t>PVD plated surgical steel circular barbell, 1mm (18g) with two 3mm cones</t>
  </si>
  <si>
    <t>CBT18B3</t>
  </si>
  <si>
    <t>CBT18B3-F04A07</t>
  </si>
  <si>
    <t>PVD plated surgical steel circular barbell 18g (1mm) with two 3mm balls</t>
  </si>
  <si>
    <t>CBT18B3-F04A11</t>
  </si>
  <si>
    <t>Color: Rainbow</t>
  </si>
  <si>
    <t>CBT18B3-F04A12</t>
  </si>
  <si>
    <t>EBRT</t>
  </si>
  <si>
    <t>EBRT-F02000</t>
  </si>
  <si>
    <t>EBRT-F08000</t>
  </si>
  <si>
    <t>FBNEVB</t>
  </si>
  <si>
    <t>FBNEVB-F04A07</t>
  </si>
  <si>
    <t>Bioflex eyebrow banana, 16g (1.2mm) with two 3mm balls</t>
  </si>
  <si>
    <t>FBNEVCN</t>
  </si>
  <si>
    <t>FBNEVCN-F04A07</t>
  </si>
  <si>
    <t>Bioflex eyebrow banana, 16g (1.2mm) with two 3mm cones</t>
  </si>
  <si>
    <t>FBNUV</t>
  </si>
  <si>
    <t>FBNUV-F06A09</t>
  </si>
  <si>
    <t>Color: Clear</t>
  </si>
  <si>
    <t>Bioflex belly banana, 14g (1.6mm) with 5 and 8mm ball</t>
  </si>
  <si>
    <t>FBNUV-F08A09</t>
  </si>
  <si>
    <t>LB18B3</t>
  </si>
  <si>
    <t>LB18B3-P64F08</t>
  </si>
  <si>
    <t>PVD plated 316L steel labret, 18g (1mm) with 3mm ball</t>
  </si>
  <si>
    <t>LBIB</t>
  </si>
  <si>
    <t>LBIB-F02000</t>
  </si>
  <si>
    <t>Bio flexible labret, 16g (1.2mm) with a 3mm push in steel ball</t>
  </si>
  <si>
    <t>LBIB-F04000</t>
  </si>
  <si>
    <t>LBIB-F06000</t>
  </si>
  <si>
    <t>LBTB3</t>
  </si>
  <si>
    <t>LBTB3-F04A07</t>
  </si>
  <si>
    <t>Premium PVD plated surgical steel labret, 16g (1.2mm) with a 3mm ball</t>
  </si>
  <si>
    <t>SEGHT16</t>
  </si>
  <si>
    <t>SEGHT16-F02A07</t>
  </si>
  <si>
    <t>PVD plated surgical steel hinged segment ring, 16g (1.2mm)</t>
  </si>
  <si>
    <t>TR14</t>
  </si>
  <si>
    <t>TR14-A50000</t>
  </si>
  <si>
    <t>Color: # 1 in picture</t>
  </si>
  <si>
    <t>Bio flexible tongue retainer, 14g (1.6mm) with silicon O-ring</t>
  </si>
  <si>
    <t>ULBB3IN</t>
  </si>
  <si>
    <t>ULBB3IN-F06000</t>
  </si>
  <si>
    <t>Titanium G23 internally threaded labret, 1.2mm (16g) with a 3mm ball</t>
  </si>
  <si>
    <t>ULBB3IN-F10000</t>
  </si>
  <si>
    <t>Length: 14mm</t>
  </si>
  <si>
    <t>XABN16G</t>
  </si>
  <si>
    <t>XABN16G-F06A09</t>
  </si>
  <si>
    <t>Pack of 10 pcs. of bioflex banana posts with external threading, 16g (1.2mm)</t>
  </si>
  <si>
    <t>XBT4G</t>
  </si>
  <si>
    <t>XBT4G-A11000</t>
  </si>
  <si>
    <t>Pack of 10 pcs. of 4mm anodized surgical steel balls with threading 1.6mm (14g)</t>
  </si>
  <si>
    <t>XSACN3</t>
  </si>
  <si>
    <t>XSACN3-A07000</t>
  </si>
  <si>
    <t>Set of 10 pcs. of 3mm solid color acrylic cones with 16g (1.2mm) threading</t>
  </si>
  <si>
    <t>XSACN3-A08000</t>
  </si>
  <si>
    <t>Color: White</t>
  </si>
  <si>
    <t>XSDIT3</t>
  </si>
  <si>
    <t>XSDIT3-A11000</t>
  </si>
  <si>
    <t>Pack of 10 pcs. of 3mm anodized surgical steel dice - threading 1.2mm (16g)</t>
  </si>
  <si>
    <t>XUVB4</t>
  </si>
  <si>
    <t>XUVB4-A07000</t>
  </si>
  <si>
    <t>Set of 10 pcs. of 4mm acrylic UV balls with 14g (1.6mm) threading</t>
  </si>
  <si>
    <t>XUVCN3</t>
  </si>
  <si>
    <t>XUVCN3-A32000</t>
  </si>
  <si>
    <t>Color: Pink</t>
  </si>
  <si>
    <t>Set of 10 pcs. of 3mm acrylic UV cones with 16g (1.2mm) threading</t>
  </si>
  <si>
    <t>Surgical steel tongue barbell, 14g (1.6mm) with a lower 5mm steel ball and with 6.2mm flat top with ferido glued crystal without resin cover - length 5/8'' (16mm)</t>
  </si>
  <si>
    <t>Bio flexible eyebrow retainer, 16g (1.2mm) - length 1/4'' to 1/2'' (6mm to 12mm)</t>
  </si>
  <si>
    <t>Nine Thousand One Hundred Thirty-Eight and 99/100 THB</t>
  </si>
  <si>
    <t>Exchange Rate THB-THB</t>
  </si>
  <si>
    <t>Total Order USD</t>
  </si>
  <si>
    <t>Total Invoice USD</t>
  </si>
  <si>
    <t>JS Sourcings</t>
  </si>
  <si>
    <t>54903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</si>
  <si>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</si>
  <si>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</si>
  <si>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 xml:space="preserve">Credit 90 Days from the day order is picked up. </t>
  </si>
  <si>
    <t>Due Date</t>
  </si>
  <si>
    <t>Five Thousand  Forty-Two and 93/100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</si>
</sst>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  <numFmt numFmtId="169" formatCode="[$-409]dd\-mmm\-yy;@"/>
    <numFmt numFmtId="170" formatCode="[$-409]d\-mmm\-yy;@"/>
  </numFmts>
  <fonts count="3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83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5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6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66" fontId="5" fillId="2" borderId="29" xfId="3" applyNumberFormat="1" applyFill="1" applyBorder="1" applyAlignment="1">
      <alignment horizontal="center" vertical="center" wrapText="1"/>
    </xf>
    <xf numFmtId="166" fontId="5" fillId="0" borderId="0" xfId="3" applyNumberFormat="1" applyAlignment="1">
      <alignment vertical="center"/>
    </xf>
    <xf numFmtId="167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2" fontId="1" fillId="2" borderId="0" xfId="0" applyNumberFormat="1" applyFont="1" applyFill="1" applyAlignment="1">
      <alignment horizontal="right"/>
    </xf>
    <xf numFmtId="0" fontId="1" fillId="2" borderId="8" xfId="0" applyFont="1" applyFill="1" applyBorder="1"/>
    <xf numFmtId="170" fontId="32" fillId="2" borderId="7" xfId="61" applyNumberFormat="1" applyFont="1" applyFill="1" applyBorder="1" applyAlignment="1">
      <alignment horizontal="center" vertical="center"/>
    </xf>
    <xf numFmtId="1" fontId="18" fillId="2" borderId="6" xfId="61" applyNumberFormat="1" applyFont="1" applyFill="1" applyBorder="1" applyAlignment="1">
      <alignment horizontal="center" vertical="center"/>
    </xf>
    <xf numFmtId="0" fontId="1" fillId="2" borderId="3" xfId="0" applyFont="1" applyFill="1" applyBorder="1"/>
    <xf numFmtId="169" fontId="32" fillId="2" borderId="7" xfId="61" applyNumberFormat="1" applyFont="1" applyFill="1" applyBorder="1" applyAlignment="1">
      <alignment horizontal="center" vertical="center"/>
    </xf>
    <xf numFmtId="1" fontId="18" fillId="2" borderId="2" xfId="61" applyNumberFormat="1" applyFont="1" applyFill="1" applyBorder="1"/>
    <xf numFmtId="1" fontId="18" fillId="2" borderId="1" xfId="61" applyNumberFormat="1" applyFont="1" applyFill="1" applyBorder="1"/>
    <xf numFmtId="170" fontId="32" fillId="2" borderId="7" xfId="61" applyNumberFormat="1" applyFont="1" applyFill="1" applyBorder="1" applyAlignment="1">
      <alignment horizontal="center"/>
    </xf>
    <xf numFmtId="1" fontId="1" fillId="2" borderId="2" xfId="0" applyNumberFormat="1" applyFont="1" applyFill="1" applyBorder="1"/>
    <xf numFmtId="1" fontId="1" fillId="2" borderId="7" xfId="0" applyNumberFormat="1" applyFont="1" applyFill="1" applyBorder="1"/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166" fontId="1" fillId="2" borderId="21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168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5683">
    <cellStyle name="Comma 2" xfId="7" xr:uid="{07EBDB42-8F92-4BFB-B91E-1F84BA0118C6}"/>
    <cellStyle name="Comma 2 2" xfId="4409" xr:uid="{150297A4-B598-44A0-B5E6-18EB6CA99D00}"/>
    <cellStyle name="Comma 2 2 2" xfId="4923" xr:uid="{1B09A4C5-7A93-4C59-8AD6-F2FF6BD815CE}"/>
    <cellStyle name="Comma 2 2 2 2" xfId="5493" xr:uid="{601F055B-1F1A-4EE3-84EA-E4826EEFC106}"/>
    <cellStyle name="Comma 2 2 3" xfId="4805" xr:uid="{7F895EE4-35EA-4989-AA34-A7819102531E}"/>
    <cellStyle name="Comma 2 2 4" xfId="5654" xr:uid="{6D200114-C28A-4CAC-ACE7-DDB57C5FDCAC}"/>
    <cellStyle name="Comma 2 2 5" xfId="5679" xr:uid="{9A06F4CA-C106-4AB1-A32A-37A0748B7154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45B9C9FD-D1BA-4E41-924E-D44AEBB4CE0F}"/>
    <cellStyle name="Comma 3 2 2 2" xfId="5494" xr:uid="{A32133C4-B949-4434-AF3E-35D5F4236AE3}"/>
    <cellStyle name="Comma 3 2 3" xfId="5492" xr:uid="{A955B8D4-BDF6-4FFD-ACC2-3F039B8E6466}"/>
    <cellStyle name="Comma 3 2 4" xfId="5655" xr:uid="{9B9BBABD-553F-4900-B09B-806CFB639738}"/>
    <cellStyle name="Comma 3 2 5" xfId="5680" xr:uid="{7B388928-F888-4F97-99A5-B07CD4B007AD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A312E289-2185-4C29-A656-86287446BBE9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BA1A5381-B5D1-4391-8FAA-4FDD768AB308}"/>
    <cellStyle name="Currency 11 5 3" xfId="4888" xr:uid="{1955CAC5-460F-4037-B24D-F223EADEAF7B}"/>
    <cellStyle name="Currency 11 5 3 2" xfId="5483" xr:uid="{6B82E49C-82EF-4BEB-B72C-94C7DA5CC2BD}"/>
    <cellStyle name="Currency 11 5 3 3" xfId="4925" xr:uid="{EB4BECF8-A6FA-4EF0-A2C7-649B3A672A63}"/>
    <cellStyle name="Currency 11 5 4" xfId="4865" xr:uid="{3BEF432C-21DA-4C9E-B069-04ABF3C5F179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5EA2AD38-6F06-4A33-95F0-BB55498F8831}"/>
    <cellStyle name="Currency 13 4" xfId="4295" xr:uid="{BA07601C-D51B-4BC1-8732-754F15EBA5CA}"/>
    <cellStyle name="Currency 13 4 2" xfId="4578" xr:uid="{8EEB68E9-B27C-4202-B3AF-AF92F10EC3A6}"/>
    <cellStyle name="Currency 13 5" xfId="4926" xr:uid="{BA86E52F-AFEB-4003-88B5-05581294DD8D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6 2" xfId="5508" xr:uid="{E8A9395E-D36E-49FD-9AC9-C89B3487274E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0BB7DBB8-60F7-4241-8143-A3B7608AFA03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21DB5C2A-17B6-4276-BCB5-3FFC86D618E6}"/>
    <cellStyle name="Currency 2 6" xfId="4685" xr:uid="{ED2D9A2E-752E-473D-B6E4-F8438A0B1152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E8A27081-9EB0-4C45-BF76-090A2C8368E1}"/>
    <cellStyle name="Currency 4 5 3" xfId="4889" xr:uid="{C45FA23D-F4DA-475A-B583-74C65EBE3B3E}"/>
    <cellStyle name="Currency 4 5 3 2" xfId="5484" xr:uid="{BF6A2190-B9D3-49CA-BF3D-542C40925E2D}"/>
    <cellStyle name="Currency 4 5 3 3" xfId="4929" xr:uid="{26CFD7B0-60F2-4E15-9D0D-48325F5998C5}"/>
    <cellStyle name="Currency 4 5 4" xfId="4866" xr:uid="{F1DA0D28-3FBC-47F0-B6FF-5E43975B4F2F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6C42DF7B-8460-4D33-B393-0A92A3152B02}"/>
    <cellStyle name="Currency 5 3 2 2" xfId="5474" xr:uid="{59B10CFE-6EA4-4C01-947A-3B259EB5E1E7}"/>
    <cellStyle name="Currency 5 3 2 3" xfId="4931" xr:uid="{CA882057-8A21-4E17-B287-DCA7493F5C4E}"/>
    <cellStyle name="Currency 5 4" xfId="4930" xr:uid="{F3F863B0-8767-4ED4-8931-E5F7E4F7E57C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FB52C81B-6B80-41B8-9D65-DE62D41ACF08}"/>
    <cellStyle name="Currency 6 3 3" xfId="4890" xr:uid="{F38E0554-BEBE-4472-A0DE-DABC0B247A42}"/>
    <cellStyle name="Currency 6 3 3 2" xfId="5485" xr:uid="{F150D4C0-C9EA-4B99-99C2-900EFEF10D3E}"/>
    <cellStyle name="Currency 6 3 3 3" xfId="4932" xr:uid="{B4223FE6-0F05-42DD-BCBB-71066A3E5B0E}"/>
    <cellStyle name="Currency 6 3 4" xfId="4867" xr:uid="{BE9069AF-5B52-4392-80DB-85FBDE07AC47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E6541A24-9C79-4660-B18B-538A9B7DDB32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A5408FC7-5B5F-4F29-99BF-B2D94C01FBE0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57C4B5DF-999F-48C9-916D-CB1BFB670971}"/>
    <cellStyle name="Currency 9 5 3" xfId="4891" xr:uid="{F2978B93-DCC1-49A7-B8A7-A907329B27B0}"/>
    <cellStyle name="Currency 9 5 4" xfId="4868" xr:uid="{C74B57FB-088B-4938-930A-E48DC505D52F}"/>
    <cellStyle name="Currency 9 6" xfId="4439" xr:uid="{8342876A-405C-4CEC-8691-EE7DFE839E1E}"/>
    <cellStyle name="Hyperlink 2" xfId="6" xr:uid="{6CFFD761-E1C4-4FFC-9C82-FDD569F38491}"/>
    <cellStyle name="Hyperlink 2 2" xfId="5662" xr:uid="{88C71FD7-0515-47E1-8527-3253BC41E5A5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657" xr:uid="{EC15412A-3B1A-47D4-9371-1815F5C40CA0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2 2 2" xfId="5511" xr:uid="{32136EBE-3B50-4231-8297-BC72FB2CB4BB}"/>
    <cellStyle name="Normal 10 10 2 3" xfId="4843" xr:uid="{6A6015DE-2275-4779-8493-5BFD6E14AD96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25B1C6F8-5747-480C-89C4-709F1E3CB429}"/>
    <cellStyle name="Normal 10 2 2 6 4 3" xfId="4844" xr:uid="{DC8C49F8-1614-4706-87A2-5805A1797E20}"/>
    <cellStyle name="Normal 10 2 2 6 4 4" xfId="4816" xr:uid="{3280B8E2-0E42-4953-95D1-52B54BA1EEB9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7C42DF71-F8BC-436C-8C90-8E5497F20FE2}"/>
    <cellStyle name="Normal 10 2 3 5 4 3" xfId="4845" xr:uid="{947B326A-DFBB-4AB0-8314-ACDDAB0A1559}"/>
    <cellStyle name="Normal 10 2 3 5 4 4" xfId="4817" xr:uid="{06C5DEA8-CC02-48B2-8334-5EAD77C1DAEE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2 2" xfId="5510" xr:uid="{A0179583-C4DF-4F56-B849-F57D67CB2C72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5 2" xfId="5512" xr:uid="{DF4799CB-E73D-4172-88B9-42425E313C3C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844B60B8-7557-47F6-9AAB-583871A80ACA}"/>
    <cellStyle name="Normal 10 2 7 4 3" xfId="4846" xr:uid="{CB14537C-7D99-4707-B6CF-47C470E2086A}"/>
    <cellStyle name="Normal 10 2 7 4 4" xfId="4815" xr:uid="{FC418B35-1652-4502-8756-FA64957A0111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2 2" xfId="5514" xr:uid="{3938E2E8-3229-4D5A-9BE8-C32B65EEF872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68B0D6EE-07DB-40D8-98B3-5460E340023D}"/>
    <cellStyle name="Normal 10 3 3 2 2 2 3" xfId="4705" xr:uid="{16164E76-1AF9-4B59-B3EA-29D9C6021B30}"/>
    <cellStyle name="Normal 10 3 3 2 2 3" xfId="328" xr:uid="{03EA47A2-FCA6-493E-8BCB-8143C776488D}"/>
    <cellStyle name="Normal 10 3 3 2 2 3 2" xfId="4706" xr:uid="{D56CB67B-B667-45C6-864B-65076CEC73BC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358F227E-A5B9-48B4-A9E9-D0E6C852122B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129026D7-EA85-45D3-BD00-5D9CA8F93AA5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532E9F1C-723D-47DF-895A-D172A147E6DD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16E4E96D-B1E9-4650-B81A-7867FCD9B47C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D7A395E5-5204-42D0-ADEB-89BC74BAEB0B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2 2" xfId="5518" xr:uid="{6F379A7E-3C21-4813-933A-9A3D6318AD49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2 2" xfId="5519" xr:uid="{04DE4B8C-24C1-46F2-9684-CE086404C3E8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2 2" xfId="5507" xr:uid="{035AC469-D9BA-4D36-B0E6-D610107E8A8F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2 2" xfId="5520" xr:uid="{45608714-0F68-47BA-A0D1-BD68DC9A6B4A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2 2" xfId="5527" xr:uid="{13A2C07B-73E8-4083-908A-D07D0341973D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2 2" xfId="5528" xr:uid="{168E3445-2D7F-4663-B409-C36DCFDEDF6E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2 2" xfId="5529" xr:uid="{A0F66477-D314-453D-ACD7-1CD922EF733E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2 2" xfId="5530" xr:uid="{7D14D2DC-7C78-4D44-9908-A1621D9D10E3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2 2" xfId="5531" xr:uid="{87B662B3-C0C6-4E74-9FA8-288188C3C1F2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2 2" xfId="5532" xr:uid="{70D7BE81-A327-4E9D-8906-4CE2B3490A2C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2 2" xfId="5533" xr:uid="{17F13D9B-101D-4367-B4E7-C671DB0B44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3 2" xfId="5534" xr:uid="{FE737420-8E31-4177-822D-8F28858767B0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2 2" xfId="5535" xr:uid="{976C1941-DB78-4781-BAA3-EE298312CB33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2 2" xfId="5536" xr:uid="{3CB48E0D-5A93-4821-9A3D-08B709E0468C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5 2" xfId="5537" xr:uid="{40236E8C-26F3-4F64-BC14-92765EC29323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2 2" xfId="5538" xr:uid="{8F905402-E5D8-4D25-9E93-C08D3C0439FD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84AC3E24-C07E-4366-B2F6-FECFD7FAC653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664" xr:uid="{6295ABD7-D7F0-4391-B2C1-D3F0095E684C}"/>
    <cellStyle name="Normal 10 9 4" xfId="687" xr:uid="{B2FEB87C-CA84-46E0-B15C-D3D05C2A3E26}"/>
    <cellStyle name="Normal 10 9 4 2" xfId="4776" xr:uid="{B6C1A290-1D3E-4615-B997-272FEF2D0238}"/>
    <cellStyle name="Normal 10 9 4 3" xfId="4848" xr:uid="{444DE5A3-C6C8-4A0A-B6DC-7249235F994B}"/>
    <cellStyle name="Normal 10 9 4 4" xfId="4814" xr:uid="{724DEF97-8F4E-40E4-9B85-B195FA0D527A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82722FC4-58FF-4DD0-A386-BCC100AEE480}"/>
    <cellStyle name="Normal 11 3 3" xfId="4892" xr:uid="{CFBA1EAF-B96F-4663-8505-EE8B73A671E0}"/>
    <cellStyle name="Normal 11 3 4" xfId="4869" xr:uid="{D918518F-5935-4152-8859-3F82D208A95D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491E7037-5E87-4347-B31C-44AEEE9F352C}"/>
    <cellStyle name="Normal 13 2 3 3" xfId="4893" xr:uid="{8930D441-7A6A-4E42-9C30-D7BDC510DC11}"/>
    <cellStyle name="Normal 13 2 3 4" xfId="4870" xr:uid="{B5F2B28E-4246-4FAC-9387-08D385EC2A10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A04328B1-D24F-4087-A06C-F9582CD901E9}"/>
    <cellStyle name="Normal 13 3 5" xfId="4894" xr:uid="{76BCE1D1-0F52-48B9-8C52-454D4664FCBD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5A80E398-FD71-43C6-A5E7-9ED50F8A424E}"/>
    <cellStyle name="Normal 14 4 3" xfId="4895" xr:uid="{37298174-C218-476C-A7DC-63716F229872}"/>
    <cellStyle name="Normal 14 4 4" xfId="4871" xr:uid="{B573B3CB-1023-4993-8C5C-B4456F362CD5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2EF84B67-77DC-43F6-93EA-10899D01537D}"/>
    <cellStyle name="Normal 15 3 5" xfId="4897" xr:uid="{EF3A94EF-3294-4A88-BD6C-599C61498F4D}"/>
    <cellStyle name="Normal 15 4" xfId="4317" xr:uid="{8D39809D-26D4-4C6B-9648-4D8B4EE914CC}"/>
    <cellStyle name="Normal 15 4 2" xfId="4589" xr:uid="{64FD5A7D-8B84-4992-9D1F-34D88340CC06}"/>
    <cellStyle name="Normal 15 4 2 2" xfId="4769" xr:uid="{7F64166A-E8D8-4D34-B29F-62D0EDF92D3D}"/>
    <cellStyle name="Normal 15 4 3" xfId="4896" xr:uid="{1A40B36F-5EE8-44B8-AC44-4DAC401FF4F3}"/>
    <cellStyle name="Normal 15 4 4" xfId="4872" xr:uid="{E3AEFA34-4609-4A6F-B258-AFF338579CB5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42E8BBE1-57D2-407B-9202-C395409B447A}"/>
    <cellStyle name="Normal 16 2 5" xfId="4898" xr:uid="{4588752D-FDFC-4EA0-BA02-220BD7BAB5FC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1740E519-519A-427A-9783-939F01CD0359}"/>
    <cellStyle name="Normal 17 2 5" xfId="4899" xr:uid="{7C0FE1F9-0A83-455E-862A-33A63E3E3E7C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F8B56AF0-C25F-469D-91C3-F8F50D354F00}"/>
    <cellStyle name="Normal 18 3 3" xfId="4900" xr:uid="{94C6FAF5-DA64-493B-B582-E78C2A4D0B7C}"/>
    <cellStyle name="Normal 18 3 4" xfId="4873" xr:uid="{A5CA2BE9-6B96-47CA-93FD-0019E14A3652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C560613B-C59E-4A8F-BBA8-B0ED84C39035}"/>
    <cellStyle name="Normal 2 2 3 2 2 2" xfId="4832" xr:uid="{0464CCF2-6634-4E1C-A353-7295F0B4816D}"/>
    <cellStyle name="Normal 2 2 3 2 2 2 2" xfId="5673" xr:uid="{6D5BDEA2-C139-4949-8163-98DAA150FA52}"/>
    <cellStyle name="Normal 2 2 3 2 2 3" xfId="5656" xr:uid="{6C718D2C-2890-4751-A377-21759A113D1E}"/>
    <cellStyle name="Normal 2 2 3 2 2 4" xfId="5681" xr:uid="{8FAF5308-D493-4D38-951B-11CC2F0BE509}"/>
    <cellStyle name="Normal 2 2 3 2 3" xfId="4918" xr:uid="{934883B5-4CF2-4901-8D62-5D5A550218E5}"/>
    <cellStyle name="Normal 2 2 3 2 4" xfId="5473" xr:uid="{0B7AD85E-ED95-428F-BA58-E5C819228A2E}"/>
    <cellStyle name="Normal 2 2 3 3" xfId="4697" xr:uid="{A1A61476-8F3E-4526-A676-288F1D66799C}"/>
    <cellStyle name="Normal 2 2 3 4" xfId="4874" xr:uid="{52A2059F-BD2B-4F1E-8AC0-1499D733B209}"/>
    <cellStyle name="Normal 2 2 3 5" xfId="4863" xr:uid="{28FA362B-009E-4478-9CA3-CFF5F8E4D668}"/>
    <cellStyle name="Normal 2 2 4" xfId="4324" xr:uid="{8879226F-2111-4565-AF46-876A7BE55D44}"/>
    <cellStyle name="Normal 2 2 4 2" xfId="4595" xr:uid="{2D91A38E-CD3B-44CD-BF6E-21C05E055A25}"/>
    <cellStyle name="Normal 2 2 4 2 2" xfId="4771" xr:uid="{17D3F52E-8E76-4FCF-8D27-7B0171208154}"/>
    <cellStyle name="Normal 2 2 4 3" xfId="4901" xr:uid="{F51EA846-F47C-442E-AEB0-5BB588F5B9DF}"/>
    <cellStyle name="Normal 2 2 4 4" xfId="4875" xr:uid="{86FE175A-C562-4CDF-9132-FF0D9CEA81BE}"/>
    <cellStyle name="Normal 2 2 5" xfId="4454" xr:uid="{598C08F5-11D4-4448-A08A-BF99F7CDF576}"/>
    <cellStyle name="Normal 2 2 5 2" xfId="4831" xr:uid="{32BF5873-FFA7-41B8-8451-279922DB0618}"/>
    <cellStyle name="Normal 2 2 6" xfId="4921" xr:uid="{83CD6CB0-3EB5-4558-AA16-18762E62FAFD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B216C081-18ED-467A-8C2F-CB0D32BCDE81}"/>
    <cellStyle name="Normal 2 3 2 3 3" xfId="4903" xr:uid="{0FA35CA4-8EC6-4A14-9E37-073B7B5FE9A7}"/>
    <cellStyle name="Normal 2 3 2 3 4" xfId="4876" xr:uid="{DEB89F75-1B64-4EC1-9AF8-98BFF918EAD1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9573B8C7-40C1-44D1-9E84-519B1DBAFE51}"/>
    <cellStyle name="Normal 2 3 6 3" xfId="4902" xr:uid="{1E8F4A38-A78D-4C6C-A867-FFACB5672332}"/>
    <cellStyle name="Normal 2 3 6 4" xfId="4877" xr:uid="{FABC1934-FE50-48AB-ADC0-0AE3FD333743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3B1A189F-1C28-4C9F-88E6-82F2821D962B}"/>
    <cellStyle name="Normal 2 4 4" xfId="4458" xr:uid="{68194DA7-C351-4737-A6E2-1FA81ADAED31}"/>
    <cellStyle name="Normal 2 4 5" xfId="4922" xr:uid="{47DE7480-F4C9-42C5-A4BF-24E395F114C6}"/>
    <cellStyle name="Normal 2 4 6" xfId="4920" xr:uid="{BCBD6674-3DBD-4482-9C84-BDA9E2AC85F2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D516DCE5-79FC-48BC-B579-2F05610750FB}"/>
    <cellStyle name="Normal 2 5 3" xfId="4543" xr:uid="{4AF2022B-5ED7-4D45-893D-83AF6474317F}"/>
    <cellStyle name="Normal 2 5 3 2" xfId="4800" xr:uid="{CD478354-F057-4F96-A87A-D7BFBCA2EB32}"/>
    <cellStyle name="Normal 2 5 3 2 2" xfId="5671" xr:uid="{281BF1EC-1BD9-414B-BD38-BA78132FAA84}"/>
    <cellStyle name="Normal 2 5 3 3" xfId="4914" xr:uid="{E85B6B4B-4EAF-4CA1-9B5B-4679CBD30AC2}"/>
    <cellStyle name="Normal 2 5 3 3 2" xfId="5670" xr:uid="{DBCC99BD-BB77-407F-862D-14AAC70D0D40}"/>
    <cellStyle name="Normal 2 5 3 4" xfId="5470" xr:uid="{1322FAAF-A81A-484F-B4F8-776820704871}"/>
    <cellStyle name="Normal 2 5 3 4 2" xfId="5652" xr:uid="{AA1CC11B-A837-4C1F-812F-1D7C8AFED9D7}"/>
    <cellStyle name="Normal 2 5 4" xfId="4833" xr:uid="{65E9AE6B-DB07-4587-BEB9-E1787EE64607}"/>
    <cellStyle name="Normal 2 5 5" xfId="4829" xr:uid="{734DA69A-637D-4F20-8AA8-C9FCE143DC2B}"/>
    <cellStyle name="Normal 2 5 6" xfId="4828" xr:uid="{88FF67D7-A930-46E4-A1DE-F7AB9C73490F}"/>
    <cellStyle name="Normal 2 5 7" xfId="4917" xr:uid="{015615C1-B058-4EC1-B0A1-64E2BBAD1268}"/>
    <cellStyle name="Normal 2 5 8" xfId="4887" xr:uid="{100DC101-AF11-4521-8643-3B081FBD47F0}"/>
    <cellStyle name="Normal 2 6" xfId="3736" xr:uid="{062F5EAA-23BD-48A8-8B68-75D1E89C1A45}"/>
    <cellStyle name="Normal 2 6 2" xfId="4559" xr:uid="{E258376E-FD3C-449C-AEEB-382F70BAADD5}"/>
    <cellStyle name="Normal 2 6 2 2" xfId="4687" xr:uid="{6BB50901-374A-4CF3-AACB-CAB31CD59D1F}"/>
    <cellStyle name="Normal 2 6 3" xfId="4690" xr:uid="{F2C725C9-437C-4E26-9AF3-94333AF93781}"/>
    <cellStyle name="Normal 2 6 3 2" xfId="5502" xr:uid="{5961654B-DD60-418C-9DFA-83297243A413}"/>
    <cellStyle name="Normal 2 6 4" xfId="4834" xr:uid="{76E8FA15-F1CC-42D4-B0D0-F367CE2C92FC}"/>
    <cellStyle name="Normal 2 6 5" xfId="4826" xr:uid="{AF43DF86-20AA-4B2A-AA00-B622719E263F}"/>
    <cellStyle name="Normal 2 6 5 2" xfId="4878" xr:uid="{8BB5BF6A-0567-4985-8447-321BAB0A7E20}"/>
    <cellStyle name="Normal 2 6 6" xfId="4812" xr:uid="{F2878D22-57E3-4EEE-B229-B1F2F397DD66}"/>
    <cellStyle name="Normal 2 6 7" xfId="5489" xr:uid="{72BDEEA4-D3CA-4764-8C82-5FCDE41D9A33}"/>
    <cellStyle name="Normal 2 6 8" xfId="5498" xr:uid="{ACD058A5-E7D1-4940-AB26-514F6A836FB5}"/>
    <cellStyle name="Normal 2 6 9" xfId="4686" xr:uid="{76CC7D91-A04B-4F31-AFFA-CC57F763C07C}"/>
    <cellStyle name="Normal 2 7" xfId="4406" xr:uid="{8D366A65-FEDC-4227-BE49-6A36FE242731}"/>
    <cellStyle name="Normal 2 7 2" xfId="4712" xr:uid="{EDF566F3-773C-45E2-A618-C83DF0A35FD7}"/>
    <cellStyle name="Normal 2 7 3" xfId="4835" xr:uid="{0879930C-0643-43FF-9EEB-0721C64753A8}"/>
    <cellStyle name="Normal 2 7 4" xfId="5471" xr:uid="{651774B7-99FA-4B5D-B919-1EF8234BFE48}"/>
    <cellStyle name="Normal 2 7 5" xfId="4688" xr:uid="{C9DC0F5F-2598-460A-88F3-C0C7F5006025}"/>
    <cellStyle name="Normal 2 8" xfId="4761" xr:uid="{DB210016-6C60-4C42-AC9A-5A996D026530}"/>
    <cellStyle name="Normal 2 9" xfId="4830" xr:uid="{A25BD081-2DF6-4FC2-81A2-DCD7FF3DC72B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5E070D67-B3CF-4948-A727-2EB7DCF2F551}"/>
    <cellStyle name="Normal 20 2 2 5" xfId="4912" xr:uid="{01B4AD94-F39C-423E-A282-205719133379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3A7E7078-F62D-49F4-9E17-97545D7D3D9F}"/>
    <cellStyle name="Normal 20 2 6" xfId="4911" xr:uid="{081D2C3F-7C76-4A41-B063-BFE0D4D59393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80C98C92-0528-4C0E-8D09-BE806B5E3DC2}"/>
    <cellStyle name="Normal 20 4 3" xfId="4904" xr:uid="{A44EB626-99F8-4900-B3F0-6D47658EF02D}"/>
    <cellStyle name="Normal 20 4 4" xfId="4879" xr:uid="{1F74A836-89A5-44F9-81DA-640D4C184319}"/>
    <cellStyle name="Normal 20 5" xfId="4468" xr:uid="{8FB8BD1E-8933-4262-8885-0601B296D845}"/>
    <cellStyle name="Normal 20 5 2" xfId="5495" xr:uid="{3FCF0D66-C763-4187-A30A-6EFDEF31CF8B}"/>
    <cellStyle name="Normal 20 6" xfId="4801" xr:uid="{19FDAE88-57F1-4D0C-B0D0-26043EDB0F6C}"/>
    <cellStyle name="Normal 20 7" xfId="4864" xr:uid="{D20DCAFF-3B4E-443B-A472-7530E0814E8B}"/>
    <cellStyle name="Normal 20 8" xfId="4885" xr:uid="{3EABF859-CECC-4BB2-9432-CB613B618E31}"/>
    <cellStyle name="Normal 20 9" xfId="4884" xr:uid="{8DEA708F-4A1D-4243-ABD6-4546DA72AF85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91663A8C-F0F4-46B4-B0FF-38A7701D14F7}"/>
    <cellStyle name="Normal 21 3 2 2" xfId="5659" xr:uid="{89E45389-1310-455D-83E2-96DD56ACF84A}"/>
    <cellStyle name="Normal 21 3 3" xfId="4713" xr:uid="{33E0C366-85F9-49D7-A370-3A4CE427B721}"/>
    <cellStyle name="Normal 21 4" xfId="4469" xr:uid="{BBBF06E8-86E3-4B41-B53F-687957D82874}"/>
    <cellStyle name="Normal 21 4 2" xfId="4784" xr:uid="{7B694857-EA13-456F-9F65-C339705CDB8C}"/>
    <cellStyle name="Normal 21 4 2 2" xfId="5660" xr:uid="{3F9BEDFA-D5E2-4F34-8229-240C804C7F6D}"/>
    <cellStyle name="Normal 21 4 3" xfId="5645" xr:uid="{91C47FF2-103C-4567-B881-B07972D7AFE4}"/>
    <cellStyle name="Normal 21 5" xfId="4905" xr:uid="{C4C3B971-C246-4A8B-A9F4-F7E13E513359}"/>
    <cellStyle name="Normal 21 6" xfId="5515" xr:uid="{954402E5-EF02-45C3-B462-BF9353CA4C9D}"/>
    <cellStyle name="Normal 21 7" xfId="5516" xr:uid="{462C6D62-D0DA-4A1C-9C9C-CDEE5BAE8A61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ECB263CB-A5B1-41FA-ACC7-B86F583EF56A}"/>
    <cellStyle name="Normal 22 3 3" xfId="4487" xr:uid="{A8140693-B090-44C0-A1DB-C305F5FCCC2C}"/>
    <cellStyle name="Normal 22 3 4" xfId="4859" xr:uid="{B4CB9C65-A3C7-4C56-8891-773991340609}"/>
    <cellStyle name="Normal 22 4" xfId="3668" xr:uid="{1FC7FC2B-4DAF-48EB-BD08-6EBC158583EB}"/>
    <cellStyle name="Normal 22 4 10" xfId="5658" xr:uid="{880E2D8A-06BC-4089-9FA4-EC7056D8667D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36FC9FA4-BC2F-4F82-9E26-2B547251D952}"/>
    <cellStyle name="Normal 22 4 3 2 2" xfId="5509" xr:uid="{8F40C022-3222-4737-9FC0-FB14544FB667}"/>
    <cellStyle name="Normal 22 4 3 3" xfId="4916" xr:uid="{38C33D75-6BA5-4555-A0DF-5120961DBA4E}"/>
    <cellStyle name="Normal 22 4 3 4" xfId="5505" xr:uid="{806C9D82-44EF-45B0-9262-E819984E357C}"/>
    <cellStyle name="Normal 22 4 3 5" xfId="5501" xr:uid="{A7BF4D46-9D60-4BD9-9849-77FEE16AEE21}"/>
    <cellStyle name="Normal 22 4 3 6" xfId="4785" xr:uid="{CD3B9DA1-6ADE-4DD4-BBC6-6E867F40C874}"/>
    <cellStyle name="Normal 22 4 4" xfId="4860" xr:uid="{272BBEFA-1236-4A3B-80DF-49C04BCBCDED}"/>
    <cellStyle name="Normal 22 4 5" xfId="4818" xr:uid="{62BAD76A-C186-46AA-B977-DB4B27E526A7}"/>
    <cellStyle name="Normal 22 4 5 2" xfId="5523" xr:uid="{D91C52A7-C526-44F3-9748-E9B143CE80D9}"/>
    <cellStyle name="Normal 22 4 6" xfId="4809" xr:uid="{5D149002-71B4-4DD2-AA1E-5E8D2450CD11}"/>
    <cellStyle name="Normal 22 4 7" xfId="4808" xr:uid="{A7BE4659-AE97-4C45-897D-650867E6A1A4}"/>
    <cellStyle name="Normal 22 4 8" xfId="4807" xr:uid="{02D3C867-4C22-46F0-8BC8-D879443BC3B4}"/>
    <cellStyle name="Normal 22 4 9" xfId="4806" xr:uid="{1B492EF0-B853-490C-9FF5-270DE3825433}"/>
    <cellStyle name="Normal 22 5" xfId="4472" xr:uid="{97F37249-F920-4DF6-BF87-0C9CCDCCDF2D}"/>
    <cellStyle name="Normal 22 5 2" xfId="4906" xr:uid="{EFBCFB69-DE59-4AA7-9D94-83A479A6A8B8}"/>
    <cellStyle name="Normal 22 6" xfId="5522" xr:uid="{93BB7ED3-FBAD-4BA2-8E6C-112C9FE9DA5E}"/>
    <cellStyle name="Normal 22 7" xfId="5517" xr:uid="{E3CAD57E-694A-4CE2-97F9-B96A935D328D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D5746207-3454-41D6-9A79-63CF10B88E9F}"/>
    <cellStyle name="Normal 23 2 2 3" xfId="4861" xr:uid="{5B46284B-05A1-4937-A532-101FE1964745}"/>
    <cellStyle name="Normal 23 2 2 4" xfId="4836" xr:uid="{274E9D26-32F3-4FF4-8B05-9013932C6FEB}"/>
    <cellStyle name="Normal 23 2 3" xfId="4572" xr:uid="{EA02A35C-556D-4352-B529-8B4731D40F41}"/>
    <cellStyle name="Normal 23 2 3 2" xfId="4819" xr:uid="{644F4402-D23B-46F9-9094-468D42A55A94}"/>
    <cellStyle name="Normal 23 2 4" xfId="4880" xr:uid="{2342CDE6-D2F7-479B-A09C-CC9D92A95E08}"/>
    <cellStyle name="Normal 23 2 5" xfId="5513" xr:uid="{909629F6-C5E5-43F1-B33D-B57C621D0DC3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DD59FC93-3B02-4CDF-8C84-E8212C6D8B17}"/>
    <cellStyle name="Normal 23 6" xfId="4907" xr:uid="{5B1A8103-2B78-4159-AC9F-89A487099990}"/>
    <cellStyle name="Normal 23 7" xfId="5521" xr:uid="{877FC586-D04E-45BD-917E-8D638ADACD17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D0E7766E-F67B-4BD5-B223-AEECCD396D5A}"/>
    <cellStyle name="Normal 24 2 5" xfId="4909" xr:uid="{CC576E16-81C6-4A55-9D6F-63ACC7C03899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BA4B73A9-A074-4766-AE3E-489A6C60FDCE}"/>
    <cellStyle name="Normal 24 6" xfId="4908" xr:uid="{C31C2E76-8998-4EC2-8FD0-A076D7B02B33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D3410523-0DFF-45E8-833E-AA2C11E31502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89" xr:uid="{255D5571-21B7-4332-A3FB-D4C252C69F09}"/>
    <cellStyle name="Normal 25 5 2 2" xfId="5668" xr:uid="{02D9BE5B-AFDA-4D7C-A536-CBC210022FB6}"/>
    <cellStyle name="Normal 25 5 3" xfId="5646" xr:uid="{7640F2C1-390B-48DB-8658-80266CBFE403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E6CB2030-84FA-4A99-A35B-05675B4E6876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42B93994-C72D-4C4B-B199-083B4236B7D9}"/>
    <cellStyle name="Normal 27 5" xfId="5487" xr:uid="{35FCCBCD-1377-4F98-8FD3-8AD7A0833383}"/>
    <cellStyle name="Normal 27 6" xfId="4803" xr:uid="{BE2F841B-CB9C-4C61-A4D3-3DD37A63A9B9}"/>
    <cellStyle name="Normal 27 7" xfId="5499" xr:uid="{7EC86890-0CC6-4003-ADD5-94415D7CEF52}"/>
    <cellStyle name="Normal 27 8" xfId="4693" xr:uid="{A5A978FF-5BF4-4AE8-A085-D3A5BA0F148E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AD1B29FB-5999-4DE4-9C3D-A3D7089322C0}"/>
    <cellStyle name="Normal 3 2 5 3" xfId="5472" xr:uid="{836FED39-7746-412E-B438-8877E7788E86}"/>
    <cellStyle name="Normal 3 2 5 4" xfId="4692" xr:uid="{A35EE701-1193-4AE8-9940-80CF2E89F849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58836037-4280-401F-96D5-55713F5B6A03}"/>
    <cellStyle name="Normal 3 4 2 3" xfId="5540" xr:uid="{8C70EA9D-32C8-4F22-A6C5-A628D0E98B7E}"/>
    <cellStyle name="Normal 3 4 2 3 2" xfId="5643" xr:uid="{8A6DA8D5-DA30-43BA-8050-3C6665A0816B}"/>
    <cellStyle name="Normal 3 4 2 3 3" xfId="5669" xr:uid="{1A9AF277-9449-4630-A536-CF4F8688F488}"/>
    <cellStyle name="Normal 3 4 2 4" xfId="5539" xr:uid="{AE84335F-6C45-4EE7-B68E-7F25225D206E}"/>
    <cellStyle name="Normal 3 4 3" xfId="4560" xr:uid="{6FE9DBBC-F0C4-4131-937D-B504FC092390}"/>
    <cellStyle name="Normal 3 4 3 2" xfId="5541" xr:uid="{0C93D49D-6570-4D8F-9862-26AE69603251}"/>
    <cellStyle name="Normal 3 4 3 2 2" xfId="5644" xr:uid="{FF3AC56A-8276-498C-A033-E0F043011111}"/>
    <cellStyle name="Normal 3 5" xfId="4287" xr:uid="{046AE01D-A4D4-47BC-A4B9-2FC83F7E5298}"/>
    <cellStyle name="Normal 3 5 2" xfId="4573" xr:uid="{2C41BE8F-B6A0-4666-A092-ED91F048346C}"/>
    <cellStyle name="Normal 3 5 2 2" xfId="4839" xr:uid="{80B130CD-D5E7-4FF2-B091-24D3EEFE7D46}"/>
    <cellStyle name="Normal 3 5 3" xfId="4913" xr:uid="{2405C07C-6A8D-4F5C-9894-129E1C6BFD51}"/>
    <cellStyle name="Normal 3 5 4" xfId="4881" xr:uid="{1AE81C8C-F3FB-46AD-979C-BAF5898FC612}"/>
    <cellStyle name="Normal 3 6" xfId="83" xr:uid="{EC173372-2831-41ED-88C4-207DAEED39E8}"/>
    <cellStyle name="Normal 3 6 2" xfId="5503" xr:uid="{BE17459F-168D-42CE-B667-59EF55BED52F}"/>
    <cellStyle name="Normal 3 6 2 2" xfId="5500" xr:uid="{41886A72-643F-4CED-B92C-60AFDB686C30}"/>
    <cellStyle name="Normal 3 6 2 3" xfId="5677" xr:uid="{FF65C139-5D89-4380-AACA-21476F9B2F87}"/>
    <cellStyle name="Normal 3 6 3" xfId="4837" xr:uid="{77482D69-C9FE-43EA-8A8E-F4C52851F302}"/>
    <cellStyle name="Normal 3 6 3 2" xfId="5682" xr:uid="{80621526-5A55-4F37-9F8D-1EFA81CCCBA1}"/>
    <cellStyle name="Normal 3 6 3 3" xfId="5678" xr:uid="{D65AD956-03CF-45CA-A6E3-A902FAF91D7E}"/>
    <cellStyle name="Normal 3 6 4" xfId="5647" xr:uid="{30F36CE1-F8D3-45A6-80EA-FC3F44623469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71C5ED12-DC1C-4C9A-B14D-43F1678E9C9E}"/>
    <cellStyle name="Normal 4 2 3 2 3" xfId="5651" xr:uid="{0572F4F0-30D8-4102-B853-64C81A4267F9}"/>
    <cellStyle name="Normal 4 2 3 3" xfId="4566" xr:uid="{BE4FC7CD-F34D-4F1B-96B8-4C951C03170E}"/>
    <cellStyle name="Normal 4 2 3 3 2" xfId="4717" xr:uid="{EA828EE2-46F4-437F-A11A-69E9A215E050}"/>
    <cellStyle name="Normal 4 2 3 4" xfId="4718" xr:uid="{C649D187-A7C6-497A-B631-643B6B17B541}"/>
    <cellStyle name="Normal 4 2 3 5" xfId="4719" xr:uid="{A492007A-3A31-4DEA-A0FD-12235827E107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F691F66A-DA33-4456-876E-9A5D46401A91}"/>
    <cellStyle name="Normal 4 2 4 2 3" xfId="4862" xr:uid="{C24BE10F-573F-4A4D-AFED-C63BBF972A16}"/>
    <cellStyle name="Normal 4 2 4 2 3 2" xfId="5542" xr:uid="{AA7FBCF8-61E9-44C7-AE40-66F0B24F2B7F}"/>
    <cellStyle name="Normal 4 2 4 2 4" xfId="4827" xr:uid="{73AE1531-5F75-46AB-B554-0CBBC7657C7E}"/>
    <cellStyle name="Normal 4 2 4 3" xfId="4567" xr:uid="{12E74042-91BB-4385-858A-F89982E395B7}"/>
    <cellStyle name="Normal 4 2 4 3 2" xfId="4790" xr:uid="{73D19F7D-85EE-436F-AB47-9B02D89D93F1}"/>
    <cellStyle name="Normal 4 2 4 4" xfId="4882" xr:uid="{D031616E-FE0E-4A4C-9552-B359F66BD3AE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25" xr:uid="{766C8584-EA7C-4E46-A633-244C3644BEEB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EB066E1A-C705-4C53-B60A-16488E482939}"/>
    <cellStyle name="Normal 4 3 4" xfId="699" xr:uid="{76085EC5-0529-4D74-A1F6-0D35DFA8D307}"/>
    <cellStyle name="Normal 4 3 4 2" xfId="4482" xr:uid="{CA580C14-4467-4359-83FA-4F1DD5AAABF4}"/>
    <cellStyle name="Normal 4 3 4 2 2" xfId="5526" xr:uid="{19A10867-60C2-4257-987F-AF822D47E9DF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650" xr:uid="{9CF0E20F-4D84-48BF-87B9-806C73565DF2}"/>
    <cellStyle name="Normal 4 4" xfId="3738" xr:uid="{FD6CD9AE-9EA2-45AF-84AA-DCD5B84564E0}"/>
    <cellStyle name="Normal 4 4 2" xfId="4281" xr:uid="{519939FC-48BF-4502-9F01-34B063D97408}"/>
    <cellStyle name="Normal 4 4 2 2" xfId="5506" xr:uid="{C716E961-EAB1-4F45-B179-A9EFB5DF4DFF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4915" xr:uid="{51A454CB-68A7-4FF3-95A1-2B6DF828E832}"/>
    <cellStyle name="Normal 4 4 4 2 2" xfId="5676" xr:uid="{E6A0CF2B-E6AF-43E5-BD6F-D7B47AC81ECE}"/>
    <cellStyle name="Normal 4 4 4 2 3" xfId="5663" xr:uid="{8127B966-9326-447C-B023-E8C3F6932FB7}"/>
    <cellStyle name="Normal 4 4 4 3" xfId="5674" xr:uid="{C054C4D7-3F25-426F-BFEE-30C6B99D05BF}"/>
    <cellStyle name="Normal 4 4 4 4" xfId="5648" xr:uid="{B9433F3C-7908-41CA-8B5F-A5E798B26ED5}"/>
    <cellStyle name="Normal 4 4 5" xfId="5649" xr:uid="{37411DCA-5DEC-4548-9A86-AF92AC2BCC49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24" xr:uid="{95D7B859-2258-47B9-A72D-72D068AE0E11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8C3175A8-0F78-4E87-9D80-2E08408483FA}"/>
    <cellStyle name="Normal 45 2" xfId="5491" xr:uid="{646727FD-77D5-42CB-9843-5FE3D1F0AF3D}"/>
    <cellStyle name="Normal 45 2 2" xfId="5672" xr:uid="{D52EBDB4-F8BA-4824-B1B6-592B54146DF6}"/>
    <cellStyle name="Normal 45 3" xfId="5490" xr:uid="{74BC120A-1B2A-4797-A810-910DA8C569B6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2 2" xfId="5543" xr:uid="{50E7EC0A-E6F3-4FEE-AB73-F8D451001075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76957347-C8C7-4A2A-9F91-3512B3695C13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665" xr:uid="{E8F1E28E-2D77-42A2-87B8-26CF862762C7}"/>
    <cellStyle name="Normal 5 11 4" xfId="722" xr:uid="{808FA53A-B689-4E59-8801-716276933DAC}"/>
    <cellStyle name="Normal 5 11 4 2" xfId="4791" xr:uid="{40190373-D1CE-4B0D-B478-3B27617A5EFB}"/>
    <cellStyle name="Normal 5 11 4 3" xfId="4850" xr:uid="{BB498BD1-0BB7-400F-B01A-7E3B79E20B09}"/>
    <cellStyle name="Normal 5 11 4 4" xfId="4820" xr:uid="{4F79A9BB-307A-41D0-B6FE-94110E19BE63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2 2" xfId="5544" xr:uid="{AECDC863-7E51-4E67-A5E9-C96D95AEDD70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661" xr:uid="{EB2E9990-5EBE-418F-BA0A-F352DC9597C4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2290AA94-E933-4E21-B20C-08B2A20A1446}"/>
    <cellStyle name="Normal 5 2 2 2 2 2" xfId="4672" xr:uid="{C50B24B0-1180-45DD-ACBA-27A4534F50AB}"/>
    <cellStyle name="Normal 5 2 2 2 3" xfId="4673" xr:uid="{E5DC6869-85AC-483C-A25C-8D0D97082DBB}"/>
    <cellStyle name="Normal 5 2 2 2 4" xfId="4840" xr:uid="{2089F347-B49F-44C6-A455-3D1C3E0B3168}"/>
    <cellStyle name="Normal 5 2 2 2 5" xfId="5468" xr:uid="{D0C1ADFA-E6AC-4C7D-AEE9-9FBBC8430D53}"/>
    <cellStyle name="Normal 5 2 2 2 6" xfId="4670" xr:uid="{ACD92318-41E2-4D7B-9792-775B4095CCDF}"/>
    <cellStyle name="Normal 5 2 2 3" xfId="4674" xr:uid="{480F0F40-04EA-4CFF-9274-F95367EACB8F}"/>
    <cellStyle name="Normal 5 2 2 3 2" xfId="4675" xr:uid="{AC3ED01F-FB98-4C1D-8277-F904D70FC91C}"/>
    <cellStyle name="Normal 5 2 2 4" xfId="4676" xr:uid="{7E5A3E8C-0AFC-434F-9385-A24FF25DD48F}"/>
    <cellStyle name="Normal 5 2 2 5" xfId="4689" xr:uid="{6FF17444-FA50-4714-BB0B-C1CBDFE4A617}"/>
    <cellStyle name="Normal 5 2 2 6" xfId="4810" xr:uid="{9C936E56-FD41-4EA8-9615-68446E0ED6AB}"/>
    <cellStyle name="Normal 5 2 2 7" xfId="5496" xr:uid="{384E4594-04AD-4074-BC9A-D53EC5316125}"/>
    <cellStyle name="Normal 5 2 2 8" xfId="4669" xr:uid="{90407DC9-AB05-48B7-8914-A290216B7FD4}"/>
    <cellStyle name="Normal 5 2 3" xfId="4379" xr:uid="{3D93D95F-1BD9-416C-9A99-DD561FAA9933}"/>
    <cellStyle name="Normal 5 2 3 2" xfId="4645" xr:uid="{76A8864A-5186-4FC7-A979-D53475351AAC}"/>
    <cellStyle name="Normal 5 2 3 2 2" xfId="4679" xr:uid="{10A5810F-3799-488D-9156-94600EEA4727}"/>
    <cellStyle name="Normal 5 2 3 2 3" xfId="4775" xr:uid="{48BA5EB7-A45B-4592-9B54-F1958056834A}"/>
    <cellStyle name="Normal 5 2 3 2 4" xfId="5469" xr:uid="{6D3EB079-7912-4B27-9420-FDDD75596DB9}"/>
    <cellStyle name="Normal 5 2 3 2 5" xfId="4678" xr:uid="{7276306F-8D70-4BAA-A834-64F943DE0A2B}"/>
    <cellStyle name="Normal 5 2 3 3" xfId="4680" xr:uid="{4528514E-2CE9-492D-A29D-20367C50E44C}"/>
    <cellStyle name="Normal 5 2 3 3 2" xfId="4910" xr:uid="{683B6001-9E27-4956-9BC4-CE9C8B7E265F}"/>
    <cellStyle name="Normal 5 2 3 4" xfId="4695" xr:uid="{42C82C96-6B2F-494C-9EAA-ADB9AAB65B18}"/>
    <cellStyle name="Normal 5 2 3 4 2" xfId="4883" xr:uid="{BEBD9616-2F04-4707-B598-57594001DE62}"/>
    <cellStyle name="Normal 5 2 3 5" xfId="4811" xr:uid="{59914305-7A27-4CAD-A7DE-D9E2ABC76242}"/>
    <cellStyle name="Normal 5 2 3 5 2" xfId="5675" xr:uid="{26173052-A8F2-415B-AA61-EC0EA1920332}"/>
    <cellStyle name="Normal 5 2 3 6" xfId="5488" xr:uid="{3A946E3D-4C28-4CA5-94CD-F8933678A857}"/>
    <cellStyle name="Normal 5 2 3 7" xfId="5497" xr:uid="{53AC336C-036E-4EB7-AFCC-47A1D090FCDF}"/>
    <cellStyle name="Normal 5 2 3 8" xfId="4677" xr:uid="{EF9FF3A0-0335-4CB9-AC76-D93EF805492E}"/>
    <cellStyle name="Normal 5 2 4" xfId="4463" xr:uid="{3BDC48C5-D13C-4EC2-B528-694BF8E816E1}"/>
    <cellStyle name="Normal 5 2 4 2" xfId="4682" xr:uid="{A23CE5F9-B159-4292-B138-4E6584BD63A2}"/>
    <cellStyle name="Normal 5 2 4 3" xfId="4681" xr:uid="{0FC7518C-F98B-48C4-B724-837B514A770A}"/>
    <cellStyle name="Normal 5 2 5" xfId="4683" xr:uid="{B3E8D336-7C13-4598-8847-C8DFE2AEB51F}"/>
    <cellStyle name="Normal 5 2 6" xfId="4668" xr:uid="{88E72330-A165-41EB-AD5B-D0A95321B34C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32A8A060-64F6-440D-BE02-E16CBFDD7F45}"/>
    <cellStyle name="Normal 5 4 2 6 4 3" xfId="4851" xr:uid="{67F9DF1C-80D4-46C3-A18C-C1D08B81103C}"/>
    <cellStyle name="Normal 5 4 2 6 4 4" xfId="4825" xr:uid="{B4ADAF05-B992-4792-8BF5-2E004B0851B0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2 2" xfId="5545" xr:uid="{15B43A9C-76D0-4554-BDAC-DA634DB5BC48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5 2" xfId="5546" xr:uid="{A0994765-21FE-4527-A6DC-AB047A9301F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70302B53-E3E3-4BC8-A90E-C4E94F2970DB}"/>
    <cellStyle name="Normal 5 4 7 4 3" xfId="4852" xr:uid="{A2702A88-5B5C-42F7-8F70-469DB6C53076}"/>
    <cellStyle name="Normal 5 4 7 4 4" xfId="4824" xr:uid="{2DC89C6B-9CDB-43A6-B1F5-1BAB5995200E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2 2" xfId="5547" xr:uid="{088480FD-4BCC-4158-8726-55BE23BD9726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E67EA38B-2EEC-4807-BCD9-35FDB4F31FC7}"/>
    <cellStyle name="Normal 5 5 3 2 2 2 3" xfId="4722" xr:uid="{7075D1C4-88BF-428B-9238-1EEE04A975FE}"/>
    <cellStyle name="Normal 5 5 3 2 2 3" xfId="955" xr:uid="{0B9A5734-1A3C-4682-8F6A-A2961F3F3809}"/>
    <cellStyle name="Normal 5 5 3 2 2 3 2" xfId="4723" xr:uid="{B73164E2-0EAC-423F-BCF1-0B2430A387C1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FD0B3C0C-4299-4140-8B05-5045AF75F09C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7A4F41D5-0DB5-4DC3-B94F-0033FB9D5D67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870536B6-CD11-4E8D-8C89-C2B69CAE0D66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333CF2F5-CC88-4623-BABF-D2F08792ED67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F802EDA1-4DBE-45B6-B690-2748800FF72A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2 2" xfId="5548" xr:uid="{FF080B75-6B54-448D-B151-3197E44306E4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2 2" xfId="5549" xr:uid="{9AF1FB6E-1C3F-452C-B5B8-1A1958F69073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2 2" xfId="5550" xr:uid="{A1B157BA-95E7-42C5-AEA6-5CB06E047991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2 2" xfId="5551" xr:uid="{CCF4CCC3-4F04-4EA8-B74D-FB38E71CE0D4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2 2" xfId="5552" xr:uid="{E2F523D2-6216-4EF4-B5B5-FE21C93A0269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2 2" xfId="5553" xr:uid="{412ED196-7613-498C-891B-6EF0831EB523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2 2" xfId="5554" xr:uid="{55C25565-C5E1-4B3A-9622-0EAAC450F2F6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2 2" xfId="5555" xr:uid="{8D6A5A9F-CEE5-46BF-AEB6-55F2F093F0D7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2 2" xfId="5556" xr:uid="{D0AE2FD5-FAE3-43ED-9D88-0CE899884097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2 2" xfId="5557" xr:uid="{949EE111-B509-4EC2-B564-2719A0A34340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2 2" xfId="5558" xr:uid="{61124A2C-706E-42B0-A025-7FBF4C5D436A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3 2" xfId="5559" xr:uid="{225EDFE3-5DC3-48C7-8B6B-2AE5A2B6985D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2 2" xfId="5560" xr:uid="{B1B91AE3-5A57-44EE-B25B-F504484BC372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2 2" xfId="5561" xr:uid="{8D46DA5F-7048-4C9A-A1EF-A9CFA572E33F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5 2" xfId="5562" xr:uid="{97C0FFB5-E169-45D2-A0C9-DEA5E43A17D1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3A8ABD7B-21BA-4A7F-903B-B723D28ED2EF}"/>
    <cellStyle name="Normal 6 10 2 3" xfId="1299" xr:uid="{78ED2972-A832-4B12-A26A-7E53F0E44244}"/>
    <cellStyle name="Normal 6 10 2 4" xfId="1300" xr:uid="{70F04B64-70C0-4A7D-9AFB-9BD63129E3AD}"/>
    <cellStyle name="Normal 6 10 2 5" xfId="5653" xr:uid="{607D8061-1062-4DFD-A4A8-D81DADD1516E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2 2" xfId="5563" xr:uid="{B2C0CB66-0B03-46AA-A640-50D1864D3C3C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2DBA496D-BCE2-48FA-B1E6-71431D98CA1D}"/>
    <cellStyle name="Normal 6 13 5" xfId="5486" xr:uid="{7C0DC942-E3EF-4A77-99F9-68FB9E3EFB2F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2 2" xfId="5564" xr:uid="{DDEA5398-AE7C-4AA7-8E73-B9B1963DFBFA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5 2" xfId="5565" xr:uid="{6689B217-F5E5-4D7E-BAE5-A285E228D724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19E40A9B-3765-4E16-9C0D-9B65EEAE8EC1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2 2" xfId="5566" xr:uid="{D42918E9-90FD-4450-979D-886CDAC9C22B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944FB7EA-CE7A-4F2C-BC36-65220FDC3673}"/>
    <cellStyle name="Normal 6 4 3 2 2 2 3" xfId="4730" xr:uid="{919D5564-7747-454E-98BD-22846D16C843}"/>
    <cellStyle name="Normal 6 4 3 2 2 3" xfId="1535" xr:uid="{54EDD147-8464-49D6-9FD8-FBE229AE6C84}"/>
    <cellStyle name="Normal 6 4 3 2 2 3 2" xfId="4731" xr:uid="{047245AE-32DB-4A9C-80CD-C2E5A397CB88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520EF308-CC05-4A4D-A8BF-98FD87511C71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D4EA368C-5EC1-495C-82A0-B0B002B36078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A069C516-8C98-4A41-81C9-58F9188D7BB3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841B03ED-A1E8-4DC1-9D90-0826F8C9020C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AF3B1450-3267-41CC-AC15-14F325969F51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24AC59A5-5058-48C6-B9CE-1913DDBEB0FF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2 2" xfId="5567" xr:uid="{4325ED78-C4C8-4F07-8923-61020A54AE15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2 2" xfId="5568" xr:uid="{4A4BE9BA-D9D7-4FCD-AED3-C2D506488470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2 2" xfId="5569" xr:uid="{AD438172-1414-4B35-B128-8FC2124CBB5C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2 2" xfId="5570" xr:uid="{B9EEC741-9F8A-4D29-BC7E-73207B2BE000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2 2" xfId="5571" xr:uid="{03D1C1E0-627F-4854-9494-BEC7112139B9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2 2" xfId="5572" xr:uid="{8B2C378D-8533-48C7-AA0B-1C5D45B77C48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2 2" xfId="5573" xr:uid="{04189AB5-86B0-411F-959B-3A631D19A873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2 2" xfId="5574" xr:uid="{B2CB4636-E1D7-4A85-BCA5-E6388CE8DF0B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2 2" xfId="5575" xr:uid="{B5B29AC2-166C-4667-B3DE-A1F2D3E2D407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2 2" xfId="5576" xr:uid="{B0BA52BA-7D30-445E-860F-BC9EC28A3AE6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2 2" xfId="5577" xr:uid="{B6D613E3-5D9E-4EA2-8764-263D6220C5E3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3 2" xfId="5578" xr:uid="{CF3EF821-75E6-49F5-8F11-83E2813FB6BE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2 2" xfId="5579" xr:uid="{854F48D9-61BC-4FCE-B0E5-9BC4C9E0A074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2 2" xfId="5580" xr:uid="{1B1EDF02-FA8C-4AAF-9C96-19B7734FD2EB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5 2" xfId="5581" xr:uid="{D62E860F-44A9-4B0C-B3B0-45CFD9B3CE1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2 2" xfId="5582" xr:uid="{E9809F5D-3277-4363-A73A-2ADBD45F4687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2 2" xfId="5583" xr:uid="{2580710E-C4D9-41D5-9D09-6230185AC035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2 2" xfId="5584" xr:uid="{2DD58EE6-487F-4825-82FA-2E2288232B28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5 2" xfId="5585" xr:uid="{B9AB7822-4810-4C1D-887A-45118204B75D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C4280EC5-65D1-45BA-AC15-DC47208B8998}"/>
    <cellStyle name="Normal 7 2 7 4 3" xfId="4854" xr:uid="{5C2A821F-680C-41F9-9CFD-ECC13AF96503}"/>
    <cellStyle name="Normal 7 2 7 4 4" xfId="4822" xr:uid="{6828684B-1553-4EE2-85ED-65FF0BFA908A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2 2" xfId="5586" xr:uid="{EAB3DA40-622D-4053-BB8E-76E2AA56E337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A426AA7C-7929-4028-9941-197E7CC8E298}"/>
    <cellStyle name="Normal 7 3 3 2 2 2 3" xfId="4738" xr:uid="{74A5BFEB-0755-4F4C-9F9C-5D596803905C}"/>
    <cellStyle name="Normal 7 3 3 2 2 3" xfId="2119" xr:uid="{59EE3DA1-DB0B-4770-AA07-504ACC639355}"/>
    <cellStyle name="Normal 7 3 3 2 2 3 2" xfId="4739" xr:uid="{9949991D-78A1-404A-9EE4-AA4EF589667A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0A428720-3780-4994-AB06-E5E2BFFBA6C6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DDF797CB-E6FA-48FD-9FA2-AB4E67C8E28B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CA5283CD-4671-4391-85FF-73DBCDA0B378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FB59B045-FDE6-4222-BFA3-6D1A51194F34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96D6B4E7-0118-4C66-A1A9-1497D50ECFA0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2 2" xfId="5587" xr:uid="{E49069CC-945E-4A32-9EBC-A78703C16393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2 2" xfId="5588" xr:uid="{4E8B4D59-34CD-44FD-81CE-3D1754AA7ADC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2 2" xfId="5589" xr:uid="{02A07203-3B7A-4F58-845D-702B569D2834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2 2" xfId="5590" xr:uid="{74424282-5B68-4A0B-A405-E3ADF8CBD5BA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2 2" xfId="5591" xr:uid="{AE94088C-5A2A-4175-A3F0-402B3AB5D743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2 2" xfId="5592" xr:uid="{6098DA8B-0A7A-42EB-9EC5-118F93AA31A0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2 2" xfId="5593" xr:uid="{AC060EB9-358B-407F-BBFE-D3003C4F9C75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2 2" xfId="5594" xr:uid="{FA9E8779-1693-4958-A91E-0B1072958C8A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2 2" xfId="5595" xr:uid="{0E0061C5-86F9-4987-A03E-852DB3FE33A4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2 2" xfId="5596" xr:uid="{77238ACC-4CC9-491E-8AF6-1A5ADAF3D063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2 2" xfId="5597" xr:uid="{89D9612A-AE33-4169-A402-B5D39B8A7F45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3 2" xfId="5598" xr:uid="{5C8DD45E-95D6-4199-9D01-B89277BDE027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2 2" xfId="5599" xr:uid="{B4246BC7-77F7-4902-A951-4F84E8E5A47B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2 2" xfId="5600" xr:uid="{C52B822E-3EDD-4FCB-8DDA-149CA9E5273A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5 2" xfId="5601" xr:uid="{0F767F11-6798-4CE7-9BE9-9530627FABC0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2 2" xfId="5602" xr:uid="{26782ADD-2C2F-4222-921E-BC3D309E5668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076A5CD1-8593-460C-9A72-3CEC56C13219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666" xr:uid="{CB65DA62-6097-4FB2-A7A0-F661453A72E5}"/>
    <cellStyle name="Normal 7 9 4" xfId="2478" xr:uid="{E54CEC28-D8CE-4A63-B422-E849457E4CFD}"/>
    <cellStyle name="Normal 7 9 4 2" xfId="4792" xr:uid="{3C5BEB1D-6E0C-4FF5-8BCE-7A20614BD8CB}"/>
    <cellStyle name="Normal 7 9 4 3" xfId="4856" xr:uid="{292C6E99-6295-4736-BFFC-AEF11E1B7CD7}"/>
    <cellStyle name="Normal 7 9 4 4" xfId="4821" xr:uid="{A5AAC5EA-C753-4C1F-87E6-831A34B32E98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2 2" xfId="5603" xr:uid="{A1CEC418-936C-4FF6-8DC2-AB356CEB593F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2 2" xfId="5604" xr:uid="{360D6436-7892-4DFA-903D-2CF17DAFF3AA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5 2" xfId="5605" xr:uid="{42B3B4F6-6794-48F9-9517-F500DFE3366D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2 2" xfId="5606" xr:uid="{7AFE643D-2AE1-43B7-A77F-6E71E3C9BF70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191DB2D1-72CB-4340-B98B-4F8C30029E3C}"/>
    <cellStyle name="Normal 8 3 3 2 2 2 3" xfId="4746" xr:uid="{14DA7E23-D7FB-4134-87D7-135C43D41F82}"/>
    <cellStyle name="Normal 8 3 3 2 2 3" xfId="2711" xr:uid="{61611B3B-040E-4461-B4C8-0DDB13582815}"/>
    <cellStyle name="Normal 8 3 3 2 2 3 2" xfId="4747" xr:uid="{81105A73-FE5F-4735-BF28-87F37EEEA7A1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1857368C-7575-471B-8997-5A3B0DC0BDA9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14BADC8D-7B24-440A-9211-E6556CCFB06D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93368B0A-F01D-433B-91E5-4AC9575C9701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A3E91815-FF5F-4F85-BD0B-234948E70725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BBA5F431-718B-4218-95DC-FC632B461C78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2 2" xfId="5607" xr:uid="{6553524F-E819-4FBB-A7B9-5A59A3473391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2 2" xfId="5608" xr:uid="{6A2021A1-BDEE-4A43-9DB8-6F292A2E623F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2 2" xfId="5609" xr:uid="{2F532C87-810C-425B-9BB6-DCA1859380CC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2 2" xfId="5610" xr:uid="{04068B33-DBC2-4274-8E39-B9D8319D58D6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2 2" xfId="5611" xr:uid="{45C7A841-1547-4EDB-ADCF-9A39BFBE0AB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2 2" xfId="5612" xr:uid="{D1C18113-2B3B-4EFF-8CB2-C66A05C6C8A2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2 2" xfId="5613" xr:uid="{E772987E-AFD4-4CE5-B0A6-010B4706960F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2 2" xfId="5614" xr:uid="{ABA85AA6-8BE4-4FC8-A8D5-586F4B7A3269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2 2" xfId="5615" xr:uid="{68208AF7-C91B-420C-AB3E-0AA0AFDF54C4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2 2" xfId="5616" xr:uid="{CE2B364B-9459-4AD7-9AC1-5DB755197BB9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2 2" xfId="5617" xr:uid="{984E5069-C04E-475C-A7EC-9C95FB130735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3 2" xfId="5618" xr:uid="{5EE27583-7C1B-4303-A2D1-A6291B7AD944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2 2" xfId="5619" xr:uid="{2AD2AC4B-5331-4A51-9B1A-DE6A5505D932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2 2" xfId="5620" xr:uid="{12733FED-F4BF-471E-8E05-F419AEFC248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5 2" xfId="5621" xr:uid="{17DD416D-EBEC-4636-9B85-EEB4F19725DE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2 2" xfId="5622" xr:uid="{FDDF062F-1CA3-47CF-AD12-10139CFD43CD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D68BC523-E1FB-4669-BC16-CC076946F71C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667" xr:uid="{124F59AD-8DC5-4E99-A89B-B876D0201E04}"/>
    <cellStyle name="Normal 8 9 4" xfId="3070" xr:uid="{536FF2B0-038F-4AE5-9FE7-52C6BA46A005}"/>
    <cellStyle name="Normal 8 9 4 2" xfId="4794" xr:uid="{416389BF-E311-49C1-85DA-AAD3C9C5A9EC}"/>
    <cellStyle name="Normal 8 9 4 3" xfId="4858" xr:uid="{0C1C83A4-D90C-42DC-B527-47FAF3658D7D}"/>
    <cellStyle name="Normal 8 9 4 4" xfId="4823" xr:uid="{E381C6F8-8655-4F36-9958-B58094DC0D7B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2 2" xfId="5623" xr:uid="{377076B5-F736-4CE6-B5D8-9AD3607E2E45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45013B37-82FF-4098-9048-BAC4AE2C145D}"/>
    <cellStyle name="Normal 9 3 3 3 2 2 3" xfId="4238" xr:uid="{5EC2DB2A-3429-4C68-9A9E-182529ED8F67}"/>
    <cellStyle name="Normal 9 3 3 3 2 2 3 2" xfId="4934" xr:uid="{CA1E00F5-86D0-4515-901A-AF11835A79DA}"/>
    <cellStyle name="Normal 9 3 3 3 2 3" xfId="3175" xr:uid="{85E4EB72-0899-4CDE-B2A3-D779D0CB8684}"/>
    <cellStyle name="Normal 9 3 3 3 2 3 2" xfId="4239" xr:uid="{0D35D169-A9E1-4217-A710-3312CC798062}"/>
    <cellStyle name="Normal 9 3 3 3 2 3 2 2" xfId="4936" xr:uid="{0AF487A7-273C-4D62-8045-084E519BD4EF}"/>
    <cellStyle name="Normal 9 3 3 3 2 3 3" xfId="4935" xr:uid="{A2C54B38-6B06-484C-867A-CF1E7489322C}"/>
    <cellStyle name="Normal 9 3 3 3 2 4" xfId="3176" xr:uid="{FF234467-C34C-4526-9E6D-A8AAC1711BAD}"/>
    <cellStyle name="Normal 9 3 3 3 2 4 2" xfId="4937" xr:uid="{ED7EC79D-F5A5-4B36-9A59-D677E82C4BBC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B9D43B62-74E7-4557-B323-C8B54F14746E}"/>
    <cellStyle name="Normal 9 3 3 3 3 2 3" xfId="4939" xr:uid="{59DF06E9-7331-487F-80EA-5C65E1F3D78E}"/>
    <cellStyle name="Normal 9 3 3 3 3 3" xfId="4242" xr:uid="{75AF3F6B-4569-446D-9042-B4223F0A5F58}"/>
    <cellStyle name="Normal 9 3 3 3 3 3 2" xfId="4941" xr:uid="{41886BED-000C-4DA8-8A11-2E6B886FE3A6}"/>
    <cellStyle name="Normal 9 3 3 3 3 4" xfId="4938" xr:uid="{BF1B8415-206D-47E2-92AC-0415DA443B25}"/>
    <cellStyle name="Normal 9 3 3 3 4" xfId="3178" xr:uid="{FAA61678-B95A-4658-BF1B-C0F2FEF8E4A4}"/>
    <cellStyle name="Normal 9 3 3 3 4 2" xfId="4243" xr:uid="{327ADF0C-6426-4F53-9C38-1819753EFB63}"/>
    <cellStyle name="Normal 9 3 3 3 4 2 2" xfId="4943" xr:uid="{F391D3E6-8997-44C2-9B3D-CFF25C708AD9}"/>
    <cellStyle name="Normal 9 3 3 3 4 3" xfId="4942" xr:uid="{963EC9E8-12E2-4D7E-94CA-87555A04BE00}"/>
    <cellStyle name="Normal 9 3 3 3 5" xfId="3179" xr:uid="{09A1ACBC-C0CB-4C1A-8729-8B9CDF8C6C5B}"/>
    <cellStyle name="Normal 9 3 3 3 5 2" xfId="4944" xr:uid="{B40306B5-BB02-48DA-8A79-B0E91A1F3A7D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98B0C5C6-ACFF-48BC-89B4-2A206F760F23}"/>
    <cellStyle name="Normal 9 3 3 4 2 2 3" xfId="4947" xr:uid="{19DA7190-12C9-4DA5-B31A-F62506E424C8}"/>
    <cellStyle name="Normal 9 3 3 4 2 3" xfId="4246" xr:uid="{6C0DE8CA-5730-4C8F-A9EC-F72076C6D58A}"/>
    <cellStyle name="Normal 9 3 3 4 2 3 2" xfId="4949" xr:uid="{0BB141F1-4EAC-437F-BD7A-79D483C7809C}"/>
    <cellStyle name="Normal 9 3 3 4 2 4" xfId="4946" xr:uid="{51E04329-05AF-479F-AA29-F30C29FBF6EF}"/>
    <cellStyle name="Normal 9 3 3 4 3" xfId="3182" xr:uid="{635E208F-86A3-4AB7-9738-B6A06CB3C906}"/>
    <cellStyle name="Normal 9 3 3 4 3 2" xfId="4247" xr:uid="{A8D1A167-6002-4C17-84E2-4A455CFC55EE}"/>
    <cellStyle name="Normal 9 3 3 4 3 2 2" xfId="4951" xr:uid="{618A5CB2-6714-4A9E-8EB8-97BA9BA1C9A7}"/>
    <cellStyle name="Normal 9 3 3 4 3 3" xfId="4950" xr:uid="{2E350C0A-EF7D-4D29-8EE6-E4C11B58FA4E}"/>
    <cellStyle name="Normal 9 3 3 4 4" xfId="3183" xr:uid="{E098A52F-FD89-44CF-9487-669FF6468F75}"/>
    <cellStyle name="Normal 9 3 3 4 4 2" xfId="4952" xr:uid="{C60715F4-AE9B-4FF5-B83C-84A55FC2EEDB}"/>
    <cellStyle name="Normal 9 3 3 4 5" xfId="4945" xr:uid="{39BC1EB8-AEF3-46D2-B924-7214B09177C1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A6CDC7A7-AE27-4FBD-AB36-E6F81AA9BC0A}"/>
    <cellStyle name="Normal 9 3 3 5 2 3" xfId="4954" xr:uid="{674E6C88-E75A-4292-B36A-E3DAECF4C8FD}"/>
    <cellStyle name="Normal 9 3 3 5 3" xfId="3186" xr:uid="{F5A394A9-821F-408B-884A-6587DD2A7753}"/>
    <cellStyle name="Normal 9 3 3 5 3 2" xfId="4956" xr:uid="{980B6B37-5B35-40A9-9C88-3A7454C47D3F}"/>
    <cellStyle name="Normal 9 3 3 5 4" xfId="3187" xr:uid="{673F3A29-4FF4-449F-A591-44EDFB635A51}"/>
    <cellStyle name="Normal 9 3 3 5 4 2" xfId="4957" xr:uid="{B2ED12AF-B84B-4893-B442-2F5F2EF1B58C}"/>
    <cellStyle name="Normal 9 3 3 5 5" xfId="4953" xr:uid="{ADBA2D58-FF81-4DE1-A828-32D45A33606A}"/>
    <cellStyle name="Normal 9 3 3 6" xfId="3188" xr:uid="{C450359E-1F3A-45B5-A2FF-BCCF081E102A}"/>
    <cellStyle name="Normal 9 3 3 6 2" xfId="4249" xr:uid="{E3FDC8C8-FEA9-4756-B2B8-70E5900D1294}"/>
    <cellStyle name="Normal 9 3 3 6 2 2" xfId="4959" xr:uid="{500B2D00-B193-419E-BFEE-3AA6F400E34C}"/>
    <cellStyle name="Normal 9 3 3 6 3" xfId="4958" xr:uid="{B3F05A58-A91D-41B2-AD66-7E1B73F24E2E}"/>
    <cellStyle name="Normal 9 3 3 7" xfId="3189" xr:uid="{B65396C8-6144-4577-B70A-7A0F4766CBEF}"/>
    <cellStyle name="Normal 9 3 3 7 2" xfId="4960" xr:uid="{18F06C49-D801-4901-B460-C1B4B69A0FC2}"/>
    <cellStyle name="Normal 9 3 3 8" xfId="3190" xr:uid="{49F58DF3-23CF-40F1-B1C5-BF29FD744974}"/>
    <cellStyle name="Normal 9 3 3 8 2" xfId="4961" xr:uid="{FF394E98-0EA8-4276-8001-076EB56EED69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7287441A-464E-4E45-8D92-5F6456487C48}"/>
    <cellStyle name="Normal 9 3 4 2 2 2 3" xfId="4965" xr:uid="{B7BEF46D-AC28-4293-B31A-9BB96DFEE73E}"/>
    <cellStyle name="Normal 9 3 4 2 2 3" xfId="3195" xr:uid="{402E439A-DB24-4ED0-9CC6-488A5F999901}"/>
    <cellStyle name="Normal 9 3 4 2 2 3 2" xfId="4967" xr:uid="{55F2E48D-6FD8-444B-8740-24DCF3561982}"/>
    <cellStyle name="Normal 9 3 4 2 2 4" xfId="3196" xr:uid="{56B6DAED-1368-4989-BC5D-03577D2F313D}"/>
    <cellStyle name="Normal 9 3 4 2 2 4 2" xfId="4968" xr:uid="{28B2CFA1-AF4F-4E49-AE83-6C00AB44EB0C}"/>
    <cellStyle name="Normal 9 3 4 2 2 5" xfId="4964" xr:uid="{CA83ADD2-8528-486B-B2F4-E2091A2D1BA4}"/>
    <cellStyle name="Normal 9 3 4 2 3" xfId="3197" xr:uid="{AE0C72F5-C65C-40F8-997A-BE82FE4AAEF2}"/>
    <cellStyle name="Normal 9 3 4 2 3 2" xfId="4251" xr:uid="{74522319-1DFD-4241-AD02-C95B2C2F3055}"/>
    <cellStyle name="Normal 9 3 4 2 3 2 2" xfId="4970" xr:uid="{E3A86ED4-0C85-433C-B195-88161F90F058}"/>
    <cellStyle name="Normal 9 3 4 2 3 3" xfId="4969" xr:uid="{AFB6A588-B010-4485-A84F-B2A53EF8C63D}"/>
    <cellStyle name="Normal 9 3 4 2 4" xfId="3198" xr:uid="{1964B088-DD81-4689-8774-DC35D99AC0A7}"/>
    <cellStyle name="Normal 9 3 4 2 4 2" xfId="4971" xr:uid="{3022E855-D1F9-4290-845D-28C506489A6B}"/>
    <cellStyle name="Normal 9 3 4 2 5" xfId="3199" xr:uid="{85AA862A-566A-4298-95CA-001900BFF469}"/>
    <cellStyle name="Normal 9 3 4 2 5 2" xfId="4972" xr:uid="{9D41FA18-81D5-455A-8C14-5F8592687C4C}"/>
    <cellStyle name="Normal 9 3 4 2 6" xfId="4963" xr:uid="{81EDF859-6EAB-485D-BAF9-840F040CF2F1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C4D532BA-F627-44DB-A03A-188DBBF3B9C6}"/>
    <cellStyle name="Normal 9 3 4 3 2 3" xfId="4974" xr:uid="{5BFB9B59-24A6-4DF7-BA6B-EFE09C83F920}"/>
    <cellStyle name="Normal 9 3 4 3 3" xfId="3202" xr:uid="{859E553D-2322-4DB5-9E80-3DCC002E1CE7}"/>
    <cellStyle name="Normal 9 3 4 3 3 2" xfId="4976" xr:uid="{423D0354-3E61-4919-8945-F6BE46ECE6C5}"/>
    <cellStyle name="Normal 9 3 4 3 4" xfId="3203" xr:uid="{C9E2BC69-2D11-4B5E-8793-867FEC47FD74}"/>
    <cellStyle name="Normal 9 3 4 3 4 2" xfId="4977" xr:uid="{0DF8DB28-8EF9-4BF9-B480-1F999D7C5F80}"/>
    <cellStyle name="Normal 9 3 4 3 5" xfId="4973" xr:uid="{637DB3E7-7271-4E1F-AF9F-476FBDE52839}"/>
    <cellStyle name="Normal 9 3 4 4" xfId="3204" xr:uid="{B7E52E64-CF8F-4FA1-BD38-E40D2DE1CA8F}"/>
    <cellStyle name="Normal 9 3 4 4 2" xfId="3205" xr:uid="{6A5A9A9D-6477-4EC3-91D0-8634064021F4}"/>
    <cellStyle name="Normal 9 3 4 4 2 2" xfId="4979" xr:uid="{20DC1543-5800-41E0-B848-B541E039E1E7}"/>
    <cellStyle name="Normal 9 3 4 4 2 2 2" xfId="5624" xr:uid="{3D383FF9-53F2-4527-8933-7B39460986DC}"/>
    <cellStyle name="Normal 9 3 4 4 3" xfId="3206" xr:uid="{BE61994C-C61D-45B9-A15A-8CA2F75F275C}"/>
    <cellStyle name="Normal 9 3 4 4 3 2" xfId="4980" xr:uid="{702CC2C3-B49E-4BA3-97B3-CCA1F0E07115}"/>
    <cellStyle name="Normal 9 3 4 4 4" xfId="3207" xr:uid="{38B0C644-8565-442D-8A70-0CDFD71267BE}"/>
    <cellStyle name="Normal 9 3 4 4 4 2" xfId="4981" xr:uid="{622977A6-5EF2-4376-B9D9-1CACBCB4659A}"/>
    <cellStyle name="Normal 9 3 4 4 5" xfId="4978" xr:uid="{7C46360F-68DA-4B97-AD1A-89339DFF1F1D}"/>
    <cellStyle name="Normal 9 3 4 5" xfId="3208" xr:uid="{F3E6D4C4-EA5D-43E6-AA16-6FCFED5CAC01}"/>
    <cellStyle name="Normal 9 3 4 5 2" xfId="4982" xr:uid="{936912AD-A495-4C84-99FD-8B8BAA2739B0}"/>
    <cellStyle name="Normal 9 3 4 5 2 2" xfId="5625" xr:uid="{CBFA5B13-63A4-41EE-A797-F8839EEE7407}"/>
    <cellStyle name="Normal 9 3 4 6" xfId="3209" xr:uid="{803A3E4C-71C6-4C73-BF27-0215576BC0DE}"/>
    <cellStyle name="Normal 9 3 4 6 2" xfId="4983" xr:uid="{8C632CDA-FAB1-4052-A2F3-C5B8A1EC66E6}"/>
    <cellStyle name="Normal 9 3 4 7" xfId="3210" xr:uid="{2D7083F8-557C-4B17-B563-D93C0384D675}"/>
    <cellStyle name="Normal 9 3 4 7 2" xfId="4984" xr:uid="{94E54349-CEB0-4450-82B9-ED8EB0F7CF48}"/>
    <cellStyle name="Normal 9 3 4 8" xfId="4962" xr:uid="{B1F31BF2-82A4-496E-8D02-84CEB3EFF903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49EFAFD6-D2AD-44E1-BD33-B4EB3C86AFFD}"/>
    <cellStyle name="Normal 9 3 5 2 2 2 3" xfId="4988" xr:uid="{395DF594-F419-447A-A005-0B0A55BB09F1}"/>
    <cellStyle name="Normal 9 3 5 2 2 3" xfId="4255" xr:uid="{CDCA4BF1-82E3-45DD-8C87-BEDE17AF3A01}"/>
    <cellStyle name="Normal 9 3 5 2 2 3 2" xfId="4990" xr:uid="{613E81B4-CAF8-4F42-B76D-A5B4E6A8B560}"/>
    <cellStyle name="Normal 9 3 5 2 2 4" xfId="4987" xr:uid="{3D94C796-EE73-43D0-AC75-D6FF9C19F490}"/>
    <cellStyle name="Normal 9 3 5 2 3" xfId="3214" xr:uid="{E9D1AAEF-09A2-445F-BED7-13D463E938FC}"/>
    <cellStyle name="Normal 9 3 5 2 3 2" xfId="4256" xr:uid="{2E65939E-F180-4EF8-9329-2AEA0F8150D2}"/>
    <cellStyle name="Normal 9 3 5 2 3 2 2" xfId="4992" xr:uid="{D26C3D27-B303-4469-825A-1034EC151929}"/>
    <cellStyle name="Normal 9 3 5 2 3 3" xfId="4991" xr:uid="{74F353F1-C64D-4C18-BBD9-5F5740ECD608}"/>
    <cellStyle name="Normal 9 3 5 2 4" xfId="3215" xr:uid="{B907F800-23B2-472F-AB26-899EAA492952}"/>
    <cellStyle name="Normal 9 3 5 2 4 2" xfId="4993" xr:uid="{2F002CE4-C722-4A9D-8486-04E1D6C259D9}"/>
    <cellStyle name="Normal 9 3 5 2 5" xfId="4986" xr:uid="{5ACD1D99-CFBF-4DCA-910C-5FC912BC8032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83B81013-4680-4553-A8AB-809BA4A3D680}"/>
    <cellStyle name="Normal 9 3 5 3 2 3" xfId="4995" xr:uid="{87421027-9EBD-43F5-92E2-0FE9C5D5135B}"/>
    <cellStyle name="Normal 9 3 5 3 3" xfId="3218" xr:uid="{D376B54B-4288-4988-92BA-FE9EEEB32519}"/>
    <cellStyle name="Normal 9 3 5 3 3 2" xfId="4997" xr:uid="{27E94CA5-B061-45D0-B8A7-D04714F70E41}"/>
    <cellStyle name="Normal 9 3 5 3 4" xfId="3219" xr:uid="{7B79ED67-678A-4700-95E9-FD42624D2D91}"/>
    <cellStyle name="Normal 9 3 5 3 4 2" xfId="4998" xr:uid="{C37B9F85-C0A6-44DD-936A-EFF757CDDAB8}"/>
    <cellStyle name="Normal 9 3 5 3 5" xfId="4994" xr:uid="{1EA636B5-7D1D-4F01-87CC-DC57F983BF33}"/>
    <cellStyle name="Normal 9 3 5 4" xfId="3220" xr:uid="{E37FD5A4-8D85-4AF9-8746-2A27AD14D583}"/>
    <cellStyle name="Normal 9 3 5 4 2" xfId="4258" xr:uid="{D6C9FA30-B072-4839-ACB0-40FDE19D79FB}"/>
    <cellStyle name="Normal 9 3 5 4 2 2" xfId="5000" xr:uid="{D56AE52F-4EC7-4021-910B-50FB491FA899}"/>
    <cellStyle name="Normal 9 3 5 4 3" xfId="4999" xr:uid="{21A89A81-8A34-44F5-A16E-A6642578657B}"/>
    <cellStyle name="Normal 9 3 5 5" xfId="3221" xr:uid="{81B55BE6-F6F2-41F3-B85B-B0837804FE64}"/>
    <cellStyle name="Normal 9 3 5 5 2" xfId="5001" xr:uid="{CF1F48F8-23AD-4394-A396-39999F723FE7}"/>
    <cellStyle name="Normal 9 3 5 6" xfId="3222" xr:uid="{3A11D87E-9994-4FC6-809F-B4E217F15DB3}"/>
    <cellStyle name="Normal 9 3 5 6 2" xfId="5002" xr:uid="{14CF9C41-0BD7-4276-A8E6-0C8AA37E0AF6}"/>
    <cellStyle name="Normal 9 3 5 7" xfId="4985" xr:uid="{619D7664-7F12-49AA-B9D3-1DCBA6489930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21082D43-47B6-43D7-BDDB-AA7BCB38484A}"/>
    <cellStyle name="Normal 9 3 6 2 2 3" xfId="5005" xr:uid="{8D720575-8F06-474A-AD8B-6ABBC0A58873}"/>
    <cellStyle name="Normal 9 3 6 2 3" xfId="3226" xr:uid="{BFB16D22-425E-4A4C-9E8B-76A55139CE48}"/>
    <cellStyle name="Normal 9 3 6 2 3 2" xfId="5007" xr:uid="{FCBEEBC7-A178-49E9-A5BB-91F5EA9E0EE7}"/>
    <cellStyle name="Normal 9 3 6 2 4" xfId="3227" xr:uid="{DEE05BC0-CAED-4A4E-AA58-32B1C758C8FE}"/>
    <cellStyle name="Normal 9 3 6 2 4 2" xfId="5008" xr:uid="{ADA625E9-1DAE-465E-AFFF-80F8FDB91327}"/>
    <cellStyle name="Normal 9 3 6 2 5" xfId="5004" xr:uid="{571CF2D8-CC7F-4042-8BE5-2FE0EE3B4D9E}"/>
    <cellStyle name="Normal 9 3 6 3" xfId="3228" xr:uid="{9B268206-27D9-4036-B757-17A679EBF9F6}"/>
    <cellStyle name="Normal 9 3 6 3 2" xfId="4260" xr:uid="{F4A59E7F-A319-4A3D-BDFE-4A802922E196}"/>
    <cellStyle name="Normal 9 3 6 3 2 2" xfId="5010" xr:uid="{5FFCD4B0-08F1-4515-BEF4-AD1995E7F602}"/>
    <cellStyle name="Normal 9 3 6 3 3" xfId="5009" xr:uid="{DD5A4A99-3EFF-4D42-9E1F-1261FFF40340}"/>
    <cellStyle name="Normal 9 3 6 4" xfId="3229" xr:uid="{2A25F579-A2F9-4E80-98F9-BE1CA3AA2300}"/>
    <cellStyle name="Normal 9 3 6 4 2" xfId="5011" xr:uid="{FB007146-2AAF-49CF-BD82-C37FF2E8EC2B}"/>
    <cellStyle name="Normal 9 3 6 5" xfId="3230" xr:uid="{A38065C7-B910-4346-8B42-57F6B4E3B824}"/>
    <cellStyle name="Normal 9 3 6 5 2" xfId="5012" xr:uid="{C9F0EC93-8E39-4BEF-831B-071F17927436}"/>
    <cellStyle name="Normal 9 3 6 6" xfId="5003" xr:uid="{D07FCCC5-33E6-4594-8C5F-320E7FB08CFA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278BF84D-F8DA-4679-86AB-A228F4C36AFD}"/>
    <cellStyle name="Normal 9 3 7 2 3" xfId="5014" xr:uid="{F590363F-83D7-4FF6-9C75-7C33887BAE06}"/>
    <cellStyle name="Normal 9 3 7 3" xfId="3233" xr:uid="{38775F42-C864-4A35-9A6E-6EB8D771FAB3}"/>
    <cellStyle name="Normal 9 3 7 3 2" xfId="5016" xr:uid="{3F911A95-FF0C-4BE3-A9E5-ECDDA79683E8}"/>
    <cellStyle name="Normal 9 3 7 4" xfId="3234" xr:uid="{7F377F1D-7586-4C1C-AC60-FA8942F86B23}"/>
    <cellStyle name="Normal 9 3 7 4 2" xfId="5017" xr:uid="{D9BDDF38-F754-4AE1-86BD-E33EED7F27A4}"/>
    <cellStyle name="Normal 9 3 7 5" xfId="5013" xr:uid="{EB0881FB-E684-4740-B5E4-5F9A0B12464D}"/>
    <cellStyle name="Normal 9 3 8" xfId="3235" xr:uid="{3EE253FF-82BE-49E8-B59F-DC9BEF7DAF32}"/>
    <cellStyle name="Normal 9 3 8 2" xfId="3236" xr:uid="{41429C95-83AF-4EE0-A816-07E56C62A355}"/>
    <cellStyle name="Normal 9 3 8 2 2" xfId="5019" xr:uid="{508124BE-E883-4AA7-A637-9FBEEF3E5565}"/>
    <cellStyle name="Normal 9 3 8 3" xfId="3237" xr:uid="{F8F46510-84F2-451B-872B-5E61B548F04B}"/>
    <cellStyle name="Normal 9 3 8 3 2" xfId="5020" xr:uid="{264E4524-FFCC-4BA2-8C74-6C18B68BF2A5}"/>
    <cellStyle name="Normal 9 3 8 4" xfId="3238" xr:uid="{5B25F764-DE19-4C03-9C12-57F7E42DB5E6}"/>
    <cellStyle name="Normal 9 3 8 4 2" xfId="5021" xr:uid="{BB9906C0-B6F7-40A5-9415-540266726AE0}"/>
    <cellStyle name="Normal 9 3 8 5" xfId="5018" xr:uid="{E9F2C152-473D-4B52-BBE4-F03B4A47C7FC}"/>
    <cellStyle name="Normal 9 3 9" xfId="3239" xr:uid="{4F151668-A318-42FE-9B66-03C6CECE435F}"/>
    <cellStyle name="Normal 9 3 9 2" xfId="5022" xr:uid="{D1DD1547-47C4-4582-92FF-C79A8845C639}"/>
    <cellStyle name="Normal 9 4" xfId="3240" xr:uid="{B36AF820-063D-4106-AA68-C19939629719}"/>
    <cellStyle name="Normal 9 4 10" xfId="3241" xr:uid="{05587996-56E9-472F-9AEA-D541525D9EDB}"/>
    <cellStyle name="Normal 9 4 10 2" xfId="5024" xr:uid="{29091679-436C-4B4E-89D5-FE86FA6B3551}"/>
    <cellStyle name="Normal 9 4 11" xfId="3242" xr:uid="{D10EDA6B-A4CA-4A9B-A25A-EB03B9568D01}"/>
    <cellStyle name="Normal 9 4 11 2" xfId="5025" xr:uid="{C9A008A8-229C-43D1-B574-52418AA2273F}"/>
    <cellStyle name="Normal 9 4 12" xfId="5023" xr:uid="{2C00755C-AACE-47E1-AD5B-0D125F94AC10}"/>
    <cellStyle name="Normal 9 4 2" xfId="3243" xr:uid="{8AC80D2C-D820-4EC4-8604-A26386C0B4D5}"/>
    <cellStyle name="Normal 9 4 2 10" xfId="5026" xr:uid="{ECCFCE38-35DD-4948-86CC-8F5CCAD450D3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32C7B441-F94E-48D3-A8B6-2879FEF70B1E}"/>
    <cellStyle name="Normal 9 4 2 2 2 2 2 3" xfId="5030" xr:uid="{9493C74C-ADE4-4C46-A7BA-836BF8E77263}"/>
    <cellStyle name="Normal 9 4 2 2 2 2 3" xfId="3248" xr:uid="{4EC5BD16-BFA6-4F0A-8F5C-336B40266A81}"/>
    <cellStyle name="Normal 9 4 2 2 2 2 3 2" xfId="5032" xr:uid="{84231B9A-1583-483D-9ED0-FE379B4C856B}"/>
    <cellStyle name="Normal 9 4 2 2 2 2 4" xfId="3249" xr:uid="{61228715-DA0D-4526-8B76-26E7220A911F}"/>
    <cellStyle name="Normal 9 4 2 2 2 2 4 2" xfId="5033" xr:uid="{E86F6E8E-3582-40AA-B61D-C12CA9349E32}"/>
    <cellStyle name="Normal 9 4 2 2 2 2 5" xfId="5029" xr:uid="{1DC669B0-29E5-4BDC-B1E9-1F21B909BAEE}"/>
    <cellStyle name="Normal 9 4 2 2 2 3" xfId="3250" xr:uid="{044B7EE5-169B-45B6-BB06-F969673A29EC}"/>
    <cellStyle name="Normal 9 4 2 2 2 3 2" xfId="3251" xr:uid="{9934C75E-97DC-4A5F-92D9-9BB9518D6B7A}"/>
    <cellStyle name="Normal 9 4 2 2 2 3 2 2" xfId="5035" xr:uid="{92126F69-A06F-4F1C-973B-4FD4E8673619}"/>
    <cellStyle name="Normal 9 4 2 2 2 3 3" xfId="3252" xr:uid="{CC6D834B-C4D9-4194-84D9-E271FA2738D2}"/>
    <cellStyle name="Normal 9 4 2 2 2 3 3 2" xfId="5036" xr:uid="{A382A5A9-D6E7-4EA9-A144-DE1F0F05E9B4}"/>
    <cellStyle name="Normal 9 4 2 2 2 3 4" xfId="3253" xr:uid="{C0DFF6F1-8303-4F5C-BA12-2A0C67856970}"/>
    <cellStyle name="Normal 9 4 2 2 2 3 4 2" xfId="5037" xr:uid="{C3A71FB9-59DE-40B3-920D-D3C40E4B742A}"/>
    <cellStyle name="Normal 9 4 2 2 2 3 5" xfId="5034" xr:uid="{CE2DFB50-9941-4BD6-B492-EDD18B42201F}"/>
    <cellStyle name="Normal 9 4 2 2 2 4" xfId="3254" xr:uid="{8E6B803C-95FC-4CC7-BD71-A248E7196F0B}"/>
    <cellStyle name="Normal 9 4 2 2 2 4 2" xfId="5038" xr:uid="{6342D190-A4F4-43FF-B20A-7EDF249D9852}"/>
    <cellStyle name="Normal 9 4 2 2 2 5" xfId="3255" xr:uid="{1586594D-1969-4E74-AE57-6F0C25308D6E}"/>
    <cellStyle name="Normal 9 4 2 2 2 5 2" xfId="5039" xr:uid="{389E2C46-AE42-498A-9FDE-6D31F50059BD}"/>
    <cellStyle name="Normal 9 4 2 2 2 6" xfId="3256" xr:uid="{8EF72C3A-1B20-4919-A3FF-7A4971B0B7F8}"/>
    <cellStyle name="Normal 9 4 2 2 2 6 2" xfId="5040" xr:uid="{91D86182-B84B-46A1-9AAA-C4A246D4B3FF}"/>
    <cellStyle name="Normal 9 4 2 2 2 7" xfId="5028" xr:uid="{46B99130-D232-4C45-BCB8-B220AB7B0EEE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11B6B512-C274-4C31-BB57-7F6D4D27B927}"/>
    <cellStyle name="Normal 9 4 2 2 3 2 3" xfId="3260" xr:uid="{6F8DDBC6-3E3A-40CD-A4F4-C1180DC5667B}"/>
    <cellStyle name="Normal 9 4 2 2 3 2 3 2" xfId="5044" xr:uid="{2FFD6140-403B-4B6F-8ADC-0FE32B0E62F7}"/>
    <cellStyle name="Normal 9 4 2 2 3 2 4" xfId="3261" xr:uid="{219981AE-239B-4A9A-8E59-0EE983D2BF3D}"/>
    <cellStyle name="Normal 9 4 2 2 3 2 4 2" xfId="5045" xr:uid="{E25D13C5-5137-4B8E-BB50-10B4BECF7869}"/>
    <cellStyle name="Normal 9 4 2 2 3 2 5" xfId="5042" xr:uid="{48F9B902-45D2-4910-9B3D-79D5C06AA34B}"/>
    <cellStyle name="Normal 9 4 2 2 3 3" xfId="3262" xr:uid="{23E1501E-7B04-40CD-A487-2F219F247E65}"/>
    <cellStyle name="Normal 9 4 2 2 3 3 2" xfId="5046" xr:uid="{2E9EC48D-C510-46F2-A7AD-E42927C75418}"/>
    <cellStyle name="Normal 9 4 2 2 3 4" xfId="3263" xr:uid="{E1B79620-2A9C-4A0F-B2AD-3E033A2CE8F8}"/>
    <cellStyle name="Normal 9 4 2 2 3 4 2" xfId="5047" xr:uid="{CE17807E-6E83-459A-9834-3003FFA09965}"/>
    <cellStyle name="Normal 9 4 2 2 3 5" xfId="3264" xr:uid="{110D809D-0BC3-46CD-B72B-711780E9050F}"/>
    <cellStyle name="Normal 9 4 2 2 3 5 2" xfId="5048" xr:uid="{A514B115-E82B-47AB-8CEE-F93E9A8D9149}"/>
    <cellStyle name="Normal 9 4 2 2 3 6" xfId="5041" xr:uid="{11E9BC58-9176-4C70-AE8F-BFD3F9C59213}"/>
    <cellStyle name="Normal 9 4 2 2 4" xfId="3265" xr:uid="{B8C2EED8-CB66-47A1-ADA3-DD4BA98651F3}"/>
    <cellStyle name="Normal 9 4 2 2 4 2" xfId="3266" xr:uid="{0BC5AF3E-CC97-466E-ACF1-9AA392D62128}"/>
    <cellStyle name="Normal 9 4 2 2 4 2 2" xfId="5050" xr:uid="{7B088866-504B-4B8D-9782-231103B96EF2}"/>
    <cellStyle name="Normal 9 4 2 2 4 2 2 2" xfId="5626" xr:uid="{17091E5B-802D-4241-8663-B604FAC37DD6}"/>
    <cellStyle name="Normal 9 4 2 2 4 3" xfId="3267" xr:uid="{17E09A5C-8A59-4EB1-8865-BE6EC04B6B60}"/>
    <cellStyle name="Normal 9 4 2 2 4 3 2" xfId="5051" xr:uid="{3169553C-7931-4A1F-AA6A-EA7A898C9E00}"/>
    <cellStyle name="Normal 9 4 2 2 4 4" xfId="3268" xr:uid="{71E5044D-E050-4A67-87BB-3B7AEAEEA0E1}"/>
    <cellStyle name="Normal 9 4 2 2 4 4 2" xfId="5052" xr:uid="{2AE356A2-2739-4258-A13C-D19338A25B1C}"/>
    <cellStyle name="Normal 9 4 2 2 4 5" xfId="5049" xr:uid="{4BEA76A8-9D06-4B01-A3E0-F43DCC5754F3}"/>
    <cellStyle name="Normal 9 4 2 2 5" xfId="3269" xr:uid="{A1A31F0E-5E48-40A1-A790-F81542757042}"/>
    <cellStyle name="Normal 9 4 2 2 5 2" xfId="3270" xr:uid="{B07BD559-0B0D-479E-8705-6D1395CB3079}"/>
    <cellStyle name="Normal 9 4 2 2 5 2 2" xfId="5054" xr:uid="{BAEDCFE5-4DEB-42AB-8F2B-594A257F2115}"/>
    <cellStyle name="Normal 9 4 2 2 5 3" xfId="3271" xr:uid="{D696B72D-DA5D-432D-B7FC-060A1F34C1ED}"/>
    <cellStyle name="Normal 9 4 2 2 5 3 2" xfId="5055" xr:uid="{A15F6FDF-CE49-4729-8C4F-E514C67CDFED}"/>
    <cellStyle name="Normal 9 4 2 2 5 4" xfId="3272" xr:uid="{13EBF954-1F08-4D3B-B5FA-D19F1D84E502}"/>
    <cellStyle name="Normal 9 4 2 2 5 4 2" xfId="5056" xr:uid="{EC25CE8B-1472-4E28-9F87-3A7E24497A82}"/>
    <cellStyle name="Normal 9 4 2 2 5 5" xfId="5053" xr:uid="{DCD0494E-055B-4E72-A157-A4558F24D0E4}"/>
    <cellStyle name="Normal 9 4 2 2 6" xfId="3273" xr:uid="{FAF572B2-5516-4FEC-B5D0-D8BB079B286A}"/>
    <cellStyle name="Normal 9 4 2 2 6 2" xfId="5057" xr:uid="{D115D4D3-29D4-4CD0-895D-69C3112EA8DD}"/>
    <cellStyle name="Normal 9 4 2 2 7" xfId="3274" xr:uid="{8B112F79-1278-4631-81D6-9972DA2AC6D9}"/>
    <cellStyle name="Normal 9 4 2 2 7 2" xfId="5058" xr:uid="{15B943F3-530D-43C7-A5C3-EA55D557CFDD}"/>
    <cellStyle name="Normal 9 4 2 2 8" xfId="3275" xr:uid="{6CF4D569-8D5B-414E-922F-009464BABB7D}"/>
    <cellStyle name="Normal 9 4 2 2 8 2" xfId="5059" xr:uid="{F9F6216D-0E5B-41C0-B306-E31C4BA64EA4}"/>
    <cellStyle name="Normal 9 4 2 2 9" xfId="5027" xr:uid="{F063405F-0496-4F8E-9540-832032989FED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53A43C6B-0337-4260-8CC4-FE0BD9073806}"/>
    <cellStyle name="Normal 9 4 2 3 2 2 2 3" xfId="5063" xr:uid="{292ECA9F-A100-42E8-87BE-75B3F9D31497}"/>
    <cellStyle name="Normal 9 4 2 3 2 2 3" xfId="4265" xr:uid="{2ECDEDAD-A212-4492-8F74-A6CEEF34DDEA}"/>
    <cellStyle name="Normal 9 4 2 3 2 2 3 2" xfId="5065" xr:uid="{B6BD8E8E-33D8-446C-8A67-3646BCB36948}"/>
    <cellStyle name="Normal 9 4 2 3 2 2 4" xfId="5062" xr:uid="{896FA9A0-8591-41E2-8FB8-62DD877A9813}"/>
    <cellStyle name="Normal 9 4 2 3 2 3" xfId="3279" xr:uid="{8CDEB715-07C0-4FE4-A61E-49CC1FB8EB0C}"/>
    <cellStyle name="Normal 9 4 2 3 2 3 2" xfId="4266" xr:uid="{49793AFE-CA67-4B52-AE66-F411EC6ECE11}"/>
    <cellStyle name="Normal 9 4 2 3 2 3 2 2" xfId="5067" xr:uid="{B87AF882-11D6-4B0F-AAF7-AF52E96352A1}"/>
    <cellStyle name="Normal 9 4 2 3 2 3 3" xfId="5066" xr:uid="{3DCB6DF8-81C3-494B-B76D-6B96910EE0CE}"/>
    <cellStyle name="Normal 9 4 2 3 2 4" xfId="3280" xr:uid="{6813B584-FABB-43CA-AEE4-24CDD72D4F7D}"/>
    <cellStyle name="Normal 9 4 2 3 2 4 2" xfId="5068" xr:uid="{8DAF880D-829A-4671-9CE3-99C312BEEBBC}"/>
    <cellStyle name="Normal 9 4 2 3 2 5" xfId="5061" xr:uid="{13FA78AF-51F3-42F0-BCE5-515E2FB8ED3C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11C1D93E-76F4-4889-B2F3-530C1B99BFBF}"/>
    <cellStyle name="Normal 9 4 2 3 3 2 3" xfId="5070" xr:uid="{1BD7829E-262D-44B5-9B0E-9E00CE218F61}"/>
    <cellStyle name="Normal 9 4 2 3 3 3" xfId="3283" xr:uid="{ABFF89AF-85E3-46C9-B362-41EEC11E2AEE}"/>
    <cellStyle name="Normal 9 4 2 3 3 3 2" xfId="5072" xr:uid="{32F31D93-B4B5-47E0-95E1-2647830C458C}"/>
    <cellStyle name="Normal 9 4 2 3 3 4" xfId="3284" xr:uid="{549A0934-7F38-4FBF-B25D-0C11B396FC8C}"/>
    <cellStyle name="Normal 9 4 2 3 3 4 2" xfId="5073" xr:uid="{A45F93FF-CA6F-430D-9927-0D42EAB4C287}"/>
    <cellStyle name="Normal 9 4 2 3 3 5" xfId="5069" xr:uid="{779AC622-CE9E-4727-8AEE-72E1E1279378}"/>
    <cellStyle name="Normal 9 4 2 3 4" xfId="3285" xr:uid="{EE1C93E9-6800-4BBD-A6DA-7EAAA8FB2FD6}"/>
    <cellStyle name="Normal 9 4 2 3 4 2" xfId="4268" xr:uid="{D58037FC-2370-4193-A0C1-F8E06A91FC04}"/>
    <cellStyle name="Normal 9 4 2 3 4 2 2" xfId="5075" xr:uid="{919415A1-4164-4235-BDA9-EEEF8C331985}"/>
    <cellStyle name="Normal 9 4 2 3 4 3" xfId="5074" xr:uid="{17B12C3E-E6FB-4D9F-AFE0-2407963C480B}"/>
    <cellStyle name="Normal 9 4 2 3 5" xfId="3286" xr:uid="{E8C37C29-FD4B-49BC-8E22-AC2EBE7DF593}"/>
    <cellStyle name="Normal 9 4 2 3 5 2" xfId="5076" xr:uid="{22025816-E8F8-4797-8F57-9DDA2F4B62E1}"/>
    <cellStyle name="Normal 9 4 2 3 6" xfId="3287" xr:uid="{906AEEC2-8CF4-473F-99C6-F43E29750A31}"/>
    <cellStyle name="Normal 9 4 2 3 6 2" xfId="5077" xr:uid="{89D98971-2106-435B-BBAE-120CE1D34AF4}"/>
    <cellStyle name="Normal 9 4 2 3 7" xfId="5060" xr:uid="{694A948F-F88A-4420-8116-4D84DC66881E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EF64CEB4-2715-431F-9F2A-426332824F33}"/>
    <cellStyle name="Normal 9 4 2 4 2 2 3" xfId="5080" xr:uid="{CF4CD2DC-1BED-4E01-8AF8-11E96698B18A}"/>
    <cellStyle name="Normal 9 4 2 4 2 3" xfId="3291" xr:uid="{B5DF5C07-B2AB-4224-A98B-82ABF32D17FE}"/>
    <cellStyle name="Normal 9 4 2 4 2 3 2" xfId="5082" xr:uid="{35386D56-F726-4C10-898F-E907E44919DA}"/>
    <cellStyle name="Normal 9 4 2 4 2 4" xfId="3292" xr:uid="{E3649021-61EE-422C-820F-959F7B2F146A}"/>
    <cellStyle name="Normal 9 4 2 4 2 4 2" xfId="5083" xr:uid="{E91876C9-D185-449E-A7B5-9B0B02B275D5}"/>
    <cellStyle name="Normal 9 4 2 4 2 5" xfId="5079" xr:uid="{CAC27069-9DFB-4766-B32B-62AF58D931A5}"/>
    <cellStyle name="Normal 9 4 2 4 3" xfId="3293" xr:uid="{A9E734C7-CD7B-445D-A574-47F4C6690C6E}"/>
    <cellStyle name="Normal 9 4 2 4 3 2" xfId="4270" xr:uid="{4F7E71AF-2EBC-4F6C-BBB1-729B073D06F1}"/>
    <cellStyle name="Normal 9 4 2 4 3 2 2" xfId="5085" xr:uid="{853183D5-40F8-4BA3-A41E-CFC8D13D2B6E}"/>
    <cellStyle name="Normal 9 4 2 4 3 3" xfId="5084" xr:uid="{B0006ACB-3877-4525-B11F-9A269AB7965F}"/>
    <cellStyle name="Normal 9 4 2 4 4" xfId="3294" xr:uid="{DC7FEBBA-CC56-40D6-96FC-5EF4CE97DDAF}"/>
    <cellStyle name="Normal 9 4 2 4 4 2" xfId="5086" xr:uid="{1C7E4C0B-309D-4350-9361-88B3B1F35A53}"/>
    <cellStyle name="Normal 9 4 2 4 5" xfId="3295" xr:uid="{8DE7B1EA-9A22-4B40-B828-D5462898E796}"/>
    <cellStyle name="Normal 9 4 2 4 5 2" xfId="5087" xr:uid="{C43BD741-170F-40F4-A9CC-B54CABEABBD7}"/>
    <cellStyle name="Normal 9 4 2 4 6" xfId="5078" xr:uid="{CCC53E40-39E2-4E95-BB50-F55DB716B562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5037AA9C-8032-44FB-A4E0-DE937AD8A700}"/>
    <cellStyle name="Normal 9 4 2 5 2 3" xfId="5089" xr:uid="{697B46B9-A4AB-47DE-A33D-1E652B0EC4EC}"/>
    <cellStyle name="Normal 9 4 2 5 3" xfId="3298" xr:uid="{515F52F5-1FF6-4780-AB0D-57AC1901353A}"/>
    <cellStyle name="Normal 9 4 2 5 3 2" xfId="5091" xr:uid="{23901BF4-DF7C-4EAB-BD02-45559A11173C}"/>
    <cellStyle name="Normal 9 4 2 5 4" xfId="3299" xr:uid="{E7E48E44-7E34-4478-905F-783CE06C0F36}"/>
    <cellStyle name="Normal 9 4 2 5 4 2" xfId="5092" xr:uid="{E9B0BCD3-EAFE-4BFF-87B4-EB76563EC026}"/>
    <cellStyle name="Normal 9 4 2 5 5" xfId="5088" xr:uid="{9C61CBB4-5A28-434D-A9A6-75BC6F3243BD}"/>
    <cellStyle name="Normal 9 4 2 6" xfId="3300" xr:uid="{5C803D0A-6AEB-4A8F-8E80-8D3622118DA2}"/>
    <cellStyle name="Normal 9 4 2 6 2" xfId="3301" xr:uid="{EBA2872D-81A5-4177-BD14-9D3F5247FA3D}"/>
    <cellStyle name="Normal 9 4 2 6 2 2" xfId="5094" xr:uid="{3E80FD62-3FCD-45FC-BDD5-3882E1CF15AB}"/>
    <cellStyle name="Normal 9 4 2 6 3" xfId="3302" xr:uid="{30B89C50-1B50-431D-AE16-A9B691624786}"/>
    <cellStyle name="Normal 9 4 2 6 3 2" xfId="5095" xr:uid="{FB6396DF-0B2D-4AE7-9A26-463640B7BF44}"/>
    <cellStyle name="Normal 9 4 2 6 4" xfId="3303" xr:uid="{E02EA51D-AE4E-4A27-B385-1D45F1D7B0F0}"/>
    <cellStyle name="Normal 9 4 2 6 4 2" xfId="5096" xr:uid="{62B750E6-8037-425E-9352-D8198951D0F6}"/>
    <cellStyle name="Normal 9 4 2 6 5" xfId="5093" xr:uid="{DED2032F-DD1F-4372-BD10-5548E0B8146E}"/>
    <cellStyle name="Normal 9 4 2 7" xfId="3304" xr:uid="{717EC764-6200-4781-9DBE-7AE01DC492DD}"/>
    <cellStyle name="Normal 9 4 2 7 2" xfId="5097" xr:uid="{BADBAD6A-1832-4DA4-99BF-75C38A84B88E}"/>
    <cellStyle name="Normal 9 4 2 8" xfId="3305" xr:uid="{D54AE50E-6751-456D-B814-0BC1D4404099}"/>
    <cellStyle name="Normal 9 4 2 8 2" xfId="5098" xr:uid="{E96C6BF2-A2D5-4C36-82AE-5653BA3F4573}"/>
    <cellStyle name="Normal 9 4 2 9" xfId="3306" xr:uid="{B26C6B3A-C714-4834-A076-37A046B30935}"/>
    <cellStyle name="Normal 9 4 2 9 2" xfId="5099" xr:uid="{2A8F9C55-0163-48C9-B464-E15A6391D084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4BE7C748-16DB-419A-8C08-0137D05CD9B4}"/>
    <cellStyle name="Normal 9 4 3 2 2 2 2 2 2" xfId="5475" xr:uid="{D7A41983-9DC9-4F0D-8CA0-3C14AC1797A7}"/>
    <cellStyle name="Normal 9 4 3 2 2 2 2 2 3" xfId="5104" xr:uid="{CAA55775-ED2F-44FA-B2C2-418F4DF305F2}"/>
    <cellStyle name="Normal 9 4 3 2 2 2 3" xfId="4754" xr:uid="{5EA2E718-1807-48B0-AA3D-E47B36E8D713}"/>
    <cellStyle name="Normal 9 4 3 2 2 2 3 2" xfId="5476" xr:uid="{D026240F-5E3F-47FC-9F9A-0D73E2DA6D6D}"/>
    <cellStyle name="Normal 9 4 3 2 2 2 3 3" xfId="5103" xr:uid="{07AC8DB3-D89E-4177-9079-A4B628170E63}"/>
    <cellStyle name="Normal 9 4 3 2 2 3" xfId="3311" xr:uid="{11006371-3CA0-4985-B591-71D72B539045}"/>
    <cellStyle name="Normal 9 4 3 2 2 3 2" xfId="4755" xr:uid="{0EEC56B8-A5E6-4B08-877A-9626553231D2}"/>
    <cellStyle name="Normal 9 4 3 2 2 3 2 2" xfId="5477" xr:uid="{FACAC117-3D8A-4486-BC23-61D6D8F8154B}"/>
    <cellStyle name="Normal 9 4 3 2 2 3 2 3" xfId="5105" xr:uid="{51BA98A3-07F0-4F82-B7DF-063B75CE5D72}"/>
    <cellStyle name="Normal 9 4 3 2 2 4" xfId="3312" xr:uid="{E62A273D-F6D5-433E-B6BD-74AE87A1D16D}"/>
    <cellStyle name="Normal 9 4 3 2 2 4 2" xfId="5106" xr:uid="{D0C55200-5FB3-49D5-9D84-C42985EECEB1}"/>
    <cellStyle name="Normal 9 4 3 2 2 5" xfId="5102" xr:uid="{352411B9-3D0F-4290-8B26-6146B2B7AE68}"/>
    <cellStyle name="Normal 9 4 3 2 3" xfId="3313" xr:uid="{CDF820E3-1F8D-4790-8EBB-F35BAB48E074}"/>
    <cellStyle name="Normal 9 4 3 2 3 2" xfId="3314" xr:uid="{C6D6D191-4345-4124-95DB-DA72114A04AD}"/>
    <cellStyle name="Normal 9 4 3 2 3 2 2" xfId="4756" xr:uid="{2407FEF5-B35B-4BD7-8745-FBDD5D3769EE}"/>
    <cellStyle name="Normal 9 4 3 2 3 2 2 2" xfId="5478" xr:uid="{E4ADC589-C671-4988-8B42-785BC58CE2DB}"/>
    <cellStyle name="Normal 9 4 3 2 3 2 2 3" xfId="5108" xr:uid="{6CAED611-4811-4E3C-A7A1-1C144B2A4FAC}"/>
    <cellStyle name="Normal 9 4 3 2 3 3" xfId="3315" xr:uid="{F82A6596-11F2-4F37-AE15-33682F6E3CCA}"/>
    <cellStyle name="Normal 9 4 3 2 3 3 2" xfId="5109" xr:uid="{9E9A2E83-A1B1-466E-81E6-6D4B2102CA03}"/>
    <cellStyle name="Normal 9 4 3 2 3 4" xfId="3316" xr:uid="{93A4C50D-082E-4EAA-80B5-ABA592ACE146}"/>
    <cellStyle name="Normal 9 4 3 2 3 4 2" xfId="5110" xr:uid="{16D89D6C-469B-4F6E-BD17-26CA8E852BEE}"/>
    <cellStyle name="Normal 9 4 3 2 3 5" xfId="5107" xr:uid="{DD27F0C5-B88B-4152-B04C-A38754835FED}"/>
    <cellStyle name="Normal 9 4 3 2 4" xfId="3317" xr:uid="{0989A098-235A-42A9-8FF4-60D3A72B6897}"/>
    <cellStyle name="Normal 9 4 3 2 4 2" xfId="4757" xr:uid="{6812CB4A-727E-4D97-8399-EAB07C60EF23}"/>
    <cellStyle name="Normal 9 4 3 2 4 2 2" xfId="5479" xr:uid="{A5F5C001-8000-461F-BB5B-1C8CAF0CD237}"/>
    <cellStyle name="Normal 9 4 3 2 4 2 3" xfId="5111" xr:uid="{FBCE9098-71C3-4DE6-8633-8EA5965109F4}"/>
    <cellStyle name="Normal 9 4 3 2 5" xfId="3318" xr:uid="{74781C37-F52E-4614-9623-0B5315CC4C21}"/>
    <cellStyle name="Normal 9 4 3 2 5 2" xfId="5112" xr:uid="{05FEB2CE-6E62-44C7-88F6-A53CA4BF519F}"/>
    <cellStyle name="Normal 9 4 3 2 6" xfId="3319" xr:uid="{47557503-8191-4F66-A55C-0066518F1329}"/>
    <cellStyle name="Normal 9 4 3 2 6 2" xfId="5113" xr:uid="{A6491D4C-A71A-4517-8477-711B8ACC2DA5}"/>
    <cellStyle name="Normal 9 4 3 2 7" xfId="5101" xr:uid="{FFD79C1D-2EE2-47E4-819A-5149D336834C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35D10881-4D7E-4BEF-BFA5-10CD2EB42CA3}"/>
    <cellStyle name="Normal 9 4 3 3 2 2 2 2" xfId="5480" xr:uid="{7B749354-955A-44D4-A0DB-CEB8803196DB}"/>
    <cellStyle name="Normal 9 4 3 3 2 2 2 3" xfId="5116" xr:uid="{DA577DC9-8116-4BE2-AB33-8C1955E74591}"/>
    <cellStyle name="Normal 9 4 3 3 2 3" xfId="3323" xr:uid="{7540B3B3-BE63-4382-8788-035841DB8000}"/>
    <cellStyle name="Normal 9 4 3 3 2 3 2" xfId="5117" xr:uid="{AA9D3AEB-80BA-4A60-A729-0ACD19B7CC76}"/>
    <cellStyle name="Normal 9 4 3 3 2 4" xfId="3324" xr:uid="{4D05D9EA-2B64-4F3B-97E4-EE0965D522EA}"/>
    <cellStyle name="Normal 9 4 3 3 2 4 2" xfId="5118" xr:uid="{F2206EA8-52F4-440A-AA44-B12799CB4BF5}"/>
    <cellStyle name="Normal 9 4 3 3 2 5" xfId="5115" xr:uid="{5B1CACDA-2428-4513-B8B2-170BA9DD9AF7}"/>
    <cellStyle name="Normal 9 4 3 3 3" xfId="3325" xr:uid="{1695321A-5755-4761-9344-30D1F8022A20}"/>
    <cellStyle name="Normal 9 4 3 3 3 2" xfId="4759" xr:uid="{1B25008D-16FF-451E-AF91-1C3313CD23C4}"/>
    <cellStyle name="Normal 9 4 3 3 3 2 2" xfId="5481" xr:uid="{7CEC7FD9-8BFB-43A8-AE23-9A6D52F72609}"/>
    <cellStyle name="Normal 9 4 3 3 3 2 3" xfId="5119" xr:uid="{A5E98B7A-754C-4E5C-A531-90886E224CD4}"/>
    <cellStyle name="Normal 9 4 3 3 4" xfId="3326" xr:uid="{E5D4892A-4307-46D8-9909-A239FFC90172}"/>
    <cellStyle name="Normal 9 4 3 3 4 2" xfId="5120" xr:uid="{C82342A7-510C-4E90-B043-4866522AA2CF}"/>
    <cellStyle name="Normal 9 4 3 3 5" xfId="3327" xr:uid="{4FF37372-DFBC-4372-9252-087A62240A77}"/>
    <cellStyle name="Normal 9 4 3 3 5 2" xfId="5121" xr:uid="{3B372434-94EA-4900-835D-59F34E55C77F}"/>
    <cellStyle name="Normal 9 4 3 3 6" xfId="5114" xr:uid="{F9DE511E-1B1A-4447-A6B0-C337756D5155}"/>
    <cellStyle name="Normal 9 4 3 4" xfId="3328" xr:uid="{B65728D1-7259-48BA-B3D2-BD4C2CBF7246}"/>
    <cellStyle name="Normal 9 4 3 4 2" xfId="3329" xr:uid="{BE4EE3B0-ECF7-4EF0-ADD3-F7F9BC0D8FBD}"/>
    <cellStyle name="Normal 9 4 3 4 2 2" xfId="4760" xr:uid="{D9F137F9-520A-4E41-9722-AAEAF79F1DC2}"/>
    <cellStyle name="Normal 9 4 3 4 2 2 2" xfId="5482" xr:uid="{CB80CEB9-9AD4-47F5-9824-B1A771B8B21E}"/>
    <cellStyle name="Normal 9 4 3 4 2 2 3" xfId="5123" xr:uid="{8C109E1B-CD72-45BF-90BD-CDE4CAE8E659}"/>
    <cellStyle name="Normal 9 4 3 4 3" xfId="3330" xr:uid="{B566C851-B38D-41FF-BF26-4880290593F5}"/>
    <cellStyle name="Normal 9 4 3 4 3 2" xfId="5124" xr:uid="{2B5BE3DA-751A-4931-9FFE-EC930E9E374D}"/>
    <cellStyle name="Normal 9 4 3 4 4" xfId="3331" xr:uid="{C4DF18AD-95DD-4803-8718-861871550545}"/>
    <cellStyle name="Normal 9 4 3 4 4 2" xfId="5125" xr:uid="{3198D22C-CC6F-4BB9-A996-101E0E0B7314}"/>
    <cellStyle name="Normal 9 4 3 4 5" xfId="5122" xr:uid="{5FEDD3C0-7A83-4319-B7B9-7F42BDE1DA45}"/>
    <cellStyle name="Normal 9 4 3 5" xfId="3332" xr:uid="{6BE34A0C-5247-4E0E-8C18-CBEF482FD451}"/>
    <cellStyle name="Normal 9 4 3 5 2" xfId="3333" xr:uid="{69C0B82B-E59E-451D-8DA8-F3B070829995}"/>
    <cellStyle name="Normal 9 4 3 5 2 2" xfId="5127" xr:uid="{88331BDA-47F5-47C8-BF1F-C8B5CB84FEF6}"/>
    <cellStyle name="Normal 9 4 3 5 3" xfId="3334" xr:uid="{C658907C-AF6D-45D3-88AB-E4B8019AE96D}"/>
    <cellStyle name="Normal 9 4 3 5 3 2" xfId="5128" xr:uid="{07E6B714-0053-40EB-9368-33B779BCA37E}"/>
    <cellStyle name="Normal 9 4 3 5 4" xfId="3335" xr:uid="{8BAF2CE6-A7BF-40F0-8222-1362BA7F2706}"/>
    <cellStyle name="Normal 9 4 3 5 4 2" xfId="5129" xr:uid="{4AC2E867-0C40-4286-8E01-3EC73B90FE50}"/>
    <cellStyle name="Normal 9 4 3 5 5" xfId="5126" xr:uid="{A9FA7A00-687F-4E50-9239-59AB47FA10B9}"/>
    <cellStyle name="Normal 9 4 3 6" xfId="3336" xr:uid="{663F01B0-33FA-4D39-B6E1-F587E2B0AF15}"/>
    <cellStyle name="Normal 9 4 3 6 2" xfId="5130" xr:uid="{A6CB47F2-D38F-41FE-B7DE-246B31B4B09C}"/>
    <cellStyle name="Normal 9 4 3 7" xfId="3337" xr:uid="{ED672016-18E9-4ABB-90F2-C09EC1FDC260}"/>
    <cellStyle name="Normal 9 4 3 7 2" xfId="5131" xr:uid="{75C3BC00-1708-4EE4-B354-C3EC66DB6147}"/>
    <cellStyle name="Normal 9 4 3 8" xfId="3338" xr:uid="{818A346A-71F6-4324-9525-50E86AB2A0BA}"/>
    <cellStyle name="Normal 9 4 3 8 2" xfId="5132" xr:uid="{B3122F78-32D7-4293-94D0-FDD37C3A2C2A}"/>
    <cellStyle name="Normal 9 4 3 9" xfId="5100" xr:uid="{F0D66EAD-1D94-453C-B707-142557711182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4AA388B9-9828-4DDF-82F6-964FC97CB9AD}"/>
    <cellStyle name="Normal 9 4 4 2 2 2 3" xfId="5136" xr:uid="{338A1F7D-D2D4-4230-BAA8-EC07200796DD}"/>
    <cellStyle name="Normal 9 4 4 2 2 3" xfId="3343" xr:uid="{1B8C1CF7-E5C9-4880-B588-E7606850BBF2}"/>
    <cellStyle name="Normal 9 4 4 2 2 3 2" xfId="5138" xr:uid="{AB348FF9-AE4D-4A77-AD03-7A57AFD4F6EE}"/>
    <cellStyle name="Normal 9 4 4 2 2 4" xfId="3344" xr:uid="{A6BBA61C-2B58-4B6A-8522-D19F9275B174}"/>
    <cellStyle name="Normal 9 4 4 2 2 4 2" xfId="5139" xr:uid="{913E0F8C-27F2-451F-9BD6-597F05237FDC}"/>
    <cellStyle name="Normal 9 4 4 2 2 5" xfId="5135" xr:uid="{B3FCDC0D-7391-42A6-BF4E-BD27583B3E26}"/>
    <cellStyle name="Normal 9 4 4 2 3" xfId="3345" xr:uid="{58AD18EB-8B28-4CCF-A2F5-A6C00EBA9C96}"/>
    <cellStyle name="Normal 9 4 4 2 3 2" xfId="4274" xr:uid="{7633241B-2A2F-4012-9F3C-417098F53043}"/>
    <cellStyle name="Normal 9 4 4 2 3 2 2" xfId="5141" xr:uid="{F5C5C8CD-6778-4753-A88F-7222409E8701}"/>
    <cellStyle name="Normal 9 4 4 2 3 3" xfId="5140" xr:uid="{69DB1939-5278-488D-8144-55418AFBBD05}"/>
    <cellStyle name="Normal 9 4 4 2 4" xfId="3346" xr:uid="{3F26112B-9D0F-4391-92B1-84B930FB740C}"/>
    <cellStyle name="Normal 9 4 4 2 4 2" xfId="5142" xr:uid="{D1536B48-7252-4395-AA77-251282B99E36}"/>
    <cellStyle name="Normal 9 4 4 2 5" xfId="3347" xr:uid="{97EBE7D5-F65F-460B-9708-FD331A512542}"/>
    <cellStyle name="Normal 9 4 4 2 5 2" xfId="5143" xr:uid="{C6342CAD-BA21-46F9-8AE3-42DF8DCC6D7A}"/>
    <cellStyle name="Normal 9 4 4 2 6" xfId="5134" xr:uid="{E5288A20-9699-4EE1-972E-50178E512EB8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F350C8F9-B37D-4ACD-8E97-4613134D3539}"/>
    <cellStyle name="Normal 9 4 4 3 2 3" xfId="5145" xr:uid="{8AD4BF36-9E81-44BA-865E-13F0C1C228A5}"/>
    <cellStyle name="Normal 9 4 4 3 3" xfId="3350" xr:uid="{677283A2-FBAA-4A7D-BF93-5C581F8828B9}"/>
    <cellStyle name="Normal 9 4 4 3 3 2" xfId="5147" xr:uid="{60FFE40C-0324-48CC-8086-3EF29396917F}"/>
    <cellStyle name="Normal 9 4 4 3 4" xfId="3351" xr:uid="{086C0F03-BD4C-4343-9F4F-C5C72CC9C108}"/>
    <cellStyle name="Normal 9 4 4 3 4 2" xfId="5148" xr:uid="{D310F2A3-0165-4CCB-9300-D1D6BC0DB6D0}"/>
    <cellStyle name="Normal 9 4 4 3 5" xfId="5144" xr:uid="{DF4BB846-2563-4879-BA25-12F4F7683434}"/>
    <cellStyle name="Normal 9 4 4 4" xfId="3352" xr:uid="{373083DB-45F7-467D-8220-0D1AFD273947}"/>
    <cellStyle name="Normal 9 4 4 4 2" xfId="3353" xr:uid="{321DF2AC-9CAD-420A-9817-3F63C8157AEA}"/>
    <cellStyle name="Normal 9 4 4 4 2 2" xfId="5150" xr:uid="{2AFCFC16-EFF0-4A25-A9B3-1CEAD77D5984}"/>
    <cellStyle name="Normal 9 4 4 4 3" xfId="3354" xr:uid="{B396A407-E763-4E74-9620-D29DAC74A0C9}"/>
    <cellStyle name="Normal 9 4 4 4 3 2" xfId="5151" xr:uid="{1FADDCDC-36D2-4617-A06B-ABA0F39394E5}"/>
    <cellStyle name="Normal 9 4 4 4 4" xfId="3355" xr:uid="{49057117-C5D1-4F54-9358-182822105648}"/>
    <cellStyle name="Normal 9 4 4 4 4 2" xfId="5152" xr:uid="{AAEA9612-D217-407A-B0BA-E8BD2608928D}"/>
    <cellStyle name="Normal 9 4 4 4 5" xfId="5149" xr:uid="{82C528D3-3F99-4445-AD5D-B37C50EAAB44}"/>
    <cellStyle name="Normal 9 4 4 5" xfId="3356" xr:uid="{C64D3DB9-8FB5-481D-8C0E-356859EB31C3}"/>
    <cellStyle name="Normal 9 4 4 5 2" xfId="5153" xr:uid="{2CE0FEFB-9BB2-49C3-A716-27459E093E30}"/>
    <cellStyle name="Normal 9 4 4 6" xfId="3357" xr:uid="{CE611F52-669B-4434-9538-3DE5D1953BF8}"/>
    <cellStyle name="Normal 9 4 4 6 2" xfId="5154" xr:uid="{CC3A9898-A0F8-48BC-9E3C-E8C0AA9CCCE8}"/>
    <cellStyle name="Normal 9 4 4 7" xfId="3358" xr:uid="{E42AA119-7F29-4E69-B4D7-3893569B3A67}"/>
    <cellStyle name="Normal 9 4 4 7 2" xfId="5155" xr:uid="{58DF4D83-1F4D-4712-88ED-5440B7F27BD5}"/>
    <cellStyle name="Normal 9 4 4 8" xfId="5133" xr:uid="{1FDCE9C4-1405-4303-8ED5-3C8DAD3DAFFA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29B5E81F-50E8-4D5C-BD62-41C5B922B107}"/>
    <cellStyle name="Normal 9 4 5 2 2 3" xfId="5158" xr:uid="{6260A3A6-0438-4E48-8FC0-E361BAAD7448}"/>
    <cellStyle name="Normal 9 4 5 2 3" xfId="3362" xr:uid="{DC9331B7-1C1E-4DEF-8ACA-BBB92E1435CA}"/>
    <cellStyle name="Normal 9 4 5 2 3 2" xfId="5160" xr:uid="{D43724C7-BC3C-4467-8C6C-8F77F3D5ECA9}"/>
    <cellStyle name="Normal 9 4 5 2 4" xfId="3363" xr:uid="{A08CA7CB-1D88-4572-B0F9-EF195DDDD5C2}"/>
    <cellStyle name="Normal 9 4 5 2 4 2" xfId="5161" xr:uid="{595E3E96-888D-4209-A69B-7982FB55A69E}"/>
    <cellStyle name="Normal 9 4 5 2 5" xfId="5157" xr:uid="{A7866AAE-A1DA-481C-AD92-232062D59F9D}"/>
    <cellStyle name="Normal 9 4 5 3" xfId="3364" xr:uid="{A1E9C33C-C94E-4FFB-BAAF-493B0788A2C1}"/>
    <cellStyle name="Normal 9 4 5 3 2" xfId="3365" xr:uid="{3876BB89-BE58-496A-92CB-3F4DBDAC9F60}"/>
    <cellStyle name="Normal 9 4 5 3 2 2" xfId="5163" xr:uid="{BB9E8050-9D94-450F-ACFF-4E84FFCE1BBB}"/>
    <cellStyle name="Normal 9 4 5 3 3" xfId="3366" xr:uid="{F73D1800-06A9-4D99-8554-9DB4BC2DCF62}"/>
    <cellStyle name="Normal 9 4 5 3 3 2" xfId="5164" xr:uid="{D49C5606-8C24-4155-AFC0-020BCEF8A8B4}"/>
    <cellStyle name="Normal 9 4 5 3 4" xfId="3367" xr:uid="{41C66C3B-088B-4235-9A2A-04856B8649BA}"/>
    <cellStyle name="Normal 9 4 5 3 4 2" xfId="5165" xr:uid="{28108A49-7AF8-454A-9E2A-21A42B9B2427}"/>
    <cellStyle name="Normal 9 4 5 3 5" xfId="5162" xr:uid="{8A814BEE-F9A5-497A-8D6B-77A541C24829}"/>
    <cellStyle name="Normal 9 4 5 4" xfId="3368" xr:uid="{E2116F0C-A7ED-4018-B37E-6460DD191EFB}"/>
    <cellStyle name="Normal 9 4 5 4 2" xfId="5166" xr:uid="{90A6153F-8ABB-44EA-9691-82BC3809F0A9}"/>
    <cellStyle name="Normal 9 4 5 5" xfId="3369" xr:uid="{10597110-38DF-4F4E-BF64-F79F5D4481D5}"/>
    <cellStyle name="Normal 9 4 5 5 2" xfId="5167" xr:uid="{11219195-EF8B-4A96-9920-E35999E4C63F}"/>
    <cellStyle name="Normal 9 4 5 6" xfId="3370" xr:uid="{6193CB2F-0D4F-4003-B651-78D0486386BF}"/>
    <cellStyle name="Normal 9 4 5 6 2" xfId="5168" xr:uid="{E660AE6D-2C6D-41B7-8821-4CA4A016E7D0}"/>
    <cellStyle name="Normal 9 4 5 7" xfId="5156" xr:uid="{B764D4CF-3445-49A4-A4CD-B1D324EFB951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6E566E82-6B43-42EF-86A8-FC4306CBB05D}"/>
    <cellStyle name="Normal 9 4 6 2 3" xfId="3374" xr:uid="{936E98DF-DA76-41C5-997F-EDEF1086A88A}"/>
    <cellStyle name="Normal 9 4 6 2 3 2" xfId="5172" xr:uid="{8EB3C82B-9B6A-445D-9ED6-AA262A5ED53A}"/>
    <cellStyle name="Normal 9 4 6 2 4" xfId="3375" xr:uid="{D86FE3C7-4910-4F6A-AFE5-FB872984644E}"/>
    <cellStyle name="Normal 9 4 6 2 4 2" xfId="5173" xr:uid="{F361D42F-E9C2-4007-A0F4-6E9242635718}"/>
    <cellStyle name="Normal 9 4 6 2 5" xfId="5170" xr:uid="{49BA95B3-C43E-4170-B90D-F9F4D15F3890}"/>
    <cellStyle name="Normal 9 4 6 3" xfId="3376" xr:uid="{7D42B768-6197-45F7-A266-F5094882D122}"/>
    <cellStyle name="Normal 9 4 6 3 2" xfId="5174" xr:uid="{5BD2EDB6-E7BF-4EE8-94B0-F0478F8C3E01}"/>
    <cellStyle name="Normal 9 4 6 4" xfId="3377" xr:uid="{7DB71026-A14B-43C5-8F56-41602DDF0746}"/>
    <cellStyle name="Normal 9 4 6 4 2" xfId="5175" xr:uid="{0A4F2DED-BCFB-4164-A773-A301EC714B96}"/>
    <cellStyle name="Normal 9 4 6 5" xfId="3378" xr:uid="{331CA8AB-5B2B-4241-B49C-65027FE1626C}"/>
    <cellStyle name="Normal 9 4 6 5 2" xfId="5176" xr:uid="{DF61E1DB-D160-40D1-98AE-2B229ADEA381}"/>
    <cellStyle name="Normal 9 4 6 6" xfId="5169" xr:uid="{8D17C12F-29AE-4731-A6FE-0602A98BF1CF}"/>
    <cellStyle name="Normal 9 4 7" xfId="3379" xr:uid="{23E879BA-5EDE-4527-B83F-BD3E7C5CD9E1}"/>
    <cellStyle name="Normal 9 4 7 2" xfId="3380" xr:uid="{FE6BB645-9DCD-439A-AA54-1D20CA64AABA}"/>
    <cellStyle name="Normal 9 4 7 2 2" xfId="5178" xr:uid="{AF10223A-4C6F-4EE8-8B69-D057857AFD97}"/>
    <cellStyle name="Normal 9 4 7 3" xfId="3381" xr:uid="{63EACFD9-C165-4BCD-83BB-E9C03CCCBB36}"/>
    <cellStyle name="Normal 9 4 7 3 2" xfId="5179" xr:uid="{5ABD87D0-3486-49A7-B431-94D8EC7463CE}"/>
    <cellStyle name="Normal 9 4 7 4" xfId="3382" xr:uid="{A237818C-2634-4E2F-A320-E14CE2E43306}"/>
    <cellStyle name="Normal 9 4 7 4 2" xfId="5180" xr:uid="{476327F4-8020-44F3-8984-A3BA465B92CA}"/>
    <cellStyle name="Normal 9 4 7 5" xfId="5177" xr:uid="{7540B3E9-667E-4933-89DD-E22ADE3750B7}"/>
    <cellStyle name="Normal 9 4 8" xfId="3383" xr:uid="{4B3F0F96-7698-4C1B-9352-DFB8A143B4C0}"/>
    <cellStyle name="Normal 9 4 8 2" xfId="3384" xr:uid="{1652C9F7-EF06-4CE0-89E5-AD33D943B7C8}"/>
    <cellStyle name="Normal 9 4 8 2 2" xfId="5182" xr:uid="{47D8EF9A-F3BF-4BEE-8480-3D5331F2C9D6}"/>
    <cellStyle name="Normal 9 4 8 3" xfId="3385" xr:uid="{42C48E4C-0A45-4969-A540-285C636278BC}"/>
    <cellStyle name="Normal 9 4 8 3 2" xfId="5183" xr:uid="{3A67B07B-1345-459F-9836-A2602252DEB5}"/>
    <cellStyle name="Normal 9 4 8 4" xfId="3386" xr:uid="{6ED60723-E769-4128-AB65-7053B9A54F85}"/>
    <cellStyle name="Normal 9 4 8 4 2" xfId="5184" xr:uid="{E016A71D-1700-4AC9-A362-AB0E3485D08B}"/>
    <cellStyle name="Normal 9 4 8 5" xfId="5181" xr:uid="{53D0B14E-1445-499A-BE24-0A1D4E61050E}"/>
    <cellStyle name="Normal 9 4 9" xfId="3387" xr:uid="{0A0D880C-0BFC-41C8-B227-974676FB3A25}"/>
    <cellStyle name="Normal 9 4 9 2" xfId="5185" xr:uid="{2EF76D43-735D-47AB-A864-A602E4F6C1C8}"/>
    <cellStyle name="Normal 9 5" xfId="3388" xr:uid="{F86CC073-51FB-4947-B60F-A224C8F5AAAD}"/>
    <cellStyle name="Normal 9 5 10" xfId="3389" xr:uid="{A9761081-2313-4CCE-946F-97186494E246}"/>
    <cellStyle name="Normal 9 5 10 2" xfId="5187" xr:uid="{156E02D6-3F84-4DE4-B956-D9BE97F763AC}"/>
    <cellStyle name="Normal 9 5 11" xfId="3390" xr:uid="{D20600A0-E03E-4CBD-8164-D0D21344248F}"/>
    <cellStyle name="Normal 9 5 11 2" xfId="5188" xr:uid="{8A48A00E-F9AD-467A-B2C3-D27B52A6D65B}"/>
    <cellStyle name="Normal 9 5 12" xfId="5186" xr:uid="{055D67C2-67DB-41CA-A530-21E1F1FAD5A2}"/>
    <cellStyle name="Normal 9 5 2" xfId="3391" xr:uid="{A630278B-53B1-4F67-ABBD-AD5D7E85E57A}"/>
    <cellStyle name="Normal 9 5 2 10" xfId="5189" xr:uid="{C5325A3F-2025-40CB-A265-F9BF7B5F0D68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39B06AA7-D599-46E5-820F-43A64AACB41B}"/>
    <cellStyle name="Normal 9 5 2 2 2 2 2 2 2" xfId="5627" xr:uid="{AAF2579B-D5E9-4AD0-BFB1-A86F81CFFC6E}"/>
    <cellStyle name="Normal 9 5 2 2 2 2 3" xfId="3396" xr:uid="{3E2CCF73-B1F9-4F05-80C1-CDC65940B91F}"/>
    <cellStyle name="Normal 9 5 2 2 2 2 3 2" xfId="5194" xr:uid="{C6E3D347-0D92-4F93-9D2A-CF33689031B0}"/>
    <cellStyle name="Normal 9 5 2 2 2 2 4" xfId="3397" xr:uid="{BF6CCD5E-E621-4573-AA38-665E2F75835D}"/>
    <cellStyle name="Normal 9 5 2 2 2 2 4 2" xfId="5195" xr:uid="{2115624D-68A3-4850-B5AC-64D80D9D62D2}"/>
    <cellStyle name="Normal 9 5 2 2 2 2 5" xfId="5192" xr:uid="{38512275-04A5-4F14-A179-0E49BC205E5A}"/>
    <cellStyle name="Normal 9 5 2 2 2 3" xfId="3398" xr:uid="{52C60F68-7D3D-4FAB-9822-F8D800416909}"/>
    <cellStyle name="Normal 9 5 2 2 2 3 2" xfId="3399" xr:uid="{A7D84D49-75C3-492F-8483-A4BA44E1ED1E}"/>
    <cellStyle name="Normal 9 5 2 2 2 3 2 2" xfId="5197" xr:uid="{21EC7DAC-2869-48AE-A000-9E483946A2A3}"/>
    <cellStyle name="Normal 9 5 2 2 2 3 3" xfId="3400" xr:uid="{DEB0BFC0-6AC8-47D9-B90F-FD577C17CA56}"/>
    <cellStyle name="Normal 9 5 2 2 2 3 3 2" xfId="5198" xr:uid="{947663D2-421A-4841-8F16-C4047BFB4B0C}"/>
    <cellStyle name="Normal 9 5 2 2 2 3 4" xfId="3401" xr:uid="{03CA0861-E115-40D7-AD98-93C13EA8709B}"/>
    <cellStyle name="Normal 9 5 2 2 2 3 4 2" xfId="5199" xr:uid="{6518D14F-914E-44DA-ACB8-CC6C86BF2F9B}"/>
    <cellStyle name="Normal 9 5 2 2 2 3 5" xfId="5196" xr:uid="{47814A77-DF6C-45DD-B806-90334109864C}"/>
    <cellStyle name="Normal 9 5 2 2 2 4" xfId="3402" xr:uid="{5D86A963-245A-49A6-A2B1-B654F7A5EFF0}"/>
    <cellStyle name="Normal 9 5 2 2 2 4 2" xfId="5200" xr:uid="{351F3F5D-AB04-4D91-9C59-7459C56AD5F4}"/>
    <cellStyle name="Normal 9 5 2 2 2 5" xfId="3403" xr:uid="{0D7CCE81-E84A-4D9A-80E7-BF2B58D2C1DD}"/>
    <cellStyle name="Normal 9 5 2 2 2 5 2" xfId="5201" xr:uid="{D4511D37-2BA1-476F-9BF2-641114C01F41}"/>
    <cellStyle name="Normal 9 5 2 2 2 6" xfId="3404" xr:uid="{FE0A2B1A-1FB6-4859-A93A-8CAF03C86E3D}"/>
    <cellStyle name="Normal 9 5 2 2 2 6 2" xfId="5202" xr:uid="{23DF6A3F-1977-4DC7-849A-407FFA2C15EE}"/>
    <cellStyle name="Normal 9 5 2 2 2 7" xfId="5191" xr:uid="{79936A62-7095-47CB-81E6-9CA078F8AF08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10990471-9EA7-4774-B61B-87F455AD8F3C}"/>
    <cellStyle name="Normal 9 5 2 2 3 2 3" xfId="3408" xr:uid="{460C8630-68AB-426D-9D9D-763D724AF965}"/>
    <cellStyle name="Normal 9 5 2 2 3 2 3 2" xfId="5206" xr:uid="{B118CC09-ADC0-4F37-91D1-9DFFE7B0D969}"/>
    <cellStyle name="Normal 9 5 2 2 3 2 4" xfId="3409" xr:uid="{D555BAE4-2377-4ABA-9575-DA6DB052A73A}"/>
    <cellStyle name="Normal 9 5 2 2 3 2 4 2" xfId="5207" xr:uid="{86E3D0AD-CC71-447E-A456-7D60EECFBFD1}"/>
    <cellStyle name="Normal 9 5 2 2 3 2 5" xfId="5204" xr:uid="{29A3F405-43DA-4037-86DB-8B9094569997}"/>
    <cellStyle name="Normal 9 5 2 2 3 3" xfId="3410" xr:uid="{C505AA95-563E-408B-A1CC-731CD37B53A9}"/>
    <cellStyle name="Normal 9 5 2 2 3 3 2" xfId="5208" xr:uid="{999624C5-6DC0-41B2-B478-D9C0ECE33920}"/>
    <cellStyle name="Normal 9 5 2 2 3 4" xfId="3411" xr:uid="{D68FF109-AC44-43B9-9469-DF21F3BAECA0}"/>
    <cellStyle name="Normal 9 5 2 2 3 4 2" xfId="5209" xr:uid="{F5F17B65-0CA1-4C69-828C-AE3CE2EF2932}"/>
    <cellStyle name="Normal 9 5 2 2 3 5" xfId="3412" xr:uid="{48D2BC56-2EE9-4334-A763-D2EDC87911F4}"/>
    <cellStyle name="Normal 9 5 2 2 3 5 2" xfId="5210" xr:uid="{A6FB391D-11F8-40C3-8BE2-91E44F7E3469}"/>
    <cellStyle name="Normal 9 5 2 2 3 6" xfId="5203" xr:uid="{309178B6-046F-49A0-8BEF-883AD583C829}"/>
    <cellStyle name="Normal 9 5 2 2 4" xfId="3413" xr:uid="{19746D52-1266-4886-850F-DE49B8F1E5D1}"/>
    <cellStyle name="Normal 9 5 2 2 4 2" xfId="3414" xr:uid="{8F02253D-2DA7-4DF7-AB36-0A15BE33DDCE}"/>
    <cellStyle name="Normal 9 5 2 2 4 2 2" xfId="5212" xr:uid="{1591E99B-166A-4CC0-B38D-35A4859076B0}"/>
    <cellStyle name="Normal 9 5 2 2 4 2 2 2" xfId="5628" xr:uid="{3B05CFD6-32CD-4732-8FD9-3678676B0C77}"/>
    <cellStyle name="Normal 9 5 2 2 4 3" xfId="3415" xr:uid="{A1462127-7D09-4D1D-AA9D-AF764FEC13B9}"/>
    <cellStyle name="Normal 9 5 2 2 4 3 2" xfId="5213" xr:uid="{D4FB7CD4-FB2B-40BF-A5C5-F76D66673B33}"/>
    <cellStyle name="Normal 9 5 2 2 4 4" xfId="3416" xr:uid="{E5FC1265-8147-4DBD-94DB-054BA3D935D8}"/>
    <cellStyle name="Normal 9 5 2 2 4 4 2" xfId="5214" xr:uid="{0DDF5A46-93C3-4F13-8FBE-2081E664A67D}"/>
    <cellStyle name="Normal 9 5 2 2 4 5" xfId="5211" xr:uid="{4317E944-095B-4E71-9219-E600A9D894FC}"/>
    <cellStyle name="Normal 9 5 2 2 5" xfId="3417" xr:uid="{D1030FEA-03C9-49A7-8E62-BABCB3AB477F}"/>
    <cellStyle name="Normal 9 5 2 2 5 2" xfId="3418" xr:uid="{9EF967B1-DD50-422B-9C1C-8D416AF67331}"/>
    <cellStyle name="Normal 9 5 2 2 5 2 2" xfId="5216" xr:uid="{A204833D-FD49-4E4B-8CF6-863428F06F69}"/>
    <cellStyle name="Normal 9 5 2 2 5 3" xfId="3419" xr:uid="{3ADD6D94-AD84-40E9-A436-ABE7AEFFDEE9}"/>
    <cellStyle name="Normal 9 5 2 2 5 3 2" xfId="5217" xr:uid="{0E0B0DCF-BBC7-4419-9019-A32882CA08F1}"/>
    <cellStyle name="Normal 9 5 2 2 5 4" xfId="3420" xr:uid="{EBC5E9A4-78A2-4167-A8DF-A6150A067C14}"/>
    <cellStyle name="Normal 9 5 2 2 5 4 2" xfId="5218" xr:uid="{8091CD3C-9F7D-4AE1-8E25-AF771D1143F0}"/>
    <cellStyle name="Normal 9 5 2 2 5 5" xfId="5215" xr:uid="{F6B6D1AA-7382-4ADD-8EBD-070349B2CD89}"/>
    <cellStyle name="Normal 9 5 2 2 6" xfId="3421" xr:uid="{5E5DB2A2-9827-4596-869F-B8830BBB12B8}"/>
    <cellStyle name="Normal 9 5 2 2 6 2" xfId="5219" xr:uid="{AC14DF9A-AF5F-4EB7-8419-78FCDA87A2AA}"/>
    <cellStyle name="Normal 9 5 2 2 7" xfId="3422" xr:uid="{88D7E271-7BDB-49C9-AD74-416A73ED543D}"/>
    <cellStyle name="Normal 9 5 2 2 7 2" xfId="5220" xr:uid="{F4B73797-20EA-4182-B923-D386458ADF90}"/>
    <cellStyle name="Normal 9 5 2 2 8" xfId="3423" xr:uid="{08E1DCC5-DF73-4598-A21C-A13B18CBF928}"/>
    <cellStyle name="Normal 9 5 2 2 8 2" xfId="5221" xr:uid="{2E82821D-68DE-4BD6-9ECF-C52F98676520}"/>
    <cellStyle name="Normal 9 5 2 2 9" xfId="5190" xr:uid="{75BF622E-7341-4C88-A747-4D86F251CCA5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25818D3B-A215-46D2-9D09-1D7C6F611C1A}"/>
    <cellStyle name="Normal 9 5 2 3 2 2 2 2" xfId="5629" xr:uid="{91671007-B693-41E7-89D5-6E40688FAE8E}"/>
    <cellStyle name="Normal 9 5 2 3 2 3" xfId="3427" xr:uid="{6CAF1EA0-5483-45FF-99E2-B6981CAE9767}"/>
    <cellStyle name="Normal 9 5 2 3 2 3 2" xfId="5225" xr:uid="{95631EA5-B253-4AF5-B907-5FA86100DD66}"/>
    <cellStyle name="Normal 9 5 2 3 2 4" xfId="3428" xr:uid="{B47E8974-458C-4AF9-84CC-34D421E180D2}"/>
    <cellStyle name="Normal 9 5 2 3 2 4 2" xfId="5226" xr:uid="{57DEE39C-85F1-4F86-9D29-A6D4B4F32D68}"/>
    <cellStyle name="Normal 9 5 2 3 2 5" xfId="5223" xr:uid="{A3F71A9B-C800-4E4A-86BB-748DE586E22B}"/>
    <cellStyle name="Normal 9 5 2 3 3" xfId="3429" xr:uid="{DF70A764-65AE-4A06-B0C3-C0EA68E39D1E}"/>
    <cellStyle name="Normal 9 5 2 3 3 2" xfId="3430" xr:uid="{33B9A006-230F-4430-AD81-0A1828F7FF73}"/>
    <cellStyle name="Normal 9 5 2 3 3 2 2" xfId="5228" xr:uid="{A809166D-D2F1-4CF3-B11E-B878FD2D8823}"/>
    <cellStyle name="Normal 9 5 2 3 3 3" xfId="3431" xr:uid="{4C6CE248-1EA7-4D82-AF72-DBF364689ED2}"/>
    <cellStyle name="Normal 9 5 2 3 3 3 2" xfId="5229" xr:uid="{C035B888-9F10-4D64-89D9-5D107D03D853}"/>
    <cellStyle name="Normal 9 5 2 3 3 4" xfId="3432" xr:uid="{95A18C9F-E989-4B20-93A6-3A5BC6326BF0}"/>
    <cellStyle name="Normal 9 5 2 3 3 4 2" xfId="5230" xr:uid="{57448374-08B0-4E31-97D6-2B2115C6D279}"/>
    <cellStyle name="Normal 9 5 2 3 3 5" xfId="5227" xr:uid="{0CAB4D1A-8833-4D24-ABC7-B25E243A9FCA}"/>
    <cellStyle name="Normal 9 5 2 3 4" xfId="3433" xr:uid="{63CBE5E3-3D73-45AA-8C1D-E37B4B46874E}"/>
    <cellStyle name="Normal 9 5 2 3 4 2" xfId="5231" xr:uid="{CEC3E8FB-A90B-4EDF-9447-7D891B38FF6D}"/>
    <cellStyle name="Normal 9 5 2 3 5" xfId="3434" xr:uid="{50BFB28E-AADF-4B76-ABA7-97EA3ECBB478}"/>
    <cellStyle name="Normal 9 5 2 3 5 2" xfId="5232" xr:uid="{716FA92E-1D38-402F-B3F5-5A7D22CA15E6}"/>
    <cellStyle name="Normal 9 5 2 3 6" xfId="3435" xr:uid="{9AFBB40A-5FA7-4E06-8CB0-CD5FD46CC394}"/>
    <cellStyle name="Normal 9 5 2 3 6 2" xfId="5233" xr:uid="{0D3256A2-F85B-4F7A-859B-D4C2FD125865}"/>
    <cellStyle name="Normal 9 5 2 3 7" xfId="5222" xr:uid="{743DBDBA-686D-46F2-B996-32C8DB3606B7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35657BAE-1AE4-407D-9B1B-480224F6A29D}"/>
    <cellStyle name="Normal 9 5 2 4 2 3" xfId="3439" xr:uid="{99513CF1-4434-4648-9370-365F77384D49}"/>
    <cellStyle name="Normal 9 5 2 4 2 3 2" xfId="5237" xr:uid="{A084059D-1DB9-4CAB-885B-16055D5E1385}"/>
    <cellStyle name="Normal 9 5 2 4 2 4" xfId="3440" xr:uid="{0BFD76FB-8B12-4A52-80B3-C930DD07FDA4}"/>
    <cellStyle name="Normal 9 5 2 4 2 4 2" xfId="5238" xr:uid="{EF044E54-D713-4F60-8241-FC1BD1AD225E}"/>
    <cellStyle name="Normal 9 5 2 4 2 5" xfId="5235" xr:uid="{1381AE18-E392-4BE9-A3F8-FF9674669E33}"/>
    <cellStyle name="Normal 9 5 2 4 3" xfId="3441" xr:uid="{558C0A5C-B690-4755-A11B-3995B5942152}"/>
    <cellStyle name="Normal 9 5 2 4 3 2" xfId="5239" xr:uid="{25493E6F-B421-4981-B0CA-C1FCAE095344}"/>
    <cellStyle name="Normal 9 5 2 4 4" xfId="3442" xr:uid="{731FAB44-C035-4434-BBC2-78D19177F876}"/>
    <cellStyle name="Normal 9 5 2 4 4 2" xfId="5240" xr:uid="{7824326D-439B-4FCA-AD7B-B574784B19F8}"/>
    <cellStyle name="Normal 9 5 2 4 5" xfId="3443" xr:uid="{5287E35C-CA63-49C4-85CA-9AC4CE3047F9}"/>
    <cellStyle name="Normal 9 5 2 4 5 2" xfId="5241" xr:uid="{82427C68-A0F7-43A2-8CA1-21A9AC71933E}"/>
    <cellStyle name="Normal 9 5 2 4 6" xfId="5234" xr:uid="{A0BFFB73-5FD1-4DFE-BA5B-B5A3D54B4B11}"/>
    <cellStyle name="Normal 9 5 2 5" xfId="3444" xr:uid="{E41A2246-1F45-4D76-B522-E10C396DE870}"/>
    <cellStyle name="Normal 9 5 2 5 2" xfId="3445" xr:uid="{9C71CA7C-6CFE-4080-AE49-38B843637FEB}"/>
    <cellStyle name="Normal 9 5 2 5 2 2" xfId="5243" xr:uid="{44E6528C-A764-40F9-8D0C-12F8FD0CDAB0}"/>
    <cellStyle name="Normal 9 5 2 5 2 2 2" xfId="5630" xr:uid="{0B47624B-EE9E-475B-8776-EB7780141C98}"/>
    <cellStyle name="Normal 9 5 2 5 3" xfId="3446" xr:uid="{0CF0622F-4418-4EC2-ACF3-0B81D498B5AD}"/>
    <cellStyle name="Normal 9 5 2 5 3 2" xfId="5244" xr:uid="{036C81B0-DDDE-4AD7-9ABB-08D83AE1201C}"/>
    <cellStyle name="Normal 9 5 2 5 4" xfId="3447" xr:uid="{A6E4643C-6A1B-4B6B-A850-222E09D6CCA6}"/>
    <cellStyle name="Normal 9 5 2 5 4 2" xfId="5245" xr:uid="{94F5E237-8F25-4E80-94B1-FCA3C8671FAA}"/>
    <cellStyle name="Normal 9 5 2 5 5" xfId="5242" xr:uid="{BE8CC06C-D0D5-4623-8D8B-01F05167349B}"/>
    <cellStyle name="Normal 9 5 2 6" xfId="3448" xr:uid="{8C110C3A-907B-435A-A8AA-D24C4B1366CE}"/>
    <cellStyle name="Normal 9 5 2 6 2" xfId="3449" xr:uid="{8568CA61-10C1-4A67-BF81-74C3A75566F2}"/>
    <cellStyle name="Normal 9 5 2 6 2 2" xfId="5247" xr:uid="{C10F40AA-BFAB-405E-959F-1E928792496D}"/>
    <cellStyle name="Normal 9 5 2 6 3" xfId="3450" xr:uid="{29A4313F-8949-45E4-B984-92A0944FDCE2}"/>
    <cellStyle name="Normal 9 5 2 6 3 2" xfId="5248" xr:uid="{B063E2DF-01E4-465E-96E0-38BD148FDE9B}"/>
    <cellStyle name="Normal 9 5 2 6 4" xfId="3451" xr:uid="{0325FD9A-847A-43EE-B727-CD6655DBABC1}"/>
    <cellStyle name="Normal 9 5 2 6 4 2" xfId="5249" xr:uid="{DF42796C-8F8C-4968-A71A-CB1791FEC1F6}"/>
    <cellStyle name="Normal 9 5 2 6 5" xfId="5246" xr:uid="{90A28C2C-C03E-46A6-B1B9-41F3F5DB9673}"/>
    <cellStyle name="Normal 9 5 2 7" xfId="3452" xr:uid="{E9633376-09FD-480B-B8E6-E2BBB4C54C9C}"/>
    <cellStyle name="Normal 9 5 2 7 2" xfId="5250" xr:uid="{15809BEF-1E05-4096-AF4F-F276D12D94FB}"/>
    <cellStyle name="Normal 9 5 2 8" xfId="3453" xr:uid="{24667192-8A7F-4C78-B8E0-8EA511051635}"/>
    <cellStyle name="Normal 9 5 2 8 2" xfId="5251" xr:uid="{0D7F029E-C811-46F1-8296-203F1FC2455C}"/>
    <cellStyle name="Normal 9 5 2 9" xfId="3454" xr:uid="{A3859758-B49F-42CD-A0B5-055EE9E68BF6}"/>
    <cellStyle name="Normal 9 5 2 9 2" xfId="5252" xr:uid="{8D46FD45-B54E-4EBB-B31C-D94D80F7F5CB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4BDE553B-FCA6-48FF-946E-B67D51A9278C}"/>
    <cellStyle name="Normal 9 5 3 2 2 2 3" xfId="5256" xr:uid="{75BCEAA4-D8A2-486D-AA52-793AE77F6F19}"/>
    <cellStyle name="Normal 9 5 3 2 2 3" xfId="3459" xr:uid="{81EDA8D9-CE06-4943-BBD1-3133299612F3}"/>
    <cellStyle name="Normal 9 5 3 2 2 3 2" xfId="5258" xr:uid="{0A6FDF13-E0D2-4E73-BE94-DA11B35BAF62}"/>
    <cellStyle name="Normal 9 5 3 2 2 4" xfId="3460" xr:uid="{9B9702E4-91CA-4288-83C4-823B366BBDE5}"/>
    <cellStyle name="Normal 9 5 3 2 2 4 2" xfId="5259" xr:uid="{C49DBF42-6E9F-4D09-AF3E-0C1B2768E1C2}"/>
    <cellStyle name="Normal 9 5 3 2 2 5" xfId="5255" xr:uid="{12106919-0E71-4927-B961-F8223CD9D3B1}"/>
    <cellStyle name="Normal 9 5 3 2 3" xfId="3461" xr:uid="{215002A9-D445-4D5A-AE79-C3D1F42472E5}"/>
    <cellStyle name="Normal 9 5 3 2 3 2" xfId="3462" xr:uid="{3B61D4E9-2E45-4B2B-8CF2-01515EE8EC5B}"/>
    <cellStyle name="Normal 9 5 3 2 3 2 2" xfId="5261" xr:uid="{666A1C80-ECDE-4749-A4FD-8D99F48DD942}"/>
    <cellStyle name="Normal 9 5 3 2 3 3" xfId="3463" xr:uid="{1F61B04B-9527-40FF-BE3D-CA384975FB41}"/>
    <cellStyle name="Normal 9 5 3 2 3 3 2" xfId="5262" xr:uid="{A42CAEE2-A567-4ACF-B8C0-537641159EBB}"/>
    <cellStyle name="Normal 9 5 3 2 3 4" xfId="3464" xr:uid="{8882092E-0D1E-4D0E-907F-194906559D1A}"/>
    <cellStyle name="Normal 9 5 3 2 3 4 2" xfId="5263" xr:uid="{173509C9-FC58-4E68-9652-A6D35DE226F3}"/>
    <cellStyle name="Normal 9 5 3 2 3 5" xfId="5260" xr:uid="{5A637644-02E0-4A33-8574-B468F3C10C69}"/>
    <cellStyle name="Normal 9 5 3 2 4" xfId="3465" xr:uid="{411F4421-ABEA-461A-9058-E8CD9798B9E8}"/>
    <cellStyle name="Normal 9 5 3 2 4 2" xfId="5264" xr:uid="{D32A1F14-AFEF-4980-91FA-D946FEFC120B}"/>
    <cellStyle name="Normal 9 5 3 2 5" xfId="3466" xr:uid="{0B02444B-F6A2-462A-9062-3C95251D624E}"/>
    <cellStyle name="Normal 9 5 3 2 5 2" xfId="5265" xr:uid="{2F602A10-24C7-436F-A9DC-CD87F547C033}"/>
    <cellStyle name="Normal 9 5 3 2 6" xfId="3467" xr:uid="{65C3478D-E36D-4799-9007-A7B5C1DE94A4}"/>
    <cellStyle name="Normal 9 5 3 2 6 2" xfId="5266" xr:uid="{22B05962-FCAB-4C47-9C72-8341D9E892F5}"/>
    <cellStyle name="Normal 9 5 3 2 7" xfId="5254" xr:uid="{DC940D49-BC3C-437C-BE93-9E9AD488D903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3F01AA7F-92A0-4835-A9C1-CAD03E456085}"/>
    <cellStyle name="Normal 9 5 3 3 2 3" xfId="3471" xr:uid="{9DD214D2-D70D-43B5-B6D3-39A6668C3BA7}"/>
    <cellStyle name="Normal 9 5 3 3 2 3 2" xfId="5270" xr:uid="{1CCDD819-B838-41DE-81AE-9DA7815E936A}"/>
    <cellStyle name="Normal 9 5 3 3 2 4" xfId="3472" xr:uid="{4CAC0FFB-A3DC-46A0-853A-11ACB7CC7939}"/>
    <cellStyle name="Normal 9 5 3 3 2 4 2" xfId="5271" xr:uid="{93E4FEF5-F5A3-424B-B9D2-7D5E111A9A65}"/>
    <cellStyle name="Normal 9 5 3 3 2 5" xfId="5268" xr:uid="{879DFA7D-1B10-4914-B384-CC6B20BA6B3D}"/>
    <cellStyle name="Normal 9 5 3 3 3" xfId="3473" xr:uid="{E5026B54-9B89-4D83-A174-5D07F5E2155D}"/>
    <cellStyle name="Normal 9 5 3 3 3 2" xfId="5272" xr:uid="{A51206FA-E23C-4B6C-9FBE-2B0CACAD5172}"/>
    <cellStyle name="Normal 9 5 3 3 4" xfId="3474" xr:uid="{E062739B-F646-405F-8385-F898B790ECB5}"/>
    <cellStyle name="Normal 9 5 3 3 4 2" xfId="5273" xr:uid="{20618EF0-0621-4CF8-8E62-3BC779CE69A9}"/>
    <cellStyle name="Normal 9 5 3 3 5" xfId="3475" xr:uid="{F5D30213-279D-4255-A0DE-3F69F4F403A7}"/>
    <cellStyle name="Normal 9 5 3 3 5 2" xfId="5274" xr:uid="{64025572-3737-40EE-B965-76E52133EA8E}"/>
    <cellStyle name="Normal 9 5 3 3 6" xfId="5267" xr:uid="{54163A49-582F-4D21-B1FE-D0A24EC939BF}"/>
    <cellStyle name="Normal 9 5 3 4" xfId="3476" xr:uid="{2956DDAD-978D-48AC-8E58-46D23C8B510F}"/>
    <cellStyle name="Normal 9 5 3 4 2" xfId="3477" xr:uid="{D1FFA0D6-70DA-4217-8381-68FE55181D90}"/>
    <cellStyle name="Normal 9 5 3 4 2 2" xfId="5276" xr:uid="{C462BB05-3412-441E-AE11-44D2F64F98B5}"/>
    <cellStyle name="Normal 9 5 3 4 2 2 2" xfId="5631" xr:uid="{02829E46-02BA-42B7-AD7C-5EFCEB2975D0}"/>
    <cellStyle name="Normal 9 5 3 4 3" xfId="3478" xr:uid="{900533C0-49E9-4916-B9A3-32FDDAE42CF6}"/>
    <cellStyle name="Normal 9 5 3 4 3 2" xfId="5277" xr:uid="{4A4BF2BF-7098-4129-A7E0-6128B0A39817}"/>
    <cellStyle name="Normal 9 5 3 4 4" xfId="3479" xr:uid="{D7820F01-9A4B-4F9C-B399-F6C809DC336F}"/>
    <cellStyle name="Normal 9 5 3 4 4 2" xfId="5278" xr:uid="{6B5A6D3F-3C98-4B9B-94C2-51FAE149F6EE}"/>
    <cellStyle name="Normal 9 5 3 4 5" xfId="5275" xr:uid="{7882FF90-7F56-426B-8E41-A3F6B33F1153}"/>
    <cellStyle name="Normal 9 5 3 5" xfId="3480" xr:uid="{7CB31839-CB84-4E61-8E87-49120194112E}"/>
    <cellStyle name="Normal 9 5 3 5 2" xfId="3481" xr:uid="{78CD7958-FB10-470E-9ADC-A9F616CE1DA8}"/>
    <cellStyle name="Normal 9 5 3 5 2 2" xfId="5280" xr:uid="{D5C9157B-E83D-40C0-9EC1-3B69C11DED4E}"/>
    <cellStyle name="Normal 9 5 3 5 3" xfId="3482" xr:uid="{7A44180B-DC9E-4628-AA2C-D511A3E1A4DB}"/>
    <cellStyle name="Normal 9 5 3 5 3 2" xfId="5281" xr:uid="{06084158-EE28-489E-AFF8-876527CE1AD4}"/>
    <cellStyle name="Normal 9 5 3 5 4" xfId="3483" xr:uid="{C065D9EF-3BF9-4395-869B-985EBB592D22}"/>
    <cellStyle name="Normal 9 5 3 5 4 2" xfId="5282" xr:uid="{74549EA6-7E54-4EEE-95E1-18B35ECE6366}"/>
    <cellStyle name="Normal 9 5 3 5 5" xfId="5279" xr:uid="{A50BE4DA-1F85-40B8-950F-EB49DAFC9C9E}"/>
    <cellStyle name="Normal 9 5 3 6" xfId="3484" xr:uid="{8069611D-FE07-40C2-A3F2-F7AADA426843}"/>
    <cellStyle name="Normal 9 5 3 6 2" xfId="5283" xr:uid="{05C8E435-3FB5-45CC-B8E2-7DCCA6CEA516}"/>
    <cellStyle name="Normal 9 5 3 7" xfId="3485" xr:uid="{E409B1D1-567A-4E09-ADFE-5127B91B5C13}"/>
    <cellStyle name="Normal 9 5 3 7 2" xfId="5284" xr:uid="{9C7B9FE8-E67D-4831-9EEF-546527F07529}"/>
    <cellStyle name="Normal 9 5 3 8" xfId="3486" xr:uid="{AD8E4184-C5B5-42A8-95BB-6AF790A5515D}"/>
    <cellStyle name="Normal 9 5 3 8 2" xfId="5285" xr:uid="{D4AC5126-C62C-42EB-AAC7-0FACF549B9C3}"/>
    <cellStyle name="Normal 9 5 3 9" xfId="5253" xr:uid="{4AB583B4-FDC1-451E-9A0A-7D590972E6E4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B5152034-CC79-4890-90F7-3345CF18DBC1}"/>
    <cellStyle name="Normal 9 5 4 2 2 3" xfId="3491" xr:uid="{F4965547-5CE4-4099-98C1-719E32EC737E}"/>
    <cellStyle name="Normal 9 5 4 2 2 3 2" xfId="5290" xr:uid="{9DB76D52-839A-44EF-AA57-B2491D93C79C}"/>
    <cellStyle name="Normal 9 5 4 2 2 4" xfId="3492" xr:uid="{CAFDA8F3-4445-4C8B-9D75-ED2E1F9C4D20}"/>
    <cellStyle name="Normal 9 5 4 2 2 4 2" xfId="5291" xr:uid="{BE74F9D1-A989-4EE7-93F4-59C8770D95C6}"/>
    <cellStyle name="Normal 9 5 4 2 2 5" xfId="5288" xr:uid="{17E473FC-84E6-4A89-B431-0CE59603F39B}"/>
    <cellStyle name="Normal 9 5 4 2 3" xfId="3493" xr:uid="{ABEBAA1B-2EFC-4D53-91C2-CFB8E892C35D}"/>
    <cellStyle name="Normal 9 5 4 2 3 2" xfId="5292" xr:uid="{EF80D746-45E2-4ADE-A9B8-95A8AD6326C0}"/>
    <cellStyle name="Normal 9 5 4 2 4" xfId="3494" xr:uid="{F80B5EA7-759F-4D1A-BE47-A48DFBB52A17}"/>
    <cellStyle name="Normal 9 5 4 2 4 2" xfId="5293" xr:uid="{B4B4332D-1047-4170-BF9A-7D5D9362D6DA}"/>
    <cellStyle name="Normal 9 5 4 2 5" xfId="3495" xr:uid="{8290C90D-43B6-427D-AB95-609FE562B116}"/>
    <cellStyle name="Normal 9 5 4 2 5 2" xfId="5294" xr:uid="{A9A93ECE-1F22-4AB5-A224-6121CCE0E543}"/>
    <cellStyle name="Normal 9 5 4 2 6" xfId="5287" xr:uid="{52521D7D-C729-4924-96CD-55A2E1F539CC}"/>
    <cellStyle name="Normal 9 5 4 3" xfId="3496" xr:uid="{F50801D6-FC22-40E5-A00A-61F4FB8F1128}"/>
    <cellStyle name="Normal 9 5 4 3 2" xfId="3497" xr:uid="{39EF0002-E058-4ADE-9EE2-B1CCF3F38BC8}"/>
    <cellStyle name="Normal 9 5 4 3 2 2" xfId="5296" xr:uid="{DEB61429-79E0-425C-A30A-155EC2A57711}"/>
    <cellStyle name="Normal 9 5 4 3 3" xfId="3498" xr:uid="{34CA5CF6-F299-4624-8DA9-F03519E3BC52}"/>
    <cellStyle name="Normal 9 5 4 3 3 2" xfId="5297" xr:uid="{EDE6473D-482C-4C8C-86E6-0818AAD571DB}"/>
    <cellStyle name="Normal 9 5 4 3 4" xfId="3499" xr:uid="{39A6F213-740F-4718-A632-93D5AE134FC9}"/>
    <cellStyle name="Normal 9 5 4 3 4 2" xfId="5298" xr:uid="{82A1497B-3F3C-4647-BC32-2E2B634AF4FF}"/>
    <cellStyle name="Normal 9 5 4 3 5" xfId="5295" xr:uid="{6C88ABA4-2E41-4503-8873-29B624D5C1F2}"/>
    <cellStyle name="Normal 9 5 4 4" xfId="3500" xr:uid="{2C9BBD38-6AEB-49E7-BA39-C871B7F700AA}"/>
    <cellStyle name="Normal 9 5 4 4 2" xfId="3501" xr:uid="{681755ED-F5DC-433D-B04E-19D20F0825CC}"/>
    <cellStyle name="Normal 9 5 4 4 2 2" xfId="5300" xr:uid="{5E5D6969-4747-4A6D-9F1B-D76FD8B87251}"/>
    <cellStyle name="Normal 9 5 4 4 3" xfId="3502" xr:uid="{A023CC44-368B-47B8-88A1-E0BBB93BA094}"/>
    <cellStyle name="Normal 9 5 4 4 3 2" xfId="5301" xr:uid="{9C6B6C02-E2BC-4EC6-B9E8-63F781FDEE05}"/>
    <cellStyle name="Normal 9 5 4 4 4" xfId="3503" xr:uid="{2498BC5C-214B-434F-BC73-5368B7617698}"/>
    <cellStyle name="Normal 9 5 4 4 4 2" xfId="5302" xr:uid="{C8398AA6-89B5-420F-B934-C128B38DFF54}"/>
    <cellStyle name="Normal 9 5 4 4 5" xfId="5299" xr:uid="{DD675EC1-86F1-46C8-8748-4E274DF5ED11}"/>
    <cellStyle name="Normal 9 5 4 5" xfId="3504" xr:uid="{8446262D-E7F7-4258-9D75-FCC787D28D67}"/>
    <cellStyle name="Normal 9 5 4 5 2" xfId="5303" xr:uid="{A46F8EE3-4F3B-49BB-8E33-EC4A3447B647}"/>
    <cellStyle name="Normal 9 5 4 6" xfId="3505" xr:uid="{77E3D96C-E4D1-4F59-B251-4F8906AAB81D}"/>
    <cellStyle name="Normal 9 5 4 6 2" xfId="5304" xr:uid="{56980AAB-DD32-4434-9FCC-AA2CDE06B9AC}"/>
    <cellStyle name="Normal 9 5 4 7" xfId="3506" xr:uid="{32671DA6-9AD3-4086-BD12-3784DE729229}"/>
    <cellStyle name="Normal 9 5 4 7 2" xfId="5305" xr:uid="{5B61D671-8C3C-4BB9-B490-3D3450E15B2D}"/>
    <cellStyle name="Normal 9 5 4 8" xfId="5286" xr:uid="{F8A8149A-1C57-4E89-B856-1F4DF2AA9BAF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4B347D14-3FB7-46DF-A142-504930AF189E}"/>
    <cellStyle name="Normal 9 5 5 2 3" xfId="3510" xr:uid="{C7D3BD57-3ACF-4D97-BA3E-A4BF37669E8D}"/>
    <cellStyle name="Normal 9 5 5 2 3 2" xfId="5309" xr:uid="{2A680039-6C65-4BD1-8DE5-64E51A0E4AEF}"/>
    <cellStyle name="Normal 9 5 5 2 4" xfId="3511" xr:uid="{8DA4C761-7A49-4571-8A1D-72507E79E84E}"/>
    <cellStyle name="Normal 9 5 5 2 4 2" xfId="5310" xr:uid="{97503D3A-3450-4131-AAD9-B58130665C92}"/>
    <cellStyle name="Normal 9 5 5 2 5" xfId="5307" xr:uid="{A8381A31-F62D-43C7-AEA6-7A100F76E5F8}"/>
    <cellStyle name="Normal 9 5 5 3" xfId="3512" xr:uid="{2BE788CD-4950-456F-8B23-3AA8AD516D7B}"/>
    <cellStyle name="Normal 9 5 5 3 2" xfId="3513" xr:uid="{44C72F3C-AE61-4366-B44B-8ACA85C34C2A}"/>
    <cellStyle name="Normal 9 5 5 3 2 2" xfId="5312" xr:uid="{56A681F9-8885-487D-A047-AEA2141F85B8}"/>
    <cellStyle name="Normal 9 5 5 3 3" xfId="3514" xr:uid="{0ED9306D-CB61-424E-8173-2CCDE6CAA260}"/>
    <cellStyle name="Normal 9 5 5 3 3 2" xfId="5313" xr:uid="{260E4D67-3F2F-4529-B2E2-68A2FA2C27C7}"/>
    <cellStyle name="Normal 9 5 5 3 4" xfId="3515" xr:uid="{E66B88EB-697F-46E7-AF5B-304EDB839CEE}"/>
    <cellStyle name="Normal 9 5 5 3 4 2" xfId="5314" xr:uid="{5B956D47-7110-4AB4-8EA5-318ECCD264BF}"/>
    <cellStyle name="Normal 9 5 5 3 5" xfId="5311" xr:uid="{0E653889-F1B4-4ECD-ADDA-3C54570B49B7}"/>
    <cellStyle name="Normal 9 5 5 4" xfId="3516" xr:uid="{E57C5B06-B711-49E3-BBE2-CD6C41D017AC}"/>
    <cellStyle name="Normal 9 5 5 4 2" xfId="5315" xr:uid="{ADBCC834-A799-44CC-8CB5-E861C8BADBE7}"/>
    <cellStyle name="Normal 9 5 5 5" xfId="3517" xr:uid="{20BC3070-137A-4FE4-86CB-626E81A8A232}"/>
    <cellStyle name="Normal 9 5 5 5 2" xfId="5316" xr:uid="{891EDCB3-7034-4889-BD1D-B3E133C787FA}"/>
    <cellStyle name="Normal 9 5 5 6" xfId="3518" xr:uid="{5C5464CF-3BBC-4985-967F-F6E6B54E4410}"/>
    <cellStyle name="Normal 9 5 5 6 2" xfId="5317" xr:uid="{4855D02B-BE5E-4637-A7A4-B8E97521C35A}"/>
    <cellStyle name="Normal 9 5 5 7" xfId="5306" xr:uid="{94755DBF-D2D0-45C8-A411-0ED18C7FE10B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FA6364E9-DCB3-45D6-8663-AF2E88236741}"/>
    <cellStyle name="Normal 9 5 6 2 3" xfId="3522" xr:uid="{006A5A07-34F7-42CB-A581-0731DEA5CD09}"/>
    <cellStyle name="Normal 9 5 6 2 3 2" xfId="5321" xr:uid="{52840BBC-8441-4E17-8825-D9386BCB0653}"/>
    <cellStyle name="Normal 9 5 6 2 4" xfId="3523" xr:uid="{9FB6EDE4-ABB1-4D30-B3C6-2868CB304DE9}"/>
    <cellStyle name="Normal 9 5 6 2 4 2" xfId="5322" xr:uid="{908DA045-DAF2-4D30-B85C-8FE4EB10AC9D}"/>
    <cellStyle name="Normal 9 5 6 2 5" xfId="5319" xr:uid="{681985E7-9EA9-4125-B439-B12B2018AAF4}"/>
    <cellStyle name="Normal 9 5 6 3" xfId="3524" xr:uid="{70D31E7D-8D35-44B6-B356-31B307F95A5E}"/>
    <cellStyle name="Normal 9 5 6 3 2" xfId="5323" xr:uid="{691E2713-1027-4F2A-AA84-79FF10C89290}"/>
    <cellStyle name="Normal 9 5 6 4" xfId="3525" xr:uid="{59D60B76-2E95-4932-908E-B4A988E02ED0}"/>
    <cellStyle name="Normal 9 5 6 4 2" xfId="5324" xr:uid="{B4DE2CBF-F464-40FC-BCEC-CA0F308BC1A8}"/>
    <cellStyle name="Normal 9 5 6 5" xfId="3526" xr:uid="{53C37F21-B8FF-4570-A5B6-899519EC1C2C}"/>
    <cellStyle name="Normal 9 5 6 5 2" xfId="5325" xr:uid="{B309CB4A-E1D4-42A6-82DC-90991F733625}"/>
    <cellStyle name="Normal 9 5 6 6" xfId="5318" xr:uid="{1923981B-A96A-4102-B5F1-37F2A4B7D660}"/>
    <cellStyle name="Normal 9 5 7" xfId="3527" xr:uid="{8A32F5F6-6741-43EE-B908-023D31B5CDEF}"/>
    <cellStyle name="Normal 9 5 7 2" xfId="3528" xr:uid="{0BFFC645-E101-4F53-AA74-A74675214F22}"/>
    <cellStyle name="Normal 9 5 7 2 2" xfId="5327" xr:uid="{AFD74103-32DA-49C1-AE38-8879F000BCC0}"/>
    <cellStyle name="Normal 9 5 7 3" xfId="3529" xr:uid="{6C2490A9-054E-46AA-BD0E-B1E151926868}"/>
    <cellStyle name="Normal 9 5 7 3 2" xfId="5328" xr:uid="{E75CE5E4-AAA8-4070-855D-7AADEC3AA000}"/>
    <cellStyle name="Normal 9 5 7 4" xfId="3530" xr:uid="{ED3CC8C0-21C6-4A1E-BC3F-94506ED26F43}"/>
    <cellStyle name="Normal 9 5 7 4 2" xfId="5329" xr:uid="{1A7AB4A6-D8B1-4F95-9BE5-A8A726A68762}"/>
    <cellStyle name="Normal 9 5 7 5" xfId="5326" xr:uid="{B53DCA7A-92DF-42D2-A933-3F14CB18C7E6}"/>
    <cellStyle name="Normal 9 5 8" xfId="3531" xr:uid="{6C98A002-3128-4D4F-83EE-6C28969DC451}"/>
    <cellStyle name="Normal 9 5 8 2" xfId="3532" xr:uid="{DC28BC4D-8758-49D8-B680-B0944F67D6B4}"/>
    <cellStyle name="Normal 9 5 8 2 2" xfId="5331" xr:uid="{3BF4779A-E5B6-417C-9CA1-06BA9269C496}"/>
    <cellStyle name="Normal 9 5 8 3" xfId="3533" xr:uid="{268D54E0-77E2-4619-B8E2-87A0033AA1BC}"/>
    <cellStyle name="Normal 9 5 8 3 2" xfId="5332" xr:uid="{FCAB94D5-44FF-4266-A3EC-5F329F7A75CC}"/>
    <cellStyle name="Normal 9 5 8 4" xfId="3534" xr:uid="{94538C98-43EE-4226-9D9A-8F6193FFF09B}"/>
    <cellStyle name="Normal 9 5 8 4 2" xfId="5333" xr:uid="{5C809C0D-8885-4F71-AD79-7E4E8D18C62E}"/>
    <cellStyle name="Normal 9 5 8 5" xfId="5330" xr:uid="{7C68DAAC-72D5-4867-9092-293A82B6A0F9}"/>
    <cellStyle name="Normal 9 5 9" xfId="3535" xr:uid="{50615741-9D37-4C1F-A470-C55E03F6F494}"/>
    <cellStyle name="Normal 9 5 9 2" xfId="5334" xr:uid="{B444D2FE-9062-4B6B-998D-91BCF1E73650}"/>
    <cellStyle name="Normal 9 6" xfId="3536" xr:uid="{BFF50448-C313-459F-A1AE-C47CB71FEEAF}"/>
    <cellStyle name="Normal 9 6 10" xfId="5335" xr:uid="{BD8BF6A5-0C0B-4C1F-9A01-E7689ED1DEDE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8D0D3217-1CF8-438B-92F8-25E3D3DFB44E}"/>
    <cellStyle name="Normal 9 6 2 2 2 2 2 2" xfId="5632" xr:uid="{0099148D-96B7-4BD5-B608-A3E9A6EA9438}"/>
    <cellStyle name="Normal 9 6 2 2 2 3" xfId="3541" xr:uid="{73779289-A292-487E-B418-CBD91DC2C29B}"/>
    <cellStyle name="Normal 9 6 2 2 2 3 2" xfId="5340" xr:uid="{D8A0954B-E7EA-497E-9817-0FD2DDCE98B6}"/>
    <cellStyle name="Normal 9 6 2 2 2 4" xfId="3542" xr:uid="{73DBD49D-6AE8-49DC-8480-11C32F4CC6D8}"/>
    <cellStyle name="Normal 9 6 2 2 2 4 2" xfId="5341" xr:uid="{0F6EB445-AC13-4AAC-9918-08AAB7CF6152}"/>
    <cellStyle name="Normal 9 6 2 2 2 5" xfId="5338" xr:uid="{D17961C7-BB0C-4E8E-8E72-147C978D1235}"/>
    <cellStyle name="Normal 9 6 2 2 3" xfId="3543" xr:uid="{7BA9F422-CD62-4268-82F0-C92AB9933DCF}"/>
    <cellStyle name="Normal 9 6 2 2 3 2" xfId="3544" xr:uid="{5377CFB1-BB37-4FE4-AB9C-531370EB18D3}"/>
    <cellStyle name="Normal 9 6 2 2 3 2 2" xfId="5343" xr:uid="{1EAC51D8-B103-4C4B-90AD-CA00BE80818B}"/>
    <cellStyle name="Normal 9 6 2 2 3 3" xfId="3545" xr:uid="{6DE34F42-A5F4-48D8-B3CF-462084457B73}"/>
    <cellStyle name="Normal 9 6 2 2 3 3 2" xfId="5344" xr:uid="{F74B4925-8315-4F98-8DD6-4C8B7BC1FA9D}"/>
    <cellStyle name="Normal 9 6 2 2 3 4" xfId="3546" xr:uid="{6D549EB1-AE7E-45A6-8D6A-4E41FABAA8D3}"/>
    <cellStyle name="Normal 9 6 2 2 3 4 2" xfId="5345" xr:uid="{BFECB924-ABB0-4F53-8FAA-98CA47AFAB33}"/>
    <cellStyle name="Normal 9 6 2 2 3 5" xfId="5342" xr:uid="{542A6B27-DB86-4AFF-AA2F-3AB59776E552}"/>
    <cellStyle name="Normal 9 6 2 2 4" xfId="3547" xr:uid="{25C44FEE-C857-454C-9628-80136D3143C4}"/>
    <cellStyle name="Normal 9 6 2 2 4 2" xfId="5346" xr:uid="{76AAA594-5240-4F56-A5D9-0122970B91A2}"/>
    <cellStyle name="Normal 9 6 2 2 5" xfId="3548" xr:uid="{BB987446-C94E-4745-8998-FC992F40EDDE}"/>
    <cellStyle name="Normal 9 6 2 2 5 2" xfId="5347" xr:uid="{1FAB4AD2-F62D-496E-9F0E-5722F11F80D8}"/>
    <cellStyle name="Normal 9 6 2 2 6" xfId="3549" xr:uid="{7D423F21-B260-4FB8-84D8-F006CDBDBE2B}"/>
    <cellStyle name="Normal 9 6 2 2 6 2" xfId="5348" xr:uid="{53D42BBD-AD99-4B68-A33F-F0A1EE01BB35}"/>
    <cellStyle name="Normal 9 6 2 2 7" xfId="5337" xr:uid="{3FC4097F-B4DE-4E9F-8B00-D038937EA646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830CE22B-514C-42EE-8CA0-58511254D290}"/>
    <cellStyle name="Normal 9 6 2 3 2 3" xfId="3553" xr:uid="{976C345C-BF81-4A56-AF4A-BA19F53385F9}"/>
    <cellStyle name="Normal 9 6 2 3 2 3 2" xfId="5352" xr:uid="{1EE7BC3C-6603-4579-8605-D2E19669ADB1}"/>
    <cellStyle name="Normal 9 6 2 3 2 4" xfId="3554" xr:uid="{DAE3C33D-9F68-41A1-9BC4-BF63BBC05322}"/>
    <cellStyle name="Normal 9 6 2 3 2 4 2" xfId="5353" xr:uid="{B1506EBE-43D7-4526-BCA8-DB9177CFAA40}"/>
    <cellStyle name="Normal 9 6 2 3 2 5" xfId="5350" xr:uid="{A3ADF1DD-A31D-4EBF-9CE2-C3ED45A8981B}"/>
    <cellStyle name="Normal 9 6 2 3 3" xfId="3555" xr:uid="{6569709C-1DB4-4379-B9F1-707848279119}"/>
    <cellStyle name="Normal 9 6 2 3 3 2" xfId="5354" xr:uid="{AC043D4B-63A7-42B0-8D99-AB8C2A80BA8F}"/>
    <cellStyle name="Normal 9 6 2 3 4" xfId="3556" xr:uid="{473A70A9-1D27-41DD-BEB5-C40510E5B886}"/>
    <cellStyle name="Normal 9 6 2 3 4 2" xfId="5355" xr:uid="{798EAC69-F7A0-4356-96E7-30989BF9CD51}"/>
    <cellStyle name="Normal 9 6 2 3 5" xfId="3557" xr:uid="{469C6613-360F-4DC0-926E-953A820A56D9}"/>
    <cellStyle name="Normal 9 6 2 3 5 2" xfId="5356" xr:uid="{4C07F3E8-8446-4D38-A7E5-CD94EDC2D978}"/>
    <cellStyle name="Normal 9 6 2 3 6" xfId="5349" xr:uid="{E72ABA24-A3E4-4304-9B02-F864F4CE7BCD}"/>
    <cellStyle name="Normal 9 6 2 4" xfId="3558" xr:uid="{181F9A72-7F71-4BF4-8374-2655C19FD2BE}"/>
    <cellStyle name="Normal 9 6 2 4 2" xfId="3559" xr:uid="{EDE0ADEA-01DF-4D01-8810-40EF343715F5}"/>
    <cellStyle name="Normal 9 6 2 4 2 2" xfId="5358" xr:uid="{BF4AEB31-A9E1-4E5D-BEEF-C677F2CDFDB1}"/>
    <cellStyle name="Normal 9 6 2 4 2 2 2" xfId="5633" xr:uid="{8D78D161-9993-457A-9DB8-CDB8CF6AB66D}"/>
    <cellStyle name="Normal 9 6 2 4 3" xfId="3560" xr:uid="{7D46754F-1AC8-42A2-8351-AC704A273C3E}"/>
    <cellStyle name="Normal 9 6 2 4 3 2" xfId="5359" xr:uid="{6A6D2B95-86FF-4949-BD7D-1CB1FAC45A04}"/>
    <cellStyle name="Normal 9 6 2 4 4" xfId="3561" xr:uid="{BBFBAE1F-7778-4D57-8216-8BAA1EB684FC}"/>
    <cellStyle name="Normal 9 6 2 4 4 2" xfId="5360" xr:uid="{0FCDED07-5A1E-4ECD-8E74-D99EC12A86FB}"/>
    <cellStyle name="Normal 9 6 2 4 5" xfId="5357" xr:uid="{930371F4-DCF1-4872-9C6C-9938AE2C95F2}"/>
    <cellStyle name="Normal 9 6 2 5" xfId="3562" xr:uid="{58A1AE35-8B69-4A2D-956A-33769B503AC6}"/>
    <cellStyle name="Normal 9 6 2 5 2" xfId="3563" xr:uid="{831D0774-7BEE-40E5-9751-35C17D08B1A5}"/>
    <cellStyle name="Normal 9 6 2 5 2 2" xfId="5362" xr:uid="{55729622-7492-4511-B12D-9F3D556D933C}"/>
    <cellStyle name="Normal 9 6 2 5 3" xfId="3564" xr:uid="{EABD4579-EDCC-49DC-ADE2-BB733F24C981}"/>
    <cellStyle name="Normal 9 6 2 5 3 2" xfId="5363" xr:uid="{0E3FFF9A-9BFD-432A-BA9D-B6DC12D32721}"/>
    <cellStyle name="Normal 9 6 2 5 4" xfId="3565" xr:uid="{E9050EC4-9E3F-4864-9B10-478686ED3916}"/>
    <cellStyle name="Normal 9 6 2 5 4 2" xfId="5364" xr:uid="{FDE3AC2E-A12C-42C5-AADF-F85D3CBE0431}"/>
    <cellStyle name="Normal 9 6 2 5 5" xfId="5361" xr:uid="{51F65A94-0B01-4F44-9BAC-B4A93BE8C520}"/>
    <cellStyle name="Normal 9 6 2 6" xfId="3566" xr:uid="{4B33F863-1C38-4324-AA75-D196B7579E80}"/>
    <cellStyle name="Normal 9 6 2 6 2" xfId="5365" xr:uid="{53E9CE8A-5E60-4865-886D-DE326844371C}"/>
    <cellStyle name="Normal 9 6 2 7" xfId="3567" xr:uid="{B14AE6E0-C2EF-4B6C-A994-A48E33E70A9A}"/>
    <cellStyle name="Normal 9 6 2 7 2" xfId="5366" xr:uid="{C1D6F1E2-6CC4-4BDB-80BF-19AF15916203}"/>
    <cellStyle name="Normal 9 6 2 8" xfId="3568" xr:uid="{DD756611-FAB7-48F1-88C5-282241F09FE9}"/>
    <cellStyle name="Normal 9 6 2 8 2" xfId="5367" xr:uid="{9970D016-754C-46B2-855E-63047319A4E1}"/>
    <cellStyle name="Normal 9 6 2 9" xfId="5336" xr:uid="{E38630AC-9BED-428B-B785-6414405E78C4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09E9BE3B-681E-4E3B-A7D8-742A344E91BF}"/>
    <cellStyle name="Normal 9 6 3 2 2 2 2" xfId="5634" xr:uid="{CD86DEC3-804A-4DF7-8A72-689C2CC94319}"/>
    <cellStyle name="Normal 9 6 3 2 3" xfId="3572" xr:uid="{A3BFEEC4-8F30-4186-BD82-2A46424EE3FD}"/>
    <cellStyle name="Normal 9 6 3 2 3 2" xfId="5371" xr:uid="{0E0316CC-20EF-493B-A021-C3EF6ABCB160}"/>
    <cellStyle name="Normal 9 6 3 2 4" xfId="3573" xr:uid="{8BB588AC-2F51-46D3-B387-FE3A8D84AA87}"/>
    <cellStyle name="Normal 9 6 3 2 4 2" xfId="5372" xr:uid="{CAD9B7A3-D9F7-481E-AABF-3733BD3133A1}"/>
    <cellStyle name="Normal 9 6 3 2 5" xfId="5369" xr:uid="{A2D79DE9-65AA-47AB-AB1A-BBFF9B74E5D1}"/>
    <cellStyle name="Normal 9 6 3 3" xfId="3574" xr:uid="{6DB1D84B-B945-407A-836E-297729974FE9}"/>
    <cellStyle name="Normal 9 6 3 3 2" xfId="3575" xr:uid="{6B0D7E83-9998-4BBE-B9BE-62EC78B57D03}"/>
    <cellStyle name="Normal 9 6 3 3 2 2" xfId="5374" xr:uid="{A10D42F4-871E-48BC-AE5A-89874017A3BF}"/>
    <cellStyle name="Normal 9 6 3 3 3" xfId="3576" xr:uid="{B48D4A7B-667B-4F43-9694-BDA9AF1FF268}"/>
    <cellStyle name="Normal 9 6 3 3 3 2" xfId="5375" xr:uid="{177894E6-B00A-400C-B091-071DD6078153}"/>
    <cellStyle name="Normal 9 6 3 3 4" xfId="3577" xr:uid="{473FF0FD-BB7F-4164-B806-DFA303720F70}"/>
    <cellStyle name="Normal 9 6 3 3 4 2" xfId="5376" xr:uid="{0E42323B-24FF-4D1E-99A5-1832F9E00384}"/>
    <cellStyle name="Normal 9 6 3 3 5" xfId="5373" xr:uid="{9235D640-5264-49CB-A2D2-08D44A9CB15D}"/>
    <cellStyle name="Normal 9 6 3 4" xfId="3578" xr:uid="{6FC633F9-6940-468A-81F1-10EF4C3C73D6}"/>
    <cellStyle name="Normal 9 6 3 4 2" xfId="5377" xr:uid="{F837E4CA-C004-4EEB-BEAF-A89CFC45E8B1}"/>
    <cellStyle name="Normal 9 6 3 5" xfId="3579" xr:uid="{CEFE2E24-082C-401F-8910-15BEA397F712}"/>
    <cellStyle name="Normal 9 6 3 5 2" xfId="5378" xr:uid="{DA05595A-662E-4BDD-BB10-C1FCE1F9DA58}"/>
    <cellStyle name="Normal 9 6 3 6" xfId="3580" xr:uid="{CBF0593B-4FC3-4CEE-9D56-F5B4D4CD827A}"/>
    <cellStyle name="Normal 9 6 3 6 2" xfId="5379" xr:uid="{C926A0CA-A63A-4395-8F42-EC84E6CB3D0B}"/>
    <cellStyle name="Normal 9 6 3 7" xfId="5368" xr:uid="{59F3C4A7-4DAE-47D0-9F17-0933EA54DB29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70BD4926-A9B1-4C1A-9645-3A5F7A478296}"/>
    <cellStyle name="Normal 9 6 4 2 3" xfId="3584" xr:uid="{DC61F81A-6DF7-4700-94A5-B9EB382707BC}"/>
    <cellStyle name="Normal 9 6 4 2 3 2" xfId="5383" xr:uid="{33F6EDDE-7DC3-451C-9C0E-C85FE30466E7}"/>
    <cellStyle name="Normal 9 6 4 2 4" xfId="3585" xr:uid="{67AA95AB-FDFD-43D6-A665-5C710A2C2282}"/>
    <cellStyle name="Normal 9 6 4 2 4 2" xfId="5384" xr:uid="{193F13E6-E1D1-4314-A697-87708E62D7BF}"/>
    <cellStyle name="Normal 9 6 4 2 5" xfId="5381" xr:uid="{19C1651D-E4EC-4DC9-8402-72E6CE0A7503}"/>
    <cellStyle name="Normal 9 6 4 3" xfId="3586" xr:uid="{809A3D4A-684F-44B2-A252-AAC9427708E6}"/>
    <cellStyle name="Normal 9 6 4 3 2" xfId="5385" xr:uid="{E4C57181-9CA1-478A-8BF4-F1C4CD22EB3A}"/>
    <cellStyle name="Normal 9 6 4 4" xfId="3587" xr:uid="{10B8F45D-7267-48A3-9B6F-985E233549E9}"/>
    <cellStyle name="Normal 9 6 4 4 2" xfId="5386" xr:uid="{BFFB0D97-0801-4F3F-BB28-BA81502B555A}"/>
    <cellStyle name="Normal 9 6 4 5" xfId="3588" xr:uid="{94E968E2-C4B9-4661-8E26-BAC486FBD715}"/>
    <cellStyle name="Normal 9 6 4 5 2" xfId="5387" xr:uid="{8D62F5B5-F115-4B1F-A0B8-44981078610E}"/>
    <cellStyle name="Normal 9 6 4 6" xfId="5380" xr:uid="{32CEA5C0-EA29-4643-8304-CE58E535F532}"/>
    <cellStyle name="Normal 9 6 5" xfId="3589" xr:uid="{D7DEA669-35E8-4386-9E39-652110E46899}"/>
    <cellStyle name="Normal 9 6 5 2" xfId="3590" xr:uid="{36EBB53C-B0AA-48BB-99D7-8DDFC815D542}"/>
    <cellStyle name="Normal 9 6 5 2 2" xfId="5389" xr:uid="{CC74EAD1-B887-4BFF-97D9-9330835E1633}"/>
    <cellStyle name="Normal 9 6 5 2 2 2" xfId="5635" xr:uid="{9E347D9C-C388-4FF8-A68F-4113EE2543A5}"/>
    <cellStyle name="Normal 9 6 5 3" xfId="3591" xr:uid="{F07DB241-45F7-4040-A12A-34D633E5E2FB}"/>
    <cellStyle name="Normal 9 6 5 3 2" xfId="5390" xr:uid="{01A0F35F-7ECD-4584-B37D-BFE6DF73165C}"/>
    <cellStyle name="Normal 9 6 5 4" xfId="3592" xr:uid="{90897537-06F6-458A-A62D-EDC6187BEB9D}"/>
    <cellStyle name="Normal 9 6 5 4 2" xfId="5391" xr:uid="{C18BCB7A-D0AC-463F-9DDA-5BCC0A52C2A3}"/>
    <cellStyle name="Normal 9 6 5 5" xfId="5388" xr:uid="{F3697F14-D3CF-4DD5-A769-D95B8A970D22}"/>
    <cellStyle name="Normal 9 6 6" xfId="3593" xr:uid="{E64DE26C-5E9A-47A0-BE60-B36039D521E8}"/>
    <cellStyle name="Normal 9 6 6 2" xfId="3594" xr:uid="{FAE45BA7-BEF7-4442-9F63-8C356B78A5CB}"/>
    <cellStyle name="Normal 9 6 6 2 2" xfId="5393" xr:uid="{EABAD5F7-C204-431D-99D9-6967593A3F77}"/>
    <cellStyle name="Normal 9 6 6 3" xfId="3595" xr:uid="{67AAB308-2EB9-44EA-B33D-8F1A69C94B6F}"/>
    <cellStyle name="Normal 9 6 6 3 2" xfId="5394" xr:uid="{A0845EAD-D67D-4927-9D6F-388E8A6A82CA}"/>
    <cellStyle name="Normal 9 6 6 4" xfId="3596" xr:uid="{6FFD0B3E-2192-4836-B579-95842BC39CF3}"/>
    <cellStyle name="Normal 9 6 6 4 2" xfId="5395" xr:uid="{1353932E-3BD4-4CE6-9F66-6CDA44713291}"/>
    <cellStyle name="Normal 9 6 6 5" xfId="5392" xr:uid="{C34B7A9D-4C7B-4BF9-9161-0635AF7147D5}"/>
    <cellStyle name="Normal 9 6 7" xfId="3597" xr:uid="{9019F92E-C065-46D0-A6FF-9D9B80A657F1}"/>
    <cellStyle name="Normal 9 6 7 2" xfId="5396" xr:uid="{5839DEDC-3893-4871-8B1A-074F77374EFC}"/>
    <cellStyle name="Normal 9 6 8" xfId="3598" xr:uid="{193ABBD1-F4F9-45CF-AA0D-DBB3F8B2B385}"/>
    <cellStyle name="Normal 9 6 8 2" xfId="5397" xr:uid="{39A9000C-436E-448B-B136-D912804CFD5A}"/>
    <cellStyle name="Normal 9 6 9" xfId="3599" xr:uid="{00B2B5A6-9F51-4D64-8277-75B17B08B9B8}"/>
    <cellStyle name="Normal 9 6 9 2" xfId="5398" xr:uid="{77A12A34-90F5-44A6-B599-C0E292A8494E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C3FCCDA1-E8AD-4D70-A4E2-A5971BB95820}"/>
    <cellStyle name="Normal 9 7 2 2 2 3" xfId="5402" xr:uid="{A92D3D58-27D2-4817-93B6-3B4F43C1D4A8}"/>
    <cellStyle name="Normal 9 7 2 2 3" xfId="3604" xr:uid="{2E626BC5-1911-4CBB-A85B-3BF05DED003B}"/>
    <cellStyle name="Normal 9 7 2 2 3 2" xfId="5404" xr:uid="{0EF0A39C-34B8-4D55-A61C-A56CA15A2E43}"/>
    <cellStyle name="Normal 9 7 2 2 4" xfId="3605" xr:uid="{09E9B784-B6A2-4EEF-B74B-EA06208DCDD2}"/>
    <cellStyle name="Normal 9 7 2 2 4 2" xfId="5405" xr:uid="{76079583-0F7D-4EFC-BD7D-631CA20E2DF1}"/>
    <cellStyle name="Normal 9 7 2 2 5" xfId="5401" xr:uid="{17EF83DD-0FB4-484D-BB96-3A4CF95E408F}"/>
    <cellStyle name="Normal 9 7 2 3" xfId="3606" xr:uid="{2961A527-A5A0-4FD6-91A2-96A85005EF31}"/>
    <cellStyle name="Normal 9 7 2 3 2" xfId="3607" xr:uid="{C678F8B2-AE8A-4663-BB19-19B928427025}"/>
    <cellStyle name="Normal 9 7 2 3 2 2" xfId="5407" xr:uid="{4C749FBB-0B88-48DF-A3AD-1821F8FB9AB8}"/>
    <cellStyle name="Normal 9 7 2 3 3" xfId="3608" xr:uid="{1BD4EB06-3217-45DB-9510-4F91E919C856}"/>
    <cellStyle name="Normal 9 7 2 3 3 2" xfId="5408" xr:uid="{DB3E1714-1909-4D38-9A8F-32E96AD6FE0B}"/>
    <cellStyle name="Normal 9 7 2 3 4" xfId="3609" xr:uid="{D25A23E5-F06B-4DB6-B767-ECEDD31CA078}"/>
    <cellStyle name="Normal 9 7 2 3 4 2" xfId="5409" xr:uid="{FB1F41F9-E2EB-4EF5-8217-C5ED779F6653}"/>
    <cellStyle name="Normal 9 7 2 3 5" xfId="5406" xr:uid="{9BB38C01-386E-41FD-9026-36425C4DA952}"/>
    <cellStyle name="Normal 9 7 2 4" xfId="3610" xr:uid="{DC9C7B3B-D56A-4400-9BA6-0A8D4B5DAF0A}"/>
    <cellStyle name="Normal 9 7 2 4 2" xfId="5410" xr:uid="{AF3E4C51-F0D5-46D0-9E4C-B426F273135A}"/>
    <cellStyle name="Normal 9 7 2 5" xfId="3611" xr:uid="{74A854AA-BE3C-4C1B-9BF3-D1A85778D077}"/>
    <cellStyle name="Normal 9 7 2 5 2" xfId="5411" xr:uid="{F68CFE9F-DD73-49C0-B606-32BAEE448D40}"/>
    <cellStyle name="Normal 9 7 2 6" xfId="3612" xr:uid="{3667CF48-1370-49B0-BD9F-7E88100CB84A}"/>
    <cellStyle name="Normal 9 7 2 6 2" xfId="5412" xr:uid="{D93987DF-87B9-4DE6-863E-622D6CC7973B}"/>
    <cellStyle name="Normal 9 7 2 7" xfId="5400" xr:uid="{A5CFD103-A2D3-414B-8CC3-AAEF31788894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B152CE04-69AE-4D26-B257-7A66B35674B8}"/>
    <cellStyle name="Normal 9 7 3 2 3" xfId="3616" xr:uid="{07D563BF-E801-40FD-BCB1-8E3E3262EB12}"/>
    <cellStyle name="Normal 9 7 3 2 3 2" xfId="5416" xr:uid="{BD91C172-FAE6-42F8-95AB-DE3D06EE0300}"/>
    <cellStyle name="Normal 9 7 3 2 4" xfId="3617" xr:uid="{06CEE252-CBBE-4CD0-B330-2852D613814B}"/>
    <cellStyle name="Normal 9 7 3 2 4 2" xfId="5417" xr:uid="{0C7590E9-2C34-435C-AD61-4D34D5097B30}"/>
    <cellStyle name="Normal 9 7 3 2 5" xfId="5414" xr:uid="{F1BDD410-50E1-4CF9-BF38-4D00A512A313}"/>
    <cellStyle name="Normal 9 7 3 3" xfId="3618" xr:uid="{DA496EC0-5ADD-4BE0-8356-91A5D643329E}"/>
    <cellStyle name="Normal 9 7 3 3 2" xfId="5418" xr:uid="{FACD4256-8764-4F78-B456-A81E5E9A39A8}"/>
    <cellStyle name="Normal 9 7 3 4" xfId="3619" xr:uid="{594CA94A-87A5-477C-91B4-BBA60C6CE123}"/>
    <cellStyle name="Normal 9 7 3 4 2" xfId="5419" xr:uid="{3321BAC1-F553-47B2-AE38-966783C28716}"/>
    <cellStyle name="Normal 9 7 3 5" xfId="3620" xr:uid="{C427076E-FB01-4841-9F79-6F2E93744E88}"/>
    <cellStyle name="Normal 9 7 3 5 2" xfId="5420" xr:uid="{00094464-8C4D-4DF6-BC89-F6CF4F59B19F}"/>
    <cellStyle name="Normal 9 7 3 6" xfId="5413" xr:uid="{D902071F-37AB-4882-B37E-DFF79067BDBE}"/>
    <cellStyle name="Normal 9 7 4" xfId="3621" xr:uid="{6C9E7BAF-4D63-4E99-9949-9CEC7B4D8A4B}"/>
    <cellStyle name="Normal 9 7 4 2" xfId="3622" xr:uid="{7DD27DF7-9311-4DC5-8455-F4C930942613}"/>
    <cellStyle name="Normal 9 7 4 2 2" xfId="5422" xr:uid="{AF1004DD-3106-4C74-91BF-AD6C73C02CF3}"/>
    <cellStyle name="Normal 9 7 4 2 2 2" xfId="5636" xr:uid="{B8A1D37B-4C4E-49E1-BB4F-28BB0D921F15}"/>
    <cellStyle name="Normal 9 7 4 3" xfId="3623" xr:uid="{B1CD8D0A-5EF7-4EC4-BE0B-DAC542A55B63}"/>
    <cellStyle name="Normal 9 7 4 3 2" xfId="5423" xr:uid="{245EA83F-CAC4-469D-B67F-584C4573A6CC}"/>
    <cellStyle name="Normal 9 7 4 4" xfId="3624" xr:uid="{0E6BF897-F229-445E-BE94-B9A3678ECC6D}"/>
    <cellStyle name="Normal 9 7 4 4 2" xfId="5424" xr:uid="{6851735E-F22A-42D4-9880-E8CC81B700B3}"/>
    <cellStyle name="Normal 9 7 4 5" xfId="5421" xr:uid="{3E62D566-8586-4B18-B32F-0CAC11EDAE10}"/>
    <cellStyle name="Normal 9 7 5" xfId="3625" xr:uid="{5BFF3073-2034-4E17-B505-FB1B98FEC907}"/>
    <cellStyle name="Normal 9 7 5 2" xfId="3626" xr:uid="{8BBDB8FF-BF98-44D1-9134-F685BB7E95F9}"/>
    <cellStyle name="Normal 9 7 5 2 2" xfId="5426" xr:uid="{6108DDDE-62F1-48F0-8603-78E6FDCB2175}"/>
    <cellStyle name="Normal 9 7 5 3" xfId="3627" xr:uid="{32A4342F-C2A6-41F5-9DAE-027E60F571BE}"/>
    <cellStyle name="Normal 9 7 5 3 2" xfId="5427" xr:uid="{54AB145B-4470-4A4C-BADF-79D7AD6B4F8C}"/>
    <cellStyle name="Normal 9 7 5 4" xfId="3628" xr:uid="{6003E606-2178-4B8D-A56E-9468325110C8}"/>
    <cellStyle name="Normal 9 7 5 4 2" xfId="5428" xr:uid="{229BB6F8-923C-4370-867F-1D6EE88B950F}"/>
    <cellStyle name="Normal 9 7 5 5" xfId="5425" xr:uid="{B3347455-D44A-413D-96C7-640725D47C33}"/>
    <cellStyle name="Normal 9 7 6" xfId="3629" xr:uid="{7A13BAFB-B33D-4667-BB7B-C7427265176B}"/>
    <cellStyle name="Normal 9 7 6 2" xfId="5429" xr:uid="{9EE2BA89-125A-4FB9-844D-D194DC9E77A4}"/>
    <cellStyle name="Normal 9 7 7" xfId="3630" xr:uid="{857833F3-4206-4BF2-9D86-9D386834CCA9}"/>
    <cellStyle name="Normal 9 7 7 2" xfId="5430" xr:uid="{C9D1FB42-CFC1-4669-A1B7-E8174BED7C7C}"/>
    <cellStyle name="Normal 9 7 8" xfId="3631" xr:uid="{9A139019-200B-440C-9D85-1AB73A6A4C56}"/>
    <cellStyle name="Normal 9 7 8 2" xfId="5431" xr:uid="{704B0BD2-5C44-4C52-B706-4EF242864C1D}"/>
    <cellStyle name="Normal 9 7 9" xfId="5399" xr:uid="{A96E163B-48FD-4CAD-998E-A29E27D9E036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D9B558A3-0C93-46A8-A0B6-CDCDE6D5157E}"/>
    <cellStyle name="Normal 9 8 2 2 2 2 2" xfId="5637" xr:uid="{F281A2B0-7FA2-45C9-AAE4-19BDEC1FF2D5}"/>
    <cellStyle name="Normal 9 8 2 2 3" xfId="3636" xr:uid="{6E272C3E-45E8-47C3-BCC0-AD2244A388E1}"/>
    <cellStyle name="Normal 9 8 2 2 3 2" xfId="5436" xr:uid="{8EAB0997-E8EC-4A55-AE31-6B3CB32139B7}"/>
    <cellStyle name="Normal 9 8 2 2 4" xfId="3637" xr:uid="{B7A78CC0-CA37-45B4-8144-865D08256F04}"/>
    <cellStyle name="Normal 9 8 2 2 4 2" xfId="5437" xr:uid="{85F4AEDC-2936-4ABA-AB51-34A0E3C6A7B3}"/>
    <cellStyle name="Normal 9 8 2 2 5" xfId="5434" xr:uid="{D5742D84-29F1-458D-80E4-E945E9BBA3A2}"/>
    <cellStyle name="Normal 9 8 2 3" xfId="3638" xr:uid="{9E900116-C839-4B36-A322-5A7509900B5B}"/>
    <cellStyle name="Normal 9 8 2 3 2" xfId="5438" xr:uid="{CC7CF6F8-415B-48BF-82CC-7BC89840FB0E}"/>
    <cellStyle name="Normal 9 8 2 3 2 2" xfId="5638" xr:uid="{4ED717D8-2C36-43C3-9680-4CF8A700E900}"/>
    <cellStyle name="Normal 9 8 2 4" xfId="3639" xr:uid="{5D88517C-88EB-4F3C-A06A-0E1703FA1B1D}"/>
    <cellStyle name="Normal 9 8 2 4 2" xfId="5439" xr:uid="{B726BE6D-4C8D-4496-B3C1-70AB56CB0771}"/>
    <cellStyle name="Normal 9 8 2 5" xfId="3640" xr:uid="{05896BB6-F57E-4BB4-8743-2CC4BBCB32F6}"/>
    <cellStyle name="Normal 9 8 2 5 2" xfId="5440" xr:uid="{2EB7D9DF-A15D-44C9-822B-DE905DC4B0C2}"/>
    <cellStyle name="Normal 9 8 2 6" xfId="5433" xr:uid="{A650E5C4-0D4D-4E71-A384-559385186621}"/>
    <cellStyle name="Normal 9 8 3" xfId="3641" xr:uid="{4649D1C1-078F-4EF0-9BFE-6F402EF00446}"/>
    <cellStyle name="Normal 9 8 3 2" xfId="3642" xr:uid="{B7AB93C7-A568-4481-BF6B-21860DBE6121}"/>
    <cellStyle name="Normal 9 8 3 2 2" xfId="5442" xr:uid="{EF253E02-9B55-4B57-A798-3023EA7938C3}"/>
    <cellStyle name="Normal 9 8 3 2 2 2" xfId="5639" xr:uid="{00CAF7E3-9EE5-412B-A243-BCF4C336FEC7}"/>
    <cellStyle name="Normal 9 8 3 3" xfId="3643" xr:uid="{21304D52-FDBA-4FB2-86CB-5694683F5861}"/>
    <cellStyle name="Normal 9 8 3 3 2" xfId="5443" xr:uid="{DD648554-DE54-4095-A0BE-B107802B114D}"/>
    <cellStyle name="Normal 9 8 3 4" xfId="3644" xr:uid="{CD15FEAC-5CA3-4DD2-BC2E-E23BAB659DD4}"/>
    <cellStyle name="Normal 9 8 3 4 2" xfId="5444" xr:uid="{71B61CE2-CA9A-494B-8183-9CFCFB51FC68}"/>
    <cellStyle name="Normal 9 8 3 5" xfId="5441" xr:uid="{F7E901DC-6246-4069-9598-A1202E249F66}"/>
    <cellStyle name="Normal 9 8 4" xfId="3645" xr:uid="{3F650EE3-B876-4D70-92E8-CB73D1CF7880}"/>
    <cellStyle name="Normal 9 8 4 2" xfId="3646" xr:uid="{68B66646-06E1-43D4-8153-99BC8B0FA796}"/>
    <cellStyle name="Normal 9 8 4 2 2" xfId="5446" xr:uid="{7C6B21E7-DBBD-473E-BC11-5593EC7333B2}"/>
    <cellStyle name="Normal 9 8 4 2 2 2" xfId="5640" xr:uid="{4A8DDF48-2D3F-4BBD-9D64-5A75DB0CC7A5}"/>
    <cellStyle name="Normal 9 8 4 3" xfId="3647" xr:uid="{641C0901-22F5-473D-ABA3-BD85B4BCD562}"/>
    <cellStyle name="Normal 9 8 4 3 2" xfId="5447" xr:uid="{617AE1AA-34BB-4025-BF91-05A127A8F329}"/>
    <cellStyle name="Normal 9 8 4 4" xfId="3648" xr:uid="{6802E739-3394-4E66-A9F2-00C11CC3469B}"/>
    <cellStyle name="Normal 9 8 4 4 2" xfId="5448" xr:uid="{D4DBFAB2-1B93-4D5F-AA84-E8491E2CDFAC}"/>
    <cellStyle name="Normal 9 8 4 5" xfId="5445" xr:uid="{15C1AB3B-E349-4A69-BB41-E914A8D85ACE}"/>
    <cellStyle name="Normal 9 8 5" xfId="3649" xr:uid="{3C041058-318B-41A5-ADBB-64D04DE98204}"/>
    <cellStyle name="Normal 9 8 5 2" xfId="5449" xr:uid="{B6DDAC39-CED4-480B-9AD5-B47F88ADA401}"/>
    <cellStyle name="Normal 9 8 5 2 2" xfId="5641" xr:uid="{967D3E59-6A87-4937-9DAA-1ED26CE3ED57}"/>
    <cellStyle name="Normal 9 8 6" xfId="3650" xr:uid="{3C1DC8F7-43B5-4D9B-9135-4F5AF94799F7}"/>
    <cellStyle name="Normal 9 8 6 2" xfId="5450" xr:uid="{E8243A35-D2C6-4A35-A8AF-F4D6A58E08C5}"/>
    <cellStyle name="Normal 9 8 7" xfId="3651" xr:uid="{1CC99482-1D33-4992-AD22-6BDA4BC0AB3E}"/>
    <cellStyle name="Normal 9 8 7 2" xfId="5451" xr:uid="{3DD1F876-078F-4470-B696-AA4FD4ED246C}"/>
    <cellStyle name="Normal 9 8 8" xfId="5432" xr:uid="{63D117E8-3527-43E5-83FB-6C797504F054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BC015732-8F50-4D6B-9DC0-38189653589F}"/>
    <cellStyle name="Normal 9 9 2 2 2 2" xfId="5642" xr:uid="{6E644ECF-C2DC-4801-B359-0CF32826F4D2}"/>
    <cellStyle name="Normal 9 9 2 3" xfId="3655" xr:uid="{62CBCAAE-7869-4256-80FB-05F1A173D00B}"/>
    <cellStyle name="Normal 9 9 2 3 2" xfId="5455" xr:uid="{D1E84133-FC6F-4A97-93D4-71AE9C4670D1}"/>
    <cellStyle name="Normal 9 9 2 4" xfId="3656" xr:uid="{66BC08DA-6A39-47E5-A59E-0956FD36FF0D}"/>
    <cellStyle name="Normal 9 9 2 4 2" xfId="5456" xr:uid="{54BE6E2E-D2E0-46FA-925D-312AABB28259}"/>
    <cellStyle name="Normal 9 9 2 5" xfId="5453" xr:uid="{124F13F6-BD2C-47DC-A3D2-B10BA1F84F6E}"/>
    <cellStyle name="Normal 9 9 3" xfId="3657" xr:uid="{DBF7B777-3095-48FD-825C-02FC4A36C6D7}"/>
    <cellStyle name="Normal 9 9 3 2" xfId="3658" xr:uid="{82F64612-5806-4225-9C43-0EB75720D7EE}"/>
    <cellStyle name="Normal 9 9 3 2 2" xfId="5458" xr:uid="{D8AAFA0D-7F57-4D8D-9ABF-962BF47A5A33}"/>
    <cellStyle name="Normal 9 9 3 3" xfId="3659" xr:uid="{10D810C2-F585-4B39-84DC-0F01552EC093}"/>
    <cellStyle name="Normal 9 9 3 3 2" xfId="5459" xr:uid="{359176C1-3FE1-4A7F-BAD7-4CC661A4A489}"/>
    <cellStyle name="Normal 9 9 3 4" xfId="3660" xr:uid="{A5385F0A-72D7-4655-B04D-B81B1552A410}"/>
    <cellStyle name="Normal 9 9 3 4 2" xfId="5460" xr:uid="{689D13C2-AEA7-451A-B43B-7B57A99DF26C}"/>
    <cellStyle name="Normal 9 9 3 5" xfId="5457" xr:uid="{E3E4F075-3AE4-4437-B41A-159D57B6A92B}"/>
    <cellStyle name="Normal 9 9 4" xfId="3661" xr:uid="{99D6C685-704D-47F2-9F39-005F0D0475EA}"/>
    <cellStyle name="Normal 9 9 4 2" xfId="5461" xr:uid="{B0A4E4F3-6C91-47EC-B9DC-C5B98CAB17BA}"/>
    <cellStyle name="Normal 9 9 5" xfId="3662" xr:uid="{7C324A39-4404-45C2-843C-B46208813AB4}"/>
    <cellStyle name="Normal 9 9 5 2" xfId="5462" xr:uid="{D3837675-85B4-4FB7-86AF-CF471FDEBA03}"/>
    <cellStyle name="Normal 9 9 6" xfId="3663" xr:uid="{B741073B-D48B-446D-BDDB-AF93464E6262}"/>
    <cellStyle name="Normal 9 9 6 2" xfId="5463" xr:uid="{CA8CE609-9BC4-4872-ADB4-125327A96ACC}"/>
    <cellStyle name="Normal 9 9 7" xfId="5452" xr:uid="{3AFBFD1D-65C7-407D-8993-C89A17C7F2C8}"/>
    <cellStyle name="Percent 2" xfId="79" xr:uid="{750081A1-93E2-4099-B6D5-52DA3EB8C718}"/>
    <cellStyle name="Percent 2 2" xfId="5464" xr:uid="{F145D744-38BC-4E8D-81AE-CD179C488B79}"/>
    <cellStyle name="Гиперссылка 2" xfId="4" xr:uid="{49BAA0F8-B3D3-41B5-87DD-435502328B29}"/>
    <cellStyle name="Гиперссылка 2 2" xfId="5465" xr:uid="{15A2D3BB-AEE3-42DA-A09F-E6A03A9F0BE7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E269138C-F103-4FE4-836A-F417E3D049AC}"/>
    <cellStyle name="Обычный 2 3" xfId="5466" xr:uid="{7C907D6E-BA7D-4C89-BF63-67FF7A7576F8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73"/>
  <sheetViews>
    <sheetView tabSelected="1" zoomScale="90" zoomScaleNormal="90" workbookViewId="0">
      <selection activeCell="Q18" sqref="P18:Q18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28" t="s">
        <v>6</v>
      </c>
      <c r="C2" s="121"/>
      <c r="D2" s="121"/>
      <c r="E2" s="121"/>
      <c r="F2" s="121"/>
      <c r="G2" s="121"/>
      <c r="H2" s="121"/>
      <c r="I2" s="121"/>
      <c r="J2" s="121"/>
      <c r="K2" s="129" t="s">
        <v>12</v>
      </c>
      <c r="L2" s="94"/>
    </row>
    <row r="3" spans="1:12">
      <c r="A3" s="93"/>
      <c r="B3" s="122" t="s">
        <v>7</v>
      </c>
      <c r="C3" s="121"/>
      <c r="D3" s="121"/>
      <c r="E3" s="121"/>
      <c r="F3" s="121"/>
      <c r="G3" s="121"/>
      <c r="H3" s="121"/>
      <c r="I3" s="121"/>
      <c r="J3" s="121"/>
      <c r="K3" s="121"/>
      <c r="L3" s="94"/>
    </row>
    <row r="4" spans="1:12">
      <c r="A4" s="93"/>
      <c r="B4" s="122" t="s">
        <v>8</v>
      </c>
      <c r="C4" s="121"/>
      <c r="D4" s="121"/>
      <c r="E4" s="121"/>
      <c r="F4" s="121"/>
      <c r="G4" s="121"/>
      <c r="H4" s="121"/>
      <c r="I4" s="121"/>
      <c r="J4" s="121"/>
      <c r="K4" s="121"/>
      <c r="L4" s="94"/>
    </row>
    <row r="5" spans="1:12">
      <c r="A5" s="93"/>
      <c r="B5" s="122" t="s">
        <v>9</v>
      </c>
      <c r="C5" s="121"/>
      <c r="D5" s="121"/>
      <c r="E5" s="121"/>
      <c r="F5" s="121"/>
      <c r="G5" s="121"/>
      <c r="H5" s="121"/>
      <c r="I5" s="121"/>
      <c r="J5" s="121"/>
      <c r="K5" s="85" t="s">
        <v>56</v>
      </c>
      <c r="L5" s="94"/>
    </row>
    <row r="6" spans="1:12">
      <c r="A6" s="93"/>
      <c r="B6" s="122" t="s">
        <v>10</v>
      </c>
      <c r="C6" s="121"/>
      <c r="D6" s="121"/>
      <c r="E6" s="121"/>
      <c r="F6" s="121"/>
      <c r="G6" s="121"/>
      <c r="H6" s="121"/>
      <c r="I6" s="121"/>
      <c r="J6" s="121"/>
      <c r="K6" s="151" t="s">
        <v>207</v>
      </c>
      <c r="L6" s="94"/>
    </row>
    <row r="7" spans="1:12">
      <c r="A7" s="93"/>
      <c r="B7" s="122" t="s">
        <v>11</v>
      </c>
      <c r="C7" s="121"/>
      <c r="D7" s="121"/>
      <c r="E7" s="121"/>
      <c r="F7" s="121"/>
      <c r="G7" s="121"/>
      <c r="H7" s="121"/>
      <c r="I7" s="121"/>
      <c r="J7" s="121"/>
      <c r="K7" s="152"/>
      <c r="L7" s="94"/>
    </row>
    <row r="8" spans="1:12">
      <c r="A8" s="93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1"/>
      <c r="K9" s="85" t="s">
        <v>70</v>
      </c>
      <c r="L9" s="94"/>
    </row>
    <row r="10" spans="1:12" ht="15" customHeight="1">
      <c r="A10" s="93"/>
      <c r="B10" s="93" t="s">
        <v>206</v>
      </c>
      <c r="C10" s="121"/>
      <c r="D10" s="121"/>
      <c r="E10" s="94"/>
      <c r="F10" s="121"/>
      <c r="G10" s="94"/>
      <c r="H10" s="95"/>
      <c r="I10" s="95" t="s">
        <v>206</v>
      </c>
      <c r="J10" s="121"/>
      <c r="K10" s="148">
        <v>45467</v>
      </c>
      <c r="L10" s="94"/>
    </row>
    <row r="11" spans="1:12">
      <c r="A11" s="93"/>
      <c r="B11" s="93" t="s">
        <v>84</v>
      </c>
      <c r="C11" s="121"/>
      <c r="D11" s="121"/>
      <c r="E11" s="94"/>
      <c r="F11" s="121"/>
      <c r="G11" s="94"/>
      <c r="H11" s="95"/>
      <c r="I11" s="95" t="s">
        <v>84</v>
      </c>
      <c r="J11" s="121"/>
      <c r="K11" s="149"/>
      <c r="L11" s="94"/>
    </row>
    <row r="12" spans="1:12">
      <c r="A12" s="93"/>
      <c r="B12" s="93" t="s">
        <v>85</v>
      </c>
      <c r="C12" s="121"/>
      <c r="D12" s="121"/>
      <c r="E12" s="94"/>
      <c r="F12" s="121"/>
      <c r="G12" s="94"/>
      <c r="H12" s="95"/>
      <c r="I12" s="95" t="s">
        <v>85</v>
      </c>
      <c r="J12" s="121"/>
      <c r="K12" s="121"/>
      <c r="L12" s="94"/>
    </row>
    <row r="13" spans="1:12">
      <c r="A13" s="93"/>
      <c r="B13" s="93" t="s">
        <v>86</v>
      </c>
      <c r="C13" s="121"/>
      <c r="D13" s="121"/>
      <c r="E13" s="94"/>
      <c r="F13" s="121"/>
      <c r="G13" s="94"/>
      <c r="H13" s="95"/>
      <c r="I13" s="95" t="s">
        <v>86</v>
      </c>
      <c r="J13" s="121"/>
      <c r="K13" s="85" t="s">
        <v>3</v>
      </c>
      <c r="L13" s="94"/>
    </row>
    <row r="14" spans="1:12" ht="15" customHeight="1">
      <c r="A14" s="93"/>
      <c r="B14" s="93" t="s">
        <v>23</v>
      </c>
      <c r="C14" s="121"/>
      <c r="D14" s="121"/>
      <c r="E14" s="94"/>
      <c r="F14" s="121"/>
      <c r="G14" s="94"/>
      <c r="H14" s="95"/>
      <c r="I14" s="95" t="s">
        <v>23</v>
      </c>
      <c r="J14" s="121"/>
      <c r="K14" s="148">
        <v>45466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1"/>
      <c r="K15" s="150"/>
      <c r="L15" s="94"/>
    </row>
    <row r="16" spans="1:12" ht="15" customHeight="1">
      <c r="A16" s="93"/>
      <c r="B16" s="121"/>
      <c r="C16" s="121"/>
      <c r="D16" s="121"/>
      <c r="E16" s="121"/>
      <c r="F16" s="121"/>
      <c r="G16" s="121"/>
      <c r="H16" s="121"/>
      <c r="I16" s="121"/>
      <c r="J16" s="125" t="s">
        <v>71</v>
      </c>
      <c r="K16" s="130">
        <v>43259</v>
      </c>
      <c r="L16" s="94"/>
    </row>
    <row r="17" spans="1:12">
      <c r="A17" s="93"/>
      <c r="B17" s="121" t="s">
        <v>87</v>
      </c>
      <c r="C17" s="121"/>
      <c r="D17" s="121"/>
      <c r="E17" s="121"/>
      <c r="F17" s="121"/>
      <c r="G17" s="121"/>
      <c r="H17" s="121"/>
      <c r="I17" s="121"/>
      <c r="J17" s="125" t="s">
        <v>14</v>
      </c>
      <c r="K17" s="130" t="s">
        <v>79</v>
      </c>
      <c r="L17" s="94"/>
    </row>
    <row r="18" spans="1:12" ht="18">
      <c r="A18" s="93"/>
      <c r="B18" s="121" t="s">
        <v>88</v>
      </c>
      <c r="C18" s="121"/>
      <c r="D18" s="121"/>
      <c r="E18" s="121"/>
      <c r="F18" s="121"/>
      <c r="G18" s="121"/>
      <c r="H18" s="121"/>
      <c r="I18" s="121"/>
      <c r="J18" s="123" t="s">
        <v>64</v>
      </c>
      <c r="K18" s="90" t="s">
        <v>68</v>
      </c>
      <c r="L18" s="94"/>
    </row>
    <row r="19" spans="1:12">
      <c r="A19" s="93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3" t="s">
        <v>60</v>
      </c>
      <c r="H20" s="154"/>
      <c r="I20" s="86" t="s">
        <v>40</v>
      </c>
      <c r="J20" s="86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55"/>
      <c r="H21" s="156"/>
      <c r="I21" s="98" t="s">
        <v>13</v>
      </c>
      <c r="J21" s="98"/>
      <c r="K21" s="98"/>
      <c r="L21" s="94"/>
    </row>
    <row r="22" spans="1:12" ht="24">
      <c r="A22" s="93"/>
      <c r="B22" s="100">
        <v>38</v>
      </c>
      <c r="C22" s="110" t="s">
        <v>89</v>
      </c>
      <c r="D22" s="106" t="s">
        <v>89</v>
      </c>
      <c r="E22" s="112" t="s">
        <v>90</v>
      </c>
      <c r="F22" s="106"/>
      <c r="G22" s="144"/>
      <c r="H22" s="145"/>
      <c r="I22" s="107" t="s">
        <v>91</v>
      </c>
      <c r="J22" s="102">
        <v>12.48</v>
      </c>
      <c r="K22" s="104">
        <f t="shared" ref="K22:K61" si="0">J22*B22</f>
        <v>474.24</v>
      </c>
      <c r="L22" s="97"/>
    </row>
    <row r="23" spans="1:12" ht="24">
      <c r="A23" s="93"/>
      <c r="B23" s="100">
        <v>18</v>
      </c>
      <c r="C23" s="110" t="s">
        <v>92</v>
      </c>
      <c r="D23" s="106" t="s">
        <v>92</v>
      </c>
      <c r="E23" s="112" t="s">
        <v>93</v>
      </c>
      <c r="F23" s="106" t="s">
        <v>94</v>
      </c>
      <c r="G23" s="144"/>
      <c r="H23" s="145"/>
      <c r="I23" s="107" t="s">
        <v>95</v>
      </c>
      <c r="J23" s="102">
        <v>12.48</v>
      </c>
      <c r="K23" s="104">
        <f t="shared" si="0"/>
        <v>224.64000000000001</v>
      </c>
      <c r="L23" s="97"/>
    </row>
    <row r="24" spans="1:12" ht="24">
      <c r="A24" s="93"/>
      <c r="B24" s="100">
        <v>6</v>
      </c>
      <c r="C24" s="110" t="s">
        <v>96</v>
      </c>
      <c r="D24" s="106" t="s">
        <v>96</v>
      </c>
      <c r="E24" s="112" t="s">
        <v>97</v>
      </c>
      <c r="F24" s="106" t="s">
        <v>98</v>
      </c>
      <c r="G24" s="144" t="s">
        <v>81</v>
      </c>
      <c r="H24" s="145"/>
      <c r="I24" s="107" t="s">
        <v>99</v>
      </c>
      <c r="J24" s="102">
        <v>6.97</v>
      </c>
      <c r="K24" s="104">
        <f t="shared" si="0"/>
        <v>41.82</v>
      </c>
      <c r="L24" s="97"/>
    </row>
    <row r="25" spans="1:12" ht="24">
      <c r="A25" s="93"/>
      <c r="B25" s="100">
        <v>6</v>
      </c>
      <c r="C25" s="110" t="s">
        <v>96</v>
      </c>
      <c r="D25" s="106" t="s">
        <v>96</v>
      </c>
      <c r="E25" s="112" t="s">
        <v>100</v>
      </c>
      <c r="F25" s="106" t="s">
        <v>98</v>
      </c>
      <c r="G25" s="144" t="s">
        <v>82</v>
      </c>
      <c r="H25" s="145"/>
      <c r="I25" s="107" t="s">
        <v>99</v>
      </c>
      <c r="J25" s="102">
        <v>6.97</v>
      </c>
      <c r="K25" s="104">
        <f t="shared" si="0"/>
        <v>41.82</v>
      </c>
      <c r="L25" s="97"/>
    </row>
    <row r="26" spans="1:12" ht="24">
      <c r="A26" s="93"/>
      <c r="B26" s="100">
        <v>1</v>
      </c>
      <c r="C26" s="110" t="s">
        <v>101</v>
      </c>
      <c r="D26" s="106" t="s">
        <v>101</v>
      </c>
      <c r="E26" s="112" t="s">
        <v>102</v>
      </c>
      <c r="F26" s="106" t="s">
        <v>103</v>
      </c>
      <c r="G26" s="144" t="s">
        <v>94</v>
      </c>
      <c r="H26" s="145"/>
      <c r="I26" s="107" t="s">
        <v>104</v>
      </c>
      <c r="J26" s="102">
        <v>16.88</v>
      </c>
      <c r="K26" s="104">
        <f t="shared" si="0"/>
        <v>16.88</v>
      </c>
      <c r="L26" s="97"/>
    </row>
    <row r="27" spans="1:12" ht="36">
      <c r="A27" s="93"/>
      <c r="B27" s="100">
        <v>4</v>
      </c>
      <c r="C27" s="110" t="s">
        <v>105</v>
      </c>
      <c r="D27" s="106" t="s">
        <v>105</v>
      </c>
      <c r="E27" s="112" t="s">
        <v>106</v>
      </c>
      <c r="F27" s="106" t="s">
        <v>94</v>
      </c>
      <c r="G27" s="144"/>
      <c r="H27" s="145"/>
      <c r="I27" s="107" t="s">
        <v>200</v>
      </c>
      <c r="J27" s="102">
        <v>32.67</v>
      </c>
      <c r="K27" s="104">
        <f t="shared" si="0"/>
        <v>130.68</v>
      </c>
      <c r="L27" s="97"/>
    </row>
    <row r="28" spans="1:12" ht="36">
      <c r="A28" s="93"/>
      <c r="B28" s="100">
        <v>5</v>
      </c>
      <c r="C28" s="110" t="s">
        <v>107</v>
      </c>
      <c r="D28" s="106" t="s">
        <v>107</v>
      </c>
      <c r="E28" s="112" t="s">
        <v>108</v>
      </c>
      <c r="F28" s="106" t="s">
        <v>103</v>
      </c>
      <c r="G28" s="144" t="s">
        <v>94</v>
      </c>
      <c r="H28" s="145"/>
      <c r="I28" s="107" t="s">
        <v>109</v>
      </c>
      <c r="J28" s="102">
        <v>60.93</v>
      </c>
      <c r="K28" s="104">
        <f t="shared" si="0"/>
        <v>304.64999999999998</v>
      </c>
      <c r="L28" s="97"/>
    </row>
    <row r="29" spans="1:12" ht="24">
      <c r="A29" s="93"/>
      <c r="B29" s="100">
        <v>8</v>
      </c>
      <c r="C29" s="110" t="s">
        <v>110</v>
      </c>
      <c r="D29" s="106" t="s">
        <v>110</v>
      </c>
      <c r="E29" s="112" t="s">
        <v>111</v>
      </c>
      <c r="F29" s="106" t="s">
        <v>112</v>
      </c>
      <c r="G29" s="144" t="s">
        <v>113</v>
      </c>
      <c r="H29" s="145"/>
      <c r="I29" s="107" t="s">
        <v>114</v>
      </c>
      <c r="J29" s="102">
        <v>27.16</v>
      </c>
      <c r="K29" s="104">
        <f t="shared" si="0"/>
        <v>217.28</v>
      </c>
      <c r="L29" s="97"/>
    </row>
    <row r="30" spans="1:12" ht="24">
      <c r="A30" s="93"/>
      <c r="B30" s="100">
        <v>2</v>
      </c>
      <c r="C30" s="110" t="s">
        <v>115</v>
      </c>
      <c r="D30" s="106" t="s">
        <v>115</v>
      </c>
      <c r="E30" s="112" t="s">
        <v>116</v>
      </c>
      <c r="F30" s="106" t="s">
        <v>117</v>
      </c>
      <c r="G30" s="144"/>
      <c r="H30" s="145"/>
      <c r="I30" s="107" t="s">
        <v>118</v>
      </c>
      <c r="J30" s="102">
        <v>21.66</v>
      </c>
      <c r="K30" s="104">
        <f t="shared" si="0"/>
        <v>43.32</v>
      </c>
      <c r="L30" s="97"/>
    </row>
    <row r="31" spans="1:12" ht="24">
      <c r="A31" s="93"/>
      <c r="B31" s="100">
        <v>8</v>
      </c>
      <c r="C31" s="110" t="s">
        <v>119</v>
      </c>
      <c r="D31" s="106" t="s">
        <v>119</v>
      </c>
      <c r="E31" s="112" t="s">
        <v>120</v>
      </c>
      <c r="F31" s="106" t="s">
        <v>98</v>
      </c>
      <c r="G31" s="144" t="s">
        <v>81</v>
      </c>
      <c r="H31" s="145"/>
      <c r="I31" s="107" t="s">
        <v>121</v>
      </c>
      <c r="J31" s="102">
        <v>6.97</v>
      </c>
      <c r="K31" s="104">
        <f t="shared" si="0"/>
        <v>55.76</v>
      </c>
      <c r="L31" s="97"/>
    </row>
    <row r="32" spans="1:12" ht="24">
      <c r="A32" s="93"/>
      <c r="B32" s="100">
        <v>4</v>
      </c>
      <c r="C32" s="110" t="s">
        <v>122</v>
      </c>
      <c r="D32" s="106" t="s">
        <v>122</v>
      </c>
      <c r="E32" s="112" t="s">
        <v>123</v>
      </c>
      <c r="F32" s="106" t="s">
        <v>81</v>
      </c>
      <c r="G32" s="144"/>
      <c r="H32" s="145"/>
      <c r="I32" s="107" t="s">
        <v>124</v>
      </c>
      <c r="J32" s="102">
        <v>29</v>
      </c>
      <c r="K32" s="104">
        <f t="shared" si="0"/>
        <v>116</v>
      </c>
      <c r="L32" s="97"/>
    </row>
    <row r="33" spans="1:12" ht="24">
      <c r="A33" s="93"/>
      <c r="B33" s="100">
        <v>8</v>
      </c>
      <c r="C33" s="110" t="s">
        <v>125</v>
      </c>
      <c r="D33" s="106" t="s">
        <v>125</v>
      </c>
      <c r="E33" s="112" t="s">
        <v>126</v>
      </c>
      <c r="F33" s="106" t="s">
        <v>117</v>
      </c>
      <c r="G33" s="144" t="s">
        <v>127</v>
      </c>
      <c r="H33" s="145"/>
      <c r="I33" s="107" t="s">
        <v>128</v>
      </c>
      <c r="J33" s="102">
        <v>21.66</v>
      </c>
      <c r="K33" s="104">
        <f t="shared" si="0"/>
        <v>173.28</v>
      </c>
      <c r="L33" s="97"/>
    </row>
    <row r="34" spans="1:12" ht="24">
      <c r="A34" s="93"/>
      <c r="B34" s="100">
        <v>6</v>
      </c>
      <c r="C34" s="110" t="s">
        <v>125</v>
      </c>
      <c r="D34" s="106" t="s">
        <v>125</v>
      </c>
      <c r="E34" s="112" t="s">
        <v>129</v>
      </c>
      <c r="F34" s="106" t="s">
        <v>82</v>
      </c>
      <c r="G34" s="144" t="s">
        <v>127</v>
      </c>
      <c r="H34" s="145"/>
      <c r="I34" s="107" t="s">
        <v>128</v>
      </c>
      <c r="J34" s="102">
        <v>21.66</v>
      </c>
      <c r="K34" s="104">
        <f t="shared" si="0"/>
        <v>129.96</v>
      </c>
      <c r="L34" s="97"/>
    </row>
    <row r="35" spans="1:12" ht="24">
      <c r="A35" s="93"/>
      <c r="B35" s="100">
        <v>40</v>
      </c>
      <c r="C35" s="110" t="s">
        <v>130</v>
      </c>
      <c r="D35" s="106" t="s">
        <v>130</v>
      </c>
      <c r="E35" s="112" t="s">
        <v>131</v>
      </c>
      <c r="F35" s="106" t="s">
        <v>82</v>
      </c>
      <c r="G35" s="144" t="s">
        <v>113</v>
      </c>
      <c r="H35" s="145"/>
      <c r="I35" s="107" t="s">
        <v>132</v>
      </c>
      <c r="J35" s="102">
        <v>21.66</v>
      </c>
      <c r="K35" s="104">
        <f t="shared" si="0"/>
        <v>866.4</v>
      </c>
      <c r="L35" s="97"/>
    </row>
    <row r="36" spans="1:12" ht="24">
      <c r="A36" s="93"/>
      <c r="B36" s="100">
        <v>24</v>
      </c>
      <c r="C36" s="110" t="s">
        <v>133</v>
      </c>
      <c r="D36" s="106" t="s">
        <v>133</v>
      </c>
      <c r="E36" s="112" t="s">
        <v>134</v>
      </c>
      <c r="F36" s="106" t="s">
        <v>81</v>
      </c>
      <c r="G36" s="144" t="s">
        <v>113</v>
      </c>
      <c r="H36" s="145"/>
      <c r="I36" s="107" t="s">
        <v>135</v>
      </c>
      <c r="J36" s="102">
        <v>21.66</v>
      </c>
      <c r="K36" s="104">
        <f t="shared" si="0"/>
        <v>519.84</v>
      </c>
      <c r="L36" s="97"/>
    </row>
    <row r="37" spans="1:12" ht="24">
      <c r="A37" s="93"/>
      <c r="B37" s="100">
        <v>12</v>
      </c>
      <c r="C37" s="110" t="s">
        <v>136</v>
      </c>
      <c r="D37" s="106" t="s">
        <v>136</v>
      </c>
      <c r="E37" s="112" t="s">
        <v>137</v>
      </c>
      <c r="F37" s="106" t="s">
        <v>81</v>
      </c>
      <c r="G37" s="144" t="s">
        <v>113</v>
      </c>
      <c r="H37" s="145"/>
      <c r="I37" s="107" t="s">
        <v>138</v>
      </c>
      <c r="J37" s="102">
        <v>24.23</v>
      </c>
      <c r="K37" s="104">
        <f t="shared" si="0"/>
        <v>290.76</v>
      </c>
      <c r="L37" s="97"/>
    </row>
    <row r="38" spans="1:12" ht="24">
      <c r="A38" s="93"/>
      <c r="B38" s="100">
        <v>10</v>
      </c>
      <c r="C38" s="110" t="s">
        <v>136</v>
      </c>
      <c r="D38" s="106" t="s">
        <v>136</v>
      </c>
      <c r="E38" s="112" t="s">
        <v>139</v>
      </c>
      <c r="F38" s="106" t="s">
        <v>81</v>
      </c>
      <c r="G38" s="144" t="s">
        <v>140</v>
      </c>
      <c r="H38" s="145"/>
      <c r="I38" s="107" t="s">
        <v>138</v>
      </c>
      <c r="J38" s="102">
        <v>24.23</v>
      </c>
      <c r="K38" s="104">
        <f t="shared" si="0"/>
        <v>242.3</v>
      </c>
      <c r="L38" s="97"/>
    </row>
    <row r="39" spans="1:12" ht="24">
      <c r="A39" s="93"/>
      <c r="B39" s="100">
        <v>58</v>
      </c>
      <c r="C39" s="110" t="s">
        <v>136</v>
      </c>
      <c r="D39" s="106" t="s">
        <v>136</v>
      </c>
      <c r="E39" s="112" t="s">
        <v>141</v>
      </c>
      <c r="F39" s="106" t="s">
        <v>81</v>
      </c>
      <c r="G39" s="144" t="s">
        <v>127</v>
      </c>
      <c r="H39" s="145"/>
      <c r="I39" s="107" t="s">
        <v>138</v>
      </c>
      <c r="J39" s="102">
        <v>24.23</v>
      </c>
      <c r="K39" s="104">
        <f t="shared" si="0"/>
        <v>1405.34</v>
      </c>
      <c r="L39" s="97"/>
    </row>
    <row r="40" spans="1:12" ht="24">
      <c r="A40" s="93"/>
      <c r="B40" s="100">
        <v>38</v>
      </c>
      <c r="C40" s="110" t="s">
        <v>142</v>
      </c>
      <c r="D40" s="106" t="s">
        <v>142</v>
      </c>
      <c r="E40" s="112" t="s">
        <v>143</v>
      </c>
      <c r="F40" s="106" t="s">
        <v>117</v>
      </c>
      <c r="G40" s="144"/>
      <c r="H40" s="145"/>
      <c r="I40" s="107" t="s">
        <v>201</v>
      </c>
      <c r="J40" s="102">
        <v>5.14</v>
      </c>
      <c r="K40" s="104">
        <f t="shared" si="0"/>
        <v>195.32</v>
      </c>
      <c r="L40" s="97"/>
    </row>
    <row r="41" spans="1:12" ht="24">
      <c r="A41" s="93"/>
      <c r="B41" s="100">
        <v>30</v>
      </c>
      <c r="C41" s="110" t="s">
        <v>142</v>
      </c>
      <c r="D41" s="106" t="s">
        <v>142</v>
      </c>
      <c r="E41" s="112" t="s">
        <v>144</v>
      </c>
      <c r="F41" s="106" t="s">
        <v>80</v>
      </c>
      <c r="G41" s="144"/>
      <c r="H41" s="145"/>
      <c r="I41" s="107" t="s">
        <v>201</v>
      </c>
      <c r="J41" s="102">
        <v>5.14</v>
      </c>
      <c r="K41" s="104">
        <f t="shared" si="0"/>
        <v>154.19999999999999</v>
      </c>
      <c r="L41" s="97"/>
    </row>
    <row r="42" spans="1:12">
      <c r="A42" s="93"/>
      <c r="B42" s="100">
        <v>44</v>
      </c>
      <c r="C42" s="110" t="s">
        <v>145</v>
      </c>
      <c r="D42" s="106" t="s">
        <v>145</v>
      </c>
      <c r="E42" s="112" t="s">
        <v>146</v>
      </c>
      <c r="F42" s="106" t="s">
        <v>81</v>
      </c>
      <c r="G42" s="144" t="s">
        <v>113</v>
      </c>
      <c r="H42" s="145"/>
      <c r="I42" s="107" t="s">
        <v>147</v>
      </c>
      <c r="J42" s="102">
        <v>8.81</v>
      </c>
      <c r="K42" s="104">
        <f t="shared" si="0"/>
        <v>387.64000000000004</v>
      </c>
      <c r="L42" s="97"/>
    </row>
    <row r="43" spans="1:12">
      <c r="A43" s="93"/>
      <c r="B43" s="100">
        <v>44</v>
      </c>
      <c r="C43" s="110" t="s">
        <v>148</v>
      </c>
      <c r="D43" s="106" t="s">
        <v>148</v>
      </c>
      <c r="E43" s="112" t="s">
        <v>149</v>
      </c>
      <c r="F43" s="106" t="s">
        <v>81</v>
      </c>
      <c r="G43" s="144" t="s">
        <v>113</v>
      </c>
      <c r="H43" s="145"/>
      <c r="I43" s="107" t="s">
        <v>150</v>
      </c>
      <c r="J43" s="102">
        <v>9.5399999999999991</v>
      </c>
      <c r="K43" s="104">
        <f t="shared" si="0"/>
        <v>419.76</v>
      </c>
      <c r="L43" s="97"/>
    </row>
    <row r="44" spans="1:12">
      <c r="A44" s="93"/>
      <c r="B44" s="100">
        <v>4</v>
      </c>
      <c r="C44" s="110" t="s">
        <v>151</v>
      </c>
      <c r="D44" s="106" t="s">
        <v>151</v>
      </c>
      <c r="E44" s="112" t="s">
        <v>152</v>
      </c>
      <c r="F44" s="106" t="s">
        <v>82</v>
      </c>
      <c r="G44" s="144" t="s">
        <v>153</v>
      </c>
      <c r="H44" s="145"/>
      <c r="I44" s="107" t="s">
        <v>154</v>
      </c>
      <c r="J44" s="102">
        <v>9.5399999999999991</v>
      </c>
      <c r="K44" s="104">
        <f t="shared" si="0"/>
        <v>38.159999999999997</v>
      </c>
      <c r="L44" s="97"/>
    </row>
    <row r="45" spans="1:12">
      <c r="A45" s="93"/>
      <c r="B45" s="100">
        <v>4</v>
      </c>
      <c r="C45" s="110" t="s">
        <v>151</v>
      </c>
      <c r="D45" s="106" t="s">
        <v>151</v>
      </c>
      <c r="E45" s="112" t="s">
        <v>155</v>
      </c>
      <c r="F45" s="106" t="s">
        <v>80</v>
      </c>
      <c r="G45" s="144" t="s">
        <v>153</v>
      </c>
      <c r="H45" s="145"/>
      <c r="I45" s="107" t="s">
        <v>154</v>
      </c>
      <c r="J45" s="102">
        <v>9.5399999999999991</v>
      </c>
      <c r="K45" s="104">
        <f t="shared" si="0"/>
        <v>38.159999999999997</v>
      </c>
      <c r="L45" s="97"/>
    </row>
    <row r="46" spans="1:12">
      <c r="A46" s="93"/>
      <c r="B46" s="100">
        <v>4</v>
      </c>
      <c r="C46" s="110" t="s">
        <v>156</v>
      </c>
      <c r="D46" s="106" t="s">
        <v>156</v>
      </c>
      <c r="E46" s="112" t="s">
        <v>157</v>
      </c>
      <c r="F46" s="106" t="s">
        <v>98</v>
      </c>
      <c r="G46" s="144" t="s">
        <v>80</v>
      </c>
      <c r="H46" s="145"/>
      <c r="I46" s="107" t="s">
        <v>158</v>
      </c>
      <c r="J46" s="102">
        <v>6.97</v>
      </c>
      <c r="K46" s="104">
        <f t="shared" si="0"/>
        <v>27.88</v>
      </c>
      <c r="L46" s="97"/>
    </row>
    <row r="47" spans="1:12">
      <c r="A47" s="93"/>
      <c r="B47" s="100">
        <v>4</v>
      </c>
      <c r="C47" s="110" t="s">
        <v>159</v>
      </c>
      <c r="D47" s="106" t="s">
        <v>159</v>
      </c>
      <c r="E47" s="112" t="s">
        <v>160</v>
      </c>
      <c r="F47" s="106" t="s">
        <v>117</v>
      </c>
      <c r="G47" s="144"/>
      <c r="H47" s="145"/>
      <c r="I47" s="107" t="s">
        <v>161</v>
      </c>
      <c r="J47" s="102">
        <v>10.64</v>
      </c>
      <c r="K47" s="104">
        <f t="shared" si="0"/>
        <v>42.56</v>
      </c>
      <c r="L47" s="97"/>
    </row>
    <row r="48" spans="1:12">
      <c r="A48" s="93"/>
      <c r="B48" s="100">
        <v>4</v>
      </c>
      <c r="C48" s="110" t="s">
        <v>159</v>
      </c>
      <c r="D48" s="106" t="s">
        <v>159</v>
      </c>
      <c r="E48" s="112" t="s">
        <v>162</v>
      </c>
      <c r="F48" s="106" t="s">
        <v>81</v>
      </c>
      <c r="G48" s="144"/>
      <c r="H48" s="145"/>
      <c r="I48" s="107" t="s">
        <v>161</v>
      </c>
      <c r="J48" s="102">
        <v>10.64</v>
      </c>
      <c r="K48" s="104">
        <f t="shared" si="0"/>
        <v>42.56</v>
      </c>
      <c r="L48" s="97"/>
    </row>
    <row r="49" spans="1:12">
      <c r="A49" s="93"/>
      <c r="B49" s="100">
        <v>4</v>
      </c>
      <c r="C49" s="110" t="s">
        <v>159</v>
      </c>
      <c r="D49" s="106" t="s">
        <v>159</v>
      </c>
      <c r="E49" s="112" t="s">
        <v>163</v>
      </c>
      <c r="F49" s="106" t="s">
        <v>82</v>
      </c>
      <c r="G49" s="144"/>
      <c r="H49" s="145"/>
      <c r="I49" s="107" t="s">
        <v>161</v>
      </c>
      <c r="J49" s="102">
        <v>10.64</v>
      </c>
      <c r="K49" s="104">
        <f t="shared" si="0"/>
        <v>42.56</v>
      </c>
      <c r="L49" s="97"/>
    </row>
    <row r="50" spans="1:12" ht="24">
      <c r="A50" s="93"/>
      <c r="B50" s="100">
        <v>8</v>
      </c>
      <c r="C50" s="110" t="s">
        <v>164</v>
      </c>
      <c r="D50" s="106" t="s">
        <v>164</v>
      </c>
      <c r="E50" s="112" t="s">
        <v>165</v>
      </c>
      <c r="F50" s="106" t="s">
        <v>81</v>
      </c>
      <c r="G50" s="144" t="s">
        <v>113</v>
      </c>
      <c r="H50" s="145"/>
      <c r="I50" s="107" t="s">
        <v>166</v>
      </c>
      <c r="J50" s="102">
        <v>21.66</v>
      </c>
      <c r="K50" s="104">
        <f t="shared" si="0"/>
        <v>173.28</v>
      </c>
      <c r="L50" s="97"/>
    </row>
    <row r="51" spans="1:12">
      <c r="A51" s="93"/>
      <c r="B51" s="100">
        <v>6</v>
      </c>
      <c r="C51" s="110" t="s">
        <v>167</v>
      </c>
      <c r="D51" s="106" t="s">
        <v>167</v>
      </c>
      <c r="E51" s="112" t="s">
        <v>168</v>
      </c>
      <c r="F51" s="106" t="s">
        <v>117</v>
      </c>
      <c r="G51" s="144" t="s">
        <v>113</v>
      </c>
      <c r="H51" s="145"/>
      <c r="I51" s="107" t="s">
        <v>169</v>
      </c>
      <c r="J51" s="102">
        <v>71.209999999999994</v>
      </c>
      <c r="K51" s="104">
        <f t="shared" si="0"/>
        <v>427.26</v>
      </c>
      <c r="L51" s="97"/>
    </row>
    <row r="52" spans="1:12">
      <c r="A52" s="93"/>
      <c r="B52" s="100">
        <v>25</v>
      </c>
      <c r="C52" s="110" t="s">
        <v>170</v>
      </c>
      <c r="D52" s="106" t="s">
        <v>170</v>
      </c>
      <c r="E52" s="112" t="s">
        <v>171</v>
      </c>
      <c r="F52" s="106" t="s">
        <v>172</v>
      </c>
      <c r="G52" s="144"/>
      <c r="H52" s="145"/>
      <c r="I52" s="107" t="s">
        <v>173</v>
      </c>
      <c r="J52" s="102">
        <v>5.14</v>
      </c>
      <c r="K52" s="104">
        <f t="shared" si="0"/>
        <v>128.5</v>
      </c>
      <c r="L52" s="97"/>
    </row>
    <row r="53" spans="1:12" ht="24">
      <c r="A53" s="93"/>
      <c r="B53" s="100">
        <v>4</v>
      </c>
      <c r="C53" s="110" t="s">
        <v>174</v>
      </c>
      <c r="D53" s="106" t="s">
        <v>174</v>
      </c>
      <c r="E53" s="112" t="s">
        <v>175</v>
      </c>
      <c r="F53" s="106" t="s">
        <v>82</v>
      </c>
      <c r="G53" s="144"/>
      <c r="H53" s="145"/>
      <c r="I53" s="107" t="s">
        <v>176</v>
      </c>
      <c r="J53" s="102">
        <v>49.18</v>
      </c>
      <c r="K53" s="104">
        <f t="shared" si="0"/>
        <v>196.72</v>
      </c>
      <c r="L53" s="97"/>
    </row>
    <row r="54" spans="1:12" ht="24">
      <c r="A54" s="93"/>
      <c r="B54" s="100">
        <v>4</v>
      </c>
      <c r="C54" s="110" t="s">
        <v>174</v>
      </c>
      <c r="D54" s="106" t="s">
        <v>174</v>
      </c>
      <c r="E54" s="112" t="s">
        <v>177</v>
      </c>
      <c r="F54" s="106" t="s">
        <v>178</v>
      </c>
      <c r="G54" s="144"/>
      <c r="H54" s="145"/>
      <c r="I54" s="107" t="s">
        <v>176</v>
      </c>
      <c r="J54" s="102">
        <v>49.18</v>
      </c>
      <c r="K54" s="104">
        <f t="shared" si="0"/>
        <v>196.72</v>
      </c>
      <c r="L54" s="97"/>
    </row>
    <row r="55" spans="1:12" ht="24">
      <c r="A55" s="93"/>
      <c r="B55" s="100">
        <v>2</v>
      </c>
      <c r="C55" s="110" t="s">
        <v>179</v>
      </c>
      <c r="D55" s="106" t="s">
        <v>179</v>
      </c>
      <c r="E55" s="112" t="s">
        <v>180</v>
      </c>
      <c r="F55" s="106" t="s">
        <v>82</v>
      </c>
      <c r="G55" s="144" t="s">
        <v>153</v>
      </c>
      <c r="H55" s="145"/>
      <c r="I55" s="107" t="s">
        <v>181</v>
      </c>
      <c r="J55" s="102">
        <v>28.63</v>
      </c>
      <c r="K55" s="104">
        <f t="shared" si="0"/>
        <v>57.26</v>
      </c>
      <c r="L55" s="97"/>
    </row>
    <row r="56" spans="1:12" ht="24">
      <c r="A56" s="93"/>
      <c r="B56" s="100">
        <v>3</v>
      </c>
      <c r="C56" s="110" t="s">
        <v>182</v>
      </c>
      <c r="D56" s="106" t="s">
        <v>182</v>
      </c>
      <c r="E56" s="112" t="s">
        <v>183</v>
      </c>
      <c r="F56" s="106" t="s">
        <v>140</v>
      </c>
      <c r="G56" s="144"/>
      <c r="H56" s="145"/>
      <c r="I56" s="107" t="s">
        <v>184</v>
      </c>
      <c r="J56" s="102">
        <v>73.040000000000006</v>
      </c>
      <c r="K56" s="104">
        <f t="shared" si="0"/>
        <v>219.12</v>
      </c>
      <c r="L56" s="97"/>
    </row>
    <row r="57" spans="1:12" ht="24">
      <c r="A57" s="93"/>
      <c r="B57" s="100">
        <v>1</v>
      </c>
      <c r="C57" s="110" t="s">
        <v>185</v>
      </c>
      <c r="D57" s="106" t="s">
        <v>185</v>
      </c>
      <c r="E57" s="112" t="s">
        <v>186</v>
      </c>
      <c r="F57" s="106" t="s">
        <v>113</v>
      </c>
      <c r="G57" s="144"/>
      <c r="H57" s="145"/>
      <c r="I57" s="107" t="s">
        <v>187</v>
      </c>
      <c r="J57" s="102">
        <v>27.16</v>
      </c>
      <c r="K57" s="104">
        <f t="shared" si="0"/>
        <v>27.16</v>
      </c>
      <c r="L57" s="97"/>
    </row>
    <row r="58" spans="1:12" ht="24">
      <c r="A58" s="93"/>
      <c r="B58" s="100">
        <v>1</v>
      </c>
      <c r="C58" s="110" t="s">
        <v>185</v>
      </c>
      <c r="D58" s="106" t="s">
        <v>185</v>
      </c>
      <c r="E58" s="112" t="s">
        <v>188</v>
      </c>
      <c r="F58" s="106" t="s">
        <v>189</v>
      </c>
      <c r="G58" s="144"/>
      <c r="H58" s="145"/>
      <c r="I58" s="107" t="s">
        <v>187</v>
      </c>
      <c r="J58" s="102">
        <v>27.16</v>
      </c>
      <c r="K58" s="104">
        <f t="shared" si="0"/>
        <v>27.16</v>
      </c>
      <c r="L58" s="97"/>
    </row>
    <row r="59" spans="1:12" ht="24">
      <c r="A59" s="93"/>
      <c r="B59" s="100">
        <v>1</v>
      </c>
      <c r="C59" s="110" t="s">
        <v>190</v>
      </c>
      <c r="D59" s="106" t="s">
        <v>190</v>
      </c>
      <c r="E59" s="112" t="s">
        <v>191</v>
      </c>
      <c r="F59" s="106" t="s">
        <v>140</v>
      </c>
      <c r="G59" s="144"/>
      <c r="H59" s="145"/>
      <c r="I59" s="107" t="s">
        <v>192</v>
      </c>
      <c r="J59" s="102">
        <v>143.15</v>
      </c>
      <c r="K59" s="104">
        <f t="shared" si="0"/>
        <v>143.15</v>
      </c>
      <c r="L59" s="97"/>
    </row>
    <row r="60" spans="1:12" ht="24">
      <c r="A60" s="93"/>
      <c r="B60" s="100">
        <v>3</v>
      </c>
      <c r="C60" s="110" t="s">
        <v>193</v>
      </c>
      <c r="D60" s="106" t="s">
        <v>193</v>
      </c>
      <c r="E60" s="112" t="s">
        <v>194</v>
      </c>
      <c r="F60" s="106" t="s">
        <v>113</v>
      </c>
      <c r="G60" s="144"/>
      <c r="H60" s="145"/>
      <c r="I60" s="107" t="s">
        <v>195</v>
      </c>
      <c r="J60" s="102">
        <v>23.49</v>
      </c>
      <c r="K60" s="104">
        <f t="shared" si="0"/>
        <v>70.47</v>
      </c>
      <c r="L60" s="97"/>
    </row>
    <row r="61" spans="1:12" ht="24">
      <c r="A61" s="93"/>
      <c r="B61" s="101">
        <v>2</v>
      </c>
      <c r="C61" s="111" t="s">
        <v>196</v>
      </c>
      <c r="D61" s="108" t="s">
        <v>196</v>
      </c>
      <c r="E61" s="113" t="s">
        <v>197</v>
      </c>
      <c r="F61" s="108" t="s">
        <v>198</v>
      </c>
      <c r="G61" s="146"/>
      <c r="H61" s="147"/>
      <c r="I61" s="109" t="s">
        <v>199</v>
      </c>
      <c r="J61" s="103">
        <v>27.16</v>
      </c>
      <c r="K61" s="105">
        <f t="shared" si="0"/>
        <v>54.32</v>
      </c>
      <c r="L61" s="97"/>
    </row>
    <row r="62" spans="1:12" ht="13.5" thickBot="1">
      <c r="A62" s="93"/>
      <c r="B62" s="131"/>
      <c r="C62" s="121"/>
      <c r="D62" s="121"/>
      <c r="E62" s="121"/>
      <c r="F62" s="121"/>
      <c r="G62" s="121"/>
      <c r="H62" s="121"/>
      <c r="I62" s="121"/>
      <c r="J62" s="127" t="s">
        <v>62</v>
      </c>
      <c r="K62" s="124">
        <f>SUM(K22:K61)</f>
        <v>8404.8900000000012</v>
      </c>
      <c r="L62" s="97"/>
    </row>
    <row r="63" spans="1:12">
      <c r="A63" s="93"/>
      <c r="B63" s="121"/>
      <c r="C63" s="140" t="s">
        <v>210</v>
      </c>
      <c r="D63" s="139"/>
      <c r="E63" s="139"/>
      <c r="F63" s="142"/>
      <c r="G63" s="142"/>
      <c r="H63" s="137"/>
      <c r="I63" s="121"/>
      <c r="J63" s="133" t="s">
        <v>208</v>
      </c>
      <c r="K63" s="124">
        <f>K62*-0.4</f>
        <v>-3361.9560000000006</v>
      </c>
      <c r="L63" s="97"/>
    </row>
    <row r="64" spans="1:12" ht="13.5" outlineLevel="1" thickBot="1">
      <c r="A64" s="93"/>
      <c r="B64" s="121"/>
      <c r="C64" s="136" t="s">
        <v>211</v>
      </c>
      <c r="D64" s="141">
        <v>44637</v>
      </c>
      <c r="E64" s="138">
        <v>45445</v>
      </c>
      <c r="F64" s="135">
        <f>K10+90</f>
        <v>45557</v>
      </c>
      <c r="G64" s="143"/>
      <c r="H64" s="134"/>
      <c r="I64" s="121"/>
      <c r="J64" s="133" t="s">
        <v>209</v>
      </c>
      <c r="K64" s="124">
        <v>0</v>
      </c>
      <c r="L64" s="97"/>
    </row>
    <row r="65" spans="1:12">
      <c r="A65" s="93"/>
      <c r="B65" s="121"/>
      <c r="C65" s="121"/>
      <c r="D65" s="121"/>
      <c r="E65" s="121"/>
      <c r="F65" s="121"/>
      <c r="G65" s="121"/>
      <c r="H65" s="121"/>
      <c r="I65" s="121"/>
      <c r="J65" s="127" t="s">
        <v>63</v>
      </c>
      <c r="K65" s="124">
        <f>SUM(K62:K64)</f>
        <v>5042.9340000000011</v>
      </c>
      <c r="L65" s="97"/>
    </row>
    <row r="66" spans="1:12">
      <c r="A66" s="6"/>
      <c r="B66" s="7"/>
      <c r="C66" s="7"/>
      <c r="D66" s="7"/>
      <c r="E66" s="7"/>
      <c r="F66" s="7"/>
      <c r="G66" s="7"/>
      <c r="H66" s="7"/>
      <c r="I66" s="7" t="s">
        <v>212</v>
      </c>
      <c r="J66" s="7"/>
      <c r="K66" s="7"/>
      <c r="L66" s="8"/>
    </row>
    <row r="68" spans="1:12">
      <c r="I68" s="1" t="s">
        <v>203</v>
      </c>
      <c r="J68" s="79">
        <f>'Tax Invoice'!E14</f>
        <v>1</v>
      </c>
    </row>
    <row r="69" spans="1:12">
      <c r="I69" s="1" t="s">
        <v>74</v>
      </c>
      <c r="J69" s="79">
        <v>32.340000000000003</v>
      </c>
    </row>
    <row r="70" spans="1:12">
      <c r="I70" s="1" t="s">
        <v>204</v>
      </c>
      <c r="J70" s="79">
        <f>J72/J69</f>
        <v>155.934879406308</v>
      </c>
    </row>
    <row r="71" spans="1:12">
      <c r="I71" s="1" t="s">
        <v>205</v>
      </c>
      <c r="J71" s="79">
        <f>J73/J69</f>
        <v>155.934879406308</v>
      </c>
    </row>
    <row r="72" spans="1:12">
      <c r="I72" s="1" t="s">
        <v>75</v>
      </c>
      <c r="J72" s="79">
        <f>J73</f>
        <v>5042.9340000000011</v>
      </c>
    </row>
    <row r="73" spans="1:12">
      <c r="I73" s="1" t="s">
        <v>76</v>
      </c>
      <c r="J73" s="79">
        <f>K65*J68</f>
        <v>5042.9340000000011</v>
      </c>
    </row>
  </sheetData>
  <mergeCells count="45">
    <mergeCell ref="K10:K11"/>
    <mergeCell ref="K14:K15"/>
    <mergeCell ref="K6:K7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61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498</v>
      </c>
      <c r="O1" t="s">
        <v>15</v>
      </c>
      <c r="T1" t="s">
        <v>62</v>
      </c>
      <c r="U1">
        <v>8404.8900000000012</v>
      </c>
    </row>
    <row r="2" spans="1:21" ht="15.75">
      <c r="A2" s="93"/>
      <c r="B2" s="128" t="s">
        <v>6</v>
      </c>
      <c r="C2" s="121"/>
      <c r="D2" s="121"/>
      <c r="E2" s="121"/>
      <c r="F2" s="121"/>
      <c r="G2" s="121"/>
      <c r="H2" s="121"/>
      <c r="I2" s="129" t="s">
        <v>12</v>
      </c>
      <c r="J2" s="94"/>
    </row>
    <row r="3" spans="1:21">
      <c r="A3" s="93"/>
      <c r="B3" s="122" t="s">
        <v>7</v>
      </c>
      <c r="C3" s="121"/>
      <c r="D3" s="121"/>
      <c r="E3" s="121"/>
      <c r="F3" s="121"/>
      <c r="G3" s="121"/>
      <c r="H3" s="121"/>
      <c r="I3" s="121"/>
      <c r="J3" s="94"/>
    </row>
    <row r="4" spans="1:21">
      <c r="A4" s="93"/>
      <c r="B4" s="122" t="s">
        <v>8</v>
      </c>
      <c r="C4" s="121"/>
      <c r="D4" s="121"/>
      <c r="E4" s="121"/>
      <c r="F4" s="121"/>
      <c r="G4" s="121"/>
      <c r="H4" s="121"/>
      <c r="I4" s="121"/>
      <c r="J4" s="94"/>
    </row>
    <row r="5" spans="1:21">
      <c r="A5" s="93"/>
      <c r="B5" s="122" t="s">
        <v>9</v>
      </c>
      <c r="C5" s="121"/>
      <c r="D5" s="121"/>
      <c r="E5" s="121"/>
      <c r="F5" s="121"/>
      <c r="G5" s="121"/>
      <c r="H5" s="121"/>
      <c r="I5" s="85" t="s">
        <v>56</v>
      </c>
      <c r="J5" s="94"/>
    </row>
    <row r="6" spans="1:21">
      <c r="A6" s="93"/>
      <c r="B6" s="122" t="s">
        <v>10</v>
      </c>
      <c r="C6" s="121"/>
      <c r="D6" s="121"/>
      <c r="E6" s="121"/>
      <c r="F6" s="121"/>
      <c r="G6" s="121"/>
      <c r="H6" s="121"/>
      <c r="I6" s="151"/>
      <c r="J6" s="94"/>
    </row>
    <row r="7" spans="1:21">
      <c r="A7" s="93"/>
      <c r="B7" s="122" t="s">
        <v>11</v>
      </c>
      <c r="C7" s="121"/>
      <c r="D7" s="121"/>
      <c r="E7" s="121"/>
      <c r="F7" s="121"/>
      <c r="G7" s="121"/>
      <c r="H7" s="121"/>
      <c r="I7" s="152"/>
      <c r="J7" s="94"/>
    </row>
    <row r="8" spans="1:21">
      <c r="A8" s="93"/>
      <c r="B8" s="121"/>
      <c r="C8" s="121"/>
      <c r="D8" s="121"/>
      <c r="E8" s="121"/>
      <c r="F8" s="121"/>
      <c r="G8" s="121"/>
      <c r="H8" s="121"/>
      <c r="I8" s="121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1"/>
      <c r="I9" s="85" t="s">
        <v>70</v>
      </c>
      <c r="J9" s="94"/>
    </row>
    <row r="10" spans="1:21">
      <c r="A10" s="93"/>
      <c r="B10" s="93" t="s">
        <v>83</v>
      </c>
      <c r="C10" s="121"/>
      <c r="D10" s="121"/>
      <c r="E10" s="94"/>
      <c r="F10" s="95"/>
      <c r="G10" s="95" t="s">
        <v>83</v>
      </c>
      <c r="H10" s="121"/>
      <c r="I10" s="148"/>
      <c r="J10" s="94"/>
    </row>
    <row r="11" spans="1:21">
      <c r="A11" s="93"/>
      <c r="B11" s="93" t="s">
        <v>84</v>
      </c>
      <c r="C11" s="121"/>
      <c r="D11" s="121"/>
      <c r="E11" s="94"/>
      <c r="F11" s="95"/>
      <c r="G11" s="95" t="s">
        <v>84</v>
      </c>
      <c r="H11" s="121"/>
      <c r="I11" s="149"/>
      <c r="J11" s="94"/>
    </row>
    <row r="12" spans="1:21">
      <c r="A12" s="93"/>
      <c r="B12" s="93" t="s">
        <v>85</v>
      </c>
      <c r="C12" s="121"/>
      <c r="D12" s="121"/>
      <c r="E12" s="94"/>
      <c r="F12" s="95"/>
      <c r="G12" s="95" t="s">
        <v>85</v>
      </c>
      <c r="H12" s="121"/>
      <c r="I12" s="121"/>
      <c r="J12" s="94"/>
    </row>
    <row r="13" spans="1:21">
      <c r="A13" s="93"/>
      <c r="B13" s="93" t="s">
        <v>86</v>
      </c>
      <c r="C13" s="121"/>
      <c r="D13" s="121"/>
      <c r="E13" s="94"/>
      <c r="F13" s="95"/>
      <c r="G13" s="95" t="s">
        <v>86</v>
      </c>
      <c r="H13" s="121"/>
      <c r="I13" s="85" t="s">
        <v>3</v>
      </c>
      <c r="J13" s="94"/>
    </row>
    <row r="14" spans="1:21">
      <c r="A14" s="93"/>
      <c r="B14" s="93" t="s">
        <v>23</v>
      </c>
      <c r="C14" s="121"/>
      <c r="D14" s="121"/>
      <c r="E14" s="94"/>
      <c r="F14" s="95"/>
      <c r="G14" s="95" t="s">
        <v>23</v>
      </c>
      <c r="H14" s="121"/>
      <c r="I14" s="148">
        <v>45466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1"/>
      <c r="I15" s="150"/>
      <c r="J15" s="94"/>
    </row>
    <row r="16" spans="1:21">
      <c r="A16" s="93"/>
      <c r="B16" s="121"/>
      <c r="C16" s="121"/>
      <c r="D16" s="121"/>
      <c r="E16" s="121"/>
      <c r="F16" s="121"/>
      <c r="G16" s="121"/>
      <c r="H16" s="125" t="s">
        <v>71</v>
      </c>
      <c r="I16" s="130">
        <v>43259</v>
      </c>
      <c r="J16" s="94"/>
    </row>
    <row r="17" spans="1:10">
      <c r="A17" s="93"/>
      <c r="B17" s="121" t="s">
        <v>87</v>
      </c>
      <c r="C17" s="121"/>
      <c r="D17" s="121"/>
      <c r="E17" s="121"/>
      <c r="F17" s="121"/>
      <c r="G17" s="121"/>
      <c r="H17" s="125" t="s">
        <v>14</v>
      </c>
      <c r="I17" s="130" t="s">
        <v>78</v>
      </c>
      <c r="J17" s="94"/>
    </row>
    <row r="18" spans="1:10" ht="18">
      <c r="A18" s="93"/>
      <c r="B18" s="121" t="s">
        <v>88</v>
      </c>
      <c r="C18" s="121"/>
      <c r="D18" s="121"/>
      <c r="E18" s="121"/>
      <c r="F18" s="121"/>
      <c r="G18" s="121"/>
      <c r="H18" s="123" t="s">
        <v>64</v>
      </c>
      <c r="I18" s="90" t="s">
        <v>68</v>
      </c>
      <c r="J18" s="94"/>
    </row>
    <row r="19" spans="1:10">
      <c r="A19" s="93"/>
      <c r="B19" s="121"/>
      <c r="C19" s="121"/>
      <c r="D19" s="121"/>
      <c r="E19" s="121"/>
      <c r="F19" s="121"/>
      <c r="G19" s="121"/>
      <c r="H19" s="121"/>
      <c r="I19" s="121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53" t="s">
        <v>60</v>
      </c>
      <c r="F20" s="154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55"/>
      <c r="F21" s="156"/>
      <c r="G21" s="98" t="s">
        <v>13</v>
      </c>
      <c r="H21" s="98"/>
      <c r="I21" s="98"/>
      <c r="J21" s="94"/>
    </row>
    <row r="22" spans="1:10" ht="180">
      <c r="A22" s="93"/>
      <c r="B22" s="100">
        <v>38</v>
      </c>
      <c r="C22" s="110" t="s">
        <v>89</v>
      </c>
      <c r="D22" s="106"/>
      <c r="E22" s="144"/>
      <c r="F22" s="145"/>
      <c r="G22" s="107" t="s">
        <v>91</v>
      </c>
      <c r="H22" s="102">
        <v>12.48</v>
      </c>
      <c r="I22" s="104">
        <f t="shared" ref="I22:I61" si="0">H22*B22</f>
        <v>474.24</v>
      </c>
      <c r="J22" s="97"/>
    </row>
    <row r="23" spans="1:10" ht="132">
      <c r="A23" s="93"/>
      <c r="B23" s="100">
        <v>18</v>
      </c>
      <c r="C23" s="110" t="s">
        <v>92</v>
      </c>
      <c r="D23" s="106" t="s">
        <v>94</v>
      </c>
      <c r="E23" s="144"/>
      <c r="F23" s="145"/>
      <c r="G23" s="107" t="s">
        <v>95</v>
      </c>
      <c r="H23" s="102">
        <v>12.48</v>
      </c>
      <c r="I23" s="104">
        <f t="shared" si="0"/>
        <v>224.64000000000001</v>
      </c>
      <c r="J23" s="97"/>
    </row>
    <row r="24" spans="1:10" ht="132">
      <c r="A24" s="93"/>
      <c r="B24" s="100">
        <v>6</v>
      </c>
      <c r="C24" s="110" t="s">
        <v>96</v>
      </c>
      <c r="D24" s="106" t="s">
        <v>98</v>
      </c>
      <c r="E24" s="144" t="s">
        <v>81</v>
      </c>
      <c r="F24" s="145"/>
      <c r="G24" s="107" t="s">
        <v>99</v>
      </c>
      <c r="H24" s="102">
        <v>6.97</v>
      </c>
      <c r="I24" s="104">
        <f t="shared" si="0"/>
        <v>41.82</v>
      </c>
      <c r="J24" s="97"/>
    </row>
    <row r="25" spans="1:10" ht="132">
      <c r="A25" s="93"/>
      <c r="B25" s="100">
        <v>6</v>
      </c>
      <c r="C25" s="110" t="s">
        <v>96</v>
      </c>
      <c r="D25" s="106" t="s">
        <v>98</v>
      </c>
      <c r="E25" s="144" t="s">
        <v>82</v>
      </c>
      <c r="F25" s="145"/>
      <c r="G25" s="107" t="s">
        <v>99</v>
      </c>
      <c r="H25" s="102">
        <v>6.97</v>
      </c>
      <c r="I25" s="104">
        <f t="shared" si="0"/>
        <v>41.82</v>
      </c>
      <c r="J25" s="97"/>
    </row>
    <row r="26" spans="1:10" ht="192">
      <c r="A26" s="93"/>
      <c r="B26" s="100">
        <v>1</v>
      </c>
      <c r="C26" s="110" t="s">
        <v>101</v>
      </c>
      <c r="D26" s="106" t="s">
        <v>103</v>
      </c>
      <c r="E26" s="144" t="s">
        <v>94</v>
      </c>
      <c r="F26" s="145"/>
      <c r="G26" s="107" t="s">
        <v>104</v>
      </c>
      <c r="H26" s="102">
        <v>16.88</v>
      </c>
      <c r="I26" s="104">
        <f t="shared" si="0"/>
        <v>16.88</v>
      </c>
      <c r="J26" s="97"/>
    </row>
    <row r="27" spans="1:10" ht="276">
      <c r="A27" s="93"/>
      <c r="B27" s="100">
        <v>4</v>
      </c>
      <c r="C27" s="110" t="s">
        <v>105</v>
      </c>
      <c r="D27" s="106" t="s">
        <v>94</v>
      </c>
      <c r="E27" s="144"/>
      <c r="F27" s="145"/>
      <c r="G27" s="107" t="s">
        <v>200</v>
      </c>
      <c r="H27" s="102">
        <v>32.67</v>
      </c>
      <c r="I27" s="104">
        <f t="shared" si="0"/>
        <v>130.68</v>
      </c>
      <c r="J27" s="97"/>
    </row>
    <row r="28" spans="1:10" ht="204">
      <c r="A28" s="93"/>
      <c r="B28" s="100">
        <v>5</v>
      </c>
      <c r="C28" s="110" t="s">
        <v>107</v>
      </c>
      <c r="D28" s="106" t="s">
        <v>103</v>
      </c>
      <c r="E28" s="144" t="s">
        <v>94</v>
      </c>
      <c r="F28" s="145"/>
      <c r="G28" s="107" t="s">
        <v>109</v>
      </c>
      <c r="H28" s="102">
        <v>60.93</v>
      </c>
      <c r="I28" s="104">
        <f t="shared" si="0"/>
        <v>304.64999999999998</v>
      </c>
      <c r="J28" s="97"/>
    </row>
    <row r="29" spans="1:10" ht="144">
      <c r="A29" s="93"/>
      <c r="B29" s="100">
        <v>8</v>
      </c>
      <c r="C29" s="110" t="s">
        <v>110</v>
      </c>
      <c r="D29" s="106" t="s">
        <v>112</v>
      </c>
      <c r="E29" s="144" t="s">
        <v>113</v>
      </c>
      <c r="F29" s="145"/>
      <c r="G29" s="107" t="s">
        <v>114</v>
      </c>
      <c r="H29" s="102">
        <v>27.16</v>
      </c>
      <c r="I29" s="104">
        <f t="shared" si="0"/>
        <v>217.28</v>
      </c>
      <c r="J29" s="97"/>
    </row>
    <row r="30" spans="1:10" ht="120">
      <c r="A30" s="93"/>
      <c r="B30" s="100">
        <v>2</v>
      </c>
      <c r="C30" s="110" t="s">
        <v>115</v>
      </c>
      <c r="D30" s="106" t="s">
        <v>117</v>
      </c>
      <c r="E30" s="144"/>
      <c r="F30" s="145"/>
      <c r="G30" s="107" t="s">
        <v>118</v>
      </c>
      <c r="H30" s="102">
        <v>21.66</v>
      </c>
      <c r="I30" s="104">
        <f t="shared" si="0"/>
        <v>43.32</v>
      </c>
      <c r="J30" s="97"/>
    </row>
    <row r="31" spans="1:10" ht="132">
      <c r="A31" s="93"/>
      <c r="B31" s="100">
        <v>8</v>
      </c>
      <c r="C31" s="110" t="s">
        <v>119</v>
      </c>
      <c r="D31" s="106" t="s">
        <v>98</v>
      </c>
      <c r="E31" s="144" t="s">
        <v>81</v>
      </c>
      <c r="F31" s="145"/>
      <c r="G31" s="107" t="s">
        <v>121</v>
      </c>
      <c r="H31" s="102">
        <v>6.97</v>
      </c>
      <c r="I31" s="104">
        <f t="shared" si="0"/>
        <v>55.76</v>
      </c>
      <c r="J31" s="97"/>
    </row>
    <row r="32" spans="1:10" ht="132">
      <c r="A32" s="93"/>
      <c r="B32" s="100">
        <v>4</v>
      </c>
      <c r="C32" s="110" t="s">
        <v>122</v>
      </c>
      <c r="D32" s="106" t="s">
        <v>81</v>
      </c>
      <c r="E32" s="144"/>
      <c r="F32" s="145"/>
      <c r="G32" s="107" t="s">
        <v>124</v>
      </c>
      <c r="H32" s="102">
        <v>29</v>
      </c>
      <c r="I32" s="104">
        <f t="shared" si="0"/>
        <v>116</v>
      </c>
      <c r="J32" s="97"/>
    </row>
    <row r="33" spans="1:10" ht="120">
      <c r="A33" s="93"/>
      <c r="B33" s="100">
        <v>8</v>
      </c>
      <c r="C33" s="110" t="s">
        <v>125</v>
      </c>
      <c r="D33" s="106" t="s">
        <v>117</v>
      </c>
      <c r="E33" s="144" t="s">
        <v>127</v>
      </c>
      <c r="F33" s="145"/>
      <c r="G33" s="107" t="s">
        <v>128</v>
      </c>
      <c r="H33" s="102">
        <v>21.66</v>
      </c>
      <c r="I33" s="104">
        <f t="shared" si="0"/>
        <v>173.28</v>
      </c>
      <c r="J33" s="97"/>
    </row>
    <row r="34" spans="1:10" ht="120">
      <c r="A34" s="93"/>
      <c r="B34" s="100">
        <v>6</v>
      </c>
      <c r="C34" s="110" t="s">
        <v>125</v>
      </c>
      <c r="D34" s="106" t="s">
        <v>82</v>
      </c>
      <c r="E34" s="144" t="s">
        <v>127</v>
      </c>
      <c r="F34" s="145"/>
      <c r="G34" s="107" t="s">
        <v>128</v>
      </c>
      <c r="H34" s="102">
        <v>21.66</v>
      </c>
      <c r="I34" s="104">
        <f t="shared" si="0"/>
        <v>129.96</v>
      </c>
      <c r="J34" s="97"/>
    </row>
    <row r="35" spans="1:10" ht="144">
      <c r="A35" s="93"/>
      <c r="B35" s="100">
        <v>40</v>
      </c>
      <c r="C35" s="110" t="s">
        <v>130</v>
      </c>
      <c r="D35" s="106" t="s">
        <v>82</v>
      </c>
      <c r="E35" s="144" t="s">
        <v>113</v>
      </c>
      <c r="F35" s="145"/>
      <c r="G35" s="107" t="s">
        <v>132</v>
      </c>
      <c r="H35" s="102">
        <v>21.66</v>
      </c>
      <c r="I35" s="104">
        <f t="shared" si="0"/>
        <v>866.4</v>
      </c>
      <c r="J35" s="97"/>
    </row>
    <row r="36" spans="1:10" ht="120">
      <c r="A36" s="93"/>
      <c r="B36" s="100">
        <v>24</v>
      </c>
      <c r="C36" s="110" t="s">
        <v>133</v>
      </c>
      <c r="D36" s="106" t="s">
        <v>81</v>
      </c>
      <c r="E36" s="144" t="s">
        <v>113</v>
      </c>
      <c r="F36" s="145"/>
      <c r="G36" s="107" t="s">
        <v>135</v>
      </c>
      <c r="H36" s="102">
        <v>21.66</v>
      </c>
      <c r="I36" s="104">
        <f t="shared" si="0"/>
        <v>519.84</v>
      </c>
      <c r="J36" s="97"/>
    </row>
    <row r="37" spans="1:10" ht="132">
      <c r="A37" s="93"/>
      <c r="B37" s="100">
        <v>12</v>
      </c>
      <c r="C37" s="110" t="s">
        <v>136</v>
      </c>
      <c r="D37" s="106" t="s">
        <v>81</v>
      </c>
      <c r="E37" s="144" t="s">
        <v>113</v>
      </c>
      <c r="F37" s="145"/>
      <c r="G37" s="107" t="s">
        <v>138</v>
      </c>
      <c r="H37" s="102">
        <v>24.23</v>
      </c>
      <c r="I37" s="104">
        <f t="shared" si="0"/>
        <v>290.76</v>
      </c>
      <c r="J37" s="97"/>
    </row>
    <row r="38" spans="1:10" ht="132">
      <c r="A38" s="93"/>
      <c r="B38" s="100">
        <v>10</v>
      </c>
      <c r="C38" s="110" t="s">
        <v>136</v>
      </c>
      <c r="D38" s="106" t="s">
        <v>81</v>
      </c>
      <c r="E38" s="144" t="s">
        <v>140</v>
      </c>
      <c r="F38" s="145"/>
      <c r="G38" s="107" t="s">
        <v>138</v>
      </c>
      <c r="H38" s="102">
        <v>24.23</v>
      </c>
      <c r="I38" s="104">
        <f t="shared" si="0"/>
        <v>242.3</v>
      </c>
      <c r="J38" s="97"/>
    </row>
    <row r="39" spans="1:10" ht="132">
      <c r="A39" s="93"/>
      <c r="B39" s="100">
        <v>58</v>
      </c>
      <c r="C39" s="110" t="s">
        <v>136</v>
      </c>
      <c r="D39" s="106" t="s">
        <v>81</v>
      </c>
      <c r="E39" s="144" t="s">
        <v>127</v>
      </c>
      <c r="F39" s="145"/>
      <c r="G39" s="107" t="s">
        <v>138</v>
      </c>
      <c r="H39" s="102">
        <v>24.23</v>
      </c>
      <c r="I39" s="104">
        <f t="shared" si="0"/>
        <v>1405.34</v>
      </c>
      <c r="J39" s="97"/>
    </row>
    <row r="40" spans="1:10" ht="132">
      <c r="A40" s="93"/>
      <c r="B40" s="100">
        <v>38</v>
      </c>
      <c r="C40" s="110" t="s">
        <v>142</v>
      </c>
      <c r="D40" s="106" t="s">
        <v>117</v>
      </c>
      <c r="E40" s="144"/>
      <c r="F40" s="145"/>
      <c r="G40" s="107" t="s">
        <v>201</v>
      </c>
      <c r="H40" s="102">
        <v>5.14</v>
      </c>
      <c r="I40" s="104">
        <f t="shared" si="0"/>
        <v>195.32</v>
      </c>
      <c r="J40" s="97"/>
    </row>
    <row r="41" spans="1:10" ht="132">
      <c r="A41" s="93"/>
      <c r="B41" s="100">
        <v>30</v>
      </c>
      <c r="C41" s="110" t="s">
        <v>142</v>
      </c>
      <c r="D41" s="106" t="s">
        <v>80</v>
      </c>
      <c r="E41" s="144"/>
      <c r="F41" s="145"/>
      <c r="G41" s="107" t="s">
        <v>201</v>
      </c>
      <c r="H41" s="102">
        <v>5.14</v>
      </c>
      <c r="I41" s="104">
        <f t="shared" si="0"/>
        <v>154.19999999999999</v>
      </c>
      <c r="J41" s="97"/>
    </row>
    <row r="42" spans="1:10" ht="96">
      <c r="A42" s="93"/>
      <c r="B42" s="100">
        <v>44</v>
      </c>
      <c r="C42" s="110" t="s">
        <v>145</v>
      </c>
      <c r="D42" s="106" t="s">
        <v>81</v>
      </c>
      <c r="E42" s="144" t="s">
        <v>113</v>
      </c>
      <c r="F42" s="145"/>
      <c r="G42" s="107" t="s">
        <v>147</v>
      </c>
      <c r="H42" s="102">
        <v>8.81</v>
      </c>
      <c r="I42" s="104">
        <f t="shared" si="0"/>
        <v>387.64000000000004</v>
      </c>
      <c r="J42" s="97"/>
    </row>
    <row r="43" spans="1:10" ht="96">
      <c r="A43" s="93"/>
      <c r="B43" s="100">
        <v>44</v>
      </c>
      <c r="C43" s="110" t="s">
        <v>148</v>
      </c>
      <c r="D43" s="106" t="s">
        <v>81</v>
      </c>
      <c r="E43" s="144" t="s">
        <v>113</v>
      </c>
      <c r="F43" s="145"/>
      <c r="G43" s="107" t="s">
        <v>150</v>
      </c>
      <c r="H43" s="102">
        <v>9.5399999999999991</v>
      </c>
      <c r="I43" s="104">
        <f t="shared" si="0"/>
        <v>419.76</v>
      </c>
      <c r="J43" s="97"/>
    </row>
    <row r="44" spans="1:10" ht="96">
      <c r="A44" s="93"/>
      <c r="B44" s="100">
        <v>4</v>
      </c>
      <c r="C44" s="110" t="s">
        <v>151</v>
      </c>
      <c r="D44" s="106" t="s">
        <v>82</v>
      </c>
      <c r="E44" s="144" t="s">
        <v>153</v>
      </c>
      <c r="F44" s="145"/>
      <c r="G44" s="107" t="s">
        <v>154</v>
      </c>
      <c r="H44" s="102">
        <v>9.5399999999999991</v>
      </c>
      <c r="I44" s="104">
        <f t="shared" si="0"/>
        <v>38.159999999999997</v>
      </c>
      <c r="J44" s="97"/>
    </row>
    <row r="45" spans="1:10" ht="96">
      <c r="A45" s="93"/>
      <c r="B45" s="100">
        <v>4</v>
      </c>
      <c r="C45" s="110" t="s">
        <v>151</v>
      </c>
      <c r="D45" s="106" t="s">
        <v>80</v>
      </c>
      <c r="E45" s="144" t="s">
        <v>153</v>
      </c>
      <c r="F45" s="145"/>
      <c r="G45" s="107" t="s">
        <v>154</v>
      </c>
      <c r="H45" s="102">
        <v>9.5399999999999991</v>
      </c>
      <c r="I45" s="104">
        <f t="shared" si="0"/>
        <v>38.159999999999997</v>
      </c>
      <c r="J45" s="97"/>
    </row>
    <row r="46" spans="1:10" ht="108">
      <c r="A46" s="93"/>
      <c r="B46" s="100">
        <v>4</v>
      </c>
      <c r="C46" s="110" t="s">
        <v>156</v>
      </c>
      <c r="D46" s="106" t="s">
        <v>98</v>
      </c>
      <c r="E46" s="144" t="s">
        <v>80</v>
      </c>
      <c r="F46" s="145"/>
      <c r="G46" s="107" t="s">
        <v>158</v>
      </c>
      <c r="H46" s="102">
        <v>6.97</v>
      </c>
      <c r="I46" s="104">
        <f t="shared" si="0"/>
        <v>27.88</v>
      </c>
      <c r="J46" s="97"/>
    </row>
    <row r="47" spans="1:10" ht="108">
      <c r="A47" s="93"/>
      <c r="B47" s="100">
        <v>4</v>
      </c>
      <c r="C47" s="110" t="s">
        <v>159</v>
      </c>
      <c r="D47" s="106" t="s">
        <v>117</v>
      </c>
      <c r="E47" s="144"/>
      <c r="F47" s="145"/>
      <c r="G47" s="107" t="s">
        <v>161</v>
      </c>
      <c r="H47" s="102">
        <v>10.64</v>
      </c>
      <c r="I47" s="104">
        <f t="shared" si="0"/>
        <v>42.56</v>
      </c>
      <c r="J47" s="97"/>
    </row>
    <row r="48" spans="1:10" ht="108">
      <c r="A48" s="93"/>
      <c r="B48" s="100">
        <v>4</v>
      </c>
      <c r="C48" s="110" t="s">
        <v>159</v>
      </c>
      <c r="D48" s="106" t="s">
        <v>81</v>
      </c>
      <c r="E48" s="144"/>
      <c r="F48" s="145"/>
      <c r="G48" s="107" t="s">
        <v>161</v>
      </c>
      <c r="H48" s="102">
        <v>10.64</v>
      </c>
      <c r="I48" s="104">
        <f t="shared" si="0"/>
        <v>42.56</v>
      </c>
      <c r="J48" s="97"/>
    </row>
    <row r="49" spans="1:10" ht="108">
      <c r="A49" s="93"/>
      <c r="B49" s="100">
        <v>4</v>
      </c>
      <c r="C49" s="110" t="s">
        <v>159</v>
      </c>
      <c r="D49" s="106" t="s">
        <v>82</v>
      </c>
      <c r="E49" s="144"/>
      <c r="F49" s="145"/>
      <c r="G49" s="107" t="s">
        <v>161</v>
      </c>
      <c r="H49" s="102">
        <v>10.64</v>
      </c>
      <c r="I49" s="104">
        <f t="shared" si="0"/>
        <v>42.56</v>
      </c>
      <c r="J49" s="97"/>
    </row>
    <row r="50" spans="1:10" ht="120">
      <c r="A50" s="93"/>
      <c r="B50" s="100">
        <v>8</v>
      </c>
      <c r="C50" s="110" t="s">
        <v>164</v>
      </c>
      <c r="D50" s="106" t="s">
        <v>81</v>
      </c>
      <c r="E50" s="144" t="s">
        <v>113</v>
      </c>
      <c r="F50" s="145"/>
      <c r="G50" s="107" t="s">
        <v>166</v>
      </c>
      <c r="H50" s="102">
        <v>21.66</v>
      </c>
      <c r="I50" s="104">
        <f t="shared" si="0"/>
        <v>173.28</v>
      </c>
      <c r="J50" s="97"/>
    </row>
    <row r="51" spans="1:10" ht="96">
      <c r="A51" s="93"/>
      <c r="B51" s="100">
        <v>6</v>
      </c>
      <c r="C51" s="110" t="s">
        <v>167</v>
      </c>
      <c r="D51" s="106" t="s">
        <v>117</v>
      </c>
      <c r="E51" s="144" t="s">
        <v>113</v>
      </c>
      <c r="F51" s="145"/>
      <c r="G51" s="107" t="s">
        <v>169</v>
      </c>
      <c r="H51" s="102">
        <v>71.209999999999994</v>
      </c>
      <c r="I51" s="104">
        <f t="shared" si="0"/>
        <v>427.26</v>
      </c>
      <c r="J51" s="97"/>
    </row>
    <row r="52" spans="1:10" ht="108">
      <c r="A52" s="93"/>
      <c r="B52" s="100">
        <v>25</v>
      </c>
      <c r="C52" s="110" t="s">
        <v>170</v>
      </c>
      <c r="D52" s="106" t="s">
        <v>172</v>
      </c>
      <c r="E52" s="144"/>
      <c r="F52" s="145"/>
      <c r="G52" s="107" t="s">
        <v>173</v>
      </c>
      <c r="H52" s="102">
        <v>5.14</v>
      </c>
      <c r="I52" s="104">
        <f t="shared" si="0"/>
        <v>128.5</v>
      </c>
      <c r="J52" s="97"/>
    </row>
    <row r="53" spans="1:10" ht="108">
      <c r="A53" s="93"/>
      <c r="B53" s="100">
        <v>4</v>
      </c>
      <c r="C53" s="110" t="s">
        <v>174</v>
      </c>
      <c r="D53" s="106" t="s">
        <v>82</v>
      </c>
      <c r="E53" s="144"/>
      <c r="F53" s="145"/>
      <c r="G53" s="107" t="s">
        <v>176</v>
      </c>
      <c r="H53" s="102">
        <v>49.18</v>
      </c>
      <c r="I53" s="104">
        <f t="shared" si="0"/>
        <v>196.72</v>
      </c>
      <c r="J53" s="97"/>
    </row>
    <row r="54" spans="1:10" ht="108">
      <c r="A54" s="93"/>
      <c r="B54" s="100">
        <v>4</v>
      </c>
      <c r="C54" s="110" t="s">
        <v>174</v>
      </c>
      <c r="D54" s="106" t="s">
        <v>178</v>
      </c>
      <c r="E54" s="144"/>
      <c r="F54" s="145"/>
      <c r="G54" s="107" t="s">
        <v>176</v>
      </c>
      <c r="H54" s="102">
        <v>49.18</v>
      </c>
      <c r="I54" s="104">
        <f t="shared" si="0"/>
        <v>196.72</v>
      </c>
      <c r="J54" s="97"/>
    </row>
    <row r="55" spans="1:10" ht="120">
      <c r="A55" s="93"/>
      <c r="B55" s="100">
        <v>2</v>
      </c>
      <c r="C55" s="110" t="s">
        <v>179</v>
      </c>
      <c r="D55" s="106" t="s">
        <v>82</v>
      </c>
      <c r="E55" s="144" t="s">
        <v>153</v>
      </c>
      <c r="F55" s="145"/>
      <c r="G55" s="107" t="s">
        <v>181</v>
      </c>
      <c r="H55" s="102">
        <v>28.63</v>
      </c>
      <c r="I55" s="104">
        <f t="shared" si="0"/>
        <v>57.26</v>
      </c>
      <c r="J55" s="97"/>
    </row>
    <row r="56" spans="1:10" ht="120">
      <c r="A56" s="93"/>
      <c r="B56" s="100">
        <v>3</v>
      </c>
      <c r="C56" s="110" t="s">
        <v>182</v>
      </c>
      <c r="D56" s="106" t="s">
        <v>140</v>
      </c>
      <c r="E56" s="144"/>
      <c r="F56" s="145"/>
      <c r="G56" s="107" t="s">
        <v>184</v>
      </c>
      <c r="H56" s="102">
        <v>73.040000000000006</v>
      </c>
      <c r="I56" s="104">
        <f t="shared" si="0"/>
        <v>219.12</v>
      </c>
      <c r="J56" s="97"/>
    </row>
    <row r="57" spans="1:10" ht="120">
      <c r="A57" s="93"/>
      <c r="B57" s="100">
        <v>1</v>
      </c>
      <c r="C57" s="110" t="s">
        <v>185</v>
      </c>
      <c r="D57" s="106" t="s">
        <v>113</v>
      </c>
      <c r="E57" s="144"/>
      <c r="F57" s="145"/>
      <c r="G57" s="107" t="s">
        <v>187</v>
      </c>
      <c r="H57" s="102">
        <v>27.16</v>
      </c>
      <c r="I57" s="104">
        <f t="shared" si="0"/>
        <v>27.16</v>
      </c>
      <c r="J57" s="97"/>
    </row>
    <row r="58" spans="1:10" ht="120">
      <c r="A58" s="93"/>
      <c r="B58" s="100">
        <v>1</v>
      </c>
      <c r="C58" s="110" t="s">
        <v>185</v>
      </c>
      <c r="D58" s="106" t="s">
        <v>189</v>
      </c>
      <c r="E58" s="144"/>
      <c r="F58" s="145"/>
      <c r="G58" s="107" t="s">
        <v>187</v>
      </c>
      <c r="H58" s="102">
        <v>27.16</v>
      </c>
      <c r="I58" s="104">
        <f t="shared" si="0"/>
        <v>27.16</v>
      </c>
      <c r="J58" s="97"/>
    </row>
    <row r="59" spans="1:10" ht="120">
      <c r="A59" s="93"/>
      <c r="B59" s="100">
        <v>1</v>
      </c>
      <c r="C59" s="110" t="s">
        <v>190</v>
      </c>
      <c r="D59" s="106" t="s">
        <v>140</v>
      </c>
      <c r="E59" s="144"/>
      <c r="F59" s="145"/>
      <c r="G59" s="107" t="s">
        <v>192</v>
      </c>
      <c r="H59" s="102">
        <v>143.15</v>
      </c>
      <c r="I59" s="104">
        <f t="shared" si="0"/>
        <v>143.15</v>
      </c>
      <c r="J59" s="97"/>
    </row>
    <row r="60" spans="1:10" ht="96">
      <c r="A60" s="93"/>
      <c r="B60" s="100">
        <v>3</v>
      </c>
      <c r="C60" s="110" t="s">
        <v>193</v>
      </c>
      <c r="D60" s="106" t="s">
        <v>113</v>
      </c>
      <c r="E60" s="144"/>
      <c r="F60" s="145"/>
      <c r="G60" s="107" t="s">
        <v>195</v>
      </c>
      <c r="H60" s="102">
        <v>23.49</v>
      </c>
      <c r="I60" s="104">
        <f t="shared" si="0"/>
        <v>70.47</v>
      </c>
      <c r="J60" s="97"/>
    </row>
    <row r="61" spans="1:10" ht="96">
      <c r="A61" s="93"/>
      <c r="B61" s="101">
        <v>2</v>
      </c>
      <c r="C61" s="111" t="s">
        <v>196</v>
      </c>
      <c r="D61" s="108" t="s">
        <v>198</v>
      </c>
      <c r="E61" s="146"/>
      <c r="F61" s="147"/>
      <c r="G61" s="109" t="s">
        <v>199</v>
      </c>
      <c r="H61" s="103">
        <v>27.16</v>
      </c>
      <c r="I61" s="105">
        <f t="shared" si="0"/>
        <v>54.32</v>
      </c>
      <c r="J61" s="97"/>
    </row>
  </sheetData>
  <mergeCells count="45">
    <mergeCell ref="E25:F25"/>
    <mergeCell ref="E26:F26"/>
    <mergeCell ref="E27:F27"/>
    <mergeCell ref="E28:F28"/>
    <mergeCell ref="I6:I7"/>
    <mergeCell ref="E24:F24"/>
    <mergeCell ref="I10:I11"/>
    <mergeCell ref="I14:I15"/>
    <mergeCell ref="E20:F20"/>
    <mergeCell ref="E21:F21"/>
    <mergeCell ref="E22:F22"/>
    <mergeCell ref="E23:F23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9:F59"/>
    <mergeCell ref="E60:F60"/>
    <mergeCell ref="E61:F61"/>
    <mergeCell ref="E54:F54"/>
    <mergeCell ref="E55:F55"/>
    <mergeCell ref="E56:F56"/>
    <mergeCell ref="E57:F57"/>
    <mergeCell ref="E58:F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73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f>O2/O3</f>
        <v>1</v>
      </c>
      <c r="P1" t="s">
        <v>51</v>
      </c>
    </row>
    <row r="2" spans="1:16" ht="15.75" customHeight="1">
      <c r="A2" s="93"/>
      <c r="B2" s="128" t="s">
        <v>6</v>
      </c>
      <c r="C2" s="121"/>
      <c r="D2" s="121"/>
      <c r="E2" s="121"/>
      <c r="F2" s="121"/>
      <c r="G2" s="121"/>
      <c r="H2" s="121"/>
      <c r="I2" s="121"/>
      <c r="J2" s="121"/>
      <c r="K2" s="121"/>
      <c r="L2" s="129" t="s">
        <v>12</v>
      </c>
      <c r="M2" s="94"/>
      <c r="O2">
        <v>8404.8900000000012</v>
      </c>
      <c r="P2" t="s">
        <v>52</v>
      </c>
    </row>
    <row r="3" spans="1:16" ht="12.75" customHeight="1">
      <c r="A3" s="93"/>
      <c r="B3" s="122" t="s">
        <v>7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94"/>
      <c r="O3">
        <v>8404.8900000000012</v>
      </c>
      <c r="P3" t="s">
        <v>53</v>
      </c>
    </row>
    <row r="4" spans="1:16" ht="12.75" customHeight="1">
      <c r="A4" s="93"/>
      <c r="B4" s="122" t="s">
        <v>8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94"/>
    </row>
    <row r="5" spans="1:16" ht="12.75" customHeight="1">
      <c r="A5" s="93"/>
      <c r="B5" s="122" t="s">
        <v>9</v>
      </c>
      <c r="C5" s="121"/>
      <c r="D5" s="121"/>
      <c r="E5" s="121"/>
      <c r="F5" s="121"/>
      <c r="G5" s="121"/>
      <c r="H5" s="121"/>
      <c r="I5" s="121"/>
      <c r="J5" s="121"/>
      <c r="K5" s="85"/>
      <c r="L5" s="85" t="s">
        <v>56</v>
      </c>
      <c r="M5" s="94"/>
    </row>
    <row r="6" spans="1:16" ht="12.75" customHeight="1">
      <c r="A6" s="93"/>
      <c r="B6" s="122" t="s">
        <v>10</v>
      </c>
      <c r="C6" s="121"/>
      <c r="D6" s="121"/>
      <c r="E6" s="121"/>
      <c r="F6" s="121"/>
      <c r="G6" s="121"/>
      <c r="H6" s="121"/>
      <c r="I6" s="121"/>
      <c r="J6" s="121"/>
      <c r="K6" s="157"/>
      <c r="L6" s="157" t="str">
        <f>IF(Invoice!K6&lt;&gt;"", Invoice!K6, "")</f>
        <v>54903</v>
      </c>
      <c r="M6" s="94"/>
    </row>
    <row r="7" spans="1:16" ht="12.75" customHeight="1">
      <c r="A7" s="93"/>
      <c r="B7" s="122" t="s">
        <v>11</v>
      </c>
      <c r="C7" s="121"/>
      <c r="D7" s="121"/>
      <c r="E7" s="121"/>
      <c r="F7" s="121"/>
      <c r="G7" s="121"/>
      <c r="H7" s="121"/>
      <c r="I7" s="121"/>
      <c r="J7" s="121"/>
      <c r="K7" s="158"/>
      <c r="L7" s="152"/>
      <c r="M7" s="94"/>
    </row>
    <row r="8" spans="1:16" ht="12.75" customHeight="1">
      <c r="A8" s="93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1"/>
      <c r="K9" s="121"/>
      <c r="L9" s="85" t="s">
        <v>70</v>
      </c>
      <c r="M9" s="94"/>
    </row>
    <row r="10" spans="1:16" ht="15" customHeight="1">
      <c r="A10" s="93"/>
      <c r="B10" s="93" t="s">
        <v>83</v>
      </c>
      <c r="C10" s="121"/>
      <c r="D10" s="121"/>
      <c r="E10" s="94"/>
      <c r="F10" s="121"/>
      <c r="G10" s="94"/>
      <c r="H10" s="95"/>
      <c r="I10" s="95" t="s">
        <v>83</v>
      </c>
      <c r="J10" s="121"/>
      <c r="K10" s="121"/>
      <c r="L10" s="148">
        <f>IF(Invoice!K10&lt;&gt;"",Invoice!K10,"")</f>
        <v>45467</v>
      </c>
      <c r="M10" s="94"/>
    </row>
    <row r="11" spans="1:16" ht="12.75" customHeight="1">
      <c r="A11" s="93"/>
      <c r="B11" s="93" t="s">
        <v>84</v>
      </c>
      <c r="C11" s="121"/>
      <c r="D11" s="121"/>
      <c r="E11" s="94"/>
      <c r="F11" s="121"/>
      <c r="G11" s="94"/>
      <c r="H11" s="95"/>
      <c r="I11" s="95" t="s">
        <v>84</v>
      </c>
      <c r="J11" s="121"/>
      <c r="K11" s="121"/>
      <c r="L11" s="149"/>
      <c r="M11" s="94"/>
    </row>
    <row r="12" spans="1:16" ht="12.75" customHeight="1">
      <c r="A12" s="93"/>
      <c r="B12" s="93" t="s">
        <v>85</v>
      </c>
      <c r="C12" s="121"/>
      <c r="D12" s="121"/>
      <c r="E12" s="94"/>
      <c r="F12" s="121"/>
      <c r="G12" s="94"/>
      <c r="H12" s="95"/>
      <c r="I12" s="95" t="s">
        <v>85</v>
      </c>
      <c r="J12" s="121"/>
      <c r="K12" s="121"/>
      <c r="L12" s="121"/>
      <c r="M12" s="94"/>
    </row>
    <row r="13" spans="1:16" ht="12.75" customHeight="1">
      <c r="A13" s="93"/>
      <c r="B13" s="93" t="s">
        <v>86</v>
      </c>
      <c r="C13" s="121"/>
      <c r="D13" s="121"/>
      <c r="E13" s="94"/>
      <c r="F13" s="121"/>
      <c r="G13" s="94"/>
      <c r="H13" s="95"/>
      <c r="I13" s="95" t="s">
        <v>86</v>
      </c>
      <c r="J13" s="121"/>
      <c r="K13" s="121"/>
      <c r="L13" s="85" t="s">
        <v>3</v>
      </c>
      <c r="M13" s="94"/>
    </row>
    <row r="14" spans="1:16" ht="15" customHeight="1">
      <c r="A14" s="93"/>
      <c r="B14" s="93" t="s">
        <v>23</v>
      </c>
      <c r="C14" s="121"/>
      <c r="D14" s="121"/>
      <c r="E14" s="94"/>
      <c r="F14" s="121"/>
      <c r="G14" s="94"/>
      <c r="H14" s="95"/>
      <c r="I14" s="95" t="s">
        <v>23</v>
      </c>
      <c r="J14" s="121"/>
      <c r="K14" s="121"/>
      <c r="L14" s="148">
        <v>45466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1"/>
      <c r="K15" s="121"/>
      <c r="L15" s="150"/>
      <c r="M15" s="94"/>
    </row>
    <row r="16" spans="1:16" ht="15" customHeight="1">
      <c r="A16" s="93"/>
      <c r="B16" s="121"/>
      <c r="C16" s="121"/>
      <c r="D16" s="121"/>
      <c r="E16" s="121"/>
      <c r="F16" s="121"/>
      <c r="G16" s="121"/>
      <c r="H16" s="121"/>
      <c r="I16" s="121"/>
      <c r="J16" s="125" t="s">
        <v>71</v>
      </c>
      <c r="K16" s="125" t="s">
        <v>71</v>
      </c>
      <c r="L16" s="130">
        <v>43259</v>
      </c>
      <c r="M16" s="94"/>
    </row>
    <row r="17" spans="1:13" ht="12.75" customHeight="1">
      <c r="A17" s="93"/>
      <c r="B17" s="121" t="s">
        <v>87</v>
      </c>
      <c r="C17" s="121"/>
      <c r="D17" s="121"/>
      <c r="E17" s="121"/>
      <c r="F17" s="121"/>
      <c r="G17" s="121"/>
      <c r="H17" s="121"/>
      <c r="I17" s="121"/>
      <c r="J17" s="125" t="s">
        <v>14</v>
      </c>
      <c r="K17" s="125" t="s">
        <v>14</v>
      </c>
      <c r="L17" s="130" t="str">
        <f>IF(Invoice!K17&lt;&gt;"",Invoice!K17,"")</f>
        <v>Sunny</v>
      </c>
      <c r="M17" s="94"/>
    </row>
    <row r="18" spans="1:13" ht="18" customHeight="1">
      <c r="A18" s="93"/>
      <c r="B18" s="121" t="s">
        <v>88</v>
      </c>
      <c r="C18" s="121"/>
      <c r="D18" s="121"/>
      <c r="E18" s="121"/>
      <c r="F18" s="121"/>
      <c r="G18" s="121"/>
      <c r="H18" s="121"/>
      <c r="I18" s="121"/>
      <c r="J18" s="123" t="s">
        <v>64</v>
      </c>
      <c r="K18" s="123" t="s">
        <v>64</v>
      </c>
      <c r="L18" s="90" t="s">
        <v>68</v>
      </c>
      <c r="M18" s="94"/>
    </row>
    <row r="19" spans="1:13" ht="12.75" customHeight="1">
      <c r="A19" s="93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3" t="s">
        <v>60</v>
      </c>
      <c r="H20" s="154"/>
      <c r="I20" s="86" t="s">
        <v>40</v>
      </c>
      <c r="J20" s="86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55"/>
      <c r="H21" s="156"/>
      <c r="I21" s="98" t="s">
        <v>13</v>
      </c>
      <c r="J21" s="98"/>
      <c r="K21" s="98"/>
      <c r="L21" s="98"/>
      <c r="M21" s="94"/>
    </row>
    <row r="22" spans="1:13" ht="24" customHeight="1">
      <c r="A22" s="93"/>
      <c r="B22" s="100">
        <f>'Tax Invoice'!D18</f>
        <v>38</v>
      </c>
      <c r="C22" s="110" t="s">
        <v>89</v>
      </c>
      <c r="D22" s="106" t="s">
        <v>89</v>
      </c>
      <c r="E22" s="112" t="s">
        <v>90</v>
      </c>
      <c r="F22" s="106"/>
      <c r="G22" s="144"/>
      <c r="H22" s="145"/>
      <c r="I22" s="107" t="s">
        <v>91</v>
      </c>
      <c r="J22" s="102">
        <f t="shared" ref="J22:J61" si="0">ROUNDUP(K22*$O$1,2)</f>
        <v>12.48</v>
      </c>
      <c r="K22" s="102">
        <v>12.48</v>
      </c>
      <c r="L22" s="104">
        <f t="shared" ref="L22:L61" si="1">J22*B22</f>
        <v>474.24</v>
      </c>
      <c r="M22" s="97"/>
    </row>
    <row r="23" spans="1:13" ht="24" customHeight="1">
      <c r="A23" s="93"/>
      <c r="B23" s="100">
        <f>'Tax Invoice'!D19</f>
        <v>18</v>
      </c>
      <c r="C23" s="110" t="s">
        <v>92</v>
      </c>
      <c r="D23" s="106" t="s">
        <v>92</v>
      </c>
      <c r="E23" s="112" t="s">
        <v>93</v>
      </c>
      <c r="F23" s="106" t="s">
        <v>94</v>
      </c>
      <c r="G23" s="144"/>
      <c r="H23" s="145"/>
      <c r="I23" s="107" t="s">
        <v>95</v>
      </c>
      <c r="J23" s="102">
        <f t="shared" si="0"/>
        <v>12.48</v>
      </c>
      <c r="K23" s="102">
        <v>12.48</v>
      </c>
      <c r="L23" s="104">
        <f t="shared" si="1"/>
        <v>224.64000000000001</v>
      </c>
      <c r="M23" s="97"/>
    </row>
    <row r="24" spans="1:13" ht="24" customHeight="1">
      <c r="A24" s="93"/>
      <c r="B24" s="100">
        <f>'Tax Invoice'!D20</f>
        <v>6</v>
      </c>
      <c r="C24" s="110" t="s">
        <v>96</v>
      </c>
      <c r="D24" s="106" t="s">
        <v>96</v>
      </c>
      <c r="E24" s="112" t="s">
        <v>97</v>
      </c>
      <c r="F24" s="106" t="s">
        <v>98</v>
      </c>
      <c r="G24" s="144" t="s">
        <v>81</v>
      </c>
      <c r="H24" s="145"/>
      <c r="I24" s="107" t="s">
        <v>99</v>
      </c>
      <c r="J24" s="102">
        <f t="shared" si="0"/>
        <v>6.97</v>
      </c>
      <c r="K24" s="102">
        <v>6.97</v>
      </c>
      <c r="L24" s="104">
        <f t="shared" si="1"/>
        <v>41.82</v>
      </c>
      <c r="M24" s="97"/>
    </row>
    <row r="25" spans="1:13" ht="24" customHeight="1">
      <c r="A25" s="93"/>
      <c r="B25" s="100">
        <f>'Tax Invoice'!D21</f>
        <v>6</v>
      </c>
      <c r="C25" s="110" t="s">
        <v>96</v>
      </c>
      <c r="D25" s="106" t="s">
        <v>96</v>
      </c>
      <c r="E25" s="112" t="s">
        <v>100</v>
      </c>
      <c r="F25" s="106" t="s">
        <v>98</v>
      </c>
      <c r="G25" s="144" t="s">
        <v>82</v>
      </c>
      <c r="H25" s="145"/>
      <c r="I25" s="107" t="s">
        <v>99</v>
      </c>
      <c r="J25" s="102">
        <f t="shared" si="0"/>
        <v>6.97</v>
      </c>
      <c r="K25" s="102">
        <v>6.97</v>
      </c>
      <c r="L25" s="104">
        <f t="shared" si="1"/>
        <v>41.82</v>
      </c>
      <c r="M25" s="97"/>
    </row>
    <row r="26" spans="1:13" ht="24" customHeight="1">
      <c r="A26" s="93"/>
      <c r="B26" s="100">
        <f>'Tax Invoice'!D22</f>
        <v>1</v>
      </c>
      <c r="C26" s="110" t="s">
        <v>101</v>
      </c>
      <c r="D26" s="106" t="s">
        <v>101</v>
      </c>
      <c r="E26" s="112" t="s">
        <v>102</v>
      </c>
      <c r="F26" s="106" t="s">
        <v>103</v>
      </c>
      <c r="G26" s="144" t="s">
        <v>94</v>
      </c>
      <c r="H26" s="145"/>
      <c r="I26" s="107" t="s">
        <v>104</v>
      </c>
      <c r="J26" s="102">
        <f t="shared" si="0"/>
        <v>16.88</v>
      </c>
      <c r="K26" s="102">
        <v>16.88</v>
      </c>
      <c r="L26" s="104">
        <f t="shared" si="1"/>
        <v>16.88</v>
      </c>
      <c r="M26" s="97"/>
    </row>
    <row r="27" spans="1:13" ht="36" customHeight="1">
      <c r="A27" s="93"/>
      <c r="B27" s="100">
        <f>'Tax Invoice'!D23</f>
        <v>4</v>
      </c>
      <c r="C27" s="110" t="s">
        <v>105</v>
      </c>
      <c r="D27" s="106" t="s">
        <v>105</v>
      </c>
      <c r="E27" s="112" t="s">
        <v>106</v>
      </c>
      <c r="F27" s="106" t="s">
        <v>94</v>
      </c>
      <c r="G27" s="144"/>
      <c r="H27" s="145"/>
      <c r="I27" s="107" t="s">
        <v>200</v>
      </c>
      <c r="J27" s="102">
        <f t="shared" si="0"/>
        <v>32.67</v>
      </c>
      <c r="K27" s="102">
        <v>32.67</v>
      </c>
      <c r="L27" s="104">
        <f t="shared" si="1"/>
        <v>130.68</v>
      </c>
      <c r="M27" s="97"/>
    </row>
    <row r="28" spans="1:13" ht="36" customHeight="1">
      <c r="A28" s="93"/>
      <c r="B28" s="100">
        <f>'Tax Invoice'!D24</f>
        <v>5</v>
      </c>
      <c r="C28" s="110" t="s">
        <v>107</v>
      </c>
      <c r="D28" s="106" t="s">
        <v>107</v>
      </c>
      <c r="E28" s="112" t="s">
        <v>108</v>
      </c>
      <c r="F28" s="106" t="s">
        <v>103</v>
      </c>
      <c r="G28" s="144" t="s">
        <v>94</v>
      </c>
      <c r="H28" s="145"/>
      <c r="I28" s="107" t="s">
        <v>109</v>
      </c>
      <c r="J28" s="102">
        <f t="shared" si="0"/>
        <v>60.93</v>
      </c>
      <c r="K28" s="102">
        <v>60.93</v>
      </c>
      <c r="L28" s="104">
        <f t="shared" si="1"/>
        <v>304.64999999999998</v>
      </c>
      <c r="M28" s="97"/>
    </row>
    <row r="29" spans="1:13" ht="24" customHeight="1">
      <c r="A29" s="93"/>
      <c r="B29" s="100">
        <f>'Tax Invoice'!D25</f>
        <v>8</v>
      </c>
      <c r="C29" s="110" t="s">
        <v>110</v>
      </c>
      <c r="D29" s="106" t="s">
        <v>110</v>
      </c>
      <c r="E29" s="112" t="s">
        <v>111</v>
      </c>
      <c r="F29" s="106" t="s">
        <v>112</v>
      </c>
      <c r="G29" s="144" t="s">
        <v>113</v>
      </c>
      <c r="H29" s="145"/>
      <c r="I29" s="107" t="s">
        <v>114</v>
      </c>
      <c r="J29" s="102">
        <f t="shared" si="0"/>
        <v>27.16</v>
      </c>
      <c r="K29" s="102">
        <v>27.16</v>
      </c>
      <c r="L29" s="104">
        <f t="shared" si="1"/>
        <v>217.28</v>
      </c>
      <c r="M29" s="97"/>
    </row>
    <row r="30" spans="1:13" ht="24" customHeight="1">
      <c r="A30" s="93"/>
      <c r="B30" s="100">
        <f>'Tax Invoice'!D26</f>
        <v>2</v>
      </c>
      <c r="C30" s="110" t="s">
        <v>115</v>
      </c>
      <c r="D30" s="106" t="s">
        <v>115</v>
      </c>
      <c r="E30" s="112" t="s">
        <v>116</v>
      </c>
      <c r="F30" s="106" t="s">
        <v>117</v>
      </c>
      <c r="G30" s="144"/>
      <c r="H30" s="145"/>
      <c r="I30" s="107" t="s">
        <v>118</v>
      </c>
      <c r="J30" s="102">
        <f t="shared" si="0"/>
        <v>21.66</v>
      </c>
      <c r="K30" s="102">
        <v>21.66</v>
      </c>
      <c r="L30" s="104">
        <f t="shared" si="1"/>
        <v>43.32</v>
      </c>
      <c r="M30" s="97"/>
    </row>
    <row r="31" spans="1:13" ht="24" customHeight="1">
      <c r="A31" s="93"/>
      <c r="B31" s="100">
        <f>'Tax Invoice'!D27</f>
        <v>8</v>
      </c>
      <c r="C31" s="110" t="s">
        <v>119</v>
      </c>
      <c r="D31" s="106" t="s">
        <v>119</v>
      </c>
      <c r="E31" s="112" t="s">
        <v>120</v>
      </c>
      <c r="F31" s="106" t="s">
        <v>98</v>
      </c>
      <c r="G31" s="144" t="s">
        <v>81</v>
      </c>
      <c r="H31" s="145"/>
      <c r="I31" s="107" t="s">
        <v>121</v>
      </c>
      <c r="J31" s="102">
        <f t="shared" si="0"/>
        <v>6.97</v>
      </c>
      <c r="K31" s="102">
        <v>6.97</v>
      </c>
      <c r="L31" s="104">
        <f t="shared" si="1"/>
        <v>55.76</v>
      </c>
      <c r="M31" s="97"/>
    </row>
    <row r="32" spans="1:13" ht="24" customHeight="1">
      <c r="A32" s="93"/>
      <c r="B32" s="100">
        <f>'Tax Invoice'!D28</f>
        <v>4</v>
      </c>
      <c r="C32" s="110" t="s">
        <v>122</v>
      </c>
      <c r="D32" s="106" t="s">
        <v>122</v>
      </c>
      <c r="E32" s="112" t="s">
        <v>123</v>
      </c>
      <c r="F32" s="106" t="s">
        <v>81</v>
      </c>
      <c r="G32" s="144"/>
      <c r="H32" s="145"/>
      <c r="I32" s="107" t="s">
        <v>124</v>
      </c>
      <c r="J32" s="102">
        <f t="shared" si="0"/>
        <v>29</v>
      </c>
      <c r="K32" s="102">
        <v>29</v>
      </c>
      <c r="L32" s="104">
        <f t="shared" si="1"/>
        <v>116</v>
      </c>
      <c r="M32" s="97"/>
    </row>
    <row r="33" spans="1:13" ht="24" customHeight="1">
      <c r="A33" s="93"/>
      <c r="B33" s="100">
        <f>'Tax Invoice'!D29</f>
        <v>8</v>
      </c>
      <c r="C33" s="110" t="s">
        <v>125</v>
      </c>
      <c r="D33" s="106" t="s">
        <v>125</v>
      </c>
      <c r="E33" s="112" t="s">
        <v>126</v>
      </c>
      <c r="F33" s="106" t="s">
        <v>117</v>
      </c>
      <c r="G33" s="144" t="s">
        <v>127</v>
      </c>
      <c r="H33" s="145"/>
      <c r="I33" s="107" t="s">
        <v>128</v>
      </c>
      <c r="J33" s="102">
        <f t="shared" si="0"/>
        <v>21.66</v>
      </c>
      <c r="K33" s="102">
        <v>21.66</v>
      </c>
      <c r="L33" s="104">
        <f t="shared" si="1"/>
        <v>173.28</v>
      </c>
      <c r="M33" s="97"/>
    </row>
    <row r="34" spans="1:13" ht="24" customHeight="1">
      <c r="A34" s="93"/>
      <c r="B34" s="100">
        <f>'Tax Invoice'!D30</f>
        <v>6</v>
      </c>
      <c r="C34" s="110" t="s">
        <v>125</v>
      </c>
      <c r="D34" s="106" t="s">
        <v>125</v>
      </c>
      <c r="E34" s="112" t="s">
        <v>129</v>
      </c>
      <c r="F34" s="106" t="s">
        <v>82</v>
      </c>
      <c r="G34" s="144" t="s">
        <v>127</v>
      </c>
      <c r="H34" s="145"/>
      <c r="I34" s="107" t="s">
        <v>128</v>
      </c>
      <c r="J34" s="102">
        <f t="shared" si="0"/>
        <v>21.66</v>
      </c>
      <c r="K34" s="102">
        <v>21.66</v>
      </c>
      <c r="L34" s="104">
        <f t="shared" si="1"/>
        <v>129.96</v>
      </c>
      <c r="M34" s="97"/>
    </row>
    <row r="35" spans="1:13" ht="24" customHeight="1">
      <c r="A35" s="93"/>
      <c r="B35" s="100">
        <f>'Tax Invoice'!D31</f>
        <v>40</v>
      </c>
      <c r="C35" s="110" t="s">
        <v>130</v>
      </c>
      <c r="D35" s="106" t="s">
        <v>130</v>
      </c>
      <c r="E35" s="112" t="s">
        <v>131</v>
      </c>
      <c r="F35" s="106" t="s">
        <v>82</v>
      </c>
      <c r="G35" s="144" t="s">
        <v>113</v>
      </c>
      <c r="H35" s="145"/>
      <c r="I35" s="107" t="s">
        <v>132</v>
      </c>
      <c r="J35" s="102">
        <f t="shared" si="0"/>
        <v>21.66</v>
      </c>
      <c r="K35" s="102">
        <v>21.66</v>
      </c>
      <c r="L35" s="104">
        <f t="shared" si="1"/>
        <v>866.4</v>
      </c>
      <c r="M35" s="97"/>
    </row>
    <row r="36" spans="1:13" ht="24" customHeight="1">
      <c r="A36" s="93"/>
      <c r="B36" s="100">
        <f>'Tax Invoice'!D32</f>
        <v>24</v>
      </c>
      <c r="C36" s="110" t="s">
        <v>133</v>
      </c>
      <c r="D36" s="106" t="s">
        <v>133</v>
      </c>
      <c r="E36" s="112" t="s">
        <v>134</v>
      </c>
      <c r="F36" s="106" t="s">
        <v>81</v>
      </c>
      <c r="G36" s="144" t="s">
        <v>113</v>
      </c>
      <c r="H36" s="145"/>
      <c r="I36" s="107" t="s">
        <v>135</v>
      </c>
      <c r="J36" s="102">
        <f t="shared" si="0"/>
        <v>21.66</v>
      </c>
      <c r="K36" s="102">
        <v>21.66</v>
      </c>
      <c r="L36" s="104">
        <f t="shared" si="1"/>
        <v>519.84</v>
      </c>
      <c r="M36" s="97"/>
    </row>
    <row r="37" spans="1:13" ht="24" customHeight="1">
      <c r="A37" s="93"/>
      <c r="B37" s="100">
        <f>'Tax Invoice'!D33</f>
        <v>12</v>
      </c>
      <c r="C37" s="110" t="s">
        <v>136</v>
      </c>
      <c r="D37" s="106" t="s">
        <v>136</v>
      </c>
      <c r="E37" s="112" t="s">
        <v>137</v>
      </c>
      <c r="F37" s="106" t="s">
        <v>81</v>
      </c>
      <c r="G37" s="144" t="s">
        <v>113</v>
      </c>
      <c r="H37" s="145"/>
      <c r="I37" s="107" t="s">
        <v>138</v>
      </c>
      <c r="J37" s="102">
        <f t="shared" si="0"/>
        <v>24.23</v>
      </c>
      <c r="K37" s="102">
        <v>24.23</v>
      </c>
      <c r="L37" s="104">
        <f t="shared" si="1"/>
        <v>290.76</v>
      </c>
      <c r="M37" s="97"/>
    </row>
    <row r="38" spans="1:13" ht="24" customHeight="1">
      <c r="A38" s="93"/>
      <c r="B38" s="100">
        <f>'Tax Invoice'!D34</f>
        <v>10</v>
      </c>
      <c r="C38" s="110" t="s">
        <v>136</v>
      </c>
      <c r="D38" s="106" t="s">
        <v>136</v>
      </c>
      <c r="E38" s="112" t="s">
        <v>139</v>
      </c>
      <c r="F38" s="106" t="s">
        <v>81</v>
      </c>
      <c r="G38" s="144" t="s">
        <v>140</v>
      </c>
      <c r="H38" s="145"/>
      <c r="I38" s="107" t="s">
        <v>138</v>
      </c>
      <c r="J38" s="102">
        <f t="shared" si="0"/>
        <v>24.23</v>
      </c>
      <c r="K38" s="102">
        <v>24.23</v>
      </c>
      <c r="L38" s="104">
        <f t="shared" si="1"/>
        <v>242.3</v>
      </c>
      <c r="M38" s="97"/>
    </row>
    <row r="39" spans="1:13" ht="24" customHeight="1">
      <c r="A39" s="93"/>
      <c r="B39" s="100">
        <f>'Tax Invoice'!D35</f>
        <v>58</v>
      </c>
      <c r="C39" s="110" t="s">
        <v>136</v>
      </c>
      <c r="D39" s="106" t="s">
        <v>136</v>
      </c>
      <c r="E39" s="112" t="s">
        <v>141</v>
      </c>
      <c r="F39" s="106" t="s">
        <v>81</v>
      </c>
      <c r="G39" s="144" t="s">
        <v>127</v>
      </c>
      <c r="H39" s="145"/>
      <c r="I39" s="107" t="s">
        <v>138</v>
      </c>
      <c r="J39" s="102">
        <f t="shared" si="0"/>
        <v>24.23</v>
      </c>
      <c r="K39" s="102">
        <v>24.23</v>
      </c>
      <c r="L39" s="104">
        <f t="shared" si="1"/>
        <v>1405.34</v>
      </c>
      <c r="M39" s="97"/>
    </row>
    <row r="40" spans="1:13" ht="24" customHeight="1">
      <c r="A40" s="93"/>
      <c r="B40" s="100">
        <f>'Tax Invoice'!D36</f>
        <v>38</v>
      </c>
      <c r="C40" s="110" t="s">
        <v>142</v>
      </c>
      <c r="D40" s="106" t="s">
        <v>142</v>
      </c>
      <c r="E40" s="112" t="s">
        <v>143</v>
      </c>
      <c r="F40" s="106" t="s">
        <v>117</v>
      </c>
      <c r="G40" s="144"/>
      <c r="H40" s="145"/>
      <c r="I40" s="107" t="s">
        <v>201</v>
      </c>
      <c r="J40" s="102">
        <f t="shared" si="0"/>
        <v>5.14</v>
      </c>
      <c r="K40" s="102">
        <v>5.14</v>
      </c>
      <c r="L40" s="104">
        <f t="shared" si="1"/>
        <v>195.32</v>
      </c>
      <c r="M40" s="97"/>
    </row>
    <row r="41" spans="1:13" ht="24" customHeight="1">
      <c r="A41" s="93"/>
      <c r="B41" s="100">
        <f>'Tax Invoice'!D37</f>
        <v>30</v>
      </c>
      <c r="C41" s="110" t="s">
        <v>142</v>
      </c>
      <c r="D41" s="106" t="s">
        <v>142</v>
      </c>
      <c r="E41" s="112" t="s">
        <v>144</v>
      </c>
      <c r="F41" s="106" t="s">
        <v>80</v>
      </c>
      <c r="G41" s="144"/>
      <c r="H41" s="145"/>
      <c r="I41" s="107" t="s">
        <v>201</v>
      </c>
      <c r="J41" s="102">
        <f t="shared" si="0"/>
        <v>5.14</v>
      </c>
      <c r="K41" s="102">
        <v>5.14</v>
      </c>
      <c r="L41" s="104">
        <f t="shared" si="1"/>
        <v>154.19999999999999</v>
      </c>
      <c r="M41" s="97"/>
    </row>
    <row r="42" spans="1:13" ht="12.75" customHeight="1">
      <c r="A42" s="93"/>
      <c r="B42" s="100">
        <f>'Tax Invoice'!D38</f>
        <v>44</v>
      </c>
      <c r="C42" s="110" t="s">
        <v>145</v>
      </c>
      <c r="D42" s="106" t="s">
        <v>145</v>
      </c>
      <c r="E42" s="112" t="s">
        <v>146</v>
      </c>
      <c r="F42" s="106" t="s">
        <v>81</v>
      </c>
      <c r="G42" s="144" t="s">
        <v>113</v>
      </c>
      <c r="H42" s="145"/>
      <c r="I42" s="107" t="s">
        <v>147</v>
      </c>
      <c r="J42" s="102">
        <f t="shared" si="0"/>
        <v>8.81</v>
      </c>
      <c r="K42" s="102">
        <v>8.81</v>
      </c>
      <c r="L42" s="104">
        <f t="shared" si="1"/>
        <v>387.64000000000004</v>
      </c>
      <c r="M42" s="97"/>
    </row>
    <row r="43" spans="1:13" ht="12.75" customHeight="1">
      <c r="A43" s="93"/>
      <c r="B43" s="100">
        <f>'Tax Invoice'!D39</f>
        <v>44</v>
      </c>
      <c r="C43" s="110" t="s">
        <v>148</v>
      </c>
      <c r="D43" s="106" t="s">
        <v>148</v>
      </c>
      <c r="E43" s="112" t="s">
        <v>149</v>
      </c>
      <c r="F43" s="106" t="s">
        <v>81</v>
      </c>
      <c r="G43" s="144" t="s">
        <v>113</v>
      </c>
      <c r="H43" s="145"/>
      <c r="I43" s="107" t="s">
        <v>150</v>
      </c>
      <c r="J43" s="102">
        <f t="shared" si="0"/>
        <v>9.5399999999999991</v>
      </c>
      <c r="K43" s="102">
        <v>9.5399999999999991</v>
      </c>
      <c r="L43" s="104">
        <f t="shared" si="1"/>
        <v>419.76</v>
      </c>
      <c r="M43" s="97"/>
    </row>
    <row r="44" spans="1:13" ht="12.75" customHeight="1">
      <c r="A44" s="93"/>
      <c r="B44" s="100">
        <f>'Tax Invoice'!D40</f>
        <v>4</v>
      </c>
      <c r="C44" s="110" t="s">
        <v>151</v>
      </c>
      <c r="D44" s="106" t="s">
        <v>151</v>
      </c>
      <c r="E44" s="112" t="s">
        <v>152</v>
      </c>
      <c r="F44" s="106" t="s">
        <v>82</v>
      </c>
      <c r="G44" s="144" t="s">
        <v>153</v>
      </c>
      <c r="H44" s="145"/>
      <c r="I44" s="107" t="s">
        <v>154</v>
      </c>
      <c r="J44" s="102">
        <f t="shared" si="0"/>
        <v>9.5399999999999991</v>
      </c>
      <c r="K44" s="102">
        <v>9.5399999999999991</v>
      </c>
      <c r="L44" s="104">
        <f t="shared" si="1"/>
        <v>38.159999999999997</v>
      </c>
      <c r="M44" s="97"/>
    </row>
    <row r="45" spans="1:13" ht="12.75" customHeight="1">
      <c r="A45" s="93"/>
      <c r="B45" s="100">
        <f>'Tax Invoice'!D41</f>
        <v>4</v>
      </c>
      <c r="C45" s="110" t="s">
        <v>151</v>
      </c>
      <c r="D45" s="106" t="s">
        <v>151</v>
      </c>
      <c r="E45" s="112" t="s">
        <v>155</v>
      </c>
      <c r="F45" s="106" t="s">
        <v>80</v>
      </c>
      <c r="G45" s="144" t="s">
        <v>153</v>
      </c>
      <c r="H45" s="145"/>
      <c r="I45" s="107" t="s">
        <v>154</v>
      </c>
      <c r="J45" s="102">
        <f t="shared" si="0"/>
        <v>9.5399999999999991</v>
      </c>
      <c r="K45" s="102">
        <v>9.5399999999999991</v>
      </c>
      <c r="L45" s="104">
        <f t="shared" si="1"/>
        <v>38.159999999999997</v>
      </c>
      <c r="M45" s="97"/>
    </row>
    <row r="46" spans="1:13" ht="12.75" customHeight="1">
      <c r="A46" s="93"/>
      <c r="B46" s="100">
        <f>'Tax Invoice'!D42</f>
        <v>4</v>
      </c>
      <c r="C46" s="110" t="s">
        <v>156</v>
      </c>
      <c r="D46" s="106" t="s">
        <v>156</v>
      </c>
      <c r="E46" s="112" t="s">
        <v>157</v>
      </c>
      <c r="F46" s="106" t="s">
        <v>98</v>
      </c>
      <c r="G46" s="144" t="s">
        <v>80</v>
      </c>
      <c r="H46" s="145"/>
      <c r="I46" s="107" t="s">
        <v>158</v>
      </c>
      <c r="J46" s="102">
        <f t="shared" si="0"/>
        <v>6.97</v>
      </c>
      <c r="K46" s="102">
        <v>6.97</v>
      </c>
      <c r="L46" s="104">
        <f t="shared" si="1"/>
        <v>27.88</v>
      </c>
      <c r="M46" s="97"/>
    </row>
    <row r="47" spans="1:13" ht="12.75" customHeight="1">
      <c r="A47" s="93"/>
      <c r="B47" s="100">
        <f>'Tax Invoice'!D43</f>
        <v>4</v>
      </c>
      <c r="C47" s="110" t="s">
        <v>159</v>
      </c>
      <c r="D47" s="106" t="s">
        <v>159</v>
      </c>
      <c r="E47" s="112" t="s">
        <v>160</v>
      </c>
      <c r="F47" s="106" t="s">
        <v>117</v>
      </c>
      <c r="G47" s="144"/>
      <c r="H47" s="145"/>
      <c r="I47" s="107" t="s">
        <v>161</v>
      </c>
      <c r="J47" s="102">
        <f t="shared" si="0"/>
        <v>10.64</v>
      </c>
      <c r="K47" s="102">
        <v>10.64</v>
      </c>
      <c r="L47" s="104">
        <f t="shared" si="1"/>
        <v>42.56</v>
      </c>
      <c r="M47" s="97"/>
    </row>
    <row r="48" spans="1:13" ht="12.75" customHeight="1">
      <c r="A48" s="93"/>
      <c r="B48" s="100">
        <f>'Tax Invoice'!D44</f>
        <v>4</v>
      </c>
      <c r="C48" s="110" t="s">
        <v>159</v>
      </c>
      <c r="D48" s="106" t="s">
        <v>159</v>
      </c>
      <c r="E48" s="112" t="s">
        <v>162</v>
      </c>
      <c r="F48" s="106" t="s">
        <v>81</v>
      </c>
      <c r="G48" s="144"/>
      <c r="H48" s="145"/>
      <c r="I48" s="107" t="s">
        <v>161</v>
      </c>
      <c r="J48" s="102">
        <f t="shared" si="0"/>
        <v>10.64</v>
      </c>
      <c r="K48" s="102">
        <v>10.64</v>
      </c>
      <c r="L48" s="104">
        <f t="shared" si="1"/>
        <v>42.56</v>
      </c>
      <c r="M48" s="97"/>
    </row>
    <row r="49" spans="1:13" ht="12.75" customHeight="1">
      <c r="A49" s="93"/>
      <c r="B49" s="100">
        <f>'Tax Invoice'!D45</f>
        <v>4</v>
      </c>
      <c r="C49" s="110" t="s">
        <v>159</v>
      </c>
      <c r="D49" s="106" t="s">
        <v>159</v>
      </c>
      <c r="E49" s="112" t="s">
        <v>163</v>
      </c>
      <c r="F49" s="106" t="s">
        <v>82</v>
      </c>
      <c r="G49" s="144"/>
      <c r="H49" s="145"/>
      <c r="I49" s="107" t="s">
        <v>161</v>
      </c>
      <c r="J49" s="102">
        <f t="shared" si="0"/>
        <v>10.64</v>
      </c>
      <c r="K49" s="102">
        <v>10.64</v>
      </c>
      <c r="L49" s="104">
        <f t="shared" si="1"/>
        <v>42.56</v>
      </c>
      <c r="M49" s="97"/>
    </row>
    <row r="50" spans="1:13" ht="24" customHeight="1">
      <c r="A50" s="93"/>
      <c r="B50" s="100">
        <f>'Tax Invoice'!D46</f>
        <v>8</v>
      </c>
      <c r="C50" s="110" t="s">
        <v>164</v>
      </c>
      <c r="D50" s="106" t="s">
        <v>164</v>
      </c>
      <c r="E50" s="112" t="s">
        <v>165</v>
      </c>
      <c r="F50" s="106" t="s">
        <v>81</v>
      </c>
      <c r="G50" s="144" t="s">
        <v>113</v>
      </c>
      <c r="H50" s="145"/>
      <c r="I50" s="107" t="s">
        <v>166</v>
      </c>
      <c r="J50" s="102">
        <f t="shared" si="0"/>
        <v>21.66</v>
      </c>
      <c r="K50" s="102">
        <v>21.66</v>
      </c>
      <c r="L50" s="104">
        <f t="shared" si="1"/>
        <v>173.28</v>
      </c>
      <c r="M50" s="97"/>
    </row>
    <row r="51" spans="1:13" ht="12.75" customHeight="1">
      <c r="A51" s="93"/>
      <c r="B51" s="100">
        <f>'Tax Invoice'!D47</f>
        <v>6</v>
      </c>
      <c r="C51" s="110" t="s">
        <v>167</v>
      </c>
      <c r="D51" s="106" t="s">
        <v>167</v>
      </c>
      <c r="E51" s="112" t="s">
        <v>168</v>
      </c>
      <c r="F51" s="106" t="s">
        <v>117</v>
      </c>
      <c r="G51" s="144" t="s">
        <v>113</v>
      </c>
      <c r="H51" s="145"/>
      <c r="I51" s="107" t="s">
        <v>169</v>
      </c>
      <c r="J51" s="102">
        <f t="shared" si="0"/>
        <v>71.209999999999994</v>
      </c>
      <c r="K51" s="102">
        <v>71.209999999999994</v>
      </c>
      <c r="L51" s="104">
        <f t="shared" si="1"/>
        <v>427.26</v>
      </c>
      <c r="M51" s="97"/>
    </row>
    <row r="52" spans="1:13" ht="12.75" customHeight="1">
      <c r="A52" s="93"/>
      <c r="B52" s="100">
        <f>'Tax Invoice'!D48</f>
        <v>25</v>
      </c>
      <c r="C52" s="110" t="s">
        <v>170</v>
      </c>
      <c r="D52" s="106" t="s">
        <v>170</v>
      </c>
      <c r="E52" s="112" t="s">
        <v>171</v>
      </c>
      <c r="F52" s="106" t="s">
        <v>172</v>
      </c>
      <c r="G52" s="144"/>
      <c r="H52" s="145"/>
      <c r="I52" s="107" t="s">
        <v>173</v>
      </c>
      <c r="J52" s="102">
        <f t="shared" si="0"/>
        <v>5.14</v>
      </c>
      <c r="K52" s="102">
        <v>5.14</v>
      </c>
      <c r="L52" s="104">
        <f t="shared" si="1"/>
        <v>128.5</v>
      </c>
      <c r="M52" s="97"/>
    </row>
    <row r="53" spans="1:13" ht="24" customHeight="1">
      <c r="A53" s="93"/>
      <c r="B53" s="100">
        <f>'Tax Invoice'!D49</f>
        <v>4</v>
      </c>
      <c r="C53" s="110" t="s">
        <v>174</v>
      </c>
      <c r="D53" s="106" t="s">
        <v>174</v>
      </c>
      <c r="E53" s="112" t="s">
        <v>175</v>
      </c>
      <c r="F53" s="106" t="s">
        <v>82</v>
      </c>
      <c r="G53" s="144"/>
      <c r="H53" s="145"/>
      <c r="I53" s="107" t="s">
        <v>176</v>
      </c>
      <c r="J53" s="102">
        <f t="shared" si="0"/>
        <v>49.18</v>
      </c>
      <c r="K53" s="102">
        <v>49.18</v>
      </c>
      <c r="L53" s="104">
        <f t="shared" si="1"/>
        <v>196.72</v>
      </c>
      <c r="M53" s="97"/>
    </row>
    <row r="54" spans="1:13" ht="24" customHeight="1">
      <c r="A54" s="93"/>
      <c r="B54" s="100">
        <f>'Tax Invoice'!D50</f>
        <v>4</v>
      </c>
      <c r="C54" s="110" t="s">
        <v>174</v>
      </c>
      <c r="D54" s="106" t="s">
        <v>174</v>
      </c>
      <c r="E54" s="112" t="s">
        <v>177</v>
      </c>
      <c r="F54" s="106" t="s">
        <v>178</v>
      </c>
      <c r="G54" s="144"/>
      <c r="H54" s="145"/>
      <c r="I54" s="107" t="s">
        <v>176</v>
      </c>
      <c r="J54" s="102">
        <f t="shared" si="0"/>
        <v>49.18</v>
      </c>
      <c r="K54" s="102">
        <v>49.18</v>
      </c>
      <c r="L54" s="104">
        <f t="shared" si="1"/>
        <v>196.72</v>
      </c>
      <c r="M54" s="97"/>
    </row>
    <row r="55" spans="1:13" ht="24" customHeight="1">
      <c r="A55" s="93"/>
      <c r="B55" s="100">
        <f>'Tax Invoice'!D51</f>
        <v>2</v>
      </c>
      <c r="C55" s="110" t="s">
        <v>179</v>
      </c>
      <c r="D55" s="106" t="s">
        <v>179</v>
      </c>
      <c r="E55" s="112" t="s">
        <v>180</v>
      </c>
      <c r="F55" s="106" t="s">
        <v>82</v>
      </c>
      <c r="G55" s="144" t="s">
        <v>153</v>
      </c>
      <c r="H55" s="145"/>
      <c r="I55" s="107" t="s">
        <v>181</v>
      </c>
      <c r="J55" s="102">
        <f t="shared" si="0"/>
        <v>28.63</v>
      </c>
      <c r="K55" s="102">
        <v>28.63</v>
      </c>
      <c r="L55" s="104">
        <f t="shared" si="1"/>
        <v>57.26</v>
      </c>
      <c r="M55" s="97"/>
    </row>
    <row r="56" spans="1:13" ht="24" customHeight="1">
      <c r="A56" s="93"/>
      <c r="B56" s="100">
        <f>'Tax Invoice'!D52</f>
        <v>3</v>
      </c>
      <c r="C56" s="110" t="s">
        <v>182</v>
      </c>
      <c r="D56" s="106" t="s">
        <v>182</v>
      </c>
      <c r="E56" s="112" t="s">
        <v>183</v>
      </c>
      <c r="F56" s="106" t="s">
        <v>140</v>
      </c>
      <c r="G56" s="144"/>
      <c r="H56" s="145"/>
      <c r="I56" s="107" t="s">
        <v>184</v>
      </c>
      <c r="J56" s="102">
        <f t="shared" si="0"/>
        <v>73.040000000000006</v>
      </c>
      <c r="K56" s="102">
        <v>73.040000000000006</v>
      </c>
      <c r="L56" s="104">
        <f t="shared" si="1"/>
        <v>219.12</v>
      </c>
      <c r="M56" s="97"/>
    </row>
    <row r="57" spans="1:13" ht="24" customHeight="1">
      <c r="A57" s="93"/>
      <c r="B57" s="100">
        <f>'Tax Invoice'!D53</f>
        <v>1</v>
      </c>
      <c r="C57" s="110" t="s">
        <v>185</v>
      </c>
      <c r="D57" s="106" t="s">
        <v>185</v>
      </c>
      <c r="E57" s="112" t="s">
        <v>186</v>
      </c>
      <c r="F57" s="106" t="s">
        <v>113</v>
      </c>
      <c r="G57" s="144"/>
      <c r="H57" s="145"/>
      <c r="I57" s="107" t="s">
        <v>187</v>
      </c>
      <c r="J57" s="102">
        <f t="shared" si="0"/>
        <v>27.16</v>
      </c>
      <c r="K57" s="102">
        <v>27.16</v>
      </c>
      <c r="L57" s="104">
        <f t="shared" si="1"/>
        <v>27.16</v>
      </c>
      <c r="M57" s="97"/>
    </row>
    <row r="58" spans="1:13" ht="24" customHeight="1">
      <c r="A58" s="93"/>
      <c r="B58" s="100">
        <f>'Tax Invoice'!D54</f>
        <v>1</v>
      </c>
      <c r="C58" s="110" t="s">
        <v>185</v>
      </c>
      <c r="D58" s="106" t="s">
        <v>185</v>
      </c>
      <c r="E58" s="112" t="s">
        <v>188</v>
      </c>
      <c r="F58" s="106" t="s">
        <v>189</v>
      </c>
      <c r="G58" s="144"/>
      <c r="H58" s="145"/>
      <c r="I58" s="107" t="s">
        <v>187</v>
      </c>
      <c r="J58" s="102">
        <f t="shared" si="0"/>
        <v>27.16</v>
      </c>
      <c r="K58" s="102">
        <v>27.16</v>
      </c>
      <c r="L58" s="104">
        <f t="shared" si="1"/>
        <v>27.16</v>
      </c>
      <c r="M58" s="97"/>
    </row>
    <row r="59" spans="1:13" ht="24" customHeight="1">
      <c r="A59" s="93"/>
      <c r="B59" s="100">
        <f>'Tax Invoice'!D55</f>
        <v>1</v>
      </c>
      <c r="C59" s="110" t="s">
        <v>190</v>
      </c>
      <c r="D59" s="106" t="s">
        <v>190</v>
      </c>
      <c r="E59" s="112" t="s">
        <v>191</v>
      </c>
      <c r="F59" s="106" t="s">
        <v>140</v>
      </c>
      <c r="G59" s="144"/>
      <c r="H59" s="145"/>
      <c r="I59" s="107" t="s">
        <v>192</v>
      </c>
      <c r="J59" s="102">
        <f t="shared" si="0"/>
        <v>143.15</v>
      </c>
      <c r="K59" s="102">
        <v>143.15</v>
      </c>
      <c r="L59" s="104">
        <f t="shared" si="1"/>
        <v>143.15</v>
      </c>
      <c r="M59" s="97"/>
    </row>
    <row r="60" spans="1:13" ht="24" customHeight="1">
      <c r="A60" s="93"/>
      <c r="B60" s="100">
        <f>'Tax Invoice'!D56</f>
        <v>3</v>
      </c>
      <c r="C60" s="110" t="s">
        <v>193</v>
      </c>
      <c r="D60" s="106" t="s">
        <v>193</v>
      </c>
      <c r="E60" s="112" t="s">
        <v>194</v>
      </c>
      <c r="F60" s="106" t="s">
        <v>113</v>
      </c>
      <c r="G60" s="144"/>
      <c r="H60" s="145"/>
      <c r="I60" s="107" t="s">
        <v>195</v>
      </c>
      <c r="J60" s="102">
        <f t="shared" si="0"/>
        <v>23.49</v>
      </c>
      <c r="K60" s="102">
        <v>23.49</v>
      </c>
      <c r="L60" s="104">
        <f t="shared" si="1"/>
        <v>70.47</v>
      </c>
      <c r="M60" s="97"/>
    </row>
    <row r="61" spans="1:13" ht="24" customHeight="1">
      <c r="A61" s="93"/>
      <c r="B61" s="101">
        <f>'Tax Invoice'!D57</f>
        <v>2</v>
      </c>
      <c r="C61" s="111" t="s">
        <v>196</v>
      </c>
      <c r="D61" s="108" t="s">
        <v>196</v>
      </c>
      <c r="E61" s="113" t="s">
        <v>197</v>
      </c>
      <c r="F61" s="108" t="s">
        <v>198</v>
      </c>
      <c r="G61" s="146"/>
      <c r="H61" s="147"/>
      <c r="I61" s="109" t="s">
        <v>199</v>
      </c>
      <c r="J61" s="103">
        <f t="shared" si="0"/>
        <v>27.16</v>
      </c>
      <c r="K61" s="103">
        <v>27.16</v>
      </c>
      <c r="L61" s="105">
        <f t="shared" si="1"/>
        <v>54.32</v>
      </c>
      <c r="M61" s="97"/>
    </row>
    <row r="62" spans="1:13" ht="12.75" customHeight="1">
      <c r="A62" s="93"/>
      <c r="B62" s="131">
        <f>SUM(B22:B61)</f>
        <v>498</v>
      </c>
      <c r="C62" s="121" t="s">
        <v>15</v>
      </c>
      <c r="D62" s="121"/>
      <c r="E62" s="121"/>
      <c r="F62" s="121"/>
      <c r="G62" s="121"/>
      <c r="H62" s="121"/>
      <c r="I62" s="121"/>
      <c r="J62" s="127" t="s">
        <v>62</v>
      </c>
      <c r="K62" s="127" t="s">
        <v>62</v>
      </c>
      <c r="L62" s="124">
        <f>SUM(L22:L61)</f>
        <v>8404.8900000000012</v>
      </c>
      <c r="M62" s="97"/>
    </row>
    <row r="63" spans="1:13" ht="12.75" customHeight="1">
      <c r="A63" s="93"/>
      <c r="B63" s="121"/>
      <c r="C63" s="121"/>
      <c r="D63" s="121"/>
      <c r="E63" s="121"/>
      <c r="F63" s="121"/>
      <c r="G63" s="121"/>
      <c r="H63" s="121"/>
      <c r="I63" s="121"/>
      <c r="J63" s="126" t="s">
        <v>54</v>
      </c>
      <c r="K63" s="126" t="s">
        <v>54</v>
      </c>
      <c r="L63" s="124">
        <f>Invoice!K63</f>
        <v>-3361.9560000000006</v>
      </c>
      <c r="M63" s="97"/>
    </row>
    <row r="64" spans="1:13" ht="12.75" customHeight="1" outlineLevel="1">
      <c r="A64" s="93"/>
      <c r="B64" s="121"/>
      <c r="C64" s="121"/>
      <c r="D64" s="121"/>
      <c r="E64" s="121"/>
      <c r="F64" s="121"/>
      <c r="G64" s="121"/>
      <c r="H64" s="121"/>
      <c r="I64" s="121"/>
      <c r="J64" s="127" t="s">
        <v>55</v>
      </c>
      <c r="K64" s="127" t="s">
        <v>55</v>
      </c>
      <c r="L64" s="124">
        <f>Invoice!K64</f>
        <v>0</v>
      </c>
      <c r="M64" s="97"/>
    </row>
    <row r="65" spans="1:13" ht="12.75" customHeight="1">
      <c r="A65" s="93"/>
      <c r="B65" s="121"/>
      <c r="C65" s="121"/>
      <c r="D65" s="121"/>
      <c r="E65" s="121"/>
      <c r="F65" s="121"/>
      <c r="G65" s="121"/>
      <c r="H65" s="121"/>
      <c r="I65" s="121"/>
      <c r="J65" s="127" t="s">
        <v>63</v>
      </c>
      <c r="K65" s="127" t="s">
        <v>63</v>
      </c>
      <c r="L65" s="124">
        <f>SUM(L62:L64)</f>
        <v>5042.9340000000011</v>
      </c>
      <c r="M65" s="97"/>
    </row>
    <row r="66" spans="1:13" ht="12.75" customHeight="1">
      <c r="A66" s="6"/>
      <c r="B66" s="7"/>
      <c r="C66" s="7"/>
      <c r="D66" s="7"/>
      <c r="E66" s="7"/>
      <c r="F66" s="7"/>
      <c r="G66" s="7"/>
      <c r="H66" s="7"/>
      <c r="I66" s="7" t="s">
        <v>202</v>
      </c>
      <c r="J66" s="7"/>
      <c r="K66" s="7"/>
      <c r="L66" s="7"/>
      <c r="M66" s="8"/>
    </row>
    <row r="67" spans="1:13" ht="12.75" customHeight="1"/>
    <row r="68" spans="1:13" ht="12.75" customHeight="1"/>
    <row r="69" spans="1:13" ht="12.75" customHeight="1"/>
    <row r="70" spans="1:13" ht="12.75" customHeight="1"/>
    <row r="71" spans="1:13" ht="12.75" customHeight="1"/>
    <row r="72" spans="1:13" ht="12.75" customHeight="1"/>
    <row r="73" spans="1:13" ht="12.75" customHeight="1"/>
  </sheetData>
  <mergeCells count="46">
    <mergeCell ref="G26:H26"/>
    <mergeCell ref="G27:H27"/>
    <mergeCell ref="G28:H28"/>
    <mergeCell ref="G21:H21"/>
    <mergeCell ref="G22:H22"/>
    <mergeCell ref="G23:H23"/>
    <mergeCell ref="G24:H24"/>
    <mergeCell ref="G25:H25"/>
    <mergeCell ref="K6:K7"/>
    <mergeCell ref="L6:L7"/>
    <mergeCell ref="L10:L11"/>
    <mergeCell ref="L14:L15"/>
    <mergeCell ref="G20:H20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9:H59"/>
    <mergeCell ref="G60:H60"/>
    <mergeCell ref="G61:H61"/>
    <mergeCell ref="G54:H54"/>
    <mergeCell ref="G55:H55"/>
    <mergeCell ref="G56:H56"/>
    <mergeCell ref="G57:H57"/>
    <mergeCell ref="G58:H58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topLeftCell="A11"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8404.8900000000012</v>
      </c>
      <c r="O2" s="15" t="s">
        <v>65</v>
      </c>
    </row>
    <row r="3" spans="1:15" s="15" customFormat="1" ht="13.5" thickBot="1">
      <c r="A3" s="16" t="s">
        <v>22</v>
      </c>
      <c r="F3" s="115"/>
      <c r="G3" s="114">
        <f>Invoice!K10</f>
        <v>45467</v>
      </c>
      <c r="H3" s="132"/>
      <c r="N3" s="15">
        <v>8404.8900000000012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jssourcings</v>
      </c>
      <c r="B10" s="29"/>
      <c r="C10" s="29"/>
      <c r="D10" s="29"/>
      <c r="F10" s="30" t="str">
        <f>'Copy paste to Here'!B10</f>
        <v>jssourcings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Sam4 Kong4</v>
      </c>
      <c r="B11" s="34"/>
      <c r="C11" s="34"/>
      <c r="D11" s="34"/>
      <c r="F11" s="35" t="str">
        <f>'Copy paste to Here'!B11</f>
        <v>Sam4 Kong4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36.65</v>
      </c>
    </row>
    <row r="12" spans="1:15" s="15" customFormat="1" ht="15.75" thickBot="1">
      <c r="A12" s="33" t="str">
        <f>'Copy paste to Here'!G12</f>
        <v>Bang Rak 152 Chartered Square Building</v>
      </c>
      <c r="B12" s="34"/>
      <c r="C12" s="34"/>
      <c r="D12" s="34"/>
      <c r="E12" s="77"/>
      <c r="F12" s="35" t="str">
        <f>'Copy paste to Here'!B12</f>
        <v>Bang Rak 152 Chartered Square Building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38.97</v>
      </c>
    </row>
    <row r="13" spans="1:15" s="15" customFormat="1" ht="15.75" thickBot="1">
      <c r="A13" s="33" t="str">
        <f>'Copy paste to Here'!G13</f>
        <v>10500 Bangkok</v>
      </c>
      <c r="B13" s="34"/>
      <c r="C13" s="34"/>
      <c r="D13" s="34"/>
      <c r="E13" s="91" t="s">
        <v>68</v>
      </c>
      <c r="F13" s="35" t="str">
        <f>'Copy paste to Here'!B13</f>
        <v>10500 Bangkok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46.08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91">
        <f>VLOOKUP(J9,$L$10:$M$17,2,FALSE)</f>
        <v>1</v>
      </c>
      <c r="F14" s="35" t="str">
        <f>'Copy paste to Here'!B14</f>
        <v>Thailand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23.91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26.55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22.11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THB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Pair of flexible clear acrylic retainer ear studs, 20g (0.8mm) with flat disk top and ultra soft silicon butterflies</v>
      </c>
      <c r="B18" s="49" t="str">
        <f>'Copy paste to Here'!C22</f>
        <v>AERRD</v>
      </c>
      <c r="C18" s="50" t="s">
        <v>89</v>
      </c>
      <c r="D18" s="50">
        <f>Invoice!B22</f>
        <v>38</v>
      </c>
      <c r="E18" s="51">
        <f>'Shipping Invoice'!K22*$N$1</f>
        <v>12.48</v>
      </c>
      <c r="F18" s="51">
        <f>D18*E18</f>
        <v>474.24</v>
      </c>
      <c r="G18" s="52">
        <f>E18*$E$14</f>
        <v>12.48</v>
      </c>
      <c r="H18" s="53">
        <f>D18*G18</f>
        <v>474.24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Bio - Flex nose stud, 20g (0.8mm) with a 2.5mm round top with bezel set SwarovskiⓇ crystalCrystal Color: Clear</v>
      </c>
      <c r="B19" s="49" t="str">
        <f>'Copy paste to Here'!C23</f>
        <v>ANSBC25</v>
      </c>
      <c r="C19" s="50" t="s">
        <v>92</v>
      </c>
      <c r="D19" s="50">
        <f>Invoice!B23</f>
        <v>18</v>
      </c>
      <c r="E19" s="51">
        <f>'Shipping Invoice'!K23*$N$1</f>
        <v>12.48</v>
      </c>
      <c r="F19" s="51">
        <f t="shared" ref="F19:F82" si="0">D19*E19</f>
        <v>224.64000000000001</v>
      </c>
      <c r="G19" s="52">
        <f t="shared" ref="G19:G82" si="1">E19*$E$14</f>
        <v>12.48</v>
      </c>
      <c r="H19" s="55">
        <f t="shared" ref="H19:H82" si="2">D19*G19</f>
        <v>224.64000000000001</v>
      </c>
    </row>
    <row r="20" spans="1:13" s="54" customFormat="1" ht="25.5">
      <c r="A20" s="48" t="str">
        <f>IF(LEN('Copy paste to Here'!G24) &gt; 5, CONCATENATE('Copy paste to Here'!G24, 'Copy paste to Here'!D24, 'Copy paste to Here'!E24), "Empty Cell")</f>
        <v>PVD plated 316L steel eyebrow barbell, 18g (1mm) with two 3mm ballsColor: High PolishLength: 8mm</v>
      </c>
      <c r="B20" s="49" t="str">
        <f>'Copy paste to Here'!C24</f>
        <v>BB18B3</v>
      </c>
      <c r="C20" s="50" t="s">
        <v>96</v>
      </c>
      <c r="D20" s="50">
        <f>Invoice!B24</f>
        <v>6</v>
      </c>
      <c r="E20" s="51">
        <f>'Shipping Invoice'!K24*$N$1</f>
        <v>6.97</v>
      </c>
      <c r="F20" s="51">
        <f t="shared" si="0"/>
        <v>41.82</v>
      </c>
      <c r="G20" s="52">
        <f t="shared" si="1"/>
        <v>6.97</v>
      </c>
      <c r="H20" s="55">
        <f t="shared" si="2"/>
        <v>41.82</v>
      </c>
    </row>
    <row r="21" spans="1:13" s="54" customFormat="1" ht="25.5">
      <c r="A21" s="48" t="str">
        <f>IF(LEN('Copy paste to Here'!G25) &gt; 5, CONCATENATE('Copy paste to Here'!G25, 'Copy paste to Here'!D25, 'Copy paste to Here'!E25), "Empty Cell")</f>
        <v>PVD plated 316L steel eyebrow barbell, 18g (1mm) with two 3mm ballsColor: High PolishLength: 10mm</v>
      </c>
      <c r="B21" s="49" t="str">
        <f>'Copy paste to Here'!C25</f>
        <v>BB18B3</v>
      </c>
      <c r="C21" s="50" t="s">
        <v>96</v>
      </c>
      <c r="D21" s="50">
        <f>Invoice!B25</f>
        <v>6</v>
      </c>
      <c r="E21" s="51">
        <f>'Shipping Invoice'!K25*$N$1</f>
        <v>6.97</v>
      </c>
      <c r="F21" s="51">
        <f t="shared" si="0"/>
        <v>41.82</v>
      </c>
      <c r="G21" s="52">
        <f t="shared" si="1"/>
        <v>6.97</v>
      </c>
      <c r="H21" s="55">
        <f t="shared" si="2"/>
        <v>41.82</v>
      </c>
      <c r="L21" s="15"/>
    </row>
    <row r="22" spans="1:13" s="54" customFormat="1" ht="36">
      <c r="A22" s="48" t="str">
        <f>IF(LEN('Copy paste to Here'!G26) &gt; 5, CONCATENATE('Copy paste to Here'!G26, 'Copy paste to Here'!D26, 'Copy paste to Here'!E26), "Empty Cell")</f>
        <v>316L steel tongue barbell, 14g (1.6mm) with a 6mm bezel set jewel ball on the top and a lower 6mm plain steel ballLength: 16mmCrystal Color: Clear</v>
      </c>
      <c r="B22" s="49" t="str">
        <f>'Copy paste to Here'!C26</f>
        <v>BBC</v>
      </c>
      <c r="C22" s="50" t="s">
        <v>101</v>
      </c>
      <c r="D22" s="50">
        <f>Invoice!B26</f>
        <v>1</v>
      </c>
      <c r="E22" s="51">
        <f>'Shipping Invoice'!K26*$N$1</f>
        <v>16.88</v>
      </c>
      <c r="F22" s="51">
        <f t="shared" si="0"/>
        <v>16.88</v>
      </c>
      <c r="G22" s="52">
        <f t="shared" si="1"/>
        <v>16.88</v>
      </c>
      <c r="H22" s="55">
        <f t="shared" si="2"/>
        <v>16.88</v>
      </c>
    </row>
    <row r="23" spans="1:13" s="54" customFormat="1" ht="36">
      <c r="A23" s="48" t="str">
        <f>IF(LEN('Copy paste to Here'!G27) &gt; 5, CONCATENATE('Copy paste to Here'!G27, 'Copy paste to Here'!D27, 'Copy paste to Here'!E27), "Empty Cell")</f>
        <v>Surgical steel tongue barbell, 14g (1.6mm) with a lower 5mm steel ball and with 6.2mm flat top with ferido glued crystal without resin cover - length 5/8'' (16mm)Crystal Color: Clear</v>
      </c>
      <c r="B23" s="49" t="str">
        <f>'Copy paste to Here'!C27</f>
        <v>BBFCS2</v>
      </c>
      <c r="C23" s="50" t="s">
        <v>105</v>
      </c>
      <c r="D23" s="50">
        <f>Invoice!B27</f>
        <v>4</v>
      </c>
      <c r="E23" s="51">
        <f>'Shipping Invoice'!K27*$N$1</f>
        <v>32.67</v>
      </c>
      <c r="F23" s="51">
        <f t="shared" si="0"/>
        <v>130.68</v>
      </c>
      <c r="G23" s="52">
        <f t="shared" si="1"/>
        <v>32.67</v>
      </c>
      <c r="H23" s="55">
        <f t="shared" si="2"/>
        <v>130.68</v>
      </c>
    </row>
    <row r="24" spans="1:13" s="54" customFormat="1" ht="36">
      <c r="A24" s="48" t="str">
        <f>IF(LEN('Copy paste to Here'!G28) &gt; 5, CONCATENATE('Copy paste to Here'!G28, 'Copy paste to Here'!D28, 'Copy paste to Here'!E28), "Empty Cell")</f>
        <v>Surgical steel tongue barbell, 14g (1.6mm) with 6mm ferido glued multi crystal ball with resin cover and a 6mm plain steel ballLength: 16mmCrystal Color: Clear</v>
      </c>
      <c r="B24" s="49" t="str">
        <f>'Copy paste to Here'!C28</f>
        <v>BBFR6</v>
      </c>
      <c r="C24" s="50" t="s">
        <v>107</v>
      </c>
      <c r="D24" s="50">
        <f>Invoice!B28</f>
        <v>5</v>
      </c>
      <c r="E24" s="51">
        <f>'Shipping Invoice'!K28*$N$1</f>
        <v>60.93</v>
      </c>
      <c r="F24" s="51">
        <f t="shared" si="0"/>
        <v>304.64999999999998</v>
      </c>
      <c r="G24" s="52">
        <f t="shared" si="1"/>
        <v>60.93</v>
      </c>
      <c r="H24" s="55">
        <f t="shared" si="2"/>
        <v>304.64999999999998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Premium PVD plated surgical steel industrial Barbell, 14g (1.6mm) with two 5mm conesLength: 35mmColor: Black</v>
      </c>
      <c r="B25" s="49" t="str">
        <f>'Copy paste to Here'!C29</f>
        <v>BBITCN</v>
      </c>
      <c r="C25" s="50" t="s">
        <v>110</v>
      </c>
      <c r="D25" s="50">
        <f>Invoice!B29</f>
        <v>8</v>
      </c>
      <c r="E25" s="51">
        <f>'Shipping Invoice'!K29*$N$1</f>
        <v>27.16</v>
      </c>
      <c r="F25" s="51">
        <f t="shared" si="0"/>
        <v>217.28</v>
      </c>
      <c r="G25" s="52">
        <f t="shared" si="1"/>
        <v>27.16</v>
      </c>
      <c r="H25" s="55">
        <f t="shared" si="2"/>
        <v>217.28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Rose gold PVD plated surgical steel ball closure ring, 16g (1.2mm) with 3mm ballLength: 6mm</v>
      </c>
      <c r="B26" s="49" t="str">
        <f>'Copy paste to Here'!C30</f>
        <v>BCRTTE</v>
      </c>
      <c r="C26" s="50" t="s">
        <v>115</v>
      </c>
      <c r="D26" s="50">
        <f>Invoice!B30</f>
        <v>2</v>
      </c>
      <c r="E26" s="51">
        <f>'Shipping Invoice'!K30*$N$1</f>
        <v>21.66</v>
      </c>
      <c r="F26" s="51">
        <f t="shared" si="0"/>
        <v>43.32</v>
      </c>
      <c r="G26" s="52">
        <f t="shared" si="1"/>
        <v>21.66</v>
      </c>
      <c r="H26" s="55">
        <f t="shared" si="2"/>
        <v>43.32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PVD plated 316L steel eyebrow banana, 18g (1mm) with two 3mm ballsColor: High PolishLength: 8mm</v>
      </c>
      <c r="B27" s="49" t="str">
        <f>'Copy paste to Here'!C31</f>
        <v>BN18B3</v>
      </c>
      <c r="C27" s="50" t="s">
        <v>119</v>
      </c>
      <c r="D27" s="50">
        <f>Invoice!B31</f>
        <v>8</v>
      </c>
      <c r="E27" s="51">
        <f>'Shipping Invoice'!K31*$N$1</f>
        <v>6.97</v>
      </c>
      <c r="F27" s="51">
        <f t="shared" si="0"/>
        <v>55.76</v>
      </c>
      <c r="G27" s="52">
        <f t="shared" si="1"/>
        <v>6.97</v>
      </c>
      <c r="H27" s="55">
        <f t="shared" si="2"/>
        <v>55.76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Surgical steel eyebrow banana, 16g (1.2mm) with two internally threaded 3mm ballsLength: 8mm</v>
      </c>
      <c r="B28" s="49" t="str">
        <f>'Copy paste to Here'!C32</f>
        <v>BNEBIN</v>
      </c>
      <c r="C28" s="50" t="s">
        <v>122</v>
      </c>
      <c r="D28" s="50">
        <f>Invoice!B32</f>
        <v>4</v>
      </c>
      <c r="E28" s="51">
        <f>'Shipping Invoice'!K32*$N$1</f>
        <v>29</v>
      </c>
      <c r="F28" s="51">
        <f t="shared" si="0"/>
        <v>116</v>
      </c>
      <c r="G28" s="52">
        <f t="shared" si="1"/>
        <v>29</v>
      </c>
      <c r="H28" s="55">
        <f t="shared" si="2"/>
        <v>116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Anodized surgical steel eyebrow banana, 20g (0.8mm) with two 3mm ballsLength: 6mmColor: Gold</v>
      </c>
      <c r="B29" s="49" t="str">
        <f>'Copy paste to Here'!C33</f>
        <v>BNET20B</v>
      </c>
      <c r="C29" s="50" t="s">
        <v>125</v>
      </c>
      <c r="D29" s="50">
        <f>Invoice!B33</f>
        <v>8</v>
      </c>
      <c r="E29" s="51">
        <f>'Shipping Invoice'!K33*$N$1</f>
        <v>21.66</v>
      </c>
      <c r="F29" s="51">
        <f t="shared" si="0"/>
        <v>173.28</v>
      </c>
      <c r="G29" s="52">
        <f t="shared" si="1"/>
        <v>21.66</v>
      </c>
      <c r="H29" s="55">
        <f t="shared" si="2"/>
        <v>173.28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Anodized surgical steel eyebrow banana, 20g (0.8mm) with two 3mm ballsLength: 10mmColor: Gold</v>
      </c>
      <c r="B30" s="49" t="str">
        <f>'Copy paste to Here'!C34</f>
        <v>BNET20B</v>
      </c>
      <c r="C30" s="50" t="s">
        <v>125</v>
      </c>
      <c r="D30" s="50">
        <f>Invoice!B34</f>
        <v>6</v>
      </c>
      <c r="E30" s="51">
        <f>'Shipping Invoice'!K34*$N$1</f>
        <v>21.66</v>
      </c>
      <c r="F30" s="51">
        <f t="shared" si="0"/>
        <v>129.96</v>
      </c>
      <c r="G30" s="52">
        <f t="shared" si="1"/>
        <v>21.66</v>
      </c>
      <c r="H30" s="55">
        <f t="shared" si="2"/>
        <v>129.96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Premium PVD plated surgical steel circular barbell, 16g (1.2mm) with two 3mm conesLength: 10mmColor: Black</v>
      </c>
      <c r="B31" s="49" t="str">
        <f>'Copy paste to Here'!C35</f>
        <v>CBETCN</v>
      </c>
      <c r="C31" s="50" t="s">
        <v>130</v>
      </c>
      <c r="D31" s="50">
        <f>Invoice!B35</f>
        <v>40</v>
      </c>
      <c r="E31" s="51">
        <f>'Shipping Invoice'!K35*$N$1</f>
        <v>21.66</v>
      </c>
      <c r="F31" s="51">
        <f t="shared" si="0"/>
        <v>866.4</v>
      </c>
      <c r="G31" s="52">
        <f t="shared" si="1"/>
        <v>21.66</v>
      </c>
      <c r="H31" s="55">
        <f t="shared" si="2"/>
        <v>866.4</v>
      </c>
    </row>
    <row r="32" spans="1:13" s="54" customFormat="1" ht="38.25">
      <c r="A32" s="48" t="str">
        <f>IF(LEN('Copy paste to Here'!G36) &gt; 5, CONCATENATE('Copy paste to Here'!G36, 'Copy paste to Here'!D36, 'Copy paste to Here'!E36), "Empty Cell")</f>
        <v>PVD plated surgical steel circular barbell, 1mm (18g) with two 3mm conesLength: 8mmColor: Black</v>
      </c>
      <c r="B32" s="49" t="str">
        <f>'Copy paste to Here'!C36</f>
        <v>CBETCN18</v>
      </c>
      <c r="C32" s="50" t="s">
        <v>133</v>
      </c>
      <c r="D32" s="50">
        <f>Invoice!B36</f>
        <v>24</v>
      </c>
      <c r="E32" s="51">
        <f>'Shipping Invoice'!K36*$N$1</f>
        <v>21.66</v>
      </c>
      <c r="F32" s="51">
        <f t="shared" si="0"/>
        <v>519.84</v>
      </c>
      <c r="G32" s="52">
        <f t="shared" si="1"/>
        <v>21.66</v>
      </c>
      <c r="H32" s="55">
        <f t="shared" si="2"/>
        <v>519.84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PVD plated surgical steel circular barbell 18g (1mm) with two 3mm ballsLength: 8mmColor: Black</v>
      </c>
      <c r="B33" s="49" t="str">
        <f>'Copy paste to Here'!C37</f>
        <v>CBT18B3</v>
      </c>
      <c r="C33" s="50" t="s">
        <v>136</v>
      </c>
      <c r="D33" s="50">
        <f>Invoice!B37</f>
        <v>12</v>
      </c>
      <c r="E33" s="51">
        <f>'Shipping Invoice'!K37*$N$1</f>
        <v>24.23</v>
      </c>
      <c r="F33" s="51">
        <f t="shared" si="0"/>
        <v>290.76</v>
      </c>
      <c r="G33" s="52">
        <f t="shared" si="1"/>
        <v>24.23</v>
      </c>
      <c r="H33" s="55">
        <f t="shared" si="2"/>
        <v>290.76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PVD plated surgical steel circular barbell 18g (1mm) with two 3mm ballsLength: 8mmColor: Rainbow</v>
      </c>
      <c r="B34" s="49" t="str">
        <f>'Copy paste to Here'!C38</f>
        <v>CBT18B3</v>
      </c>
      <c r="C34" s="50" t="s">
        <v>136</v>
      </c>
      <c r="D34" s="50">
        <f>Invoice!B38</f>
        <v>10</v>
      </c>
      <c r="E34" s="51">
        <f>'Shipping Invoice'!K38*$N$1</f>
        <v>24.23</v>
      </c>
      <c r="F34" s="51">
        <f t="shared" si="0"/>
        <v>242.3</v>
      </c>
      <c r="G34" s="52">
        <f t="shared" si="1"/>
        <v>24.23</v>
      </c>
      <c r="H34" s="55">
        <f t="shared" si="2"/>
        <v>242.3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PVD plated surgical steel circular barbell 18g (1mm) with two 3mm ballsLength: 8mmColor: Gold</v>
      </c>
      <c r="B35" s="49" t="str">
        <f>'Copy paste to Here'!C39</f>
        <v>CBT18B3</v>
      </c>
      <c r="C35" s="50" t="s">
        <v>136</v>
      </c>
      <c r="D35" s="50">
        <f>Invoice!B39</f>
        <v>58</v>
      </c>
      <c r="E35" s="51">
        <f>'Shipping Invoice'!K39*$N$1</f>
        <v>24.23</v>
      </c>
      <c r="F35" s="51">
        <f t="shared" si="0"/>
        <v>1405.34</v>
      </c>
      <c r="G35" s="52">
        <f t="shared" si="1"/>
        <v>24.23</v>
      </c>
      <c r="H35" s="55">
        <f t="shared" si="2"/>
        <v>1405.34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Bio flexible eyebrow retainer, 16g (1.2mm) - length 1/4'' to 1/2'' (6mm to 12mm)Length: 6mm</v>
      </c>
      <c r="B36" s="49" t="str">
        <f>'Copy paste to Here'!C40</f>
        <v>EBRT</v>
      </c>
      <c r="C36" s="50" t="s">
        <v>142</v>
      </c>
      <c r="D36" s="50">
        <f>Invoice!B40</f>
        <v>38</v>
      </c>
      <c r="E36" s="51">
        <f>'Shipping Invoice'!K40*$N$1</f>
        <v>5.14</v>
      </c>
      <c r="F36" s="51">
        <f t="shared" si="0"/>
        <v>195.32</v>
      </c>
      <c r="G36" s="52">
        <f t="shared" si="1"/>
        <v>5.14</v>
      </c>
      <c r="H36" s="55">
        <f t="shared" si="2"/>
        <v>195.32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Bio flexible eyebrow retainer, 16g (1.2mm) - length 1/4'' to 1/2'' (6mm to 12mm)Length: 12mm</v>
      </c>
      <c r="B37" s="49" t="str">
        <f>'Copy paste to Here'!C41</f>
        <v>EBRT</v>
      </c>
      <c r="C37" s="50" t="s">
        <v>142</v>
      </c>
      <c r="D37" s="50">
        <f>Invoice!B41</f>
        <v>30</v>
      </c>
      <c r="E37" s="51">
        <f>'Shipping Invoice'!K41*$N$1</f>
        <v>5.14</v>
      </c>
      <c r="F37" s="51">
        <f t="shared" si="0"/>
        <v>154.19999999999999</v>
      </c>
      <c r="G37" s="52">
        <f t="shared" si="1"/>
        <v>5.14</v>
      </c>
      <c r="H37" s="55">
        <f t="shared" si="2"/>
        <v>154.19999999999999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Bioflex eyebrow banana, 16g (1.2mm) with two 3mm ballsLength: 8mmColor: Black</v>
      </c>
      <c r="B38" s="49" t="str">
        <f>'Copy paste to Here'!C42</f>
        <v>FBNEVB</v>
      </c>
      <c r="C38" s="50" t="s">
        <v>145</v>
      </c>
      <c r="D38" s="50">
        <f>Invoice!B42</f>
        <v>44</v>
      </c>
      <c r="E38" s="51">
        <f>'Shipping Invoice'!K42*$N$1</f>
        <v>8.81</v>
      </c>
      <c r="F38" s="51">
        <f t="shared" si="0"/>
        <v>387.64000000000004</v>
      </c>
      <c r="G38" s="52">
        <f t="shared" si="1"/>
        <v>8.81</v>
      </c>
      <c r="H38" s="55">
        <f t="shared" si="2"/>
        <v>387.64000000000004</v>
      </c>
    </row>
    <row r="39" spans="1:8" s="54" customFormat="1" ht="38.25">
      <c r="A39" s="48" t="str">
        <f>IF(LEN('Copy paste to Here'!G43) &gt; 5, CONCATENATE('Copy paste to Here'!G43, 'Copy paste to Here'!D43, 'Copy paste to Here'!E43), "Empty Cell")</f>
        <v>Bioflex eyebrow banana, 16g (1.2mm) with two 3mm conesLength: 8mmColor: Black</v>
      </c>
      <c r="B39" s="49" t="str">
        <f>'Copy paste to Here'!C43</f>
        <v>FBNEVCN</v>
      </c>
      <c r="C39" s="50" t="s">
        <v>148</v>
      </c>
      <c r="D39" s="50">
        <f>Invoice!B43</f>
        <v>44</v>
      </c>
      <c r="E39" s="51">
        <f>'Shipping Invoice'!K43*$N$1</f>
        <v>9.5399999999999991</v>
      </c>
      <c r="F39" s="51">
        <f t="shared" si="0"/>
        <v>419.76</v>
      </c>
      <c r="G39" s="52">
        <f t="shared" si="1"/>
        <v>9.5399999999999991</v>
      </c>
      <c r="H39" s="55">
        <f t="shared" si="2"/>
        <v>419.76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Bioflex belly banana, 14g (1.6mm) with 5 and 8mm ballLength: 10mmColor: Clear</v>
      </c>
      <c r="B40" s="49" t="str">
        <f>'Copy paste to Here'!C44</f>
        <v>FBNUV</v>
      </c>
      <c r="C40" s="50" t="s">
        <v>151</v>
      </c>
      <c r="D40" s="50">
        <f>Invoice!B44</f>
        <v>4</v>
      </c>
      <c r="E40" s="51">
        <f>'Shipping Invoice'!K44*$N$1</f>
        <v>9.5399999999999991</v>
      </c>
      <c r="F40" s="51">
        <f t="shared" si="0"/>
        <v>38.159999999999997</v>
      </c>
      <c r="G40" s="52">
        <f t="shared" si="1"/>
        <v>9.5399999999999991</v>
      </c>
      <c r="H40" s="55">
        <f t="shared" si="2"/>
        <v>38.159999999999997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Bioflex belly banana, 14g (1.6mm) with 5 and 8mm ballLength: 12mmColor: Clear</v>
      </c>
      <c r="B41" s="49" t="str">
        <f>'Copy paste to Here'!C45</f>
        <v>FBNUV</v>
      </c>
      <c r="C41" s="50" t="s">
        <v>151</v>
      </c>
      <c r="D41" s="50">
        <f>Invoice!B45</f>
        <v>4</v>
      </c>
      <c r="E41" s="51">
        <f>'Shipping Invoice'!K45*$N$1</f>
        <v>9.5399999999999991</v>
      </c>
      <c r="F41" s="51">
        <f t="shared" si="0"/>
        <v>38.159999999999997</v>
      </c>
      <c r="G41" s="52">
        <f t="shared" si="1"/>
        <v>9.5399999999999991</v>
      </c>
      <c r="H41" s="55">
        <f t="shared" si="2"/>
        <v>38.159999999999997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PVD plated 316L steel labret, 18g (1mm) with 3mm ballColor: High PolishLength: 12mm</v>
      </c>
      <c r="B42" s="49" t="str">
        <f>'Copy paste to Here'!C46</f>
        <v>LB18B3</v>
      </c>
      <c r="C42" s="50" t="s">
        <v>156</v>
      </c>
      <c r="D42" s="50">
        <f>Invoice!B46</f>
        <v>4</v>
      </c>
      <c r="E42" s="51">
        <f>'Shipping Invoice'!K46*$N$1</f>
        <v>6.97</v>
      </c>
      <c r="F42" s="51">
        <f t="shared" si="0"/>
        <v>27.88</v>
      </c>
      <c r="G42" s="52">
        <f t="shared" si="1"/>
        <v>6.97</v>
      </c>
      <c r="H42" s="55">
        <f t="shared" si="2"/>
        <v>27.88</v>
      </c>
    </row>
    <row r="43" spans="1:8" s="54" customFormat="1" ht="24">
      <c r="A43" s="48" t="str">
        <f>IF(LEN('Copy paste to Here'!G47) &gt; 5, CONCATENATE('Copy paste to Here'!G47, 'Copy paste to Here'!D47, 'Copy paste to Here'!E47), "Empty Cell")</f>
        <v>Bio flexible labret, 16g (1.2mm) with a 3mm push in steel ballLength: 6mm</v>
      </c>
      <c r="B43" s="49" t="str">
        <f>'Copy paste to Here'!C47</f>
        <v>LBIB</v>
      </c>
      <c r="C43" s="50" t="s">
        <v>159</v>
      </c>
      <c r="D43" s="50">
        <f>Invoice!B47</f>
        <v>4</v>
      </c>
      <c r="E43" s="51">
        <f>'Shipping Invoice'!K47*$N$1</f>
        <v>10.64</v>
      </c>
      <c r="F43" s="51">
        <f t="shared" si="0"/>
        <v>42.56</v>
      </c>
      <c r="G43" s="52">
        <f t="shared" si="1"/>
        <v>10.64</v>
      </c>
      <c r="H43" s="55">
        <f t="shared" si="2"/>
        <v>42.56</v>
      </c>
    </row>
    <row r="44" spans="1:8" s="54" customFormat="1" ht="24">
      <c r="A44" s="48" t="str">
        <f>IF(LEN('Copy paste to Here'!G48) &gt; 5, CONCATENATE('Copy paste to Here'!G48, 'Copy paste to Here'!D48, 'Copy paste to Here'!E48), "Empty Cell")</f>
        <v>Bio flexible labret, 16g (1.2mm) with a 3mm push in steel ballLength: 8mm</v>
      </c>
      <c r="B44" s="49" t="str">
        <f>'Copy paste to Here'!C48</f>
        <v>LBIB</v>
      </c>
      <c r="C44" s="50" t="s">
        <v>159</v>
      </c>
      <c r="D44" s="50">
        <f>Invoice!B48</f>
        <v>4</v>
      </c>
      <c r="E44" s="51">
        <f>'Shipping Invoice'!K48*$N$1</f>
        <v>10.64</v>
      </c>
      <c r="F44" s="51">
        <f t="shared" si="0"/>
        <v>42.56</v>
      </c>
      <c r="G44" s="52">
        <f t="shared" si="1"/>
        <v>10.64</v>
      </c>
      <c r="H44" s="55">
        <f t="shared" si="2"/>
        <v>42.56</v>
      </c>
    </row>
    <row r="45" spans="1:8" s="54" customFormat="1" ht="24">
      <c r="A45" s="48" t="str">
        <f>IF(LEN('Copy paste to Here'!G49) &gt; 5, CONCATENATE('Copy paste to Here'!G49, 'Copy paste to Here'!D49, 'Copy paste to Here'!E49), "Empty Cell")</f>
        <v>Bio flexible labret, 16g (1.2mm) with a 3mm push in steel ballLength: 10mm</v>
      </c>
      <c r="B45" s="49" t="str">
        <f>'Copy paste to Here'!C49</f>
        <v>LBIB</v>
      </c>
      <c r="C45" s="50" t="s">
        <v>159</v>
      </c>
      <c r="D45" s="50">
        <f>Invoice!B49</f>
        <v>4</v>
      </c>
      <c r="E45" s="51">
        <f>'Shipping Invoice'!K49*$N$1</f>
        <v>10.64</v>
      </c>
      <c r="F45" s="51">
        <f t="shared" si="0"/>
        <v>42.56</v>
      </c>
      <c r="G45" s="52">
        <f t="shared" si="1"/>
        <v>10.64</v>
      </c>
      <c r="H45" s="55">
        <f t="shared" si="2"/>
        <v>42.56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Premium PVD plated surgical steel labret, 16g (1.2mm) with a 3mm ballLength: 8mmColor: Black</v>
      </c>
      <c r="B46" s="49" t="str">
        <f>'Copy paste to Here'!C50</f>
        <v>LBTB3</v>
      </c>
      <c r="C46" s="50" t="s">
        <v>164</v>
      </c>
      <c r="D46" s="50">
        <f>Invoice!B50</f>
        <v>8</v>
      </c>
      <c r="E46" s="51">
        <f>'Shipping Invoice'!K50*$N$1</f>
        <v>21.66</v>
      </c>
      <c r="F46" s="51">
        <f t="shared" si="0"/>
        <v>173.28</v>
      </c>
      <c r="G46" s="52">
        <f t="shared" si="1"/>
        <v>21.66</v>
      </c>
      <c r="H46" s="55">
        <f t="shared" si="2"/>
        <v>173.28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PVD plated surgical steel hinged segment ring, 16g (1.2mm)Length: 6mmColor: Black</v>
      </c>
      <c r="B47" s="49" t="str">
        <f>'Copy paste to Here'!C51</f>
        <v>SEGHT16</v>
      </c>
      <c r="C47" s="50" t="s">
        <v>167</v>
      </c>
      <c r="D47" s="50">
        <f>Invoice!B51</f>
        <v>6</v>
      </c>
      <c r="E47" s="51">
        <f>'Shipping Invoice'!K51*$N$1</f>
        <v>71.209999999999994</v>
      </c>
      <c r="F47" s="51">
        <f t="shared" si="0"/>
        <v>427.26</v>
      </c>
      <c r="G47" s="52">
        <f t="shared" si="1"/>
        <v>71.209999999999994</v>
      </c>
      <c r="H47" s="55">
        <f t="shared" si="2"/>
        <v>427.26</v>
      </c>
    </row>
    <row r="48" spans="1:8" s="54" customFormat="1" ht="24">
      <c r="A48" s="48" t="str">
        <f>IF((LEN('Copy paste to Here'!G52))&gt;5,((CONCATENATE('Copy paste to Here'!G52," &amp; ",'Copy paste to Here'!D52,"  &amp;  ",'Copy paste to Here'!E52))),"Empty Cell")</f>
        <v xml:space="preserve">Bio flexible tongue retainer, 14g (1.6mm) with silicon O-ring &amp; Color: # 1 in picture  &amp;  </v>
      </c>
      <c r="B48" s="49" t="str">
        <f>'Copy paste to Here'!C52</f>
        <v>TR14</v>
      </c>
      <c r="C48" s="50" t="s">
        <v>170</v>
      </c>
      <c r="D48" s="50">
        <f>Invoice!B52</f>
        <v>25</v>
      </c>
      <c r="E48" s="51">
        <f>'Shipping Invoice'!K52*$N$1</f>
        <v>5.14</v>
      </c>
      <c r="F48" s="51">
        <f t="shared" si="0"/>
        <v>128.5</v>
      </c>
      <c r="G48" s="52">
        <f t="shared" si="1"/>
        <v>5.14</v>
      </c>
      <c r="H48" s="55">
        <f t="shared" si="2"/>
        <v>128.5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 xml:space="preserve">Titanium G23 internally threaded labret, 1.2mm (16g) with a 3mm ball &amp; Length: 10mm  &amp;  </v>
      </c>
      <c r="B49" s="49" t="str">
        <f>'Copy paste to Here'!C53</f>
        <v>ULBB3IN</v>
      </c>
      <c r="C49" s="50" t="s">
        <v>174</v>
      </c>
      <c r="D49" s="50">
        <f>Invoice!B53</f>
        <v>4</v>
      </c>
      <c r="E49" s="51">
        <f>'Shipping Invoice'!K53*$N$1</f>
        <v>49.18</v>
      </c>
      <c r="F49" s="51">
        <f t="shared" si="0"/>
        <v>196.72</v>
      </c>
      <c r="G49" s="52">
        <f t="shared" si="1"/>
        <v>49.18</v>
      </c>
      <c r="H49" s="55">
        <f t="shared" si="2"/>
        <v>196.72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 xml:space="preserve">Titanium G23 internally threaded labret, 1.2mm (16g) with a 3mm ball &amp; Length: 14mm  &amp;  </v>
      </c>
      <c r="B50" s="49" t="str">
        <f>'Copy paste to Here'!C54</f>
        <v>ULBB3IN</v>
      </c>
      <c r="C50" s="50" t="s">
        <v>174</v>
      </c>
      <c r="D50" s="50">
        <f>Invoice!B54</f>
        <v>4</v>
      </c>
      <c r="E50" s="51">
        <f>'Shipping Invoice'!K54*$N$1</f>
        <v>49.18</v>
      </c>
      <c r="F50" s="51">
        <f t="shared" si="0"/>
        <v>196.72</v>
      </c>
      <c r="G50" s="52">
        <f t="shared" si="1"/>
        <v>49.18</v>
      </c>
      <c r="H50" s="55">
        <f t="shared" si="2"/>
        <v>196.72</v>
      </c>
    </row>
    <row r="51" spans="1:8" s="54" customFormat="1" ht="38.25">
      <c r="A51" s="48" t="str">
        <f>IF((LEN('Copy paste to Here'!G55))&gt;5,((CONCATENATE('Copy paste to Here'!G55," &amp; ",'Copy paste to Here'!D55,"  &amp;  ",'Copy paste to Here'!E55))),"Empty Cell")</f>
        <v>Pack of 10 pcs. of bioflex banana posts with external threading, 16g (1.2mm) &amp; Length: 10mm  &amp;  Color: Clear</v>
      </c>
      <c r="B51" s="49" t="str">
        <f>'Copy paste to Here'!C55</f>
        <v>XABN16G</v>
      </c>
      <c r="C51" s="50" t="s">
        <v>179</v>
      </c>
      <c r="D51" s="50">
        <f>Invoice!B55</f>
        <v>2</v>
      </c>
      <c r="E51" s="51">
        <f>'Shipping Invoice'!K55*$N$1</f>
        <v>28.63</v>
      </c>
      <c r="F51" s="51">
        <f t="shared" si="0"/>
        <v>57.26</v>
      </c>
      <c r="G51" s="52">
        <f t="shared" si="1"/>
        <v>28.63</v>
      </c>
      <c r="H51" s="55">
        <f t="shared" si="2"/>
        <v>57.26</v>
      </c>
    </row>
    <row r="52" spans="1:8" s="54" customFormat="1" ht="25.5">
      <c r="A52" s="48" t="str">
        <f>IF((LEN('Copy paste to Here'!G56))&gt;5,((CONCATENATE('Copy paste to Here'!G56," &amp; ",'Copy paste to Here'!D56,"  &amp;  ",'Copy paste to Here'!E56))),"Empty Cell")</f>
        <v xml:space="preserve">Pack of 10 pcs. of 4mm anodized surgical steel balls with threading 1.6mm (14g) &amp; Color: Rainbow  &amp;  </v>
      </c>
      <c r="B52" s="49" t="str">
        <f>'Copy paste to Here'!C56</f>
        <v>XBT4G</v>
      </c>
      <c r="C52" s="50" t="s">
        <v>182</v>
      </c>
      <c r="D52" s="50">
        <f>Invoice!B56</f>
        <v>3</v>
      </c>
      <c r="E52" s="51">
        <f>'Shipping Invoice'!K56*$N$1</f>
        <v>73.040000000000006</v>
      </c>
      <c r="F52" s="51">
        <f t="shared" si="0"/>
        <v>219.12</v>
      </c>
      <c r="G52" s="52">
        <f t="shared" si="1"/>
        <v>73.040000000000006</v>
      </c>
      <c r="H52" s="55">
        <f t="shared" si="2"/>
        <v>219.12</v>
      </c>
    </row>
    <row r="53" spans="1:8" s="54" customFormat="1" ht="25.5">
      <c r="A53" s="48" t="str">
        <f>IF((LEN('Copy paste to Here'!G57))&gt;5,((CONCATENATE('Copy paste to Here'!G57," &amp; ",'Copy paste to Here'!D57,"  &amp;  ",'Copy paste to Here'!E57))),"Empty Cell")</f>
        <v xml:space="preserve">Set of 10 pcs. of 3mm solid color acrylic cones with 16g (1.2mm) threading &amp; Color: Black  &amp;  </v>
      </c>
      <c r="B53" s="49" t="str">
        <f>'Copy paste to Here'!C57</f>
        <v>XSACN3</v>
      </c>
      <c r="C53" s="50" t="s">
        <v>185</v>
      </c>
      <c r="D53" s="50">
        <f>Invoice!B57</f>
        <v>1</v>
      </c>
      <c r="E53" s="51">
        <f>'Shipping Invoice'!K57*$N$1</f>
        <v>27.16</v>
      </c>
      <c r="F53" s="51">
        <f t="shared" si="0"/>
        <v>27.16</v>
      </c>
      <c r="G53" s="52">
        <f t="shared" si="1"/>
        <v>27.16</v>
      </c>
      <c r="H53" s="55">
        <f t="shared" si="2"/>
        <v>27.16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 xml:space="preserve">Set of 10 pcs. of 3mm solid color acrylic cones with 16g (1.2mm) threading &amp; Color: White  &amp;  </v>
      </c>
      <c r="B54" s="49" t="str">
        <f>'Copy paste to Here'!C58</f>
        <v>XSACN3</v>
      </c>
      <c r="C54" s="50" t="s">
        <v>185</v>
      </c>
      <c r="D54" s="50">
        <f>Invoice!B58</f>
        <v>1</v>
      </c>
      <c r="E54" s="51">
        <f>'Shipping Invoice'!K58*$N$1</f>
        <v>27.16</v>
      </c>
      <c r="F54" s="51">
        <f t="shared" si="0"/>
        <v>27.16</v>
      </c>
      <c r="G54" s="52">
        <f t="shared" si="1"/>
        <v>27.16</v>
      </c>
      <c r="H54" s="55">
        <f t="shared" si="2"/>
        <v>27.16</v>
      </c>
    </row>
    <row r="55" spans="1:8" s="54" customFormat="1" ht="25.5">
      <c r="A55" s="48" t="str">
        <f>IF((LEN('Copy paste to Here'!G59))&gt;5,((CONCATENATE('Copy paste to Here'!G59," &amp; ",'Copy paste to Here'!D59,"  &amp;  ",'Copy paste to Here'!E59))),"Empty Cell")</f>
        <v xml:space="preserve">Pack of 10 pcs. of 3mm anodized surgical steel dice - threading 1.2mm (16g) &amp; Color: Rainbow  &amp;  </v>
      </c>
      <c r="B55" s="49" t="str">
        <f>'Copy paste to Here'!C59</f>
        <v>XSDIT3</v>
      </c>
      <c r="C55" s="50" t="s">
        <v>190</v>
      </c>
      <c r="D55" s="50">
        <f>Invoice!B59</f>
        <v>1</v>
      </c>
      <c r="E55" s="51">
        <f>'Shipping Invoice'!K59*$N$1</f>
        <v>143.15</v>
      </c>
      <c r="F55" s="51">
        <f t="shared" si="0"/>
        <v>143.15</v>
      </c>
      <c r="G55" s="52">
        <f t="shared" si="1"/>
        <v>143.15</v>
      </c>
      <c r="H55" s="55">
        <f t="shared" si="2"/>
        <v>143.15</v>
      </c>
    </row>
    <row r="56" spans="1:8" s="54" customFormat="1" ht="25.5">
      <c r="A56" s="48" t="str">
        <f>IF((LEN('Copy paste to Here'!G60))&gt;5,((CONCATENATE('Copy paste to Here'!G60," &amp; ",'Copy paste to Here'!D60,"  &amp;  ",'Copy paste to Here'!E60))),"Empty Cell")</f>
        <v xml:space="preserve">Set of 10 pcs. of 4mm acrylic UV balls with 14g (1.6mm) threading &amp; Color: Black  &amp;  </v>
      </c>
      <c r="B56" s="49" t="str">
        <f>'Copy paste to Here'!C60</f>
        <v>XUVB4</v>
      </c>
      <c r="C56" s="50" t="s">
        <v>193</v>
      </c>
      <c r="D56" s="50">
        <f>Invoice!B60</f>
        <v>3</v>
      </c>
      <c r="E56" s="51">
        <f>'Shipping Invoice'!K60*$N$1</f>
        <v>23.49</v>
      </c>
      <c r="F56" s="51">
        <f t="shared" si="0"/>
        <v>70.47</v>
      </c>
      <c r="G56" s="52">
        <f t="shared" si="1"/>
        <v>23.49</v>
      </c>
      <c r="H56" s="55">
        <f t="shared" si="2"/>
        <v>70.47</v>
      </c>
    </row>
    <row r="57" spans="1:8" s="54" customFormat="1" ht="25.5">
      <c r="A57" s="48" t="str">
        <f>IF((LEN('Copy paste to Here'!G61))&gt;5,((CONCATENATE('Copy paste to Here'!G61," &amp; ",'Copy paste to Here'!D61,"  &amp;  ",'Copy paste to Here'!E61))),"Empty Cell")</f>
        <v xml:space="preserve">Set of 10 pcs. of 3mm acrylic UV cones with 16g (1.2mm) threading &amp; Color: Pink  &amp;  </v>
      </c>
      <c r="B57" s="49" t="str">
        <f>'Copy paste to Here'!C61</f>
        <v>XUVCN3</v>
      </c>
      <c r="C57" s="50" t="s">
        <v>196</v>
      </c>
      <c r="D57" s="50">
        <f>Invoice!B61</f>
        <v>2</v>
      </c>
      <c r="E57" s="51">
        <f>'Shipping Invoice'!K61*$N$1</f>
        <v>27.16</v>
      </c>
      <c r="F57" s="51">
        <f t="shared" si="0"/>
        <v>54.32</v>
      </c>
      <c r="G57" s="52">
        <f t="shared" si="1"/>
        <v>27.16</v>
      </c>
      <c r="H57" s="55">
        <f t="shared" si="2"/>
        <v>54.32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8404.8900000000012</v>
      </c>
      <c r="G1000" s="52"/>
      <c r="H1000" s="53">
        <f t="shared" ref="H1000:H1007" si="49">F1000*$E$14</f>
        <v>8404.8900000000012</v>
      </c>
    </row>
    <row r="1001" spans="1:14" s="54" customFormat="1">
      <c r="A1001" s="48" t="s">
        <v>54</v>
      </c>
      <c r="B1001" s="67"/>
      <c r="C1001" s="68"/>
      <c r="D1001" s="68"/>
      <c r="E1001" s="116"/>
      <c r="F1001" s="51">
        <f>Invoice!K63</f>
        <v>-3361.9560000000006</v>
      </c>
      <c r="G1001" s="52"/>
      <c r="H1001" s="53">
        <f t="shared" si="49"/>
        <v>-3361.9560000000006</v>
      </c>
    </row>
    <row r="1002" spans="1:14" s="54" customFormat="1" outlineLevel="1">
      <c r="A1002" s="48" t="s">
        <v>55</v>
      </c>
      <c r="B1002" s="67"/>
      <c r="C1002" s="68"/>
      <c r="D1002" s="68"/>
      <c r="E1002" s="116"/>
      <c r="F1002" s="51">
        <f>Invoice!K64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5042.9340000000011</v>
      </c>
      <c r="G1003" s="52"/>
      <c r="H1003" s="53">
        <f t="shared" si="49"/>
        <v>5042.9340000000011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7">
        <f>(SUM(H18:H999))</f>
        <v>8404.8900000000012</v>
      </c>
    </row>
    <row r="1010" spans="1:8" s="15" customFormat="1">
      <c r="A1010" s="16"/>
      <c r="E1010" s="15" t="s">
        <v>47</v>
      </c>
      <c r="H1010" s="118">
        <f>(SUMIF($A$1000:$A$1008,"Total:",$H$1000:$H$1008))</f>
        <v>5042.9340000000011</v>
      </c>
    </row>
    <row r="1011" spans="1:8" s="15" customFormat="1">
      <c r="E1011" s="15" t="s">
        <v>48</v>
      </c>
      <c r="H1011" s="119">
        <f>H1013-H1012</f>
        <v>4713.0200000000004</v>
      </c>
    </row>
    <row r="1012" spans="1:8" s="15" customFormat="1">
      <c r="E1012" s="15" t="s">
        <v>49</v>
      </c>
      <c r="H1012" s="119">
        <f>ROUND((H1013*7)/107,2)</f>
        <v>329.91</v>
      </c>
    </row>
    <row r="1013" spans="1:8" s="15" customFormat="1">
      <c r="E1013" s="16" t="s">
        <v>50</v>
      </c>
      <c r="H1013" s="120">
        <f>ROUND((SUMIF($A$1000:$A$1008,"Total:",$H$1000:$H$1008)),2)</f>
        <v>5042.93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09" stopIfTrue="1" operator="containsText" text="Empty Cell">
      <formula>NOT(ISERROR(SEARCH("Empty Cell",A18)))</formula>
    </cfRule>
  </conditionalFormatting>
  <conditionalFormatting sqref="C18:D77 B27 C79:D999">
    <cfRule type="cellIs" dxfId="3" priority="111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08" stopIfTrue="1" operator="equal">
      <formula>0</formula>
    </cfRule>
  </conditionalFormatting>
  <conditionalFormatting sqref="F10:F15 B18:H77 D79:H1001 B79:C1007 D1002 F1002:H1002 D1003:H1007">
    <cfRule type="cellIs" dxfId="0" priority="110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40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89</v>
      </c>
      <c r="B1" s="2" t="s">
        <v>90</v>
      </c>
    </row>
    <row r="2" spans="1:2">
      <c r="A2" s="2" t="s">
        <v>92</v>
      </c>
      <c r="B2" s="2" t="s">
        <v>93</v>
      </c>
    </row>
    <row r="3" spans="1:2">
      <c r="A3" s="2" t="s">
        <v>96</v>
      </c>
      <c r="B3" s="2" t="s">
        <v>97</v>
      </c>
    </row>
    <row r="4" spans="1:2">
      <c r="A4" s="2" t="s">
        <v>96</v>
      </c>
      <c r="B4" s="2" t="s">
        <v>100</v>
      </c>
    </row>
    <row r="5" spans="1:2">
      <c r="A5" s="2" t="s">
        <v>101</v>
      </c>
      <c r="B5" s="2" t="s">
        <v>102</v>
      </c>
    </row>
    <row r="6" spans="1:2">
      <c r="A6" s="2" t="s">
        <v>105</v>
      </c>
      <c r="B6" s="2" t="s">
        <v>106</v>
      </c>
    </row>
    <row r="7" spans="1:2">
      <c r="A7" s="2" t="s">
        <v>107</v>
      </c>
      <c r="B7" s="2" t="s">
        <v>108</v>
      </c>
    </row>
    <row r="8" spans="1:2">
      <c r="A8" s="2" t="s">
        <v>110</v>
      </c>
      <c r="B8" s="2" t="s">
        <v>111</v>
      </c>
    </row>
    <row r="9" spans="1:2">
      <c r="A9" s="2" t="s">
        <v>115</v>
      </c>
      <c r="B9" s="2" t="s">
        <v>116</v>
      </c>
    </row>
    <row r="10" spans="1:2">
      <c r="A10" s="2" t="s">
        <v>119</v>
      </c>
      <c r="B10" s="2" t="s">
        <v>120</v>
      </c>
    </row>
    <row r="11" spans="1:2">
      <c r="A11" s="2" t="s">
        <v>122</v>
      </c>
      <c r="B11" s="2" t="s">
        <v>123</v>
      </c>
    </row>
    <row r="12" spans="1:2">
      <c r="A12" s="2" t="s">
        <v>125</v>
      </c>
      <c r="B12" s="2" t="s">
        <v>126</v>
      </c>
    </row>
    <row r="13" spans="1:2">
      <c r="A13" s="2" t="s">
        <v>125</v>
      </c>
      <c r="B13" s="2" t="s">
        <v>129</v>
      </c>
    </row>
    <row r="14" spans="1:2">
      <c r="A14" s="2" t="s">
        <v>130</v>
      </c>
      <c r="B14" s="2" t="s">
        <v>131</v>
      </c>
    </row>
    <row r="15" spans="1:2">
      <c r="A15" s="2" t="s">
        <v>133</v>
      </c>
      <c r="B15" s="2" t="s">
        <v>134</v>
      </c>
    </row>
    <row r="16" spans="1:2">
      <c r="A16" s="2" t="s">
        <v>136</v>
      </c>
      <c r="B16" s="2" t="s">
        <v>137</v>
      </c>
    </row>
    <row r="17" spans="1:2">
      <c r="A17" s="2" t="s">
        <v>136</v>
      </c>
      <c r="B17" s="2" t="s">
        <v>139</v>
      </c>
    </row>
    <row r="18" spans="1:2">
      <c r="A18" s="2" t="s">
        <v>136</v>
      </c>
      <c r="B18" s="2" t="s">
        <v>141</v>
      </c>
    </row>
    <row r="19" spans="1:2">
      <c r="A19" s="2" t="s">
        <v>142</v>
      </c>
      <c r="B19" s="2" t="s">
        <v>143</v>
      </c>
    </row>
    <row r="20" spans="1:2">
      <c r="A20" s="2" t="s">
        <v>142</v>
      </c>
      <c r="B20" s="2" t="s">
        <v>144</v>
      </c>
    </row>
    <row r="21" spans="1:2">
      <c r="A21" s="2" t="s">
        <v>145</v>
      </c>
      <c r="B21" s="2" t="s">
        <v>146</v>
      </c>
    </row>
    <row r="22" spans="1:2">
      <c r="A22" s="2" t="s">
        <v>148</v>
      </c>
      <c r="B22" s="2" t="s">
        <v>149</v>
      </c>
    </row>
    <row r="23" spans="1:2">
      <c r="A23" s="2" t="s">
        <v>151</v>
      </c>
      <c r="B23" s="2" t="s">
        <v>152</v>
      </c>
    </row>
    <row r="24" spans="1:2">
      <c r="A24" s="2" t="s">
        <v>151</v>
      </c>
      <c r="B24" s="2" t="s">
        <v>155</v>
      </c>
    </row>
    <row r="25" spans="1:2">
      <c r="A25" s="2" t="s">
        <v>156</v>
      </c>
      <c r="B25" s="2" t="s">
        <v>157</v>
      </c>
    </row>
    <row r="26" spans="1:2">
      <c r="A26" s="2" t="s">
        <v>159</v>
      </c>
      <c r="B26" s="2" t="s">
        <v>160</v>
      </c>
    </row>
    <row r="27" spans="1:2">
      <c r="A27" s="2" t="s">
        <v>159</v>
      </c>
      <c r="B27" s="2" t="s">
        <v>162</v>
      </c>
    </row>
    <row r="28" spans="1:2">
      <c r="A28" s="2" t="s">
        <v>159</v>
      </c>
      <c r="B28" s="2" t="s">
        <v>163</v>
      </c>
    </row>
    <row r="29" spans="1:2">
      <c r="A29" s="2" t="s">
        <v>164</v>
      </c>
      <c r="B29" s="2" t="s">
        <v>165</v>
      </c>
    </row>
    <row r="30" spans="1:2">
      <c r="A30" s="2" t="s">
        <v>167</v>
      </c>
      <c r="B30" s="2" t="s">
        <v>168</v>
      </c>
    </row>
    <row r="31" spans="1:2">
      <c r="A31" s="2" t="s">
        <v>170</v>
      </c>
      <c r="B31" s="2" t="s">
        <v>171</v>
      </c>
    </row>
    <row r="32" spans="1:2">
      <c r="A32" s="2" t="s">
        <v>174</v>
      </c>
      <c r="B32" s="2" t="s">
        <v>175</v>
      </c>
    </row>
    <row r="33" spans="1:2">
      <c r="A33" s="2" t="s">
        <v>174</v>
      </c>
      <c r="B33" s="2" t="s">
        <v>177</v>
      </c>
    </row>
    <row r="34" spans="1:2">
      <c r="A34" s="2" t="s">
        <v>179</v>
      </c>
      <c r="B34" s="2" t="s">
        <v>180</v>
      </c>
    </row>
    <row r="35" spans="1:2">
      <c r="A35" s="2" t="s">
        <v>182</v>
      </c>
      <c r="B35" s="2" t="s">
        <v>183</v>
      </c>
    </row>
    <row r="36" spans="1:2">
      <c r="A36" s="2" t="s">
        <v>185</v>
      </c>
      <c r="B36" s="2" t="s">
        <v>186</v>
      </c>
    </row>
    <row r="37" spans="1:2">
      <c r="A37" s="2" t="s">
        <v>185</v>
      </c>
      <c r="B37" s="2" t="s">
        <v>188</v>
      </c>
    </row>
    <row r="38" spans="1:2">
      <c r="A38" s="2" t="s">
        <v>190</v>
      </c>
      <c r="B38" s="2" t="s">
        <v>191</v>
      </c>
    </row>
    <row r="39" spans="1:2">
      <c r="A39" s="2" t="s">
        <v>193</v>
      </c>
      <c r="B39" s="2" t="s">
        <v>194</v>
      </c>
    </row>
    <row r="40" spans="1:2">
      <c r="A40" s="2" t="s">
        <v>196</v>
      </c>
      <c r="B40" s="2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2024-10-02T02:24:43Z</cp:lastPrinted>
  <dcterms:created xsi:type="dcterms:W3CDTF">2009-06-02T18:56:54Z</dcterms:created>
  <dcterms:modified xsi:type="dcterms:W3CDTF">2024-10-02T02:24:47Z</dcterms:modified>
</cp:coreProperties>
</file>