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AD49340-6348-4983-A43E-99CF66351911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state="hidden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Invoice!$A$1:$L$79</definedName>
    <definedName name="_xlnm.Print_Area" localSheetId="3">'Shipping Invoice'!$A$1:$M$72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2" l="1"/>
  <c r="F70" i="2"/>
  <c r="L6" i="7" l="1"/>
  <c r="L70" i="7"/>
  <c r="L69" i="7"/>
  <c r="L10" i="7"/>
  <c r="L17" i="7"/>
  <c r="J64" i="7"/>
  <c r="B63" i="7"/>
  <c r="J63" i="7"/>
  <c r="B57" i="7"/>
  <c r="J54" i="7"/>
  <c r="J52" i="7"/>
  <c r="J46" i="7"/>
  <c r="B45" i="7"/>
  <c r="J41" i="7"/>
  <c r="B39" i="7"/>
  <c r="J36" i="7"/>
  <c r="J30" i="7"/>
  <c r="B27" i="7"/>
  <c r="J25" i="7"/>
  <c r="O1" i="7"/>
  <c r="J58" i="7" s="1"/>
  <c r="N1" i="6"/>
  <c r="E63" i="6" s="1"/>
  <c r="F1002" i="6"/>
  <c r="F1001" i="6"/>
  <c r="D63" i="6"/>
  <c r="B67" i="7" s="1"/>
  <c r="D62" i="6"/>
  <c r="B66" i="7" s="1"/>
  <c r="D61" i="6"/>
  <c r="B65" i="7" s="1"/>
  <c r="D60" i="6"/>
  <c r="B64" i="7" s="1"/>
  <c r="D59" i="6"/>
  <c r="D58" i="6"/>
  <c r="B62" i="7" s="1"/>
  <c r="D57" i="6"/>
  <c r="B61" i="7" s="1"/>
  <c r="D56" i="6"/>
  <c r="B60" i="7" s="1"/>
  <c r="D55" i="6"/>
  <c r="B59" i="7" s="1"/>
  <c r="D54" i="6"/>
  <c r="B58" i="7" s="1"/>
  <c r="D53" i="6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D40" i="6"/>
  <c r="B44" i="7" s="1"/>
  <c r="D39" i="6"/>
  <c r="B43" i="7" s="1"/>
  <c r="D38" i="6"/>
  <c r="B42" i="7" s="1"/>
  <c r="D37" i="6"/>
  <c r="B41" i="7" s="1"/>
  <c r="D36" i="6"/>
  <c r="B40" i="7" s="1"/>
  <c r="D35" i="6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D22" i="6"/>
  <c r="B26" i="7" s="1"/>
  <c r="D21" i="6"/>
  <c r="B25" i="7" s="1"/>
  <c r="D20" i="6"/>
  <c r="B24" i="7" s="1"/>
  <c r="D19" i="6"/>
  <c r="B23" i="7" s="1"/>
  <c r="D18" i="6"/>
  <c r="B22" i="7" s="1"/>
  <c r="G3" i="6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68" i="2" s="1"/>
  <c r="L41" i="7" l="1"/>
  <c r="L47" i="7"/>
  <c r="L53" i="7"/>
  <c r="J27" i="7"/>
  <c r="L27" i="7" s="1"/>
  <c r="J32" i="7"/>
  <c r="L32" i="7" s="1"/>
  <c r="J38" i="7"/>
  <c r="J43" i="7"/>
  <c r="L43" i="7" s="1"/>
  <c r="J48" i="7"/>
  <c r="J59" i="7"/>
  <c r="L59" i="7" s="1"/>
  <c r="L24" i="7"/>
  <c r="L30" i="7"/>
  <c r="L36" i="7"/>
  <c r="L48" i="7"/>
  <c r="L54" i="7"/>
  <c r="L60" i="7"/>
  <c r="L66" i="7"/>
  <c r="J22" i="7"/>
  <c r="J33" i="7"/>
  <c r="L33" i="7" s="1"/>
  <c r="J39" i="7"/>
  <c r="L39" i="7" s="1"/>
  <c r="J44" i="7"/>
  <c r="J49" i="7"/>
  <c r="L49" i="7" s="1"/>
  <c r="J55" i="7"/>
  <c r="J60" i="7"/>
  <c r="J65" i="7"/>
  <c r="L25" i="7"/>
  <c r="L31" i="7"/>
  <c r="L37" i="7"/>
  <c r="L55" i="7"/>
  <c r="L61" i="7"/>
  <c r="J23" i="7"/>
  <c r="L23" i="7" s="1"/>
  <c r="J28" i="7"/>
  <c r="J34" i="7"/>
  <c r="J45" i="7"/>
  <c r="L45" i="7" s="1"/>
  <c r="J50" i="7"/>
  <c r="L50" i="7" s="1"/>
  <c r="J56" i="7"/>
  <c r="L56" i="7" s="1"/>
  <c r="J61" i="7"/>
  <c r="J66" i="7"/>
  <c r="L38" i="7"/>
  <c r="L44" i="7"/>
  <c r="J24" i="7"/>
  <c r="J29" i="7"/>
  <c r="L29" i="7" s="1"/>
  <c r="J35" i="7"/>
  <c r="L35" i="7" s="1"/>
  <c r="J40" i="7"/>
  <c r="J51" i="7"/>
  <c r="L51" i="7" s="1"/>
  <c r="J57" i="7"/>
  <c r="L57" i="7" s="1"/>
  <c r="J62" i="7"/>
  <c r="L62" i="7" s="1"/>
  <c r="J67" i="7"/>
  <c r="L67" i="7" s="1"/>
  <c r="L28" i="7"/>
  <c r="L34" i="7"/>
  <c r="L40" i="7"/>
  <c r="L46" i="7"/>
  <c r="L52" i="7"/>
  <c r="L58" i="7"/>
  <c r="L64" i="7"/>
  <c r="J26" i="7"/>
  <c r="L26" i="7" s="1"/>
  <c r="J31" i="7"/>
  <c r="J37" i="7"/>
  <c r="J42" i="7"/>
  <c r="L42" i="7" s="1"/>
  <c r="J47" i="7"/>
  <c r="J53" i="7"/>
  <c r="L63" i="7"/>
  <c r="L65" i="7"/>
  <c r="E22" i="6"/>
  <c r="E28" i="6"/>
  <c r="E34" i="6"/>
  <c r="E40" i="6"/>
  <c r="E46" i="6"/>
  <c r="E52" i="6"/>
  <c r="E58" i="6"/>
  <c r="E23" i="6"/>
  <c r="E29" i="6"/>
  <c r="E35" i="6"/>
  <c r="E41" i="6"/>
  <c r="E47" i="6"/>
  <c r="E53" i="6"/>
  <c r="E59" i="6"/>
  <c r="E18" i="6"/>
  <c r="E24" i="6"/>
  <c r="E30" i="6"/>
  <c r="E36" i="6"/>
  <c r="E42" i="6"/>
  <c r="E48" i="6"/>
  <c r="E54" i="6"/>
  <c r="E60" i="6"/>
  <c r="E19" i="6"/>
  <c r="E25" i="6"/>
  <c r="E31" i="6"/>
  <c r="E37" i="6"/>
  <c r="E43" i="6"/>
  <c r="E49" i="6"/>
  <c r="E55" i="6"/>
  <c r="E61" i="6"/>
  <c r="E20" i="6"/>
  <c r="E26" i="6"/>
  <c r="E32" i="6"/>
  <c r="E38" i="6"/>
  <c r="E44" i="6"/>
  <c r="E50" i="6"/>
  <c r="E56" i="6"/>
  <c r="E62" i="6"/>
  <c r="E21" i="6"/>
  <c r="E27" i="6"/>
  <c r="E33" i="6"/>
  <c r="E39" i="6"/>
  <c r="E45" i="6"/>
  <c r="E51" i="6"/>
  <c r="E57" i="6"/>
  <c r="L22" i="7"/>
  <c r="B68" i="7"/>
  <c r="K71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68" i="7" l="1"/>
  <c r="L71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74" i="2" s="1"/>
  <c r="J78" i="2" l="1"/>
  <c r="J76" i="2" s="1"/>
  <c r="J79" i="2"/>
  <c r="J77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<sst xmlns="http://schemas.openxmlformats.org/spreadsheetml/2006/main" count="1012" uniqueCount="248">
  <si>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</si>
  <si>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</si>
  <si>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</si>
  <si>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</si>
  <si>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</si>
  <si>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</si>
  <si>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</si>
  <si>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</si>
  <si>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</si>
  <si>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</si>
  <si>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</si>
  <si>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</si>
  <si>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</si>
  <si>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</si>
  <si>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</si>
  <si>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</si>
  <si>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</si>
  <si>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</si>
  <si>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</si>
  <si>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</si>
  <si>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</si>
  <si>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</si>
  <si>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</si>
  <si>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</si>
  <si>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</si>
  <si>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</si>
  <si>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</si>
  <si>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</si>
  <si>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</si>
  <si>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</si>
  <si>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</si>
  <si>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</si>
  <si>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</si>
  <si>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</si>
  <si>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</si>
  <si>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</si>
  <si>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</si>
  <si>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</si>
  <si>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</si>
  <si>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</si>
  <si>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</si>
  <si>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</si>
  <si>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</si>
  <si>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</si>
  <si>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</si>
  <si>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</si>
  <si>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</si>
  <si>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</si>
  <si>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</si>
  <si>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</si>
  <si>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</si>
  <si>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</si>
  <si>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</si>
  <si>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</si>
  <si>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</si>
  <si>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</si>
  <si>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</si>
  <si>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</si>
  <si>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</si>
  <si>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</si>
  <si>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</si>
  <si>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</si>
  <si>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</si>
  <si>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</si>
  <si>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</si>
  <si>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</si>
  <si>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</si>
  <si>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</si>
  <si>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</si>
  <si>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</si>
  <si>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</si>
  <si>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</si>
  <si>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</si>
  <si>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</si>
  <si>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</si>
  <si>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</si>
  <si>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</si>
  <si>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</si>
  <si>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</si>
  <si>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</si>
  <si>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</si>
  <si>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</si>
  <si>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</si>
  <si>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</si>
  <si>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</si>
  <si>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</si>
  <si>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</si>
  <si>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</si>
  <si>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</si>
  <si>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</si>
  <si>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</si>
  <si>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</si>
  <si>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</si>
  <si>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</si>
  <si>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t>Exchange Rate THB-THB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</si>
  <si>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</si>
  <si>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Charlie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</si>
  <si>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</si>
  <si>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</si>
  <si>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</si>
  <si>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</si>
  <si>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</si>
  <si>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</si>
  <si>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ANBBC25</t>
  </si>
  <si>
    <t>ANBBC25-B01000</t>
  </si>
  <si>
    <t>Crystal Color: Clear</t>
  </si>
  <si>
    <t>Bio - Flex nose bone, 20g (0.8mm) with a 2.5mm round top with bezel set SwarovskiⓇ crystal</t>
  </si>
  <si>
    <t>ANBBC25-B04000</t>
  </si>
  <si>
    <t>Crystal Color: Light Sapphire</t>
  </si>
  <si>
    <t>ANBBC25-B05000</t>
  </si>
  <si>
    <t>Crystal Color: Sapphire</t>
  </si>
  <si>
    <t>ANBBC25-B06000</t>
  </si>
  <si>
    <t>Crystal Color: Aquamarine</t>
  </si>
  <si>
    <t>ANSBC25</t>
  </si>
  <si>
    <t>ANSBC25-B01000</t>
  </si>
  <si>
    <t>Bio - Flex nose stud, 20g (0.8mm) with a 2.5mm round top with bezel set SwarovskiⓇ crystal</t>
  </si>
  <si>
    <t>ANSBC25-B02000</t>
  </si>
  <si>
    <t>Crystal Color: AB</t>
  </si>
  <si>
    <t>ANSBC25-B03000</t>
  </si>
  <si>
    <t>Crystal Color: Rose</t>
  </si>
  <si>
    <t>ANSBC25-B07000</t>
  </si>
  <si>
    <t>Crystal Color: Blue Zircon</t>
  </si>
  <si>
    <t>ANSBC25-B09000</t>
  </si>
  <si>
    <t>Crystal Color: Amethyst</t>
  </si>
  <si>
    <t>BBEB</t>
  </si>
  <si>
    <t>BBEB-F07000</t>
  </si>
  <si>
    <t>Length: 11mm</t>
  </si>
  <si>
    <t>316L steel eyebrow barbell, 16g (1.2mm) with two 3mm balls</t>
  </si>
  <si>
    <t>BBECN</t>
  </si>
  <si>
    <t>BBECN-F07000</t>
  </si>
  <si>
    <t>316L steel eyebrow barbell, 16g (1.2mm) with two 3mm cones</t>
  </si>
  <si>
    <t>BNOCC</t>
  </si>
  <si>
    <t>BNOCC-B01A09</t>
  </si>
  <si>
    <t>Color: Clear</t>
  </si>
  <si>
    <t>CBTB4</t>
  </si>
  <si>
    <t>CBTB4-F06A07</t>
  </si>
  <si>
    <t>Length: 10mm</t>
  </si>
  <si>
    <t>Color: Black</t>
  </si>
  <si>
    <t>Anodized surgical steel circular barbell, 14g (1.6mm) with two 4mm balls</t>
  </si>
  <si>
    <t>EBRT</t>
  </si>
  <si>
    <t>EBRT-F02000</t>
  </si>
  <si>
    <t>Length: 6mm</t>
  </si>
  <si>
    <t>EBRT-F06000</t>
  </si>
  <si>
    <t>HEXDC</t>
  </si>
  <si>
    <t>HEXDC-F62B01</t>
  </si>
  <si>
    <t>Length: 6mm with 4mm top part</t>
  </si>
  <si>
    <t>316L steel triple tragus piercing barbell, 16g (1.2mm) with 3mm lower ball and 2.5mm to 5mm upper bezel set jewel ball</t>
  </si>
  <si>
    <t>LBB4</t>
  </si>
  <si>
    <t>LBB4-F05000</t>
  </si>
  <si>
    <t>Length: 9mm</t>
  </si>
  <si>
    <t>Surgical steel labret, 14g (1.6mm) with a 4mm ball</t>
  </si>
  <si>
    <t>LBB4-F10000</t>
  </si>
  <si>
    <t>Length: 14mm</t>
  </si>
  <si>
    <t>LBB4-F11000</t>
  </si>
  <si>
    <t>Length: 16mm</t>
  </si>
  <si>
    <t>LBHJB3</t>
  </si>
  <si>
    <t>LBHJB3-F08B01</t>
  </si>
  <si>
    <t>Length: 12mm</t>
  </si>
  <si>
    <t>Surgical steel labret, 16g (1.2mm) with 3mm bezel set half jewel ball</t>
  </si>
  <si>
    <t>LBHJB3-F08B03</t>
  </si>
  <si>
    <t>LBHJB3-F08B12</t>
  </si>
  <si>
    <t>Crystal Color: Fuchsia</t>
  </si>
  <si>
    <t>LBHJB3-F08B13</t>
  </si>
  <si>
    <t>Crystal Color: Light Siam</t>
  </si>
  <si>
    <t>NSCFLC</t>
  </si>
  <si>
    <t>NSCFLC-B07000</t>
  </si>
  <si>
    <t>High polished surgical steel nose screw, 20g (0.8mm) with flower shaped top and small center crystal</t>
  </si>
  <si>
    <t>NSRTD</t>
  </si>
  <si>
    <t>NSRTD-000000</t>
  </si>
  <si>
    <t>Clear acrylic flexible nose stud retainer, 20g (0.8mm) with 2mm flat disk shaped top</t>
  </si>
  <si>
    <t>SP18B3</t>
  </si>
  <si>
    <t>SP18B3-F04000</t>
  </si>
  <si>
    <t>Length: 8mm</t>
  </si>
  <si>
    <t>Surgical steel spiral, 18g (1mm) with two 3mm balls</t>
  </si>
  <si>
    <t>SP18B3-F06000</t>
  </si>
  <si>
    <t>SPETB</t>
  </si>
  <si>
    <t>SPETB-F04A07</t>
  </si>
  <si>
    <t>Premium PVD plated surgical steel eyebrow spiral, 16g (1.2mm) with two 3mm balls</t>
  </si>
  <si>
    <t>SPETCN</t>
  </si>
  <si>
    <t>SPETCN-F04A07</t>
  </si>
  <si>
    <t>Premium PVD plated surgical steel eyebrow spiral, 16g (1.2mm) with two 3mm cones</t>
  </si>
  <si>
    <t>STPG</t>
  </si>
  <si>
    <t>STPG-D09A07</t>
  </si>
  <si>
    <t>Gauge: 4mm</t>
  </si>
  <si>
    <t>PVD plated surgical steel single flared flesh tunnel with rubber O-ring</t>
  </si>
  <si>
    <t>UBNEB</t>
  </si>
  <si>
    <t>UBNEB-F06000</t>
  </si>
  <si>
    <t>Titanium G23 eyebrow banana, 16g (1.2mm) with two 3mm balls</t>
  </si>
  <si>
    <t>UBNECN</t>
  </si>
  <si>
    <t>UBNECN-F06000</t>
  </si>
  <si>
    <t>Titanium G23 eyebrow banana, 16g (1.2mm) with two 3mm cones</t>
  </si>
  <si>
    <t>ULBB3</t>
  </si>
  <si>
    <t>ULBB3-F06000</t>
  </si>
  <si>
    <t>Titanium G23 labret, 16g (1.2mm) with a 3mm ball</t>
  </si>
  <si>
    <t>ULBB3-F07000</t>
  </si>
  <si>
    <t>UTBNEB</t>
  </si>
  <si>
    <t>UTBNEB-F04A07</t>
  </si>
  <si>
    <t>Anodized titanium G23 eyebrow banana, 16g (1.2mm) with two 3mm balls</t>
  </si>
  <si>
    <t>UTBNECN</t>
  </si>
  <si>
    <t>UTBNECN-F04A07</t>
  </si>
  <si>
    <t>Anodized titanium G23 eyebrow banana, 16g (1.2mm) with two 3mm cones</t>
  </si>
  <si>
    <t>UTCBEB</t>
  </si>
  <si>
    <t>UTCBEB-F04A20</t>
  </si>
  <si>
    <t>Color: Green</t>
  </si>
  <si>
    <t>Anodized titanium G23 circular eyebrow barbell, 16g (1.2mm) with 3mm balls</t>
  </si>
  <si>
    <t>UTCBEB-F04A35</t>
  </si>
  <si>
    <t>Color: Purple</t>
  </si>
  <si>
    <t>UTCBECN</t>
  </si>
  <si>
    <t>UTCBECN-F04A20</t>
  </si>
  <si>
    <t>Anodized titanium G23 circular eyebrow barbell, 16g (1.2mm) with 3mm cones</t>
  </si>
  <si>
    <t>UTLBB3</t>
  </si>
  <si>
    <t>UTLBB3-F04A07</t>
  </si>
  <si>
    <t>Anodized titanium G23 labret, 16g (1.2mm) with a 3mm ball</t>
  </si>
  <si>
    <t>UTSPEN</t>
  </si>
  <si>
    <t>UTSPEN-F04A07</t>
  </si>
  <si>
    <t>XALB16G</t>
  </si>
  <si>
    <t>XALB16G-F06A09</t>
  </si>
  <si>
    <t>Pack of 10 pcs. of Flexible acrylic labret with external threading, 16g (1.2mm)</t>
  </si>
  <si>
    <t>XBT3S</t>
  </si>
  <si>
    <t>XBT3S-A11000</t>
  </si>
  <si>
    <t>Color: Rainbow</t>
  </si>
  <si>
    <t>Pack of 10 pcs. of 3mm anodized surgical steel balls with threading 1.2mm (16g)</t>
  </si>
  <si>
    <t>XJB3</t>
  </si>
  <si>
    <t>XJB3-B06000</t>
  </si>
  <si>
    <t>Pack of 10 pcs. of 3mm high polished surgical steel balls with bezel set crystal and with 1.2mm (16g) threading</t>
  </si>
  <si>
    <t>XJB3-B16000</t>
  </si>
  <si>
    <t>Crystal Color: Peridot</t>
  </si>
  <si>
    <t>XTCB16G</t>
  </si>
  <si>
    <t>XTCB16G-F06A07</t>
  </si>
  <si>
    <t>Pack of 10 pcs. of anodized 316L steel circular barbell posts - threading 1.2mm (16g)</t>
  </si>
  <si>
    <t>HEXDC4</t>
  </si>
  <si>
    <t>STPG6</t>
  </si>
  <si>
    <t>Clear bio flexible belly banana, 14g (1.6mm) with a 5mm and a 10mm jewel ball - length 5/8'' (16mm) ''cut to fit to your size''</t>
  </si>
  <si>
    <t>Bio flexible eyebrow retainer, 16g (1.2mm) - length 1/4'' to 1/2'' (6mm to 12mm)</t>
  </si>
  <si>
    <t>Anodized titanium G23 eyebrow spiral, 16g (1.2mm) with two 3mm cones - length 5/16'' (8mm)</t>
  </si>
  <si>
    <t>Seven Thousand One Hundred Sixty-Six and 46/100 THB</t>
  </si>
  <si>
    <t>JS Sourcings</t>
  </si>
  <si>
    <t>Sam Kong</t>
  </si>
  <si>
    <t xml:space="preserve">30/F Room 30-01 / S-01 152 </t>
  </si>
  <si>
    <t>30/F Room 30-01 / S-01 152</t>
  </si>
  <si>
    <t>Chartered Square Building</t>
  </si>
  <si>
    <t>10500 Bangkok</t>
  </si>
  <si>
    <t>54969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</si>
  <si>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</si>
  <si>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</si>
  <si>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</si>
  <si>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</si>
  <si>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Three Thousand Eight Hundred Fifty-Eight and 99/100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</si>
</sst>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[$-409]dd\-mmm\-yy;@"/>
    <numFmt numFmtId="169" formatCode="[$-409]d\-mmm\-yy;@"/>
  </numFmts>
  <fonts count="45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84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0" fontId="4" fillId="2" borderId="8" xfId="0" applyFont="1" applyFill="1" applyBorder="1"/>
    <xf numFmtId="169" fontId="44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68" fontId="44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69" fontId="44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2" fontId="4" fillId="2" borderId="0" xfId="0" applyNumberFormat="1" applyFont="1" applyFill="1" applyAlignment="1">
      <alignment horizontal="right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684">
    <cellStyle name="Comma 2" xfId="7" xr:uid="{07EBDB42-8F92-4BFB-B91E-1F84BA0118C6}"/>
    <cellStyle name="Comma 2 2" xfId="4409" xr:uid="{150297A4-B598-44A0-B5E6-18EB6CA99D00}"/>
    <cellStyle name="Comma 2 2 2" xfId="4923" xr:uid="{05E2208C-0FCE-43F0-9E2A-1150F9146E0A}"/>
    <cellStyle name="Comma 2 2 2 2" xfId="5493" xr:uid="{F33154A4-887A-4F6E-B0B6-9576EE39BAEF}"/>
    <cellStyle name="Comma 2 2 3" xfId="4805" xr:uid="{02E11C8C-CF4D-4E9B-A029-0D9B83E31DFB}"/>
    <cellStyle name="Comma 2 2 4" xfId="5517" xr:uid="{4E0A062C-0A84-4F89-B568-6C1C4B3C9B2D}"/>
    <cellStyle name="Comma 2 2 5" xfId="5680" xr:uid="{0196D874-6FC1-4085-BA0F-9B364A2DBAF2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80DD24CA-E631-42C0-A024-AAB371A48355}"/>
    <cellStyle name="Comma 3 2 2 2" xfId="5494" xr:uid="{A73FE70E-A4E7-42C1-8DF1-994F8AB740CF}"/>
    <cellStyle name="Comma 3 2 3" xfId="5492" xr:uid="{0817A762-FBFC-43D4-B3E5-F522B27464B0}"/>
    <cellStyle name="Comma 3 2 4" xfId="5518" xr:uid="{216A03ED-226C-45D1-AC50-77AC08432806}"/>
    <cellStyle name="Comma 3 2 5" xfId="5681" xr:uid="{63AC83C5-87BD-4F65-814A-AE9A3F3B508E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209FC3DE-4F46-48E6-AE8F-9D0F8D9189C1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69427E97-B549-42C4-B1A7-C06A20D07F14}"/>
    <cellStyle name="Currency 11 5 3" xfId="4888" xr:uid="{B3F61557-6608-4961-9CD6-90A87171CC71}"/>
    <cellStyle name="Currency 11 5 3 2" xfId="5483" xr:uid="{3E25F155-98B3-4CE4-A49F-FFC7C096639E}"/>
    <cellStyle name="Currency 11 5 3 3" xfId="4925" xr:uid="{042999DF-CC5D-45D8-808C-7F27AD267429}"/>
    <cellStyle name="Currency 11 5 4" xfId="4865" xr:uid="{0D25DA9F-6558-4722-9D50-CD7087F9D7F1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D91CCB6E-E3D0-49F0-A3F0-EF8674F35582}"/>
    <cellStyle name="Currency 13 4" xfId="4295" xr:uid="{BA07601C-D51B-4BC1-8732-754F15EBA5CA}"/>
    <cellStyle name="Currency 13 4 2" xfId="4578" xr:uid="{8EEB68E9-B27C-4202-B3AF-AF92F10EC3A6}"/>
    <cellStyle name="Currency 13 5" xfId="4926" xr:uid="{FCE12DBA-B365-4B30-8051-0266B5D95358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29" xr:uid="{642DEE22-7B61-482C-8F39-0357C9CD5061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21161660-7525-43C1-8EBA-B486958EEE93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A796843B-FCE5-41D6-8278-7F74826BC11E}"/>
    <cellStyle name="Currency 2 6" xfId="4685" xr:uid="{10F843BF-4A32-4922-96B5-C3C345C5598C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C599CA25-9A71-44EF-BDFD-C5FF8EE0E2E7}"/>
    <cellStyle name="Currency 4 5 3" xfId="4889" xr:uid="{442BE0B4-DBA0-4D3D-9085-8F9D5353D3E9}"/>
    <cellStyle name="Currency 4 5 3 2" xfId="5484" xr:uid="{E7F7CEAF-3D0A-4D4B-A982-A2FB28ACD9F8}"/>
    <cellStyle name="Currency 4 5 3 3" xfId="4929" xr:uid="{32D31D92-0DCF-4A53-9AB5-E4FB1450D2EF}"/>
    <cellStyle name="Currency 4 5 4" xfId="4866" xr:uid="{98883BAE-30F2-44B2-BCB8-2E8C997417CC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F8C675BE-2CCF-4FA0-BBA4-0545AC59CF55}"/>
    <cellStyle name="Currency 5 3 2 2" xfId="5474" xr:uid="{48B596B5-FF58-41E3-A3A9-5D5FD5E5E82B}"/>
    <cellStyle name="Currency 5 3 2 3" xfId="4931" xr:uid="{645DF649-A16D-4DE1-A80B-20CB7FD9BF49}"/>
    <cellStyle name="Currency 5 4" xfId="4930" xr:uid="{92119526-D29B-4A5C-9FDB-42597078E456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23C022E0-F9A4-4F9C-A26A-FAC6AA14BA23}"/>
    <cellStyle name="Currency 6 3 3" xfId="4890" xr:uid="{9D4CFECA-BA41-488E-823F-1CC56044F0B8}"/>
    <cellStyle name="Currency 6 3 3 2" xfId="5485" xr:uid="{42236B9A-9235-4DEE-BDE2-57B42371FBBA}"/>
    <cellStyle name="Currency 6 3 3 3" xfId="4932" xr:uid="{1BAF592C-162E-47D0-82AC-F72DEA291D54}"/>
    <cellStyle name="Currency 6 3 4" xfId="4867" xr:uid="{A7257259-2DBF-47CC-9612-3EE48A11643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3A13569F-4EEE-4DF6-99E2-F2F82A9404FE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17FA060F-D1F5-49B5-B79B-E8B0856CF9BB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A3E1DEA0-965F-4100-BD86-FB45D68B4C48}"/>
    <cellStyle name="Currency 9 5 3" xfId="4891" xr:uid="{85AEF15F-2E2B-431A-BA47-F2E3F20B2B93}"/>
    <cellStyle name="Currency 9 5 4" xfId="4868" xr:uid="{41F3D7AA-6DFD-4B30-B96C-6038619320B7}"/>
    <cellStyle name="Currency 9 6" xfId="4439" xr:uid="{8342876A-405C-4CEC-8691-EE7DFE839E1E}"/>
    <cellStyle name="Hyperlink 2" xfId="6" xr:uid="{6CFFD761-E1C4-4FFC-9C82-FDD569F38491}"/>
    <cellStyle name="Hyperlink 2 2" xfId="5526" xr:uid="{785FC755-5D80-4EBD-99F7-C19E7308E8F3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977A81CB-54C2-4396-A271-44E5B65C3A17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32" xr:uid="{D88F1C82-A3A6-41EF-8C6F-291C1540FEEE}"/>
    <cellStyle name="Normal 10 10 2 3" xfId="4843" xr:uid="{43A0C1B8-783D-4F30-AE9B-E1C5C9307D6B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51EC9627-456D-4F42-B909-9A065D79217A}"/>
    <cellStyle name="Normal 10 2 2 6 4 3" xfId="4844" xr:uid="{114B10FA-BD5F-4E8D-8CF5-B510B2AFAA91}"/>
    <cellStyle name="Normal 10 2 2 6 4 4" xfId="4816" xr:uid="{C6FA84B7-C2D4-4970-882B-4BE2036F26D2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83767EBF-7703-4341-890A-C4C923B31E28}"/>
    <cellStyle name="Normal 10 2 3 5 4 3" xfId="4845" xr:uid="{52D6FDCA-D443-4B05-93D7-F3310DF0C59A}"/>
    <cellStyle name="Normal 10 2 3 5 4 4" xfId="4817" xr:uid="{C7397967-A371-4205-A74D-ED656806947F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31" xr:uid="{F593CF6A-2E44-4103-A615-674BBD1E27D3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33" xr:uid="{9A322D9D-14CF-41C2-9196-6CCF92A0E64B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41FAC142-B1DC-4BAC-9886-9306269E7612}"/>
    <cellStyle name="Normal 10 2 7 4 3" xfId="4846" xr:uid="{A1C4246C-6445-45F3-B88E-525E369CCB2E}"/>
    <cellStyle name="Normal 10 2 7 4 4" xfId="4815" xr:uid="{C682FBF3-BFC2-451B-A8C5-F3517B46B050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35" xr:uid="{0697A08A-DBFA-4E3F-A86D-C4DFE6310667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3E206A0D-C626-4A1F-9D2B-958272ABFB1A}"/>
    <cellStyle name="Normal 10 3 3 2 2 2 3" xfId="4705" xr:uid="{301E2050-DF9F-4A8D-853A-D24D8F88D20F}"/>
    <cellStyle name="Normal 10 3 3 2 2 3" xfId="328" xr:uid="{03EA47A2-FCA6-493E-8BCB-8143C776488D}"/>
    <cellStyle name="Normal 10 3 3 2 2 3 2" xfId="4706" xr:uid="{24CD658B-DA5F-4F89-B990-5436FB8E548E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F61402D6-FD19-4FA5-B4A0-A9A9B848CF90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EFFDD11-3A22-4DC5-9A83-BEE8019A3222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AA61B4EF-1C15-4B95-9E77-5B4D8E3ACDB1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D5EBE8F4-2AE2-438B-A055-C540EFF6C918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4FB8D800-1B68-48E7-8C41-AB11F573A7B8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39" xr:uid="{374A300F-BA6F-497F-824C-5B62A45698BE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40" xr:uid="{7307DCE0-ECD4-4C16-81E5-C8D6E342276A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28" xr:uid="{34898CE5-C217-42E1-B109-09BE74A1BE34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41" xr:uid="{F0E0F912-A5C7-43B5-BE67-CCEF8F05DF0E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46" xr:uid="{1E137D06-2687-4BAC-A270-5ED939836DA4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47" xr:uid="{50C8701F-A16E-4806-8663-924E84CE16BB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48" xr:uid="{040E8E65-9D11-43ED-8B65-FC618AC5ABF9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49" xr:uid="{BB799BB0-A647-4B81-BBEB-CF10BC9C656A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50" xr:uid="{A9F3794E-4EF5-40F3-B52B-CC947FA49607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51" xr:uid="{5AA35AB9-664D-4B45-8008-CC004FC52B01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52" xr:uid="{CE318054-9174-4C51-9648-32A540E0FDB3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53" xr:uid="{438A9902-91B1-4803-B450-1F38D200D48B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54" xr:uid="{E574EC5F-3030-4DA3-8DD7-94B45DB5FC2A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55" xr:uid="{8A0BD4B8-7B3A-48B9-A24F-399C0F4DC68F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56" xr:uid="{7C0D092E-D8B5-4193-91AA-52C29F70534D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57" xr:uid="{64ECA077-C067-49A1-907E-8FFE478FDE95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5B945046-1568-4E41-9049-1DF7C9C228FB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B6E133A5-143A-4302-A7B6-57EF2996E932}"/>
    <cellStyle name="Normal 10 9 4" xfId="687" xr:uid="{B2FEB87C-CA84-46E0-B15C-D3D05C2A3E26}"/>
    <cellStyle name="Normal 10 9 4 2" xfId="4776" xr:uid="{13BE5832-5A8B-4A7D-8B4D-C0DB6B9860B8}"/>
    <cellStyle name="Normal 10 9 4 3" xfId="4848" xr:uid="{E5A9A8FD-2F6C-4344-A3C0-D35E0A474930}"/>
    <cellStyle name="Normal 10 9 4 4" xfId="4814" xr:uid="{1169DBA5-525B-4571-B268-1692CFB59551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6768C150-EC7E-4143-84FE-A52F1090B03B}"/>
    <cellStyle name="Normal 11 3 3" xfId="4892" xr:uid="{03EC7344-8A09-4DEE-B838-9E97E95C692A}"/>
    <cellStyle name="Normal 11 3 4" xfId="4869" xr:uid="{3B291315-2D84-44DD-BC44-C12CBB29B1C8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A625A847-13B8-4E85-8BBF-9842D4FFED93}"/>
    <cellStyle name="Normal 13 2 3 3" xfId="4893" xr:uid="{3BB2E46F-597D-4BB4-8D67-D0A37CBDCBBB}"/>
    <cellStyle name="Normal 13 2 3 4" xfId="4870" xr:uid="{502FE314-F16D-4E3A-A48E-D05A377369B9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A7D7E86D-7726-4851-B7F5-C2ECA56F0E88}"/>
    <cellStyle name="Normal 13 3 5" xfId="4894" xr:uid="{6E7531B1-D161-438A-9209-928CA4A35205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6F86E7E7-E447-47D0-875E-04F57E7A4923}"/>
    <cellStyle name="Normal 14 4 3" xfId="4895" xr:uid="{74675CB0-6ECE-4197-92BC-FAC970E816DC}"/>
    <cellStyle name="Normal 14 4 4" xfId="4871" xr:uid="{89DA436D-0B38-4619-8661-307A70887D2D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2A9F1E4E-3EAC-4736-995A-048AFE4072A4}"/>
    <cellStyle name="Normal 15 3 5" xfId="4897" xr:uid="{45946A11-F8F3-46E1-91B4-5467C6177391}"/>
    <cellStyle name="Normal 15 4" xfId="4317" xr:uid="{8D39809D-26D4-4C6B-9648-4D8B4EE914CC}"/>
    <cellStyle name="Normal 15 4 2" xfId="4589" xr:uid="{64FD5A7D-8B84-4992-9D1F-34D88340CC06}"/>
    <cellStyle name="Normal 15 4 2 2" xfId="4769" xr:uid="{9E9E21A7-916B-4B3C-AB97-57BC8BFB8052}"/>
    <cellStyle name="Normal 15 4 3" xfId="4896" xr:uid="{F2505D3A-9229-49C0-B4A4-F33132A6AAEF}"/>
    <cellStyle name="Normal 15 4 4" xfId="4872" xr:uid="{28031DD5-2B48-42FA-9119-0823474657B1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BD4C25B7-2A40-49F6-A6B2-226AC8C8CF19}"/>
    <cellStyle name="Normal 16 2 5" xfId="4898" xr:uid="{35E733D3-E33F-4867-BCF6-C0CEE65C77C4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BFABCB93-A7B2-4675-8B85-4C7AC7618DA1}"/>
    <cellStyle name="Normal 17 2 5" xfId="4899" xr:uid="{9575E321-EEFF-4C57-B44B-84B0E16B4FC3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A3D6B1BD-1477-4B0B-B3B6-89AC742B171D}"/>
    <cellStyle name="Normal 18 3 3" xfId="4900" xr:uid="{AEB990CB-8F0F-464D-B3E3-CC85C95CAEBA}"/>
    <cellStyle name="Normal 18 3 4" xfId="4873" xr:uid="{2F692CE0-5F70-4D6B-A677-D71F1304DDDA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4EF82F2A-5391-45B2-8276-02E52EEBE1B3}"/>
    <cellStyle name="Normal 2 2 3 2 2 2" xfId="4832" xr:uid="{6AE5A1D9-18F1-4F4A-8D40-0DA0ABCBA15C}"/>
    <cellStyle name="Normal 2 2 3 2 2 2 2" xfId="5674" xr:uid="{3DC84543-1037-4ACE-8D28-EA23DB28525E}"/>
    <cellStyle name="Normal 2 2 3 2 2 3" xfId="5519" xr:uid="{46FD70F5-7AA3-499D-AB89-42FCEE7516D7}"/>
    <cellStyle name="Normal 2 2 3 2 2 4" xfId="5682" xr:uid="{AB8A8586-69FC-4CA0-B2AF-F52DB48ED9C9}"/>
    <cellStyle name="Normal 2 2 3 2 3" xfId="4918" xr:uid="{1769EAC1-5103-45D6-AC0E-F31B6280F01C}"/>
    <cellStyle name="Normal 2 2 3 2 4" xfId="5473" xr:uid="{EA02C7DB-FB36-4E83-A6BF-BB7DD25C0D44}"/>
    <cellStyle name="Normal 2 2 3 3" xfId="4697" xr:uid="{915EB420-7CA2-480D-98BA-B39E7B4296D1}"/>
    <cellStyle name="Normal 2 2 3 4" xfId="4874" xr:uid="{C545E1E7-2798-4FCC-BF96-EAAA71FCCBE5}"/>
    <cellStyle name="Normal 2 2 3 5" xfId="4863" xr:uid="{2FC92A95-438F-4FB7-AB69-9CE5FB2F7A67}"/>
    <cellStyle name="Normal 2 2 4" xfId="4324" xr:uid="{8879226F-2111-4565-AF46-876A7BE55D44}"/>
    <cellStyle name="Normal 2 2 4 2" xfId="4595" xr:uid="{2D91A38E-CD3B-44CD-BF6E-21C05E055A25}"/>
    <cellStyle name="Normal 2 2 4 2 2" xfId="4771" xr:uid="{6A8BDCC0-5BE0-405A-A9F6-49C074FDC54D}"/>
    <cellStyle name="Normal 2 2 4 3" xfId="4901" xr:uid="{1A4B12A7-9D5B-4328-985E-9B1C63E696E2}"/>
    <cellStyle name="Normal 2 2 4 4" xfId="4875" xr:uid="{A6B334B8-375F-4701-80C5-427C69BFB4AB}"/>
    <cellStyle name="Normal 2 2 5" xfId="4454" xr:uid="{598C08F5-11D4-4448-A08A-BF99F7CDF576}"/>
    <cellStyle name="Normal 2 2 5 2" xfId="4831" xr:uid="{9B986A60-7603-4BEE-9B5C-96C881BCB87A}"/>
    <cellStyle name="Normal 2 2 6" xfId="4921" xr:uid="{60F5A604-0E07-4A15-9B62-EFA50F280F39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8345C825-2C39-4C0F-8AA5-4EBD9906E3C1}"/>
    <cellStyle name="Normal 2 3 2 3 3" xfId="4903" xr:uid="{114F4DE8-1D3A-4ACA-8FBE-F48D1D47B7A4}"/>
    <cellStyle name="Normal 2 3 2 3 4" xfId="4876" xr:uid="{CE582046-900A-4C11-8126-ABA66F888689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70000CCA-0861-4F29-A143-1B9B3906A389}"/>
    <cellStyle name="Normal 2 3 6 3" xfId="4902" xr:uid="{810D89FB-843C-47D3-948A-AA13E621A8F2}"/>
    <cellStyle name="Normal 2 3 6 4" xfId="4877" xr:uid="{63E5BD1A-BA49-4144-B409-5E1EF1D44CB7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B9552BC9-D010-4813-A2DE-568AA2C6259D}"/>
    <cellStyle name="Normal 2 4 4" xfId="4458" xr:uid="{68194DA7-C351-4737-A6E2-1FA81ADAED31}"/>
    <cellStyle name="Normal 2 4 5" xfId="4922" xr:uid="{69D4D310-F94E-4125-AC4C-6431BCE46859}"/>
    <cellStyle name="Normal 2 4 6" xfId="4920" xr:uid="{719687B8-4424-4885-89B4-F0377321C8E4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176BE4D3-E9FB-4637-8DE2-1FA669D99FD0}"/>
    <cellStyle name="Normal 2 5 3" xfId="4543" xr:uid="{4AF2022B-5ED7-4D45-893D-83AF6474317F}"/>
    <cellStyle name="Normal 2 5 3 2" xfId="4800" xr:uid="{2E4F4026-64F2-48D7-A3C5-9DA012DF210F}"/>
    <cellStyle name="Normal 2 5 3 2 2" xfId="5672" xr:uid="{1EF855BE-F00E-496A-9E3E-DCAF1D64005A}"/>
    <cellStyle name="Normal 2 5 3 3" xfId="4914" xr:uid="{6C3F5F6F-1ABB-48F9-A697-7692E7326904}"/>
    <cellStyle name="Normal 2 5 3 3 2" xfId="5671" xr:uid="{ACE9752A-523A-4EB4-AB84-0EE1939B0309}"/>
    <cellStyle name="Normal 2 5 3 4" xfId="5470" xr:uid="{8414FB06-C88A-4811-88E3-0D9B364FD55B}"/>
    <cellStyle name="Normal 2 5 3 4 2" xfId="5511" xr:uid="{33734070-3459-43D4-8588-3C50529F18E4}"/>
    <cellStyle name="Normal 2 5 4" xfId="4833" xr:uid="{BF44FFE4-28D7-4D5B-BC6D-41F455C9DD7D}"/>
    <cellStyle name="Normal 2 5 5" xfId="4829" xr:uid="{1DFAE0B0-C3B3-4CE1-A326-E928955F25FD}"/>
    <cellStyle name="Normal 2 5 6" xfId="4828" xr:uid="{170B6AEE-BA4D-4996-B020-060BFC1B4BD0}"/>
    <cellStyle name="Normal 2 5 7" xfId="4917" xr:uid="{17972A7B-EC51-4E54-A755-C51AA1551DB2}"/>
    <cellStyle name="Normal 2 5 8" xfId="4887" xr:uid="{F71A2134-6FDB-492D-A453-1CF2ACE1565F}"/>
    <cellStyle name="Normal 2 6" xfId="3736" xr:uid="{062F5EAA-23BD-48A8-8B68-75D1E89C1A45}"/>
    <cellStyle name="Normal 2 6 2" xfId="4559" xr:uid="{E258376E-FD3C-449C-AEEB-382F70BAADD5}"/>
    <cellStyle name="Normal 2 6 2 2" xfId="4687" xr:uid="{467817E3-1B93-4AE2-80F8-C3A7C24D616F}"/>
    <cellStyle name="Normal 2 6 3" xfId="4690" xr:uid="{AAFEACA2-57E1-44CC-BF9A-A8CF62A739B0}"/>
    <cellStyle name="Normal 2 6 3 2" xfId="5502" xr:uid="{B459B53F-E65C-4315-8746-8A69095D502B}"/>
    <cellStyle name="Normal 2 6 4" xfId="4834" xr:uid="{BDA7D86F-AF61-49D3-A28C-DE243DA68D28}"/>
    <cellStyle name="Normal 2 6 5" xfId="4826" xr:uid="{583E833B-DC2C-4CF8-9645-79C75FEF55F8}"/>
    <cellStyle name="Normal 2 6 5 2" xfId="4878" xr:uid="{D32340F9-DCB8-469A-AC68-46269A33D5A0}"/>
    <cellStyle name="Normal 2 6 6" xfId="4812" xr:uid="{F1D0116D-837D-4F61-AF96-130C8014A33A}"/>
    <cellStyle name="Normal 2 6 7" xfId="5489" xr:uid="{87EE8C3A-BE5D-431F-AA9E-A4649036C5C4}"/>
    <cellStyle name="Normal 2 6 8" xfId="5498" xr:uid="{88E78AC9-BB90-4F17-930A-8B1888E791C0}"/>
    <cellStyle name="Normal 2 6 9" xfId="4686" xr:uid="{8A04B83A-24D4-4B62-9E83-92E6B00ACA4F}"/>
    <cellStyle name="Normal 2 7" xfId="4406" xr:uid="{8D366A65-FEDC-4227-BE49-6A36FE242731}"/>
    <cellStyle name="Normal 2 7 2" xfId="4712" xr:uid="{1935C8A2-1C61-47AD-9FAC-31FF2B198784}"/>
    <cellStyle name="Normal 2 7 3" xfId="4835" xr:uid="{8DF70583-E487-4F1D-9F3A-AEB041F47FF5}"/>
    <cellStyle name="Normal 2 7 4" xfId="5471" xr:uid="{E6A81569-B518-4095-AC86-7D587145FE10}"/>
    <cellStyle name="Normal 2 7 5" xfId="4688" xr:uid="{7855F096-E9EA-4807-9AB6-CD182719B15F}"/>
    <cellStyle name="Normal 2 8" xfId="4761" xr:uid="{056FE708-8A20-45DD-B3FD-07D286802C8F}"/>
    <cellStyle name="Normal 2 9" xfId="4830" xr:uid="{C403F7BC-5F07-4801-BEEB-79BE82996BDF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8DC96C61-BC7B-4392-A890-43A1767A0A97}"/>
    <cellStyle name="Normal 20 2 2 5" xfId="4912" xr:uid="{7F7A4CF8-92B5-418C-AF38-80656D95A011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B324BAE5-82D3-4514-BC67-A461697373FE}"/>
    <cellStyle name="Normal 20 2 6" xfId="4911" xr:uid="{37BD69B1-3CF9-4AD2-B169-894FC46BBE0D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08469941-4CE7-43C7-A7A2-C5E936FD23F1}"/>
    <cellStyle name="Normal 20 4 3" xfId="4904" xr:uid="{7198B108-C4E4-4A3B-B697-BAD463C3B49A}"/>
    <cellStyle name="Normal 20 4 4" xfId="4879" xr:uid="{0C6C3236-21C0-4517-917B-38008E6A05F6}"/>
    <cellStyle name="Normal 20 5" xfId="4468" xr:uid="{8FB8BD1E-8933-4262-8885-0601B296D845}"/>
    <cellStyle name="Normal 20 5 2" xfId="5495" xr:uid="{77599924-1CE0-465B-8A62-4546F4B028F9}"/>
    <cellStyle name="Normal 20 6" xfId="4801" xr:uid="{9379AFAA-EDBE-49D1-82CE-75A211283035}"/>
    <cellStyle name="Normal 20 7" xfId="4864" xr:uid="{7EF9279D-7BB1-4067-BBDF-B9B656557F3B}"/>
    <cellStyle name="Normal 20 8" xfId="4885" xr:uid="{96FB5540-6918-4698-8134-C58FB945F295}"/>
    <cellStyle name="Normal 20 9" xfId="4884" xr:uid="{55D762C3-A0C1-4240-94AE-64A5EF9CD2D9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539F1D87-B923-4E91-A5DB-1E0F3F1D3998}"/>
    <cellStyle name="Normal 21 3 2 2" xfId="5523" xr:uid="{17465A0E-3CA2-4835-9083-A8EFCDB39B7E}"/>
    <cellStyle name="Normal 21 3 3" xfId="4713" xr:uid="{8BA500EB-AD0C-4205-9346-50B1ADB63BA5}"/>
    <cellStyle name="Normal 21 4" xfId="4469" xr:uid="{BBBF06E8-86E3-4B41-B53F-687957D82874}"/>
    <cellStyle name="Normal 21 4 2" xfId="5524" xr:uid="{86C02ECB-2227-4AF7-A097-E218B0575406}"/>
    <cellStyle name="Normal 21 4 2 2" xfId="5667" xr:uid="{5AF81779-2D6D-47D4-9327-5E81C9C0A80E}"/>
    <cellStyle name="Normal 21 4 2 3" xfId="5527" xr:uid="{AE80481C-1C70-4185-BDFD-1C86FCACDBCF}"/>
    <cellStyle name="Normal 21 4 3" xfId="4784" xr:uid="{00F6D25F-B242-47AA-B50E-7732869DBDEC}"/>
    <cellStyle name="Normal 21 5" xfId="4905" xr:uid="{DB25C94C-7698-4475-A8A6-9FE77F1A6369}"/>
    <cellStyle name="Normal 21 6" xfId="5536" xr:uid="{B9A99844-5993-4ACE-A966-A20270726972}"/>
    <cellStyle name="Normal 21 7" xfId="5537" xr:uid="{9779BD4C-D8B9-46BA-A8A3-D781697A1A0D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293CEFC5-99F4-4AF4-A165-78F26B39C8F3}"/>
    <cellStyle name="Normal 22 3 3" xfId="4487" xr:uid="{A8140693-B090-44C0-A1DB-C305F5FCCC2C}"/>
    <cellStyle name="Normal 22 3 4" xfId="4859" xr:uid="{AC3E55A0-1155-4BD0-BB7E-5E61CE61C3C9}"/>
    <cellStyle name="Normal 22 4" xfId="3668" xr:uid="{1FC7FC2B-4DAF-48EB-BD08-6EBC158583EB}"/>
    <cellStyle name="Normal 22 4 10" xfId="5522" xr:uid="{FEC33C5A-3AE6-4EB0-9166-621A01896C7F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481BDB17-90FF-4582-8BCC-9F410A6DA1BA}"/>
    <cellStyle name="Normal 22 4 3 2 2" xfId="5530" xr:uid="{72EDCE5C-C9DF-492A-B8D8-3FCE25B9DAC7}"/>
    <cellStyle name="Normal 22 4 3 3" xfId="4916" xr:uid="{E5382E5A-087C-4365-A831-91B26F3EBC40}"/>
    <cellStyle name="Normal 22 4 3 4" xfId="5505" xr:uid="{A2979D8B-A07B-4F4B-96B7-FEA9A7A0E817}"/>
    <cellStyle name="Normal 22 4 3 5" xfId="5501" xr:uid="{737F5428-948E-44E5-910E-84EA0677E3D5}"/>
    <cellStyle name="Normal 22 4 3 6" xfId="4785" xr:uid="{F521875B-071F-4F94-9D2C-47E431F66D56}"/>
    <cellStyle name="Normal 22 4 4" xfId="4860" xr:uid="{EF3C22B4-67B4-4267-8562-D09B65539ED2}"/>
    <cellStyle name="Normal 22 4 5" xfId="4818" xr:uid="{5B15251D-AE10-4D46-AB34-7C1C9ED94DA1}"/>
    <cellStyle name="Normal 22 4 5 2" xfId="5544" xr:uid="{60108215-ED7E-431F-82A5-DC994F590337}"/>
    <cellStyle name="Normal 22 4 6" xfId="4809" xr:uid="{3A057E27-22FA-4B70-9ECC-5B354A6196B4}"/>
    <cellStyle name="Normal 22 4 7" xfId="4808" xr:uid="{1DE7B00F-AE4C-4CA4-AE4E-54B9DA79412E}"/>
    <cellStyle name="Normal 22 4 8" xfId="4807" xr:uid="{70E08F19-3C32-47F6-9F24-D5ABCE2CF2AC}"/>
    <cellStyle name="Normal 22 4 9" xfId="4806" xr:uid="{86B21997-8443-4018-B56F-F2A5C353F90E}"/>
    <cellStyle name="Normal 22 5" xfId="4472" xr:uid="{97F37249-F920-4DF6-BF87-0C9CCDCCDF2D}"/>
    <cellStyle name="Normal 22 5 2" xfId="4906" xr:uid="{A6D0DF54-3FAD-416F-BE32-272CDDF77765}"/>
    <cellStyle name="Normal 22 6" xfId="5543" xr:uid="{DF4812CE-520F-49D7-903D-F9E18B4FE036}"/>
    <cellStyle name="Normal 22 7" xfId="5538" xr:uid="{431CA6A2-0FF0-4C6D-9B92-60F37EF1851A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8998CE63-C800-4187-B612-DC478AE5D194}"/>
    <cellStyle name="Normal 23 2 2 3" xfId="4861" xr:uid="{080BD13B-A394-4C03-8A2C-6CDCA1663681}"/>
    <cellStyle name="Normal 23 2 2 4" xfId="4836" xr:uid="{A21DFA10-137C-417B-8EDE-B8571CF15B8D}"/>
    <cellStyle name="Normal 23 2 3" xfId="4572" xr:uid="{EA02A35C-556D-4352-B529-8B4731D40F41}"/>
    <cellStyle name="Normal 23 2 3 2" xfId="4819" xr:uid="{F7645B0E-C687-4383-8279-8BB0C9FB6B3C}"/>
    <cellStyle name="Normal 23 2 4" xfId="4880" xr:uid="{13BC8DBC-755A-4D07-96B0-C13DC4E6061F}"/>
    <cellStyle name="Normal 23 2 5" xfId="5534" xr:uid="{F70D2DD0-A535-432B-A190-9FA1B4566C8A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50D91B15-D776-43F4-96BB-ABB1D037EAC1}"/>
    <cellStyle name="Normal 23 6" xfId="4907" xr:uid="{7465415F-FDC9-4A02-8002-7C84E19A635C}"/>
    <cellStyle name="Normal 23 7" xfId="5542" xr:uid="{0D52E5C2-B747-4A3B-870F-BD0E1D6F10A1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65CB9D65-681C-4B13-B449-6188A5A98FFE}"/>
    <cellStyle name="Normal 24 2 5" xfId="4909" xr:uid="{2127B77B-BB42-417D-9F1D-E66B243E3AC9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0710B24D-08D1-4DC6-8B21-2F0BAA3666D9}"/>
    <cellStyle name="Normal 24 6" xfId="4908" xr:uid="{A8914EFD-EA84-4BB5-A2CC-5821703ADD1E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9EA58E31-3804-46DA-859A-5D7C37D599C3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250EE272-79C8-4934-ACA4-BAF1DAA00AE5}"/>
    <cellStyle name="Normal 25 5 2 2" xfId="5669" xr:uid="{6A57A8E1-A828-41C7-89C0-8B6B7FDF5929}"/>
    <cellStyle name="Normal 25 5 3" xfId="5664" xr:uid="{FC78656E-CF0E-4542-B4AF-D817FE790492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8286D10B-181E-4AC8-8A30-EA82E768E2C4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3104B8CE-A4B0-4ECC-B450-664A4C6E2777}"/>
    <cellStyle name="Normal 27 5" xfId="5487" xr:uid="{0CFC96D2-D543-49EA-A3FA-DED06B3565CF}"/>
    <cellStyle name="Normal 27 6" xfId="4803" xr:uid="{3696CBD9-C014-40B8-8C1F-B5E1C4289306}"/>
    <cellStyle name="Normal 27 7" xfId="5499" xr:uid="{10329039-A6BC-4513-88CC-759018620CC6}"/>
    <cellStyle name="Normal 27 8" xfId="4693" xr:uid="{EFDD9684-43DD-4F57-AFBD-9D9985F08920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3A00609B-62E7-4E35-A584-A403393813D7}"/>
    <cellStyle name="Normal 3 2 5 3" xfId="5472" xr:uid="{7C44B3C6-43D3-4862-9D2E-BD5F8138B5D0}"/>
    <cellStyle name="Normal 3 2 5 4" xfId="4692" xr:uid="{C48619AA-A10B-479F-B8A5-D37AE3735DA4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3564C885-0B0A-428C-8DE3-66C3AD1F1C95}"/>
    <cellStyle name="Normal 3 4 2 3" xfId="5559" xr:uid="{DD227887-2178-43DC-8A7F-A17AF27771FF}"/>
    <cellStyle name="Normal 3 4 2 3 2" xfId="5662" xr:uid="{0D8FE00C-D89F-4F9A-A494-2430F0DF5FA6}"/>
    <cellStyle name="Normal 3 4 2 3 3" xfId="5670" xr:uid="{836BCCE5-BB9E-49F3-9AC3-3C3B2C789406}"/>
    <cellStyle name="Normal 3 4 2 4" xfId="5558" xr:uid="{731D5A4F-4992-4FB3-BA85-404F136CA44A}"/>
    <cellStyle name="Normal 3 4 3" xfId="4560" xr:uid="{6FE9DBBC-F0C4-4131-937D-B504FC092390}"/>
    <cellStyle name="Normal 3 4 3 2" xfId="5560" xr:uid="{A276DF1E-B56A-4B98-B595-A78A4F5862E5}"/>
    <cellStyle name="Normal 3 4 3 2 2" xfId="5663" xr:uid="{9102EED8-73C2-4F97-BE12-8D1E079153A3}"/>
    <cellStyle name="Normal 3 5" xfId="4287" xr:uid="{046AE01D-A4D4-47BC-A4B9-2FC83F7E5298}"/>
    <cellStyle name="Normal 3 5 2" xfId="4573" xr:uid="{2C41BE8F-B6A0-4666-A092-ED91F048346C}"/>
    <cellStyle name="Normal 3 5 2 2" xfId="4839" xr:uid="{22297401-BC6C-4C49-A66C-609A3EF08437}"/>
    <cellStyle name="Normal 3 5 3" xfId="4913" xr:uid="{37859CE2-E2F3-4D9B-9709-80B323616F5A}"/>
    <cellStyle name="Normal 3 5 4" xfId="4881" xr:uid="{32DACAC7-E6ED-4210-8A5D-2323B6C1B502}"/>
    <cellStyle name="Normal 3 6" xfId="83" xr:uid="{EC173372-2831-41ED-88C4-207DAEED39E8}"/>
    <cellStyle name="Normal 3 6 2" xfId="5503" xr:uid="{71B975F6-741D-4ECC-9C5C-369B330A6D9E}"/>
    <cellStyle name="Normal 3 6 2 2" xfId="5500" xr:uid="{216006A8-653B-4EC3-B06C-8A0526BF04DC}"/>
    <cellStyle name="Normal 3 6 2 3" xfId="5678" xr:uid="{DB292FFA-F1A6-4787-958E-492EF5E8DBA5}"/>
    <cellStyle name="Normal 3 6 3" xfId="4837" xr:uid="{4DFF40F3-3534-4ACA-882F-D45E76FF499F}"/>
    <cellStyle name="Normal 3 6 3 2" xfId="5683" xr:uid="{1FDA2590-C6DA-4C03-AFD6-C685CCD78CA2}"/>
    <cellStyle name="Normal 3 6 3 3" xfId="5679" xr:uid="{3487AC09-E311-4299-9DD9-578732D8153F}"/>
    <cellStyle name="Normal 3 6 4" xfId="5665" xr:uid="{CCBA0F7F-B51E-48B3-96D0-32060A0F04DF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37A30866-CFDC-4449-B707-A097574A5A2A}"/>
    <cellStyle name="Normal 4 2 3 2 3" xfId="5513" xr:uid="{7F9C237C-8D5A-49FB-B599-9BEAFCC21B56}"/>
    <cellStyle name="Normal 4 2 3 3" xfId="4566" xr:uid="{BE4FC7CD-F34D-4F1B-96B8-4C951C03170E}"/>
    <cellStyle name="Normal 4 2 3 3 2" xfId="4717" xr:uid="{4E483DAC-9C4C-4E8A-A031-C76D72CA48AD}"/>
    <cellStyle name="Normal 4 2 3 4" xfId="4718" xr:uid="{815FA692-AF81-4049-AD52-5076115620E6}"/>
    <cellStyle name="Normal 4 2 3 5" xfId="4719" xr:uid="{06DE4D8B-1EAF-49AF-86B3-02551D5C2481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47CE6C62-BCC3-4FCA-9E6D-26EB432C950B}"/>
    <cellStyle name="Normal 4 2 4 2 3" xfId="4862" xr:uid="{87ABCE79-BAFD-4A18-B5B8-9442B6F5DF11}"/>
    <cellStyle name="Normal 4 2 4 2 3 2" xfId="5561" xr:uid="{4ABFC94E-C921-4C91-AB53-E7857A691D5D}"/>
    <cellStyle name="Normal 4 2 4 2 4" xfId="4827" xr:uid="{C76CBB6F-6DDC-494F-A07F-4CAA9C3C2F3C}"/>
    <cellStyle name="Normal 4 2 4 3" xfId="4567" xr:uid="{12E74042-91BB-4385-858A-F89982E395B7}"/>
    <cellStyle name="Normal 4 2 4 3 2" xfId="4790" xr:uid="{FD42A1E9-8BC5-494E-84F2-838D05C5C8FC}"/>
    <cellStyle name="Normal 4 2 4 4" xfId="4882" xr:uid="{B13AD99C-1097-4CBD-B0D0-29D4BEA28FE2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6" xr:uid="{83A4C861-9F1E-4756-870C-46E5ED2ABCB9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D68C085D-8D5D-4DDB-AD2C-7ABCDB8BE3A3}"/>
    <cellStyle name="Normal 4 3 4" xfId="699" xr:uid="{76085EC5-0529-4D74-A1F6-0D35DFA8D307}"/>
    <cellStyle name="Normal 4 3 4 2" xfId="4482" xr:uid="{CA580C14-4467-4359-83FA-4F1DD5AAABF4}"/>
    <cellStyle name="Normal 4 3 4 2 2" xfId="5545" xr:uid="{792D866C-8064-4D88-A472-BF130C8DC82C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4" xr:uid="{7EA42967-3BC7-4905-BBBB-E88406422F88}"/>
    <cellStyle name="Normal 4 4" xfId="3738" xr:uid="{FD6CD9AE-9EA2-45AF-84AA-DCD5B84564E0}"/>
    <cellStyle name="Normal 4 4 2" xfId="4281" xr:uid="{519939FC-48BF-4502-9F01-34B063D97408}"/>
    <cellStyle name="Normal 4 4 2 2" xfId="5520" xr:uid="{50947E33-EE5A-4FE5-A0CD-BF841CFD90F4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E19FE9F0-0E69-46EB-9968-AB5BF8655F46}"/>
    <cellStyle name="Normal 4 4 4 2 2" xfId="5677" xr:uid="{B10CCCA9-CF0F-4CBE-A42A-94B29446CEBB}"/>
    <cellStyle name="Normal 4 4 4 2 3" xfId="5668" xr:uid="{8AAEC6AD-6E88-4DA9-8AC0-E2CBA77254F8}"/>
    <cellStyle name="Normal 4 4 4 3" xfId="5675" xr:uid="{C91326B7-3399-44A0-A405-0DAB02DB5044}"/>
    <cellStyle name="Normal 4 4 4 4" xfId="5666" xr:uid="{120029B4-42D6-43ED-917B-47B4C2FFA4E5}"/>
    <cellStyle name="Normal 4 4 5" xfId="5512" xr:uid="{435D8510-C02C-46CA-9346-BEAD0AA90D22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5" xr:uid="{91ACF905-89D8-463B-9D8F-AEC40717BD02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80B45342-0596-4128-9A14-4287B1768035}"/>
    <cellStyle name="Normal 45 2" xfId="5491" xr:uid="{E6956D82-0331-46F6-B488-C5A524F2267B}"/>
    <cellStyle name="Normal 45 2 2" xfId="5673" xr:uid="{6BA9454C-C18C-4DF3-9EE0-CFAF7DA14F16}"/>
    <cellStyle name="Normal 45 3" xfId="5490" xr:uid="{FC1358BD-55E8-4BCE-B0DF-D344FAA9505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62" xr:uid="{96FA455E-669B-4CAB-B08D-53DF21BCF4C7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36CCA855-6753-4853-BF57-83B2921ADA76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E6C933FB-DB62-4B09-9392-3B9B22958F28}"/>
    <cellStyle name="Normal 5 11 4" xfId="722" xr:uid="{808FA53A-B689-4E59-8801-716276933DAC}"/>
    <cellStyle name="Normal 5 11 4 2" xfId="4791" xr:uid="{CC0C8A34-D2A8-4989-876E-45F784104A78}"/>
    <cellStyle name="Normal 5 11 4 3" xfId="4850" xr:uid="{2485D334-BB61-4FDF-BCA1-5C6CEA0A0BB2}"/>
    <cellStyle name="Normal 5 11 4 4" xfId="4820" xr:uid="{D2813B11-753E-4871-9D2E-2349FEAEB221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63" xr:uid="{E440A51B-6CEC-44EB-8AEE-C75E2C3BF9F0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2A637466-81BB-4142-814B-92245B540694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744CBB5D-C21E-4D36-A233-45124D14F5BA}"/>
    <cellStyle name="Normal 5 2 2 2 2 2" xfId="4672" xr:uid="{2F7B6C74-9A9A-4A29-9EC9-E96F8CFFB93D}"/>
    <cellStyle name="Normal 5 2 2 2 3" xfId="4673" xr:uid="{6F9329ED-E0D0-419E-B3C9-B1CF515DC523}"/>
    <cellStyle name="Normal 5 2 2 2 4" xfId="4840" xr:uid="{A3DB3392-1C00-4CB1-BB9F-03F55F8023C8}"/>
    <cellStyle name="Normal 5 2 2 2 5" xfId="5468" xr:uid="{904D23A3-7BD0-45E9-9C98-4A048B6EA53B}"/>
    <cellStyle name="Normal 5 2 2 2 6" xfId="4670" xr:uid="{A6CF9C06-6DAA-43F8-B890-7DB276E845F5}"/>
    <cellStyle name="Normal 5 2 2 3" xfId="4674" xr:uid="{45E9DA44-1CC1-4EA8-B4B9-03A114DCFFD7}"/>
    <cellStyle name="Normal 5 2 2 3 2" xfId="4675" xr:uid="{5BD90C87-6CD0-4134-A825-1E6287022CD3}"/>
    <cellStyle name="Normal 5 2 2 4" xfId="4676" xr:uid="{80CB6766-42A8-40DF-9690-8BE86E311F79}"/>
    <cellStyle name="Normal 5 2 2 5" xfId="4689" xr:uid="{01AFD194-C32B-4901-8AE6-6D1232C567E3}"/>
    <cellStyle name="Normal 5 2 2 6" xfId="4810" xr:uid="{95FDB1DA-85B8-4303-B391-7F47543F86C3}"/>
    <cellStyle name="Normal 5 2 2 7" xfId="5496" xr:uid="{C997695B-E99B-47B4-8FE5-601E9648764A}"/>
    <cellStyle name="Normal 5 2 2 8" xfId="4669" xr:uid="{F2F40F1D-D533-4824-9302-F69822921687}"/>
    <cellStyle name="Normal 5 2 3" xfId="4379" xr:uid="{3D93D95F-1BD9-416C-9A99-DD561FAA9933}"/>
    <cellStyle name="Normal 5 2 3 2" xfId="4645" xr:uid="{76A8864A-5186-4FC7-A979-D53475351AAC}"/>
    <cellStyle name="Normal 5 2 3 2 2" xfId="4679" xr:uid="{D8C18A78-6BF1-4B50-9852-78B79F827DB7}"/>
    <cellStyle name="Normal 5 2 3 2 3" xfId="4775" xr:uid="{BE72B0D9-3EBC-4BD0-A952-ABEEC3ED17AD}"/>
    <cellStyle name="Normal 5 2 3 2 4" xfId="5469" xr:uid="{654445E7-FDDE-4CB3-BAFC-DCCE5D360513}"/>
    <cellStyle name="Normal 5 2 3 2 5" xfId="4678" xr:uid="{73B25525-6F44-4CBA-9FBA-F24CAB6A4974}"/>
    <cellStyle name="Normal 5 2 3 3" xfId="4680" xr:uid="{7644D8E0-647E-4E83-99D7-CF81EED02F15}"/>
    <cellStyle name="Normal 5 2 3 3 2" xfId="4910" xr:uid="{09C049D6-CDF2-464F-9589-16BD97CFB81E}"/>
    <cellStyle name="Normal 5 2 3 4" xfId="4695" xr:uid="{EC8D5D30-4AB9-4BBA-A6B5-21AE5B3E3833}"/>
    <cellStyle name="Normal 5 2 3 4 2" xfId="4883" xr:uid="{0C26979B-CD81-4197-BC6E-BCA5CA55FEB4}"/>
    <cellStyle name="Normal 5 2 3 5" xfId="4811" xr:uid="{037FC588-2941-4012-8661-323CE1004CCC}"/>
    <cellStyle name="Normal 5 2 3 5 2" xfId="5676" xr:uid="{6C5D3CFD-AE95-4D55-905A-073D66651DBA}"/>
    <cellStyle name="Normal 5 2 3 6" xfId="5488" xr:uid="{37A7EB85-AD42-46F4-B366-43A1EE2A6409}"/>
    <cellStyle name="Normal 5 2 3 7" xfId="5497" xr:uid="{9B501560-8FA5-4A0D-9C94-4ABEA59B9EA6}"/>
    <cellStyle name="Normal 5 2 3 8" xfId="4677" xr:uid="{8FF903D0-4F01-49D2-B740-EABDB5621210}"/>
    <cellStyle name="Normal 5 2 4" xfId="4463" xr:uid="{3BDC48C5-D13C-4EC2-B528-694BF8E816E1}"/>
    <cellStyle name="Normal 5 2 4 2" xfId="4682" xr:uid="{0AF6C397-4665-48DC-86DE-E1DCC7128D67}"/>
    <cellStyle name="Normal 5 2 4 3" xfId="4681" xr:uid="{7FA224FA-4A7B-442D-81DE-EE7693C4A95E}"/>
    <cellStyle name="Normal 5 2 5" xfId="4683" xr:uid="{532E32EE-2A94-415E-8E7E-518C0B330281}"/>
    <cellStyle name="Normal 5 2 6" xfId="4668" xr:uid="{7BEA8796-9DF4-4FAA-ABC4-3E8D8896769C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634A39D1-CB6E-47E5-A18E-725D9984C059}"/>
    <cellStyle name="Normal 5 4 2 6 4 3" xfId="4851" xr:uid="{327D2A22-4904-4782-9A14-6010C1AF5E92}"/>
    <cellStyle name="Normal 5 4 2 6 4 4" xfId="4825" xr:uid="{93359790-0EF4-4EE2-AFCE-D7AF397ECF8C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64" xr:uid="{8A066DEF-0F24-45E6-B97F-D4F22053E9BA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5 2" xfId="5565" xr:uid="{2548DB9B-B801-400B-8917-68724E640B67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6B306F1D-CB26-46B7-AB54-63435A3B47CB}"/>
    <cellStyle name="Normal 5 4 7 4 3" xfId="4852" xr:uid="{4E4A2D3C-B504-4D93-B6E6-5A2F8E54E76A}"/>
    <cellStyle name="Normal 5 4 7 4 4" xfId="4824" xr:uid="{8DAA70E5-1416-413F-B73C-FBC64C582636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66" xr:uid="{E3640AF9-CA1E-4F92-8382-28B179553E1A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3A71784C-9E78-49EF-8880-547308D30C55}"/>
    <cellStyle name="Normal 5 5 3 2 2 2 3" xfId="4722" xr:uid="{8CF0E931-0657-4493-8214-E77FE520689C}"/>
    <cellStyle name="Normal 5 5 3 2 2 3" xfId="955" xr:uid="{0B9A5734-1A3C-4682-8F6A-A2961F3F3809}"/>
    <cellStyle name="Normal 5 5 3 2 2 3 2" xfId="4723" xr:uid="{6240CEA2-6E55-435C-B62E-3C6CCF4613E3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3E008E93-94FA-415D-B5CD-A82FDAEE24A1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CF665993-0171-424C-A602-241F2EEC5BAE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268FF6F8-A69C-43DE-9096-2CA742420B63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251081E1-3471-47D8-864C-6428CF065C59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C17B383-2D70-4965-A9E7-A75071D88CCF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67" xr:uid="{F089B027-D1F8-483A-9CB8-500086D76055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568" xr:uid="{6A13A4B7-EA4A-49A2-805C-17D293B03C6A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569" xr:uid="{33B4322A-244E-4246-BF92-91BD4DD3F73B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570" xr:uid="{CB2DC664-59B1-4054-9389-EF4B691BF6DD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571" xr:uid="{52524D79-66DD-442D-AAC3-A31260E64BF6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572" xr:uid="{96A06843-14E9-4F48-9FB4-A58248D8811F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573" xr:uid="{6B1AD175-D75B-4E6A-A929-22082EFD5C6B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574" xr:uid="{7E5393FA-47C5-4430-9EC2-2FF81C6082A5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575" xr:uid="{48D083E0-8158-483E-8A1B-BF092A178FDE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576" xr:uid="{63157AA2-5336-42B5-B06A-6AE3B681FEA8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577" xr:uid="{2A08CF52-71A4-4BF3-AFC9-27F16DAA2BD0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578" xr:uid="{CCD359CC-AF4D-4B89-A9BD-86A92A9F2BA3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579" xr:uid="{02AC832C-2207-4D94-89E2-8A24BD354599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580" xr:uid="{9F2F2EC7-B412-40DC-939F-19B2848EBCF0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581" xr:uid="{57B86A18-866C-416D-9439-560CC2A0CF88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86383F41-1E44-49B5-97E0-5FC0972EE9B2}"/>
    <cellStyle name="Normal 6 10 2 3" xfId="1299" xr:uid="{78ED2972-A832-4B12-A26A-7E53F0E44244}"/>
    <cellStyle name="Normal 6 10 2 4" xfId="1300" xr:uid="{70F04B64-70C0-4A7D-9AFB-9BD63129E3AD}"/>
    <cellStyle name="Normal 6 10 2 5" xfId="5510" xr:uid="{81A714B5-C294-417C-ADAB-6EC9C703129B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582" xr:uid="{400A43AD-90EA-4B94-B287-5F9B789305A9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C1277227-25E2-4381-BDBB-FCC7BA8EE531}"/>
    <cellStyle name="Normal 6 13 5" xfId="5486" xr:uid="{85631C4B-2FA8-4014-8294-F90DFEE2318C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583" xr:uid="{D12F6AA0-D2FB-4A44-8777-E5A6DEED9138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584" xr:uid="{8120E196-728A-469A-87C4-0386B4C16999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A4CBC2B4-27B3-413C-ACD4-697A053A00FF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585" xr:uid="{B591BCE5-C5BC-4F8F-B984-FA430D037329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110CBE7F-1EBB-4A6E-B607-30ED60E9214E}"/>
    <cellStyle name="Normal 6 4 3 2 2 2 3" xfId="4730" xr:uid="{E04554F0-0AEA-4DBC-B5E5-C45B3704C356}"/>
    <cellStyle name="Normal 6 4 3 2 2 3" xfId="1535" xr:uid="{54EDD147-8464-49D6-9FD8-FBE229AE6C84}"/>
    <cellStyle name="Normal 6 4 3 2 2 3 2" xfId="4731" xr:uid="{485E857F-5D61-4506-B146-6137768B66A1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BABC6FA2-89F2-4438-BAF5-19A517B75949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D121AC93-F202-4B75-ACE4-AEBEAF25316F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725BD140-2C08-4920-A8D7-714C779B82FD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7EAA3C3B-0676-4173-8742-E00D0CE2CD03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FFF3B603-C397-42D5-81E7-8A4BBE90F826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F676E0B0-A252-4FEE-B61E-D9219E1F451F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586" xr:uid="{86EFF6F0-32F7-46A3-A1FB-30D439D1A477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587" xr:uid="{3EC62FFD-D8D9-4742-94F1-442BB17856C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588" xr:uid="{DB55175C-7A36-417B-A0B7-A12BAE755B7F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589" xr:uid="{02E4636B-6891-4F0F-81FA-DCD737F65184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590" xr:uid="{66FAD15F-BC39-4579-B377-1F1956FCC8B0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591" xr:uid="{E189C0A6-A195-48B6-A36F-AE125A9DCEAC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592" xr:uid="{EE7B7819-35DA-4E84-BAE2-A0CD42638B26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593" xr:uid="{670F9F60-729C-4A3A-A982-872E27DC38CF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594" xr:uid="{9AC8FA40-B497-45B1-AA5E-C3E468A70EFF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595" xr:uid="{C71BE10A-0C98-4E13-AD28-CF4D46CB3783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596" xr:uid="{2E5544B4-09AA-461A-B24E-352968C935B2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597" xr:uid="{9E719F8A-71E4-46BE-BA75-F2383FFAA494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598" xr:uid="{CBE05083-DC27-418D-962D-B73D50908688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599" xr:uid="{E1312039-6C44-4EDC-BF48-C3483F82F2B9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00" xr:uid="{F8F0081A-CB44-4C37-907E-868E506B4BD9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01" xr:uid="{BCF67A10-7E74-4AA7-A64E-03DDCF1CDC66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02" xr:uid="{8137E3E5-1FA2-4D09-856E-E6E8DA1FB5D5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03" xr:uid="{82EB0AF7-0068-4643-8A09-7116F1D7E0D9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04" xr:uid="{908002F2-EB8F-4366-BA31-EA9E1C5B4E3D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74BC8B86-A98C-43E0-B10A-20158D20D9D0}"/>
    <cellStyle name="Normal 7 2 7 4 3" xfId="4854" xr:uid="{DE78D03A-09E2-49F7-B810-041457D8E9BF}"/>
    <cellStyle name="Normal 7 2 7 4 4" xfId="4822" xr:uid="{ABEC3719-6F0C-421E-A5CA-F5BE903C4CDA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05" xr:uid="{22FB84FC-ABDF-4A10-BB81-29EC24269E59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72FE5CB3-EE7C-43AD-97BC-1D6823B22A3D}"/>
    <cellStyle name="Normal 7 3 3 2 2 2 3" xfId="4738" xr:uid="{84C5571C-FEDE-4BDA-8725-74CDF0387653}"/>
    <cellStyle name="Normal 7 3 3 2 2 3" xfId="2119" xr:uid="{59EE3DA1-DB0B-4770-AA07-504ACC639355}"/>
    <cellStyle name="Normal 7 3 3 2 2 3 2" xfId="4739" xr:uid="{64AEF1AF-3B82-47CF-9973-56987770F7A1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5EE56F74-C1D8-42A0-8B1E-55DCE7A02FD7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9ED6CDB2-DD97-45C0-82BA-341E561AF571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9D55A8FF-B456-462A-A485-BFB7E5C50DFB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E0D4C9B7-5CB9-4956-B5FF-5550AAFB0DD0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49199522-D905-4007-8FF8-6644A846D251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06" xr:uid="{B7D4B4CE-2B63-479F-9182-CD242AC0DD8B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07" xr:uid="{E0D81AB3-E9D9-474A-ADC9-9626C5842BF6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08" xr:uid="{4691B92C-1847-4B5B-AA3B-5185A7ACC741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09" xr:uid="{2F384A4D-A7B4-4559-BBD7-23DB46D3C9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10" xr:uid="{394A0E54-2EC5-4A8F-A429-E5E456EB7B8D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11" xr:uid="{50C588E1-198E-4991-B280-7F772C489CBE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12" xr:uid="{C7979FC0-4F5C-48E5-8974-F7A7B67BFA63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13" xr:uid="{012D6B38-31D9-4781-96F0-1BE57FC513D7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14" xr:uid="{591846DA-37D8-493D-9BDF-C2715E616FBD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15" xr:uid="{E265416C-572F-4FA6-9C9C-EF7D72E4F5CF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16" xr:uid="{9A108AB0-E93C-4B5A-9FD1-18A8444963CB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17" xr:uid="{48769F21-5569-4057-BBA4-68A09492359F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18" xr:uid="{3FDEE88E-D635-4A38-BEA5-CC2F5B6D700A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19" xr:uid="{80763EA7-B046-4341-A037-D3080D1F46C1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20" xr:uid="{96385007-F666-40DC-960D-7237D447FC7D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21" xr:uid="{37B2C9A7-8B1D-4516-A0B0-35A517641AAD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CED3FA10-A350-4F4A-A876-68B9D534E479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7C999183-9972-48BC-A279-AB342EBA614C}"/>
    <cellStyle name="Normal 7 9 4" xfId="2478" xr:uid="{E54CEC28-D8CE-4A63-B422-E849457E4CFD}"/>
    <cellStyle name="Normal 7 9 4 2" xfId="4792" xr:uid="{5CAC32C7-6654-4CA5-8D4A-51D7097BDCF3}"/>
    <cellStyle name="Normal 7 9 4 3" xfId="4856" xr:uid="{859069F0-EC4E-4E26-8397-4651A2DAB5A9}"/>
    <cellStyle name="Normal 7 9 4 4" xfId="4821" xr:uid="{81D10B0C-5C1C-4B8A-8B4A-6B650084CAB7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22" xr:uid="{302B0E15-8938-4BEA-B274-6871989BDDA5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23" xr:uid="{160106B4-E4AA-4398-B3AD-D0CD619711B8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24" xr:uid="{56D261E1-072E-416A-B0CF-E1825B60101B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25" xr:uid="{15401BA9-6EB5-429D-B273-009E15E1C673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CEF3CBC5-B87B-41AE-BABE-F63D4E67CD98}"/>
    <cellStyle name="Normal 8 3 3 2 2 2 3" xfId="4746" xr:uid="{7C73420C-D95D-4903-B919-322743C69F0B}"/>
    <cellStyle name="Normal 8 3 3 2 2 3" xfId="2711" xr:uid="{61611B3B-040E-4461-B4C8-0DDB13582815}"/>
    <cellStyle name="Normal 8 3 3 2 2 3 2" xfId="4747" xr:uid="{32273D10-D9F0-459B-8038-A6B71593AF13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E4C35758-09CB-4F8E-9764-6401061A9D00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159DC0CA-6BDC-4CFA-A46E-CFEFA5540949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7903FAFE-134D-4E2D-B7DA-09F16959C1BE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B08D5207-0EDD-4DF7-9DC5-9540B9B0B5AB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1E2362AC-1221-48F7-9461-4BB47A65E130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26" xr:uid="{3A7C48FF-F61B-46F9-9E11-5BAD22B4447C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27" xr:uid="{7C0173DF-161C-4A56-B4DB-3FD5BE31D805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28" xr:uid="{2B930791-72C0-485B-BB67-6F9172B25968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29" xr:uid="{8D3577C3-CED1-4898-9A19-C967690B3F91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30" xr:uid="{F3E2D4FA-F7AC-4348-BF01-DE853BCA71A3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31" xr:uid="{5CDE13E5-FEE5-49E9-9B13-90F4390F46D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32" xr:uid="{61D54108-86E2-490E-97FD-B5D5B332B79B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33" xr:uid="{91EDB371-1EC3-49FD-B40F-C277239DD37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34" xr:uid="{222EF0D6-BC8B-42B2-A4CF-CA0C9B705477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35" xr:uid="{BF56469F-AA09-450C-B438-C41A74580D83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36" xr:uid="{CD802E23-9CEB-4027-83A4-F49CFED86BAC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37" xr:uid="{82503C64-DBC9-4197-B12A-3483C5A2EE01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38" xr:uid="{3C0CE222-5418-4DA9-B17C-175E8211B6A0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39" xr:uid="{4B608F02-A03E-4119-89BD-DDBFF649C2E1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40" xr:uid="{6015796B-8F5B-4070-AC04-F572F968C160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41" xr:uid="{9205456D-7747-489E-B25E-7E4AD0EFA3EF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8C02FB0E-21F3-483B-96FD-4DAE3DF3A227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EF2C3230-26CE-4964-94E4-A2A5B5093606}"/>
    <cellStyle name="Normal 8 9 4" xfId="3070" xr:uid="{536FF2B0-038F-4AE5-9FE7-52C6BA46A005}"/>
    <cellStyle name="Normal 8 9 4 2" xfId="4794" xr:uid="{0578BAAD-F1E8-463E-98B7-80E7C8F7DA4A}"/>
    <cellStyle name="Normal 8 9 4 3" xfId="4858" xr:uid="{149E5BFC-80B0-42BB-9F99-62074A4D22DB}"/>
    <cellStyle name="Normal 8 9 4 4" xfId="4823" xr:uid="{705B3970-05C1-4AF1-A563-4F71A5A85D7B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42" xr:uid="{3B145CB4-B6F0-46B3-BC27-B3C13E38D460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C7A26462-0D5E-4B46-BFFB-F0BB3A539000}"/>
    <cellStyle name="Normal 9 3 3 3 2 2 3" xfId="4238" xr:uid="{5EC2DB2A-3429-4C68-9A9E-182529ED8F67}"/>
    <cellStyle name="Normal 9 3 3 3 2 2 3 2" xfId="4934" xr:uid="{65A97277-2701-4EB6-99C0-22C2CE077CA7}"/>
    <cellStyle name="Normal 9 3 3 3 2 3" xfId="3175" xr:uid="{85E4EB72-0899-4CDE-B2A3-D779D0CB8684}"/>
    <cellStyle name="Normal 9 3 3 3 2 3 2" xfId="4239" xr:uid="{0D35D169-A9E1-4217-A710-3312CC798062}"/>
    <cellStyle name="Normal 9 3 3 3 2 3 2 2" xfId="4936" xr:uid="{0D838F0C-CC30-4034-86CA-C3D29BB4F054}"/>
    <cellStyle name="Normal 9 3 3 3 2 3 3" xfId="4935" xr:uid="{C5B0330F-7BF5-4CBF-A6DA-BF21C4942F94}"/>
    <cellStyle name="Normal 9 3 3 3 2 4" xfId="3176" xr:uid="{FF234467-C34C-4526-9E6D-A8AAC1711BAD}"/>
    <cellStyle name="Normal 9 3 3 3 2 4 2" xfId="4937" xr:uid="{34510F26-1E73-48FB-85EC-BC287DE4DD07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F1FDDB4B-5E5A-425F-92D7-5DCFEC3EB222}"/>
    <cellStyle name="Normal 9 3 3 3 3 2 3" xfId="4939" xr:uid="{A153ACF5-188D-4643-9C90-A8F3515BA62E}"/>
    <cellStyle name="Normal 9 3 3 3 3 3" xfId="4242" xr:uid="{75AF3F6B-4569-446D-9042-B4223F0A5F58}"/>
    <cellStyle name="Normal 9 3 3 3 3 3 2" xfId="4941" xr:uid="{8A68AB6D-F5BA-4460-84D7-1BD64EE09DBD}"/>
    <cellStyle name="Normal 9 3 3 3 3 4" xfId="4938" xr:uid="{5619EE72-2323-4B3A-AB45-32CFCE56D821}"/>
    <cellStyle name="Normal 9 3 3 3 4" xfId="3178" xr:uid="{FAA61678-B95A-4658-BF1B-C0F2FEF8E4A4}"/>
    <cellStyle name="Normal 9 3 3 3 4 2" xfId="4243" xr:uid="{327ADF0C-6426-4F53-9C38-1819753EFB63}"/>
    <cellStyle name="Normal 9 3 3 3 4 2 2" xfId="4943" xr:uid="{01B29D6F-8A61-4A57-9074-15F7073C4904}"/>
    <cellStyle name="Normal 9 3 3 3 4 3" xfId="4942" xr:uid="{186B576D-8C8C-4C55-8A60-CD5B49D2D94B}"/>
    <cellStyle name="Normal 9 3 3 3 5" xfId="3179" xr:uid="{09A1ACBC-C0CB-4C1A-8729-8B9CDF8C6C5B}"/>
    <cellStyle name="Normal 9 3 3 3 5 2" xfId="4944" xr:uid="{C66F717E-ED9F-47E0-911D-95FC6E539794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39C2FFD2-64A9-429E-AEF9-17E27B952C20}"/>
    <cellStyle name="Normal 9 3 3 4 2 2 3" xfId="4947" xr:uid="{FB618455-C2BC-4236-B15E-8E8DD61C6859}"/>
    <cellStyle name="Normal 9 3 3 4 2 3" xfId="4246" xr:uid="{6C0DE8CA-5730-4C8F-A9EC-F72076C6D58A}"/>
    <cellStyle name="Normal 9 3 3 4 2 3 2" xfId="4949" xr:uid="{ADDECAE9-4789-479E-A09C-4FA915A8535A}"/>
    <cellStyle name="Normal 9 3 3 4 2 4" xfId="4946" xr:uid="{81E4B441-8BAA-48DE-AECE-68995730AC16}"/>
    <cellStyle name="Normal 9 3 3 4 3" xfId="3182" xr:uid="{635E208F-86A3-4AB7-9738-B6A06CB3C906}"/>
    <cellStyle name="Normal 9 3 3 4 3 2" xfId="4247" xr:uid="{A8D1A167-6002-4C17-84E2-4A455CFC55EE}"/>
    <cellStyle name="Normal 9 3 3 4 3 2 2" xfId="4951" xr:uid="{4C9B2BBB-F350-4B85-B8B9-E1E8B60B3240}"/>
    <cellStyle name="Normal 9 3 3 4 3 3" xfId="4950" xr:uid="{428DC87B-6CB1-4B91-8B63-4BDC0AC5238E}"/>
    <cellStyle name="Normal 9 3 3 4 4" xfId="3183" xr:uid="{E098A52F-FD89-44CF-9487-669FF6468F75}"/>
    <cellStyle name="Normal 9 3 3 4 4 2" xfId="4952" xr:uid="{7CAFDD95-0F55-4EC9-8231-5C3077A6641D}"/>
    <cellStyle name="Normal 9 3 3 4 5" xfId="4945" xr:uid="{CB26904D-3084-4601-86DE-FA925E25A409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B45C2DD8-3DEE-4BF0-93EC-EF8C91B77463}"/>
    <cellStyle name="Normal 9 3 3 5 2 3" xfId="4954" xr:uid="{F17EF860-8581-4C50-8487-55CBA1374FAB}"/>
    <cellStyle name="Normal 9 3 3 5 3" xfId="3186" xr:uid="{F5A394A9-821F-408B-884A-6587DD2A7753}"/>
    <cellStyle name="Normal 9 3 3 5 3 2" xfId="4956" xr:uid="{13464656-179F-4890-BB8A-1ECE044D0295}"/>
    <cellStyle name="Normal 9 3 3 5 4" xfId="3187" xr:uid="{673F3A29-4FF4-449F-A591-44EDFB635A51}"/>
    <cellStyle name="Normal 9 3 3 5 4 2" xfId="4957" xr:uid="{32F9A74A-2F85-4EFF-A7E7-0CE0AD7240C1}"/>
    <cellStyle name="Normal 9 3 3 5 5" xfId="4953" xr:uid="{706F2CEA-D4E0-4D79-91D8-C83FB0E73338}"/>
    <cellStyle name="Normal 9 3 3 6" xfId="3188" xr:uid="{C450359E-1F3A-45B5-A2FF-BCCF081E102A}"/>
    <cellStyle name="Normal 9 3 3 6 2" xfId="4249" xr:uid="{E3FDC8C8-FEA9-4756-B2B8-70E5900D1294}"/>
    <cellStyle name="Normal 9 3 3 6 2 2" xfId="4959" xr:uid="{7C548C3C-635C-482E-84F5-5D7707466719}"/>
    <cellStyle name="Normal 9 3 3 6 3" xfId="4958" xr:uid="{62346EB2-4EEB-43F6-AC18-156A244B420E}"/>
    <cellStyle name="Normal 9 3 3 7" xfId="3189" xr:uid="{B65396C8-6144-4577-B70A-7A0F4766CBEF}"/>
    <cellStyle name="Normal 9 3 3 7 2" xfId="4960" xr:uid="{4B02A84E-0008-40C3-97B8-E039EE4AE2F1}"/>
    <cellStyle name="Normal 9 3 3 8" xfId="3190" xr:uid="{49F58DF3-23CF-40F1-B1C5-BF29FD744974}"/>
    <cellStyle name="Normal 9 3 3 8 2" xfId="4961" xr:uid="{6FA11593-7BD3-4CE8-BB35-45A2A6632AC3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3CBD9041-6FDA-409D-8BE7-82631CE441B3}"/>
    <cellStyle name="Normal 9 3 4 2 2 2 3" xfId="4965" xr:uid="{FE5C1CE6-64E7-4624-8467-69D0597363BC}"/>
    <cellStyle name="Normal 9 3 4 2 2 3" xfId="3195" xr:uid="{402E439A-DB24-4ED0-9CC6-488A5F999901}"/>
    <cellStyle name="Normal 9 3 4 2 2 3 2" xfId="4967" xr:uid="{562F08F2-AFC4-4B63-9B34-C61A6EA6200B}"/>
    <cellStyle name="Normal 9 3 4 2 2 4" xfId="3196" xr:uid="{56B6DAED-1368-4989-BC5D-03577D2F313D}"/>
    <cellStyle name="Normal 9 3 4 2 2 4 2" xfId="4968" xr:uid="{FFB8A7D2-4944-44A6-A7BD-E09503D3D027}"/>
    <cellStyle name="Normal 9 3 4 2 2 5" xfId="4964" xr:uid="{91786E42-A8B0-4453-B5A5-E68A13EE83CD}"/>
    <cellStyle name="Normal 9 3 4 2 3" xfId="3197" xr:uid="{AE0C72F5-C65C-40F8-997A-BE82FE4AAEF2}"/>
    <cellStyle name="Normal 9 3 4 2 3 2" xfId="4251" xr:uid="{74522319-1DFD-4241-AD02-C95B2C2F3055}"/>
    <cellStyle name="Normal 9 3 4 2 3 2 2" xfId="4970" xr:uid="{BB3A45F9-B4FB-4486-B96C-164E99C73DB5}"/>
    <cellStyle name="Normal 9 3 4 2 3 3" xfId="4969" xr:uid="{6A6AAC70-8EBF-4409-87EE-91733045359D}"/>
    <cellStyle name="Normal 9 3 4 2 4" xfId="3198" xr:uid="{1964B088-DD81-4689-8774-DC35D99AC0A7}"/>
    <cellStyle name="Normal 9 3 4 2 4 2" xfId="4971" xr:uid="{7127E564-774F-41EC-8840-EF20C5986BCF}"/>
    <cellStyle name="Normal 9 3 4 2 5" xfId="3199" xr:uid="{85AA862A-566A-4298-95CA-001900BFF469}"/>
    <cellStyle name="Normal 9 3 4 2 5 2" xfId="4972" xr:uid="{2806D37E-0C6E-4DB5-BDBB-47DFDB0A1FE8}"/>
    <cellStyle name="Normal 9 3 4 2 6" xfId="4963" xr:uid="{78CF020E-345B-457F-AF4F-F5CB22CA2643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1170F76D-4FDE-4063-AF2E-E7700DA70F19}"/>
    <cellStyle name="Normal 9 3 4 3 2 3" xfId="4974" xr:uid="{6B30FB36-557D-4D51-BDE6-3DA5C794F293}"/>
    <cellStyle name="Normal 9 3 4 3 3" xfId="3202" xr:uid="{859E553D-2322-4DB5-9E80-3DCC002E1CE7}"/>
    <cellStyle name="Normal 9 3 4 3 3 2" xfId="4976" xr:uid="{9B2AB8BD-ECB0-4995-9D26-361D1E1D7FBD}"/>
    <cellStyle name="Normal 9 3 4 3 4" xfId="3203" xr:uid="{C9E2BC69-2D11-4B5E-8793-867FEC47FD74}"/>
    <cellStyle name="Normal 9 3 4 3 4 2" xfId="4977" xr:uid="{A8A7F1E0-149E-4E22-9EBA-205FF1D74F9E}"/>
    <cellStyle name="Normal 9 3 4 3 5" xfId="4973" xr:uid="{6F0FEF21-32C3-49F8-AE3A-B6A54A899A1B}"/>
    <cellStyle name="Normal 9 3 4 4" xfId="3204" xr:uid="{B7E52E64-CF8F-4FA1-BD38-E40D2DE1CA8F}"/>
    <cellStyle name="Normal 9 3 4 4 2" xfId="3205" xr:uid="{6A5A9A9D-6477-4EC3-91D0-8634064021F4}"/>
    <cellStyle name="Normal 9 3 4 4 2 2" xfId="4979" xr:uid="{39CA1CF0-B6B6-453E-B403-BD608ADAA696}"/>
    <cellStyle name="Normal 9 3 4 4 2 2 2" xfId="5643" xr:uid="{33AF8ECF-1C78-4734-B619-9841F48BFA6D}"/>
    <cellStyle name="Normal 9 3 4 4 3" xfId="3206" xr:uid="{BE61994C-C61D-45B9-A15A-8CA2F75F275C}"/>
    <cellStyle name="Normal 9 3 4 4 3 2" xfId="4980" xr:uid="{1BFE9984-CCEF-468A-B307-202D56DDFB86}"/>
    <cellStyle name="Normal 9 3 4 4 4" xfId="3207" xr:uid="{38B0C644-8565-442D-8A70-0CDFD71267BE}"/>
    <cellStyle name="Normal 9 3 4 4 4 2" xfId="4981" xr:uid="{1231DE76-FF48-4D00-BBAB-6C48DFACEBA7}"/>
    <cellStyle name="Normal 9 3 4 4 5" xfId="4978" xr:uid="{3C2C8D40-3120-4542-ACF2-B05EA2DE8026}"/>
    <cellStyle name="Normal 9 3 4 5" xfId="3208" xr:uid="{F3E6D4C4-EA5D-43E6-AA16-6FCFED5CAC01}"/>
    <cellStyle name="Normal 9 3 4 5 2" xfId="4982" xr:uid="{C1A2B4F7-3F03-4911-9C9A-B3D86C1C2BCE}"/>
    <cellStyle name="Normal 9 3 4 5 2 2" xfId="5644" xr:uid="{4FAEC146-4A5D-4C09-8291-F1568DFD58CB}"/>
    <cellStyle name="Normal 9 3 4 6" xfId="3209" xr:uid="{803A3E4C-71C6-4C73-BF27-0215576BC0DE}"/>
    <cellStyle name="Normal 9 3 4 6 2" xfId="4983" xr:uid="{F377D030-44EC-4955-884A-9BC290979436}"/>
    <cellStyle name="Normal 9 3 4 7" xfId="3210" xr:uid="{2D7083F8-557C-4B17-B563-D93C0384D675}"/>
    <cellStyle name="Normal 9 3 4 7 2" xfId="4984" xr:uid="{68B87073-5866-4902-A908-63B2CB83A71B}"/>
    <cellStyle name="Normal 9 3 4 8" xfId="4962" xr:uid="{24E70173-1520-4CE6-9407-0F818F741C15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A3A8D3B4-F974-460B-A366-844772A1CB28}"/>
    <cellStyle name="Normal 9 3 5 2 2 2 3" xfId="4988" xr:uid="{0241F451-3446-426D-916E-5064F03F8432}"/>
    <cellStyle name="Normal 9 3 5 2 2 3" xfId="4255" xr:uid="{CDCA4BF1-82E3-45DD-8C87-BEDE17AF3A01}"/>
    <cellStyle name="Normal 9 3 5 2 2 3 2" xfId="4990" xr:uid="{3C5AADF1-F9A6-43DB-9B84-EE62EF5BDC1F}"/>
    <cellStyle name="Normal 9 3 5 2 2 4" xfId="4987" xr:uid="{6FDC8D71-D87F-4AED-B001-63D0BE420803}"/>
    <cellStyle name="Normal 9 3 5 2 3" xfId="3214" xr:uid="{E9D1AAEF-09A2-445F-BED7-13D463E938FC}"/>
    <cellStyle name="Normal 9 3 5 2 3 2" xfId="4256" xr:uid="{2E65939E-F180-4EF8-9329-2AEA0F8150D2}"/>
    <cellStyle name="Normal 9 3 5 2 3 2 2" xfId="4992" xr:uid="{989B25D1-F32D-4C74-BED8-BEADB276B7BD}"/>
    <cellStyle name="Normal 9 3 5 2 3 3" xfId="4991" xr:uid="{8BB5E7D1-DC67-40C3-B9E0-CD6A798522AD}"/>
    <cellStyle name="Normal 9 3 5 2 4" xfId="3215" xr:uid="{B907F800-23B2-472F-AB26-899EAA492952}"/>
    <cellStyle name="Normal 9 3 5 2 4 2" xfId="4993" xr:uid="{6744C3BE-EBAD-4430-81BD-59F6EB9F3C64}"/>
    <cellStyle name="Normal 9 3 5 2 5" xfId="4986" xr:uid="{0AFD3830-F7A4-478C-9266-256CDEAC4C9F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F5991428-6F2D-4517-8BFF-17FD3A50E4C2}"/>
    <cellStyle name="Normal 9 3 5 3 2 3" xfId="4995" xr:uid="{6A58D7CE-7455-47DA-A38F-DC34B3FEB117}"/>
    <cellStyle name="Normal 9 3 5 3 3" xfId="3218" xr:uid="{D376B54B-4288-4988-92BA-FE9EEEB32519}"/>
    <cellStyle name="Normal 9 3 5 3 3 2" xfId="4997" xr:uid="{DC461F63-4266-47B6-BAD1-7C13197A9087}"/>
    <cellStyle name="Normal 9 3 5 3 4" xfId="3219" xr:uid="{7B79ED67-678A-4700-95E9-FD42624D2D91}"/>
    <cellStyle name="Normal 9 3 5 3 4 2" xfId="4998" xr:uid="{E75E5010-42CC-45A4-ABA7-FCE8FBCA78AB}"/>
    <cellStyle name="Normal 9 3 5 3 5" xfId="4994" xr:uid="{3692DB78-2C37-4266-878F-4241B3EE6646}"/>
    <cellStyle name="Normal 9 3 5 4" xfId="3220" xr:uid="{E37FD5A4-8D85-4AF9-8746-2A27AD14D583}"/>
    <cellStyle name="Normal 9 3 5 4 2" xfId="4258" xr:uid="{D6C9FA30-B072-4839-ACB0-40FDE19D79FB}"/>
    <cellStyle name="Normal 9 3 5 4 2 2" xfId="5000" xr:uid="{F4DF8660-D680-49BA-8B34-53D9C780E4BD}"/>
    <cellStyle name="Normal 9 3 5 4 3" xfId="4999" xr:uid="{5E735935-E9A0-439D-B87F-B1A90BAC3A3B}"/>
    <cellStyle name="Normal 9 3 5 5" xfId="3221" xr:uid="{81B55BE6-F6F2-41F3-B85B-B0837804FE64}"/>
    <cellStyle name="Normal 9 3 5 5 2" xfId="5001" xr:uid="{41FED86E-0F22-41CA-A535-599872C85341}"/>
    <cellStyle name="Normal 9 3 5 6" xfId="3222" xr:uid="{3A11D87E-9994-4FC6-809F-B4E217F15DB3}"/>
    <cellStyle name="Normal 9 3 5 6 2" xfId="5002" xr:uid="{F5D4174B-C01E-48AB-B4C7-CC7F2CEDF4C3}"/>
    <cellStyle name="Normal 9 3 5 7" xfId="4985" xr:uid="{E87121D2-9FF5-4FFB-84C5-2346E284289F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97C32C92-2E5D-40E8-86C6-216D360E9CAB}"/>
    <cellStyle name="Normal 9 3 6 2 2 3" xfId="5005" xr:uid="{56CD8254-2392-4882-8F50-BFF7627F8F0D}"/>
    <cellStyle name="Normal 9 3 6 2 3" xfId="3226" xr:uid="{BFB16D22-425E-4A4C-9E8B-76A55139CE48}"/>
    <cellStyle name="Normal 9 3 6 2 3 2" xfId="5007" xr:uid="{0E85DE34-8FFF-41FF-9790-2AF2379750A1}"/>
    <cellStyle name="Normal 9 3 6 2 4" xfId="3227" xr:uid="{DEE05BC0-CAED-4A4E-AA58-32B1C758C8FE}"/>
    <cellStyle name="Normal 9 3 6 2 4 2" xfId="5008" xr:uid="{83E1CD37-47CB-45C5-B681-77CE4C756E46}"/>
    <cellStyle name="Normal 9 3 6 2 5" xfId="5004" xr:uid="{66863AD4-237F-48F8-B529-7A0C8CE37930}"/>
    <cellStyle name="Normal 9 3 6 3" xfId="3228" xr:uid="{9B268206-27D9-4036-B757-17A679EBF9F6}"/>
    <cellStyle name="Normal 9 3 6 3 2" xfId="4260" xr:uid="{F4A59E7F-A319-4A3D-BDFE-4A802922E196}"/>
    <cellStyle name="Normal 9 3 6 3 2 2" xfId="5010" xr:uid="{D6D96FA4-1EEE-4BF9-B65D-6C0CE5EDBE2B}"/>
    <cellStyle name="Normal 9 3 6 3 3" xfId="5009" xr:uid="{EC62802A-0BA2-4E76-9AB8-D92C75F137A0}"/>
    <cellStyle name="Normal 9 3 6 4" xfId="3229" xr:uid="{2A25F579-A2F9-4E80-98F9-BE1CA3AA2300}"/>
    <cellStyle name="Normal 9 3 6 4 2" xfId="5011" xr:uid="{BECC226C-5BA1-4373-AB98-E6A8B5D42424}"/>
    <cellStyle name="Normal 9 3 6 5" xfId="3230" xr:uid="{A38065C7-B910-4346-8B42-57F6B4E3B824}"/>
    <cellStyle name="Normal 9 3 6 5 2" xfId="5012" xr:uid="{EE174F42-7D30-446D-A115-7ACB5ADE9EEA}"/>
    <cellStyle name="Normal 9 3 6 6" xfId="5003" xr:uid="{7FAD03B9-D4A9-4F6F-A985-F04C280D8D8E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445DC81B-F350-4C3E-938D-947A329B5C88}"/>
    <cellStyle name="Normal 9 3 7 2 3" xfId="5014" xr:uid="{B9ADADFF-2EB8-4A70-A9AD-B04B987B8669}"/>
    <cellStyle name="Normal 9 3 7 3" xfId="3233" xr:uid="{38775F42-C864-4A35-9A6E-6EB8D771FAB3}"/>
    <cellStyle name="Normal 9 3 7 3 2" xfId="5016" xr:uid="{6C233597-E9AF-4B2F-A580-3CDEFE24D0D5}"/>
    <cellStyle name="Normal 9 3 7 4" xfId="3234" xr:uid="{7F377F1D-7586-4C1C-AC60-FA8942F86B23}"/>
    <cellStyle name="Normal 9 3 7 4 2" xfId="5017" xr:uid="{77824BEC-AE68-4EFE-B7F3-49A997E69B27}"/>
    <cellStyle name="Normal 9 3 7 5" xfId="5013" xr:uid="{4B7A11B1-942E-43F2-9EAA-88C2A2CC0617}"/>
    <cellStyle name="Normal 9 3 8" xfId="3235" xr:uid="{3EE253FF-82BE-49E8-B59F-DC9BEF7DAF32}"/>
    <cellStyle name="Normal 9 3 8 2" xfId="3236" xr:uid="{41429C95-83AF-4EE0-A816-07E56C62A355}"/>
    <cellStyle name="Normal 9 3 8 2 2" xfId="5019" xr:uid="{BD24A9C6-5BFE-48B5-987E-227775D4E2D1}"/>
    <cellStyle name="Normal 9 3 8 3" xfId="3237" xr:uid="{F8F46510-84F2-451B-872B-5E61B548F04B}"/>
    <cellStyle name="Normal 9 3 8 3 2" xfId="5020" xr:uid="{639422E4-9D7F-455F-A361-B18814522E1E}"/>
    <cellStyle name="Normal 9 3 8 4" xfId="3238" xr:uid="{5B25F764-DE19-4C03-9C12-57F7E42DB5E6}"/>
    <cellStyle name="Normal 9 3 8 4 2" xfId="5021" xr:uid="{ED17F891-1E65-4C1C-A4F3-72D15F52FF8E}"/>
    <cellStyle name="Normal 9 3 8 5" xfId="5018" xr:uid="{EF911D9C-BC69-42BC-BE0B-0209C928DD51}"/>
    <cellStyle name="Normal 9 3 9" xfId="3239" xr:uid="{4F151668-A318-42FE-9B66-03C6CECE435F}"/>
    <cellStyle name="Normal 9 3 9 2" xfId="5022" xr:uid="{7AC7AAD8-299B-4BA8-815F-5A3F81339A24}"/>
    <cellStyle name="Normal 9 4" xfId="3240" xr:uid="{B36AF820-063D-4106-AA68-C19939629719}"/>
    <cellStyle name="Normal 9 4 10" xfId="3241" xr:uid="{05587996-56E9-472F-9AEA-D541525D9EDB}"/>
    <cellStyle name="Normal 9 4 10 2" xfId="5024" xr:uid="{ED7F5224-B269-498E-BFF1-3CDB8EF6CB3A}"/>
    <cellStyle name="Normal 9 4 11" xfId="3242" xr:uid="{D10EDA6B-A4CA-4A9B-A25A-EB03B9568D01}"/>
    <cellStyle name="Normal 9 4 11 2" xfId="5025" xr:uid="{B3159C8E-D4A4-4F70-BC87-AAF961BCBFFD}"/>
    <cellStyle name="Normal 9 4 12" xfId="5023" xr:uid="{DAE77349-E516-4E4E-84DE-F57CA65AA210}"/>
    <cellStyle name="Normal 9 4 2" xfId="3243" xr:uid="{8AC80D2C-D820-4EC4-8604-A26386C0B4D5}"/>
    <cellStyle name="Normal 9 4 2 10" xfId="5026" xr:uid="{C835ABBB-161F-4CEE-8591-C0E5DB7708A7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EA734B94-C26D-4047-B2BD-8D695EB70528}"/>
    <cellStyle name="Normal 9 4 2 2 2 2 2 3" xfId="5030" xr:uid="{B87654B9-A164-42AC-903A-51255AC38D67}"/>
    <cellStyle name="Normal 9 4 2 2 2 2 3" xfId="3248" xr:uid="{4EC5BD16-BFA6-4F0A-8F5C-336B40266A81}"/>
    <cellStyle name="Normal 9 4 2 2 2 2 3 2" xfId="5032" xr:uid="{57D670DE-DC40-4EA4-8783-94EDB7D2D127}"/>
    <cellStyle name="Normal 9 4 2 2 2 2 4" xfId="3249" xr:uid="{61228715-DA0D-4526-8B76-26E7220A911F}"/>
    <cellStyle name="Normal 9 4 2 2 2 2 4 2" xfId="5033" xr:uid="{43D4A488-67C7-46F3-8DEE-771AC6D4C036}"/>
    <cellStyle name="Normal 9 4 2 2 2 2 5" xfId="5029" xr:uid="{2B988F30-E78E-4734-88A0-80ED50955852}"/>
    <cellStyle name="Normal 9 4 2 2 2 3" xfId="3250" xr:uid="{044B7EE5-169B-45B6-BB06-F969673A29EC}"/>
    <cellStyle name="Normal 9 4 2 2 2 3 2" xfId="3251" xr:uid="{9934C75E-97DC-4A5F-92D9-9BB9518D6B7A}"/>
    <cellStyle name="Normal 9 4 2 2 2 3 2 2" xfId="5035" xr:uid="{AE1ED7B4-FAA8-4994-899E-6E11BC1FDEC5}"/>
    <cellStyle name="Normal 9 4 2 2 2 3 3" xfId="3252" xr:uid="{CC6D834B-C4D9-4194-84D9-E271FA2738D2}"/>
    <cellStyle name="Normal 9 4 2 2 2 3 3 2" xfId="5036" xr:uid="{7897CC80-26DF-46A4-882A-1F2213BD0F5D}"/>
    <cellStyle name="Normal 9 4 2 2 2 3 4" xfId="3253" xr:uid="{C0DFF6F1-8303-4F5C-BA12-2A0C67856970}"/>
    <cellStyle name="Normal 9 4 2 2 2 3 4 2" xfId="5037" xr:uid="{4C7000FF-DCB6-4D80-A865-4EC7854108F5}"/>
    <cellStyle name="Normal 9 4 2 2 2 3 5" xfId="5034" xr:uid="{C77997E7-632D-45C2-8EE8-10DA58E12E9B}"/>
    <cellStyle name="Normal 9 4 2 2 2 4" xfId="3254" xr:uid="{8E6B803C-95FC-4CC7-BD71-A248E7196F0B}"/>
    <cellStyle name="Normal 9 4 2 2 2 4 2" xfId="5038" xr:uid="{84CBAF7C-B839-4AEE-A298-4DD47B19AED3}"/>
    <cellStyle name="Normal 9 4 2 2 2 5" xfId="3255" xr:uid="{1586594D-1969-4E74-AE57-6F0C25308D6E}"/>
    <cellStyle name="Normal 9 4 2 2 2 5 2" xfId="5039" xr:uid="{91A8B6D5-1387-48A6-91C4-BB7A8592018A}"/>
    <cellStyle name="Normal 9 4 2 2 2 6" xfId="3256" xr:uid="{8EF72C3A-1B20-4919-A3FF-7A4971B0B7F8}"/>
    <cellStyle name="Normal 9 4 2 2 2 6 2" xfId="5040" xr:uid="{E83ED7F1-FA53-4825-A59C-79A9C2B44CED}"/>
    <cellStyle name="Normal 9 4 2 2 2 7" xfId="5028" xr:uid="{03063F42-0FF6-425A-A4FF-16D907F98BD8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4B045FB5-F8E8-4C8E-8899-ECFA81D603CD}"/>
    <cellStyle name="Normal 9 4 2 2 3 2 3" xfId="3260" xr:uid="{6F8DDBC6-3E3A-40CD-A4F4-C1180DC5667B}"/>
    <cellStyle name="Normal 9 4 2 2 3 2 3 2" xfId="5044" xr:uid="{15531CF5-880B-4F42-91E8-83ED4327E059}"/>
    <cellStyle name="Normal 9 4 2 2 3 2 4" xfId="3261" xr:uid="{219981AE-239B-4A9A-8E59-0EE983D2BF3D}"/>
    <cellStyle name="Normal 9 4 2 2 3 2 4 2" xfId="5045" xr:uid="{2BE52691-0A99-434A-80D2-7CEE2C1AF33B}"/>
    <cellStyle name="Normal 9 4 2 2 3 2 5" xfId="5042" xr:uid="{2C3DD89A-4D02-4AFD-A734-41561A9A471E}"/>
    <cellStyle name="Normal 9 4 2 2 3 3" xfId="3262" xr:uid="{23E1501E-7B04-40CD-A487-2F219F247E65}"/>
    <cellStyle name="Normal 9 4 2 2 3 3 2" xfId="5046" xr:uid="{BC3EFBDB-7E44-4DF5-BEB3-5E4C2A0DAA2F}"/>
    <cellStyle name="Normal 9 4 2 2 3 4" xfId="3263" xr:uid="{E1B79620-2A9C-4A0F-B2AD-3E033A2CE8F8}"/>
    <cellStyle name="Normal 9 4 2 2 3 4 2" xfId="5047" xr:uid="{DF935D8C-7E00-48D3-A028-F3A47030629A}"/>
    <cellStyle name="Normal 9 4 2 2 3 5" xfId="3264" xr:uid="{110D809D-0BC3-46CD-B72B-711780E9050F}"/>
    <cellStyle name="Normal 9 4 2 2 3 5 2" xfId="5048" xr:uid="{51313777-F956-4CF8-AB6C-FBFFAB518C7D}"/>
    <cellStyle name="Normal 9 4 2 2 3 6" xfId="5041" xr:uid="{B198A103-97B0-40AA-8B08-D231DF728E55}"/>
    <cellStyle name="Normal 9 4 2 2 4" xfId="3265" xr:uid="{B8C2EED8-CB66-47A1-ADA3-DD4BA98651F3}"/>
    <cellStyle name="Normal 9 4 2 2 4 2" xfId="3266" xr:uid="{0BC5AF3E-CC97-466E-ACF1-9AA392D62128}"/>
    <cellStyle name="Normal 9 4 2 2 4 2 2" xfId="5050" xr:uid="{DB4ED423-5819-411D-9229-65F77CB15E3D}"/>
    <cellStyle name="Normal 9 4 2 2 4 2 2 2" xfId="5645" xr:uid="{4A3B9417-4FDB-4B3F-9089-468BB1BF8B5A}"/>
    <cellStyle name="Normal 9 4 2 2 4 3" xfId="3267" xr:uid="{17E09A5C-8A59-4EB1-8865-BE6EC04B6B60}"/>
    <cellStyle name="Normal 9 4 2 2 4 3 2" xfId="5051" xr:uid="{F1A0C7EE-0026-48EF-8167-8B7D6251F91A}"/>
    <cellStyle name="Normal 9 4 2 2 4 4" xfId="3268" xr:uid="{71E5044D-E050-4A67-87BB-3B7AEAEEA0E1}"/>
    <cellStyle name="Normal 9 4 2 2 4 4 2" xfId="5052" xr:uid="{573CA06C-3BF0-4720-A3CC-09F41C44DFFB}"/>
    <cellStyle name="Normal 9 4 2 2 4 5" xfId="5049" xr:uid="{A8998AAA-632B-449E-8C80-A3B17C0441F7}"/>
    <cellStyle name="Normal 9 4 2 2 5" xfId="3269" xr:uid="{A1A31F0E-5E48-40A1-A790-F81542757042}"/>
    <cellStyle name="Normal 9 4 2 2 5 2" xfId="3270" xr:uid="{B07BD559-0B0D-479E-8705-6D1395CB3079}"/>
    <cellStyle name="Normal 9 4 2 2 5 2 2" xfId="5054" xr:uid="{39C87CED-EE31-422A-94FA-FF89AC82660B}"/>
    <cellStyle name="Normal 9 4 2 2 5 3" xfId="3271" xr:uid="{D696B72D-DA5D-432D-B7FC-060A1F34C1ED}"/>
    <cellStyle name="Normal 9 4 2 2 5 3 2" xfId="5055" xr:uid="{F9E64021-5F8A-4432-8E8F-15BFB542ADC1}"/>
    <cellStyle name="Normal 9 4 2 2 5 4" xfId="3272" xr:uid="{13EBF954-1F08-4D3B-B5FA-D19F1D84E502}"/>
    <cellStyle name="Normal 9 4 2 2 5 4 2" xfId="5056" xr:uid="{B92DB9C0-6D9D-44E1-9EF0-3CEE8CD09E75}"/>
    <cellStyle name="Normal 9 4 2 2 5 5" xfId="5053" xr:uid="{5A233A82-1307-4B96-B7C4-52D19CF7BAAF}"/>
    <cellStyle name="Normal 9 4 2 2 6" xfId="3273" xr:uid="{FAF572B2-5516-4FEC-B5D0-D8BB079B286A}"/>
    <cellStyle name="Normal 9 4 2 2 6 2" xfId="5057" xr:uid="{45A206CD-3F8A-4503-B1D0-D5B1DE03B3E1}"/>
    <cellStyle name="Normal 9 4 2 2 7" xfId="3274" xr:uid="{8B112F79-1278-4631-81D6-9972DA2AC6D9}"/>
    <cellStyle name="Normal 9 4 2 2 7 2" xfId="5058" xr:uid="{DC608F22-68FC-4FAA-B896-9101A06B6D76}"/>
    <cellStyle name="Normal 9 4 2 2 8" xfId="3275" xr:uid="{6CF4D569-8D5B-414E-922F-009464BABB7D}"/>
    <cellStyle name="Normal 9 4 2 2 8 2" xfId="5059" xr:uid="{6DED2094-A2BB-4D25-B2C5-1C94C30B4854}"/>
    <cellStyle name="Normal 9 4 2 2 9" xfId="5027" xr:uid="{62AA1066-3375-4DA0-8796-FEB5CB9523D0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D73366FC-09E7-45C1-818A-160E4B7B93B6}"/>
    <cellStyle name="Normal 9 4 2 3 2 2 2 3" xfId="5063" xr:uid="{EDCB56AB-1360-4B34-A04A-0842831FE6DF}"/>
    <cellStyle name="Normal 9 4 2 3 2 2 3" xfId="4265" xr:uid="{2ECDEDAD-A212-4492-8F74-A6CEEF34DDEA}"/>
    <cellStyle name="Normal 9 4 2 3 2 2 3 2" xfId="5065" xr:uid="{9BE576EF-941A-4C66-8DE9-6C2F7DBB4C4C}"/>
    <cellStyle name="Normal 9 4 2 3 2 2 4" xfId="5062" xr:uid="{D85B813B-6364-4D1E-8E83-6767D260B210}"/>
    <cellStyle name="Normal 9 4 2 3 2 3" xfId="3279" xr:uid="{8CDEB715-07C0-4FE4-A61E-49CC1FB8EB0C}"/>
    <cellStyle name="Normal 9 4 2 3 2 3 2" xfId="4266" xr:uid="{49793AFE-CA67-4B52-AE66-F411EC6ECE11}"/>
    <cellStyle name="Normal 9 4 2 3 2 3 2 2" xfId="5067" xr:uid="{95AD2E2A-A413-4908-B0E4-B12D15930FD2}"/>
    <cellStyle name="Normal 9 4 2 3 2 3 3" xfId="5066" xr:uid="{DA4131B1-5752-47CF-B09E-7F133A945899}"/>
    <cellStyle name="Normal 9 4 2 3 2 4" xfId="3280" xr:uid="{6813B584-FABB-43CA-AEE4-24CDD72D4F7D}"/>
    <cellStyle name="Normal 9 4 2 3 2 4 2" xfId="5068" xr:uid="{DF2E0FC3-9769-4310-9E9C-9FFF427B4FA8}"/>
    <cellStyle name="Normal 9 4 2 3 2 5" xfId="5061" xr:uid="{A0B5801D-E546-4930-BBDB-1F41962EE1EE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319D3A90-F130-43A1-8312-18C5ABEAE7AC}"/>
    <cellStyle name="Normal 9 4 2 3 3 2 3" xfId="5070" xr:uid="{DB98179C-944F-4F37-8535-948A15920470}"/>
    <cellStyle name="Normal 9 4 2 3 3 3" xfId="3283" xr:uid="{ABFF89AF-85E3-46C9-B362-41EEC11E2AEE}"/>
    <cellStyle name="Normal 9 4 2 3 3 3 2" xfId="5072" xr:uid="{DC82C303-814D-423F-9B38-D6B2B50D553C}"/>
    <cellStyle name="Normal 9 4 2 3 3 4" xfId="3284" xr:uid="{549A0934-7F38-4FBF-B25D-0C11B396FC8C}"/>
    <cellStyle name="Normal 9 4 2 3 3 4 2" xfId="5073" xr:uid="{6E5C5C6A-3D1B-42C2-919D-7D9DAD6CAB95}"/>
    <cellStyle name="Normal 9 4 2 3 3 5" xfId="5069" xr:uid="{89CC99A9-A317-4566-B333-AC95421BFC5C}"/>
    <cellStyle name="Normal 9 4 2 3 4" xfId="3285" xr:uid="{EE1C93E9-6800-4BBD-A6DA-7EAAA8FB2FD6}"/>
    <cellStyle name="Normal 9 4 2 3 4 2" xfId="4268" xr:uid="{D58037FC-2370-4193-A0C1-F8E06A91FC04}"/>
    <cellStyle name="Normal 9 4 2 3 4 2 2" xfId="5075" xr:uid="{DE58E39F-6141-4B42-871C-E855ED22153B}"/>
    <cellStyle name="Normal 9 4 2 3 4 3" xfId="5074" xr:uid="{A8673168-8DAD-4B4C-8B2C-8F935C0E752A}"/>
    <cellStyle name="Normal 9 4 2 3 5" xfId="3286" xr:uid="{E8C37C29-FD4B-49BC-8E22-AC2EBE7DF593}"/>
    <cellStyle name="Normal 9 4 2 3 5 2" xfId="5076" xr:uid="{63F47826-A3C0-489F-AFFB-262251491B00}"/>
    <cellStyle name="Normal 9 4 2 3 6" xfId="3287" xr:uid="{906AEEC2-8CF4-473F-99C6-F43E29750A31}"/>
    <cellStyle name="Normal 9 4 2 3 6 2" xfId="5077" xr:uid="{5520C05D-3BBC-4343-98B2-E1EE0748151A}"/>
    <cellStyle name="Normal 9 4 2 3 7" xfId="5060" xr:uid="{1C74DE74-A71D-45F9-B690-5E62DDFE787E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78F0A8F2-96E1-4C8B-83DA-B3B3AE1D898B}"/>
    <cellStyle name="Normal 9 4 2 4 2 2 3" xfId="5080" xr:uid="{DF11649D-3938-4FAA-893A-37B985672F18}"/>
    <cellStyle name="Normal 9 4 2 4 2 3" xfId="3291" xr:uid="{B5DF5C07-B2AB-4224-A98B-82ABF32D17FE}"/>
    <cellStyle name="Normal 9 4 2 4 2 3 2" xfId="5082" xr:uid="{4B7D502B-312D-46F3-B0F4-61183C17DB81}"/>
    <cellStyle name="Normal 9 4 2 4 2 4" xfId="3292" xr:uid="{E3649021-61EE-422C-820F-959F7B2F146A}"/>
    <cellStyle name="Normal 9 4 2 4 2 4 2" xfId="5083" xr:uid="{3B9D2F0F-158E-4A3A-85A0-5322B0D711B2}"/>
    <cellStyle name="Normal 9 4 2 4 2 5" xfId="5079" xr:uid="{65F603ED-AE41-4DD6-94DC-280C4ED85D11}"/>
    <cellStyle name="Normal 9 4 2 4 3" xfId="3293" xr:uid="{A9E734C7-CD7B-445D-A574-47F4C6690C6E}"/>
    <cellStyle name="Normal 9 4 2 4 3 2" xfId="4270" xr:uid="{4F7E71AF-2EBC-4F6C-BBB1-729B073D06F1}"/>
    <cellStyle name="Normal 9 4 2 4 3 2 2" xfId="5085" xr:uid="{05E28E0E-3F0D-452A-987C-A0C08A695339}"/>
    <cellStyle name="Normal 9 4 2 4 3 3" xfId="5084" xr:uid="{AF68ABF2-4643-40B4-A2B8-6FCDA4AB0E7D}"/>
    <cellStyle name="Normal 9 4 2 4 4" xfId="3294" xr:uid="{DC7FEBBA-CC56-40D6-96FC-5EF4CE97DDAF}"/>
    <cellStyle name="Normal 9 4 2 4 4 2" xfId="5086" xr:uid="{C539E1BD-A36B-4040-A772-54897F6EA9A9}"/>
    <cellStyle name="Normal 9 4 2 4 5" xfId="3295" xr:uid="{8DE7B1EA-9A22-4B40-B828-D5462898E796}"/>
    <cellStyle name="Normal 9 4 2 4 5 2" xfId="5087" xr:uid="{E834361F-97E8-4BCD-A0E9-778F78363421}"/>
    <cellStyle name="Normal 9 4 2 4 6" xfId="5078" xr:uid="{1E2A5135-E760-42B1-8EEF-D93ACF1F8B3D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5315D1E8-7C31-4B43-99D8-203A03970F5F}"/>
    <cellStyle name="Normal 9 4 2 5 2 3" xfId="5089" xr:uid="{E9A922C6-C46E-4C03-8178-31D10FE30A7D}"/>
    <cellStyle name="Normal 9 4 2 5 3" xfId="3298" xr:uid="{515F52F5-1FF6-4780-AB0D-57AC1901353A}"/>
    <cellStyle name="Normal 9 4 2 5 3 2" xfId="5091" xr:uid="{A3A33520-41AD-419E-B048-BB5C8B3EAFD2}"/>
    <cellStyle name="Normal 9 4 2 5 4" xfId="3299" xr:uid="{E7E48E44-7E34-4478-905F-783CE06C0F36}"/>
    <cellStyle name="Normal 9 4 2 5 4 2" xfId="5092" xr:uid="{A240FD5A-65AD-4D40-AEF1-807394FFB940}"/>
    <cellStyle name="Normal 9 4 2 5 5" xfId="5088" xr:uid="{E864C2C3-B9ED-4B9D-B324-C48B360EEA6E}"/>
    <cellStyle name="Normal 9 4 2 6" xfId="3300" xr:uid="{5C803D0A-6AEB-4A8F-8E80-8D3622118DA2}"/>
    <cellStyle name="Normal 9 4 2 6 2" xfId="3301" xr:uid="{EBA2872D-81A5-4177-BD14-9D3F5247FA3D}"/>
    <cellStyle name="Normal 9 4 2 6 2 2" xfId="5094" xr:uid="{C06A69EA-0801-400B-B9DC-95800AD8C7F7}"/>
    <cellStyle name="Normal 9 4 2 6 3" xfId="3302" xr:uid="{30B89C50-1B50-431D-AE16-A9B691624786}"/>
    <cellStyle name="Normal 9 4 2 6 3 2" xfId="5095" xr:uid="{42C7A580-8CB3-4D47-B741-C5C7C1BEF3F7}"/>
    <cellStyle name="Normal 9 4 2 6 4" xfId="3303" xr:uid="{E02EA51D-AE4E-4A27-B385-1D45F1D7B0F0}"/>
    <cellStyle name="Normal 9 4 2 6 4 2" xfId="5096" xr:uid="{A054B88E-8081-420D-ACCC-D1AA637A24D5}"/>
    <cellStyle name="Normal 9 4 2 6 5" xfId="5093" xr:uid="{F47EAD23-69BD-4873-8EEA-95A2881D28BD}"/>
    <cellStyle name="Normal 9 4 2 7" xfId="3304" xr:uid="{717EC764-6200-4781-9DBE-7AE01DC492DD}"/>
    <cellStyle name="Normal 9 4 2 7 2" xfId="5097" xr:uid="{A45F885C-D65F-465D-B338-6D0B95CD0C77}"/>
    <cellStyle name="Normal 9 4 2 8" xfId="3305" xr:uid="{D54AE50E-6751-456D-B814-0BC1D4404099}"/>
    <cellStyle name="Normal 9 4 2 8 2" xfId="5098" xr:uid="{E44504C3-769A-4B6C-9E3F-660E54FDD0CA}"/>
    <cellStyle name="Normal 9 4 2 9" xfId="3306" xr:uid="{B26C6B3A-C714-4834-A076-37A046B30935}"/>
    <cellStyle name="Normal 9 4 2 9 2" xfId="5099" xr:uid="{D5DAC2F7-5EC6-4F8F-8277-86398BE3F51B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42A4C273-79DD-4C43-A207-1DF45EF55130}"/>
    <cellStyle name="Normal 9 4 3 2 2 2 2 2 2" xfId="5475" xr:uid="{E8B98178-53C3-4897-9DFB-78E9760C954E}"/>
    <cellStyle name="Normal 9 4 3 2 2 2 2 2 3" xfId="5104" xr:uid="{5A217E5E-706A-496E-9D05-B97D75AB4881}"/>
    <cellStyle name="Normal 9 4 3 2 2 2 3" xfId="4754" xr:uid="{85353A7C-8E36-4C79-B5EA-17C3E32CA4BA}"/>
    <cellStyle name="Normal 9 4 3 2 2 2 3 2" xfId="5476" xr:uid="{D0664A23-4E84-4DDE-A2DC-5CD4315BCBFA}"/>
    <cellStyle name="Normal 9 4 3 2 2 2 3 3" xfId="5103" xr:uid="{F937D56A-E779-40C2-853A-8F45FC0B389A}"/>
    <cellStyle name="Normal 9 4 3 2 2 3" xfId="3311" xr:uid="{11006371-3CA0-4985-B591-71D72B539045}"/>
    <cellStyle name="Normal 9 4 3 2 2 3 2" xfId="4755" xr:uid="{E1F74F50-996E-4618-9B0D-006ACAD826EF}"/>
    <cellStyle name="Normal 9 4 3 2 2 3 2 2" xfId="5477" xr:uid="{274FC0E4-BAAA-42B6-87C8-6E1F5D201874}"/>
    <cellStyle name="Normal 9 4 3 2 2 3 2 3" xfId="5105" xr:uid="{1A46B56B-DD8B-4AF8-96A4-1B2AD0AE177C}"/>
    <cellStyle name="Normal 9 4 3 2 2 4" xfId="3312" xr:uid="{E62A273D-F6D5-433E-B6BD-74AE87A1D16D}"/>
    <cellStyle name="Normal 9 4 3 2 2 4 2" xfId="5106" xr:uid="{31C54867-90A9-4CDF-885B-20E147865E42}"/>
    <cellStyle name="Normal 9 4 3 2 2 5" xfId="5102" xr:uid="{29EDAFEC-1138-4727-A3AC-B1D8E42D0E28}"/>
    <cellStyle name="Normal 9 4 3 2 3" xfId="3313" xr:uid="{CDF820E3-1F8D-4790-8EBB-F35BAB48E074}"/>
    <cellStyle name="Normal 9 4 3 2 3 2" xfId="3314" xr:uid="{C6D6D191-4345-4124-95DB-DA72114A04AD}"/>
    <cellStyle name="Normal 9 4 3 2 3 2 2" xfId="4756" xr:uid="{572219B6-6D9C-4AF2-8FFA-128D9474D9BC}"/>
    <cellStyle name="Normal 9 4 3 2 3 2 2 2" xfId="5478" xr:uid="{57F4A070-8623-4FEB-AE11-184F4E66C329}"/>
    <cellStyle name="Normal 9 4 3 2 3 2 2 3" xfId="5108" xr:uid="{507EFCC8-1D53-4081-A471-E363510BAF18}"/>
    <cellStyle name="Normal 9 4 3 2 3 3" xfId="3315" xr:uid="{F82A6596-11F2-4F37-AE15-33682F6E3CCA}"/>
    <cellStyle name="Normal 9 4 3 2 3 3 2" xfId="5109" xr:uid="{104B0E81-CD8F-42BF-80DB-5F13AE1333C4}"/>
    <cellStyle name="Normal 9 4 3 2 3 4" xfId="3316" xr:uid="{93A4C50D-082E-4EAA-80B5-ABA592ACE146}"/>
    <cellStyle name="Normal 9 4 3 2 3 4 2" xfId="5110" xr:uid="{FD913B0C-3258-4AE3-B3B0-6FE27773DDAA}"/>
    <cellStyle name="Normal 9 4 3 2 3 5" xfId="5107" xr:uid="{FFA35956-E8ED-4485-8ADA-CB81CAEA11AE}"/>
    <cellStyle name="Normal 9 4 3 2 4" xfId="3317" xr:uid="{0989A098-235A-42A9-8FF4-60D3A72B6897}"/>
    <cellStyle name="Normal 9 4 3 2 4 2" xfId="4757" xr:uid="{C31BB0A4-82D7-4947-BF5F-856071742D5B}"/>
    <cellStyle name="Normal 9 4 3 2 4 2 2" xfId="5479" xr:uid="{0986F130-7B4F-41CC-BC84-96A93A73E576}"/>
    <cellStyle name="Normal 9 4 3 2 4 2 3" xfId="5111" xr:uid="{73543F9D-F347-488E-A9B2-5F090617C2E8}"/>
    <cellStyle name="Normal 9 4 3 2 5" xfId="3318" xr:uid="{74781C37-F52E-4614-9623-0B5315CC4C21}"/>
    <cellStyle name="Normal 9 4 3 2 5 2" xfId="5112" xr:uid="{87AAB13C-722C-4934-B73C-EC95132C383D}"/>
    <cellStyle name="Normal 9 4 3 2 6" xfId="3319" xr:uid="{47557503-8191-4F66-A55C-0066518F1329}"/>
    <cellStyle name="Normal 9 4 3 2 6 2" xfId="5113" xr:uid="{8EDAD367-9B19-44A7-BA44-8F55679BE31E}"/>
    <cellStyle name="Normal 9 4 3 2 7" xfId="5101" xr:uid="{9F37357B-2527-4B63-84BB-B0D78603D2B4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F6543158-8A2B-4D61-95A6-D7A099C91772}"/>
    <cellStyle name="Normal 9 4 3 3 2 2 2 2" xfId="5480" xr:uid="{B3BD10F1-DB00-484A-B204-BDE3A6727AF3}"/>
    <cellStyle name="Normal 9 4 3 3 2 2 2 3" xfId="5116" xr:uid="{5F602E0A-86A8-4019-8F64-6EBF7C6BFA83}"/>
    <cellStyle name="Normal 9 4 3 3 2 3" xfId="3323" xr:uid="{7540B3B3-BE63-4382-8788-035841DB8000}"/>
    <cellStyle name="Normal 9 4 3 3 2 3 2" xfId="5117" xr:uid="{FF8B46BB-FF96-44A3-B916-11EE61AFAB8C}"/>
    <cellStyle name="Normal 9 4 3 3 2 4" xfId="3324" xr:uid="{4D05D9EA-2B64-4F3B-97E4-EE0965D522EA}"/>
    <cellStyle name="Normal 9 4 3 3 2 4 2" xfId="5118" xr:uid="{9A94D489-8EBE-4DD4-804A-8ADC3F2465EC}"/>
    <cellStyle name="Normal 9 4 3 3 2 5" xfId="5115" xr:uid="{328FCD0D-5688-4EBF-9133-FFD5D0F097A6}"/>
    <cellStyle name="Normal 9 4 3 3 3" xfId="3325" xr:uid="{1695321A-5755-4761-9344-30D1F8022A20}"/>
    <cellStyle name="Normal 9 4 3 3 3 2" xfId="4759" xr:uid="{14119C7B-A2A6-464E-A673-E6E9F347EECA}"/>
    <cellStyle name="Normal 9 4 3 3 3 2 2" xfId="5481" xr:uid="{FDD59218-D87C-4C39-B348-AFA0F93E2018}"/>
    <cellStyle name="Normal 9 4 3 3 3 2 3" xfId="5119" xr:uid="{FD96B8CB-73E5-40B0-9B23-44EBBF212E17}"/>
    <cellStyle name="Normal 9 4 3 3 4" xfId="3326" xr:uid="{E5D4892A-4307-46D8-9909-A239FFC90172}"/>
    <cellStyle name="Normal 9 4 3 3 4 2" xfId="5120" xr:uid="{CF53CBE8-6184-47EA-A42E-FCB27C7EEEB6}"/>
    <cellStyle name="Normal 9 4 3 3 5" xfId="3327" xr:uid="{4FF37372-DFBC-4372-9252-087A62240A77}"/>
    <cellStyle name="Normal 9 4 3 3 5 2" xfId="5121" xr:uid="{D48FCF99-2D4E-48D4-882A-BBFE93E7A339}"/>
    <cellStyle name="Normal 9 4 3 3 6" xfId="5114" xr:uid="{CB9EC325-7C62-4CC4-B7DC-D830080B396D}"/>
    <cellStyle name="Normal 9 4 3 4" xfId="3328" xr:uid="{B65728D1-7259-48BA-B3D2-BD4C2CBF7246}"/>
    <cellStyle name="Normal 9 4 3 4 2" xfId="3329" xr:uid="{BE4EE3B0-ECF7-4EF0-ADD3-F7F9BC0D8FBD}"/>
    <cellStyle name="Normal 9 4 3 4 2 2" xfId="4760" xr:uid="{D93A88C9-CA90-4B93-8EFE-91008D65B92C}"/>
    <cellStyle name="Normal 9 4 3 4 2 2 2" xfId="5482" xr:uid="{4D0238F4-FF72-4FA0-BF3A-06FC90227E2D}"/>
    <cellStyle name="Normal 9 4 3 4 2 2 3" xfId="5123" xr:uid="{D265BC65-BE47-4FEE-85AB-F2CA981F62EA}"/>
    <cellStyle name="Normal 9 4 3 4 3" xfId="3330" xr:uid="{B566C851-B38D-41FF-BF26-4880290593F5}"/>
    <cellStyle name="Normal 9 4 3 4 3 2" xfId="5124" xr:uid="{40DC6BC4-8E59-4320-873B-96531E58C448}"/>
    <cellStyle name="Normal 9 4 3 4 4" xfId="3331" xr:uid="{C4DF18AD-95DD-4803-8718-861871550545}"/>
    <cellStyle name="Normal 9 4 3 4 4 2" xfId="5125" xr:uid="{3D4F2EEE-0451-4D9A-A1AF-C5A78BE3F3AC}"/>
    <cellStyle name="Normal 9 4 3 4 5" xfId="5122" xr:uid="{F9C3103F-0A79-4272-9B56-8DAF6F124D90}"/>
    <cellStyle name="Normal 9 4 3 5" xfId="3332" xr:uid="{6BE34A0C-5247-4E0E-8C18-CBEF482FD451}"/>
    <cellStyle name="Normal 9 4 3 5 2" xfId="3333" xr:uid="{69C0B82B-E59E-451D-8DA8-F3B070829995}"/>
    <cellStyle name="Normal 9 4 3 5 2 2" xfId="5127" xr:uid="{A37DB34F-274D-4B26-ABA8-513E2CDDBB1E}"/>
    <cellStyle name="Normal 9 4 3 5 3" xfId="3334" xr:uid="{C658907C-AF6D-45D3-88AB-E4B8019AE96D}"/>
    <cellStyle name="Normal 9 4 3 5 3 2" xfId="5128" xr:uid="{C5E7C5C0-4A4E-4C19-83EE-F7E716979E64}"/>
    <cellStyle name="Normal 9 4 3 5 4" xfId="3335" xr:uid="{8BAF2CE6-A7BF-40F0-8222-1362BA7F2706}"/>
    <cellStyle name="Normal 9 4 3 5 4 2" xfId="5129" xr:uid="{A5E511B6-E7B3-4889-B4F7-3C8475044D4E}"/>
    <cellStyle name="Normal 9 4 3 5 5" xfId="5126" xr:uid="{EDF4DA47-5128-4828-AA69-322D1E4F9E3D}"/>
    <cellStyle name="Normal 9 4 3 6" xfId="3336" xr:uid="{663F01B0-33FA-4D39-B6E1-F587E2B0AF15}"/>
    <cellStyle name="Normal 9 4 3 6 2" xfId="5130" xr:uid="{50EF8E06-EB83-46BE-82C7-DE0867A65AA5}"/>
    <cellStyle name="Normal 9 4 3 7" xfId="3337" xr:uid="{ED672016-18E9-4ABB-90F2-C09EC1FDC260}"/>
    <cellStyle name="Normal 9 4 3 7 2" xfId="5131" xr:uid="{50F6E35B-FC77-4802-8AD2-B61F217901E7}"/>
    <cellStyle name="Normal 9 4 3 8" xfId="3338" xr:uid="{818A346A-71F6-4324-9525-50E86AB2A0BA}"/>
    <cellStyle name="Normal 9 4 3 8 2" xfId="5132" xr:uid="{8AF62B8E-B4B3-4BF7-A215-907DFC4824C0}"/>
    <cellStyle name="Normal 9 4 3 9" xfId="5100" xr:uid="{2FF636BD-9915-4DF7-85EF-8034179B2956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DECB168A-14BB-433C-9990-12239BBFCEC4}"/>
    <cellStyle name="Normal 9 4 4 2 2 2 3" xfId="5136" xr:uid="{8DD5848E-2F2C-4176-BDDD-0C6C0CC33A19}"/>
    <cellStyle name="Normal 9 4 4 2 2 3" xfId="3343" xr:uid="{1B8C1CF7-E5C9-4880-B588-E7606850BBF2}"/>
    <cellStyle name="Normal 9 4 4 2 2 3 2" xfId="5138" xr:uid="{99912F3B-0855-4E5F-9163-631CAE2F9E7E}"/>
    <cellStyle name="Normal 9 4 4 2 2 4" xfId="3344" xr:uid="{A6BBA61C-2B58-4B6A-8522-D19F9275B174}"/>
    <cellStyle name="Normal 9 4 4 2 2 4 2" xfId="5139" xr:uid="{1B741310-7985-4C67-AB96-695948127D56}"/>
    <cellStyle name="Normal 9 4 4 2 2 5" xfId="5135" xr:uid="{8721FDB4-A555-45F5-AD47-2273E20305A1}"/>
    <cellStyle name="Normal 9 4 4 2 3" xfId="3345" xr:uid="{58AD18EB-8B28-4CCF-A2F5-A6C00EBA9C96}"/>
    <cellStyle name="Normal 9 4 4 2 3 2" xfId="4274" xr:uid="{7633241B-2A2F-4012-9F3C-417098F53043}"/>
    <cellStyle name="Normal 9 4 4 2 3 2 2" xfId="5141" xr:uid="{1B1AB9FB-BCF8-4AB2-B7EA-DE1ED78B85BC}"/>
    <cellStyle name="Normal 9 4 4 2 3 3" xfId="5140" xr:uid="{2BEF5FCD-671A-4437-8187-5D1A0E6859BA}"/>
    <cellStyle name="Normal 9 4 4 2 4" xfId="3346" xr:uid="{3F26112B-9D0F-4391-92B1-84B930FB740C}"/>
    <cellStyle name="Normal 9 4 4 2 4 2" xfId="5142" xr:uid="{9AE10CCD-0AF7-4FC3-A1D6-FDC561E72297}"/>
    <cellStyle name="Normal 9 4 4 2 5" xfId="3347" xr:uid="{97EBE7D5-F65F-460B-9708-FD331A512542}"/>
    <cellStyle name="Normal 9 4 4 2 5 2" xfId="5143" xr:uid="{770E76B6-48EF-48DD-AC78-98DDF33A7DFB}"/>
    <cellStyle name="Normal 9 4 4 2 6" xfId="5134" xr:uid="{A8B39E60-3B16-4C49-892C-9F0909B0759D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07D7763A-5DD7-4DC8-B954-FAC63D797790}"/>
    <cellStyle name="Normal 9 4 4 3 2 3" xfId="5145" xr:uid="{D428F8F9-8E44-4B54-9A22-B20958210429}"/>
    <cellStyle name="Normal 9 4 4 3 3" xfId="3350" xr:uid="{677283A2-FBAA-4A7D-BF93-5C581F8828B9}"/>
    <cellStyle name="Normal 9 4 4 3 3 2" xfId="5147" xr:uid="{2C1AD74C-2B92-4EC0-96EA-E0AB942B1875}"/>
    <cellStyle name="Normal 9 4 4 3 4" xfId="3351" xr:uid="{086C0F03-BD4C-4343-9F4F-C5C72CC9C108}"/>
    <cellStyle name="Normal 9 4 4 3 4 2" xfId="5148" xr:uid="{360F766F-32E2-4F44-8603-F2CE0E30265F}"/>
    <cellStyle name="Normal 9 4 4 3 5" xfId="5144" xr:uid="{3807D646-ACE3-4CE4-9512-940094D9CF0F}"/>
    <cellStyle name="Normal 9 4 4 4" xfId="3352" xr:uid="{373083DB-45F7-467D-8220-0D1AFD273947}"/>
    <cellStyle name="Normal 9 4 4 4 2" xfId="3353" xr:uid="{321DF2AC-9CAD-420A-9817-3F63C8157AEA}"/>
    <cellStyle name="Normal 9 4 4 4 2 2" xfId="5150" xr:uid="{E940DE01-83CA-4CD6-87CD-3E63F34CDF7C}"/>
    <cellStyle name="Normal 9 4 4 4 3" xfId="3354" xr:uid="{B396A407-E763-4E74-9620-D29DAC74A0C9}"/>
    <cellStyle name="Normal 9 4 4 4 3 2" xfId="5151" xr:uid="{FCAA9671-D99B-419C-AB3B-12B7DFE5A869}"/>
    <cellStyle name="Normal 9 4 4 4 4" xfId="3355" xr:uid="{49057117-C5D1-4F54-9358-182822105648}"/>
    <cellStyle name="Normal 9 4 4 4 4 2" xfId="5152" xr:uid="{63DD72CD-BFE1-4B77-9518-3CB75FCF5741}"/>
    <cellStyle name="Normal 9 4 4 4 5" xfId="5149" xr:uid="{C8DAF05F-D299-4CFB-965D-26E50C8E7AA0}"/>
    <cellStyle name="Normal 9 4 4 5" xfId="3356" xr:uid="{C64D3DB9-8FB5-481D-8C0E-356859EB31C3}"/>
    <cellStyle name="Normal 9 4 4 5 2" xfId="5153" xr:uid="{50A33182-8394-4F1D-97D8-EB5A0304E4D7}"/>
    <cellStyle name="Normal 9 4 4 6" xfId="3357" xr:uid="{CE611F52-669B-4434-9538-3DE5D1953BF8}"/>
    <cellStyle name="Normal 9 4 4 6 2" xfId="5154" xr:uid="{7C2571C8-BF98-4F90-B0F5-3D8C95D99FB0}"/>
    <cellStyle name="Normal 9 4 4 7" xfId="3358" xr:uid="{E42AA119-7F29-4E69-B4D7-3893569B3A67}"/>
    <cellStyle name="Normal 9 4 4 7 2" xfId="5155" xr:uid="{C212A250-A1FC-4ED5-8CAA-448060384BB2}"/>
    <cellStyle name="Normal 9 4 4 8" xfId="5133" xr:uid="{0C70B1A4-1941-4F9B-B766-1C5CB9D3A21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F0ED4A4B-4E8C-46B2-A3D0-2F157D6506EE}"/>
    <cellStyle name="Normal 9 4 5 2 2 3" xfId="5158" xr:uid="{36C98C94-C9B6-4FD5-8322-085688550D3B}"/>
    <cellStyle name="Normal 9 4 5 2 3" xfId="3362" xr:uid="{DC9331B7-1C1E-4DEF-8ACA-BBB92E1435CA}"/>
    <cellStyle name="Normal 9 4 5 2 3 2" xfId="5160" xr:uid="{56E8B3CE-94B9-4CF3-B5B5-D0102010AD34}"/>
    <cellStyle name="Normal 9 4 5 2 4" xfId="3363" xr:uid="{A08CA7CB-1D88-4572-B0F9-EF195DDDD5C2}"/>
    <cellStyle name="Normal 9 4 5 2 4 2" xfId="5161" xr:uid="{8178AAE8-B3F6-4119-8B47-6FEECAF8AC01}"/>
    <cellStyle name="Normal 9 4 5 2 5" xfId="5157" xr:uid="{362668E5-6B06-4AC9-885F-774F0E24FAC1}"/>
    <cellStyle name="Normal 9 4 5 3" xfId="3364" xr:uid="{A1E9C33C-C94E-4FFB-BAAF-493B0788A2C1}"/>
    <cellStyle name="Normal 9 4 5 3 2" xfId="3365" xr:uid="{3876BB89-BE58-496A-92CB-3F4DBDAC9F60}"/>
    <cellStyle name="Normal 9 4 5 3 2 2" xfId="5163" xr:uid="{5ED14735-2920-45C4-AAF2-CE4425C0956F}"/>
    <cellStyle name="Normal 9 4 5 3 3" xfId="3366" xr:uid="{F73D1800-06A9-4D99-8554-9DB4BC2DCF62}"/>
    <cellStyle name="Normal 9 4 5 3 3 2" xfId="5164" xr:uid="{2CC0496F-DA87-498E-B574-995519B5BE32}"/>
    <cellStyle name="Normal 9 4 5 3 4" xfId="3367" xr:uid="{41C66C3B-088B-4235-9A2A-04856B8649BA}"/>
    <cellStyle name="Normal 9 4 5 3 4 2" xfId="5165" xr:uid="{7B9995A5-FB7D-4BC4-86AC-136D9413D03D}"/>
    <cellStyle name="Normal 9 4 5 3 5" xfId="5162" xr:uid="{1DBF19D4-BE57-4310-9553-DBD423C3BADF}"/>
    <cellStyle name="Normal 9 4 5 4" xfId="3368" xr:uid="{E2116F0C-A7ED-4018-B37E-6460DD191EFB}"/>
    <cellStyle name="Normal 9 4 5 4 2" xfId="5166" xr:uid="{7B4732A0-937E-4FEC-B4BA-57263748F107}"/>
    <cellStyle name="Normal 9 4 5 5" xfId="3369" xr:uid="{10597110-38DF-4F4E-BF64-F79F5D4481D5}"/>
    <cellStyle name="Normal 9 4 5 5 2" xfId="5167" xr:uid="{49413D23-F4D3-48C8-93A7-A41523984C86}"/>
    <cellStyle name="Normal 9 4 5 6" xfId="3370" xr:uid="{6193CB2F-0D4F-4003-B651-78D0486386BF}"/>
    <cellStyle name="Normal 9 4 5 6 2" xfId="5168" xr:uid="{E6E503B6-5BF0-42AE-9E59-010C8969501B}"/>
    <cellStyle name="Normal 9 4 5 7" xfId="5156" xr:uid="{E747DF3D-D9AD-4098-B7AF-B8627EDD3E7D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27F36210-D784-4E87-B21E-733877FBB869}"/>
    <cellStyle name="Normal 9 4 6 2 3" xfId="3374" xr:uid="{936E98DF-DA76-41C5-997F-EDEF1086A88A}"/>
    <cellStyle name="Normal 9 4 6 2 3 2" xfId="5172" xr:uid="{A0B86247-D0AC-4AE5-BBCE-6E6BF8A08BAD}"/>
    <cellStyle name="Normal 9 4 6 2 4" xfId="3375" xr:uid="{D86FE3C7-4910-4F6A-AFE5-FB872984644E}"/>
    <cellStyle name="Normal 9 4 6 2 4 2" xfId="5173" xr:uid="{C96FE276-3EC5-4F65-B7D8-30FD84A3F5ED}"/>
    <cellStyle name="Normal 9 4 6 2 5" xfId="5170" xr:uid="{EB0C3397-DE46-48A0-9661-AB5AED3377A0}"/>
    <cellStyle name="Normal 9 4 6 3" xfId="3376" xr:uid="{7D42B768-6197-45F7-A266-F5094882D122}"/>
    <cellStyle name="Normal 9 4 6 3 2" xfId="5174" xr:uid="{D0DF80A1-F4BF-4FDE-A038-BA1FB0EA3154}"/>
    <cellStyle name="Normal 9 4 6 4" xfId="3377" xr:uid="{7DB71026-A14B-43C5-8F56-41602DDF0746}"/>
    <cellStyle name="Normal 9 4 6 4 2" xfId="5175" xr:uid="{34E12623-9A0B-4B59-B550-C2974BD26EE7}"/>
    <cellStyle name="Normal 9 4 6 5" xfId="3378" xr:uid="{331CA8AB-5B2B-4241-B49C-65027FE1626C}"/>
    <cellStyle name="Normal 9 4 6 5 2" xfId="5176" xr:uid="{86739D64-401D-42A4-B266-4ABB5C20045C}"/>
    <cellStyle name="Normal 9 4 6 6" xfId="5169" xr:uid="{EDB28AA2-B2F8-413A-A62A-C30CF7B12E8D}"/>
    <cellStyle name="Normal 9 4 7" xfId="3379" xr:uid="{23E879BA-5EDE-4527-B83F-BD3E7C5CD9E1}"/>
    <cellStyle name="Normal 9 4 7 2" xfId="3380" xr:uid="{FE6BB645-9DCD-439A-AA54-1D20CA64AABA}"/>
    <cellStyle name="Normal 9 4 7 2 2" xfId="5178" xr:uid="{553742EA-F239-4562-B947-C94E6571832A}"/>
    <cellStyle name="Normal 9 4 7 3" xfId="3381" xr:uid="{63EACFD9-C165-4BCD-83BB-E9C03CCCBB36}"/>
    <cellStyle name="Normal 9 4 7 3 2" xfId="5179" xr:uid="{84409F83-8D38-417B-83F3-94BFDCFC40D7}"/>
    <cellStyle name="Normal 9 4 7 4" xfId="3382" xr:uid="{A237818C-2634-4E2F-A320-E14CE2E43306}"/>
    <cellStyle name="Normal 9 4 7 4 2" xfId="5180" xr:uid="{23873530-6E70-4B01-A33E-50EAF92DFB7D}"/>
    <cellStyle name="Normal 9 4 7 5" xfId="5177" xr:uid="{3BC2DA36-2CEE-4D03-A3EA-647FC0EC5A63}"/>
    <cellStyle name="Normal 9 4 8" xfId="3383" xr:uid="{4B3F0F96-7698-4C1B-9352-DFB8A143B4C0}"/>
    <cellStyle name="Normal 9 4 8 2" xfId="3384" xr:uid="{1652C9F7-EF06-4CE0-89E5-AD33D943B7C8}"/>
    <cellStyle name="Normal 9 4 8 2 2" xfId="5182" xr:uid="{F5F19999-4978-4A8E-9059-BD2D4C665DAA}"/>
    <cellStyle name="Normal 9 4 8 3" xfId="3385" xr:uid="{42C48E4C-0A45-4969-A540-285C636278BC}"/>
    <cellStyle name="Normal 9 4 8 3 2" xfId="5183" xr:uid="{2F50A187-AC06-4B4F-BDCC-7C8C64DEACE5}"/>
    <cellStyle name="Normal 9 4 8 4" xfId="3386" xr:uid="{6ED60723-E769-4128-AB65-7053B9A54F85}"/>
    <cellStyle name="Normal 9 4 8 4 2" xfId="5184" xr:uid="{F7621207-365F-4FA2-974B-0AF4CE073EB7}"/>
    <cellStyle name="Normal 9 4 8 5" xfId="5181" xr:uid="{A112F63E-CC32-45F6-ADB4-C6A51A421263}"/>
    <cellStyle name="Normal 9 4 9" xfId="3387" xr:uid="{0A0D880C-0BFC-41C8-B227-974676FB3A25}"/>
    <cellStyle name="Normal 9 4 9 2" xfId="5185" xr:uid="{FE5956CF-6836-43D1-A440-3F5CA199280F}"/>
    <cellStyle name="Normal 9 5" xfId="3388" xr:uid="{F86CC073-51FB-4947-B60F-A224C8F5AAAD}"/>
    <cellStyle name="Normal 9 5 10" xfId="3389" xr:uid="{A9761081-2313-4CCE-946F-97186494E246}"/>
    <cellStyle name="Normal 9 5 10 2" xfId="5187" xr:uid="{BF91A787-528F-4AD0-AD7B-F2F8D1442E80}"/>
    <cellStyle name="Normal 9 5 11" xfId="3390" xr:uid="{D20600A0-E03E-4CBD-8164-D0D21344248F}"/>
    <cellStyle name="Normal 9 5 11 2" xfId="5188" xr:uid="{7E10E11D-AF66-4456-9971-D6B29650169B}"/>
    <cellStyle name="Normal 9 5 12" xfId="5186" xr:uid="{2C31FFA7-A1F6-46B7-9BAE-97A807A0DA3A}"/>
    <cellStyle name="Normal 9 5 2" xfId="3391" xr:uid="{A630278B-53B1-4F67-ABBD-AD5D7E85E57A}"/>
    <cellStyle name="Normal 9 5 2 10" xfId="5189" xr:uid="{2A414642-8DEF-4262-B0C1-F516F3CBD50F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7343E2E5-1471-41DD-AF4B-D39932D802DA}"/>
    <cellStyle name="Normal 9 5 2 2 2 2 2 2 2" xfId="5646" xr:uid="{131D58E6-E2C2-422B-9E56-7FE2700D753D}"/>
    <cellStyle name="Normal 9 5 2 2 2 2 3" xfId="3396" xr:uid="{3E2CCF73-B1F9-4F05-80C1-CDC65940B91F}"/>
    <cellStyle name="Normal 9 5 2 2 2 2 3 2" xfId="5194" xr:uid="{7C445EB2-8D10-4B1A-9C7D-2D16759BC800}"/>
    <cellStyle name="Normal 9 5 2 2 2 2 4" xfId="3397" xr:uid="{BF6CCD5E-E621-4573-AA38-665E2F75835D}"/>
    <cellStyle name="Normal 9 5 2 2 2 2 4 2" xfId="5195" xr:uid="{2057AA29-4191-43B7-A62E-5C2CC84A5DF9}"/>
    <cellStyle name="Normal 9 5 2 2 2 2 5" xfId="5192" xr:uid="{D4AC9096-AF43-4811-A0DE-681C0BB3676C}"/>
    <cellStyle name="Normal 9 5 2 2 2 3" xfId="3398" xr:uid="{52C60F68-7D3D-4FAB-9822-F8D800416909}"/>
    <cellStyle name="Normal 9 5 2 2 2 3 2" xfId="3399" xr:uid="{A7D84D49-75C3-492F-8483-A4BA44E1ED1E}"/>
    <cellStyle name="Normal 9 5 2 2 2 3 2 2" xfId="5197" xr:uid="{F0EA2A80-4A5C-4662-BF93-08979DC609B2}"/>
    <cellStyle name="Normal 9 5 2 2 2 3 3" xfId="3400" xr:uid="{DEB0BFC0-6AC8-47D9-B90F-FD577C17CA56}"/>
    <cellStyle name="Normal 9 5 2 2 2 3 3 2" xfId="5198" xr:uid="{7F1AF54A-A1EE-46A2-AB60-09C24C6BDAF3}"/>
    <cellStyle name="Normal 9 5 2 2 2 3 4" xfId="3401" xr:uid="{03CA0861-E115-40D7-AD98-93C13EA8709B}"/>
    <cellStyle name="Normal 9 5 2 2 2 3 4 2" xfId="5199" xr:uid="{BC012CE6-08BF-4C02-AEA7-4B13C8C5C239}"/>
    <cellStyle name="Normal 9 5 2 2 2 3 5" xfId="5196" xr:uid="{1C528584-5841-4CC4-BE42-685FB330EA55}"/>
    <cellStyle name="Normal 9 5 2 2 2 4" xfId="3402" xr:uid="{5D86A963-245A-49A6-A2B1-B654F7A5EFF0}"/>
    <cellStyle name="Normal 9 5 2 2 2 4 2" xfId="5200" xr:uid="{5A2F247E-1CA8-418F-AB09-3FCFA7964C81}"/>
    <cellStyle name="Normal 9 5 2 2 2 5" xfId="3403" xr:uid="{0D7CCE81-E84A-4D9A-80E7-BF2B58D2C1DD}"/>
    <cellStyle name="Normal 9 5 2 2 2 5 2" xfId="5201" xr:uid="{C1C4C6B7-DD76-4E76-9495-0CB35F0A0465}"/>
    <cellStyle name="Normal 9 5 2 2 2 6" xfId="3404" xr:uid="{FE0A2B1A-1FB6-4859-A93A-8CAF03C86E3D}"/>
    <cellStyle name="Normal 9 5 2 2 2 6 2" xfId="5202" xr:uid="{D4072D10-79F1-44F2-93D5-4528767F4182}"/>
    <cellStyle name="Normal 9 5 2 2 2 7" xfId="5191" xr:uid="{09ADE129-B43E-419D-AEDC-BCEBC47BD747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D972E511-ABFE-4F3B-9A42-23BFFC6E1FD0}"/>
    <cellStyle name="Normal 9 5 2 2 3 2 3" xfId="3408" xr:uid="{460C8630-68AB-426D-9D9D-763D724AF965}"/>
    <cellStyle name="Normal 9 5 2 2 3 2 3 2" xfId="5206" xr:uid="{DA0782C5-A084-49B7-9081-01EAE77404CA}"/>
    <cellStyle name="Normal 9 5 2 2 3 2 4" xfId="3409" xr:uid="{D555BAE4-2377-4ABA-9575-DA6DB052A73A}"/>
    <cellStyle name="Normal 9 5 2 2 3 2 4 2" xfId="5207" xr:uid="{11B45682-B436-4322-8C9B-1C9CB5008312}"/>
    <cellStyle name="Normal 9 5 2 2 3 2 5" xfId="5204" xr:uid="{59B0C16F-0F99-4966-9E95-14DFF9F59608}"/>
    <cellStyle name="Normal 9 5 2 2 3 3" xfId="3410" xr:uid="{C505AA95-563E-408B-A1CC-731CD37B53A9}"/>
    <cellStyle name="Normal 9 5 2 2 3 3 2" xfId="5208" xr:uid="{27602F42-DC57-4ECF-BB31-C399DC7F7C54}"/>
    <cellStyle name="Normal 9 5 2 2 3 4" xfId="3411" xr:uid="{D68FF109-AC44-43B9-9469-DF21F3BAECA0}"/>
    <cellStyle name="Normal 9 5 2 2 3 4 2" xfId="5209" xr:uid="{AC420D57-4A93-4846-B52E-B7D23F322397}"/>
    <cellStyle name="Normal 9 5 2 2 3 5" xfId="3412" xr:uid="{48D2BC56-2EE9-4334-A763-D2EDC87911F4}"/>
    <cellStyle name="Normal 9 5 2 2 3 5 2" xfId="5210" xr:uid="{CAFA6E22-2438-43C5-8BEB-5CF236C3B247}"/>
    <cellStyle name="Normal 9 5 2 2 3 6" xfId="5203" xr:uid="{1E249810-ECA7-4EE1-9273-F5722B6E5F72}"/>
    <cellStyle name="Normal 9 5 2 2 4" xfId="3413" xr:uid="{19746D52-1266-4886-850F-DE49B8F1E5D1}"/>
    <cellStyle name="Normal 9 5 2 2 4 2" xfId="3414" xr:uid="{8F02253D-2DA7-4DF7-AB36-0A15BE33DDCE}"/>
    <cellStyle name="Normal 9 5 2 2 4 2 2" xfId="5212" xr:uid="{1203571B-D536-4CCC-B501-4CBF777F64AB}"/>
    <cellStyle name="Normal 9 5 2 2 4 2 2 2" xfId="5647" xr:uid="{5761901B-1213-481D-9587-914519A519DA}"/>
    <cellStyle name="Normal 9 5 2 2 4 3" xfId="3415" xr:uid="{A1462127-7D09-4D1D-AA9D-AF764FEC13B9}"/>
    <cellStyle name="Normal 9 5 2 2 4 3 2" xfId="5213" xr:uid="{5C315F7F-3C04-46E6-8004-4D0CAB76CA4A}"/>
    <cellStyle name="Normal 9 5 2 2 4 4" xfId="3416" xr:uid="{E5FC1265-8147-4DBD-94DB-054BA3D935D8}"/>
    <cellStyle name="Normal 9 5 2 2 4 4 2" xfId="5214" xr:uid="{45321C21-9FCC-4A76-8944-887C92BCAD1D}"/>
    <cellStyle name="Normal 9 5 2 2 4 5" xfId="5211" xr:uid="{C2878093-837D-40DF-B288-2A6A039FADEB}"/>
    <cellStyle name="Normal 9 5 2 2 5" xfId="3417" xr:uid="{D1030FEA-03C9-49A7-8E62-BABCB3AB477F}"/>
    <cellStyle name="Normal 9 5 2 2 5 2" xfId="3418" xr:uid="{9EF967B1-DD50-422B-9C1C-8D416AF67331}"/>
    <cellStyle name="Normal 9 5 2 2 5 2 2" xfId="5216" xr:uid="{6BCA7797-4E6B-4900-AD07-9FD72CD9ADA6}"/>
    <cellStyle name="Normal 9 5 2 2 5 3" xfId="3419" xr:uid="{3ADD6D94-AD84-40E9-A436-ABE7AEFFDEE9}"/>
    <cellStyle name="Normal 9 5 2 2 5 3 2" xfId="5217" xr:uid="{ADB47F41-6F54-491D-AB07-9D1F7A28F302}"/>
    <cellStyle name="Normal 9 5 2 2 5 4" xfId="3420" xr:uid="{EBC5E9A4-78A2-4167-A8DF-A6150A067C14}"/>
    <cellStyle name="Normal 9 5 2 2 5 4 2" xfId="5218" xr:uid="{2AB53DEC-A44F-4900-93F2-45312F5E991A}"/>
    <cellStyle name="Normal 9 5 2 2 5 5" xfId="5215" xr:uid="{8F646013-8344-42E1-865C-9EEE28F111CF}"/>
    <cellStyle name="Normal 9 5 2 2 6" xfId="3421" xr:uid="{5E5DB2A2-9827-4596-869F-B8830BBB12B8}"/>
    <cellStyle name="Normal 9 5 2 2 6 2" xfId="5219" xr:uid="{C40873BF-700F-443C-9A3E-DF7A123BB319}"/>
    <cellStyle name="Normal 9 5 2 2 7" xfId="3422" xr:uid="{88D7E271-7BDB-49C9-AD74-416A73ED543D}"/>
    <cellStyle name="Normal 9 5 2 2 7 2" xfId="5220" xr:uid="{CCAB7DB1-0EC0-4B58-A7CD-C5C5D30959D3}"/>
    <cellStyle name="Normal 9 5 2 2 8" xfId="3423" xr:uid="{08E1DCC5-DF73-4598-A21C-A13B18CBF928}"/>
    <cellStyle name="Normal 9 5 2 2 8 2" xfId="5221" xr:uid="{7973CEDC-BBF4-4DAE-89DC-1CCD965F9E45}"/>
    <cellStyle name="Normal 9 5 2 2 9" xfId="5190" xr:uid="{F91931D3-67D8-4A08-B7ED-F9FC58B7D201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389DCA4A-78EE-408C-BF76-DB37E2E80478}"/>
    <cellStyle name="Normal 9 5 2 3 2 2 2 2" xfId="5648" xr:uid="{0F99C8D5-3730-465A-9278-B76BF803BF09}"/>
    <cellStyle name="Normal 9 5 2 3 2 3" xfId="3427" xr:uid="{6CAF1EA0-5483-45FF-99E2-B6981CAE9767}"/>
    <cellStyle name="Normal 9 5 2 3 2 3 2" xfId="5225" xr:uid="{9F7808C9-9963-401F-8534-B30FD8A4C71E}"/>
    <cellStyle name="Normal 9 5 2 3 2 4" xfId="3428" xr:uid="{B47E8974-458C-4AF9-84CC-34D421E180D2}"/>
    <cellStyle name="Normal 9 5 2 3 2 4 2" xfId="5226" xr:uid="{BC61FFAA-3E13-49BF-B2FF-223390C5CEA9}"/>
    <cellStyle name="Normal 9 5 2 3 2 5" xfId="5223" xr:uid="{D1465948-54AA-4DAF-B3D0-67894466DBB7}"/>
    <cellStyle name="Normal 9 5 2 3 3" xfId="3429" xr:uid="{DF70A764-65AE-4A06-B0C3-C0EA68E39D1E}"/>
    <cellStyle name="Normal 9 5 2 3 3 2" xfId="3430" xr:uid="{33B9A006-230F-4430-AD81-0A1828F7FF73}"/>
    <cellStyle name="Normal 9 5 2 3 3 2 2" xfId="5228" xr:uid="{0ABF8304-6089-4241-88A9-13E22546BFC2}"/>
    <cellStyle name="Normal 9 5 2 3 3 3" xfId="3431" xr:uid="{4C6CE248-1EA7-4D82-AF72-DBF364689ED2}"/>
    <cellStyle name="Normal 9 5 2 3 3 3 2" xfId="5229" xr:uid="{D5C5B565-2DBE-4C2B-89C0-486789768831}"/>
    <cellStyle name="Normal 9 5 2 3 3 4" xfId="3432" xr:uid="{95A18C9F-E989-4B20-93A6-3A5BC6326BF0}"/>
    <cellStyle name="Normal 9 5 2 3 3 4 2" xfId="5230" xr:uid="{BA9DAD92-AD46-40A2-9B7D-C0B0C7053AB3}"/>
    <cellStyle name="Normal 9 5 2 3 3 5" xfId="5227" xr:uid="{D5D42ECA-E3A7-48D7-9B7C-6A1ED5077908}"/>
    <cellStyle name="Normal 9 5 2 3 4" xfId="3433" xr:uid="{63CBE5E3-3D73-45AA-8C1D-E37B4B46874E}"/>
    <cellStyle name="Normal 9 5 2 3 4 2" xfId="5231" xr:uid="{D185AD2B-DB2A-4C13-A0E8-C93238959DA4}"/>
    <cellStyle name="Normal 9 5 2 3 5" xfId="3434" xr:uid="{50BFB28E-AADF-4B76-ABA7-97EA3ECBB478}"/>
    <cellStyle name="Normal 9 5 2 3 5 2" xfId="5232" xr:uid="{7F4D45DA-E099-4281-AEBA-0C31A9200AC7}"/>
    <cellStyle name="Normal 9 5 2 3 6" xfId="3435" xr:uid="{9AFBB40A-5FA7-4E06-8CB0-CD5FD46CC394}"/>
    <cellStyle name="Normal 9 5 2 3 6 2" xfId="5233" xr:uid="{CD9F560D-43B0-4188-AEBD-1075438309B0}"/>
    <cellStyle name="Normal 9 5 2 3 7" xfId="5222" xr:uid="{354D6028-F9D7-47FA-B7FE-DBC3C265A470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38C74C2F-A5CD-4855-8315-50C83A9A1EBE}"/>
    <cellStyle name="Normal 9 5 2 4 2 3" xfId="3439" xr:uid="{99513CF1-4434-4648-9370-365F77384D49}"/>
    <cellStyle name="Normal 9 5 2 4 2 3 2" xfId="5237" xr:uid="{3B82946C-7FE6-40B1-8134-FA92EF57D401}"/>
    <cellStyle name="Normal 9 5 2 4 2 4" xfId="3440" xr:uid="{0BFD76FB-8B12-4A52-80B3-C930DD07FDA4}"/>
    <cellStyle name="Normal 9 5 2 4 2 4 2" xfId="5238" xr:uid="{64B242A5-484C-4957-A82F-E982A964C2BA}"/>
    <cellStyle name="Normal 9 5 2 4 2 5" xfId="5235" xr:uid="{563950E5-D4D2-4A1C-A5DB-E67E9450C3D3}"/>
    <cellStyle name="Normal 9 5 2 4 3" xfId="3441" xr:uid="{558C0A5C-B690-4755-A11B-3995B5942152}"/>
    <cellStyle name="Normal 9 5 2 4 3 2" xfId="5239" xr:uid="{2B46709B-1AA8-4D08-8C60-A17CD4DC678A}"/>
    <cellStyle name="Normal 9 5 2 4 4" xfId="3442" xr:uid="{731FAB44-C035-4434-BBC2-78D19177F876}"/>
    <cellStyle name="Normal 9 5 2 4 4 2" xfId="5240" xr:uid="{F3BD2AE1-E40E-49EC-BE4D-E9EA35B26861}"/>
    <cellStyle name="Normal 9 5 2 4 5" xfId="3443" xr:uid="{5287E35C-CA63-49C4-85CA-9AC4CE3047F9}"/>
    <cellStyle name="Normal 9 5 2 4 5 2" xfId="5241" xr:uid="{1427A19D-41C3-407D-B9E4-F7DDA8D0AAF8}"/>
    <cellStyle name="Normal 9 5 2 4 6" xfId="5234" xr:uid="{393E2A96-D323-4D3E-9110-E1AFD98AA9DD}"/>
    <cellStyle name="Normal 9 5 2 5" xfId="3444" xr:uid="{E41A2246-1F45-4D76-B522-E10C396DE870}"/>
    <cellStyle name="Normal 9 5 2 5 2" xfId="3445" xr:uid="{9C71CA7C-6CFE-4080-AE49-38B843637FEB}"/>
    <cellStyle name="Normal 9 5 2 5 2 2" xfId="5243" xr:uid="{455D3FD5-06F6-4A7E-82E5-263A5213483D}"/>
    <cellStyle name="Normal 9 5 2 5 2 2 2" xfId="5649" xr:uid="{48987C33-DB44-4021-8CB7-FA98FA07F45A}"/>
    <cellStyle name="Normal 9 5 2 5 3" xfId="3446" xr:uid="{0CF0622F-4418-4EC2-ACF3-0B81D498B5AD}"/>
    <cellStyle name="Normal 9 5 2 5 3 2" xfId="5244" xr:uid="{79B755D0-C36A-4AF9-A562-553CC0F72A38}"/>
    <cellStyle name="Normal 9 5 2 5 4" xfId="3447" xr:uid="{A6E4643C-6A1B-4B6B-A850-222E09D6CCA6}"/>
    <cellStyle name="Normal 9 5 2 5 4 2" xfId="5245" xr:uid="{9C083E85-303F-4432-B018-7501A101834E}"/>
    <cellStyle name="Normal 9 5 2 5 5" xfId="5242" xr:uid="{A658D90D-6426-4018-9693-1F9B4E271CE9}"/>
    <cellStyle name="Normal 9 5 2 6" xfId="3448" xr:uid="{8C110C3A-907B-435A-A8AA-D24C4B1366CE}"/>
    <cellStyle name="Normal 9 5 2 6 2" xfId="3449" xr:uid="{8568CA61-10C1-4A67-BF81-74C3A75566F2}"/>
    <cellStyle name="Normal 9 5 2 6 2 2" xfId="5247" xr:uid="{2F6B70F2-E056-4AE9-A0F8-893A280F6945}"/>
    <cellStyle name="Normal 9 5 2 6 3" xfId="3450" xr:uid="{29A4313F-8949-45E4-B984-92A0944FDCE2}"/>
    <cellStyle name="Normal 9 5 2 6 3 2" xfId="5248" xr:uid="{A7466121-90E7-4D79-A1D1-121C2BF87CCC}"/>
    <cellStyle name="Normal 9 5 2 6 4" xfId="3451" xr:uid="{0325FD9A-847A-43EE-B727-CD6655DBABC1}"/>
    <cellStyle name="Normal 9 5 2 6 4 2" xfId="5249" xr:uid="{22EF04FC-7875-4434-9D93-C8656A6A2242}"/>
    <cellStyle name="Normal 9 5 2 6 5" xfId="5246" xr:uid="{DA57BB12-C744-4593-8A77-3B31A26B6192}"/>
    <cellStyle name="Normal 9 5 2 7" xfId="3452" xr:uid="{E9633376-09FD-480B-B8E6-E2BBB4C54C9C}"/>
    <cellStyle name="Normal 9 5 2 7 2" xfId="5250" xr:uid="{0A54BD3E-953B-494A-925B-FA71D892A16A}"/>
    <cellStyle name="Normal 9 5 2 8" xfId="3453" xr:uid="{24667192-8A7F-4C78-B8E0-8EA511051635}"/>
    <cellStyle name="Normal 9 5 2 8 2" xfId="5251" xr:uid="{0CE59AA5-D46E-4D5D-9FB0-19CC9F2F5B61}"/>
    <cellStyle name="Normal 9 5 2 9" xfId="3454" xr:uid="{A3859758-B49F-42CD-A0B5-055EE9E68BF6}"/>
    <cellStyle name="Normal 9 5 2 9 2" xfId="5252" xr:uid="{2759A6AE-677D-416A-95E8-EFE5E15B8660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AAC0476F-3E80-4E2E-9DD6-D33C932FF625}"/>
    <cellStyle name="Normal 9 5 3 2 2 2 3" xfId="5256" xr:uid="{9BBB4917-1656-4366-8E16-D9F3E925F77F}"/>
    <cellStyle name="Normal 9 5 3 2 2 3" xfId="3459" xr:uid="{81EDA8D9-CE06-4943-BBD1-3133299612F3}"/>
    <cellStyle name="Normal 9 5 3 2 2 3 2" xfId="5258" xr:uid="{2E56A2FF-015B-496C-B30F-3CB1DB313CA0}"/>
    <cellStyle name="Normal 9 5 3 2 2 4" xfId="3460" xr:uid="{9B9702E4-91CA-4288-83C4-823B366BBDE5}"/>
    <cellStyle name="Normal 9 5 3 2 2 4 2" xfId="5259" xr:uid="{97407296-67EF-4412-AA39-57BC1770BE20}"/>
    <cellStyle name="Normal 9 5 3 2 2 5" xfId="5255" xr:uid="{D662CBA3-BA4E-498E-BFA8-F536DC08BF40}"/>
    <cellStyle name="Normal 9 5 3 2 3" xfId="3461" xr:uid="{215002A9-D445-4D5A-AE79-C3D1F42472E5}"/>
    <cellStyle name="Normal 9 5 3 2 3 2" xfId="3462" xr:uid="{3B61D4E9-2E45-4B2B-8CF2-01515EE8EC5B}"/>
    <cellStyle name="Normal 9 5 3 2 3 2 2" xfId="5261" xr:uid="{E8F1F82B-7B78-41B0-B3BE-4562FD66F7D3}"/>
    <cellStyle name="Normal 9 5 3 2 3 3" xfId="3463" xr:uid="{1F61B04B-9527-40FF-BE3D-CA384975FB41}"/>
    <cellStyle name="Normal 9 5 3 2 3 3 2" xfId="5262" xr:uid="{0CA2D46C-C7E7-42D1-AE8C-AF7B741DEF73}"/>
    <cellStyle name="Normal 9 5 3 2 3 4" xfId="3464" xr:uid="{8882092E-0D1E-4D0E-907F-194906559D1A}"/>
    <cellStyle name="Normal 9 5 3 2 3 4 2" xfId="5263" xr:uid="{882A4A94-2766-4A6E-8F2F-7D5DC87A812C}"/>
    <cellStyle name="Normal 9 5 3 2 3 5" xfId="5260" xr:uid="{8D337FD7-2357-40D9-AAC1-45DC36C59D63}"/>
    <cellStyle name="Normal 9 5 3 2 4" xfId="3465" xr:uid="{411F4421-ABEA-461A-9058-E8CD9798B9E8}"/>
    <cellStyle name="Normal 9 5 3 2 4 2" xfId="5264" xr:uid="{4560A039-3F9E-4D76-8B68-52E45D3017D2}"/>
    <cellStyle name="Normal 9 5 3 2 5" xfId="3466" xr:uid="{0B02444B-F6A2-462A-9062-3C95251D624E}"/>
    <cellStyle name="Normal 9 5 3 2 5 2" xfId="5265" xr:uid="{06E4148A-9D0F-44DC-B802-D3FF404F44B2}"/>
    <cellStyle name="Normal 9 5 3 2 6" xfId="3467" xr:uid="{65C3478D-E36D-4799-9007-A7B5C1DE94A4}"/>
    <cellStyle name="Normal 9 5 3 2 6 2" xfId="5266" xr:uid="{86DC8823-BCC4-4C06-BD34-6B0FC0E535A6}"/>
    <cellStyle name="Normal 9 5 3 2 7" xfId="5254" xr:uid="{066153E1-BE8A-4046-B707-92C07BC5C11B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44715FE8-B4EE-43F8-9116-7C75C251CA1F}"/>
    <cellStyle name="Normal 9 5 3 3 2 3" xfId="3471" xr:uid="{9DD214D2-D70D-43B5-B6D3-39A6668C3BA7}"/>
    <cellStyle name="Normal 9 5 3 3 2 3 2" xfId="5270" xr:uid="{AC644877-D273-4AC4-A06C-6B45FF32F5E5}"/>
    <cellStyle name="Normal 9 5 3 3 2 4" xfId="3472" xr:uid="{4CAC0FFB-A3DC-46A0-853A-11ACB7CC7939}"/>
    <cellStyle name="Normal 9 5 3 3 2 4 2" xfId="5271" xr:uid="{BCA7D2DC-40C6-4347-B53C-BF9C87434C1C}"/>
    <cellStyle name="Normal 9 5 3 3 2 5" xfId="5268" xr:uid="{A89EA6A7-8677-422E-B302-E9A0FEF66CD0}"/>
    <cellStyle name="Normal 9 5 3 3 3" xfId="3473" xr:uid="{E5026B54-9B89-4D83-A174-5D07F5E2155D}"/>
    <cellStyle name="Normal 9 5 3 3 3 2" xfId="5272" xr:uid="{B310042D-DA73-42A5-9729-A370DE6D0E12}"/>
    <cellStyle name="Normal 9 5 3 3 4" xfId="3474" xr:uid="{E062739B-F646-405F-8385-F898B790ECB5}"/>
    <cellStyle name="Normal 9 5 3 3 4 2" xfId="5273" xr:uid="{C3C80629-7B07-4E84-A3CB-8B841D5D716B}"/>
    <cellStyle name="Normal 9 5 3 3 5" xfId="3475" xr:uid="{F5D30213-279D-4255-A0DE-3F69F4F403A7}"/>
    <cellStyle name="Normal 9 5 3 3 5 2" xfId="5274" xr:uid="{A7CD5F27-F0DC-4960-BD0E-FFCC3A7F5CAC}"/>
    <cellStyle name="Normal 9 5 3 3 6" xfId="5267" xr:uid="{4F34542A-8B35-4BB7-A15E-B4DD918ECA3F}"/>
    <cellStyle name="Normal 9 5 3 4" xfId="3476" xr:uid="{2956DDAD-978D-48AC-8E58-46D23C8B510F}"/>
    <cellStyle name="Normal 9 5 3 4 2" xfId="3477" xr:uid="{D1FFA0D6-70DA-4217-8381-68FE55181D90}"/>
    <cellStyle name="Normal 9 5 3 4 2 2" xfId="5276" xr:uid="{F35675B4-C881-4874-8394-25727EFD1707}"/>
    <cellStyle name="Normal 9 5 3 4 2 2 2" xfId="5650" xr:uid="{268393D0-9E1F-4913-93EF-01E00FAEB177}"/>
    <cellStyle name="Normal 9 5 3 4 3" xfId="3478" xr:uid="{900533C0-49E9-4916-B9A3-32FDDAE42CF6}"/>
    <cellStyle name="Normal 9 5 3 4 3 2" xfId="5277" xr:uid="{EDC3EC3C-20B9-49C3-A05A-EB4E01CFBDB2}"/>
    <cellStyle name="Normal 9 5 3 4 4" xfId="3479" xr:uid="{D7820F01-9A4B-4F9C-B399-F6C809DC336F}"/>
    <cellStyle name="Normal 9 5 3 4 4 2" xfId="5278" xr:uid="{9ECCA72F-F3B8-4695-AA1E-7037A0E9F08F}"/>
    <cellStyle name="Normal 9 5 3 4 5" xfId="5275" xr:uid="{FCACA708-C352-4624-A447-489947CE8426}"/>
    <cellStyle name="Normal 9 5 3 5" xfId="3480" xr:uid="{7CB31839-CB84-4E61-8E87-49120194112E}"/>
    <cellStyle name="Normal 9 5 3 5 2" xfId="3481" xr:uid="{78CD7958-FB10-470E-9ADC-A9F616CE1DA8}"/>
    <cellStyle name="Normal 9 5 3 5 2 2" xfId="5280" xr:uid="{337C0D2D-F876-441F-9D49-6DB53F188595}"/>
    <cellStyle name="Normal 9 5 3 5 3" xfId="3482" xr:uid="{7A44180B-DC9E-4628-AA2C-D511A3E1A4DB}"/>
    <cellStyle name="Normal 9 5 3 5 3 2" xfId="5281" xr:uid="{74EC714B-5A82-44B1-87A1-ABE09215D356}"/>
    <cellStyle name="Normal 9 5 3 5 4" xfId="3483" xr:uid="{C065D9EF-3BF9-4395-869B-985EBB592D22}"/>
    <cellStyle name="Normal 9 5 3 5 4 2" xfId="5282" xr:uid="{37873F98-40B8-4E0B-9718-CF4FAD882CC5}"/>
    <cellStyle name="Normal 9 5 3 5 5" xfId="5279" xr:uid="{B09DD6A6-9A5B-4C19-A165-CAD2BF58C602}"/>
    <cellStyle name="Normal 9 5 3 6" xfId="3484" xr:uid="{8069611D-FE07-40C2-A3F2-F7AADA426843}"/>
    <cellStyle name="Normal 9 5 3 6 2" xfId="5283" xr:uid="{5D9FB0C2-E57D-43FA-B929-0C74A7139F1F}"/>
    <cellStyle name="Normal 9 5 3 7" xfId="3485" xr:uid="{E409B1D1-567A-4E09-ADFE-5127B91B5C13}"/>
    <cellStyle name="Normal 9 5 3 7 2" xfId="5284" xr:uid="{EE3383D6-BCCE-4A5C-8B8A-930A4E731746}"/>
    <cellStyle name="Normal 9 5 3 8" xfId="3486" xr:uid="{AD8E4184-C5B5-42A8-95BB-6AF790A5515D}"/>
    <cellStyle name="Normal 9 5 3 8 2" xfId="5285" xr:uid="{2EC50ED2-89B7-40C9-AF6C-E46F7D9621D1}"/>
    <cellStyle name="Normal 9 5 3 9" xfId="5253" xr:uid="{1E02CC6C-420D-4605-A38F-F1A99498CCA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92C1A80D-C958-4F3C-B575-8C6A09F5E069}"/>
    <cellStyle name="Normal 9 5 4 2 2 3" xfId="3491" xr:uid="{F4965547-5CE4-4099-98C1-719E32EC737E}"/>
    <cellStyle name="Normal 9 5 4 2 2 3 2" xfId="5290" xr:uid="{2A756608-02D7-4D95-9EF3-3494B47BB364}"/>
    <cellStyle name="Normal 9 5 4 2 2 4" xfId="3492" xr:uid="{CAFDA8F3-4445-4C8B-9D75-ED2E1F9C4D20}"/>
    <cellStyle name="Normal 9 5 4 2 2 4 2" xfId="5291" xr:uid="{0E6D8B9E-768C-4E4D-ADAE-ED90066FB0A9}"/>
    <cellStyle name="Normal 9 5 4 2 2 5" xfId="5288" xr:uid="{599D3F59-F166-408F-88B3-39F0FEE91E2E}"/>
    <cellStyle name="Normal 9 5 4 2 3" xfId="3493" xr:uid="{ABEBAA1B-2EFC-4D53-91C2-CFB8E892C35D}"/>
    <cellStyle name="Normal 9 5 4 2 3 2" xfId="5292" xr:uid="{2908547E-B33B-494D-A9BC-EF68E8D6AF10}"/>
    <cellStyle name="Normal 9 5 4 2 4" xfId="3494" xr:uid="{F80B5EA7-759F-4D1A-BE47-A48DFBB52A17}"/>
    <cellStyle name="Normal 9 5 4 2 4 2" xfId="5293" xr:uid="{5D936BE6-2E7E-41BB-AAA2-0E18A1F8ACB8}"/>
    <cellStyle name="Normal 9 5 4 2 5" xfId="3495" xr:uid="{8290C90D-43B6-427D-AB95-609FE562B116}"/>
    <cellStyle name="Normal 9 5 4 2 5 2" xfId="5294" xr:uid="{EB17962E-555A-40F1-9002-2BCAFE89DC26}"/>
    <cellStyle name="Normal 9 5 4 2 6" xfId="5287" xr:uid="{A1ACF6FA-BEB3-4B14-AC39-033A37D38FE4}"/>
    <cellStyle name="Normal 9 5 4 3" xfId="3496" xr:uid="{F50801D6-FC22-40E5-A00A-61F4FB8F1128}"/>
    <cellStyle name="Normal 9 5 4 3 2" xfId="3497" xr:uid="{39EF0002-E058-4ADE-9EE2-B1CCF3F38BC8}"/>
    <cellStyle name="Normal 9 5 4 3 2 2" xfId="5296" xr:uid="{88453A69-294F-442D-AB28-EE2CD9353648}"/>
    <cellStyle name="Normal 9 5 4 3 3" xfId="3498" xr:uid="{34CA5CF6-F299-4624-8DA9-F03519E3BC52}"/>
    <cellStyle name="Normal 9 5 4 3 3 2" xfId="5297" xr:uid="{A9F12859-514A-4CF6-98D5-9157125165EE}"/>
    <cellStyle name="Normal 9 5 4 3 4" xfId="3499" xr:uid="{39A6F213-740F-4718-A632-93D5AE134FC9}"/>
    <cellStyle name="Normal 9 5 4 3 4 2" xfId="5298" xr:uid="{7A6A10BE-2361-46FE-9CC2-FE16EF3954CC}"/>
    <cellStyle name="Normal 9 5 4 3 5" xfId="5295" xr:uid="{4174829B-0624-4FA7-9CDF-F2D82946F7EA}"/>
    <cellStyle name="Normal 9 5 4 4" xfId="3500" xr:uid="{2C9BBD38-6AEB-49E7-BA39-C871B7F700AA}"/>
    <cellStyle name="Normal 9 5 4 4 2" xfId="3501" xr:uid="{681755ED-F5DC-433D-B04E-19D20F0825CC}"/>
    <cellStyle name="Normal 9 5 4 4 2 2" xfId="5300" xr:uid="{174F8F35-15C1-48C3-8145-E10FFD5A38FC}"/>
    <cellStyle name="Normal 9 5 4 4 3" xfId="3502" xr:uid="{A023CC44-368B-47B8-88A1-E0BBB93BA094}"/>
    <cellStyle name="Normal 9 5 4 4 3 2" xfId="5301" xr:uid="{851542C2-4F3C-4876-8364-893A9E5939C7}"/>
    <cellStyle name="Normal 9 5 4 4 4" xfId="3503" xr:uid="{2498BC5C-214B-434F-BC73-5368B7617698}"/>
    <cellStyle name="Normal 9 5 4 4 4 2" xfId="5302" xr:uid="{8C2F53E1-7E16-4009-8EFA-868D773E6E28}"/>
    <cellStyle name="Normal 9 5 4 4 5" xfId="5299" xr:uid="{C5BBA7D0-1636-4BE7-8739-70283DA9DCBF}"/>
    <cellStyle name="Normal 9 5 4 5" xfId="3504" xr:uid="{8446262D-E7F7-4258-9D75-FCC787D28D67}"/>
    <cellStyle name="Normal 9 5 4 5 2" xfId="5303" xr:uid="{59C08FB7-F56E-42E8-9219-3C328FA03FD5}"/>
    <cellStyle name="Normal 9 5 4 6" xfId="3505" xr:uid="{77E3D96C-E4D1-4F59-B251-4F8906AAB81D}"/>
    <cellStyle name="Normal 9 5 4 6 2" xfId="5304" xr:uid="{9EE30E6C-947D-4BBC-A7B7-47CFB68E3B58}"/>
    <cellStyle name="Normal 9 5 4 7" xfId="3506" xr:uid="{32671DA6-9AD3-4086-BD12-3784DE729229}"/>
    <cellStyle name="Normal 9 5 4 7 2" xfId="5305" xr:uid="{A82C5C72-E827-436C-9491-59F7F031F010}"/>
    <cellStyle name="Normal 9 5 4 8" xfId="5286" xr:uid="{1937E37A-BBF5-47D1-AFF2-7FC5BE5465FB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AA456261-D6AE-4510-9C0B-F464DC259EB1}"/>
    <cellStyle name="Normal 9 5 5 2 3" xfId="3510" xr:uid="{C7D3BD57-3ACF-4D97-BA3E-A4BF37669E8D}"/>
    <cellStyle name="Normal 9 5 5 2 3 2" xfId="5309" xr:uid="{F32A0907-A407-433D-ABBB-41BAD50FFDF3}"/>
    <cellStyle name="Normal 9 5 5 2 4" xfId="3511" xr:uid="{8DA4C761-7A49-4571-8A1D-72507E79E84E}"/>
    <cellStyle name="Normal 9 5 5 2 4 2" xfId="5310" xr:uid="{106FD6B2-1B03-414F-BE98-60B52017FD06}"/>
    <cellStyle name="Normal 9 5 5 2 5" xfId="5307" xr:uid="{257294E6-4A95-48EC-A716-97708E632EEE}"/>
    <cellStyle name="Normal 9 5 5 3" xfId="3512" xr:uid="{2BE788CD-4950-456F-8B23-3AA8AD516D7B}"/>
    <cellStyle name="Normal 9 5 5 3 2" xfId="3513" xr:uid="{44C72F3C-AE61-4366-B44B-8ACA85C34C2A}"/>
    <cellStyle name="Normal 9 5 5 3 2 2" xfId="5312" xr:uid="{DFD069B7-F817-49BF-AD2B-1CCFD54E4F3F}"/>
    <cellStyle name="Normal 9 5 5 3 3" xfId="3514" xr:uid="{0ED9306D-CB61-424E-8173-2CCDE6CAA260}"/>
    <cellStyle name="Normal 9 5 5 3 3 2" xfId="5313" xr:uid="{B67DA555-A8D0-407C-9581-C21FA574AC41}"/>
    <cellStyle name="Normal 9 5 5 3 4" xfId="3515" xr:uid="{E66B88EB-697F-46E7-AF5B-304EDB839CEE}"/>
    <cellStyle name="Normal 9 5 5 3 4 2" xfId="5314" xr:uid="{E7738CD5-C21D-4EA3-B83F-45E8DD1B478C}"/>
    <cellStyle name="Normal 9 5 5 3 5" xfId="5311" xr:uid="{C840A55F-FDB0-4ECF-80B9-B71DB7FE6984}"/>
    <cellStyle name="Normal 9 5 5 4" xfId="3516" xr:uid="{E57C5B06-B711-49E3-BBE2-CD6C41D017AC}"/>
    <cellStyle name="Normal 9 5 5 4 2" xfId="5315" xr:uid="{E06C9ABE-DED6-496F-9351-4AAD2D0A1EED}"/>
    <cellStyle name="Normal 9 5 5 5" xfId="3517" xr:uid="{20BC3070-137A-4FE4-86CB-626E81A8A232}"/>
    <cellStyle name="Normal 9 5 5 5 2" xfId="5316" xr:uid="{3A27042C-ECD4-4F35-B12C-A1019A266F52}"/>
    <cellStyle name="Normal 9 5 5 6" xfId="3518" xr:uid="{5C5464CF-3BBC-4985-967F-F6E6B54E4410}"/>
    <cellStyle name="Normal 9 5 5 6 2" xfId="5317" xr:uid="{6A9A169E-9CCE-4F7A-88F2-4A9780ECE59B}"/>
    <cellStyle name="Normal 9 5 5 7" xfId="5306" xr:uid="{6A6A6C28-EF25-4197-9C03-33FA25E1C82B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347064B-6A28-42E3-ABA3-D6FFA8535B87}"/>
    <cellStyle name="Normal 9 5 6 2 3" xfId="3522" xr:uid="{006A5A07-34F7-42CB-A581-0731DEA5CD09}"/>
    <cellStyle name="Normal 9 5 6 2 3 2" xfId="5321" xr:uid="{87802991-ECF1-4D13-9DD8-69833CAB2ACB}"/>
    <cellStyle name="Normal 9 5 6 2 4" xfId="3523" xr:uid="{9FB6EDE4-ABB1-4D30-B3C6-2868CB304DE9}"/>
    <cellStyle name="Normal 9 5 6 2 4 2" xfId="5322" xr:uid="{0B18A9B6-BB27-47CD-A017-E0E9794ADB86}"/>
    <cellStyle name="Normal 9 5 6 2 5" xfId="5319" xr:uid="{52ADC385-FCF5-468C-B456-0E73D7D1D691}"/>
    <cellStyle name="Normal 9 5 6 3" xfId="3524" xr:uid="{70D31E7D-8D35-44B6-B356-31B307F95A5E}"/>
    <cellStyle name="Normal 9 5 6 3 2" xfId="5323" xr:uid="{08DD544E-A198-4998-94B3-67428E926FEE}"/>
    <cellStyle name="Normal 9 5 6 4" xfId="3525" xr:uid="{59D60B76-2E95-4932-908E-B4A988E02ED0}"/>
    <cellStyle name="Normal 9 5 6 4 2" xfId="5324" xr:uid="{FAA48895-C8BD-44A2-A91D-3B938C30EB44}"/>
    <cellStyle name="Normal 9 5 6 5" xfId="3526" xr:uid="{53C37F21-B8FF-4570-A5B6-899519EC1C2C}"/>
    <cellStyle name="Normal 9 5 6 5 2" xfId="5325" xr:uid="{D70849D4-1A39-4A2D-BDFE-E45B81D736AA}"/>
    <cellStyle name="Normal 9 5 6 6" xfId="5318" xr:uid="{22034375-E6BC-41F5-AD19-81CA0B0E7F84}"/>
    <cellStyle name="Normal 9 5 7" xfId="3527" xr:uid="{8A32F5F6-6741-43EE-B908-023D31B5CDEF}"/>
    <cellStyle name="Normal 9 5 7 2" xfId="3528" xr:uid="{0BFFC645-E101-4F53-AA74-A74675214F22}"/>
    <cellStyle name="Normal 9 5 7 2 2" xfId="5327" xr:uid="{7E3FD811-E2DE-4883-8444-3D6F7BE3C7AD}"/>
    <cellStyle name="Normal 9 5 7 3" xfId="3529" xr:uid="{6C2490A9-054E-46AA-BD0E-B1E151926868}"/>
    <cellStyle name="Normal 9 5 7 3 2" xfId="5328" xr:uid="{62B6C1DB-BE1A-443F-931D-80AFD5281944}"/>
    <cellStyle name="Normal 9 5 7 4" xfId="3530" xr:uid="{ED3CC8C0-21C6-4A1E-BC3F-94506ED26F43}"/>
    <cellStyle name="Normal 9 5 7 4 2" xfId="5329" xr:uid="{D1917491-D4F8-4A80-8FEB-FE58DFA7C87E}"/>
    <cellStyle name="Normal 9 5 7 5" xfId="5326" xr:uid="{5F80EEF3-D983-4910-83AE-E39392E89512}"/>
    <cellStyle name="Normal 9 5 8" xfId="3531" xr:uid="{6C98A002-3128-4D4F-83EE-6C28969DC451}"/>
    <cellStyle name="Normal 9 5 8 2" xfId="3532" xr:uid="{DC28BC4D-8758-49D8-B680-B0944F67D6B4}"/>
    <cellStyle name="Normal 9 5 8 2 2" xfId="5331" xr:uid="{D88FB425-2631-4E85-B38F-630C334CE3DA}"/>
    <cellStyle name="Normal 9 5 8 3" xfId="3533" xr:uid="{268D54E0-77E2-4619-B8E2-87A0033AA1BC}"/>
    <cellStyle name="Normal 9 5 8 3 2" xfId="5332" xr:uid="{CB6BD8BA-CA71-4E00-BD3C-A7525C120BD8}"/>
    <cellStyle name="Normal 9 5 8 4" xfId="3534" xr:uid="{94538C98-43EE-4226-9D9A-8F6193FFF09B}"/>
    <cellStyle name="Normal 9 5 8 4 2" xfId="5333" xr:uid="{6B153F49-205B-4C09-A97D-657C701DB115}"/>
    <cellStyle name="Normal 9 5 8 5" xfId="5330" xr:uid="{6702A68B-DCC1-4351-876E-12349E708E71}"/>
    <cellStyle name="Normal 9 5 9" xfId="3535" xr:uid="{50615741-9D37-4C1F-A470-C55E03F6F494}"/>
    <cellStyle name="Normal 9 5 9 2" xfId="5334" xr:uid="{8C7C3D96-9FB5-41A5-AAAE-BDA58FAE9F81}"/>
    <cellStyle name="Normal 9 6" xfId="3536" xr:uid="{BFF50448-C313-459F-A1AE-C47CB71FEEAF}"/>
    <cellStyle name="Normal 9 6 10" xfId="5335" xr:uid="{20AD996C-98A0-4F6A-9410-748099C5A040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4F63F745-0DA1-4195-A817-4A05A1946780}"/>
    <cellStyle name="Normal 9 6 2 2 2 2 2 2" xfId="5651" xr:uid="{9078EB0D-E9FE-4364-86F5-E482FC2418AD}"/>
    <cellStyle name="Normal 9 6 2 2 2 3" xfId="3541" xr:uid="{73779289-A292-487E-B418-CBD91DC2C29B}"/>
    <cellStyle name="Normal 9 6 2 2 2 3 2" xfId="5340" xr:uid="{30BEA9C1-6186-4AB0-9E2D-FB05FB7A9E58}"/>
    <cellStyle name="Normal 9 6 2 2 2 4" xfId="3542" xr:uid="{73DBD49D-6AE8-49DC-8480-11C32F4CC6D8}"/>
    <cellStyle name="Normal 9 6 2 2 2 4 2" xfId="5341" xr:uid="{FAC7A305-5132-4B75-9EB2-E6A819ACAD53}"/>
    <cellStyle name="Normal 9 6 2 2 2 5" xfId="5338" xr:uid="{915A02AF-BC93-4614-92CF-4F1AD2EF19D3}"/>
    <cellStyle name="Normal 9 6 2 2 3" xfId="3543" xr:uid="{7BA9F422-CD62-4268-82F0-C92AB9933DCF}"/>
    <cellStyle name="Normal 9 6 2 2 3 2" xfId="3544" xr:uid="{5377CFB1-BB37-4FE4-AB9C-531370EB18D3}"/>
    <cellStyle name="Normal 9 6 2 2 3 2 2" xfId="5343" xr:uid="{D8F2A91E-4EE3-44F7-AEF6-8BBDDF52C7D0}"/>
    <cellStyle name="Normal 9 6 2 2 3 3" xfId="3545" xr:uid="{6DE34F42-A5F4-48D8-B3CF-462084457B73}"/>
    <cellStyle name="Normal 9 6 2 2 3 3 2" xfId="5344" xr:uid="{BA9B9A39-DE8C-4F15-9CA3-DAA09027A57D}"/>
    <cellStyle name="Normal 9 6 2 2 3 4" xfId="3546" xr:uid="{6D549EB1-AE7E-45A6-8D6A-4E41FABAA8D3}"/>
    <cellStyle name="Normal 9 6 2 2 3 4 2" xfId="5345" xr:uid="{15E4BD93-0A3E-4C0D-9E07-9387DE497DB9}"/>
    <cellStyle name="Normal 9 6 2 2 3 5" xfId="5342" xr:uid="{A1AC2442-2B7E-47E0-A69D-BD24BE88519B}"/>
    <cellStyle name="Normal 9 6 2 2 4" xfId="3547" xr:uid="{25C44FEE-C857-454C-9628-80136D3143C4}"/>
    <cellStyle name="Normal 9 6 2 2 4 2" xfId="5346" xr:uid="{5AA80B15-1D53-48D1-B669-7E82E5C2A49A}"/>
    <cellStyle name="Normal 9 6 2 2 5" xfId="3548" xr:uid="{BB987446-C94E-4745-8998-FC992F40EDDE}"/>
    <cellStyle name="Normal 9 6 2 2 5 2" xfId="5347" xr:uid="{A85D9CCF-A813-42E2-A637-17F140321DE5}"/>
    <cellStyle name="Normal 9 6 2 2 6" xfId="3549" xr:uid="{7D423F21-B260-4FB8-84D8-F006CDBDBE2B}"/>
    <cellStyle name="Normal 9 6 2 2 6 2" xfId="5348" xr:uid="{DCB4715D-CC80-48CC-9B03-9D2635919B28}"/>
    <cellStyle name="Normal 9 6 2 2 7" xfId="5337" xr:uid="{7AFE4DB2-0949-49A6-8F19-E3EE4A3DA412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6E75AD21-6952-42BF-BA78-60691A630A8C}"/>
    <cellStyle name="Normal 9 6 2 3 2 3" xfId="3553" xr:uid="{976C345C-BF81-4A56-AF4A-BA19F53385F9}"/>
    <cellStyle name="Normal 9 6 2 3 2 3 2" xfId="5352" xr:uid="{554CB214-4620-4315-8552-D92D50480A7A}"/>
    <cellStyle name="Normal 9 6 2 3 2 4" xfId="3554" xr:uid="{DAE3C33D-9F68-41A1-9BC4-BF63BBC05322}"/>
    <cellStyle name="Normal 9 6 2 3 2 4 2" xfId="5353" xr:uid="{68AFBBE7-9DC6-4721-A28F-741B0A41DFB5}"/>
    <cellStyle name="Normal 9 6 2 3 2 5" xfId="5350" xr:uid="{81BC3849-B6B1-42F0-9B59-88D58F85D412}"/>
    <cellStyle name="Normal 9 6 2 3 3" xfId="3555" xr:uid="{6569709C-1DB4-4379-B9F1-707848279119}"/>
    <cellStyle name="Normal 9 6 2 3 3 2" xfId="5354" xr:uid="{8D42359A-DC12-44F9-ACF7-90DE2CD5689A}"/>
    <cellStyle name="Normal 9 6 2 3 4" xfId="3556" xr:uid="{473A70A9-1D27-41DD-BEB5-C40510E5B886}"/>
    <cellStyle name="Normal 9 6 2 3 4 2" xfId="5355" xr:uid="{0A0E36C3-EC62-47AE-B16C-ADC3A1C362D2}"/>
    <cellStyle name="Normal 9 6 2 3 5" xfId="3557" xr:uid="{469C6613-360F-4DC0-926E-953A820A56D9}"/>
    <cellStyle name="Normal 9 6 2 3 5 2" xfId="5356" xr:uid="{D7A11F87-6CD3-41E8-8020-E57941969956}"/>
    <cellStyle name="Normal 9 6 2 3 6" xfId="5349" xr:uid="{15714168-53ED-4C0C-8953-6454347890FB}"/>
    <cellStyle name="Normal 9 6 2 4" xfId="3558" xr:uid="{181F9A72-7F71-4BF4-8374-2655C19FD2BE}"/>
    <cellStyle name="Normal 9 6 2 4 2" xfId="3559" xr:uid="{EDE0ADEA-01DF-4D01-8810-40EF343715F5}"/>
    <cellStyle name="Normal 9 6 2 4 2 2" xfId="5358" xr:uid="{34D1A71A-F478-4955-A6D5-098129C845F4}"/>
    <cellStyle name="Normal 9 6 2 4 2 2 2" xfId="5652" xr:uid="{9A2BDA17-0B49-4051-88B4-840B3433229A}"/>
    <cellStyle name="Normal 9 6 2 4 3" xfId="3560" xr:uid="{7D46754F-1AC8-42A2-8351-AC704A273C3E}"/>
    <cellStyle name="Normal 9 6 2 4 3 2" xfId="5359" xr:uid="{5C1F7B8E-A92B-41D5-BE41-626937F61E14}"/>
    <cellStyle name="Normal 9 6 2 4 4" xfId="3561" xr:uid="{BBFBAE1F-7778-4D57-8216-8BAA1EB684FC}"/>
    <cellStyle name="Normal 9 6 2 4 4 2" xfId="5360" xr:uid="{26E2DA1D-01BF-420E-B994-62CB9EBBE3F3}"/>
    <cellStyle name="Normal 9 6 2 4 5" xfId="5357" xr:uid="{20BEEEE7-72FC-4CA2-8249-1E95886576BD}"/>
    <cellStyle name="Normal 9 6 2 5" xfId="3562" xr:uid="{58A1AE35-8B69-4A2D-956A-33769B503AC6}"/>
    <cellStyle name="Normal 9 6 2 5 2" xfId="3563" xr:uid="{831D0774-7BEE-40E5-9751-35C17D08B1A5}"/>
    <cellStyle name="Normal 9 6 2 5 2 2" xfId="5362" xr:uid="{2F75230A-F0E8-4CD6-8C59-29D00CF686FD}"/>
    <cellStyle name="Normal 9 6 2 5 3" xfId="3564" xr:uid="{EABD4579-EDCC-49DC-ADE2-BB733F24C981}"/>
    <cellStyle name="Normal 9 6 2 5 3 2" xfId="5363" xr:uid="{FBF76308-6511-4E39-8D8E-D8E49EFBB2A0}"/>
    <cellStyle name="Normal 9 6 2 5 4" xfId="3565" xr:uid="{E9050EC4-9E3F-4864-9B10-478686ED3916}"/>
    <cellStyle name="Normal 9 6 2 5 4 2" xfId="5364" xr:uid="{476F8794-EFDF-47EC-AB0C-A93DCA17F028}"/>
    <cellStyle name="Normal 9 6 2 5 5" xfId="5361" xr:uid="{1F85A859-E4BB-4FA8-84A7-F9FC5D78AC61}"/>
    <cellStyle name="Normal 9 6 2 6" xfId="3566" xr:uid="{4B33F863-1C38-4324-AA75-D196B7579E80}"/>
    <cellStyle name="Normal 9 6 2 6 2" xfId="5365" xr:uid="{E2314DE2-3CA1-4F92-80D8-03F8D64FA075}"/>
    <cellStyle name="Normal 9 6 2 7" xfId="3567" xr:uid="{B14AE6E0-C2EF-4B6C-A994-A48E33E70A9A}"/>
    <cellStyle name="Normal 9 6 2 7 2" xfId="5366" xr:uid="{D42DF78C-3B76-493B-975F-2DCF2BF0BFE3}"/>
    <cellStyle name="Normal 9 6 2 8" xfId="3568" xr:uid="{DD756611-FAB7-48F1-88C5-282241F09FE9}"/>
    <cellStyle name="Normal 9 6 2 8 2" xfId="5367" xr:uid="{20D56A96-0035-4238-8238-AAF99D81AC5F}"/>
    <cellStyle name="Normal 9 6 2 9" xfId="5336" xr:uid="{86D2F977-7955-4F84-93A6-D98FBAA65330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62E8D904-A9CD-42FB-8EC4-DAEA23E9F92C}"/>
    <cellStyle name="Normal 9 6 3 2 2 2 2" xfId="5653" xr:uid="{80A8B205-5E69-4A4C-867B-950FB30A7988}"/>
    <cellStyle name="Normal 9 6 3 2 3" xfId="3572" xr:uid="{A3BFEEC4-8F30-4186-BD82-2A46424EE3FD}"/>
    <cellStyle name="Normal 9 6 3 2 3 2" xfId="5371" xr:uid="{0D2695AB-578F-408E-8CBC-2B94D7E00F04}"/>
    <cellStyle name="Normal 9 6 3 2 4" xfId="3573" xr:uid="{8BB588AC-2F51-46D3-B387-FE3A8D84AA87}"/>
    <cellStyle name="Normal 9 6 3 2 4 2" xfId="5372" xr:uid="{C690933C-583A-4018-87A0-31819F50CA9F}"/>
    <cellStyle name="Normal 9 6 3 2 5" xfId="5369" xr:uid="{A0A323BE-26C2-4522-9B43-5D0D72DAD3F6}"/>
    <cellStyle name="Normal 9 6 3 3" xfId="3574" xr:uid="{6DB1D84B-B945-407A-836E-297729974FE9}"/>
    <cellStyle name="Normal 9 6 3 3 2" xfId="3575" xr:uid="{6B0D7E83-9998-4BBE-B9BE-62EC78B57D03}"/>
    <cellStyle name="Normal 9 6 3 3 2 2" xfId="5374" xr:uid="{3A7FFA56-89DB-4ABA-956B-38B132981FEB}"/>
    <cellStyle name="Normal 9 6 3 3 3" xfId="3576" xr:uid="{B48D4A7B-667B-4F43-9694-BDA9AF1FF268}"/>
    <cellStyle name="Normal 9 6 3 3 3 2" xfId="5375" xr:uid="{B4CA97AA-DEF2-425B-9C73-78B557A344D4}"/>
    <cellStyle name="Normal 9 6 3 3 4" xfId="3577" xr:uid="{473FF0FD-BB7F-4164-B806-DFA303720F70}"/>
    <cellStyle name="Normal 9 6 3 3 4 2" xfId="5376" xr:uid="{061206E4-9811-49A9-A797-E75FEC6F9ECC}"/>
    <cellStyle name="Normal 9 6 3 3 5" xfId="5373" xr:uid="{D68B2C13-9FDF-43F0-8EAF-2B4F12379E9D}"/>
    <cellStyle name="Normal 9 6 3 4" xfId="3578" xr:uid="{6FC633F9-6940-468A-81F1-10EF4C3C73D6}"/>
    <cellStyle name="Normal 9 6 3 4 2" xfId="5377" xr:uid="{FBE7298D-3DFE-401F-89D3-CF94402E3E6C}"/>
    <cellStyle name="Normal 9 6 3 5" xfId="3579" xr:uid="{CEFE2E24-082C-401F-8910-15BEA397F712}"/>
    <cellStyle name="Normal 9 6 3 5 2" xfId="5378" xr:uid="{45969CE4-399B-4449-95EF-5DB908AA4C4E}"/>
    <cellStyle name="Normal 9 6 3 6" xfId="3580" xr:uid="{CBF0593B-4FC3-4CEE-9D56-F5B4D4CD827A}"/>
    <cellStyle name="Normal 9 6 3 6 2" xfId="5379" xr:uid="{ED17A2DC-093D-469F-AC79-A6C12AE40695}"/>
    <cellStyle name="Normal 9 6 3 7" xfId="5368" xr:uid="{405FAE29-2C0C-4E63-93F6-0B69DF520205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868941A2-02E1-4E15-AA1F-726C8547682F}"/>
    <cellStyle name="Normal 9 6 4 2 3" xfId="3584" xr:uid="{DC61F81A-6DF7-4700-94A5-B9EB382707BC}"/>
    <cellStyle name="Normal 9 6 4 2 3 2" xfId="5383" xr:uid="{C7843084-3CD2-432B-9E95-D65B83DB1A8E}"/>
    <cellStyle name="Normal 9 6 4 2 4" xfId="3585" xr:uid="{67AA95AB-FDFD-43D6-A665-5C710A2C2282}"/>
    <cellStyle name="Normal 9 6 4 2 4 2" xfId="5384" xr:uid="{5158088A-0FAE-4F24-8DBD-C8B15BDF4D63}"/>
    <cellStyle name="Normal 9 6 4 2 5" xfId="5381" xr:uid="{0D5275A4-7817-4DE6-93E7-1A78A975598B}"/>
    <cellStyle name="Normal 9 6 4 3" xfId="3586" xr:uid="{809A3D4A-684F-44B2-A252-AAC9427708E6}"/>
    <cellStyle name="Normal 9 6 4 3 2" xfId="5385" xr:uid="{94A1B508-ABE0-43BE-86DB-060F10F587C2}"/>
    <cellStyle name="Normal 9 6 4 4" xfId="3587" xr:uid="{10B8F45D-7267-48A3-9B6F-985E233549E9}"/>
    <cellStyle name="Normal 9 6 4 4 2" xfId="5386" xr:uid="{8450FF47-81E0-4515-B0A2-9DAE1591FB48}"/>
    <cellStyle name="Normal 9 6 4 5" xfId="3588" xr:uid="{94E968E2-C4B9-4661-8E26-BAC486FBD715}"/>
    <cellStyle name="Normal 9 6 4 5 2" xfId="5387" xr:uid="{1B6AAAD9-E8C3-4BE8-B88D-DC22B7BF0DB5}"/>
    <cellStyle name="Normal 9 6 4 6" xfId="5380" xr:uid="{7D5B2B9D-24D2-457B-91EF-27E9D0624AF9}"/>
    <cellStyle name="Normal 9 6 5" xfId="3589" xr:uid="{D7DEA669-35E8-4386-9E39-652110E46899}"/>
    <cellStyle name="Normal 9 6 5 2" xfId="3590" xr:uid="{36EBB53C-B0AA-48BB-99D7-8DDFC815D542}"/>
    <cellStyle name="Normal 9 6 5 2 2" xfId="5389" xr:uid="{D8AEFD1A-4376-499F-A87D-B52D4628F9BB}"/>
    <cellStyle name="Normal 9 6 5 2 2 2" xfId="5654" xr:uid="{49C348FA-CE88-44F8-90AF-9B3BEF2516DF}"/>
    <cellStyle name="Normal 9 6 5 3" xfId="3591" xr:uid="{F07DB241-45F7-4040-A12A-34D633E5E2FB}"/>
    <cellStyle name="Normal 9 6 5 3 2" xfId="5390" xr:uid="{DD98F299-38EF-49A8-A422-5F5309776835}"/>
    <cellStyle name="Normal 9 6 5 4" xfId="3592" xr:uid="{90897537-06F6-458A-A62D-EDC6187BEB9D}"/>
    <cellStyle name="Normal 9 6 5 4 2" xfId="5391" xr:uid="{AB5C7736-9A03-4176-8042-91134F6D3654}"/>
    <cellStyle name="Normal 9 6 5 5" xfId="5388" xr:uid="{E3B2D928-5340-40F9-8141-72ED9437FD4D}"/>
    <cellStyle name="Normal 9 6 6" xfId="3593" xr:uid="{E64DE26C-5E9A-47A0-BE60-B36039D521E8}"/>
    <cellStyle name="Normal 9 6 6 2" xfId="3594" xr:uid="{FAE45BA7-BEF7-4442-9F63-8C356B78A5CB}"/>
    <cellStyle name="Normal 9 6 6 2 2" xfId="5393" xr:uid="{82C3FBD0-5168-4F04-9AA4-6BAC05E7915D}"/>
    <cellStyle name="Normal 9 6 6 3" xfId="3595" xr:uid="{67AAB308-2EB9-44EA-B33D-8F1A69C94B6F}"/>
    <cellStyle name="Normal 9 6 6 3 2" xfId="5394" xr:uid="{5ADAF19F-5F78-4D21-965B-BF93568B861A}"/>
    <cellStyle name="Normal 9 6 6 4" xfId="3596" xr:uid="{6FFD0B3E-2192-4836-B579-95842BC39CF3}"/>
    <cellStyle name="Normal 9 6 6 4 2" xfId="5395" xr:uid="{3E9D6A79-9E6A-45EC-A05F-DD9F7251E771}"/>
    <cellStyle name="Normal 9 6 6 5" xfId="5392" xr:uid="{3BE8FCC8-B141-4BA4-875B-55F29A72CF50}"/>
    <cellStyle name="Normal 9 6 7" xfId="3597" xr:uid="{9019F92E-C065-46D0-A6FF-9D9B80A657F1}"/>
    <cellStyle name="Normal 9 6 7 2" xfId="5396" xr:uid="{DEF63941-86CC-4992-B858-1D7816DCE765}"/>
    <cellStyle name="Normal 9 6 8" xfId="3598" xr:uid="{193ABBD1-F4F9-45CF-AA0D-DBB3F8B2B385}"/>
    <cellStyle name="Normal 9 6 8 2" xfId="5397" xr:uid="{963A44EE-16B2-42F0-BB5F-3797E0938911}"/>
    <cellStyle name="Normal 9 6 9" xfId="3599" xr:uid="{00B2B5A6-9F51-4D64-8277-75B17B08B9B8}"/>
    <cellStyle name="Normal 9 6 9 2" xfId="5398" xr:uid="{D9836CB0-ACFE-428D-99B3-72F38F9B2467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EF0E2D6F-F9D9-4D28-BD47-0FCAAC83E645}"/>
    <cellStyle name="Normal 9 7 2 2 2 3" xfId="5402" xr:uid="{F5B7C1BB-639E-4CCA-B51D-0B6755325471}"/>
    <cellStyle name="Normal 9 7 2 2 3" xfId="3604" xr:uid="{2E626BC5-1911-4CBB-A85B-3BF05DED003B}"/>
    <cellStyle name="Normal 9 7 2 2 3 2" xfId="5404" xr:uid="{8749AC1F-D4EC-4D5D-91B8-3A3C3780EC39}"/>
    <cellStyle name="Normal 9 7 2 2 4" xfId="3605" xr:uid="{09E9B784-B6A2-4EEF-B74B-EA06208DCDD2}"/>
    <cellStyle name="Normal 9 7 2 2 4 2" xfId="5405" xr:uid="{CF2B8EFA-516A-45B2-B45C-5B6A14CFF589}"/>
    <cellStyle name="Normal 9 7 2 2 5" xfId="5401" xr:uid="{02E9B13A-E3CB-485A-8649-58CBEF8B2029}"/>
    <cellStyle name="Normal 9 7 2 3" xfId="3606" xr:uid="{2961A527-A5A0-4FD6-91A2-96A85005EF31}"/>
    <cellStyle name="Normal 9 7 2 3 2" xfId="3607" xr:uid="{C678F8B2-AE8A-4663-BB19-19B928427025}"/>
    <cellStyle name="Normal 9 7 2 3 2 2" xfId="5407" xr:uid="{5C913368-F596-47F4-9A6C-F4D57A28E47B}"/>
    <cellStyle name="Normal 9 7 2 3 3" xfId="3608" xr:uid="{1BD4EB06-3217-45DB-9510-4F91E919C856}"/>
    <cellStyle name="Normal 9 7 2 3 3 2" xfId="5408" xr:uid="{093CE29A-073E-4566-A13A-833C3BD949C3}"/>
    <cellStyle name="Normal 9 7 2 3 4" xfId="3609" xr:uid="{D25A23E5-F06B-4DB6-B767-ECEDD31CA078}"/>
    <cellStyle name="Normal 9 7 2 3 4 2" xfId="5409" xr:uid="{11D54A8E-39F1-4F21-A278-2BE0874BEC44}"/>
    <cellStyle name="Normal 9 7 2 3 5" xfId="5406" xr:uid="{F8741D25-2A5A-4EEA-8501-C7DF31DCD1DD}"/>
    <cellStyle name="Normal 9 7 2 4" xfId="3610" xr:uid="{DC9C7B3B-D56A-4400-9BA6-0A8D4B5DAF0A}"/>
    <cellStyle name="Normal 9 7 2 4 2" xfId="5410" xr:uid="{10043E2C-DF8C-4E57-854E-D3E68F60E9E5}"/>
    <cellStyle name="Normal 9 7 2 5" xfId="3611" xr:uid="{74A854AA-BE3C-4C1B-9BF3-D1A85778D077}"/>
    <cellStyle name="Normal 9 7 2 5 2" xfId="5411" xr:uid="{0B0CA316-D62C-449C-A67D-A034F50110E9}"/>
    <cellStyle name="Normal 9 7 2 6" xfId="3612" xr:uid="{3667CF48-1370-49B0-BD9F-7E88100CB84A}"/>
    <cellStyle name="Normal 9 7 2 6 2" xfId="5412" xr:uid="{73A27D97-5190-4F19-9A58-F21A23B11C53}"/>
    <cellStyle name="Normal 9 7 2 7" xfId="5400" xr:uid="{EA3E8C20-1695-44B9-88E2-FDB1786E5643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427ACEA9-89A2-4ED6-8483-2753E676FFC6}"/>
    <cellStyle name="Normal 9 7 3 2 3" xfId="3616" xr:uid="{07D563BF-E801-40FD-BCB1-8E3E3262EB12}"/>
    <cellStyle name="Normal 9 7 3 2 3 2" xfId="5416" xr:uid="{5E915BE3-DE70-4CEF-A562-8317EB7582CA}"/>
    <cellStyle name="Normal 9 7 3 2 4" xfId="3617" xr:uid="{06CEE252-CBBE-4CD0-B330-2852D613814B}"/>
    <cellStyle name="Normal 9 7 3 2 4 2" xfId="5417" xr:uid="{1656BDC4-0B1E-4513-9F8D-21B80B427BBD}"/>
    <cellStyle name="Normal 9 7 3 2 5" xfId="5414" xr:uid="{D5FD72F4-5AA5-49C9-A69F-645905F5329A}"/>
    <cellStyle name="Normal 9 7 3 3" xfId="3618" xr:uid="{DA496EC0-5ADD-4BE0-8356-91A5D643329E}"/>
    <cellStyle name="Normal 9 7 3 3 2" xfId="5418" xr:uid="{62463174-D9B6-4217-9A5D-57F3F56B8E7E}"/>
    <cellStyle name="Normal 9 7 3 4" xfId="3619" xr:uid="{594CA94A-87A5-477C-91B4-BBA60C6CE123}"/>
    <cellStyle name="Normal 9 7 3 4 2" xfId="5419" xr:uid="{AE31A75D-B68A-41E1-ADEB-CABB20B24535}"/>
    <cellStyle name="Normal 9 7 3 5" xfId="3620" xr:uid="{C427076E-FB01-4841-9F79-6F2E93744E88}"/>
    <cellStyle name="Normal 9 7 3 5 2" xfId="5420" xr:uid="{CE89C3B3-B520-4C55-853D-E6FB0B44DBF3}"/>
    <cellStyle name="Normal 9 7 3 6" xfId="5413" xr:uid="{903878C0-AD68-41BF-87B4-BCC42154B461}"/>
    <cellStyle name="Normal 9 7 4" xfId="3621" xr:uid="{6C9E7BAF-4D63-4E99-9949-9CEC7B4D8A4B}"/>
    <cellStyle name="Normal 9 7 4 2" xfId="3622" xr:uid="{7DD27DF7-9311-4DC5-8455-F4C930942613}"/>
    <cellStyle name="Normal 9 7 4 2 2" xfId="5422" xr:uid="{0E78FC0E-A3EE-46DF-AD74-1E6E869E14FD}"/>
    <cellStyle name="Normal 9 7 4 2 2 2" xfId="5655" xr:uid="{C44D4407-EBA7-45E3-A319-1718F3913348}"/>
    <cellStyle name="Normal 9 7 4 3" xfId="3623" xr:uid="{B1CD8D0A-5EF7-4EC4-BE0B-DAC542A55B63}"/>
    <cellStyle name="Normal 9 7 4 3 2" xfId="5423" xr:uid="{8BF8CE92-EA9C-4803-820E-E9919ED72B85}"/>
    <cellStyle name="Normal 9 7 4 4" xfId="3624" xr:uid="{0E6BF897-F229-445E-BE94-B9A3678ECC6D}"/>
    <cellStyle name="Normal 9 7 4 4 2" xfId="5424" xr:uid="{51931AC1-C606-4B52-BA23-9A5C6AB80722}"/>
    <cellStyle name="Normal 9 7 4 5" xfId="5421" xr:uid="{C841DFDB-62D8-45CF-8B8E-61845854AE57}"/>
    <cellStyle name="Normal 9 7 5" xfId="3625" xr:uid="{5BFF3073-2034-4E17-B505-FB1B98FEC907}"/>
    <cellStyle name="Normal 9 7 5 2" xfId="3626" xr:uid="{8BBDB8FF-BF98-44D1-9134-F685BB7E95F9}"/>
    <cellStyle name="Normal 9 7 5 2 2" xfId="5426" xr:uid="{D17A929A-28F0-4FB7-8715-379442CAC468}"/>
    <cellStyle name="Normal 9 7 5 3" xfId="3627" xr:uid="{32A4342F-C2A6-41F5-9DAE-027E60F571BE}"/>
    <cellStyle name="Normal 9 7 5 3 2" xfId="5427" xr:uid="{10DA15A5-06A7-4DEC-A77F-4409A2A0A9A2}"/>
    <cellStyle name="Normal 9 7 5 4" xfId="3628" xr:uid="{6003E606-2178-4B8D-A56E-9468325110C8}"/>
    <cellStyle name="Normal 9 7 5 4 2" xfId="5428" xr:uid="{3665A864-1F6C-4206-BD89-92A390FCEFAE}"/>
    <cellStyle name="Normal 9 7 5 5" xfId="5425" xr:uid="{559C2D6B-16AB-4646-AFCF-0E15FD392F38}"/>
    <cellStyle name="Normal 9 7 6" xfId="3629" xr:uid="{7A13BAFB-B33D-4667-BB7B-C7427265176B}"/>
    <cellStyle name="Normal 9 7 6 2" xfId="5429" xr:uid="{FE5B9AEA-CC08-4C98-90B7-7BFE0037CD4A}"/>
    <cellStyle name="Normal 9 7 7" xfId="3630" xr:uid="{857833F3-4206-4BF2-9D86-9D386834CCA9}"/>
    <cellStyle name="Normal 9 7 7 2" xfId="5430" xr:uid="{06798B0A-0781-42E5-8B16-A54D779CB055}"/>
    <cellStyle name="Normal 9 7 8" xfId="3631" xr:uid="{9A139019-200B-440C-9D85-1AB73A6A4C56}"/>
    <cellStyle name="Normal 9 7 8 2" xfId="5431" xr:uid="{DD0E6136-8C30-4D3F-B21F-010C652C66C4}"/>
    <cellStyle name="Normal 9 7 9" xfId="5399" xr:uid="{64BF6A9A-9CE1-4442-ACF8-1F1D6B958039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9543BDE5-A4DE-4C1C-B725-CFBDC2894596}"/>
    <cellStyle name="Normal 9 8 2 2 2 2 2" xfId="5656" xr:uid="{46DAE9F8-9BCB-4E8F-ADE8-8EC5D15CAC40}"/>
    <cellStyle name="Normal 9 8 2 2 3" xfId="3636" xr:uid="{6E272C3E-45E8-47C3-BCC0-AD2244A388E1}"/>
    <cellStyle name="Normal 9 8 2 2 3 2" xfId="5436" xr:uid="{0995165B-81BB-4D00-8AC0-DFF0001D2E46}"/>
    <cellStyle name="Normal 9 8 2 2 4" xfId="3637" xr:uid="{B7A78CC0-CA37-45B4-8144-865D08256F04}"/>
    <cellStyle name="Normal 9 8 2 2 4 2" xfId="5437" xr:uid="{F6B6BF32-FD34-4E03-A2D7-5FC42793565F}"/>
    <cellStyle name="Normal 9 8 2 2 5" xfId="5434" xr:uid="{CF7E6261-AF42-4C3B-8831-BD4C2A9C42E7}"/>
    <cellStyle name="Normal 9 8 2 3" xfId="3638" xr:uid="{9E900116-C839-4B36-A322-5A7509900B5B}"/>
    <cellStyle name="Normal 9 8 2 3 2" xfId="5438" xr:uid="{CF465E86-7E58-4705-8961-ECE5CB15C541}"/>
    <cellStyle name="Normal 9 8 2 3 2 2" xfId="5657" xr:uid="{50DAC3DB-857C-4C4D-94F4-9B3C4737019A}"/>
    <cellStyle name="Normal 9 8 2 4" xfId="3639" xr:uid="{5D88517C-88EB-4F3C-A06A-0E1703FA1B1D}"/>
    <cellStyle name="Normal 9 8 2 4 2" xfId="5439" xr:uid="{B3199DAA-8030-4297-ADE0-F395B9900F15}"/>
    <cellStyle name="Normal 9 8 2 5" xfId="3640" xr:uid="{05896BB6-F57E-4BB4-8743-2CC4BBCB32F6}"/>
    <cellStyle name="Normal 9 8 2 5 2" xfId="5440" xr:uid="{22E049BF-AFC7-4A83-A343-B463BC1FBA03}"/>
    <cellStyle name="Normal 9 8 2 6" xfId="5433" xr:uid="{2A3CB883-85AD-4B6F-B596-4DFEC7896659}"/>
    <cellStyle name="Normal 9 8 3" xfId="3641" xr:uid="{4649D1C1-078F-4EF0-9BFE-6F402EF00446}"/>
    <cellStyle name="Normal 9 8 3 2" xfId="3642" xr:uid="{B7AB93C7-A568-4481-BF6B-21860DBE6121}"/>
    <cellStyle name="Normal 9 8 3 2 2" xfId="5442" xr:uid="{D9BF520F-5572-45AC-96ED-D17A1A4CB4E9}"/>
    <cellStyle name="Normal 9 8 3 2 2 2" xfId="5658" xr:uid="{544D8242-57C3-4505-A132-DD774EE90309}"/>
    <cellStyle name="Normal 9 8 3 3" xfId="3643" xr:uid="{21304D52-FDBA-4FB2-86CB-5694683F5861}"/>
    <cellStyle name="Normal 9 8 3 3 2" xfId="5443" xr:uid="{3A116F8F-41AC-4D13-91E9-8BEA1E145702}"/>
    <cellStyle name="Normal 9 8 3 4" xfId="3644" xr:uid="{CD15FEAC-5CA3-4DD2-BC2E-E23BAB659DD4}"/>
    <cellStyle name="Normal 9 8 3 4 2" xfId="5444" xr:uid="{7AACBE61-2135-42F6-A267-9698E71796AE}"/>
    <cellStyle name="Normal 9 8 3 5" xfId="5441" xr:uid="{AED189AD-04E4-4C22-AF94-BC3B57F34EDF}"/>
    <cellStyle name="Normal 9 8 4" xfId="3645" xr:uid="{3F650EE3-B876-4D70-92E8-CB73D1CF7880}"/>
    <cellStyle name="Normal 9 8 4 2" xfId="3646" xr:uid="{68B66646-06E1-43D4-8153-99BC8B0FA796}"/>
    <cellStyle name="Normal 9 8 4 2 2" xfId="5446" xr:uid="{684E86C3-D908-42D9-A783-1C752A9F8AF4}"/>
    <cellStyle name="Normal 9 8 4 2 2 2" xfId="5659" xr:uid="{4119670D-2B52-4CA3-96C7-B3016B3F98F4}"/>
    <cellStyle name="Normal 9 8 4 3" xfId="3647" xr:uid="{641C0901-22F5-473D-ABA3-BD85B4BCD562}"/>
    <cellStyle name="Normal 9 8 4 3 2" xfId="5447" xr:uid="{A3CD1ACB-31DE-48A9-A596-C46498E94BAE}"/>
    <cellStyle name="Normal 9 8 4 4" xfId="3648" xr:uid="{6802E739-3394-4E66-A9F2-00C11CC3469B}"/>
    <cellStyle name="Normal 9 8 4 4 2" xfId="5448" xr:uid="{5B0ED263-F61D-489E-A898-7399E6B77B17}"/>
    <cellStyle name="Normal 9 8 4 5" xfId="5445" xr:uid="{35A442A3-91A5-4F8C-BFC9-D7B045508AD0}"/>
    <cellStyle name="Normal 9 8 5" xfId="3649" xr:uid="{3C041058-318B-41A5-ADBB-64D04DE98204}"/>
    <cellStyle name="Normal 9 8 5 2" xfId="5449" xr:uid="{04152E7F-B981-4B2C-967E-8A0AEC7F3261}"/>
    <cellStyle name="Normal 9 8 5 2 2" xfId="5660" xr:uid="{27363540-DA61-4A48-A495-5F5AEADC3EFF}"/>
    <cellStyle name="Normal 9 8 6" xfId="3650" xr:uid="{3C1DC8F7-43B5-4D9B-9135-4F5AF94799F7}"/>
    <cellStyle name="Normal 9 8 6 2" xfId="5450" xr:uid="{285D5132-155E-4440-9AF8-8442F74405B2}"/>
    <cellStyle name="Normal 9 8 7" xfId="3651" xr:uid="{1CC99482-1D33-4992-AD22-6BDA4BC0AB3E}"/>
    <cellStyle name="Normal 9 8 7 2" xfId="5451" xr:uid="{FF8B2157-32CE-4B43-8202-9C57F26DFFEB}"/>
    <cellStyle name="Normal 9 8 8" xfId="5432" xr:uid="{B2B0B72C-0540-4011-961B-10061B787197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63E15C6B-CF1A-41D4-96B9-78D77908D4FE}"/>
    <cellStyle name="Normal 9 9 2 2 2 2" xfId="5661" xr:uid="{81DF9F4F-92D7-4A69-B308-B5F2F015A8EC}"/>
    <cellStyle name="Normal 9 9 2 3" xfId="3655" xr:uid="{62CBCAAE-7869-4256-80FB-05F1A173D00B}"/>
    <cellStyle name="Normal 9 9 2 3 2" xfId="5455" xr:uid="{5078F769-CAA5-434E-B2FC-D129D8F4E06A}"/>
    <cellStyle name="Normal 9 9 2 4" xfId="3656" xr:uid="{66BC08DA-6A39-47E5-A59E-0956FD36FF0D}"/>
    <cellStyle name="Normal 9 9 2 4 2" xfId="5456" xr:uid="{D92D69AB-3E92-4B7C-83C0-420374CC5A73}"/>
    <cellStyle name="Normal 9 9 2 5" xfId="5453" xr:uid="{127ADBBB-7D86-4D2A-A4C6-780F3E00E11A}"/>
    <cellStyle name="Normal 9 9 3" xfId="3657" xr:uid="{DBF7B777-3095-48FD-825C-02FC4A36C6D7}"/>
    <cellStyle name="Normal 9 9 3 2" xfId="3658" xr:uid="{82F64612-5806-4225-9C43-0EB75720D7EE}"/>
    <cellStyle name="Normal 9 9 3 2 2" xfId="5458" xr:uid="{6D2202EC-7965-403B-BBBE-38DBAD4FB226}"/>
    <cellStyle name="Normal 9 9 3 3" xfId="3659" xr:uid="{10D810C2-F585-4B39-84DC-0F01552EC093}"/>
    <cellStyle name="Normal 9 9 3 3 2" xfId="5459" xr:uid="{EF23A4F5-E18C-433D-8D94-84B035458C2A}"/>
    <cellStyle name="Normal 9 9 3 4" xfId="3660" xr:uid="{A5385F0A-72D7-4655-B04D-B81B1552A410}"/>
    <cellStyle name="Normal 9 9 3 4 2" xfId="5460" xr:uid="{BD79C6A1-359B-404C-B8CD-D3AD9002D57E}"/>
    <cellStyle name="Normal 9 9 3 5" xfId="5457" xr:uid="{9B0549F3-AD11-46F4-9CC1-6963F83C40F3}"/>
    <cellStyle name="Normal 9 9 4" xfId="3661" xr:uid="{99D6C685-704D-47F2-9F39-005F0D0475EA}"/>
    <cellStyle name="Normal 9 9 4 2" xfId="5461" xr:uid="{D35C12B7-0FA4-4E74-95AE-26B6FA4DDB4F}"/>
    <cellStyle name="Normal 9 9 5" xfId="3662" xr:uid="{7C324A39-4404-45C2-843C-B46208813AB4}"/>
    <cellStyle name="Normal 9 9 5 2" xfId="5462" xr:uid="{C83651A8-6C56-4561-8322-C541FE2EF1DB}"/>
    <cellStyle name="Normal 9 9 6" xfId="3663" xr:uid="{B741073B-D48B-446D-BDDB-AF93464E6262}"/>
    <cellStyle name="Normal 9 9 6 2" xfId="5463" xr:uid="{BCF02636-6689-4E17-9A8E-EB635D134969}"/>
    <cellStyle name="Normal 9 9 7" xfId="5452" xr:uid="{8D007239-E3EA-4001-8CC5-4A85FC2F1A6E}"/>
    <cellStyle name="Percent 2" xfId="79" xr:uid="{750081A1-93E2-4099-B6D5-52DA3EB8C718}"/>
    <cellStyle name="Percent 2 2" xfId="5464" xr:uid="{A03F9748-2D5A-4100-9FEA-33C4A7CF7B33}"/>
    <cellStyle name="Гиперссылка 2" xfId="4" xr:uid="{49BAA0F8-B3D3-41B5-87DD-435502328B29}"/>
    <cellStyle name="Гиперссылка 2 2" xfId="5465" xr:uid="{78BF5985-E24D-455B-B1E4-8767B78D2F99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AB13DA4D-2A17-4386-81C7-81AE71F96B4C}"/>
    <cellStyle name="Обычный 2 3" xfId="5466" xr:uid="{7AF2BF0E-EFC7-44DF-8AFD-EE0C9AE65D81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0" t="s">
        <v>95</v>
      </c>
      <c r="F4" s="171"/>
      <c r="G4" s="171"/>
      <c r="H4" s="171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 t="s">
        <v>96</v>
      </c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9" t="s">
        <v>83</v>
      </c>
      <c r="E13" s="132"/>
      <c r="F13" s="132"/>
      <c r="G13" s="132"/>
      <c r="H13" s="132"/>
      <c r="I13" s="82"/>
    </row>
    <row r="14" spans="2:9" ht="14.25">
      <c r="B14" s="137"/>
      <c r="D14" s="169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2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73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9"/>
  <sheetViews>
    <sheetView tabSelected="1" zoomScale="90" zoomScaleNormal="90" workbookViewId="0">
      <selection activeCell="I4" sqref="I4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79" t="s">
        <v>242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80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236</v>
      </c>
      <c r="C10" s="145"/>
      <c r="D10" s="145"/>
      <c r="E10" s="103"/>
      <c r="F10" s="145"/>
      <c r="G10" s="103"/>
      <c r="H10" s="104"/>
      <c r="I10" s="104" t="s">
        <v>236</v>
      </c>
      <c r="J10" s="145"/>
      <c r="K10" s="176">
        <v>45474</v>
      </c>
      <c r="L10" s="103"/>
    </row>
    <row r="11" spans="1:12">
      <c r="A11" s="102"/>
      <c r="B11" s="102" t="s">
        <v>237</v>
      </c>
      <c r="C11" s="145"/>
      <c r="D11" s="145"/>
      <c r="E11" s="103"/>
      <c r="F11" s="145"/>
      <c r="G11" s="103"/>
      <c r="H11" s="104"/>
      <c r="I11" s="104" t="s">
        <v>237</v>
      </c>
      <c r="J11" s="145"/>
      <c r="K11" s="177"/>
      <c r="L11" s="103"/>
    </row>
    <row r="12" spans="1:12">
      <c r="A12" s="102"/>
      <c r="B12" s="102" t="s">
        <v>238</v>
      </c>
      <c r="C12" s="145"/>
      <c r="D12" s="145"/>
      <c r="E12" s="103"/>
      <c r="F12" s="145"/>
      <c r="G12" s="103"/>
      <c r="H12" s="104"/>
      <c r="I12" s="104" t="s">
        <v>239</v>
      </c>
      <c r="J12" s="145"/>
      <c r="K12" s="145"/>
      <c r="L12" s="103"/>
    </row>
    <row r="13" spans="1:12">
      <c r="A13" s="102"/>
      <c r="B13" s="102" t="s">
        <v>240</v>
      </c>
      <c r="C13" s="145"/>
      <c r="D13" s="145"/>
      <c r="E13" s="103"/>
      <c r="F13" s="145"/>
      <c r="G13" s="103"/>
      <c r="H13" s="104"/>
      <c r="I13" s="104" t="s">
        <v>240</v>
      </c>
      <c r="J13" s="145"/>
      <c r="K13" s="94" t="s">
        <v>8</v>
      </c>
      <c r="L13" s="103"/>
    </row>
    <row r="14" spans="1:12" ht="15" customHeight="1">
      <c r="A14" s="102"/>
      <c r="B14" s="102" t="s">
        <v>241</v>
      </c>
      <c r="C14" s="145"/>
      <c r="D14" s="145"/>
      <c r="E14" s="103"/>
      <c r="F14" s="145"/>
      <c r="G14" s="103"/>
      <c r="H14" s="104"/>
      <c r="I14" s="104" t="s">
        <v>241</v>
      </c>
      <c r="J14" s="145"/>
      <c r="K14" s="176">
        <v>45473</v>
      </c>
      <c r="L14" s="103"/>
    </row>
    <row r="15" spans="1:12" ht="15" customHeight="1">
      <c r="A15" s="102"/>
      <c r="B15" s="6" t="s">
        <v>28</v>
      </c>
      <c r="C15" s="7"/>
      <c r="D15" s="7"/>
      <c r="E15" s="8"/>
      <c r="F15" s="7"/>
      <c r="G15" s="8"/>
      <c r="H15" s="104"/>
      <c r="I15" s="9" t="s">
        <v>28</v>
      </c>
      <c r="J15" s="145"/>
      <c r="K15" s="178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43331</v>
      </c>
      <c r="L16" s="103"/>
    </row>
    <row r="17" spans="1:12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3"/>
    </row>
    <row r="22" spans="1:12" ht="24">
      <c r="A22" s="102"/>
      <c r="B22" s="109">
        <v>1</v>
      </c>
      <c r="C22" s="119" t="s">
        <v>103</v>
      </c>
      <c r="D22" s="115" t="s">
        <v>103</v>
      </c>
      <c r="E22" s="123" t="s">
        <v>104</v>
      </c>
      <c r="F22" s="115" t="s">
        <v>105</v>
      </c>
      <c r="G22" s="174"/>
      <c r="H22" s="175"/>
      <c r="I22" s="116" t="s">
        <v>106</v>
      </c>
      <c r="J22" s="143">
        <v>12.49</v>
      </c>
      <c r="K22" s="113">
        <f t="shared" ref="K22:K67" si="0">J22*B22</f>
        <v>12.49</v>
      </c>
      <c r="L22" s="106"/>
    </row>
    <row r="23" spans="1:12" ht="24">
      <c r="A23" s="102"/>
      <c r="B23" s="109">
        <v>1</v>
      </c>
      <c r="C23" s="119" t="s">
        <v>103</v>
      </c>
      <c r="D23" s="115" t="s">
        <v>103</v>
      </c>
      <c r="E23" s="123" t="s">
        <v>107</v>
      </c>
      <c r="F23" s="115" t="s">
        <v>108</v>
      </c>
      <c r="G23" s="174"/>
      <c r="H23" s="175"/>
      <c r="I23" s="116" t="s">
        <v>106</v>
      </c>
      <c r="J23" s="143">
        <v>12.49</v>
      </c>
      <c r="K23" s="113">
        <f t="shared" si="0"/>
        <v>12.49</v>
      </c>
      <c r="L23" s="106"/>
    </row>
    <row r="24" spans="1:12" ht="24">
      <c r="A24" s="102"/>
      <c r="B24" s="109">
        <v>1</v>
      </c>
      <c r="C24" s="119" t="s">
        <v>103</v>
      </c>
      <c r="D24" s="115" t="s">
        <v>103</v>
      </c>
      <c r="E24" s="123" t="s">
        <v>109</v>
      </c>
      <c r="F24" s="115" t="s">
        <v>110</v>
      </c>
      <c r="G24" s="174"/>
      <c r="H24" s="175"/>
      <c r="I24" s="116" t="s">
        <v>106</v>
      </c>
      <c r="J24" s="143">
        <v>12.49</v>
      </c>
      <c r="K24" s="113">
        <f t="shared" si="0"/>
        <v>12.49</v>
      </c>
      <c r="L24" s="106"/>
    </row>
    <row r="25" spans="1:12" ht="24">
      <c r="A25" s="102"/>
      <c r="B25" s="109">
        <v>1</v>
      </c>
      <c r="C25" s="119" t="s">
        <v>103</v>
      </c>
      <c r="D25" s="115" t="s">
        <v>103</v>
      </c>
      <c r="E25" s="123" t="s">
        <v>111</v>
      </c>
      <c r="F25" s="115" t="s">
        <v>112</v>
      </c>
      <c r="G25" s="174"/>
      <c r="H25" s="175"/>
      <c r="I25" s="116" t="s">
        <v>106</v>
      </c>
      <c r="J25" s="143">
        <v>12.49</v>
      </c>
      <c r="K25" s="113">
        <f t="shared" si="0"/>
        <v>12.49</v>
      </c>
      <c r="L25" s="106"/>
    </row>
    <row r="26" spans="1:12" ht="24">
      <c r="A26" s="102"/>
      <c r="B26" s="109">
        <v>30</v>
      </c>
      <c r="C26" s="119" t="s">
        <v>113</v>
      </c>
      <c r="D26" s="115" t="s">
        <v>113</v>
      </c>
      <c r="E26" s="123" t="s">
        <v>114</v>
      </c>
      <c r="F26" s="115" t="s">
        <v>105</v>
      </c>
      <c r="G26" s="174"/>
      <c r="H26" s="175"/>
      <c r="I26" s="116" t="s">
        <v>115</v>
      </c>
      <c r="J26" s="143">
        <v>12.49</v>
      </c>
      <c r="K26" s="113">
        <f t="shared" si="0"/>
        <v>374.7</v>
      </c>
      <c r="L26" s="106"/>
    </row>
    <row r="27" spans="1:12" ht="24">
      <c r="A27" s="102"/>
      <c r="B27" s="109">
        <v>12</v>
      </c>
      <c r="C27" s="119" t="s">
        <v>113</v>
      </c>
      <c r="D27" s="115" t="s">
        <v>113</v>
      </c>
      <c r="E27" s="123" t="s">
        <v>116</v>
      </c>
      <c r="F27" s="115" t="s">
        <v>117</v>
      </c>
      <c r="G27" s="174"/>
      <c r="H27" s="175"/>
      <c r="I27" s="116" t="s">
        <v>115</v>
      </c>
      <c r="J27" s="143">
        <v>12.49</v>
      </c>
      <c r="K27" s="113">
        <f t="shared" si="0"/>
        <v>149.88</v>
      </c>
      <c r="L27" s="106"/>
    </row>
    <row r="28" spans="1:12" ht="24">
      <c r="A28" s="102"/>
      <c r="B28" s="109">
        <v>4</v>
      </c>
      <c r="C28" s="119" t="s">
        <v>113</v>
      </c>
      <c r="D28" s="115" t="s">
        <v>113</v>
      </c>
      <c r="E28" s="123" t="s">
        <v>118</v>
      </c>
      <c r="F28" s="115" t="s">
        <v>119</v>
      </c>
      <c r="G28" s="174"/>
      <c r="H28" s="175"/>
      <c r="I28" s="116" t="s">
        <v>115</v>
      </c>
      <c r="J28" s="143">
        <v>12.49</v>
      </c>
      <c r="K28" s="113">
        <f t="shared" si="0"/>
        <v>49.96</v>
      </c>
      <c r="L28" s="106"/>
    </row>
    <row r="29" spans="1:12" ht="24">
      <c r="A29" s="102"/>
      <c r="B29" s="109">
        <v>12</v>
      </c>
      <c r="C29" s="119" t="s">
        <v>113</v>
      </c>
      <c r="D29" s="115" t="s">
        <v>113</v>
      </c>
      <c r="E29" s="123" t="s">
        <v>120</v>
      </c>
      <c r="F29" s="115" t="s">
        <v>121</v>
      </c>
      <c r="G29" s="174"/>
      <c r="H29" s="175"/>
      <c r="I29" s="116" t="s">
        <v>115</v>
      </c>
      <c r="J29" s="143">
        <v>12.49</v>
      </c>
      <c r="K29" s="113">
        <f t="shared" si="0"/>
        <v>149.88</v>
      </c>
      <c r="L29" s="106"/>
    </row>
    <row r="30" spans="1:12" ht="24">
      <c r="A30" s="102"/>
      <c r="B30" s="109">
        <v>8</v>
      </c>
      <c r="C30" s="119" t="s">
        <v>113</v>
      </c>
      <c r="D30" s="115" t="s">
        <v>113</v>
      </c>
      <c r="E30" s="123" t="s">
        <v>122</v>
      </c>
      <c r="F30" s="115" t="s">
        <v>123</v>
      </c>
      <c r="G30" s="174"/>
      <c r="H30" s="175"/>
      <c r="I30" s="116" t="s">
        <v>115</v>
      </c>
      <c r="J30" s="143">
        <v>12.49</v>
      </c>
      <c r="K30" s="113">
        <f t="shared" si="0"/>
        <v>99.92</v>
      </c>
      <c r="L30" s="106"/>
    </row>
    <row r="31" spans="1:12">
      <c r="A31" s="102"/>
      <c r="B31" s="109">
        <v>6</v>
      </c>
      <c r="C31" s="119" t="s">
        <v>124</v>
      </c>
      <c r="D31" s="115" t="s">
        <v>124</v>
      </c>
      <c r="E31" s="123" t="s">
        <v>125</v>
      </c>
      <c r="F31" s="115" t="s">
        <v>126</v>
      </c>
      <c r="G31" s="174"/>
      <c r="H31" s="175"/>
      <c r="I31" s="116" t="s">
        <v>127</v>
      </c>
      <c r="J31" s="143">
        <v>5.88</v>
      </c>
      <c r="K31" s="113">
        <f t="shared" si="0"/>
        <v>35.28</v>
      </c>
      <c r="L31" s="106"/>
    </row>
    <row r="32" spans="1:12">
      <c r="A32" s="102"/>
      <c r="B32" s="109">
        <v>4</v>
      </c>
      <c r="C32" s="119" t="s">
        <v>128</v>
      </c>
      <c r="D32" s="115" t="s">
        <v>128</v>
      </c>
      <c r="E32" s="123" t="s">
        <v>129</v>
      </c>
      <c r="F32" s="115" t="s">
        <v>126</v>
      </c>
      <c r="G32" s="174"/>
      <c r="H32" s="175"/>
      <c r="I32" s="116" t="s">
        <v>130</v>
      </c>
      <c r="J32" s="143">
        <v>5.88</v>
      </c>
      <c r="K32" s="113">
        <f t="shared" si="0"/>
        <v>23.52</v>
      </c>
      <c r="L32" s="106"/>
    </row>
    <row r="33" spans="1:12" ht="24">
      <c r="A33" s="102"/>
      <c r="B33" s="109">
        <v>1</v>
      </c>
      <c r="C33" s="119" t="s">
        <v>131</v>
      </c>
      <c r="D33" s="115" t="s">
        <v>131</v>
      </c>
      <c r="E33" s="123" t="s">
        <v>132</v>
      </c>
      <c r="F33" s="115" t="s">
        <v>105</v>
      </c>
      <c r="G33" s="174" t="s">
        <v>133</v>
      </c>
      <c r="H33" s="175"/>
      <c r="I33" s="116" t="s">
        <v>232</v>
      </c>
      <c r="J33" s="143">
        <v>54.74</v>
      </c>
      <c r="K33" s="113">
        <f t="shared" si="0"/>
        <v>54.74</v>
      </c>
      <c r="L33" s="106"/>
    </row>
    <row r="34" spans="1:12" ht="24">
      <c r="A34" s="102"/>
      <c r="B34" s="109">
        <v>12</v>
      </c>
      <c r="C34" s="119" t="s">
        <v>134</v>
      </c>
      <c r="D34" s="115" t="s">
        <v>134</v>
      </c>
      <c r="E34" s="123" t="s">
        <v>135</v>
      </c>
      <c r="F34" s="115" t="s">
        <v>136</v>
      </c>
      <c r="G34" s="174" t="s">
        <v>137</v>
      </c>
      <c r="H34" s="175"/>
      <c r="I34" s="116" t="s">
        <v>138</v>
      </c>
      <c r="J34" s="143">
        <v>23.51</v>
      </c>
      <c r="K34" s="113">
        <f t="shared" si="0"/>
        <v>282.12</v>
      </c>
      <c r="L34" s="106"/>
    </row>
    <row r="35" spans="1:12" ht="24">
      <c r="A35" s="102"/>
      <c r="B35" s="109">
        <v>3</v>
      </c>
      <c r="C35" s="119" t="s">
        <v>139</v>
      </c>
      <c r="D35" s="115" t="s">
        <v>139</v>
      </c>
      <c r="E35" s="123" t="s">
        <v>140</v>
      </c>
      <c r="F35" s="115" t="s">
        <v>141</v>
      </c>
      <c r="G35" s="174"/>
      <c r="H35" s="175"/>
      <c r="I35" s="116" t="s">
        <v>233</v>
      </c>
      <c r="J35" s="143">
        <v>5.14</v>
      </c>
      <c r="K35" s="113">
        <f t="shared" si="0"/>
        <v>15.419999999999998</v>
      </c>
      <c r="L35" s="106"/>
    </row>
    <row r="36" spans="1:12" ht="24">
      <c r="A36" s="102"/>
      <c r="B36" s="109">
        <v>20</v>
      </c>
      <c r="C36" s="119" t="s">
        <v>139</v>
      </c>
      <c r="D36" s="115" t="s">
        <v>139</v>
      </c>
      <c r="E36" s="123" t="s">
        <v>142</v>
      </c>
      <c r="F36" s="115" t="s">
        <v>136</v>
      </c>
      <c r="G36" s="174"/>
      <c r="H36" s="175"/>
      <c r="I36" s="116" t="s">
        <v>233</v>
      </c>
      <c r="J36" s="143">
        <v>5.14</v>
      </c>
      <c r="K36" s="113">
        <f t="shared" si="0"/>
        <v>102.8</v>
      </c>
      <c r="L36" s="106"/>
    </row>
    <row r="37" spans="1:12" ht="24">
      <c r="A37" s="102"/>
      <c r="B37" s="109">
        <v>6</v>
      </c>
      <c r="C37" s="119" t="s">
        <v>143</v>
      </c>
      <c r="D37" s="115" t="s">
        <v>230</v>
      </c>
      <c r="E37" s="123" t="s">
        <v>144</v>
      </c>
      <c r="F37" s="115" t="s">
        <v>145</v>
      </c>
      <c r="G37" s="174" t="s">
        <v>105</v>
      </c>
      <c r="H37" s="175"/>
      <c r="I37" s="116" t="s">
        <v>146</v>
      </c>
      <c r="J37" s="143">
        <v>12.86</v>
      </c>
      <c r="K37" s="113">
        <f t="shared" si="0"/>
        <v>77.16</v>
      </c>
      <c r="L37" s="106"/>
    </row>
    <row r="38" spans="1:12">
      <c r="A38" s="102"/>
      <c r="B38" s="109">
        <v>4</v>
      </c>
      <c r="C38" s="119" t="s">
        <v>147</v>
      </c>
      <c r="D38" s="115" t="s">
        <v>147</v>
      </c>
      <c r="E38" s="123" t="s">
        <v>148</v>
      </c>
      <c r="F38" s="115" t="s">
        <v>149</v>
      </c>
      <c r="G38" s="174"/>
      <c r="H38" s="175"/>
      <c r="I38" s="116" t="s">
        <v>150</v>
      </c>
      <c r="J38" s="143">
        <v>5.88</v>
      </c>
      <c r="K38" s="113">
        <f t="shared" si="0"/>
        <v>23.52</v>
      </c>
      <c r="L38" s="106"/>
    </row>
    <row r="39" spans="1:12">
      <c r="A39" s="102"/>
      <c r="B39" s="109">
        <v>8</v>
      </c>
      <c r="C39" s="119" t="s">
        <v>147</v>
      </c>
      <c r="D39" s="115" t="s">
        <v>147</v>
      </c>
      <c r="E39" s="123" t="s">
        <v>151</v>
      </c>
      <c r="F39" s="115" t="s">
        <v>152</v>
      </c>
      <c r="G39" s="174"/>
      <c r="H39" s="175"/>
      <c r="I39" s="116" t="s">
        <v>150</v>
      </c>
      <c r="J39" s="143">
        <v>5.88</v>
      </c>
      <c r="K39" s="113">
        <f t="shared" si="0"/>
        <v>47.04</v>
      </c>
      <c r="L39" s="106"/>
    </row>
    <row r="40" spans="1:12">
      <c r="A40" s="102"/>
      <c r="B40" s="109">
        <v>24</v>
      </c>
      <c r="C40" s="119" t="s">
        <v>147</v>
      </c>
      <c r="D40" s="115" t="s">
        <v>147</v>
      </c>
      <c r="E40" s="123" t="s">
        <v>153</v>
      </c>
      <c r="F40" s="115" t="s">
        <v>154</v>
      </c>
      <c r="G40" s="174"/>
      <c r="H40" s="175"/>
      <c r="I40" s="116" t="s">
        <v>150</v>
      </c>
      <c r="J40" s="143">
        <v>5.88</v>
      </c>
      <c r="K40" s="113">
        <f t="shared" si="0"/>
        <v>141.12</v>
      </c>
      <c r="L40" s="106"/>
    </row>
    <row r="41" spans="1:12" ht="24">
      <c r="A41" s="102"/>
      <c r="B41" s="109">
        <v>11</v>
      </c>
      <c r="C41" s="119" t="s">
        <v>155</v>
      </c>
      <c r="D41" s="115" t="s">
        <v>155</v>
      </c>
      <c r="E41" s="123" t="s">
        <v>156</v>
      </c>
      <c r="F41" s="115" t="s">
        <v>157</v>
      </c>
      <c r="G41" s="174" t="s">
        <v>105</v>
      </c>
      <c r="H41" s="175"/>
      <c r="I41" s="116" t="s">
        <v>158</v>
      </c>
      <c r="J41" s="143">
        <v>18</v>
      </c>
      <c r="K41" s="113">
        <f t="shared" si="0"/>
        <v>198</v>
      </c>
      <c r="L41" s="106"/>
    </row>
    <row r="42" spans="1:12" ht="24">
      <c r="A42" s="102"/>
      <c r="B42" s="109">
        <v>11</v>
      </c>
      <c r="C42" s="119" t="s">
        <v>155</v>
      </c>
      <c r="D42" s="115" t="s">
        <v>155</v>
      </c>
      <c r="E42" s="123" t="s">
        <v>159</v>
      </c>
      <c r="F42" s="115" t="s">
        <v>157</v>
      </c>
      <c r="G42" s="174" t="s">
        <v>119</v>
      </c>
      <c r="H42" s="175"/>
      <c r="I42" s="116" t="s">
        <v>158</v>
      </c>
      <c r="J42" s="143">
        <v>18</v>
      </c>
      <c r="K42" s="113">
        <f t="shared" si="0"/>
        <v>198</v>
      </c>
      <c r="L42" s="106"/>
    </row>
    <row r="43" spans="1:12" ht="24">
      <c r="A43" s="102"/>
      <c r="B43" s="109">
        <v>11</v>
      </c>
      <c r="C43" s="119" t="s">
        <v>155</v>
      </c>
      <c r="D43" s="115" t="s">
        <v>155</v>
      </c>
      <c r="E43" s="123" t="s">
        <v>160</v>
      </c>
      <c r="F43" s="115" t="s">
        <v>157</v>
      </c>
      <c r="G43" s="174" t="s">
        <v>161</v>
      </c>
      <c r="H43" s="175"/>
      <c r="I43" s="116" t="s">
        <v>158</v>
      </c>
      <c r="J43" s="143">
        <v>18</v>
      </c>
      <c r="K43" s="113">
        <f t="shared" si="0"/>
        <v>198</v>
      </c>
      <c r="L43" s="106"/>
    </row>
    <row r="44" spans="1:12" ht="24">
      <c r="A44" s="102"/>
      <c r="B44" s="109">
        <v>11</v>
      </c>
      <c r="C44" s="119" t="s">
        <v>155</v>
      </c>
      <c r="D44" s="115" t="s">
        <v>155</v>
      </c>
      <c r="E44" s="123" t="s">
        <v>162</v>
      </c>
      <c r="F44" s="115" t="s">
        <v>157</v>
      </c>
      <c r="G44" s="174" t="s">
        <v>163</v>
      </c>
      <c r="H44" s="175"/>
      <c r="I44" s="116" t="s">
        <v>158</v>
      </c>
      <c r="J44" s="143">
        <v>18</v>
      </c>
      <c r="K44" s="113">
        <f t="shared" si="0"/>
        <v>198</v>
      </c>
      <c r="L44" s="106"/>
    </row>
    <row r="45" spans="1:12" ht="24">
      <c r="A45" s="102"/>
      <c r="B45" s="109">
        <v>2</v>
      </c>
      <c r="C45" s="119" t="s">
        <v>164</v>
      </c>
      <c r="D45" s="115" t="s">
        <v>164</v>
      </c>
      <c r="E45" s="123" t="s">
        <v>165</v>
      </c>
      <c r="F45" s="115" t="s">
        <v>121</v>
      </c>
      <c r="G45" s="174"/>
      <c r="H45" s="175"/>
      <c r="I45" s="116" t="s">
        <v>166</v>
      </c>
      <c r="J45" s="143">
        <v>18</v>
      </c>
      <c r="K45" s="113">
        <f t="shared" si="0"/>
        <v>36</v>
      </c>
      <c r="L45" s="106"/>
    </row>
    <row r="46" spans="1:12" ht="24">
      <c r="A46" s="102"/>
      <c r="B46" s="109">
        <v>12</v>
      </c>
      <c r="C46" s="119" t="s">
        <v>167</v>
      </c>
      <c r="D46" s="115" t="s">
        <v>167</v>
      </c>
      <c r="E46" s="123" t="s">
        <v>168</v>
      </c>
      <c r="F46" s="115"/>
      <c r="G46" s="174"/>
      <c r="H46" s="175"/>
      <c r="I46" s="116" t="s">
        <v>169</v>
      </c>
      <c r="J46" s="143">
        <v>5.14</v>
      </c>
      <c r="K46" s="113">
        <f t="shared" si="0"/>
        <v>61.679999999999993</v>
      </c>
      <c r="L46" s="106"/>
    </row>
    <row r="47" spans="1:12">
      <c r="A47" s="102"/>
      <c r="B47" s="109">
        <v>4</v>
      </c>
      <c r="C47" s="119" t="s">
        <v>170</v>
      </c>
      <c r="D47" s="115" t="s">
        <v>170</v>
      </c>
      <c r="E47" s="123" t="s">
        <v>171</v>
      </c>
      <c r="F47" s="115" t="s">
        <v>172</v>
      </c>
      <c r="G47" s="174"/>
      <c r="H47" s="175"/>
      <c r="I47" s="116" t="s">
        <v>173</v>
      </c>
      <c r="J47" s="143">
        <v>12.49</v>
      </c>
      <c r="K47" s="113">
        <f t="shared" si="0"/>
        <v>49.96</v>
      </c>
      <c r="L47" s="106"/>
    </row>
    <row r="48" spans="1:12">
      <c r="A48" s="102"/>
      <c r="B48" s="109">
        <v>2</v>
      </c>
      <c r="C48" s="119" t="s">
        <v>170</v>
      </c>
      <c r="D48" s="115" t="s">
        <v>170</v>
      </c>
      <c r="E48" s="123" t="s">
        <v>174</v>
      </c>
      <c r="F48" s="115" t="s">
        <v>136</v>
      </c>
      <c r="G48" s="174"/>
      <c r="H48" s="175"/>
      <c r="I48" s="116" t="s">
        <v>173</v>
      </c>
      <c r="J48" s="143">
        <v>12.49</v>
      </c>
      <c r="K48" s="113">
        <f t="shared" si="0"/>
        <v>24.98</v>
      </c>
      <c r="L48" s="106"/>
    </row>
    <row r="49" spans="1:12" ht="24">
      <c r="A49" s="102"/>
      <c r="B49" s="109">
        <v>2</v>
      </c>
      <c r="C49" s="119" t="s">
        <v>175</v>
      </c>
      <c r="D49" s="115" t="s">
        <v>175</v>
      </c>
      <c r="E49" s="123" t="s">
        <v>176</v>
      </c>
      <c r="F49" s="115" t="s">
        <v>172</v>
      </c>
      <c r="G49" s="174" t="s">
        <v>137</v>
      </c>
      <c r="H49" s="175"/>
      <c r="I49" s="116" t="s">
        <v>177</v>
      </c>
      <c r="J49" s="143">
        <v>25.35</v>
      </c>
      <c r="K49" s="113">
        <f t="shared" si="0"/>
        <v>50.7</v>
      </c>
      <c r="L49" s="106"/>
    </row>
    <row r="50" spans="1:12" ht="24">
      <c r="A50" s="102"/>
      <c r="B50" s="109">
        <v>14</v>
      </c>
      <c r="C50" s="119" t="s">
        <v>178</v>
      </c>
      <c r="D50" s="115" t="s">
        <v>178</v>
      </c>
      <c r="E50" s="123" t="s">
        <v>179</v>
      </c>
      <c r="F50" s="115" t="s">
        <v>172</v>
      </c>
      <c r="G50" s="174" t="s">
        <v>137</v>
      </c>
      <c r="H50" s="175"/>
      <c r="I50" s="116" t="s">
        <v>180</v>
      </c>
      <c r="J50" s="143">
        <v>25.35</v>
      </c>
      <c r="K50" s="113">
        <f t="shared" si="0"/>
        <v>354.90000000000003</v>
      </c>
      <c r="L50" s="106"/>
    </row>
    <row r="51" spans="1:12" ht="24">
      <c r="A51" s="102"/>
      <c r="B51" s="109">
        <v>2</v>
      </c>
      <c r="C51" s="119" t="s">
        <v>181</v>
      </c>
      <c r="D51" s="115" t="s">
        <v>231</v>
      </c>
      <c r="E51" s="123" t="s">
        <v>182</v>
      </c>
      <c r="F51" s="115" t="s">
        <v>183</v>
      </c>
      <c r="G51" s="174" t="s">
        <v>137</v>
      </c>
      <c r="H51" s="175"/>
      <c r="I51" s="116" t="s">
        <v>184</v>
      </c>
      <c r="J51" s="143">
        <v>40.049999999999997</v>
      </c>
      <c r="K51" s="113">
        <f t="shared" si="0"/>
        <v>80.099999999999994</v>
      </c>
      <c r="L51" s="106"/>
    </row>
    <row r="52" spans="1:12" ht="12" customHeight="1">
      <c r="A52" s="102"/>
      <c r="B52" s="109">
        <v>3</v>
      </c>
      <c r="C52" s="119" t="s">
        <v>185</v>
      </c>
      <c r="D52" s="115" t="s">
        <v>185</v>
      </c>
      <c r="E52" s="123" t="s">
        <v>186</v>
      </c>
      <c r="F52" s="115" t="s">
        <v>136</v>
      </c>
      <c r="G52" s="174"/>
      <c r="H52" s="175"/>
      <c r="I52" s="116" t="s">
        <v>187</v>
      </c>
      <c r="J52" s="143">
        <v>36.369999999999997</v>
      </c>
      <c r="K52" s="113">
        <f t="shared" si="0"/>
        <v>109.10999999999999</v>
      </c>
      <c r="L52" s="106"/>
    </row>
    <row r="53" spans="1:12" ht="12" customHeight="1">
      <c r="A53" s="102"/>
      <c r="B53" s="109">
        <v>3</v>
      </c>
      <c r="C53" s="119" t="s">
        <v>188</v>
      </c>
      <c r="D53" s="115" t="s">
        <v>188</v>
      </c>
      <c r="E53" s="123" t="s">
        <v>189</v>
      </c>
      <c r="F53" s="115" t="s">
        <v>136</v>
      </c>
      <c r="G53" s="174"/>
      <c r="H53" s="175"/>
      <c r="I53" s="116" t="s">
        <v>190</v>
      </c>
      <c r="J53" s="143">
        <v>36.369999999999997</v>
      </c>
      <c r="K53" s="113">
        <f t="shared" si="0"/>
        <v>109.10999999999999</v>
      </c>
      <c r="L53" s="106"/>
    </row>
    <row r="54" spans="1:12">
      <c r="A54" s="102"/>
      <c r="B54" s="109">
        <v>10</v>
      </c>
      <c r="C54" s="119" t="s">
        <v>191</v>
      </c>
      <c r="D54" s="115" t="s">
        <v>191</v>
      </c>
      <c r="E54" s="123" t="s">
        <v>192</v>
      </c>
      <c r="F54" s="115" t="s">
        <v>136</v>
      </c>
      <c r="G54" s="174"/>
      <c r="H54" s="175"/>
      <c r="I54" s="116" t="s">
        <v>193</v>
      </c>
      <c r="J54" s="143">
        <v>36.369999999999997</v>
      </c>
      <c r="K54" s="113">
        <f t="shared" si="0"/>
        <v>363.7</v>
      </c>
      <c r="L54" s="106"/>
    </row>
    <row r="55" spans="1:12">
      <c r="A55" s="102"/>
      <c r="B55" s="109">
        <v>8</v>
      </c>
      <c r="C55" s="119" t="s">
        <v>191</v>
      </c>
      <c r="D55" s="115" t="s">
        <v>191</v>
      </c>
      <c r="E55" s="123" t="s">
        <v>194</v>
      </c>
      <c r="F55" s="115" t="s">
        <v>126</v>
      </c>
      <c r="G55" s="174"/>
      <c r="H55" s="175"/>
      <c r="I55" s="116" t="s">
        <v>193</v>
      </c>
      <c r="J55" s="143">
        <v>36.369999999999997</v>
      </c>
      <c r="K55" s="113">
        <f t="shared" si="0"/>
        <v>290.95999999999998</v>
      </c>
      <c r="L55" s="106"/>
    </row>
    <row r="56" spans="1:12" ht="24">
      <c r="A56" s="102"/>
      <c r="B56" s="109">
        <v>3</v>
      </c>
      <c r="C56" s="119" t="s">
        <v>195</v>
      </c>
      <c r="D56" s="115" t="s">
        <v>195</v>
      </c>
      <c r="E56" s="123" t="s">
        <v>196</v>
      </c>
      <c r="F56" s="115" t="s">
        <v>172</v>
      </c>
      <c r="G56" s="174" t="s">
        <v>137</v>
      </c>
      <c r="H56" s="175"/>
      <c r="I56" s="116" t="s">
        <v>197</v>
      </c>
      <c r="J56" s="143">
        <v>50.7</v>
      </c>
      <c r="K56" s="113">
        <f t="shared" si="0"/>
        <v>152.10000000000002</v>
      </c>
      <c r="L56" s="106"/>
    </row>
    <row r="57" spans="1:12" ht="24">
      <c r="A57" s="102"/>
      <c r="B57" s="109">
        <v>3</v>
      </c>
      <c r="C57" s="119" t="s">
        <v>198</v>
      </c>
      <c r="D57" s="115" t="s">
        <v>198</v>
      </c>
      <c r="E57" s="123" t="s">
        <v>199</v>
      </c>
      <c r="F57" s="115" t="s">
        <v>172</v>
      </c>
      <c r="G57" s="174" t="s">
        <v>137</v>
      </c>
      <c r="H57" s="175"/>
      <c r="I57" s="116" t="s">
        <v>200</v>
      </c>
      <c r="J57" s="143">
        <v>51.07</v>
      </c>
      <c r="K57" s="113">
        <f t="shared" si="0"/>
        <v>153.21</v>
      </c>
      <c r="L57" s="106"/>
    </row>
    <row r="58" spans="1:12" ht="24">
      <c r="A58" s="102"/>
      <c r="B58" s="109">
        <v>3</v>
      </c>
      <c r="C58" s="119" t="s">
        <v>201</v>
      </c>
      <c r="D58" s="115" t="s">
        <v>201</v>
      </c>
      <c r="E58" s="123" t="s">
        <v>202</v>
      </c>
      <c r="F58" s="115" t="s">
        <v>172</v>
      </c>
      <c r="G58" s="174" t="s">
        <v>203</v>
      </c>
      <c r="H58" s="175"/>
      <c r="I58" s="116" t="s">
        <v>204</v>
      </c>
      <c r="J58" s="143">
        <v>54.01</v>
      </c>
      <c r="K58" s="113">
        <f t="shared" si="0"/>
        <v>162.03</v>
      </c>
      <c r="L58" s="106"/>
    </row>
    <row r="59" spans="1:12" ht="24">
      <c r="A59" s="102"/>
      <c r="B59" s="109">
        <v>5</v>
      </c>
      <c r="C59" s="119" t="s">
        <v>201</v>
      </c>
      <c r="D59" s="115" t="s">
        <v>201</v>
      </c>
      <c r="E59" s="123" t="s">
        <v>205</v>
      </c>
      <c r="F59" s="115" t="s">
        <v>172</v>
      </c>
      <c r="G59" s="174" t="s">
        <v>206</v>
      </c>
      <c r="H59" s="175"/>
      <c r="I59" s="116" t="s">
        <v>204</v>
      </c>
      <c r="J59" s="143">
        <v>54.01</v>
      </c>
      <c r="K59" s="113">
        <f t="shared" si="0"/>
        <v>270.05</v>
      </c>
      <c r="L59" s="106"/>
    </row>
    <row r="60" spans="1:12" ht="24">
      <c r="A60" s="102"/>
      <c r="B60" s="109">
        <v>8</v>
      </c>
      <c r="C60" s="119" t="s">
        <v>207</v>
      </c>
      <c r="D60" s="115" t="s">
        <v>207</v>
      </c>
      <c r="E60" s="123" t="s">
        <v>208</v>
      </c>
      <c r="F60" s="115" t="s">
        <v>172</v>
      </c>
      <c r="G60" s="174" t="s">
        <v>203</v>
      </c>
      <c r="H60" s="175"/>
      <c r="I60" s="116" t="s">
        <v>209</v>
      </c>
      <c r="J60" s="143">
        <v>57.31</v>
      </c>
      <c r="K60" s="113">
        <f t="shared" si="0"/>
        <v>458.48</v>
      </c>
      <c r="L60" s="106"/>
    </row>
    <row r="61" spans="1:12">
      <c r="A61" s="102"/>
      <c r="B61" s="109">
        <v>6</v>
      </c>
      <c r="C61" s="119" t="s">
        <v>210</v>
      </c>
      <c r="D61" s="115" t="s">
        <v>210</v>
      </c>
      <c r="E61" s="123" t="s">
        <v>211</v>
      </c>
      <c r="F61" s="115" t="s">
        <v>172</v>
      </c>
      <c r="G61" s="174" t="s">
        <v>137</v>
      </c>
      <c r="H61" s="175"/>
      <c r="I61" s="116" t="s">
        <v>212</v>
      </c>
      <c r="J61" s="143">
        <v>54.01</v>
      </c>
      <c r="K61" s="113">
        <f t="shared" si="0"/>
        <v>324.06</v>
      </c>
      <c r="L61" s="106"/>
    </row>
    <row r="62" spans="1:12" ht="24">
      <c r="A62" s="102"/>
      <c r="B62" s="109">
        <v>4</v>
      </c>
      <c r="C62" s="119" t="s">
        <v>213</v>
      </c>
      <c r="D62" s="115" t="s">
        <v>213</v>
      </c>
      <c r="E62" s="123" t="s">
        <v>214</v>
      </c>
      <c r="F62" s="115" t="s">
        <v>172</v>
      </c>
      <c r="G62" s="174" t="s">
        <v>137</v>
      </c>
      <c r="H62" s="175"/>
      <c r="I62" s="116" t="s">
        <v>234</v>
      </c>
      <c r="J62" s="143">
        <v>68.7</v>
      </c>
      <c r="K62" s="113">
        <f t="shared" si="0"/>
        <v>274.8</v>
      </c>
      <c r="L62" s="106"/>
    </row>
    <row r="63" spans="1:12" ht="24">
      <c r="A63" s="102"/>
      <c r="B63" s="109">
        <v>1</v>
      </c>
      <c r="C63" s="119" t="s">
        <v>215</v>
      </c>
      <c r="D63" s="115" t="s">
        <v>215</v>
      </c>
      <c r="E63" s="123" t="s">
        <v>216</v>
      </c>
      <c r="F63" s="115" t="s">
        <v>136</v>
      </c>
      <c r="G63" s="174" t="s">
        <v>133</v>
      </c>
      <c r="H63" s="175"/>
      <c r="I63" s="116" t="s">
        <v>217</v>
      </c>
      <c r="J63" s="143">
        <v>28.66</v>
      </c>
      <c r="K63" s="113">
        <f t="shared" si="0"/>
        <v>28.66</v>
      </c>
      <c r="L63" s="106"/>
    </row>
    <row r="64" spans="1:12" ht="24">
      <c r="A64" s="102"/>
      <c r="B64" s="109">
        <v>3</v>
      </c>
      <c r="C64" s="119" t="s">
        <v>218</v>
      </c>
      <c r="D64" s="115" t="s">
        <v>218</v>
      </c>
      <c r="E64" s="123" t="s">
        <v>219</v>
      </c>
      <c r="F64" s="115" t="s">
        <v>220</v>
      </c>
      <c r="G64" s="174"/>
      <c r="H64" s="175"/>
      <c r="I64" s="116" t="s">
        <v>221</v>
      </c>
      <c r="J64" s="143">
        <v>71.64</v>
      </c>
      <c r="K64" s="113">
        <f t="shared" si="0"/>
        <v>214.92000000000002</v>
      </c>
      <c r="L64" s="106"/>
    </row>
    <row r="65" spans="1:12" ht="24">
      <c r="A65" s="102"/>
      <c r="B65" s="109">
        <v>1</v>
      </c>
      <c r="C65" s="119" t="s">
        <v>222</v>
      </c>
      <c r="D65" s="115" t="s">
        <v>222</v>
      </c>
      <c r="E65" s="123" t="s">
        <v>223</v>
      </c>
      <c r="F65" s="115" t="s">
        <v>112</v>
      </c>
      <c r="G65" s="174"/>
      <c r="H65" s="175"/>
      <c r="I65" s="116" t="s">
        <v>224</v>
      </c>
      <c r="J65" s="143">
        <v>88.18</v>
      </c>
      <c r="K65" s="113">
        <f t="shared" si="0"/>
        <v>88.18</v>
      </c>
      <c r="L65" s="106"/>
    </row>
    <row r="66" spans="1:12" ht="24">
      <c r="A66" s="102"/>
      <c r="B66" s="109">
        <v>1</v>
      </c>
      <c r="C66" s="119" t="s">
        <v>222</v>
      </c>
      <c r="D66" s="115" t="s">
        <v>222</v>
      </c>
      <c r="E66" s="123" t="s">
        <v>225</v>
      </c>
      <c r="F66" s="115" t="s">
        <v>226</v>
      </c>
      <c r="G66" s="174"/>
      <c r="H66" s="175"/>
      <c r="I66" s="116" t="s">
        <v>224</v>
      </c>
      <c r="J66" s="143">
        <v>88.18</v>
      </c>
      <c r="K66" s="113">
        <f t="shared" si="0"/>
        <v>88.18</v>
      </c>
      <c r="L66" s="106"/>
    </row>
    <row r="67" spans="1:12" ht="24">
      <c r="A67" s="102"/>
      <c r="B67" s="110">
        <v>2</v>
      </c>
      <c r="C67" s="120" t="s">
        <v>227</v>
      </c>
      <c r="D67" s="117" t="s">
        <v>227</v>
      </c>
      <c r="E67" s="124" t="s">
        <v>228</v>
      </c>
      <c r="F67" s="117" t="s">
        <v>136</v>
      </c>
      <c r="G67" s="185" t="s">
        <v>137</v>
      </c>
      <c r="H67" s="186"/>
      <c r="I67" s="118" t="s">
        <v>229</v>
      </c>
      <c r="J67" s="144">
        <v>108.38</v>
      </c>
      <c r="K67" s="114">
        <f t="shared" si="0"/>
        <v>216.76</v>
      </c>
      <c r="L67" s="106"/>
    </row>
    <row r="68" spans="1:12" ht="13.5" thickBot="1">
      <c r="A68" s="102"/>
      <c r="B68" s="155"/>
      <c r="C68" s="145"/>
      <c r="D68" s="145"/>
      <c r="E68" s="145"/>
      <c r="F68" s="145"/>
      <c r="G68" s="145"/>
      <c r="H68" s="145"/>
      <c r="I68" s="145"/>
      <c r="J68" s="157" t="s">
        <v>67</v>
      </c>
      <c r="K68" s="148">
        <f>SUM(K22:K67)</f>
        <v>6431.6500000000015</v>
      </c>
      <c r="L68" s="106"/>
    </row>
    <row r="69" spans="1:12">
      <c r="A69" s="102"/>
      <c r="B69" s="145"/>
      <c r="C69" s="164" t="s">
        <v>243</v>
      </c>
      <c r="D69" s="163"/>
      <c r="E69" s="163"/>
      <c r="F69" s="166"/>
      <c r="G69" s="166"/>
      <c r="H69" s="161"/>
      <c r="I69" s="145"/>
      <c r="J69" s="168" t="s">
        <v>245</v>
      </c>
      <c r="K69" s="148">
        <f>K68*-0.4</f>
        <v>-2572.6600000000008</v>
      </c>
      <c r="L69" s="106"/>
    </row>
    <row r="70" spans="1:12" ht="13.5" outlineLevel="1" thickBot="1">
      <c r="A70" s="102"/>
      <c r="B70" s="145"/>
      <c r="C70" s="160" t="s">
        <v>244</v>
      </c>
      <c r="D70" s="165">
        <v>44637</v>
      </c>
      <c r="E70" s="162">
        <v>45445</v>
      </c>
      <c r="F70" s="159">
        <f>K14+90</f>
        <v>45563</v>
      </c>
      <c r="G70" s="167"/>
      <c r="H70" s="158"/>
      <c r="I70" s="145"/>
      <c r="J70" s="168" t="s">
        <v>246</v>
      </c>
      <c r="K70" s="148">
        <v>0</v>
      </c>
      <c r="L70" s="106"/>
    </row>
    <row r="71" spans="1:12">
      <c r="A71" s="102"/>
      <c r="B71" s="145"/>
      <c r="C71" s="145"/>
      <c r="D71" s="145"/>
      <c r="E71" s="145"/>
      <c r="F71" s="145"/>
      <c r="G71" s="145"/>
      <c r="H71" s="145"/>
      <c r="I71" s="145"/>
      <c r="J71" s="151" t="s">
        <v>68</v>
      </c>
      <c r="K71" s="148">
        <f>SUM(K68:K70)</f>
        <v>3858.9900000000007</v>
      </c>
      <c r="L71" s="106"/>
    </row>
    <row r="72" spans="1:12">
      <c r="A72" s="6"/>
      <c r="B72" s="187" t="s">
        <v>247</v>
      </c>
      <c r="C72" s="187"/>
      <c r="D72" s="187"/>
      <c r="E72" s="187"/>
      <c r="F72" s="187"/>
      <c r="G72" s="187"/>
      <c r="H72" s="187"/>
      <c r="I72" s="187"/>
      <c r="J72" s="187"/>
      <c r="K72" s="187"/>
      <c r="L72" s="8"/>
    </row>
    <row r="74" spans="1:12">
      <c r="I74" s="1" t="s">
        <v>94</v>
      </c>
      <c r="J74" s="88">
        <f>'Tax Invoice'!E14</f>
        <v>1</v>
      </c>
    </row>
    <row r="75" spans="1:12">
      <c r="I75" s="1" t="s">
        <v>79</v>
      </c>
      <c r="J75" s="88">
        <v>33.020000000000003</v>
      </c>
    </row>
    <row r="76" spans="1:12">
      <c r="I76" s="1" t="s">
        <v>92</v>
      </c>
      <c r="J76" s="88">
        <f>J78/J75</f>
        <v>194.78043609933377</v>
      </c>
    </row>
    <row r="77" spans="1:12">
      <c r="I77" s="1" t="s">
        <v>93</v>
      </c>
      <c r="J77" s="88">
        <f>J79/J75</f>
        <v>116.86826165960025</v>
      </c>
    </row>
    <row r="78" spans="1:12">
      <c r="I78" s="1" t="s">
        <v>80</v>
      </c>
      <c r="J78" s="88">
        <f>K68*J74</f>
        <v>6431.6500000000015</v>
      </c>
    </row>
    <row r="79" spans="1:12">
      <c r="I79" s="1" t="s">
        <v>81</v>
      </c>
      <c r="J79" s="88">
        <f>K71*J74</f>
        <v>3858.9900000000007</v>
      </c>
    </row>
  </sheetData>
  <mergeCells count="52">
    <mergeCell ref="G64:H64"/>
    <mergeCell ref="G65:H65"/>
    <mergeCell ref="G66:H66"/>
    <mergeCell ref="G67:H67"/>
    <mergeCell ref="B72:K72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K10:K11"/>
    <mergeCell ref="K14:K15"/>
    <mergeCell ref="K6:K7"/>
    <mergeCell ref="G20:H20"/>
    <mergeCell ref="G21:H21"/>
    <mergeCell ref="G27:H27"/>
    <mergeCell ref="G28:H28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67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304</v>
      </c>
      <c r="O1" t="s">
        <v>20</v>
      </c>
      <c r="T1" t="s">
        <v>67</v>
      </c>
      <c r="U1">
        <v>6431.6500000000015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79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8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97</v>
      </c>
      <c r="C10" s="145"/>
      <c r="D10" s="145"/>
      <c r="E10" s="103"/>
      <c r="F10" s="104"/>
      <c r="G10" s="104" t="s">
        <v>97</v>
      </c>
      <c r="H10" s="145"/>
      <c r="I10" s="176"/>
      <c r="J10" s="103"/>
    </row>
    <row r="11" spans="1:21">
      <c r="A11" s="102"/>
      <c r="B11" s="102" t="s">
        <v>98</v>
      </c>
      <c r="C11" s="145"/>
      <c r="D11" s="145"/>
      <c r="E11" s="103"/>
      <c r="F11" s="104"/>
      <c r="G11" s="104" t="s">
        <v>98</v>
      </c>
      <c r="H11" s="145"/>
      <c r="I11" s="177"/>
      <c r="J11" s="103"/>
    </row>
    <row r="12" spans="1:21">
      <c r="A12" s="102"/>
      <c r="B12" s="102" t="s">
        <v>99</v>
      </c>
      <c r="C12" s="145"/>
      <c r="D12" s="145"/>
      <c r="E12" s="103"/>
      <c r="F12" s="104"/>
      <c r="G12" s="104" t="s">
        <v>99</v>
      </c>
      <c r="H12" s="145"/>
      <c r="I12" s="145"/>
      <c r="J12" s="103"/>
    </row>
    <row r="13" spans="1:21">
      <c r="A13" s="102"/>
      <c r="B13" s="102" t="s">
        <v>100</v>
      </c>
      <c r="C13" s="145"/>
      <c r="D13" s="145"/>
      <c r="E13" s="103"/>
      <c r="F13" s="104"/>
      <c r="G13" s="104" t="s">
        <v>100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76">
        <v>45473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78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43331</v>
      </c>
      <c r="J16" s="103"/>
    </row>
    <row r="17" spans="1:10">
      <c r="A17" s="102"/>
      <c r="B17" s="145" t="s">
        <v>101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102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1" t="s">
        <v>65</v>
      </c>
      <c r="F20" s="182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3"/>
      <c r="F21" s="184"/>
      <c r="G21" s="107" t="s">
        <v>18</v>
      </c>
      <c r="H21" s="107"/>
      <c r="I21" s="107"/>
      <c r="J21" s="103"/>
    </row>
    <row r="22" spans="1:10" ht="132">
      <c r="A22" s="102"/>
      <c r="B22" s="109">
        <v>1</v>
      </c>
      <c r="C22" s="119" t="s">
        <v>103</v>
      </c>
      <c r="D22" s="115" t="s">
        <v>105</v>
      </c>
      <c r="E22" s="174"/>
      <c r="F22" s="175"/>
      <c r="G22" s="116" t="s">
        <v>106</v>
      </c>
      <c r="H22" s="111">
        <v>12.49</v>
      </c>
      <c r="I22" s="113">
        <f t="shared" ref="I22:I67" si="0">H22*B22</f>
        <v>12.49</v>
      </c>
      <c r="J22" s="106"/>
    </row>
    <row r="23" spans="1:10" ht="132">
      <c r="A23" s="102"/>
      <c r="B23" s="109">
        <v>1</v>
      </c>
      <c r="C23" s="119" t="s">
        <v>103</v>
      </c>
      <c r="D23" s="115" t="s">
        <v>108</v>
      </c>
      <c r="E23" s="174"/>
      <c r="F23" s="175"/>
      <c r="G23" s="116" t="s">
        <v>106</v>
      </c>
      <c r="H23" s="111">
        <v>12.49</v>
      </c>
      <c r="I23" s="113">
        <f t="shared" si="0"/>
        <v>12.49</v>
      </c>
      <c r="J23" s="106"/>
    </row>
    <row r="24" spans="1:10" ht="132">
      <c r="A24" s="102"/>
      <c r="B24" s="109">
        <v>1</v>
      </c>
      <c r="C24" s="119" t="s">
        <v>103</v>
      </c>
      <c r="D24" s="115" t="s">
        <v>110</v>
      </c>
      <c r="E24" s="174"/>
      <c r="F24" s="175"/>
      <c r="G24" s="116" t="s">
        <v>106</v>
      </c>
      <c r="H24" s="111">
        <v>12.49</v>
      </c>
      <c r="I24" s="113">
        <f t="shared" si="0"/>
        <v>12.49</v>
      </c>
      <c r="J24" s="106"/>
    </row>
    <row r="25" spans="1:10" ht="132">
      <c r="A25" s="102"/>
      <c r="B25" s="109">
        <v>1</v>
      </c>
      <c r="C25" s="119" t="s">
        <v>103</v>
      </c>
      <c r="D25" s="115" t="s">
        <v>112</v>
      </c>
      <c r="E25" s="174"/>
      <c r="F25" s="175"/>
      <c r="G25" s="116" t="s">
        <v>106</v>
      </c>
      <c r="H25" s="111">
        <v>12.49</v>
      </c>
      <c r="I25" s="113">
        <f t="shared" si="0"/>
        <v>12.49</v>
      </c>
      <c r="J25" s="106"/>
    </row>
    <row r="26" spans="1:10" ht="132">
      <c r="A26" s="102"/>
      <c r="B26" s="109">
        <v>30</v>
      </c>
      <c r="C26" s="119" t="s">
        <v>113</v>
      </c>
      <c r="D26" s="115" t="s">
        <v>105</v>
      </c>
      <c r="E26" s="174"/>
      <c r="F26" s="175"/>
      <c r="G26" s="116" t="s">
        <v>115</v>
      </c>
      <c r="H26" s="111">
        <v>12.49</v>
      </c>
      <c r="I26" s="113">
        <f t="shared" si="0"/>
        <v>374.7</v>
      </c>
      <c r="J26" s="106"/>
    </row>
    <row r="27" spans="1:10" ht="132">
      <c r="A27" s="102"/>
      <c r="B27" s="109">
        <v>12</v>
      </c>
      <c r="C27" s="119" t="s">
        <v>113</v>
      </c>
      <c r="D27" s="115" t="s">
        <v>117</v>
      </c>
      <c r="E27" s="174"/>
      <c r="F27" s="175"/>
      <c r="G27" s="116" t="s">
        <v>115</v>
      </c>
      <c r="H27" s="111">
        <v>12.49</v>
      </c>
      <c r="I27" s="113">
        <f t="shared" si="0"/>
        <v>149.88</v>
      </c>
      <c r="J27" s="106"/>
    </row>
    <row r="28" spans="1:10" ht="132">
      <c r="A28" s="102"/>
      <c r="B28" s="109">
        <v>4</v>
      </c>
      <c r="C28" s="119" t="s">
        <v>113</v>
      </c>
      <c r="D28" s="115" t="s">
        <v>119</v>
      </c>
      <c r="E28" s="174"/>
      <c r="F28" s="175"/>
      <c r="G28" s="116" t="s">
        <v>115</v>
      </c>
      <c r="H28" s="111">
        <v>12.49</v>
      </c>
      <c r="I28" s="113">
        <f t="shared" si="0"/>
        <v>49.96</v>
      </c>
      <c r="J28" s="106"/>
    </row>
    <row r="29" spans="1:10" ht="132">
      <c r="A29" s="102"/>
      <c r="B29" s="109">
        <v>12</v>
      </c>
      <c r="C29" s="119" t="s">
        <v>113</v>
      </c>
      <c r="D29" s="115" t="s">
        <v>121</v>
      </c>
      <c r="E29" s="174"/>
      <c r="F29" s="175"/>
      <c r="G29" s="116" t="s">
        <v>115</v>
      </c>
      <c r="H29" s="111">
        <v>12.49</v>
      </c>
      <c r="I29" s="113">
        <f t="shared" si="0"/>
        <v>149.88</v>
      </c>
      <c r="J29" s="106"/>
    </row>
    <row r="30" spans="1:10" ht="132">
      <c r="A30" s="102"/>
      <c r="B30" s="109">
        <v>8</v>
      </c>
      <c r="C30" s="119" t="s">
        <v>113</v>
      </c>
      <c r="D30" s="115" t="s">
        <v>123</v>
      </c>
      <c r="E30" s="174"/>
      <c r="F30" s="175"/>
      <c r="G30" s="116" t="s">
        <v>115</v>
      </c>
      <c r="H30" s="111">
        <v>12.49</v>
      </c>
      <c r="I30" s="113">
        <f t="shared" si="0"/>
        <v>99.92</v>
      </c>
      <c r="J30" s="106"/>
    </row>
    <row r="31" spans="1:10" ht="108">
      <c r="A31" s="102"/>
      <c r="B31" s="109">
        <v>6</v>
      </c>
      <c r="C31" s="119" t="s">
        <v>124</v>
      </c>
      <c r="D31" s="115" t="s">
        <v>126</v>
      </c>
      <c r="E31" s="174"/>
      <c r="F31" s="175"/>
      <c r="G31" s="116" t="s">
        <v>127</v>
      </c>
      <c r="H31" s="111">
        <v>5.88</v>
      </c>
      <c r="I31" s="113">
        <f t="shared" si="0"/>
        <v>35.28</v>
      </c>
      <c r="J31" s="106"/>
    </row>
    <row r="32" spans="1:10" ht="108">
      <c r="A32" s="102"/>
      <c r="B32" s="109">
        <v>4</v>
      </c>
      <c r="C32" s="119" t="s">
        <v>128</v>
      </c>
      <c r="D32" s="115" t="s">
        <v>126</v>
      </c>
      <c r="E32" s="174"/>
      <c r="F32" s="175"/>
      <c r="G32" s="116" t="s">
        <v>130</v>
      </c>
      <c r="H32" s="111">
        <v>5.88</v>
      </c>
      <c r="I32" s="113">
        <f t="shared" si="0"/>
        <v>23.52</v>
      </c>
      <c r="J32" s="106"/>
    </row>
    <row r="33" spans="1:10" ht="192">
      <c r="A33" s="102"/>
      <c r="B33" s="109">
        <v>1</v>
      </c>
      <c r="C33" s="119" t="s">
        <v>131</v>
      </c>
      <c r="D33" s="115" t="s">
        <v>105</v>
      </c>
      <c r="E33" s="174" t="s">
        <v>133</v>
      </c>
      <c r="F33" s="175"/>
      <c r="G33" s="116" t="s">
        <v>232</v>
      </c>
      <c r="H33" s="111">
        <v>54.74</v>
      </c>
      <c r="I33" s="113">
        <f t="shared" si="0"/>
        <v>54.74</v>
      </c>
      <c r="J33" s="106"/>
    </row>
    <row r="34" spans="1:10" ht="120">
      <c r="A34" s="102"/>
      <c r="B34" s="109">
        <v>12</v>
      </c>
      <c r="C34" s="119" t="s">
        <v>134</v>
      </c>
      <c r="D34" s="115" t="s">
        <v>136</v>
      </c>
      <c r="E34" s="174" t="s">
        <v>137</v>
      </c>
      <c r="F34" s="175"/>
      <c r="G34" s="116" t="s">
        <v>138</v>
      </c>
      <c r="H34" s="111">
        <v>23.51</v>
      </c>
      <c r="I34" s="113">
        <f t="shared" si="0"/>
        <v>282.12</v>
      </c>
      <c r="J34" s="106"/>
    </row>
    <row r="35" spans="1:10" ht="120">
      <c r="A35" s="102"/>
      <c r="B35" s="109">
        <v>3</v>
      </c>
      <c r="C35" s="119" t="s">
        <v>139</v>
      </c>
      <c r="D35" s="115" t="s">
        <v>141</v>
      </c>
      <c r="E35" s="174"/>
      <c r="F35" s="175"/>
      <c r="G35" s="116" t="s">
        <v>233</v>
      </c>
      <c r="H35" s="111">
        <v>5.14</v>
      </c>
      <c r="I35" s="113">
        <f t="shared" si="0"/>
        <v>15.419999999999998</v>
      </c>
      <c r="J35" s="106"/>
    </row>
    <row r="36" spans="1:10" ht="120">
      <c r="A36" s="102"/>
      <c r="B36" s="109">
        <v>20</v>
      </c>
      <c r="C36" s="119" t="s">
        <v>139</v>
      </c>
      <c r="D36" s="115" t="s">
        <v>136</v>
      </c>
      <c r="E36" s="174"/>
      <c r="F36" s="175"/>
      <c r="G36" s="116" t="s">
        <v>233</v>
      </c>
      <c r="H36" s="111">
        <v>5.14</v>
      </c>
      <c r="I36" s="113">
        <f t="shared" si="0"/>
        <v>102.8</v>
      </c>
      <c r="J36" s="106"/>
    </row>
    <row r="37" spans="1:10" ht="180">
      <c r="A37" s="102"/>
      <c r="B37" s="109">
        <v>6</v>
      </c>
      <c r="C37" s="119" t="s">
        <v>143</v>
      </c>
      <c r="D37" s="115" t="s">
        <v>145</v>
      </c>
      <c r="E37" s="174" t="s">
        <v>105</v>
      </c>
      <c r="F37" s="175"/>
      <c r="G37" s="116" t="s">
        <v>146</v>
      </c>
      <c r="H37" s="111">
        <v>12.86</v>
      </c>
      <c r="I37" s="113">
        <f t="shared" si="0"/>
        <v>77.16</v>
      </c>
      <c r="J37" s="106"/>
    </row>
    <row r="38" spans="1:10" ht="84">
      <c r="A38" s="102"/>
      <c r="B38" s="109">
        <v>4</v>
      </c>
      <c r="C38" s="119" t="s">
        <v>147</v>
      </c>
      <c r="D38" s="115" t="s">
        <v>149</v>
      </c>
      <c r="E38" s="174"/>
      <c r="F38" s="175"/>
      <c r="G38" s="116" t="s">
        <v>150</v>
      </c>
      <c r="H38" s="111">
        <v>5.88</v>
      </c>
      <c r="I38" s="113">
        <f t="shared" si="0"/>
        <v>23.52</v>
      </c>
      <c r="J38" s="106"/>
    </row>
    <row r="39" spans="1:10" ht="84">
      <c r="A39" s="102"/>
      <c r="B39" s="109">
        <v>8</v>
      </c>
      <c r="C39" s="119" t="s">
        <v>147</v>
      </c>
      <c r="D39" s="115" t="s">
        <v>152</v>
      </c>
      <c r="E39" s="174"/>
      <c r="F39" s="175"/>
      <c r="G39" s="116" t="s">
        <v>150</v>
      </c>
      <c r="H39" s="111">
        <v>5.88</v>
      </c>
      <c r="I39" s="113">
        <f t="shared" si="0"/>
        <v>47.04</v>
      </c>
      <c r="J39" s="106"/>
    </row>
    <row r="40" spans="1:10" ht="84">
      <c r="A40" s="102"/>
      <c r="B40" s="109">
        <v>24</v>
      </c>
      <c r="C40" s="119" t="s">
        <v>147</v>
      </c>
      <c r="D40" s="115" t="s">
        <v>154</v>
      </c>
      <c r="E40" s="174"/>
      <c r="F40" s="175"/>
      <c r="G40" s="116" t="s">
        <v>150</v>
      </c>
      <c r="H40" s="111">
        <v>5.88</v>
      </c>
      <c r="I40" s="113">
        <f t="shared" si="0"/>
        <v>141.12</v>
      </c>
      <c r="J40" s="106"/>
    </row>
    <row r="41" spans="1:10" ht="108">
      <c r="A41" s="102"/>
      <c r="B41" s="109">
        <v>11</v>
      </c>
      <c r="C41" s="119" t="s">
        <v>155</v>
      </c>
      <c r="D41" s="115" t="s">
        <v>157</v>
      </c>
      <c r="E41" s="174" t="s">
        <v>105</v>
      </c>
      <c r="F41" s="175"/>
      <c r="G41" s="116" t="s">
        <v>158</v>
      </c>
      <c r="H41" s="111">
        <v>18</v>
      </c>
      <c r="I41" s="113">
        <f t="shared" si="0"/>
        <v>198</v>
      </c>
      <c r="J41" s="106"/>
    </row>
    <row r="42" spans="1:10" ht="108">
      <c r="A42" s="102"/>
      <c r="B42" s="109">
        <v>11</v>
      </c>
      <c r="C42" s="119" t="s">
        <v>155</v>
      </c>
      <c r="D42" s="115" t="s">
        <v>157</v>
      </c>
      <c r="E42" s="174" t="s">
        <v>119</v>
      </c>
      <c r="F42" s="175"/>
      <c r="G42" s="116" t="s">
        <v>158</v>
      </c>
      <c r="H42" s="111">
        <v>18</v>
      </c>
      <c r="I42" s="113">
        <f t="shared" si="0"/>
        <v>198</v>
      </c>
      <c r="J42" s="106"/>
    </row>
    <row r="43" spans="1:10" ht="108">
      <c r="A43" s="102"/>
      <c r="B43" s="109">
        <v>11</v>
      </c>
      <c r="C43" s="119" t="s">
        <v>155</v>
      </c>
      <c r="D43" s="115" t="s">
        <v>157</v>
      </c>
      <c r="E43" s="174" t="s">
        <v>161</v>
      </c>
      <c r="F43" s="175"/>
      <c r="G43" s="116" t="s">
        <v>158</v>
      </c>
      <c r="H43" s="111">
        <v>18</v>
      </c>
      <c r="I43" s="113">
        <f t="shared" si="0"/>
        <v>198</v>
      </c>
      <c r="J43" s="106"/>
    </row>
    <row r="44" spans="1:10" ht="108">
      <c r="A44" s="102"/>
      <c r="B44" s="109">
        <v>11</v>
      </c>
      <c r="C44" s="119" t="s">
        <v>155</v>
      </c>
      <c r="D44" s="115" t="s">
        <v>157</v>
      </c>
      <c r="E44" s="174" t="s">
        <v>163</v>
      </c>
      <c r="F44" s="175"/>
      <c r="G44" s="116" t="s">
        <v>158</v>
      </c>
      <c r="H44" s="111">
        <v>18</v>
      </c>
      <c r="I44" s="113">
        <f t="shared" si="0"/>
        <v>198</v>
      </c>
      <c r="J44" s="106"/>
    </row>
    <row r="45" spans="1:10" ht="180">
      <c r="A45" s="102"/>
      <c r="B45" s="109">
        <v>2</v>
      </c>
      <c r="C45" s="119" t="s">
        <v>164</v>
      </c>
      <c r="D45" s="115" t="s">
        <v>121</v>
      </c>
      <c r="E45" s="174"/>
      <c r="F45" s="175"/>
      <c r="G45" s="116" t="s">
        <v>166</v>
      </c>
      <c r="H45" s="111">
        <v>18</v>
      </c>
      <c r="I45" s="113">
        <f t="shared" si="0"/>
        <v>36</v>
      </c>
      <c r="J45" s="106"/>
    </row>
    <row r="46" spans="1:10" ht="132">
      <c r="A46" s="102"/>
      <c r="B46" s="109">
        <v>12</v>
      </c>
      <c r="C46" s="119" t="s">
        <v>167</v>
      </c>
      <c r="D46" s="115"/>
      <c r="E46" s="174"/>
      <c r="F46" s="175"/>
      <c r="G46" s="116" t="s">
        <v>169</v>
      </c>
      <c r="H46" s="111">
        <v>5.14</v>
      </c>
      <c r="I46" s="113">
        <f t="shared" si="0"/>
        <v>61.679999999999993</v>
      </c>
      <c r="J46" s="106"/>
    </row>
    <row r="47" spans="1:10" ht="96">
      <c r="A47" s="102"/>
      <c r="B47" s="109">
        <v>4</v>
      </c>
      <c r="C47" s="119" t="s">
        <v>170</v>
      </c>
      <c r="D47" s="115" t="s">
        <v>172</v>
      </c>
      <c r="E47" s="174"/>
      <c r="F47" s="175"/>
      <c r="G47" s="116" t="s">
        <v>173</v>
      </c>
      <c r="H47" s="111">
        <v>12.49</v>
      </c>
      <c r="I47" s="113">
        <f t="shared" si="0"/>
        <v>49.96</v>
      </c>
      <c r="J47" s="106"/>
    </row>
    <row r="48" spans="1:10" ht="96">
      <c r="A48" s="102"/>
      <c r="B48" s="109">
        <v>2</v>
      </c>
      <c r="C48" s="119" t="s">
        <v>170</v>
      </c>
      <c r="D48" s="115" t="s">
        <v>136</v>
      </c>
      <c r="E48" s="174"/>
      <c r="F48" s="175"/>
      <c r="G48" s="116" t="s">
        <v>173</v>
      </c>
      <c r="H48" s="111">
        <v>12.49</v>
      </c>
      <c r="I48" s="113">
        <f t="shared" si="0"/>
        <v>24.98</v>
      </c>
      <c r="J48" s="106"/>
    </row>
    <row r="49" spans="1:10" ht="144">
      <c r="A49" s="102"/>
      <c r="B49" s="109">
        <v>2</v>
      </c>
      <c r="C49" s="119" t="s">
        <v>175</v>
      </c>
      <c r="D49" s="115" t="s">
        <v>172</v>
      </c>
      <c r="E49" s="174" t="s">
        <v>137</v>
      </c>
      <c r="F49" s="175"/>
      <c r="G49" s="116" t="s">
        <v>177</v>
      </c>
      <c r="H49" s="111">
        <v>25.35</v>
      </c>
      <c r="I49" s="113">
        <f t="shared" si="0"/>
        <v>50.7</v>
      </c>
      <c r="J49" s="106"/>
    </row>
    <row r="50" spans="1:10" ht="144">
      <c r="A50" s="102"/>
      <c r="B50" s="109">
        <v>14</v>
      </c>
      <c r="C50" s="119" t="s">
        <v>178</v>
      </c>
      <c r="D50" s="115" t="s">
        <v>172</v>
      </c>
      <c r="E50" s="174" t="s">
        <v>137</v>
      </c>
      <c r="F50" s="175"/>
      <c r="G50" s="116" t="s">
        <v>180</v>
      </c>
      <c r="H50" s="111">
        <v>25.35</v>
      </c>
      <c r="I50" s="113">
        <f t="shared" si="0"/>
        <v>354.90000000000003</v>
      </c>
      <c r="J50" s="106"/>
    </row>
    <row r="51" spans="1:10" ht="132">
      <c r="A51" s="102"/>
      <c r="B51" s="109">
        <v>2</v>
      </c>
      <c r="C51" s="119" t="s">
        <v>181</v>
      </c>
      <c r="D51" s="115" t="s">
        <v>183</v>
      </c>
      <c r="E51" s="174" t="s">
        <v>137</v>
      </c>
      <c r="F51" s="175"/>
      <c r="G51" s="116" t="s">
        <v>184</v>
      </c>
      <c r="H51" s="111">
        <v>40.049999999999997</v>
      </c>
      <c r="I51" s="113">
        <f t="shared" si="0"/>
        <v>80.099999999999994</v>
      </c>
      <c r="J51" s="106"/>
    </row>
    <row r="52" spans="1:10" ht="108">
      <c r="A52" s="102"/>
      <c r="B52" s="109">
        <v>3</v>
      </c>
      <c r="C52" s="119" t="s">
        <v>185</v>
      </c>
      <c r="D52" s="115" t="s">
        <v>136</v>
      </c>
      <c r="E52" s="174"/>
      <c r="F52" s="175"/>
      <c r="G52" s="116" t="s">
        <v>187</v>
      </c>
      <c r="H52" s="111">
        <v>36.369999999999997</v>
      </c>
      <c r="I52" s="113">
        <f t="shared" si="0"/>
        <v>109.10999999999999</v>
      </c>
      <c r="J52" s="106"/>
    </row>
    <row r="53" spans="1:10" ht="108">
      <c r="A53" s="102"/>
      <c r="B53" s="109">
        <v>3</v>
      </c>
      <c r="C53" s="119" t="s">
        <v>188</v>
      </c>
      <c r="D53" s="115" t="s">
        <v>136</v>
      </c>
      <c r="E53" s="174"/>
      <c r="F53" s="175"/>
      <c r="G53" s="116" t="s">
        <v>190</v>
      </c>
      <c r="H53" s="111">
        <v>36.369999999999997</v>
      </c>
      <c r="I53" s="113">
        <f t="shared" si="0"/>
        <v>109.10999999999999</v>
      </c>
      <c r="J53" s="106"/>
    </row>
    <row r="54" spans="1:10" ht="84">
      <c r="A54" s="102"/>
      <c r="B54" s="109">
        <v>10</v>
      </c>
      <c r="C54" s="119" t="s">
        <v>191</v>
      </c>
      <c r="D54" s="115" t="s">
        <v>136</v>
      </c>
      <c r="E54" s="174"/>
      <c r="F54" s="175"/>
      <c r="G54" s="116" t="s">
        <v>193</v>
      </c>
      <c r="H54" s="111">
        <v>36.369999999999997</v>
      </c>
      <c r="I54" s="113">
        <f t="shared" si="0"/>
        <v>363.7</v>
      </c>
      <c r="J54" s="106"/>
    </row>
    <row r="55" spans="1:10" ht="84">
      <c r="A55" s="102"/>
      <c r="B55" s="109">
        <v>8</v>
      </c>
      <c r="C55" s="119" t="s">
        <v>191</v>
      </c>
      <c r="D55" s="115" t="s">
        <v>126</v>
      </c>
      <c r="E55" s="174"/>
      <c r="F55" s="175"/>
      <c r="G55" s="116" t="s">
        <v>193</v>
      </c>
      <c r="H55" s="111">
        <v>36.369999999999997</v>
      </c>
      <c r="I55" s="113">
        <f t="shared" si="0"/>
        <v>290.95999999999998</v>
      </c>
      <c r="J55" s="106"/>
    </row>
    <row r="56" spans="1:10" ht="120">
      <c r="A56" s="102"/>
      <c r="B56" s="109">
        <v>3</v>
      </c>
      <c r="C56" s="119" t="s">
        <v>195</v>
      </c>
      <c r="D56" s="115" t="s">
        <v>172</v>
      </c>
      <c r="E56" s="174" t="s">
        <v>137</v>
      </c>
      <c r="F56" s="175"/>
      <c r="G56" s="116" t="s">
        <v>197</v>
      </c>
      <c r="H56" s="111">
        <v>50.7</v>
      </c>
      <c r="I56" s="113">
        <f t="shared" si="0"/>
        <v>152.10000000000002</v>
      </c>
      <c r="J56" s="106"/>
    </row>
    <row r="57" spans="1:10" ht="120">
      <c r="A57" s="102"/>
      <c r="B57" s="109">
        <v>3</v>
      </c>
      <c r="C57" s="119" t="s">
        <v>198</v>
      </c>
      <c r="D57" s="115" t="s">
        <v>172</v>
      </c>
      <c r="E57" s="174" t="s">
        <v>137</v>
      </c>
      <c r="F57" s="175"/>
      <c r="G57" s="116" t="s">
        <v>200</v>
      </c>
      <c r="H57" s="111">
        <v>51.07</v>
      </c>
      <c r="I57" s="113">
        <f t="shared" si="0"/>
        <v>153.21</v>
      </c>
      <c r="J57" s="106"/>
    </row>
    <row r="58" spans="1:10" ht="120">
      <c r="A58" s="102"/>
      <c r="B58" s="109">
        <v>3</v>
      </c>
      <c r="C58" s="119" t="s">
        <v>201</v>
      </c>
      <c r="D58" s="115" t="s">
        <v>172</v>
      </c>
      <c r="E58" s="174" t="s">
        <v>203</v>
      </c>
      <c r="F58" s="175"/>
      <c r="G58" s="116" t="s">
        <v>204</v>
      </c>
      <c r="H58" s="111">
        <v>54.01</v>
      </c>
      <c r="I58" s="113">
        <f t="shared" si="0"/>
        <v>162.03</v>
      </c>
      <c r="J58" s="106"/>
    </row>
    <row r="59" spans="1:10" ht="120">
      <c r="A59" s="102"/>
      <c r="B59" s="109">
        <v>5</v>
      </c>
      <c r="C59" s="119" t="s">
        <v>201</v>
      </c>
      <c r="D59" s="115" t="s">
        <v>172</v>
      </c>
      <c r="E59" s="174" t="s">
        <v>206</v>
      </c>
      <c r="F59" s="175"/>
      <c r="G59" s="116" t="s">
        <v>204</v>
      </c>
      <c r="H59" s="111">
        <v>54.01</v>
      </c>
      <c r="I59" s="113">
        <f t="shared" si="0"/>
        <v>270.05</v>
      </c>
      <c r="J59" s="106"/>
    </row>
    <row r="60" spans="1:10" ht="120">
      <c r="A60" s="102"/>
      <c r="B60" s="109">
        <v>8</v>
      </c>
      <c r="C60" s="119" t="s">
        <v>207</v>
      </c>
      <c r="D60" s="115" t="s">
        <v>172</v>
      </c>
      <c r="E60" s="174" t="s">
        <v>203</v>
      </c>
      <c r="F60" s="175"/>
      <c r="G60" s="116" t="s">
        <v>209</v>
      </c>
      <c r="H60" s="111">
        <v>57.31</v>
      </c>
      <c r="I60" s="113">
        <f t="shared" si="0"/>
        <v>458.48</v>
      </c>
      <c r="J60" s="106"/>
    </row>
    <row r="61" spans="1:10" ht="96">
      <c r="A61" s="102"/>
      <c r="B61" s="109">
        <v>6</v>
      </c>
      <c r="C61" s="119" t="s">
        <v>210</v>
      </c>
      <c r="D61" s="115" t="s">
        <v>172</v>
      </c>
      <c r="E61" s="174" t="s">
        <v>137</v>
      </c>
      <c r="F61" s="175"/>
      <c r="G61" s="116" t="s">
        <v>212</v>
      </c>
      <c r="H61" s="111">
        <v>54.01</v>
      </c>
      <c r="I61" s="113">
        <f t="shared" si="0"/>
        <v>324.06</v>
      </c>
      <c r="J61" s="106"/>
    </row>
    <row r="62" spans="1:10" ht="156">
      <c r="A62" s="102"/>
      <c r="B62" s="109">
        <v>4</v>
      </c>
      <c r="C62" s="119" t="s">
        <v>213</v>
      </c>
      <c r="D62" s="115" t="s">
        <v>172</v>
      </c>
      <c r="E62" s="174" t="s">
        <v>137</v>
      </c>
      <c r="F62" s="175"/>
      <c r="G62" s="116" t="s">
        <v>234</v>
      </c>
      <c r="H62" s="111">
        <v>68.7</v>
      </c>
      <c r="I62" s="113">
        <f t="shared" si="0"/>
        <v>274.8</v>
      </c>
      <c r="J62" s="106"/>
    </row>
    <row r="63" spans="1:10" ht="108">
      <c r="A63" s="102"/>
      <c r="B63" s="109">
        <v>1</v>
      </c>
      <c r="C63" s="119" t="s">
        <v>215</v>
      </c>
      <c r="D63" s="115" t="s">
        <v>136</v>
      </c>
      <c r="E63" s="174" t="s">
        <v>133</v>
      </c>
      <c r="F63" s="175"/>
      <c r="G63" s="116" t="s">
        <v>217</v>
      </c>
      <c r="H63" s="111">
        <v>28.66</v>
      </c>
      <c r="I63" s="113">
        <f t="shared" si="0"/>
        <v>28.66</v>
      </c>
      <c r="J63" s="106"/>
    </row>
    <row r="64" spans="1:10" ht="120">
      <c r="A64" s="102"/>
      <c r="B64" s="109">
        <v>3</v>
      </c>
      <c r="C64" s="119" t="s">
        <v>218</v>
      </c>
      <c r="D64" s="115" t="s">
        <v>220</v>
      </c>
      <c r="E64" s="174"/>
      <c r="F64" s="175"/>
      <c r="G64" s="116" t="s">
        <v>221</v>
      </c>
      <c r="H64" s="111">
        <v>71.64</v>
      </c>
      <c r="I64" s="113">
        <f t="shared" si="0"/>
        <v>214.92000000000002</v>
      </c>
      <c r="J64" s="106"/>
    </row>
    <row r="65" spans="1:10" ht="144">
      <c r="A65" s="102"/>
      <c r="B65" s="109">
        <v>1</v>
      </c>
      <c r="C65" s="119" t="s">
        <v>222</v>
      </c>
      <c r="D65" s="115" t="s">
        <v>112</v>
      </c>
      <c r="E65" s="174"/>
      <c r="F65" s="175"/>
      <c r="G65" s="116" t="s">
        <v>224</v>
      </c>
      <c r="H65" s="111">
        <v>88.18</v>
      </c>
      <c r="I65" s="113">
        <f t="shared" si="0"/>
        <v>88.18</v>
      </c>
      <c r="J65" s="106"/>
    </row>
    <row r="66" spans="1:10" ht="144">
      <c r="A66" s="102"/>
      <c r="B66" s="109">
        <v>1</v>
      </c>
      <c r="C66" s="119" t="s">
        <v>222</v>
      </c>
      <c r="D66" s="115" t="s">
        <v>226</v>
      </c>
      <c r="E66" s="174"/>
      <c r="F66" s="175"/>
      <c r="G66" s="116" t="s">
        <v>224</v>
      </c>
      <c r="H66" s="111">
        <v>88.18</v>
      </c>
      <c r="I66" s="113">
        <f t="shared" si="0"/>
        <v>88.18</v>
      </c>
      <c r="J66" s="106"/>
    </row>
    <row r="67" spans="1:10" ht="132">
      <c r="A67" s="102"/>
      <c r="B67" s="110">
        <v>2</v>
      </c>
      <c r="C67" s="120" t="s">
        <v>227</v>
      </c>
      <c r="D67" s="117" t="s">
        <v>136</v>
      </c>
      <c r="E67" s="185" t="s">
        <v>137</v>
      </c>
      <c r="F67" s="186"/>
      <c r="G67" s="118" t="s">
        <v>229</v>
      </c>
      <c r="H67" s="112">
        <v>108.38</v>
      </c>
      <c r="I67" s="114">
        <f t="shared" si="0"/>
        <v>216.76</v>
      </c>
      <c r="J67" s="106"/>
    </row>
  </sheetData>
  <mergeCells count="51">
    <mergeCell ref="E65:F65"/>
    <mergeCell ref="E66:F66"/>
    <mergeCell ref="E67:F67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9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6431.6500000000015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6431.6500000000015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89" t="str">
        <f>IF(Invoice!K6&lt;&gt;"", Invoice!K6, "")</f>
        <v>54969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8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97</v>
      </c>
      <c r="C10" s="145"/>
      <c r="D10" s="145"/>
      <c r="E10" s="103"/>
      <c r="F10" s="145"/>
      <c r="G10" s="103"/>
      <c r="H10" s="104"/>
      <c r="I10" s="104" t="s">
        <v>97</v>
      </c>
      <c r="J10" s="145"/>
      <c r="K10" s="145"/>
      <c r="L10" s="176">
        <f>IF(Invoice!K10&lt;&gt;"",Invoice!K10,"")</f>
        <v>45474</v>
      </c>
      <c r="M10" s="103"/>
    </row>
    <row r="11" spans="1:16" ht="12.75" customHeight="1">
      <c r="A11" s="102"/>
      <c r="B11" s="102" t="s">
        <v>98</v>
      </c>
      <c r="C11" s="145"/>
      <c r="D11" s="145"/>
      <c r="E11" s="103"/>
      <c r="F11" s="145"/>
      <c r="G11" s="103"/>
      <c r="H11" s="104"/>
      <c r="I11" s="104" t="s">
        <v>98</v>
      </c>
      <c r="J11" s="145"/>
      <c r="K11" s="145"/>
      <c r="L11" s="177"/>
      <c r="M11" s="103"/>
    </row>
    <row r="12" spans="1:16" ht="12.75" customHeight="1">
      <c r="A12" s="102"/>
      <c r="B12" s="102" t="s">
        <v>99</v>
      </c>
      <c r="C12" s="145"/>
      <c r="D12" s="145"/>
      <c r="E12" s="103"/>
      <c r="F12" s="145"/>
      <c r="G12" s="103"/>
      <c r="H12" s="104"/>
      <c r="I12" s="104" t="s">
        <v>99</v>
      </c>
      <c r="J12" s="145"/>
      <c r="K12" s="145"/>
      <c r="L12" s="145"/>
      <c r="M12" s="103"/>
    </row>
    <row r="13" spans="1:16" ht="12.75" customHeight="1">
      <c r="A13" s="102"/>
      <c r="B13" s="102" t="s">
        <v>100</v>
      </c>
      <c r="C13" s="145"/>
      <c r="D13" s="145"/>
      <c r="E13" s="103"/>
      <c r="F13" s="145"/>
      <c r="G13" s="103"/>
      <c r="H13" s="104"/>
      <c r="I13" s="104" t="s">
        <v>100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76">
        <v>45473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78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43331</v>
      </c>
      <c r="M16" s="103"/>
    </row>
    <row r="17" spans="1:13" ht="12.75" customHeight="1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7"/>
      <c r="M21" s="103"/>
    </row>
    <row r="22" spans="1:13" ht="24" customHeight="1">
      <c r="A22" s="102"/>
      <c r="B22" s="109">
        <f>'Tax Invoice'!D18</f>
        <v>1</v>
      </c>
      <c r="C22" s="119" t="s">
        <v>103</v>
      </c>
      <c r="D22" s="115" t="s">
        <v>103</v>
      </c>
      <c r="E22" s="123" t="s">
        <v>104</v>
      </c>
      <c r="F22" s="115" t="s">
        <v>105</v>
      </c>
      <c r="G22" s="174"/>
      <c r="H22" s="175"/>
      <c r="I22" s="116" t="s">
        <v>106</v>
      </c>
      <c r="J22" s="143">
        <f t="shared" ref="J22:J67" si="0">ROUNDUP(K22*$O$1,2)</f>
        <v>12.49</v>
      </c>
      <c r="K22" s="111">
        <v>12.49</v>
      </c>
      <c r="L22" s="113">
        <f t="shared" ref="L22:L67" si="1">J22*B22</f>
        <v>12.49</v>
      </c>
      <c r="M22" s="106"/>
    </row>
    <row r="23" spans="1:13" ht="24" customHeight="1">
      <c r="A23" s="102"/>
      <c r="B23" s="109">
        <f>'Tax Invoice'!D19</f>
        <v>1</v>
      </c>
      <c r="C23" s="119" t="s">
        <v>103</v>
      </c>
      <c r="D23" s="115" t="s">
        <v>103</v>
      </c>
      <c r="E23" s="123" t="s">
        <v>107</v>
      </c>
      <c r="F23" s="115" t="s">
        <v>108</v>
      </c>
      <c r="G23" s="174"/>
      <c r="H23" s="175"/>
      <c r="I23" s="116" t="s">
        <v>106</v>
      </c>
      <c r="J23" s="143">
        <f t="shared" si="0"/>
        <v>12.49</v>
      </c>
      <c r="K23" s="111">
        <v>12.49</v>
      </c>
      <c r="L23" s="113">
        <f t="shared" si="1"/>
        <v>12.49</v>
      </c>
      <c r="M23" s="106"/>
    </row>
    <row r="24" spans="1:13" ht="24" customHeight="1">
      <c r="A24" s="102"/>
      <c r="B24" s="109">
        <f>'Tax Invoice'!D20</f>
        <v>1</v>
      </c>
      <c r="C24" s="119" t="s">
        <v>103</v>
      </c>
      <c r="D24" s="115" t="s">
        <v>103</v>
      </c>
      <c r="E24" s="123" t="s">
        <v>109</v>
      </c>
      <c r="F24" s="115" t="s">
        <v>110</v>
      </c>
      <c r="G24" s="174"/>
      <c r="H24" s="175"/>
      <c r="I24" s="116" t="s">
        <v>106</v>
      </c>
      <c r="J24" s="143">
        <f t="shared" si="0"/>
        <v>12.49</v>
      </c>
      <c r="K24" s="111">
        <v>12.49</v>
      </c>
      <c r="L24" s="113">
        <f t="shared" si="1"/>
        <v>12.49</v>
      </c>
      <c r="M24" s="106"/>
    </row>
    <row r="25" spans="1:13" ht="24" customHeight="1">
      <c r="A25" s="102"/>
      <c r="B25" s="109">
        <f>'Tax Invoice'!D21</f>
        <v>1</v>
      </c>
      <c r="C25" s="119" t="s">
        <v>103</v>
      </c>
      <c r="D25" s="115" t="s">
        <v>103</v>
      </c>
      <c r="E25" s="123" t="s">
        <v>111</v>
      </c>
      <c r="F25" s="115" t="s">
        <v>112</v>
      </c>
      <c r="G25" s="174"/>
      <c r="H25" s="175"/>
      <c r="I25" s="116" t="s">
        <v>106</v>
      </c>
      <c r="J25" s="143">
        <f t="shared" si="0"/>
        <v>12.49</v>
      </c>
      <c r="K25" s="111">
        <v>12.49</v>
      </c>
      <c r="L25" s="113">
        <f t="shared" si="1"/>
        <v>12.49</v>
      </c>
      <c r="M25" s="106"/>
    </row>
    <row r="26" spans="1:13" ht="24" customHeight="1">
      <c r="A26" s="102"/>
      <c r="B26" s="109">
        <f>'Tax Invoice'!D22</f>
        <v>30</v>
      </c>
      <c r="C26" s="119" t="s">
        <v>113</v>
      </c>
      <c r="D26" s="115" t="s">
        <v>113</v>
      </c>
      <c r="E26" s="123" t="s">
        <v>114</v>
      </c>
      <c r="F26" s="115" t="s">
        <v>105</v>
      </c>
      <c r="G26" s="174"/>
      <c r="H26" s="175"/>
      <c r="I26" s="116" t="s">
        <v>115</v>
      </c>
      <c r="J26" s="143">
        <f t="shared" si="0"/>
        <v>12.49</v>
      </c>
      <c r="K26" s="111">
        <v>12.49</v>
      </c>
      <c r="L26" s="113">
        <f t="shared" si="1"/>
        <v>374.7</v>
      </c>
      <c r="M26" s="106"/>
    </row>
    <row r="27" spans="1:13" ht="24" customHeight="1">
      <c r="A27" s="102"/>
      <c r="B27" s="109">
        <f>'Tax Invoice'!D23</f>
        <v>12</v>
      </c>
      <c r="C27" s="119" t="s">
        <v>113</v>
      </c>
      <c r="D27" s="115" t="s">
        <v>113</v>
      </c>
      <c r="E27" s="123" t="s">
        <v>116</v>
      </c>
      <c r="F27" s="115" t="s">
        <v>117</v>
      </c>
      <c r="G27" s="174"/>
      <c r="H27" s="175"/>
      <c r="I27" s="116" t="s">
        <v>115</v>
      </c>
      <c r="J27" s="143">
        <f t="shared" si="0"/>
        <v>12.49</v>
      </c>
      <c r="K27" s="111">
        <v>12.49</v>
      </c>
      <c r="L27" s="113">
        <f t="shared" si="1"/>
        <v>149.88</v>
      </c>
      <c r="M27" s="106"/>
    </row>
    <row r="28" spans="1:13" ht="24" customHeight="1">
      <c r="A28" s="102"/>
      <c r="B28" s="109">
        <f>'Tax Invoice'!D24</f>
        <v>4</v>
      </c>
      <c r="C28" s="119" t="s">
        <v>113</v>
      </c>
      <c r="D28" s="115" t="s">
        <v>113</v>
      </c>
      <c r="E28" s="123" t="s">
        <v>118</v>
      </c>
      <c r="F28" s="115" t="s">
        <v>119</v>
      </c>
      <c r="G28" s="174"/>
      <c r="H28" s="175"/>
      <c r="I28" s="116" t="s">
        <v>115</v>
      </c>
      <c r="J28" s="143">
        <f t="shared" si="0"/>
        <v>12.49</v>
      </c>
      <c r="K28" s="111">
        <v>12.49</v>
      </c>
      <c r="L28" s="113">
        <f t="shared" si="1"/>
        <v>49.96</v>
      </c>
      <c r="M28" s="106"/>
    </row>
    <row r="29" spans="1:13" ht="24" customHeight="1">
      <c r="A29" s="102"/>
      <c r="B29" s="109">
        <f>'Tax Invoice'!D25</f>
        <v>12</v>
      </c>
      <c r="C29" s="119" t="s">
        <v>113</v>
      </c>
      <c r="D29" s="115" t="s">
        <v>113</v>
      </c>
      <c r="E29" s="123" t="s">
        <v>120</v>
      </c>
      <c r="F29" s="115" t="s">
        <v>121</v>
      </c>
      <c r="G29" s="174"/>
      <c r="H29" s="175"/>
      <c r="I29" s="116" t="s">
        <v>115</v>
      </c>
      <c r="J29" s="143">
        <f t="shared" si="0"/>
        <v>12.49</v>
      </c>
      <c r="K29" s="111">
        <v>12.49</v>
      </c>
      <c r="L29" s="113">
        <f t="shared" si="1"/>
        <v>149.88</v>
      </c>
      <c r="M29" s="106"/>
    </row>
    <row r="30" spans="1:13" ht="24" customHeight="1">
      <c r="A30" s="102"/>
      <c r="B30" s="109">
        <f>'Tax Invoice'!D26</f>
        <v>8</v>
      </c>
      <c r="C30" s="119" t="s">
        <v>113</v>
      </c>
      <c r="D30" s="115" t="s">
        <v>113</v>
      </c>
      <c r="E30" s="123" t="s">
        <v>122</v>
      </c>
      <c r="F30" s="115" t="s">
        <v>123</v>
      </c>
      <c r="G30" s="174"/>
      <c r="H30" s="175"/>
      <c r="I30" s="116" t="s">
        <v>115</v>
      </c>
      <c r="J30" s="143">
        <f t="shared" si="0"/>
        <v>12.49</v>
      </c>
      <c r="K30" s="111">
        <v>12.49</v>
      </c>
      <c r="L30" s="113">
        <f t="shared" si="1"/>
        <v>99.92</v>
      </c>
      <c r="M30" s="106"/>
    </row>
    <row r="31" spans="1:13" ht="12.75" customHeight="1">
      <c r="A31" s="102"/>
      <c r="B31" s="109">
        <f>'Tax Invoice'!D27</f>
        <v>6</v>
      </c>
      <c r="C31" s="119" t="s">
        <v>124</v>
      </c>
      <c r="D31" s="115" t="s">
        <v>124</v>
      </c>
      <c r="E31" s="123" t="s">
        <v>125</v>
      </c>
      <c r="F31" s="115" t="s">
        <v>126</v>
      </c>
      <c r="G31" s="174"/>
      <c r="H31" s="175"/>
      <c r="I31" s="116" t="s">
        <v>127</v>
      </c>
      <c r="J31" s="143">
        <f t="shared" si="0"/>
        <v>5.88</v>
      </c>
      <c r="K31" s="111">
        <v>5.88</v>
      </c>
      <c r="L31" s="113">
        <f t="shared" si="1"/>
        <v>35.28</v>
      </c>
      <c r="M31" s="106"/>
    </row>
    <row r="32" spans="1:13" ht="12.75" customHeight="1">
      <c r="A32" s="102"/>
      <c r="B32" s="109">
        <f>'Tax Invoice'!D28</f>
        <v>4</v>
      </c>
      <c r="C32" s="119" t="s">
        <v>128</v>
      </c>
      <c r="D32" s="115" t="s">
        <v>128</v>
      </c>
      <c r="E32" s="123" t="s">
        <v>129</v>
      </c>
      <c r="F32" s="115" t="s">
        <v>126</v>
      </c>
      <c r="G32" s="174"/>
      <c r="H32" s="175"/>
      <c r="I32" s="116" t="s">
        <v>130</v>
      </c>
      <c r="J32" s="143">
        <f t="shared" si="0"/>
        <v>5.88</v>
      </c>
      <c r="K32" s="111">
        <v>5.88</v>
      </c>
      <c r="L32" s="113">
        <f t="shared" si="1"/>
        <v>23.52</v>
      </c>
      <c r="M32" s="106"/>
    </row>
    <row r="33" spans="1:13" ht="24" customHeight="1">
      <c r="A33" s="102"/>
      <c r="B33" s="109">
        <f>'Tax Invoice'!D29</f>
        <v>1</v>
      </c>
      <c r="C33" s="119" t="s">
        <v>131</v>
      </c>
      <c r="D33" s="115" t="s">
        <v>131</v>
      </c>
      <c r="E33" s="123" t="s">
        <v>132</v>
      </c>
      <c r="F33" s="115" t="s">
        <v>105</v>
      </c>
      <c r="G33" s="174" t="s">
        <v>133</v>
      </c>
      <c r="H33" s="175"/>
      <c r="I33" s="116" t="s">
        <v>232</v>
      </c>
      <c r="J33" s="143">
        <f t="shared" si="0"/>
        <v>54.74</v>
      </c>
      <c r="K33" s="111">
        <v>54.74</v>
      </c>
      <c r="L33" s="113">
        <f t="shared" si="1"/>
        <v>54.74</v>
      </c>
      <c r="M33" s="106"/>
    </row>
    <row r="34" spans="1:13" ht="24" customHeight="1">
      <c r="A34" s="102"/>
      <c r="B34" s="109">
        <f>'Tax Invoice'!D30</f>
        <v>12</v>
      </c>
      <c r="C34" s="119" t="s">
        <v>134</v>
      </c>
      <c r="D34" s="115" t="s">
        <v>134</v>
      </c>
      <c r="E34" s="123" t="s">
        <v>135</v>
      </c>
      <c r="F34" s="115" t="s">
        <v>136</v>
      </c>
      <c r="G34" s="174" t="s">
        <v>137</v>
      </c>
      <c r="H34" s="175"/>
      <c r="I34" s="116" t="s">
        <v>138</v>
      </c>
      <c r="J34" s="143">
        <f t="shared" si="0"/>
        <v>23.51</v>
      </c>
      <c r="K34" s="111">
        <v>23.51</v>
      </c>
      <c r="L34" s="113">
        <f t="shared" si="1"/>
        <v>282.12</v>
      </c>
      <c r="M34" s="106"/>
    </row>
    <row r="35" spans="1:13" ht="24" customHeight="1">
      <c r="A35" s="102"/>
      <c r="B35" s="109">
        <f>'Tax Invoice'!D31</f>
        <v>3</v>
      </c>
      <c r="C35" s="119" t="s">
        <v>139</v>
      </c>
      <c r="D35" s="115" t="s">
        <v>139</v>
      </c>
      <c r="E35" s="123" t="s">
        <v>140</v>
      </c>
      <c r="F35" s="115" t="s">
        <v>141</v>
      </c>
      <c r="G35" s="174"/>
      <c r="H35" s="175"/>
      <c r="I35" s="116" t="s">
        <v>233</v>
      </c>
      <c r="J35" s="143">
        <f t="shared" si="0"/>
        <v>5.14</v>
      </c>
      <c r="K35" s="111">
        <v>5.14</v>
      </c>
      <c r="L35" s="113">
        <f t="shared" si="1"/>
        <v>15.419999999999998</v>
      </c>
      <c r="M35" s="106"/>
    </row>
    <row r="36" spans="1:13" ht="24" customHeight="1">
      <c r="A36" s="102"/>
      <c r="B36" s="109">
        <f>'Tax Invoice'!D32</f>
        <v>20</v>
      </c>
      <c r="C36" s="119" t="s">
        <v>139</v>
      </c>
      <c r="D36" s="115" t="s">
        <v>139</v>
      </c>
      <c r="E36" s="123" t="s">
        <v>142</v>
      </c>
      <c r="F36" s="115" t="s">
        <v>136</v>
      </c>
      <c r="G36" s="174"/>
      <c r="H36" s="175"/>
      <c r="I36" s="116" t="s">
        <v>233</v>
      </c>
      <c r="J36" s="143">
        <f t="shared" si="0"/>
        <v>5.14</v>
      </c>
      <c r="K36" s="111">
        <v>5.14</v>
      </c>
      <c r="L36" s="113">
        <f t="shared" si="1"/>
        <v>102.8</v>
      </c>
      <c r="M36" s="106"/>
    </row>
    <row r="37" spans="1:13" ht="24" customHeight="1">
      <c r="A37" s="102"/>
      <c r="B37" s="109">
        <f>'Tax Invoice'!D33</f>
        <v>6</v>
      </c>
      <c r="C37" s="119" t="s">
        <v>143</v>
      </c>
      <c r="D37" s="115" t="s">
        <v>230</v>
      </c>
      <c r="E37" s="123" t="s">
        <v>144</v>
      </c>
      <c r="F37" s="115" t="s">
        <v>145</v>
      </c>
      <c r="G37" s="174" t="s">
        <v>105</v>
      </c>
      <c r="H37" s="175"/>
      <c r="I37" s="116" t="s">
        <v>146</v>
      </c>
      <c r="J37" s="143">
        <f t="shared" si="0"/>
        <v>12.86</v>
      </c>
      <c r="K37" s="111">
        <v>12.86</v>
      </c>
      <c r="L37" s="113">
        <f t="shared" si="1"/>
        <v>77.16</v>
      </c>
      <c r="M37" s="106"/>
    </row>
    <row r="38" spans="1:13" ht="12.75" customHeight="1">
      <c r="A38" s="102"/>
      <c r="B38" s="109">
        <f>'Tax Invoice'!D34</f>
        <v>4</v>
      </c>
      <c r="C38" s="119" t="s">
        <v>147</v>
      </c>
      <c r="D38" s="115" t="s">
        <v>147</v>
      </c>
      <c r="E38" s="123" t="s">
        <v>148</v>
      </c>
      <c r="F38" s="115" t="s">
        <v>149</v>
      </c>
      <c r="G38" s="174"/>
      <c r="H38" s="175"/>
      <c r="I38" s="116" t="s">
        <v>150</v>
      </c>
      <c r="J38" s="143">
        <f t="shared" si="0"/>
        <v>5.88</v>
      </c>
      <c r="K38" s="111">
        <v>5.88</v>
      </c>
      <c r="L38" s="113">
        <f t="shared" si="1"/>
        <v>23.52</v>
      </c>
      <c r="M38" s="106"/>
    </row>
    <row r="39" spans="1:13" ht="12.75" customHeight="1">
      <c r="A39" s="102"/>
      <c r="B39" s="109">
        <f>'Tax Invoice'!D35</f>
        <v>8</v>
      </c>
      <c r="C39" s="119" t="s">
        <v>147</v>
      </c>
      <c r="D39" s="115" t="s">
        <v>147</v>
      </c>
      <c r="E39" s="123" t="s">
        <v>151</v>
      </c>
      <c r="F39" s="115" t="s">
        <v>152</v>
      </c>
      <c r="G39" s="174"/>
      <c r="H39" s="175"/>
      <c r="I39" s="116" t="s">
        <v>150</v>
      </c>
      <c r="J39" s="143">
        <f t="shared" si="0"/>
        <v>5.88</v>
      </c>
      <c r="K39" s="111">
        <v>5.88</v>
      </c>
      <c r="L39" s="113">
        <f t="shared" si="1"/>
        <v>47.04</v>
      </c>
      <c r="M39" s="106"/>
    </row>
    <row r="40" spans="1:13" ht="12.75" customHeight="1">
      <c r="A40" s="102"/>
      <c r="B40" s="109">
        <f>'Tax Invoice'!D36</f>
        <v>24</v>
      </c>
      <c r="C40" s="119" t="s">
        <v>147</v>
      </c>
      <c r="D40" s="115" t="s">
        <v>147</v>
      </c>
      <c r="E40" s="123" t="s">
        <v>153</v>
      </c>
      <c r="F40" s="115" t="s">
        <v>154</v>
      </c>
      <c r="G40" s="174"/>
      <c r="H40" s="175"/>
      <c r="I40" s="116" t="s">
        <v>150</v>
      </c>
      <c r="J40" s="143">
        <f t="shared" si="0"/>
        <v>5.88</v>
      </c>
      <c r="K40" s="111">
        <v>5.88</v>
      </c>
      <c r="L40" s="113">
        <f t="shared" si="1"/>
        <v>141.12</v>
      </c>
      <c r="M40" s="106"/>
    </row>
    <row r="41" spans="1:13" ht="24" customHeight="1">
      <c r="A41" s="102"/>
      <c r="B41" s="109">
        <f>'Tax Invoice'!D37</f>
        <v>11</v>
      </c>
      <c r="C41" s="119" t="s">
        <v>155</v>
      </c>
      <c r="D41" s="115" t="s">
        <v>155</v>
      </c>
      <c r="E41" s="123" t="s">
        <v>156</v>
      </c>
      <c r="F41" s="115" t="s">
        <v>157</v>
      </c>
      <c r="G41" s="174" t="s">
        <v>105</v>
      </c>
      <c r="H41" s="175"/>
      <c r="I41" s="116" t="s">
        <v>158</v>
      </c>
      <c r="J41" s="143">
        <f t="shared" si="0"/>
        <v>18</v>
      </c>
      <c r="K41" s="111">
        <v>18</v>
      </c>
      <c r="L41" s="113">
        <f t="shared" si="1"/>
        <v>198</v>
      </c>
      <c r="M41" s="106"/>
    </row>
    <row r="42" spans="1:13" ht="24" customHeight="1">
      <c r="A42" s="102"/>
      <c r="B42" s="109">
        <f>'Tax Invoice'!D38</f>
        <v>11</v>
      </c>
      <c r="C42" s="119" t="s">
        <v>155</v>
      </c>
      <c r="D42" s="115" t="s">
        <v>155</v>
      </c>
      <c r="E42" s="123" t="s">
        <v>159</v>
      </c>
      <c r="F42" s="115" t="s">
        <v>157</v>
      </c>
      <c r="G42" s="174" t="s">
        <v>119</v>
      </c>
      <c r="H42" s="175"/>
      <c r="I42" s="116" t="s">
        <v>158</v>
      </c>
      <c r="J42" s="143">
        <f t="shared" si="0"/>
        <v>18</v>
      </c>
      <c r="K42" s="111">
        <v>18</v>
      </c>
      <c r="L42" s="113">
        <f t="shared" si="1"/>
        <v>198</v>
      </c>
      <c r="M42" s="106"/>
    </row>
    <row r="43" spans="1:13" ht="24" customHeight="1">
      <c r="A43" s="102"/>
      <c r="B43" s="109">
        <f>'Tax Invoice'!D39</f>
        <v>11</v>
      </c>
      <c r="C43" s="119" t="s">
        <v>155</v>
      </c>
      <c r="D43" s="115" t="s">
        <v>155</v>
      </c>
      <c r="E43" s="123" t="s">
        <v>160</v>
      </c>
      <c r="F43" s="115" t="s">
        <v>157</v>
      </c>
      <c r="G43" s="174" t="s">
        <v>161</v>
      </c>
      <c r="H43" s="175"/>
      <c r="I43" s="116" t="s">
        <v>158</v>
      </c>
      <c r="J43" s="143">
        <f t="shared" si="0"/>
        <v>18</v>
      </c>
      <c r="K43" s="111">
        <v>18</v>
      </c>
      <c r="L43" s="113">
        <f t="shared" si="1"/>
        <v>198</v>
      </c>
      <c r="M43" s="106"/>
    </row>
    <row r="44" spans="1:13" ht="24" customHeight="1">
      <c r="A44" s="102"/>
      <c r="B44" s="109">
        <f>'Tax Invoice'!D40</f>
        <v>11</v>
      </c>
      <c r="C44" s="119" t="s">
        <v>155</v>
      </c>
      <c r="D44" s="115" t="s">
        <v>155</v>
      </c>
      <c r="E44" s="123" t="s">
        <v>162</v>
      </c>
      <c r="F44" s="115" t="s">
        <v>157</v>
      </c>
      <c r="G44" s="174" t="s">
        <v>163</v>
      </c>
      <c r="H44" s="175"/>
      <c r="I44" s="116" t="s">
        <v>158</v>
      </c>
      <c r="J44" s="143">
        <f t="shared" si="0"/>
        <v>18</v>
      </c>
      <c r="K44" s="111">
        <v>18</v>
      </c>
      <c r="L44" s="113">
        <f t="shared" si="1"/>
        <v>198</v>
      </c>
      <c r="M44" s="106"/>
    </row>
    <row r="45" spans="1:13" ht="24" customHeight="1">
      <c r="A45" s="102"/>
      <c r="B45" s="109">
        <f>'Tax Invoice'!D41</f>
        <v>2</v>
      </c>
      <c r="C45" s="119" t="s">
        <v>164</v>
      </c>
      <c r="D45" s="115" t="s">
        <v>164</v>
      </c>
      <c r="E45" s="123" t="s">
        <v>165</v>
      </c>
      <c r="F45" s="115" t="s">
        <v>121</v>
      </c>
      <c r="G45" s="174"/>
      <c r="H45" s="175"/>
      <c r="I45" s="116" t="s">
        <v>166</v>
      </c>
      <c r="J45" s="143">
        <f t="shared" si="0"/>
        <v>18</v>
      </c>
      <c r="K45" s="111">
        <v>18</v>
      </c>
      <c r="L45" s="113">
        <f t="shared" si="1"/>
        <v>36</v>
      </c>
      <c r="M45" s="106"/>
    </row>
    <row r="46" spans="1:13" ht="24" customHeight="1">
      <c r="A46" s="102"/>
      <c r="B46" s="109">
        <f>'Tax Invoice'!D42</f>
        <v>12</v>
      </c>
      <c r="C46" s="119" t="s">
        <v>167</v>
      </c>
      <c r="D46" s="115" t="s">
        <v>167</v>
      </c>
      <c r="E46" s="123" t="s">
        <v>168</v>
      </c>
      <c r="F46" s="115"/>
      <c r="G46" s="174"/>
      <c r="H46" s="175"/>
      <c r="I46" s="116" t="s">
        <v>169</v>
      </c>
      <c r="J46" s="143">
        <f t="shared" si="0"/>
        <v>5.14</v>
      </c>
      <c r="K46" s="111">
        <v>5.14</v>
      </c>
      <c r="L46" s="113">
        <f t="shared" si="1"/>
        <v>61.679999999999993</v>
      </c>
      <c r="M46" s="106"/>
    </row>
    <row r="47" spans="1:13" ht="12.75" customHeight="1">
      <c r="A47" s="102"/>
      <c r="B47" s="109">
        <f>'Tax Invoice'!D43</f>
        <v>4</v>
      </c>
      <c r="C47" s="119" t="s">
        <v>170</v>
      </c>
      <c r="D47" s="115" t="s">
        <v>170</v>
      </c>
      <c r="E47" s="123" t="s">
        <v>171</v>
      </c>
      <c r="F47" s="115" t="s">
        <v>172</v>
      </c>
      <c r="G47" s="174"/>
      <c r="H47" s="175"/>
      <c r="I47" s="116" t="s">
        <v>173</v>
      </c>
      <c r="J47" s="143">
        <f t="shared" si="0"/>
        <v>12.49</v>
      </c>
      <c r="K47" s="111">
        <v>12.49</v>
      </c>
      <c r="L47" s="113">
        <f t="shared" si="1"/>
        <v>49.96</v>
      </c>
      <c r="M47" s="106"/>
    </row>
    <row r="48" spans="1:13" ht="12.75" customHeight="1">
      <c r="A48" s="102"/>
      <c r="B48" s="109">
        <f>'Tax Invoice'!D44</f>
        <v>2</v>
      </c>
      <c r="C48" s="119" t="s">
        <v>170</v>
      </c>
      <c r="D48" s="115" t="s">
        <v>170</v>
      </c>
      <c r="E48" s="123" t="s">
        <v>174</v>
      </c>
      <c r="F48" s="115" t="s">
        <v>136</v>
      </c>
      <c r="G48" s="174"/>
      <c r="H48" s="175"/>
      <c r="I48" s="116" t="s">
        <v>173</v>
      </c>
      <c r="J48" s="143">
        <f t="shared" si="0"/>
        <v>12.49</v>
      </c>
      <c r="K48" s="111">
        <v>12.49</v>
      </c>
      <c r="L48" s="113">
        <f t="shared" si="1"/>
        <v>24.98</v>
      </c>
      <c r="M48" s="106"/>
    </row>
    <row r="49" spans="1:13" ht="24" customHeight="1">
      <c r="A49" s="102"/>
      <c r="B49" s="109">
        <f>'Tax Invoice'!D45</f>
        <v>2</v>
      </c>
      <c r="C49" s="119" t="s">
        <v>175</v>
      </c>
      <c r="D49" s="115" t="s">
        <v>175</v>
      </c>
      <c r="E49" s="123" t="s">
        <v>176</v>
      </c>
      <c r="F49" s="115" t="s">
        <v>172</v>
      </c>
      <c r="G49" s="174" t="s">
        <v>137</v>
      </c>
      <c r="H49" s="175"/>
      <c r="I49" s="116" t="s">
        <v>177</v>
      </c>
      <c r="J49" s="143">
        <f t="shared" si="0"/>
        <v>25.35</v>
      </c>
      <c r="K49" s="111">
        <v>25.35</v>
      </c>
      <c r="L49" s="113">
        <f t="shared" si="1"/>
        <v>50.7</v>
      </c>
      <c r="M49" s="106"/>
    </row>
    <row r="50" spans="1:13" ht="24" customHeight="1">
      <c r="A50" s="102"/>
      <c r="B50" s="109">
        <f>'Tax Invoice'!D46</f>
        <v>14</v>
      </c>
      <c r="C50" s="119" t="s">
        <v>178</v>
      </c>
      <c r="D50" s="115" t="s">
        <v>178</v>
      </c>
      <c r="E50" s="123" t="s">
        <v>179</v>
      </c>
      <c r="F50" s="115" t="s">
        <v>172</v>
      </c>
      <c r="G50" s="174" t="s">
        <v>137</v>
      </c>
      <c r="H50" s="175"/>
      <c r="I50" s="116" t="s">
        <v>180</v>
      </c>
      <c r="J50" s="143">
        <f t="shared" si="0"/>
        <v>25.35</v>
      </c>
      <c r="K50" s="111">
        <v>25.35</v>
      </c>
      <c r="L50" s="113">
        <f t="shared" si="1"/>
        <v>354.90000000000003</v>
      </c>
      <c r="M50" s="106"/>
    </row>
    <row r="51" spans="1:13" ht="24" customHeight="1">
      <c r="A51" s="102"/>
      <c r="B51" s="109">
        <f>'Tax Invoice'!D47</f>
        <v>2</v>
      </c>
      <c r="C51" s="119" t="s">
        <v>181</v>
      </c>
      <c r="D51" s="115" t="s">
        <v>231</v>
      </c>
      <c r="E51" s="123" t="s">
        <v>182</v>
      </c>
      <c r="F51" s="115" t="s">
        <v>183</v>
      </c>
      <c r="G51" s="174" t="s">
        <v>137</v>
      </c>
      <c r="H51" s="175"/>
      <c r="I51" s="116" t="s">
        <v>184</v>
      </c>
      <c r="J51" s="143">
        <f t="shared" si="0"/>
        <v>40.049999999999997</v>
      </c>
      <c r="K51" s="111">
        <v>40.049999999999997</v>
      </c>
      <c r="L51" s="113">
        <f t="shared" si="1"/>
        <v>80.099999999999994</v>
      </c>
      <c r="M51" s="106"/>
    </row>
    <row r="52" spans="1:13" ht="24" customHeight="1">
      <c r="A52" s="102"/>
      <c r="B52" s="109">
        <f>'Tax Invoice'!D48</f>
        <v>3</v>
      </c>
      <c r="C52" s="119" t="s">
        <v>185</v>
      </c>
      <c r="D52" s="115" t="s">
        <v>185</v>
      </c>
      <c r="E52" s="123" t="s">
        <v>186</v>
      </c>
      <c r="F52" s="115" t="s">
        <v>136</v>
      </c>
      <c r="G52" s="174"/>
      <c r="H52" s="175"/>
      <c r="I52" s="116" t="s">
        <v>187</v>
      </c>
      <c r="J52" s="143">
        <f t="shared" si="0"/>
        <v>36.369999999999997</v>
      </c>
      <c r="K52" s="111">
        <v>36.369999999999997</v>
      </c>
      <c r="L52" s="113">
        <f t="shared" si="1"/>
        <v>109.10999999999999</v>
      </c>
      <c r="M52" s="106"/>
    </row>
    <row r="53" spans="1:13" ht="24" customHeight="1">
      <c r="A53" s="102"/>
      <c r="B53" s="109">
        <f>'Tax Invoice'!D49</f>
        <v>3</v>
      </c>
      <c r="C53" s="119" t="s">
        <v>188</v>
      </c>
      <c r="D53" s="115" t="s">
        <v>188</v>
      </c>
      <c r="E53" s="123" t="s">
        <v>189</v>
      </c>
      <c r="F53" s="115" t="s">
        <v>136</v>
      </c>
      <c r="G53" s="174"/>
      <c r="H53" s="175"/>
      <c r="I53" s="116" t="s">
        <v>190</v>
      </c>
      <c r="J53" s="143">
        <f t="shared" si="0"/>
        <v>36.369999999999997</v>
      </c>
      <c r="K53" s="111">
        <v>36.369999999999997</v>
      </c>
      <c r="L53" s="113">
        <f t="shared" si="1"/>
        <v>109.10999999999999</v>
      </c>
      <c r="M53" s="106"/>
    </row>
    <row r="54" spans="1:13" ht="12.75" customHeight="1">
      <c r="A54" s="102"/>
      <c r="B54" s="109">
        <f>'Tax Invoice'!D50</f>
        <v>10</v>
      </c>
      <c r="C54" s="119" t="s">
        <v>191</v>
      </c>
      <c r="D54" s="115" t="s">
        <v>191</v>
      </c>
      <c r="E54" s="123" t="s">
        <v>192</v>
      </c>
      <c r="F54" s="115" t="s">
        <v>136</v>
      </c>
      <c r="G54" s="174"/>
      <c r="H54" s="175"/>
      <c r="I54" s="116" t="s">
        <v>193</v>
      </c>
      <c r="J54" s="143">
        <f t="shared" si="0"/>
        <v>36.369999999999997</v>
      </c>
      <c r="K54" s="111">
        <v>36.369999999999997</v>
      </c>
      <c r="L54" s="113">
        <f t="shared" si="1"/>
        <v>363.7</v>
      </c>
      <c r="M54" s="106"/>
    </row>
    <row r="55" spans="1:13" ht="12.75" customHeight="1">
      <c r="A55" s="102"/>
      <c r="B55" s="109">
        <f>'Tax Invoice'!D51</f>
        <v>8</v>
      </c>
      <c r="C55" s="119" t="s">
        <v>191</v>
      </c>
      <c r="D55" s="115" t="s">
        <v>191</v>
      </c>
      <c r="E55" s="123" t="s">
        <v>194</v>
      </c>
      <c r="F55" s="115" t="s">
        <v>126</v>
      </c>
      <c r="G55" s="174"/>
      <c r="H55" s="175"/>
      <c r="I55" s="116" t="s">
        <v>193</v>
      </c>
      <c r="J55" s="143">
        <f t="shared" si="0"/>
        <v>36.369999999999997</v>
      </c>
      <c r="K55" s="111">
        <v>36.369999999999997</v>
      </c>
      <c r="L55" s="113">
        <f t="shared" si="1"/>
        <v>290.95999999999998</v>
      </c>
      <c r="M55" s="106"/>
    </row>
    <row r="56" spans="1:13" ht="24" customHeight="1">
      <c r="A56" s="102"/>
      <c r="B56" s="109">
        <f>'Tax Invoice'!D52</f>
        <v>3</v>
      </c>
      <c r="C56" s="119" t="s">
        <v>195</v>
      </c>
      <c r="D56" s="115" t="s">
        <v>195</v>
      </c>
      <c r="E56" s="123" t="s">
        <v>196</v>
      </c>
      <c r="F56" s="115" t="s">
        <v>172</v>
      </c>
      <c r="G56" s="174" t="s">
        <v>137</v>
      </c>
      <c r="H56" s="175"/>
      <c r="I56" s="116" t="s">
        <v>197</v>
      </c>
      <c r="J56" s="143">
        <f t="shared" si="0"/>
        <v>50.7</v>
      </c>
      <c r="K56" s="111">
        <v>50.7</v>
      </c>
      <c r="L56" s="113">
        <f t="shared" si="1"/>
        <v>152.10000000000002</v>
      </c>
      <c r="M56" s="106"/>
    </row>
    <row r="57" spans="1:13" ht="24" customHeight="1">
      <c r="A57" s="102"/>
      <c r="B57" s="109">
        <f>'Tax Invoice'!D53</f>
        <v>3</v>
      </c>
      <c r="C57" s="119" t="s">
        <v>198</v>
      </c>
      <c r="D57" s="115" t="s">
        <v>198</v>
      </c>
      <c r="E57" s="123" t="s">
        <v>199</v>
      </c>
      <c r="F57" s="115" t="s">
        <v>172</v>
      </c>
      <c r="G57" s="174" t="s">
        <v>137</v>
      </c>
      <c r="H57" s="175"/>
      <c r="I57" s="116" t="s">
        <v>200</v>
      </c>
      <c r="J57" s="143">
        <f t="shared" si="0"/>
        <v>51.07</v>
      </c>
      <c r="K57" s="111">
        <v>51.07</v>
      </c>
      <c r="L57" s="113">
        <f t="shared" si="1"/>
        <v>153.21</v>
      </c>
      <c r="M57" s="106"/>
    </row>
    <row r="58" spans="1:13" ht="24" customHeight="1">
      <c r="A58" s="102"/>
      <c r="B58" s="109">
        <f>'Tax Invoice'!D54</f>
        <v>3</v>
      </c>
      <c r="C58" s="119" t="s">
        <v>201</v>
      </c>
      <c r="D58" s="115" t="s">
        <v>201</v>
      </c>
      <c r="E58" s="123" t="s">
        <v>202</v>
      </c>
      <c r="F58" s="115" t="s">
        <v>172</v>
      </c>
      <c r="G58" s="174" t="s">
        <v>203</v>
      </c>
      <c r="H58" s="175"/>
      <c r="I58" s="116" t="s">
        <v>204</v>
      </c>
      <c r="J58" s="143">
        <f t="shared" si="0"/>
        <v>54.01</v>
      </c>
      <c r="K58" s="111">
        <v>54.01</v>
      </c>
      <c r="L58" s="113">
        <f t="shared" si="1"/>
        <v>162.03</v>
      </c>
      <c r="M58" s="106"/>
    </row>
    <row r="59" spans="1:13" ht="24" customHeight="1">
      <c r="A59" s="102"/>
      <c r="B59" s="109">
        <f>'Tax Invoice'!D55</f>
        <v>5</v>
      </c>
      <c r="C59" s="119" t="s">
        <v>201</v>
      </c>
      <c r="D59" s="115" t="s">
        <v>201</v>
      </c>
      <c r="E59" s="123" t="s">
        <v>205</v>
      </c>
      <c r="F59" s="115" t="s">
        <v>172</v>
      </c>
      <c r="G59" s="174" t="s">
        <v>206</v>
      </c>
      <c r="H59" s="175"/>
      <c r="I59" s="116" t="s">
        <v>204</v>
      </c>
      <c r="J59" s="143">
        <f t="shared" si="0"/>
        <v>54.01</v>
      </c>
      <c r="K59" s="111">
        <v>54.01</v>
      </c>
      <c r="L59" s="113">
        <f t="shared" si="1"/>
        <v>270.05</v>
      </c>
      <c r="M59" s="106"/>
    </row>
    <row r="60" spans="1:13" ht="24" customHeight="1">
      <c r="A60" s="102"/>
      <c r="B60" s="109">
        <f>'Tax Invoice'!D56</f>
        <v>8</v>
      </c>
      <c r="C60" s="119" t="s">
        <v>207</v>
      </c>
      <c r="D60" s="115" t="s">
        <v>207</v>
      </c>
      <c r="E60" s="123" t="s">
        <v>208</v>
      </c>
      <c r="F60" s="115" t="s">
        <v>172</v>
      </c>
      <c r="G60" s="174" t="s">
        <v>203</v>
      </c>
      <c r="H60" s="175"/>
      <c r="I60" s="116" t="s">
        <v>209</v>
      </c>
      <c r="J60" s="143">
        <f t="shared" si="0"/>
        <v>57.31</v>
      </c>
      <c r="K60" s="111">
        <v>57.31</v>
      </c>
      <c r="L60" s="113">
        <f t="shared" si="1"/>
        <v>458.48</v>
      </c>
      <c r="M60" s="106"/>
    </row>
    <row r="61" spans="1:13" ht="12.75" customHeight="1">
      <c r="A61" s="102"/>
      <c r="B61" s="109">
        <f>'Tax Invoice'!D57</f>
        <v>6</v>
      </c>
      <c r="C61" s="119" t="s">
        <v>210</v>
      </c>
      <c r="D61" s="115" t="s">
        <v>210</v>
      </c>
      <c r="E61" s="123" t="s">
        <v>211</v>
      </c>
      <c r="F61" s="115" t="s">
        <v>172</v>
      </c>
      <c r="G61" s="174" t="s">
        <v>137</v>
      </c>
      <c r="H61" s="175"/>
      <c r="I61" s="116" t="s">
        <v>212</v>
      </c>
      <c r="J61" s="143">
        <f t="shared" si="0"/>
        <v>54.01</v>
      </c>
      <c r="K61" s="111">
        <v>54.01</v>
      </c>
      <c r="L61" s="113">
        <f t="shared" si="1"/>
        <v>324.06</v>
      </c>
      <c r="M61" s="106"/>
    </row>
    <row r="62" spans="1:13" ht="24" customHeight="1">
      <c r="A62" s="102"/>
      <c r="B62" s="109">
        <f>'Tax Invoice'!D58</f>
        <v>4</v>
      </c>
      <c r="C62" s="119" t="s">
        <v>213</v>
      </c>
      <c r="D62" s="115" t="s">
        <v>213</v>
      </c>
      <c r="E62" s="123" t="s">
        <v>214</v>
      </c>
      <c r="F62" s="115" t="s">
        <v>172</v>
      </c>
      <c r="G62" s="174" t="s">
        <v>137</v>
      </c>
      <c r="H62" s="175"/>
      <c r="I62" s="116" t="s">
        <v>234</v>
      </c>
      <c r="J62" s="143">
        <f t="shared" si="0"/>
        <v>68.7</v>
      </c>
      <c r="K62" s="111">
        <v>68.7</v>
      </c>
      <c r="L62" s="113">
        <f t="shared" si="1"/>
        <v>274.8</v>
      </c>
      <c r="M62" s="106"/>
    </row>
    <row r="63" spans="1:13" ht="24" customHeight="1">
      <c r="A63" s="102"/>
      <c r="B63" s="109">
        <f>'Tax Invoice'!D59</f>
        <v>1</v>
      </c>
      <c r="C63" s="119" t="s">
        <v>215</v>
      </c>
      <c r="D63" s="115" t="s">
        <v>215</v>
      </c>
      <c r="E63" s="123" t="s">
        <v>216</v>
      </c>
      <c r="F63" s="115" t="s">
        <v>136</v>
      </c>
      <c r="G63" s="174" t="s">
        <v>133</v>
      </c>
      <c r="H63" s="175"/>
      <c r="I63" s="116" t="s">
        <v>217</v>
      </c>
      <c r="J63" s="143">
        <f t="shared" si="0"/>
        <v>28.66</v>
      </c>
      <c r="K63" s="111">
        <v>28.66</v>
      </c>
      <c r="L63" s="113">
        <f t="shared" si="1"/>
        <v>28.66</v>
      </c>
      <c r="M63" s="106"/>
    </row>
    <row r="64" spans="1:13" ht="24" customHeight="1">
      <c r="A64" s="102"/>
      <c r="B64" s="109">
        <f>'Tax Invoice'!D60</f>
        <v>3</v>
      </c>
      <c r="C64" s="119" t="s">
        <v>218</v>
      </c>
      <c r="D64" s="115" t="s">
        <v>218</v>
      </c>
      <c r="E64" s="123" t="s">
        <v>219</v>
      </c>
      <c r="F64" s="115" t="s">
        <v>220</v>
      </c>
      <c r="G64" s="174"/>
      <c r="H64" s="175"/>
      <c r="I64" s="116" t="s">
        <v>221</v>
      </c>
      <c r="J64" s="143">
        <f t="shared" si="0"/>
        <v>71.64</v>
      </c>
      <c r="K64" s="111">
        <v>71.64</v>
      </c>
      <c r="L64" s="113">
        <f t="shared" si="1"/>
        <v>214.92000000000002</v>
      </c>
      <c r="M64" s="106"/>
    </row>
    <row r="65" spans="1:13" ht="24" customHeight="1">
      <c r="A65" s="102"/>
      <c r="B65" s="109">
        <f>'Tax Invoice'!D61</f>
        <v>1</v>
      </c>
      <c r="C65" s="119" t="s">
        <v>222</v>
      </c>
      <c r="D65" s="115" t="s">
        <v>222</v>
      </c>
      <c r="E65" s="123" t="s">
        <v>223</v>
      </c>
      <c r="F65" s="115" t="s">
        <v>112</v>
      </c>
      <c r="G65" s="174"/>
      <c r="H65" s="175"/>
      <c r="I65" s="116" t="s">
        <v>224</v>
      </c>
      <c r="J65" s="143">
        <f t="shared" si="0"/>
        <v>88.18</v>
      </c>
      <c r="K65" s="111">
        <v>88.18</v>
      </c>
      <c r="L65" s="113">
        <f t="shared" si="1"/>
        <v>88.18</v>
      </c>
      <c r="M65" s="106"/>
    </row>
    <row r="66" spans="1:13" ht="24" customHeight="1">
      <c r="A66" s="102"/>
      <c r="B66" s="109">
        <f>'Tax Invoice'!D62</f>
        <v>1</v>
      </c>
      <c r="C66" s="119" t="s">
        <v>222</v>
      </c>
      <c r="D66" s="115" t="s">
        <v>222</v>
      </c>
      <c r="E66" s="123" t="s">
        <v>225</v>
      </c>
      <c r="F66" s="115" t="s">
        <v>226</v>
      </c>
      <c r="G66" s="174"/>
      <c r="H66" s="175"/>
      <c r="I66" s="116" t="s">
        <v>224</v>
      </c>
      <c r="J66" s="143">
        <f t="shared" si="0"/>
        <v>88.18</v>
      </c>
      <c r="K66" s="111">
        <v>88.18</v>
      </c>
      <c r="L66" s="113">
        <f t="shared" si="1"/>
        <v>88.18</v>
      </c>
      <c r="M66" s="106"/>
    </row>
    <row r="67" spans="1:13" ht="24" customHeight="1">
      <c r="A67" s="102"/>
      <c r="B67" s="110">
        <f>'Tax Invoice'!D63</f>
        <v>2</v>
      </c>
      <c r="C67" s="120" t="s">
        <v>227</v>
      </c>
      <c r="D67" s="117" t="s">
        <v>227</v>
      </c>
      <c r="E67" s="124" t="s">
        <v>228</v>
      </c>
      <c r="F67" s="117" t="s">
        <v>136</v>
      </c>
      <c r="G67" s="185" t="s">
        <v>137</v>
      </c>
      <c r="H67" s="186"/>
      <c r="I67" s="118" t="s">
        <v>229</v>
      </c>
      <c r="J67" s="144">
        <f t="shared" si="0"/>
        <v>108.38</v>
      </c>
      <c r="K67" s="112">
        <v>108.38</v>
      </c>
      <c r="L67" s="114">
        <f t="shared" si="1"/>
        <v>216.76</v>
      </c>
      <c r="M67" s="106"/>
    </row>
    <row r="68" spans="1:13" ht="12.75" customHeight="1">
      <c r="A68" s="102"/>
      <c r="B68" s="155">
        <f>SUM(B22:B67)</f>
        <v>304</v>
      </c>
      <c r="C68" s="145" t="s">
        <v>20</v>
      </c>
      <c r="D68" s="145"/>
      <c r="E68" s="145"/>
      <c r="F68" s="145"/>
      <c r="G68" s="145"/>
      <c r="H68" s="145"/>
      <c r="I68" s="145"/>
      <c r="J68" s="157" t="s">
        <v>67</v>
      </c>
      <c r="K68" s="151" t="s">
        <v>67</v>
      </c>
      <c r="L68" s="148">
        <f>SUM(L22:L67)</f>
        <v>6431.6500000000015</v>
      </c>
      <c r="M68" s="106"/>
    </row>
    <row r="69" spans="1:13" ht="12.75" customHeight="1">
      <c r="A69" s="102"/>
      <c r="B69" s="145"/>
      <c r="C69" s="145"/>
      <c r="D69" s="145"/>
      <c r="E69" s="145"/>
      <c r="F69" s="145"/>
      <c r="G69" s="145"/>
      <c r="H69" s="145"/>
      <c r="I69" s="145"/>
      <c r="J69" s="150" t="s">
        <v>59</v>
      </c>
      <c r="K69" s="150" t="s">
        <v>59</v>
      </c>
      <c r="L69" s="148">
        <f>Invoice!K69</f>
        <v>-2572.6600000000008</v>
      </c>
      <c r="M69" s="106"/>
    </row>
    <row r="70" spans="1:13" ht="12.75" customHeight="1" outlineLevel="1">
      <c r="A70" s="102"/>
      <c r="B70" s="145"/>
      <c r="C70" s="145"/>
      <c r="D70" s="145"/>
      <c r="E70" s="145"/>
      <c r="F70" s="145"/>
      <c r="G70" s="145"/>
      <c r="H70" s="145"/>
      <c r="I70" s="145"/>
      <c r="J70" s="151" t="s">
        <v>60</v>
      </c>
      <c r="K70" s="151" t="s">
        <v>60</v>
      </c>
      <c r="L70" s="148">
        <f>Invoice!K70</f>
        <v>0</v>
      </c>
      <c r="M70" s="106"/>
    </row>
    <row r="71" spans="1:13" ht="12.75" customHeight="1">
      <c r="A71" s="102"/>
      <c r="B71" s="145"/>
      <c r="C71" s="145"/>
      <c r="D71" s="145"/>
      <c r="E71" s="145"/>
      <c r="F71" s="145"/>
      <c r="G71" s="145"/>
      <c r="H71" s="145"/>
      <c r="I71" s="145"/>
      <c r="J71" s="151" t="s">
        <v>68</v>
      </c>
      <c r="K71" s="151" t="s">
        <v>68</v>
      </c>
      <c r="L71" s="148">
        <f>SUM(L68:L70)</f>
        <v>3858.9900000000007</v>
      </c>
      <c r="M71" s="106"/>
    </row>
    <row r="72" spans="1:13" ht="12.75" customHeight="1">
      <c r="A72" s="6"/>
      <c r="B72" s="187" t="s">
        <v>235</v>
      </c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8"/>
    </row>
    <row r="73" spans="1:13" ht="12.75" customHeight="1"/>
    <row r="74" spans="1:13" ht="12.75" customHeight="1"/>
    <row r="75" spans="1:13" ht="12.75" customHeight="1"/>
    <row r="76" spans="1:13" ht="12.75" customHeight="1"/>
    <row r="77" spans="1:13" ht="12.75" customHeight="1"/>
    <row r="78" spans="1:13" ht="12.75" customHeight="1"/>
    <row r="79" spans="1:13" ht="12.75" customHeight="1"/>
  </sheetData>
  <mergeCells count="52">
    <mergeCell ref="G64:H64"/>
    <mergeCell ref="G65:H65"/>
    <mergeCell ref="G66:H66"/>
    <mergeCell ref="G67:H67"/>
    <mergeCell ref="B72:L72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22:H22"/>
    <mergeCell ref="G23:H23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6431.6500000000015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45474</v>
      </c>
      <c r="H3" s="156"/>
      <c r="N3" s="15">
        <v>6431.6500000000015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36.590000000000003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39.159999999999997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100" t="s">
        <v>73</v>
      </c>
      <c r="F13" s="35" t="str">
        <f>'Copy paste to Here'!B13</f>
        <v>10500 Bang Rak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46.1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24.03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26.58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22.05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Bio - Flex nose bone, 20g (0.8mm) with a 2.5mm round top with bezel set SwarovskiⓇ crystalCrystal Color: Clear</v>
      </c>
      <c r="B18" s="49" t="str">
        <f>'Copy paste to Here'!C22</f>
        <v>ANBBC25</v>
      </c>
      <c r="C18" s="50" t="s">
        <v>103</v>
      </c>
      <c r="D18" s="50">
        <f>Invoice!B22</f>
        <v>1</v>
      </c>
      <c r="E18" s="51">
        <f>'Shipping Invoice'!K22*$N$1</f>
        <v>12.49</v>
      </c>
      <c r="F18" s="51">
        <f>D18*E18</f>
        <v>12.49</v>
      </c>
      <c r="G18" s="52">
        <f>E18*$E$14</f>
        <v>12.49</v>
      </c>
      <c r="H18" s="53">
        <f>D18*G18</f>
        <v>12.49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Light Sapphire</v>
      </c>
      <c r="B19" s="49" t="str">
        <f>'Copy paste to Here'!C23</f>
        <v>ANBBC25</v>
      </c>
      <c r="C19" s="50" t="s">
        <v>103</v>
      </c>
      <c r="D19" s="50">
        <f>Invoice!B23</f>
        <v>1</v>
      </c>
      <c r="E19" s="51">
        <f>'Shipping Invoice'!K23*$N$1</f>
        <v>12.49</v>
      </c>
      <c r="F19" s="51">
        <f t="shared" ref="F19:F82" si="0">D19*E19</f>
        <v>12.49</v>
      </c>
      <c r="G19" s="52">
        <f t="shared" ref="G19:G82" si="1">E19*$E$14</f>
        <v>12.49</v>
      </c>
      <c r="H19" s="55">
        <f t="shared" ref="H19:H82" si="2">D19*G19</f>
        <v>12.49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Sapphire</v>
      </c>
      <c r="B20" s="49" t="str">
        <f>'Copy paste to Here'!C24</f>
        <v>ANBBC25</v>
      </c>
      <c r="C20" s="50" t="s">
        <v>103</v>
      </c>
      <c r="D20" s="50">
        <f>Invoice!B24</f>
        <v>1</v>
      </c>
      <c r="E20" s="51">
        <f>'Shipping Invoice'!K24*$N$1</f>
        <v>12.49</v>
      </c>
      <c r="F20" s="51">
        <f t="shared" si="0"/>
        <v>12.49</v>
      </c>
      <c r="G20" s="52">
        <f t="shared" si="1"/>
        <v>12.49</v>
      </c>
      <c r="H20" s="55">
        <f t="shared" si="2"/>
        <v>12.49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bone, 20g (0.8mm) with a 2.5mm round top with bezel set SwarovskiⓇ crystalCrystal Color: Aquamarine</v>
      </c>
      <c r="B21" s="49" t="str">
        <f>'Copy paste to Here'!C25</f>
        <v>ANBBC25</v>
      </c>
      <c r="C21" s="50" t="s">
        <v>103</v>
      </c>
      <c r="D21" s="50">
        <f>Invoice!B25</f>
        <v>1</v>
      </c>
      <c r="E21" s="51">
        <f>'Shipping Invoice'!K25*$N$1</f>
        <v>12.49</v>
      </c>
      <c r="F21" s="51">
        <f t="shared" si="0"/>
        <v>12.49</v>
      </c>
      <c r="G21" s="52">
        <f t="shared" si="1"/>
        <v>12.49</v>
      </c>
      <c r="H21" s="55">
        <f t="shared" si="2"/>
        <v>12.49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Clear</v>
      </c>
      <c r="B22" s="49" t="str">
        <f>'Copy paste to Here'!C26</f>
        <v>ANSBC25</v>
      </c>
      <c r="C22" s="50" t="s">
        <v>113</v>
      </c>
      <c r="D22" s="50">
        <f>Invoice!B26</f>
        <v>30</v>
      </c>
      <c r="E22" s="51">
        <f>'Shipping Invoice'!K26*$N$1</f>
        <v>12.49</v>
      </c>
      <c r="F22" s="51">
        <f t="shared" si="0"/>
        <v>374.7</v>
      </c>
      <c r="G22" s="52">
        <f t="shared" si="1"/>
        <v>12.49</v>
      </c>
      <c r="H22" s="55">
        <f t="shared" si="2"/>
        <v>374.7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AB</v>
      </c>
      <c r="B23" s="49" t="str">
        <f>'Copy paste to Here'!C27</f>
        <v>ANSBC25</v>
      </c>
      <c r="C23" s="50" t="s">
        <v>113</v>
      </c>
      <c r="D23" s="50">
        <f>Invoice!B27</f>
        <v>12</v>
      </c>
      <c r="E23" s="51">
        <f>'Shipping Invoice'!K27*$N$1</f>
        <v>12.49</v>
      </c>
      <c r="F23" s="51">
        <f t="shared" si="0"/>
        <v>149.88</v>
      </c>
      <c r="G23" s="52">
        <f t="shared" si="1"/>
        <v>12.49</v>
      </c>
      <c r="H23" s="55">
        <f t="shared" si="2"/>
        <v>149.88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Rose</v>
      </c>
      <c r="B24" s="49" t="str">
        <f>'Copy paste to Here'!C28</f>
        <v>ANSBC25</v>
      </c>
      <c r="C24" s="50" t="s">
        <v>113</v>
      </c>
      <c r="D24" s="50">
        <f>Invoice!B28</f>
        <v>4</v>
      </c>
      <c r="E24" s="51">
        <f>'Shipping Invoice'!K28*$N$1</f>
        <v>12.49</v>
      </c>
      <c r="F24" s="51">
        <f t="shared" si="0"/>
        <v>49.96</v>
      </c>
      <c r="G24" s="52">
        <f t="shared" si="1"/>
        <v>12.49</v>
      </c>
      <c r="H24" s="55">
        <f t="shared" si="2"/>
        <v>49.96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Blue Zircon</v>
      </c>
      <c r="B25" s="49" t="str">
        <f>'Copy paste to Here'!C29</f>
        <v>ANSBC25</v>
      </c>
      <c r="C25" s="50" t="s">
        <v>113</v>
      </c>
      <c r="D25" s="50">
        <f>Invoice!B29</f>
        <v>12</v>
      </c>
      <c r="E25" s="51">
        <f>'Shipping Invoice'!K29*$N$1</f>
        <v>12.49</v>
      </c>
      <c r="F25" s="51">
        <f t="shared" si="0"/>
        <v>149.88</v>
      </c>
      <c r="G25" s="52">
        <f t="shared" si="1"/>
        <v>12.49</v>
      </c>
      <c r="H25" s="55">
        <f t="shared" si="2"/>
        <v>149.88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Bio - Flex nose stud, 20g (0.8mm) with a 2.5mm round top with bezel set SwarovskiⓇ crystalCrystal Color: Amethyst</v>
      </c>
      <c r="B26" s="49" t="str">
        <f>'Copy paste to Here'!C30</f>
        <v>ANSBC25</v>
      </c>
      <c r="C26" s="50" t="s">
        <v>113</v>
      </c>
      <c r="D26" s="50">
        <f>Invoice!B30</f>
        <v>8</v>
      </c>
      <c r="E26" s="51">
        <f>'Shipping Invoice'!K30*$N$1</f>
        <v>12.49</v>
      </c>
      <c r="F26" s="51">
        <f t="shared" si="0"/>
        <v>99.92</v>
      </c>
      <c r="G26" s="52">
        <f t="shared" si="1"/>
        <v>12.49</v>
      </c>
      <c r="H26" s="55">
        <f t="shared" si="2"/>
        <v>99.92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316L steel eyebrow barbell, 16g (1.2mm) with two 3mm ballsLength: 11mm</v>
      </c>
      <c r="B27" s="49" t="str">
        <f>'Copy paste to Here'!C31</f>
        <v>BBEB</v>
      </c>
      <c r="C27" s="50" t="s">
        <v>124</v>
      </c>
      <c r="D27" s="50">
        <f>Invoice!B31</f>
        <v>6</v>
      </c>
      <c r="E27" s="51">
        <f>'Shipping Invoice'!K31*$N$1</f>
        <v>5.88</v>
      </c>
      <c r="F27" s="51">
        <f t="shared" si="0"/>
        <v>35.28</v>
      </c>
      <c r="G27" s="52">
        <f t="shared" si="1"/>
        <v>5.88</v>
      </c>
      <c r="H27" s="55">
        <f t="shared" si="2"/>
        <v>35.28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316L steel eyebrow barbell, 16g (1.2mm) with two 3mm conesLength: 11mm</v>
      </c>
      <c r="B28" s="49" t="str">
        <f>'Copy paste to Here'!C32</f>
        <v>BBECN</v>
      </c>
      <c r="C28" s="50" t="s">
        <v>128</v>
      </c>
      <c r="D28" s="50">
        <f>Invoice!B32</f>
        <v>4</v>
      </c>
      <c r="E28" s="51">
        <f>'Shipping Invoice'!K32*$N$1</f>
        <v>5.88</v>
      </c>
      <c r="F28" s="51">
        <f t="shared" si="0"/>
        <v>23.52</v>
      </c>
      <c r="G28" s="52">
        <f t="shared" si="1"/>
        <v>5.88</v>
      </c>
      <c r="H28" s="55">
        <f t="shared" si="2"/>
        <v>23.52</v>
      </c>
    </row>
    <row r="29" spans="1:13" s="54" customFormat="1" ht="36">
      <c r="A29" s="48" t="str">
        <f>IF(LEN('Copy paste to Here'!G33) &gt; 5, CONCATENATE('Copy paste to Here'!G33, 'Copy paste to Here'!D33, 'Copy paste to Here'!E33), "Empty Cell")</f>
        <v>Clear bio flexible belly banana, 14g (1.6mm) with a 5mm and a 10mm jewel ball - length 5/8'' (16mm) ''cut to fit to your size''Crystal Color: ClearColor: Clear</v>
      </c>
      <c r="B29" s="49" t="str">
        <f>'Copy paste to Here'!C33</f>
        <v>BNOCC</v>
      </c>
      <c r="C29" s="50" t="s">
        <v>131</v>
      </c>
      <c r="D29" s="50">
        <f>Invoice!B33</f>
        <v>1</v>
      </c>
      <c r="E29" s="51">
        <f>'Shipping Invoice'!K33*$N$1</f>
        <v>54.74</v>
      </c>
      <c r="F29" s="51">
        <f t="shared" si="0"/>
        <v>54.74</v>
      </c>
      <c r="G29" s="52">
        <f t="shared" si="1"/>
        <v>54.74</v>
      </c>
      <c r="H29" s="55">
        <f t="shared" si="2"/>
        <v>54.74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Anodized surgical steel circular barbell, 14g (1.6mm) with two 4mm ballsLength: 10mmColor: Black</v>
      </c>
      <c r="B30" s="49" t="str">
        <f>'Copy paste to Here'!C34</f>
        <v>CBTB4</v>
      </c>
      <c r="C30" s="50" t="s">
        <v>134</v>
      </c>
      <c r="D30" s="50">
        <f>Invoice!B34</f>
        <v>12</v>
      </c>
      <c r="E30" s="51">
        <f>'Shipping Invoice'!K34*$N$1</f>
        <v>23.51</v>
      </c>
      <c r="F30" s="51">
        <f t="shared" si="0"/>
        <v>282.12</v>
      </c>
      <c r="G30" s="52">
        <f t="shared" si="1"/>
        <v>23.51</v>
      </c>
      <c r="H30" s="55">
        <f t="shared" si="2"/>
        <v>282.12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Bio flexible eyebrow retainer, 16g (1.2mm) - length 1/4'' to 1/2'' (6mm to 12mm)Length: 6mm</v>
      </c>
      <c r="B31" s="49" t="str">
        <f>'Copy paste to Here'!C35</f>
        <v>EBRT</v>
      </c>
      <c r="C31" s="50" t="s">
        <v>139</v>
      </c>
      <c r="D31" s="50">
        <f>Invoice!B35</f>
        <v>3</v>
      </c>
      <c r="E31" s="51">
        <f>'Shipping Invoice'!K35*$N$1</f>
        <v>5.14</v>
      </c>
      <c r="F31" s="51">
        <f t="shared" si="0"/>
        <v>15.419999999999998</v>
      </c>
      <c r="G31" s="52">
        <f t="shared" si="1"/>
        <v>5.14</v>
      </c>
      <c r="H31" s="55">
        <f t="shared" si="2"/>
        <v>15.419999999999998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Bio flexible eyebrow retainer, 16g (1.2mm) - length 1/4'' to 1/2'' (6mm to 12mm)Length: 10mm</v>
      </c>
      <c r="B32" s="49" t="str">
        <f>'Copy paste to Here'!C36</f>
        <v>EBRT</v>
      </c>
      <c r="C32" s="50" t="s">
        <v>139</v>
      </c>
      <c r="D32" s="50">
        <f>Invoice!B36</f>
        <v>20</v>
      </c>
      <c r="E32" s="51">
        <f>'Shipping Invoice'!K36*$N$1</f>
        <v>5.14</v>
      </c>
      <c r="F32" s="51">
        <f t="shared" si="0"/>
        <v>102.8</v>
      </c>
      <c r="G32" s="52">
        <f t="shared" si="1"/>
        <v>5.14</v>
      </c>
      <c r="H32" s="55">
        <f t="shared" si="2"/>
        <v>102.8</v>
      </c>
    </row>
    <row r="33" spans="1:8" s="54" customFormat="1" ht="36">
      <c r="A33" s="48" t="str">
        <f>IF(LEN('Copy paste to Here'!G37) &gt; 5, CONCATENATE('Copy paste to Here'!G37, 'Copy paste to Here'!D37, 'Copy paste to Here'!E37), "Empty Cell")</f>
        <v>316L steel triple tragus piercing barbell, 16g (1.2mm) with 3mm lower ball and 2.5mm to 5mm upper bezel set jewel ballLength: 6mm with 4mm top partCrystal Color: Clear</v>
      </c>
      <c r="B33" s="49" t="str">
        <f>'Copy paste to Here'!C37</f>
        <v>HEXDC</v>
      </c>
      <c r="C33" s="50" t="s">
        <v>230</v>
      </c>
      <c r="D33" s="50">
        <f>Invoice!B37</f>
        <v>6</v>
      </c>
      <c r="E33" s="51">
        <f>'Shipping Invoice'!K37*$N$1</f>
        <v>12.86</v>
      </c>
      <c r="F33" s="51">
        <f t="shared" si="0"/>
        <v>77.16</v>
      </c>
      <c r="G33" s="52">
        <f t="shared" si="1"/>
        <v>12.86</v>
      </c>
      <c r="H33" s="55">
        <f t="shared" si="2"/>
        <v>77.16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Surgical steel labret, 14g (1.6mm) with a 4mm ballLength: 9mm</v>
      </c>
      <c r="B34" s="49" t="str">
        <f>'Copy paste to Here'!C38</f>
        <v>LBB4</v>
      </c>
      <c r="C34" s="50" t="s">
        <v>147</v>
      </c>
      <c r="D34" s="50">
        <f>Invoice!B38</f>
        <v>4</v>
      </c>
      <c r="E34" s="51">
        <f>'Shipping Invoice'!K38*$N$1</f>
        <v>5.88</v>
      </c>
      <c r="F34" s="51">
        <f t="shared" si="0"/>
        <v>23.52</v>
      </c>
      <c r="G34" s="52">
        <f t="shared" si="1"/>
        <v>5.88</v>
      </c>
      <c r="H34" s="55">
        <f t="shared" si="2"/>
        <v>23.52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Surgical steel labret, 14g (1.6mm) with a 4mm ballLength: 14mm</v>
      </c>
      <c r="B35" s="49" t="str">
        <f>'Copy paste to Here'!C39</f>
        <v>LBB4</v>
      </c>
      <c r="C35" s="50" t="s">
        <v>147</v>
      </c>
      <c r="D35" s="50">
        <f>Invoice!B39</f>
        <v>8</v>
      </c>
      <c r="E35" s="51">
        <f>'Shipping Invoice'!K39*$N$1</f>
        <v>5.88</v>
      </c>
      <c r="F35" s="51">
        <f t="shared" si="0"/>
        <v>47.04</v>
      </c>
      <c r="G35" s="52">
        <f t="shared" si="1"/>
        <v>5.88</v>
      </c>
      <c r="H35" s="55">
        <f t="shared" si="2"/>
        <v>47.04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Surgical steel labret, 14g (1.6mm) with a 4mm ballLength: 16mm</v>
      </c>
      <c r="B36" s="49" t="str">
        <f>'Copy paste to Here'!C40</f>
        <v>LBB4</v>
      </c>
      <c r="C36" s="50" t="s">
        <v>147</v>
      </c>
      <c r="D36" s="50">
        <f>Invoice!B40</f>
        <v>24</v>
      </c>
      <c r="E36" s="51">
        <f>'Shipping Invoice'!K40*$N$1</f>
        <v>5.88</v>
      </c>
      <c r="F36" s="51">
        <f t="shared" si="0"/>
        <v>141.12</v>
      </c>
      <c r="G36" s="52">
        <f t="shared" si="1"/>
        <v>5.88</v>
      </c>
      <c r="H36" s="55">
        <f t="shared" si="2"/>
        <v>141.12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Surgical steel labret, 16g (1.2mm) with 3mm bezel set half jewel ballLength: 12mmCrystal Color: Clear</v>
      </c>
      <c r="B37" s="49" t="str">
        <f>'Copy paste to Here'!C41</f>
        <v>LBHJB3</v>
      </c>
      <c r="C37" s="50" t="s">
        <v>155</v>
      </c>
      <c r="D37" s="50">
        <f>Invoice!B41</f>
        <v>11</v>
      </c>
      <c r="E37" s="51">
        <f>'Shipping Invoice'!K41*$N$1</f>
        <v>18</v>
      </c>
      <c r="F37" s="51">
        <f t="shared" si="0"/>
        <v>198</v>
      </c>
      <c r="G37" s="52">
        <f t="shared" si="1"/>
        <v>18</v>
      </c>
      <c r="H37" s="55">
        <f t="shared" si="2"/>
        <v>198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Surgical steel labret, 16g (1.2mm) with 3mm bezel set half jewel ballLength: 12mmCrystal Color: Rose</v>
      </c>
      <c r="B38" s="49" t="str">
        <f>'Copy paste to Here'!C42</f>
        <v>LBHJB3</v>
      </c>
      <c r="C38" s="50" t="s">
        <v>155</v>
      </c>
      <c r="D38" s="50">
        <f>Invoice!B42</f>
        <v>11</v>
      </c>
      <c r="E38" s="51">
        <f>'Shipping Invoice'!K42*$N$1</f>
        <v>18</v>
      </c>
      <c r="F38" s="51">
        <f t="shared" si="0"/>
        <v>198</v>
      </c>
      <c r="G38" s="52">
        <f t="shared" si="1"/>
        <v>18</v>
      </c>
      <c r="H38" s="55">
        <f t="shared" si="2"/>
        <v>198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Surgical steel labret, 16g (1.2mm) with 3mm bezel set half jewel ballLength: 12mmCrystal Color: Fuchsia</v>
      </c>
      <c r="B39" s="49" t="str">
        <f>'Copy paste to Here'!C43</f>
        <v>LBHJB3</v>
      </c>
      <c r="C39" s="50" t="s">
        <v>155</v>
      </c>
      <c r="D39" s="50">
        <f>Invoice!B43</f>
        <v>11</v>
      </c>
      <c r="E39" s="51">
        <f>'Shipping Invoice'!K43*$N$1</f>
        <v>18</v>
      </c>
      <c r="F39" s="51">
        <f t="shared" si="0"/>
        <v>198</v>
      </c>
      <c r="G39" s="52">
        <f t="shared" si="1"/>
        <v>18</v>
      </c>
      <c r="H39" s="55">
        <f t="shared" si="2"/>
        <v>198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Surgical steel labret, 16g (1.2mm) with 3mm bezel set half jewel ballLength: 12mmCrystal Color: Light Siam</v>
      </c>
      <c r="B40" s="49" t="str">
        <f>'Copy paste to Here'!C44</f>
        <v>LBHJB3</v>
      </c>
      <c r="C40" s="50" t="s">
        <v>155</v>
      </c>
      <c r="D40" s="50">
        <f>Invoice!B44</f>
        <v>11</v>
      </c>
      <c r="E40" s="51">
        <f>'Shipping Invoice'!K44*$N$1</f>
        <v>18</v>
      </c>
      <c r="F40" s="51">
        <f t="shared" si="0"/>
        <v>198</v>
      </c>
      <c r="G40" s="52">
        <f t="shared" si="1"/>
        <v>18</v>
      </c>
      <c r="H40" s="55">
        <f t="shared" si="2"/>
        <v>198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High polished surgical steel nose screw, 20g (0.8mm) with flower shaped top and small center crystalCrystal Color: Blue Zircon</v>
      </c>
      <c r="B41" s="49" t="str">
        <f>'Copy paste to Here'!C45</f>
        <v>NSCFLC</v>
      </c>
      <c r="C41" s="50" t="s">
        <v>164</v>
      </c>
      <c r="D41" s="50">
        <f>Invoice!B45</f>
        <v>2</v>
      </c>
      <c r="E41" s="51">
        <f>'Shipping Invoice'!K45*$N$1</f>
        <v>18</v>
      </c>
      <c r="F41" s="51">
        <f t="shared" si="0"/>
        <v>36</v>
      </c>
      <c r="G41" s="52">
        <f t="shared" si="1"/>
        <v>18</v>
      </c>
      <c r="H41" s="55">
        <f t="shared" si="2"/>
        <v>36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Clear acrylic flexible nose stud retainer, 20g (0.8mm) with 2mm flat disk shaped top</v>
      </c>
      <c r="B42" s="49" t="str">
        <f>'Copy paste to Here'!C46</f>
        <v>NSRTD</v>
      </c>
      <c r="C42" s="50" t="s">
        <v>167</v>
      </c>
      <c r="D42" s="50">
        <f>Invoice!B46</f>
        <v>12</v>
      </c>
      <c r="E42" s="51">
        <f>'Shipping Invoice'!K46*$N$1</f>
        <v>5.14</v>
      </c>
      <c r="F42" s="51">
        <f t="shared" si="0"/>
        <v>61.679999999999993</v>
      </c>
      <c r="G42" s="52">
        <f t="shared" si="1"/>
        <v>5.14</v>
      </c>
      <c r="H42" s="55">
        <f t="shared" si="2"/>
        <v>61.679999999999993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Surgical steel spiral, 18g (1mm) with two 3mm ballsLength: 8mm</v>
      </c>
      <c r="B43" s="49" t="str">
        <f>'Copy paste to Here'!C47</f>
        <v>SP18B3</v>
      </c>
      <c r="C43" s="50" t="s">
        <v>170</v>
      </c>
      <c r="D43" s="50">
        <f>Invoice!B47</f>
        <v>4</v>
      </c>
      <c r="E43" s="51">
        <f>'Shipping Invoice'!K47*$N$1</f>
        <v>12.49</v>
      </c>
      <c r="F43" s="51">
        <f t="shared" si="0"/>
        <v>49.96</v>
      </c>
      <c r="G43" s="52">
        <f t="shared" si="1"/>
        <v>12.49</v>
      </c>
      <c r="H43" s="55">
        <f t="shared" si="2"/>
        <v>49.96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Surgical steel spiral, 18g (1mm) with two 3mm ballsLength: 10mm</v>
      </c>
      <c r="B44" s="49" t="str">
        <f>'Copy paste to Here'!C48</f>
        <v>SP18B3</v>
      </c>
      <c r="C44" s="50" t="s">
        <v>170</v>
      </c>
      <c r="D44" s="50">
        <f>Invoice!B48</f>
        <v>2</v>
      </c>
      <c r="E44" s="51">
        <f>'Shipping Invoice'!K48*$N$1</f>
        <v>12.49</v>
      </c>
      <c r="F44" s="51">
        <f t="shared" si="0"/>
        <v>24.98</v>
      </c>
      <c r="G44" s="52">
        <f t="shared" si="1"/>
        <v>12.49</v>
      </c>
      <c r="H44" s="55">
        <f t="shared" si="2"/>
        <v>24.98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Premium PVD plated surgical steel eyebrow spiral, 16g (1.2mm) with two 3mm ballsLength: 8mmColor: Black</v>
      </c>
      <c r="B45" s="49" t="str">
        <f>'Copy paste to Here'!C49</f>
        <v>SPETB</v>
      </c>
      <c r="C45" s="50" t="s">
        <v>175</v>
      </c>
      <c r="D45" s="50">
        <f>Invoice!B49</f>
        <v>2</v>
      </c>
      <c r="E45" s="51">
        <f>'Shipping Invoice'!K49*$N$1</f>
        <v>25.35</v>
      </c>
      <c r="F45" s="51">
        <f t="shared" si="0"/>
        <v>50.7</v>
      </c>
      <c r="G45" s="52">
        <f t="shared" si="1"/>
        <v>25.35</v>
      </c>
      <c r="H45" s="55">
        <f t="shared" si="2"/>
        <v>50.7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Premium PVD plated surgical steel eyebrow spiral, 16g (1.2mm) with two 3mm conesLength: 8mmColor: Black</v>
      </c>
      <c r="B46" s="49" t="str">
        <f>'Copy paste to Here'!C50</f>
        <v>SPETCN</v>
      </c>
      <c r="C46" s="50" t="s">
        <v>178</v>
      </c>
      <c r="D46" s="50">
        <f>Invoice!B50</f>
        <v>14</v>
      </c>
      <c r="E46" s="51">
        <f>'Shipping Invoice'!K50*$N$1</f>
        <v>25.35</v>
      </c>
      <c r="F46" s="51">
        <f t="shared" si="0"/>
        <v>354.90000000000003</v>
      </c>
      <c r="G46" s="52">
        <f t="shared" si="1"/>
        <v>25.35</v>
      </c>
      <c r="H46" s="55">
        <f t="shared" si="2"/>
        <v>354.90000000000003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PVD plated surgical steel single flared flesh tunnel with rubber O-ringGauge: 4mmColor: Black</v>
      </c>
      <c r="B47" s="49" t="str">
        <f>'Copy paste to Here'!C51</f>
        <v>STPG</v>
      </c>
      <c r="C47" s="50" t="s">
        <v>231</v>
      </c>
      <c r="D47" s="50">
        <f>Invoice!B51</f>
        <v>2</v>
      </c>
      <c r="E47" s="51">
        <f>'Shipping Invoice'!K51*$N$1</f>
        <v>40.049999999999997</v>
      </c>
      <c r="F47" s="51">
        <f t="shared" si="0"/>
        <v>80.099999999999994</v>
      </c>
      <c r="G47" s="52">
        <f t="shared" si="1"/>
        <v>40.049999999999997</v>
      </c>
      <c r="H47" s="55">
        <f t="shared" si="2"/>
        <v>80.099999999999994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Titanium G23 eyebrow banana, 16g (1.2mm) with two 3mm balls &amp; Length: 10mm  &amp;  </v>
      </c>
      <c r="B48" s="49" t="str">
        <f>'Copy paste to Here'!C52</f>
        <v>UBNEB</v>
      </c>
      <c r="C48" s="50" t="s">
        <v>185</v>
      </c>
      <c r="D48" s="50">
        <f>Invoice!B52</f>
        <v>3</v>
      </c>
      <c r="E48" s="51">
        <f>'Shipping Invoice'!K52*$N$1</f>
        <v>36.369999999999997</v>
      </c>
      <c r="F48" s="51">
        <f t="shared" si="0"/>
        <v>109.10999999999999</v>
      </c>
      <c r="G48" s="52">
        <f t="shared" si="1"/>
        <v>36.369999999999997</v>
      </c>
      <c r="H48" s="55">
        <f t="shared" si="2"/>
        <v>109.10999999999999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Titanium G23 eyebrow banana, 16g (1.2mm) with two 3mm cones &amp; Length: 10mm  &amp;  </v>
      </c>
      <c r="B49" s="49" t="str">
        <f>'Copy paste to Here'!C53</f>
        <v>UBNECN</v>
      </c>
      <c r="C49" s="50" t="s">
        <v>188</v>
      </c>
      <c r="D49" s="50">
        <f>Invoice!B53</f>
        <v>3</v>
      </c>
      <c r="E49" s="51">
        <f>'Shipping Invoice'!K53*$N$1</f>
        <v>36.369999999999997</v>
      </c>
      <c r="F49" s="51">
        <f t="shared" si="0"/>
        <v>109.10999999999999</v>
      </c>
      <c r="G49" s="52">
        <f t="shared" si="1"/>
        <v>36.369999999999997</v>
      </c>
      <c r="H49" s="55">
        <f t="shared" si="2"/>
        <v>109.10999999999999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Titanium G23 labret, 16g (1.2mm) with a 3mm ball &amp; Length: 10mm  &amp;  </v>
      </c>
      <c r="B50" s="49" t="str">
        <f>'Copy paste to Here'!C54</f>
        <v>ULBB3</v>
      </c>
      <c r="C50" s="50" t="s">
        <v>191</v>
      </c>
      <c r="D50" s="50">
        <f>Invoice!B54</f>
        <v>10</v>
      </c>
      <c r="E50" s="51">
        <f>'Shipping Invoice'!K54*$N$1</f>
        <v>36.369999999999997</v>
      </c>
      <c r="F50" s="51">
        <f t="shared" si="0"/>
        <v>363.7</v>
      </c>
      <c r="G50" s="52">
        <f t="shared" si="1"/>
        <v>36.369999999999997</v>
      </c>
      <c r="H50" s="55">
        <f t="shared" si="2"/>
        <v>363.7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Titanium G23 labret, 16g (1.2mm) with a 3mm ball &amp; Length: 11mm  &amp;  </v>
      </c>
      <c r="B51" s="49" t="str">
        <f>'Copy paste to Here'!C55</f>
        <v>ULBB3</v>
      </c>
      <c r="C51" s="50" t="s">
        <v>191</v>
      </c>
      <c r="D51" s="50">
        <f>Invoice!B55</f>
        <v>8</v>
      </c>
      <c r="E51" s="51">
        <f>'Shipping Invoice'!K55*$N$1</f>
        <v>36.369999999999997</v>
      </c>
      <c r="F51" s="51">
        <f t="shared" si="0"/>
        <v>290.95999999999998</v>
      </c>
      <c r="G51" s="52">
        <f t="shared" si="1"/>
        <v>36.369999999999997</v>
      </c>
      <c r="H51" s="55">
        <f t="shared" si="2"/>
        <v>290.95999999999998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>Anodized titanium G23 eyebrow banana, 16g (1.2mm) with two 3mm balls &amp; Length: 8mm  &amp;  Color: Black</v>
      </c>
      <c r="B52" s="49" t="str">
        <f>'Copy paste to Here'!C56</f>
        <v>UTBNEB</v>
      </c>
      <c r="C52" s="50" t="s">
        <v>195</v>
      </c>
      <c r="D52" s="50">
        <f>Invoice!B56</f>
        <v>3</v>
      </c>
      <c r="E52" s="51">
        <f>'Shipping Invoice'!K56*$N$1</f>
        <v>50.7</v>
      </c>
      <c r="F52" s="51">
        <f t="shared" si="0"/>
        <v>152.10000000000002</v>
      </c>
      <c r="G52" s="52">
        <f t="shared" si="1"/>
        <v>50.7</v>
      </c>
      <c r="H52" s="55">
        <f t="shared" si="2"/>
        <v>152.10000000000002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>Anodized titanium G23 eyebrow banana, 16g (1.2mm) with two 3mm cones &amp; Length: 8mm  &amp;  Color: Black</v>
      </c>
      <c r="B53" s="49" t="str">
        <f>'Copy paste to Here'!C57</f>
        <v>UTBNECN</v>
      </c>
      <c r="C53" s="50" t="s">
        <v>198</v>
      </c>
      <c r="D53" s="50">
        <f>Invoice!B57</f>
        <v>3</v>
      </c>
      <c r="E53" s="51">
        <f>'Shipping Invoice'!K57*$N$1</f>
        <v>51.07</v>
      </c>
      <c r="F53" s="51">
        <f t="shared" si="0"/>
        <v>153.21</v>
      </c>
      <c r="G53" s="52">
        <f t="shared" si="1"/>
        <v>51.07</v>
      </c>
      <c r="H53" s="55">
        <f t="shared" si="2"/>
        <v>153.21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>Anodized titanium G23 circular eyebrow barbell, 16g (1.2mm) with 3mm balls &amp; Length: 8mm  &amp;  Color: Green</v>
      </c>
      <c r="B54" s="49" t="str">
        <f>'Copy paste to Here'!C58</f>
        <v>UTCBEB</v>
      </c>
      <c r="C54" s="50" t="s">
        <v>201</v>
      </c>
      <c r="D54" s="50">
        <f>Invoice!B58</f>
        <v>3</v>
      </c>
      <c r="E54" s="51">
        <f>'Shipping Invoice'!K58*$N$1</f>
        <v>54.01</v>
      </c>
      <c r="F54" s="51">
        <f t="shared" si="0"/>
        <v>162.03</v>
      </c>
      <c r="G54" s="52">
        <f t="shared" si="1"/>
        <v>54.01</v>
      </c>
      <c r="H54" s="55">
        <f t="shared" si="2"/>
        <v>162.03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>Anodized titanium G23 circular eyebrow barbell, 16g (1.2mm) with 3mm balls &amp; Length: 8mm  &amp;  Color: Purple</v>
      </c>
      <c r="B55" s="49" t="str">
        <f>'Copy paste to Here'!C59</f>
        <v>UTCBEB</v>
      </c>
      <c r="C55" s="50" t="s">
        <v>201</v>
      </c>
      <c r="D55" s="50">
        <f>Invoice!B59</f>
        <v>5</v>
      </c>
      <c r="E55" s="51">
        <f>'Shipping Invoice'!K59*$N$1</f>
        <v>54.01</v>
      </c>
      <c r="F55" s="51">
        <f t="shared" si="0"/>
        <v>270.05</v>
      </c>
      <c r="G55" s="52">
        <f t="shared" si="1"/>
        <v>54.01</v>
      </c>
      <c r="H55" s="55">
        <f t="shared" si="2"/>
        <v>270.05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>Anodized titanium G23 circular eyebrow barbell, 16g (1.2mm) with 3mm cones &amp; Length: 8mm  &amp;  Color: Green</v>
      </c>
      <c r="B56" s="49" t="str">
        <f>'Copy paste to Here'!C60</f>
        <v>UTCBECN</v>
      </c>
      <c r="C56" s="50" t="s">
        <v>207</v>
      </c>
      <c r="D56" s="50">
        <f>Invoice!B60</f>
        <v>8</v>
      </c>
      <c r="E56" s="51">
        <f>'Shipping Invoice'!K60*$N$1</f>
        <v>57.31</v>
      </c>
      <c r="F56" s="51">
        <f t="shared" si="0"/>
        <v>458.48</v>
      </c>
      <c r="G56" s="52">
        <f t="shared" si="1"/>
        <v>57.31</v>
      </c>
      <c r="H56" s="55">
        <f t="shared" si="2"/>
        <v>458.48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>Anodized titanium G23 labret, 16g (1.2mm) with a 3mm ball &amp; Length: 8mm  &amp;  Color: Black</v>
      </c>
      <c r="B57" s="49" t="str">
        <f>'Copy paste to Here'!C61</f>
        <v>UTLBB3</v>
      </c>
      <c r="C57" s="50" t="s">
        <v>210</v>
      </c>
      <c r="D57" s="50">
        <f>Invoice!B61</f>
        <v>6</v>
      </c>
      <c r="E57" s="51">
        <f>'Shipping Invoice'!K61*$N$1</f>
        <v>54.01</v>
      </c>
      <c r="F57" s="51">
        <f t="shared" si="0"/>
        <v>324.06</v>
      </c>
      <c r="G57" s="52">
        <f t="shared" si="1"/>
        <v>54.01</v>
      </c>
      <c r="H57" s="55">
        <f t="shared" si="2"/>
        <v>324.06</v>
      </c>
    </row>
    <row r="58" spans="1:8" s="54" customFormat="1" ht="25.5">
      <c r="A58" s="48" t="str">
        <f>IF((LEN('Copy paste to Here'!G62))&gt;5,((CONCATENATE('Copy paste to Here'!G62," &amp; ",'Copy paste to Here'!D62,"  &amp;  ",'Copy paste to Here'!E62))),"Empty Cell")</f>
        <v>Anodized titanium G23 eyebrow spiral, 16g (1.2mm) with two 3mm cones - length 5/16'' (8mm) &amp; Length: 8mm  &amp;  Color: Black</v>
      </c>
      <c r="B58" s="49" t="str">
        <f>'Copy paste to Here'!C62</f>
        <v>UTSPEN</v>
      </c>
      <c r="C58" s="50" t="s">
        <v>213</v>
      </c>
      <c r="D58" s="50">
        <f>Invoice!B62</f>
        <v>4</v>
      </c>
      <c r="E58" s="51">
        <f>'Shipping Invoice'!K62*$N$1</f>
        <v>68.7</v>
      </c>
      <c r="F58" s="51">
        <f t="shared" si="0"/>
        <v>274.8</v>
      </c>
      <c r="G58" s="52">
        <f t="shared" si="1"/>
        <v>68.7</v>
      </c>
      <c r="H58" s="55">
        <f t="shared" si="2"/>
        <v>274.8</v>
      </c>
    </row>
    <row r="59" spans="1:8" s="54" customFormat="1" ht="38.25">
      <c r="A59" s="48" t="str">
        <f>IF((LEN('Copy paste to Here'!G63))&gt;5,((CONCATENATE('Copy paste to Here'!G63," &amp; ",'Copy paste to Here'!D63,"  &amp;  ",'Copy paste to Here'!E63))),"Empty Cell")</f>
        <v>Pack of 10 pcs. of Flexible acrylic labret with external threading, 16g (1.2mm) &amp; Length: 10mm  &amp;  Color: Clear</v>
      </c>
      <c r="B59" s="49" t="str">
        <f>'Copy paste to Here'!C63</f>
        <v>XALB16G</v>
      </c>
      <c r="C59" s="50" t="s">
        <v>215</v>
      </c>
      <c r="D59" s="50">
        <f>Invoice!B63</f>
        <v>1</v>
      </c>
      <c r="E59" s="51">
        <f>'Shipping Invoice'!K63*$N$1</f>
        <v>28.66</v>
      </c>
      <c r="F59" s="51">
        <f t="shared" si="0"/>
        <v>28.66</v>
      </c>
      <c r="G59" s="52">
        <f t="shared" si="1"/>
        <v>28.66</v>
      </c>
      <c r="H59" s="55">
        <f t="shared" si="2"/>
        <v>28.66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 xml:space="preserve">Pack of 10 pcs. of 3mm anodized surgical steel balls with threading 1.2mm (16g) &amp; Color: Rainbow  &amp;  </v>
      </c>
      <c r="B60" s="49" t="str">
        <f>'Copy paste to Here'!C64</f>
        <v>XBT3S</v>
      </c>
      <c r="C60" s="50" t="s">
        <v>218</v>
      </c>
      <c r="D60" s="50">
        <f>Invoice!B64</f>
        <v>3</v>
      </c>
      <c r="E60" s="51">
        <f>'Shipping Invoice'!K64*$N$1</f>
        <v>71.64</v>
      </c>
      <c r="F60" s="51">
        <f t="shared" si="0"/>
        <v>214.92000000000002</v>
      </c>
      <c r="G60" s="52">
        <f t="shared" si="1"/>
        <v>71.64</v>
      </c>
      <c r="H60" s="55">
        <f t="shared" si="2"/>
        <v>214.92000000000002</v>
      </c>
    </row>
    <row r="61" spans="1:8" s="54" customFormat="1" ht="36">
      <c r="A61" s="48" t="str">
        <f>IF((LEN('Copy paste to Here'!G65))&gt;5,((CONCATENATE('Copy paste to Here'!G65," &amp; ",'Copy paste to Here'!D65,"  &amp;  ",'Copy paste to Here'!E65))),"Empty Cell")</f>
        <v xml:space="preserve">Pack of 10 pcs. of 3mm high polished surgical steel balls with bezel set crystal and with 1.2mm (16g) threading &amp; Crystal Color: Aquamarine  &amp;  </v>
      </c>
      <c r="B61" s="49" t="str">
        <f>'Copy paste to Here'!C65</f>
        <v>XJB3</v>
      </c>
      <c r="C61" s="50" t="s">
        <v>222</v>
      </c>
      <c r="D61" s="50">
        <f>Invoice!B65</f>
        <v>1</v>
      </c>
      <c r="E61" s="51">
        <f>'Shipping Invoice'!K65*$N$1</f>
        <v>88.18</v>
      </c>
      <c r="F61" s="51">
        <f t="shared" si="0"/>
        <v>88.18</v>
      </c>
      <c r="G61" s="52">
        <f t="shared" si="1"/>
        <v>88.18</v>
      </c>
      <c r="H61" s="55">
        <f t="shared" si="2"/>
        <v>88.18</v>
      </c>
    </row>
    <row r="62" spans="1:8" s="54" customFormat="1" ht="36">
      <c r="A62" s="48" t="str">
        <f>IF((LEN('Copy paste to Here'!G66))&gt;5,((CONCATENATE('Copy paste to Here'!G66," &amp; ",'Copy paste to Here'!D66,"  &amp;  ",'Copy paste to Here'!E66))),"Empty Cell")</f>
        <v xml:space="preserve">Pack of 10 pcs. of 3mm high polished surgical steel balls with bezel set crystal and with 1.2mm (16g) threading &amp; Crystal Color: Peridot  &amp;  </v>
      </c>
      <c r="B62" s="49" t="str">
        <f>'Copy paste to Here'!C66</f>
        <v>XJB3</v>
      </c>
      <c r="C62" s="50" t="s">
        <v>222</v>
      </c>
      <c r="D62" s="50">
        <f>Invoice!B66</f>
        <v>1</v>
      </c>
      <c r="E62" s="51">
        <f>'Shipping Invoice'!K66*$N$1</f>
        <v>88.18</v>
      </c>
      <c r="F62" s="51">
        <f t="shared" si="0"/>
        <v>88.18</v>
      </c>
      <c r="G62" s="52">
        <f t="shared" si="1"/>
        <v>88.18</v>
      </c>
      <c r="H62" s="55">
        <f t="shared" si="2"/>
        <v>88.18</v>
      </c>
    </row>
    <row r="63" spans="1:8" s="54" customFormat="1" ht="38.25">
      <c r="A63" s="48" t="str">
        <f>IF((LEN('Copy paste to Here'!G67))&gt;5,((CONCATENATE('Copy paste to Here'!G67," &amp; ",'Copy paste to Here'!D67,"  &amp;  ",'Copy paste to Here'!E67))),"Empty Cell")</f>
        <v>Pack of 10 pcs. of anodized 316L steel circular barbell posts - threading 1.2mm (16g) &amp; Length: 10mm  &amp;  Color: Black</v>
      </c>
      <c r="B63" s="49" t="str">
        <f>'Copy paste to Here'!C67</f>
        <v>XTCB16G</v>
      </c>
      <c r="C63" s="50" t="s">
        <v>227</v>
      </c>
      <c r="D63" s="50">
        <f>Invoice!B67</f>
        <v>2</v>
      </c>
      <c r="E63" s="51">
        <f>'Shipping Invoice'!K67*$N$1</f>
        <v>108.38</v>
      </c>
      <c r="F63" s="51">
        <f t="shared" si="0"/>
        <v>216.76</v>
      </c>
      <c r="G63" s="52">
        <f t="shared" si="1"/>
        <v>108.38</v>
      </c>
      <c r="H63" s="55">
        <f t="shared" si="2"/>
        <v>216.76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6431.6500000000015</v>
      </c>
      <c r="G1000" s="52"/>
      <c r="H1000" s="53">
        <f t="shared" ref="H1000:H1007" si="49">F1000*$E$14</f>
        <v>6431.6500000000015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Invoice!K69</f>
        <v>-2572.6600000000008</v>
      </c>
      <c r="G1001" s="52"/>
      <c r="H1001" s="53">
        <f t="shared" si="49"/>
        <v>-2572.6600000000008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Invoice!K70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3858.9900000000007</v>
      </c>
      <c r="G1003" s="52"/>
      <c r="H1003" s="53">
        <f t="shared" si="49"/>
        <v>3858.9900000000007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6431.6500000000015</v>
      </c>
    </row>
    <row r="1010" spans="1:8" s="15" customFormat="1">
      <c r="A1010" s="16"/>
      <c r="E1010" s="15" t="s">
        <v>52</v>
      </c>
      <c r="H1010" s="129">
        <f>(SUMIF($A$1000:$A$1008,"Total:",$H$1000:$H$1008))</f>
        <v>3858.9900000000007</v>
      </c>
    </row>
    <row r="1011" spans="1:8" s="15" customFormat="1">
      <c r="E1011" s="15" t="s">
        <v>53</v>
      </c>
      <c r="H1011" s="130">
        <f>H1013-H1012</f>
        <v>3606.5299999999997</v>
      </c>
    </row>
    <row r="1012" spans="1:8" s="15" customFormat="1">
      <c r="E1012" s="15" t="s">
        <v>54</v>
      </c>
      <c r="H1012" s="130">
        <f>ROUND((H1013*7)/107,2)</f>
        <v>252.46</v>
      </c>
    </row>
    <row r="1013" spans="1:8" s="15" customFormat="1">
      <c r="E1013" s="16" t="s">
        <v>55</v>
      </c>
      <c r="H1013" s="131">
        <f>ROUND((SUMIF($A$1000:$A$1008,"Total:",$H$1000:$H$1008)),2)</f>
        <v>3858.99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7" stopIfTrue="1" operator="containsText" text="Empty Cell">
      <formula>NOT(ISERROR(SEARCH("Empty Cell",A18)))</formula>
    </cfRule>
  </conditionalFormatting>
  <conditionalFormatting sqref="C18:D77 B27 C79:D999">
    <cfRule type="cellIs" dxfId="3" priority="129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6" stopIfTrue="1" operator="equal">
      <formula>0</formula>
    </cfRule>
  </conditionalFormatting>
  <conditionalFormatting sqref="F10:F15 B18:H77 D79:H1001 B79:C1007 D1002 F1002:H1002 D1003:H1007">
    <cfRule type="cellIs" dxfId="0" priority="128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46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103</v>
      </c>
      <c r="B1" s="2" t="s">
        <v>104</v>
      </c>
    </row>
    <row r="2" spans="1:2">
      <c r="A2" s="2" t="s">
        <v>103</v>
      </c>
      <c r="B2" s="2" t="s">
        <v>107</v>
      </c>
    </row>
    <row r="3" spans="1:2">
      <c r="A3" s="2" t="s">
        <v>103</v>
      </c>
      <c r="B3" s="2" t="s">
        <v>109</v>
      </c>
    </row>
    <row r="4" spans="1:2">
      <c r="A4" s="2" t="s">
        <v>103</v>
      </c>
      <c r="B4" s="2" t="s">
        <v>111</v>
      </c>
    </row>
    <row r="5" spans="1:2">
      <c r="A5" s="2" t="s">
        <v>113</v>
      </c>
      <c r="B5" s="2" t="s">
        <v>114</v>
      </c>
    </row>
    <row r="6" spans="1:2">
      <c r="A6" s="2" t="s">
        <v>113</v>
      </c>
      <c r="B6" s="2" t="s">
        <v>116</v>
      </c>
    </row>
    <row r="7" spans="1:2">
      <c r="A7" s="2" t="s">
        <v>113</v>
      </c>
      <c r="B7" s="2" t="s">
        <v>118</v>
      </c>
    </row>
    <row r="8" spans="1:2">
      <c r="A8" s="2" t="s">
        <v>113</v>
      </c>
      <c r="B8" s="2" t="s">
        <v>120</v>
      </c>
    </row>
    <row r="9" spans="1:2">
      <c r="A9" s="2" t="s">
        <v>113</v>
      </c>
      <c r="B9" s="2" t="s">
        <v>122</v>
      </c>
    </row>
    <row r="10" spans="1:2">
      <c r="A10" s="2" t="s">
        <v>124</v>
      </c>
      <c r="B10" s="2" t="s">
        <v>125</v>
      </c>
    </row>
    <row r="11" spans="1:2">
      <c r="A11" s="2" t="s">
        <v>128</v>
      </c>
      <c r="B11" s="2" t="s">
        <v>129</v>
      </c>
    </row>
    <row r="12" spans="1:2">
      <c r="A12" s="2" t="s">
        <v>131</v>
      </c>
      <c r="B12" s="2" t="s">
        <v>132</v>
      </c>
    </row>
    <row r="13" spans="1:2">
      <c r="A13" s="2" t="s">
        <v>134</v>
      </c>
      <c r="B13" s="2" t="s">
        <v>135</v>
      </c>
    </row>
    <row r="14" spans="1:2">
      <c r="A14" s="2" t="s">
        <v>139</v>
      </c>
      <c r="B14" s="2" t="s">
        <v>140</v>
      </c>
    </row>
    <row r="15" spans="1:2">
      <c r="A15" s="2" t="s">
        <v>139</v>
      </c>
      <c r="B15" s="2" t="s">
        <v>142</v>
      </c>
    </row>
    <row r="16" spans="1:2">
      <c r="A16" s="2" t="s">
        <v>230</v>
      </c>
      <c r="B16" s="2" t="s">
        <v>144</v>
      </c>
    </row>
    <row r="17" spans="1:2">
      <c r="A17" s="2" t="s">
        <v>147</v>
      </c>
      <c r="B17" s="2" t="s">
        <v>148</v>
      </c>
    </row>
    <row r="18" spans="1:2">
      <c r="A18" s="2" t="s">
        <v>147</v>
      </c>
      <c r="B18" s="2" t="s">
        <v>151</v>
      </c>
    </row>
    <row r="19" spans="1:2">
      <c r="A19" s="2" t="s">
        <v>147</v>
      </c>
      <c r="B19" s="2" t="s">
        <v>153</v>
      </c>
    </row>
    <row r="20" spans="1:2">
      <c r="A20" s="2" t="s">
        <v>155</v>
      </c>
      <c r="B20" s="2" t="s">
        <v>156</v>
      </c>
    </row>
    <row r="21" spans="1:2">
      <c r="A21" s="2" t="s">
        <v>155</v>
      </c>
      <c r="B21" s="2" t="s">
        <v>159</v>
      </c>
    </row>
    <row r="22" spans="1:2">
      <c r="A22" s="2" t="s">
        <v>155</v>
      </c>
      <c r="B22" s="2" t="s">
        <v>160</v>
      </c>
    </row>
    <row r="23" spans="1:2">
      <c r="A23" s="2" t="s">
        <v>155</v>
      </c>
      <c r="B23" s="2" t="s">
        <v>162</v>
      </c>
    </row>
    <row r="24" spans="1:2">
      <c r="A24" s="2" t="s">
        <v>164</v>
      </c>
      <c r="B24" s="2" t="s">
        <v>165</v>
      </c>
    </row>
    <row r="25" spans="1:2">
      <c r="A25" s="2" t="s">
        <v>167</v>
      </c>
      <c r="B25" s="2" t="s">
        <v>168</v>
      </c>
    </row>
    <row r="26" spans="1:2">
      <c r="A26" s="2" t="s">
        <v>170</v>
      </c>
      <c r="B26" s="2" t="s">
        <v>171</v>
      </c>
    </row>
    <row r="27" spans="1:2">
      <c r="A27" s="2" t="s">
        <v>170</v>
      </c>
      <c r="B27" s="2" t="s">
        <v>174</v>
      </c>
    </row>
    <row r="28" spans="1:2">
      <c r="A28" s="2" t="s">
        <v>175</v>
      </c>
      <c r="B28" s="2" t="s">
        <v>176</v>
      </c>
    </row>
    <row r="29" spans="1:2">
      <c r="A29" s="2" t="s">
        <v>178</v>
      </c>
      <c r="B29" s="2" t="s">
        <v>179</v>
      </c>
    </row>
    <row r="30" spans="1:2">
      <c r="A30" s="2" t="s">
        <v>231</v>
      </c>
      <c r="B30" s="2" t="s">
        <v>182</v>
      </c>
    </row>
    <row r="31" spans="1:2">
      <c r="A31" s="2" t="s">
        <v>185</v>
      </c>
      <c r="B31" s="2" t="s">
        <v>186</v>
      </c>
    </row>
    <row r="32" spans="1:2">
      <c r="A32" s="2" t="s">
        <v>188</v>
      </c>
      <c r="B32" s="2" t="s">
        <v>189</v>
      </c>
    </row>
    <row r="33" spans="1:2">
      <c r="A33" s="2" t="s">
        <v>191</v>
      </c>
      <c r="B33" s="2" t="s">
        <v>192</v>
      </c>
    </row>
    <row r="34" spans="1:2">
      <c r="A34" s="2" t="s">
        <v>191</v>
      </c>
      <c r="B34" s="2" t="s">
        <v>194</v>
      </c>
    </row>
    <row r="35" spans="1:2">
      <c r="A35" s="2" t="s">
        <v>195</v>
      </c>
      <c r="B35" s="2" t="s">
        <v>196</v>
      </c>
    </row>
    <row r="36" spans="1:2">
      <c r="A36" s="2" t="s">
        <v>198</v>
      </c>
      <c r="B36" s="2" t="s">
        <v>199</v>
      </c>
    </row>
    <row r="37" spans="1:2">
      <c r="A37" s="2" t="s">
        <v>201</v>
      </c>
      <c r="B37" s="2" t="s">
        <v>202</v>
      </c>
    </row>
    <row r="38" spans="1:2">
      <c r="A38" s="2" t="s">
        <v>201</v>
      </c>
      <c r="B38" s="2" t="s">
        <v>205</v>
      </c>
    </row>
    <row r="39" spans="1:2">
      <c r="A39" s="2" t="s">
        <v>207</v>
      </c>
      <c r="B39" s="2" t="s">
        <v>208</v>
      </c>
    </row>
    <row r="40" spans="1:2">
      <c r="A40" s="2" t="s">
        <v>210</v>
      </c>
      <c r="B40" s="2" t="s">
        <v>211</v>
      </c>
    </row>
    <row r="41" spans="1:2">
      <c r="A41" s="2" t="s">
        <v>213</v>
      </c>
      <c r="B41" s="2" t="s">
        <v>214</v>
      </c>
    </row>
    <row r="42" spans="1:2">
      <c r="A42" s="2" t="s">
        <v>215</v>
      </c>
      <c r="B42" s="2" t="s">
        <v>216</v>
      </c>
    </row>
    <row r="43" spans="1:2">
      <c r="A43" s="2" t="s">
        <v>218</v>
      </c>
      <c r="B43" s="2" t="s">
        <v>219</v>
      </c>
    </row>
    <row r="44" spans="1:2">
      <c r="A44" s="2" t="s">
        <v>222</v>
      </c>
      <c r="B44" s="2" t="s">
        <v>223</v>
      </c>
    </row>
    <row r="45" spans="1:2">
      <c r="A45" s="2" t="s">
        <v>222</v>
      </c>
      <c r="B45" s="2" t="s">
        <v>225</v>
      </c>
    </row>
    <row r="46" spans="1:2">
      <c r="A46" s="2" t="s">
        <v>227</v>
      </c>
      <c r="B46" s="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2024-07-01T08:41:50Z</cp:lastPrinted>
  <dcterms:created xsi:type="dcterms:W3CDTF">2009-06-02T18:56:54Z</dcterms:created>
  <dcterms:modified xsi:type="dcterms:W3CDTF">2024-10-07T07:45:37Z</dcterms:modified>
</cp:coreProperties>
</file>