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9B668ED8-4611-4F84-BD49-AFAE95E0561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ntrol" sheetId="1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Invoice!$A$1:$L$71</definedName>
    <definedName name="_xlnm.Print_Area" localSheetId="3">'Shipping Invoice'!$A$1:$M$64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2" l="1"/>
  <c r="K61" i="2"/>
  <c r="F1001" i="6"/>
  <c r="L6" i="7"/>
  <c r="L62" i="7"/>
  <c r="E54" i="6"/>
  <c r="E38" i="6"/>
  <c r="E22" i="6"/>
  <c r="L10" i="7"/>
  <c r="L17" i="7"/>
  <c r="J59" i="7"/>
  <c r="J58" i="7"/>
  <c r="B55" i="7"/>
  <c r="J55" i="7"/>
  <c r="B54" i="7"/>
  <c r="L54" i="7" s="1"/>
  <c r="J54" i="7"/>
  <c r="J53" i="7"/>
  <c r="J52" i="7"/>
  <c r="J51" i="7"/>
  <c r="J48" i="7"/>
  <c r="J47" i="7"/>
  <c r="J46" i="7"/>
  <c r="J45" i="7"/>
  <c r="B44" i="7"/>
  <c r="B43" i="7"/>
  <c r="J43" i="7"/>
  <c r="J42" i="7"/>
  <c r="J41" i="7"/>
  <c r="J40" i="7"/>
  <c r="J39" i="7"/>
  <c r="J38" i="7"/>
  <c r="J37" i="7"/>
  <c r="J34" i="7"/>
  <c r="J33" i="7"/>
  <c r="J32" i="7"/>
  <c r="J31" i="7"/>
  <c r="B30" i="7"/>
  <c r="B28" i="7"/>
  <c r="J28" i="7"/>
  <c r="J27" i="7"/>
  <c r="J26" i="7"/>
  <c r="J25" i="7"/>
  <c r="J24" i="7"/>
  <c r="J23" i="7"/>
  <c r="O1" i="7"/>
  <c r="J50" i="7" s="1"/>
  <c r="N1" i="6"/>
  <c r="E44" i="6" s="1"/>
  <c r="F1002" i="6"/>
  <c r="D55" i="6"/>
  <c r="B59" i="7" s="1"/>
  <c r="L59" i="7" s="1"/>
  <c r="D54" i="6"/>
  <c r="B58" i="7" s="1"/>
  <c r="L58" i="7" s="1"/>
  <c r="D53" i="6"/>
  <c r="B57" i="7" s="1"/>
  <c r="D52" i="6"/>
  <c r="B56" i="7" s="1"/>
  <c r="D51" i="6"/>
  <c r="D50" i="6"/>
  <c r="D49" i="6"/>
  <c r="B53" i="7" s="1"/>
  <c r="L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D39" i="6"/>
  <c r="D38" i="6"/>
  <c r="B42" i="7" s="1"/>
  <c r="L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L34" i="7" s="1"/>
  <c r="D29" i="6"/>
  <c r="B33" i="7" s="1"/>
  <c r="L33" i="7" s="1"/>
  <c r="D28" i="6"/>
  <c r="B32" i="7" s="1"/>
  <c r="D27" i="6"/>
  <c r="B31" i="7" s="1"/>
  <c r="D26" i="6"/>
  <c r="D25" i="6"/>
  <c r="B29" i="7" s="1"/>
  <c r="D24" i="6"/>
  <c r="D23" i="6"/>
  <c r="B27" i="7" s="1"/>
  <c r="L27" i="7" s="1"/>
  <c r="D22" i="6"/>
  <c r="B26" i="7" s="1"/>
  <c r="L26" i="7" s="1"/>
  <c r="D21" i="6"/>
  <c r="B25" i="7" s="1"/>
  <c r="D20" i="6"/>
  <c r="B24" i="7" s="1"/>
  <c r="D19" i="6"/>
  <c r="B23" i="7" s="1"/>
  <c r="D18" i="6"/>
  <c r="B22" i="7" s="1"/>
  <c r="G3" i="6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60" i="2" s="1"/>
  <c r="K23" i="2"/>
  <c r="K22" i="2"/>
  <c r="L61" i="7" l="1"/>
  <c r="L52" i="7"/>
  <c r="L50" i="7"/>
  <c r="L51" i="7"/>
  <c r="L22" i="7"/>
  <c r="L39" i="7"/>
  <c r="L28" i="7"/>
  <c r="L55" i="7"/>
  <c r="L24" i="7"/>
  <c r="L40" i="7"/>
  <c r="L56" i="7"/>
  <c r="J29" i="7"/>
  <c r="L43" i="7"/>
  <c r="J56" i="7"/>
  <c r="L35" i="7"/>
  <c r="L37" i="7"/>
  <c r="L38" i="7"/>
  <c r="L25" i="7"/>
  <c r="L41" i="7"/>
  <c r="J30" i="7"/>
  <c r="L30" i="7" s="1"/>
  <c r="J44" i="7"/>
  <c r="J57" i="7"/>
  <c r="L57" i="7" s="1"/>
  <c r="L44" i="7"/>
  <c r="L45" i="7"/>
  <c r="L31" i="7"/>
  <c r="L47" i="7"/>
  <c r="J35" i="7"/>
  <c r="J49" i="7"/>
  <c r="L49" i="7" s="1"/>
  <c r="L29" i="7"/>
  <c r="L46" i="7"/>
  <c r="L32" i="7"/>
  <c r="L48" i="7"/>
  <c r="J22" i="7"/>
  <c r="J36" i="7"/>
  <c r="L36" i="7" s="1"/>
  <c r="E29" i="6"/>
  <c r="E30" i="6"/>
  <c r="E32" i="6"/>
  <c r="E48" i="6"/>
  <c r="E33" i="6"/>
  <c r="E49" i="6"/>
  <c r="E23" i="6"/>
  <c r="E39" i="6"/>
  <c r="E40" i="6"/>
  <c r="E41" i="6"/>
  <c r="E31" i="6"/>
  <c r="E47" i="6"/>
  <c r="E18" i="6"/>
  <c r="E34" i="6"/>
  <c r="E50" i="6"/>
  <c r="E20" i="6"/>
  <c r="E36" i="6"/>
  <c r="E52" i="6"/>
  <c r="E24" i="6"/>
  <c r="E42" i="6"/>
  <c r="E45" i="6"/>
  <c r="E46" i="6"/>
  <c r="E19" i="6"/>
  <c r="E35" i="6"/>
  <c r="E51" i="6"/>
  <c r="E21" i="6"/>
  <c r="E37" i="6"/>
  <c r="E53" i="6"/>
  <c r="E55" i="6"/>
  <c r="E25" i="6"/>
  <c r="E26" i="6"/>
  <c r="E27" i="6"/>
  <c r="E43" i="6"/>
  <c r="E28" i="6"/>
  <c r="B60" i="7"/>
  <c r="L23" i="7"/>
  <c r="K63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60" i="7" l="1"/>
  <c r="L63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66" i="2" s="1"/>
  <c r="J70" i="2" l="1"/>
  <c r="J68" i="2" s="1"/>
  <c r="J71" i="2"/>
  <c r="J69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<sst xmlns="http://schemas.openxmlformats.org/spreadsheetml/2006/main" count="868" uniqueCount="220">
  <si>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</si>
  <si>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</si>
  <si>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</si>
  <si>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</si>
  <si>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</si>
  <si>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</si>
  <si>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</si>
  <si>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</si>
  <si>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</si>
  <si>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</si>
  <si>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</si>
  <si>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</si>
  <si>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</si>
  <si>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</si>
  <si>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</si>
  <si>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</si>
  <si>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</si>
  <si>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</si>
  <si>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</si>
  <si>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</si>
  <si>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</si>
  <si>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</si>
  <si>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</si>
  <si>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</si>
  <si>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</si>
  <si>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</si>
  <si>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</si>
  <si>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</si>
  <si>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</si>
  <si>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</si>
  <si>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</si>
  <si>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</si>
  <si>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</si>
  <si>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</si>
  <si>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</si>
  <si>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</si>
  <si>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</si>
  <si>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</si>
  <si>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</si>
  <si>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</si>
  <si>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</si>
  <si>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</si>
  <si>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</si>
  <si>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</si>
  <si>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</si>
  <si>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</si>
  <si>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</si>
  <si>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</si>
  <si>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</si>
  <si>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</si>
  <si>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</si>
  <si>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</si>
  <si>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</si>
  <si>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</si>
  <si>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</si>
  <si>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</si>
  <si>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</si>
  <si>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</si>
  <si>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</si>
  <si>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</si>
  <si>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</si>
  <si>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</si>
  <si>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</si>
  <si>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</si>
  <si>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</si>
  <si>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</si>
  <si>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</si>
  <si>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</si>
  <si>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</si>
  <si>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</si>
  <si>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</si>
  <si>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</si>
  <si>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</si>
  <si>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</si>
  <si>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</si>
  <si>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</si>
  <si>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</si>
  <si>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</si>
  <si>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</si>
  <si>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</si>
  <si>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</si>
  <si>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</si>
  <si>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</si>
  <si>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</si>
  <si>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</si>
  <si>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</si>
  <si>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</si>
  <si>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</si>
  <si>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</si>
  <si>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</si>
  <si>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</si>
  <si>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</si>
  <si>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t>Total Order USD</t>
  </si>
  <si>
    <t>Total Invoice USD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</si>
  <si>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</si>
  <si>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Length: 10mm</t>
  </si>
  <si>
    <t>JS Sourcings2</t>
  </si>
  <si>
    <t>Sam2 Kong2</t>
  </si>
  <si>
    <t>30/F Room 30-01 / S-01 152 Chartered Square Building</t>
  </si>
  <si>
    <t>10500 Bang Rak</t>
  </si>
  <si>
    <t>Tel: +66 0967325866</t>
  </si>
  <si>
    <t>Email: jssourcings@gmail.com</t>
  </si>
  <si>
    <t>ANSBC25</t>
  </si>
  <si>
    <t>ANSBC25-B09000</t>
  </si>
  <si>
    <t>Crystal Color: Amethyst</t>
  </si>
  <si>
    <t>Bio - Flex nose stud, 20g (0.8mm) with a 2.5mm round top with bezel set SwarovskiⓇ crystal</t>
  </si>
  <si>
    <t>BBECN</t>
  </si>
  <si>
    <t>BBECN-F03000</t>
  </si>
  <si>
    <t>Length: 7mm</t>
  </si>
  <si>
    <t>316L steel eyebrow barbell, 16g (1.2mm) with two 3mm cones</t>
  </si>
  <si>
    <t>BN18CN3</t>
  </si>
  <si>
    <t>BN18CN3-F06000</t>
  </si>
  <si>
    <t>Surgical steel eyebrow banana, 18g (1mm) with two 3mm cones</t>
  </si>
  <si>
    <t>EBRT</t>
  </si>
  <si>
    <t>EBRT-F06000</t>
  </si>
  <si>
    <t>LBB4</t>
  </si>
  <si>
    <t>LBB4-F05000</t>
  </si>
  <si>
    <t>Length: 9mm</t>
  </si>
  <si>
    <t>Surgical steel labret, 14g (1.6mm) with a 4mm ball</t>
  </si>
  <si>
    <t>NSB</t>
  </si>
  <si>
    <t>NSB-000000</t>
  </si>
  <si>
    <t>High polished surgical steel nose screw, 0.8mm (20g) with 2mm ball shaped top</t>
  </si>
  <si>
    <t>NSCN</t>
  </si>
  <si>
    <t>NSCN-000000</t>
  </si>
  <si>
    <t>High polished surgical steel nose screw, 20g (0.8mm) with 2mm cone shaped top</t>
  </si>
  <si>
    <t>SNCN</t>
  </si>
  <si>
    <t>SNCN-000000</t>
  </si>
  <si>
    <t>Surgical steel nose bone, 20g (0.8mm) with 2mm cone shaped top</t>
  </si>
  <si>
    <t>SP18B3</t>
  </si>
  <si>
    <t>SP18B3-F06000</t>
  </si>
  <si>
    <t>Surgical steel spiral, 18g (1mm) with two 3mm balls</t>
  </si>
  <si>
    <t>SPETB</t>
  </si>
  <si>
    <t>SPETB-F04A07</t>
  </si>
  <si>
    <t>Length: 8mm</t>
  </si>
  <si>
    <t>Color: Black</t>
  </si>
  <si>
    <t>Premium PVD plated surgical steel eyebrow spiral, 16g (1.2mm) with two 3mm balls</t>
  </si>
  <si>
    <t>SPETCN</t>
  </si>
  <si>
    <t>SPETCN-F04A35</t>
  </si>
  <si>
    <t>Color: Purple</t>
  </si>
  <si>
    <t>Premium PVD plated surgical steel eyebrow spiral, 16g (1.2mm) with two 3mm cones</t>
  </si>
  <si>
    <t>UBNEB</t>
  </si>
  <si>
    <t>UBNEB-F06000</t>
  </si>
  <si>
    <t>Titanium G23 eyebrow banana, 16g (1.2mm) with two 3mm balls</t>
  </si>
  <si>
    <t>UBNECN</t>
  </si>
  <si>
    <t>UBNECN-F06000</t>
  </si>
  <si>
    <t>Titanium G23 eyebrow banana, 16g (1.2mm) with two 3mm cones</t>
  </si>
  <si>
    <t>ULBB3</t>
  </si>
  <si>
    <t>ULBB3-F06000</t>
  </si>
  <si>
    <t>Titanium G23 labret, 16g (1.2mm) with a 3mm ball</t>
  </si>
  <si>
    <t>ULBB3-F07000</t>
  </si>
  <si>
    <t>Length: 11mm</t>
  </si>
  <si>
    <t>ULBB3-F10000</t>
  </si>
  <si>
    <t>Length: 14mm</t>
  </si>
  <si>
    <t>ULBB3-F11000</t>
  </si>
  <si>
    <t>Length: 16mm</t>
  </si>
  <si>
    <t>USPJB4</t>
  </si>
  <si>
    <t>USPJB4-F04B10</t>
  </si>
  <si>
    <t>Crystal Color: Jet</t>
  </si>
  <si>
    <t>Titanium G23 Spiral, 14g (1.6mm) with two 4mm bezel set jewel balls</t>
  </si>
  <si>
    <t>UTBNEB</t>
  </si>
  <si>
    <t>UTBNEB-F04A20</t>
  </si>
  <si>
    <t>Color: Green</t>
  </si>
  <si>
    <t>Anodized titanium G23 eyebrow banana, 16g (1.2mm) with two 3mm balls</t>
  </si>
  <si>
    <t>UTBNEB-F04A35</t>
  </si>
  <si>
    <t>UTBNECN</t>
  </si>
  <si>
    <t>UTBNECN-F04A20</t>
  </si>
  <si>
    <t>Anodized titanium G23 eyebrow banana, 16g (1.2mm) with two 3mm cones</t>
  </si>
  <si>
    <t>UTBNECN-F04A35</t>
  </si>
  <si>
    <t>UTCBEB</t>
  </si>
  <si>
    <t>UTCBEB-F04A10</t>
  </si>
  <si>
    <t>Color: Blue</t>
  </si>
  <si>
    <t>Anodized titanium G23 circular eyebrow barbell, 16g (1.2mm) with 3mm balls</t>
  </si>
  <si>
    <t>UTCBEB-F04A20</t>
  </si>
  <si>
    <t>UTCBEB-F04A35</t>
  </si>
  <si>
    <t>UTCBECN</t>
  </si>
  <si>
    <t>UTCBECN-F04A10</t>
  </si>
  <si>
    <t>Anodized titanium G23 circular eyebrow barbell, 16g (1.2mm) with 3mm cones</t>
  </si>
  <si>
    <t>UTCBECN-F04A20</t>
  </si>
  <si>
    <t>UTCBECN-F04A35</t>
  </si>
  <si>
    <t>XALB16G</t>
  </si>
  <si>
    <t>XALB16G-F06A09</t>
  </si>
  <si>
    <t>Color: Clear</t>
  </si>
  <si>
    <t>Pack of 10 pcs. of Flexible acrylic labret with external threading, 16g (1.2mm)</t>
  </si>
  <si>
    <t>XBT3S</t>
  </si>
  <si>
    <t>XBT3S-A11000</t>
  </si>
  <si>
    <t>Color: Rainbow</t>
  </si>
  <si>
    <t>Pack of 10 pcs. of 3mm anodized surgical steel balls with threading 1.2mm (16g)</t>
  </si>
  <si>
    <t>XHJB3</t>
  </si>
  <si>
    <t>XHJB3-B07000</t>
  </si>
  <si>
    <t>Crystal Color: Blue Zircon</t>
  </si>
  <si>
    <t>Pack of 10 pcs. of 3mm surgical steel half jewel balls with bezel set crystal with 1.2mm threading (16g)</t>
  </si>
  <si>
    <t>XHJB3-B16000</t>
  </si>
  <si>
    <t>Crystal Color: Peridot</t>
  </si>
  <si>
    <t>XJB3</t>
  </si>
  <si>
    <t>XJB3-B04000</t>
  </si>
  <si>
    <t>Crystal Color: Light Sapphire</t>
  </si>
  <si>
    <t>Pack of 10 pcs. of 3mm high polished surgical steel balls with bezel set crystal and with 1.2mm (16g) threading</t>
  </si>
  <si>
    <t>XJB3-B05000</t>
  </si>
  <si>
    <t>Crystal Color: Sapphire</t>
  </si>
  <si>
    <t>XTCB16G</t>
  </si>
  <si>
    <t>XTCB16G-F06A07</t>
  </si>
  <si>
    <t>Pack of 10 pcs. of anodized 316L steel circular barbell posts - threading 1.2mm (16g)</t>
  </si>
  <si>
    <t>XTTBN16G</t>
  </si>
  <si>
    <t>XTTBN16G-F04000</t>
  </si>
  <si>
    <t>Pack of 10 pcs. of rose gold PVD plated 316L steel eyebrow banana posts with a 1.2mm threading (16g)</t>
  </si>
  <si>
    <t>XUBN16G</t>
  </si>
  <si>
    <t>XUBN16G-F04000</t>
  </si>
  <si>
    <t>Pack of 10 pcs. of high polished titanium G23 banana bars, 16g (1.2mm)</t>
  </si>
  <si>
    <t>XUTCB16</t>
  </si>
  <si>
    <t>XUTCB16-F04A07</t>
  </si>
  <si>
    <t>Bio flexible eyebrow retainer, 16g (1.2mm) - length 1/4'' to 1/2'' (6mm to 12mm)</t>
  </si>
  <si>
    <t>Set of 5 pcs. of anodized titanium G23 circular barbell post with 16g threading (1.2mm) - length 1/4'' to 3/8'' (6mm to 10mm)</t>
  </si>
  <si>
    <t>Exchange Rate THB-THB</t>
  </si>
  <si>
    <t>Six Thousand Nine Hundred Sixty and 52/100 THB</t>
  </si>
  <si>
    <t>55052</t>
  </si>
  <si>
    <t xml:space="preserve">Credit 90 Days from the day order is picked up. 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</si>
  <si>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</si>
  <si>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Due Date</t>
  </si>
  <si>
    <t>Pick up at the Shop:</t>
  </si>
  <si>
    <t>Three Thousand Seven Hundred Thirty Eight and 77/100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</si>
</sst>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d\-mmm\-yy;@"/>
    <numFmt numFmtId="170" formatCode="[$-409]d\-mmm\-yy;@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708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right" vertical="top" wrapText="1"/>
    </xf>
    <xf numFmtId="2" fontId="4" fillId="2" borderId="0" xfId="0" applyNumberFormat="1" applyFont="1" applyFill="1" applyAlignment="1">
      <alignment horizontal="right"/>
    </xf>
    <xf numFmtId="0" fontId="4" fillId="2" borderId="8" xfId="0" applyFont="1" applyFill="1" applyBorder="1"/>
    <xf numFmtId="170" fontId="45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169" fontId="45" fillId="2" borderId="7" xfId="61" applyNumberFormat="1" applyFont="1" applyFill="1" applyBorder="1" applyAlignment="1">
      <alignment horizontal="center" vertical="center"/>
    </xf>
    <xf numFmtId="1" fontId="21" fillId="2" borderId="2" xfId="61" applyNumberFormat="1" applyFont="1" applyFill="1" applyBorder="1"/>
    <xf numFmtId="1" fontId="21" fillId="2" borderId="1" xfId="61" applyNumberFormat="1" applyFont="1" applyFill="1" applyBorder="1"/>
    <xf numFmtId="170" fontId="45" fillId="2" borderId="7" xfId="61" applyNumberFormat="1" applyFont="1" applyFill="1" applyBorder="1" applyAlignment="1">
      <alignment horizontal="center"/>
    </xf>
    <xf numFmtId="1" fontId="4" fillId="2" borderId="2" xfId="0" applyNumberFormat="1" applyFont="1" applyFill="1" applyBorder="1"/>
    <xf numFmtId="1" fontId="4" fillId="2" borderId="7" xfId="0" applyNumberFormat="1" applyFont="1" applyFill="1" applyBorder="1"/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68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5708">
    <cellStyle name="Comma 2" xfId="7" xr:uid="{07EBDB42-8F92-4BFB-B91E-1F84BA0118C6}"/>
    <cellStyle name="Comma 2 2" xfId="4409" xr:uid="{150297A4-B598-44A0-B5E6-18EB6CA99D00}"/>
    <cellStyle name="Comma 2 2 2" xfId="4923" xr:uid="{CA119539-6612-4E85-BD99-A68E8F98D37B}"/>
    <cellStyle name="Comma 2 2 2 2" xfId="5493" xr:uid="{411837C2-D346-4C49-BBD0-20C59C33D859}"/>
    <cellStyle name="Comma 2 2 3" xfId="4805" xr:uid="{367F0CAC-A703-4D92-A374-7FB34A5E1B77}"/>
    <cellStyle name="Comma 2 2 4" xfId="5513" xr:uid="{5485C69C-1A90-4915-95CF-E88801B7275D}"/>
    <cellStyle name="Comma 2 2 5" xfId="5529" xr:uid="{13B9BFA3-C8B6-453B-8FC3-8BDA305755B2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D70A32E3-DE39-45E1-98D0-DD15582F42BE}"/>
    <cellStyle name="Comma 3 2 2 2" xfId="5494" xr:uid="{B06F8290-5C30-41E4-A5EF-39914972A910}"/>
    <cellStyle name="Comma 3 2 3" xfId="5492" xr:uid="{D9114FF5-317F-4285-89EE-964F27406400}"/>
    <cellStyle name="Comma 3 2 4" xfId="5514" xr:uid="{45DCEB56-9744-4F3D-8DD1-3AFB8F6DA877}"/>
    <cellStyle name="Comma 3 2 5" xfId="5530" xr:uid="{A886FDFA-173F-4DEF-BD45-72E4A7B9494E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0FC36D9D-046C-4539-8B32-DB0CF6FA34BC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AA4378A1-ED1C-486C-9DD7-667D8472A7C9}"/>
    <cellStyle name="Currency 11 5 3" xfId="4888" xr:uid="{5B0D61BF-D59F-49E1-AE03-EE15B7A80464}"/>
    <cellStyle name="Currency 11 5 3 2" xfId="5483" xr:uid="{52F0606D-1BD6-444B-8B79-0B9ABA4982F4}"/>
    <cellStyle name="Currency 11 5 3 3" xfId="4925" xr:uid="{969EEFDA-9A7C-49CE-A95D-B5B47F58CAA3}"/>
    <cellStyle name="Currency 11 5 4" xfId="4865" xr:uid="{83C1F081-F53E-4ED0-9C3F-7A82ABBC0FD8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AF426766-FBBF-4FF9-A0B0-A7F951A3C24E}"/>
    <cellStyle name="Currency 13 4" xfId="4295" xr:uid="{BA07601C-D51B-4BC1-8732-754F15EBA5CA}"/>
    <cellStyle name="Currency 13 4 2" xfId="4578" xr:uid="{8EEB68E9-B27C-4202-B3AF-AF92F10EC3A6}"/>
    <cellStyle name="Currency 13 5" xfId="4926" xr:uid="{A2FEE2BC-9A6D-49E5-A7E7-228BE474091C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60" xr:uid="{E5FCC516-2D83-4DBB-84CA-174000428498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E9BE26F7-4184-47E1-B0D9-C4A31BE5F5B2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5E11834C-32EF-42E5-B080-97F75312CC26}"/>
    <cellStyle name="Currency 2 6" xfId="4685" xr:uid="{4B040E50-8106-41E1-AF6F-9A88B938BC41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70A97EA9-B7AA-4C08-80C5-AB3025FE66A9}"/>
    <cellStyle name="Currency 4 5 3" xfId="4889" xr:uid="{F57AB2F3-D704-47F2-AC0E-8442B965E726}"/>
    <cellStyle name="Currency 4 5 3 2" xfId="5484" xr:uid="{B9AAD9A6-7CC1-40BB-8677-F21E9552D2ED}"/>
    <cellStyle name="Currency 4 5 3 3" xfId="4929" xr:uid="{9BD8CEE6-8BE0-4D68-9E93-3975EADC33F5}"/>
    <cellStyle name="Currency 4 5 4" xfId="4866" xr:uid="{FB12FC62-7DEE-48BD-BF00-3DA5BE15CE45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3E9DF458-493E-402B-97FA-C0589BEC4383}"/>
    <cellStyle name="Currency 5 3 2 2" xfId="5474" xr:uid="{8C69C044-FB2B-4C29-AF11-B6147D98BBFE}"/>
    <cellStyle name="Currency 5 3 2 3" xfId="4931" xr:uid="{C3A9C682-631E-4D24-9E3D-89E42687F66B}"/>
    <cellStyle name="Currency 5 4" xfId="4930" xr:uid="{8F8D4C6A-1B1A-4765-848B-8EA1C1CB7386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64E3BF75-CC6F-42CC-A62E-E907BFCC630E}"/>
    <cellStyle name="Currency 6 3 3" xfId="4890" xr:uid="{F3E132B4-FA78-4892-8FE3-646A1D65B216}"/>
    <cellStyle name="Currency 6 3 3 2" xfId="5485" xr:uid="{E207ADF1-9FDB-4114-A469-D8902197BED9}"/>
    <cellStyle name="Currency 6 3 3 3" xfId="4932" xr:uid="{646662B6-CF4F-467D-8E72-DA2335EF3FCB}"/>
    <cellStyle name="Currency 6 3 4" xfId="4867" xr:uid="{AB281044-00BB-4724-A046-7134D25751B7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FC20DBB4-7C3A-4301-8E5F-A3B88F9D5EA2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0D39DF70-E74E-4F6B-816C-2E0980B08ACF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6EA2C09A-9478-4602-91B5-83ED5CBFE5E6}"/>
    <cellStyle name="Currency 9 5 3" xfId="4891" xr:uid="{3133738E-6F5E-42F4-95F7-8E1A909CF98B}"/>
    <cellStyle name="Currency 9 5 4" xfId="4868" xr:uid="{66B84843-D585-43A4-BE2F-10BB516FDBA4}"/>
    <cellStyle name="Currency 9 6" xfId="4439" xr:uid="{8342876A-405C-4CEC-8691-EE7DFE839E1E}"/>
    <cellStyle name="Hyperlink 2" xfId="6" xr:uid="{6CFFD761-E1C4-4FFC-9C82-FDD569F38491}"/>
    <cellStyle name="Hyperlink 2 2" xfId="5526" xr:uid="{F43B4AA5-BBCE-4710-B0D9-E3EDF0F76559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A49D22D9-E24C-4110-BB1C-11844BA2E88A}"/>
    <cellStyle name="Hyperlink 4 2 2" xfId="5543" xr:uid="{B74ECF7C-834F-4FF6-A8FB-5E85F320F68F}"/>
    <cellStyle name="Hyperlink 4 2 3" xfId="5542" xr:uid="{A4593DEA-06DD-48A9-848A-96F76B4FE055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62" xr:uid="{7D239D59-0DF4-4368-8A07-ECA3BF87FC00}"/>
    <cellStyle name="Normal 10 10 2 3" xfId="4843" xr:uid="{3F27F0DE-8C35-44FE-9BC8-6AACDDB8E195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BC5BFC53-8135-4FFA-AD9C-622641DA906E}"/>
    <cellStyle name="Normal 10 2 2 6 4 3" xfId="4844" xr:uid="{6240ED29-5DC1-4B7C-B0D6-2927D3142A4D}"/>
    <cellStyle name="Normal 10 2 2 6 4 4" xfId="4816" xr:uid="{B5FAB18E-0DFC-44E2-8627-6EF60D8FCEE2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88433241-11E0-4EAC-811E-9A1F7372E244}"/>
    <cellStyle name="Normal 10 2 3 5 4 3" xfId="4845" xr:uid="{AD9ACD21-78FB-4EF8-AF91-64AB1229B548}"/>
    <cellStyle name="Normal 10 2 3 5 4 4" xfId="4817" xr:uid="{C1B1A9EF-35E5-4B0C-A073-E1838C256638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61" xr:uid="{7007AE52-979F-42F7-BA53-3CDFDC082549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63" xr:uid="{36CB0CD9-AD60-473D-AA02-8CC957F8D747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93698B7F-1718-4654-8430-6CC54EE93883}"/>
    <cellStyle name="Normal 10 2 7 4 3" xfId="4846" xr:uid="{02CE923C-DC6F-4961-B34B-D309376B4652}"/>
    <cellStyle name="Normal 10 2 7 4 4" xfId="4815" xr:uid="{F33709B6-DE25-46FF-884E-61884A96AD63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65" xr:uid="{87480C60-6E18-4D6E-9A24-43A5195CCD5E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EAD261A8-BED8-4E08-891D-C566D310FE5D}"/>
    <cellStyle name="Normal 10 3 3 2 2 2 3" xfId="4705" xr:uid="{6DFA8ED7-B576-4264-8E74-1229F1FCDA6B}"/>
    <cellStyle name="Normal 10 3 3 2 2 3" xfId="328" xr:uid="{03EA47A2-FCA6-493E-8BCB-8143C776488D}"/>
    <cellStyle name="Normal 10 3 3 2 2 3 2" xfId="4706" xr:uid="{AB47F09C-1E23-4C38-AD7A-5E24ECE94C1E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B7E144CE-AA69-43CF-8A87-8604F5DF3D9E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D312E46F-0E51-4583-9363-23AFFCD74103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D247F7F5-DD79-420E-8BFD-899B970FD651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90417F62-D8BE-45E7-94C8-307B46B31DEA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8B27B0AD-9516-47B4-AEA7-93F34D93BB3D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69" xr:uid="{C141D9E4-D857-44BD-B4C9-94936219788B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70" xr:uid="{78CD9C6B-968F-4314-9786-95972FA0BF7B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59" xr:uid="{1C05FD32-70EB-4902-9B5E-345A40561DE7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71" xr:uid="{1C643AB6-AB83-4F1B-BAC0-9076C5B9010A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74" xr:uid="{355B49AC-D43E-46D5-A855-60EFFC9B94B6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75" xr:uid="{4B1E80EA-9622-4820-890D-B75ADF982381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76" xr:uid="{1DBE46F5-4845-4485-BEEB-FE022223CAAE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77" xr:uid="{9B57B45D-46DF-4E72-AF9F-E04C049F7F58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78" xr:uid="{C53B6866-F6A7-41A6-BCBC-A4B19E8C86E7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79" xr:uid="{492B8EBA-739B-4686-BC87-20BE516F42CF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80" xr:uid="{5E3B6055-FD93-45ED-9EB7-FE57C921862F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81" xr:uid="{4E10D0A9-586C-445F-B286-EEB4836427F3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82" xr:uid="{4AED47C6-7861-4888-9310-B1C373783101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83" xr:uid="{3F9CBE53-D3E5-4EFE-B0B0-97699624204B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84" xr:uid="{B01A534F-0EFB-49FE-A520-7307EF020CC1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585" xr:uid="{840FB275-C989-4836-9659-66913B2D2061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39456175-9064-456E-8A0F-7BA92AA569E4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7" xr:uid="{88FA8C07-BAD7-4448-BD8E-F3019BC22218}"/>
    <cellStyle name="Normal 10 9 4" xfId="687" xr:uid="{B2FEB87C-CA84-46E0-B15C-D3D05C2A3E26}"/>
    <cellStyle name="Normal 10 9 4 2" xfId="4776" xr:uid="{6045674F-9A25-4242-AA73-7889EB6477B6}"/>
    <cellStyle name="Normal 10 9 4 3" xfId="4848" xr:uid="{08EDF9F0-0EED-45B0-83FA-65E23BF0AB75}"/>
    <cellStyle name="Normal 10 9 4 4" xfId="4814" xr:uid="{E460BA3D-EAFC-4789-B395-79C36894E5CB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7B27E25B-465C-4F42-B5C5-0C4DA005C1AE}"/>
    <cellStyle name="Normal 11 3 3" xfId="4892" xr:uid="{111B06E2-2DC5-4429-ABFC-A333EFF24214}"/>
    <cellStyle name="Normal 11 3 4" xfId="4869" xr:uid="{7FAE9A13-268B-4376-BE29-9F203E26E047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6197A3A4-9862-425B-9599-286844010066}"/>
    <cellStyle name="Normal 13 2 3 3" xfId="4893" xr:uid="{60509881-E919-43B1-82D9-101FB96E5DC1}"/>
    <cellStyle name="Normal 13 2 3 4" xfId="4870" xr:uid="{A2A7BBCA-03EB-4A34-BC3E-7F3B0E8B4423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50254D88-C6CE-4EA4-8BCE-017098EB0EE5}"/>
    <cellStyle name="Normal 13 3 5" xfId="4894" xr:uid="{1DA5B159-D076-41A0-A9FE-F70DF7130699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88AF561C-29B0-408D-83DA-B82E32A28CA0}"/>
    <cellStyle name="Normal 14 4 3" xfId="4895" xr:uid="{330A5CC1-0A12-4C7E-9437-07AFD3E4DD3F}"/>
    <cellStyle name="Normal 14 4 4" xfId="4871" xr:uid="{A7FE19A8-3898-45B7-996D-889E8AD07700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4AC6C56C-C79A-4399-BBFD-4DE38F89AD0A}"/>
    <cellStyle name="Normal 15 3 5" xfId="4897" xr:uid="{2703592E-D71A-4096-BE17-C14BDD049F16}"/>
    <cellStyle name="Normal 15 4" xfId="4317" xr:uid="{8D39809D-26D4-4C6B-9648-4D8B4EE914CC}"/>
    <cellStyle name="Normal 15 4 2" xfId="4589" xr:uid="{64FD5A7D-8B84-4992-9D1F-34D88340CC06}"/>
    <cellStyle name="Normal 15 4 2 2" xfId="4769" xr:uid="{5C724806-EA7E-45EC-893A-1DF10ECDAFC9}"/>
    <cellStyle name="Normal 15 4 3" xfId="4896" xr:uid="{67707BEC-9C9C-4082-B61D-B0A42F33050E}"/>
    <cellStyle name="Normal 15 4 4" xfId="4872" xr:uid="{B9174E06-35DD-4D73-8E93-5F37B1771572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29367259-E566-4E1A-9305-C58910C03D45}"/>
    <cellStyle name="Normal 16 2 5" xfId="4898" xr:uid="{DE5E0DC1-1CA5-4075-B5EC-83642B59AB00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613C350E-19EE-462C-8A00-63C549312DB1}"/>
    <cellStyle name="Normal 17 2 5" xfId="4899" xr:uid="{AFF1635E-38C8-46F2-AE10-07AEF92E08FF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BF51FC9E-409A-4B73-864A-67695C785706}"/>
    <cellStyle name="Normal 18 3 3" xfId="4900" xr:uid="{A761D7C3-882C-437A-B351-4619A8B5EA8E}"/>
    <cellStyle name="Normal 18 3 4" xfId="4873" xr:uid="{86FCA67B-E14F-420D-89CF-DEC72F90C6CC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36933C33-7F48-44DF-B7D2-13C2D1596E16}"/>
    <cellStyle name="Normal 2 2 3 2 2 2" xfId="4832" xr:uid="{9D66402E-FA8D-4A9D-8097-60A01CA94FAA}"/>
    <cellStyle name="Normal 2 2 3 2 2 2 2" xfId="5701" xr:uid="{C7234954-8BDB-4C04-88DF-A5F427008D02}"/>
    <cellStyle name="Normal 2 2 3 2 2 3" xfId="5515" xr:uid="{A3AB55B9-6BE4-4E43-9A05-3227A6029786}"/>
    <cellStyle name="Normal 2 2 3 2 2 4" xfId="5531" xr:uid="{D2115478-A9AD-43DE-922F-DF855CECA54A}"/>
    <cellStyle name="Normal 2 2 3 2 3" xfId="4918" xr:uid="{A794B8DB-490F-4DBD-AC36-09825CE1C828}"/>
    <cellStyle name="Normal 2 2 3 2 4" xfId="5473" xr:uid="{C5D0206F-0F02-4780-823F-4BDF818CB979}"/>
    <cellStyle name="Normal 2 2 3 3" xfId="4697" xr:uid="{08C0B05E-CDE3-4AA6-A022-45CBD647800D}"/>
    <cellStyle name="Normal 2 2 3 4" xfId="4874" xr:uid="{90FED4A4-43DF-44EF-A2D2-07A6952C85A5}"/>
    <cellStyle name="Normal 2 2 3 5" xfId="4863" xr:uid="{676144D4-E353-491E-9511-59F9110B3CC4}"/>
    <cellStyle name="Normal 2 2 4" xfId="4324" xr:uid="{8879226F-2111-4565-AF46-876A7BE55D44}"/>
    <cellStyle name="Normal 2 2 4 2" xfId="4595" xr:uid="{2D91A38E-CD3B-44CD-BF6E-21C05E055A25}"/>
    <cellStyle name="Normal 2 2 4 2 2" xfId="4771" xr:uid="{BCAD78B4-4B9F-4BF8-BBCE-BFA09FD08DA4}"/>
    <cellStyle name="Normal 2 2 4 3" xfId="4901" xr:uid="{F3D24F41-49AD-4245-B769-E2E8E166A437}"/>
    <cellStyle name="Normal 2 2 4 4" xfId="4875" xr:uid="{0225D436-2744-4BF0-99D4-6A32D6472919}"/>
    <cellStyle name="Normal 2 2 5" xfId="4454" xr:uid="{598C08F5-11D4-4448-A08A-BF99F7CDF576}"/>
    <cellStyle name="Normal 2 2 5 2" xfId="4831" xr:uid="{D7AAB9C0-DDC1-4C19-8D52-EA3FDDA17FAA}"/>
    <cellStyle name="Normal 2 2 6" xfId="4921" xr:uid="{7954EA7C-A59C-44A9-A3F9-4B88768F8CBA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2AECC06F-92EA-488C-9A7C-93A84F3E78F6}"/>
    <cellStyle name="Normal 2 3 2 3 3" xfId="4903" xr:uid="{8321B583-4347-49F2-9D0C-42B0A8E93EC0}"/>
    <cellStyle name="Normal 2 3 2 3 4" xfId="4876" xr:uid="{E0423E18-9D59-4F0E-8089-D456A3275FE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8C839CCB-B5EA-4CCD-B8E2-A8A471C15E87}"/>
    <cellStyle name="Normal 2 3 6 3" xfId="4902" xr:uid="{E7497683-4AC9-4760-84D3-A748667E989F}"/>
    <cellStyle name="Normal 2 3 6 4" xfId="4877" xr:uid="{CAE9E8BB-4C20-490C-B419-14CC28262BB3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08F465A1-6F54-49E4-9EA1-47B6DDD28F20}"/>
    <cellStyle name="Normal 2 4 4" xfId="4458" xr:uid="{68194DA7-C351-4737-A6E2-1FA81ADAED31}"/>
    <cellStyle name="Normal 2 4 5" xfId="4922" xr:uid="{17A5694D-E7A0-4707-BC6F-43580F0B49A8}"/>
    <cellStyle name="Normal 2 4 6" xfId="4920" xr:uid="{21A7D3D4-6F06-4BEA-94DC-B4A09BE75F89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6A82E458-F42F-4574-A9EE-0E1B4F53CE14}"/>
    <cellStyle name="Normal 2 5 3" xfId="4543" xr:uid="{4AF2022B-5ED7-4D45-893D-83AF6474317F}"/>
    <cellStyle name="Normal 2 5 3 2" xfId="4800" xr:uid="{274B6416-DB23-4AC8-AF52-0DC87FA70C9F}"/>
    <cellStyle name="Normal 2 5 3 2 2" xfId="5699" xr:uid="{C86D2A87-2E85-4C20-B51D-242DF177B910}"/>
    <cellStyle name="Normal 2 5 3 3" xfId="4914" xr:uid="{6B78C89D-D7DF-461B-8640-AAF1C237E8DE}"/>
    <cellStyle name="Normal 2 5 3 3 2" xfId="5698" xr:uid="{4BF3CC21-6A80-4752-BB4A-BF68A710A97F}"/>
    <cellStyle name="Normal 2 5 3 4" xfId="5470" xr:uid="{922D6D0F-C17C-4138-BAFB-A30D37907E7B}"/>
    <cellStyle name="Normal 2 5 3 4 2" xfId="5519" xr:uid="{04BA1B08-3D83-4079-A502-1B5F93C33456}"/>
    <cellStyle name="Normal 2 5 4" xfId="4833" xr:uid="{047E9565-2B99-4E4D-AD06-8C9FBD8B5DF5}"/>
    <cellStyle name="Normal 2 5 5" xfId="4829" xr:uid="{DF81CF36-6F76-4765-8600-6F6ABD9CA3DF}"/>
    <cellStyle name="Normal 2 5 6" xfId="4828" xr:uid="{535A7EA1-C13C-4496-A38D-07067C7E639C}"/>
    <cellStyle name="Normal 2 5 7" xfId="4917" xr:uid="{61CD5F1E-CF33-446E-80A3-17BC30FF6CDA}"/>
    <cellStyle name="Normal 2 5 8" xfId="4887" xr:uid="{95CF40D3-1D44-43E7-9940-78A01B6CC1A5}"/>
    <cellStyle name="Normal 2 6" xfId="3736" xr:uid="{062F5EAA-23BD-48A8-8B68-75D1E89C1A45}"/>
    <cellStyle name="Normal 2 6 2" xfId="4559" xr:uid="{E258376E-FD3C-449C-AEEB-382F70BAADD5}"/>
    <cellStyle name="Normal 2 6 2 2" xfId="4687" xr:uid="{3697D087-E475-45E4-A43F-552561915627}"/>
    <cellStyle name="Normal 2 6 3" xfId="4690" xr:uid="{3D8764B0-81CD-437C-9061-B1FA98633344}"/>
    <cellStyle name="Normal 2 6 3 2" xfId="5502" xr:uid="{46856B02-3534-4356-8678-7790ECA3054F}"/>
    <cellStyle name="Normal 2 6 4" xfId="4834" xr:uid="{49466623-9704-4185-A6E0-533D0FB06027}"/>
    <cellStyle name="Normal 2 6 5" xfId="4826" xr:uid="{7FE356E5-5A6F-4204-84EF-C721C6370193}"/>
    <cellStyle name="Normal 2 6 5 2" xfId="4878" xr:uid="{FB99D7FF-A2B5-4DD0-A302-9460C7A83FEA}"/>
    <cellStyle name="Normal 2 6 6" xfId="4812" xr:uid="{C5EBD3A7-EA1C-44AA-BDAC-EB76BC8A9B29}"/>
    <cellStyle name="Normal 2 6 7" xfId="5489" xr:uid="{121C8E5F-255E-4845-8B6A-82989BF8178B}"/>
    <cellStyle name="Normal 2 6 8" xfId="5498" xr:uid="{B387E3FB-490B-4FFA-A7AB-A1A163567D7F}"/>
    <cellStyle name="Normal 2 6 9" xfId="4686" xr:uid="{2DB90075-077B-4FCB-B3DE-0CDA972FC1B4}"/>
    <cellStyle name="Normal 2 7" xfId="4406" xr:uid="{8D366A65-FEDC-4227-BE49-6A36FE242731}"/>
    <cellStyle name="Normal 2 7 2" xfId="4712" xr:uid="{1BFCD6A6-F787-4632-856A-FB6A1D88099D}"/>
    <cellStyle name="Normal 2 7 3" xfId="4835" xr:uid="{D3CA596E-17F1-463F-A922-381744CD97B2}"/>
    <cellStyle name="Normal 2 7 4" xfId="5471" xr:uid="{93398BA3-2792-415F-B85D-82DA81B9B3CF}"/>
    <cellStyle name="Normal 2 7 5" xfId="4688" xr:uid="{02898151-3323-4419-940C-08129F7E6486}"/>
    <cellStyle name="Normal 2 8" xfId="4761" xr:uid="{B3ED6189-7CE2-4FF2-90D6-92EE9144EE36}"/>
    <cellStyle name="Normal 2 9" xfId="4830" xr:uid="{B55E6F21-0C10-44DE-B0F8-FF4A8019E4BA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CDB2CEBA-7BAF-4C7F-BABA-AE9B180D3A76}"/>
    <cellStyle name="Normal 20 2 2 5" xfId="4912" xr:uid="{48F14218-9C7A-4855-A030-04C7F1373D38}"/>
    <cellStyle name="Normal 20 2 3" xfId="4395" xr:uid="{189E0452-68CF-421D-BC5F-11D3096407C1}"/>
    <cellStyle name="Normal 20 2 3 2" xfId="4656" xr:uid="{BCFCDCE6-5624-4B4E-9CF8-FD91B7D903BB}"/>
    <cellStyle name="Normal 20 2 3 2 2" xfId="5544" xr:uid="{678AA9C5-404B-469A-B598-F51E2F8CC387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DAB33C81-563C-464A-B8AE-E757FF8DF947}"/>
    <cellStyle name="Normal 20 2 6" xfId="4911" xr:uid="{68762B8B-EC7E-4B72-87F2-026B0309D2A3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1DC76B9F-1318-4719-9CBD-27E2A83D1E9D}"/>
    <cellStyle name="Normal 20 4 3" xfId="4904" xr:uid="{4A4F4B63-CB5D-4503-83F4-14CBB5D3B660}"/>
    <cellStyle name="Normal 20 4 4" xfId="4879" xr:uid="{3C648552-2BDC-4504-A06F-074D092A3D47}"/>
    <cellStyle name="Normal 20 5" xfId="4468" xr:uid="{8FB8BD1E-8933-4262-8885-0601B296D845}"/>
    <cellStyle name="Normal 20 5 2" xfId="5495" xr:uid="{2F2B3605-AEE0-4626-894E-E7610924479D}"/>
    <cellStyle name="Normal 20 6" xfId="4801" xr:uid="{DA2AC52E-F6F3-460A-8B44-0411E601004B}"/>
    <cellStyle name="Normal 20 7" xfId="4864" xr:uid="{7BEDA6E8-5C39-4B49-A1B0-BD2C576E92F8}"/>
    <cellStyle name="Normal 20 8" xfId="4885" xr:uid="{E76C972C-34F9-485B-B69B-0830CFEF211D}"/>
    <cellStyle name="Normal 20 9" xfId="4884" xr:uid="{CE211883-8783-456C-8E44-894259E2B794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3383A1F1-4AFE-4E51-AD86-FB9B8B782DCC}"/>
    <cellStyle name="Normal 21 3 2 2" xfId="5523" xr:uid="{075DE1B7-8298-4218-99B3-0E5DF6FF2CA5}"/>
    <cellStyle name="Normal 21 3 3" xfId="4713" xr:uid="{27720D32-5DEC-40A7-AB83-65EEBF6D2EB3}"/>
    <cellStyle name="Normal 21 4" xfId="4469" xr:uid="{BBBF06E8-86E3-4B41-B53F-687957D82874}"/>
    <cellStyle name="Normal 21 4 2" xfId="5524" xr:uid="{4D9DFA11-D81B-4004-9569-A10EB17E10D7}"/>
    <cellStyle name="Normal 21 4 2 2" xfId="5694" xr:uid="{41B3D6BC-6DEC-4584-AB22-E2CC29491CE9}"/>
    <cellStyle name="Normal 21 4 2 3" xfId="5557" xr:uid="{15DA8A34-7F1C-4F4A-A837-DD2107306915}"/>
    <cellStyle name="Normal 21 4 3" xfId="4784" xr:uid="{7594D3A9-03B3-487E-9FBC-8427EF2899A0}"/>
    <cellStyle name="Normal 21 5" xfId="4905" xr:uid="{F24EAFC5-8543-4694-8401-93AF65C5008F}"/>
    <cellStyle name="Normal 21 6" xfId="5566" xr:uid="{9F84B8B6-A7B7-49C8-9468-C776677342FB}"/>
    <cellStyle name="Normal 21 7" xfId="5567" xr:uid="{B1EB7C3D-66A9-42ED-819A-688136C11FFD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01B8DC9A-40AF-4B41-AD16-662E345A7716}"/>
    <cellStyle name="Normal 22 3 3" xfId="4487" xr:uid="{A8140693-B090-44C0-A1DB-C305F5FCCC2C}"/>
    <cellStyle name="Normal 22 3 4" xfId="4859" xr:uid="{CFF514CC-0B07-4C88-87F8-DACD2EF11F55}"/>
    <cellStyle name="Normal 22 4" xfId="3668" xr:uid="{1FC7FC2B-4DAF-48EB-BD08-6EBC158583EB}"/>
    <cellStyle name="Normal 22 4 10" xfId="5522" xr:uid="{21DDE2B9-8FBE-45BA-860C-0ECCC0CFDB7C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DFFE5541-F823-4575-B411-78F994D9191A}"/>
    <cellStyle name="Normal 22 4 3 2 2" xfId="5535" xr:uid="{2562F4D5-2023-42AD-9D1C-8AB450A3AA39}"/>
    <cellStyle name="Normal 22 4 3 3" xfId="4916" xr:uid="{13BC5E3C-9B4D-4A6C-B0BE-0B469569A241}"/>
    <cellStyle name="Normal 22 4 3 4" xfId="5505" xr:uid="{9DD704A4-6E16-4DBA-A128-DD6AE318BD04}"/>
    <cellStyle name="Normal 22 4 3 5" xfId="5501" xr:uid="{E61ADF54-5BF7-428D-90BE-9C008A55379C}"/>
    <cellStyle name="Normal 22 4 3 6" xfId="4785" xr:uid="{1B6DA12F-4644-4C9E-9C47-8D1FE4788EC2}"/>
    <cellStyle name="Normal 22 4 4" xfId="4860" xr:uid="{76E4A99E-D816-44F8-B177-157A1FC9A689}"/>
    <cellStyle name="Normal 22 4 5" xfId="4818" xr:uid="{3FA7B4B1-507B-42A1-A6A4-74549EEBAACD}"/>
    <cellStyle name="Normal 22 4 5 2" xfId="5534" xr:uid="{2BB16878-F490-435C-9871-C5C5AEB82F0A}"/>
    <cellStyle name="Normal 22 4 5 2 2" xfId="5555" xr:uid="{B57D41C1-E404-446C-8DC0-857166DEEDD3}"/>
    <cellStyle name="Normal 22 4 5 3" xfId="5554" xr:uid="{EDE31364-926B-4ACF-8677-01E67844BBD3}"/>
    <cellStyle name="Normal 22 4 6" xfId="4809" xr:uid="{1E9820DF-51EA-48C6-BB70-FEF8C018DA47}"/>
    <cellStyle name="Normal 22 4 7" xfId="4808" xr:uid="{A81E2E35-8341-4FD9-AB18-65474A3E9F37}"/>
    <cellStyle name="Normal 22 4 8" xfId="4807" xr:uid="{1214E7E6-8A83-4100-866F-8066CF4BEE6F}"/>
    <cellStyle name="Normal 22 4 9" xfId="4806" xr:uid="{3A9BF1F8-16D3-4F98-BF76-6600161F1892}"/>
    <cellStyle name="Normal 22 5" xfId="4472" xr:uid="{97F37249-F920-4DF6-BF87-0C9CCDCCDF2D}"/>
    <cellStyle name="Normal 22 5 2" xfId="4906" xr:uid="{2644CE08-E272-4068-97F5-195F33EC2E09}"/>
    <cellStyle name="Normal 22 6" xfId="5573" xr:uid="{53D72CF0-F343-40CE-BC4B-4938F0C4458F}"/>
    <cellStyle name="Normal 22 7" xfId="5568" xr:uid="{7E1102C0-6602-498C-A9D8-005ADC138993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BDEC3970-5503-4561-BD03-80F0F10064ED}"/>
    <cellStyle name="Normal 23 2 2 3" xfId="4861" xr:uid="{3CBB3D66-6FC4-49B0-BD47-AF3EC2F1B9F7}"/>
    <cellStyle name="Normal 23 2 2 4" xfId="4836" xr:uid="{6E7B75D5-FDDA-4E66-996A-423826BB6193}"/>
    <cellStyle name="Normal 23 2 3" xfId="4572" xr:uid="{EA02A35C-556D-4352-B529-8B4731D40F41}"/>
    <cellStyle name="Normal 23 2 3 2" xfId="4819" xr:uid="{5795C2C7-5DEC-4798-BD3A-1F06EC000825}"/>
    <cellStyle name="Normal 23 2 4" xfId="4880" xr:uid="{CAE9AD09-5273-41CB-B339-3E27693D98A9}"/>
    <cellStyle name="Normal 23 2 5" xfId="5564" xr:uid="{E9923673-EC95-4ABE-952E-C9BFBD9CDC7B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080E3705-3029-4E39-8A54-917F5A958E1E}"/>
    <cellStyle name="Normal 23 6" xfId="4907" xr:uid="{B0C72200-FDAE-4D85-8B99-845ECC42093C}"/>
    <cellStyle name="Normal 23 7" xfId="5572" xr:uid="{B9802608-CEB2-41DB-ABFB-90BF7DDC7721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0385D607-43A3-4E82-84BF-F937F071B0A4}"/>
    <cellStyle name="Normal 24 2 5" xfId="4909" xr:uid="{AB988A89-0A0D-41F4-BE2B-E83A97F08B44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E3694664-B94C-446B-8A74-38E787BFD861}"/>
    <cellStyle name="Normal 24 6" xfId="4908" xr:uid="{E2FBF3DB-EBD2-40D0-A22C-E2728F85514A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9FA46959-B05B-457D-912C-053005A57204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DF9AD476-F3A7-4B6F-82AB-6E31331D9CAF}"/>
    <cellStyle name="Normal 25 5 2 2" xfId="5696" xr:uid="{15D3568F-887C-42BB-8FF1-BA85AF79593B}"/>
    <cellStyle name="Normal 25 5 3" xfId="5691" xr:uid="{88755A1A-CD9D-46B3-AED7-7D3C6DC38649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C0798D4D-8170-4DB2-9D67-9D2A5643236D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A6263D11-7E76-40C4-BCDB-FB6E5ECF6308}"/>
    <cellStyle name="Normal 27 5" xfId="5487" xr:uid="{B4A83DD0-4B5F-4B76-B7F4-73DA1CF1D3EF}"/>
    <cellStyle name="Normal 27 5 2" xfId="5538" xr:uid="{0A1C46D0-6AF4-4F1A-8A6F-B5E7DB5B570B}"/>
    <cellStyle name="Normal 27 6" xfId="4803" xr:uid="{FE01A1B8-F571-4270-A4D9-BC6C5F8D4976}"/>
    <cellStyle name="Normal 27 7" xfId="5499" xr:uid="{85FDFC28-BE79-4787-936E-2CFCD1E0FF81}"/>
    <cellStyle name="Normal 27 8" xfId="4693" xr:uid="{ED4E6B7C-8508-45F4-9CCA-3DEE1E17D8CD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581A38BE-46BA-482A-93E2-2044B555B747}"/>
    <cellStyle name="Normal 3 2 5 3" xfId="5472" xr:uid="{F8EF3930-5855-48F6-86C0-8F8148334D7E}"/>
    <cellStyle name="Normal 3 2 5 4" xfId="4692" xr:uid="{E30651B4-B829-4C37-A52A-740713A52F43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8FF75D4B-64F4-4691-9B99-7EC2669352ED}"/>
    <cellStyle name="Normal 3 4 2 2 2" xfId="5553" xr:uid="{9B5503AB-5440-4588-A272-59773BA27CD1}"/>
    <cellStyle name="Normal 3 4 2 2 3" xfId="5551" xr:uid="{6D6E1425-B26C-4D44-B85C-A3B76ED9FE1D}"/>
    <cellStyle name="Normal 3 4 2 3" xfId="5552" xr:uid="{1755AC1B-3BF7-4EB9-BEF0-55AFEB14A270}"/>
    <cellStyle name="Normal 3 4 2 3 2" xfId="5689" xr:uid="{C4F98DC1-3884-4346-8F7C-7A36E90067B6}"/>
    <cellStyle name="Normal 3 4 2 3 3" xfId="5697" xr:uid="{53ACF2DE-ED28-4707-813E-837E3B4D8BD2}"/>
    <cellStyle name="Normal 3 4 2 4" xfId="5556" xr:uid="{B1C40267-8C65-4596-AA37-52FDB9038F40}"/>
    <cellStyle name="Normal 3 4 2 4 2" xfId="5586" xr:uid="{49103243-8024-4F4E-976D-9947D7BD070A}"/>
    <cellStyle name="Normal 3 4 2 5" xfId="5549" xr:uid="{DD426463-9C28-40DF-95B4-B328E06D6518}"/>
    <cellStyle name="Normal 3 4 3" xfId="4560" xr:uid="{6FE9DBBC-F0C4-4131-937D-B504FC092390}"/>
    <cellStyle name="Normal 3 4 3 2" xfId="5587" xr:uid="{975B18E9-27DF-4C60-A546-C0ED3C96BAF0}"/>
    <cellStyle name="Normal 3 4 3 2 2" xfId="5690" xr:uid="{9F5032C3-4ECB-4CC5-9C4D-1B0F61D9573D}"/>
    <cellStyle name="Normal 3 5" xfId="4287" xr:uid="{046AE01D-A4D4-47BC-A4B9-2FC83F7E5298}"/>
    <cellStyle name="Normal 3 5 2" xfId="4573" xr:uid="{2C41BE8F-B6A0-4666-A092-ED91F048346C}"/>
    <cellStyle name="Normal 3 5 2 2" xfId="4839" xr:uid="{6BB3F140-40FA-425C-A8A8-8D71BB154E93}"/>
    <cellStyle name="Normal 3 5 3" xfId="4913" xr:uid="{A357608E-869D-48E8-9773-D46CA2A65ABE}"/>
    <cellStyle name="Normal 3 5 4" xfId="4881" xr:uid="{83D94D22-C6CC-49BD-BF6E-2AB84504E2E3}"/>
    <cellStyle name="Normal 3 6" xfId="83" xr:uid="{EC173372-2831-41ED-88C4-207DAEED39E8}"/>
    <cellStyle name="Normal 3 6 2" xfId="5503" xr:uid="{D895A50F-11C6-4348-BF8A-714EA069C710}"/>
    <cellStyle name="Normal 3 6 2 2" xfId="5500" xr:uid="{6A649C71-B337-49E9-B1EC-D937D79B8C74}"/>
    <cellStyle name="Normal 3 6 2 3" xfId="5705" xr:uid="{BD8E9D20-EA6D-44B2-AC45-B74A5FC4E920}"/>
    <cellStyle name="Normal 3 6 3" xfId="4837" xr:uid="{EEEE0070-F316-4D0E-8BA5-AC585E52726D}"/>
    <cellStyle name="Normal 3 6 3 2" xfId="5707" xr:uid="{75BA67B2-19CB-49A2-B84B-DBB209F53EB1}"/>
    <cellStyle name="Normal 3 6 3 3" xfId="5706" xr:uid="{345EB30D-1439-4ABB-A1F2-102FF8DFA1C2}"/>
    <cellStyle name="Normal 3 6 4" xfId="5692" xr:uid="{F902A89C-8BDD-4B41-B38B-D35C27827ED0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50" xr:uid="{8263DD1F-29AD-4741-8484-EC7F967B52DF}"/>
    <cellStyle name="Normal 4 2 2 2 2 3" xfId="5548" xr:uid="{C439D796-C939-41A7-A670-CB9678F4C4B1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C3733666-1DD8-4C45-8C0B-2E3B5D5FC7F4}"/>
    <cellStyle name="Normal 4 2 3 2 3" xfId="5516" xr:uid="{CEA0E0AA-8C97-4972-85F3-FB585DF1CB8A}"/>
    <cellStyle name="Normal 4 2 3 3" xfId="4566" xr:uid="{BE4FC7CD-F34D-4F1B-96B8-4C951C03170E}"/>
    <cellStyle name="Normal 4 2 3 3 2" xfId="4717" xr:uid="{302A77E7-92F0-439B-929F-4E40F50A79A4}"/>
    <cellStyle name="Normal 4 2 3 4" xfId="4718" xr:uid="{21793AB6-2020-46F7-8399-38F445F8946F}"/>
    <cellStyle name="Normal 4 2 3 5" xfId="4719" xr:uid="{241F422C-218D-4D41-8E71-3EB5F97292FF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6F7F4157-48D6-4FA3-B553-FA646EF0BE4E}"/>
    <cellStyle name="Normal 4 2 4 2 3" xfId="4862" xr:uid="{AA3AF954-AB13-46AD-B123-541C13508455}"/>
    <cellStyle name="Normal 4 2 4 2 3 2" xfId="5588" xr:uid="{74D6D123-A61D-4A54-BECD-DC78C61DFA0E}"/>
    <cellStyle name="Normal 4 2 4 2 4" xfId="4827" xr:uid="{54512AB3-1646-4ECD-B6DC-F62D887F9133}"/>
    <cellStyle name="Normal 4 2 4 3" xfId="4567" xr:uid="{12E74042-91BB-4385-858A-F89982E395B7}"/>
    <cellStyle name="Normal 4 2 4 3 2" xfId="4790" xr:uid="{FE2DA4F6-71E1-4300-9592-3C969C0D92D2}"/>
    <cellStyle name="Normal 4 2 4 4" xfId="4882" xr:uid="{D754FA2C-0285-4C4B-990C-F2FF0A8CA948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2" xr:uid="{49C40CD4-2AAE-40B3-BB6D-D510A221AF40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5FFA0832-11EF-47B9-9446-617490634A5E}"/>
    <cellStyle name="Normal 4 3 4" xfId="699" xr:uid="{76085EC5-0529-4D74-A1F6-0D35DFA8D307}"/>
    <cellStyle name="Normal 4 3 4 2" xfId="4482" xr:uid="{CA580C14-4467-4359-83FA-4F1DD5AAABF4}"/>
    <cellStyle name="Normal 4 3 4 2 2" xfId="5527" xr:uid="{0D56CCCD-7FBC-4EE5-87A8-0DE8067D04FA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0" xr:uid="{E3FD87DE-A461-473F-B47B-75BD15290836}"/>
    <cellStyle name="Normal 4 4" xfId="3738" xr:uid="{FD6CD9AE-9EA2-45AF-84AA-DCD5B84564E0}"/>
    <cellStyle name="Normal 4 4 2" xfId="4281" xr:uid="{519939FC-48BF-4502-9F01-34B063D97408}"/>
    <cellStyle name="Normal 4 4 2 2" xfId="5506" xr:uid="{E47C3373-572B-4D34-A908-99FB964C8D32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28" xr:uid="{1ADB27A5-8D5F-4E4D-BD0A-DC3B36AE988D}"/>
    <cellStyle name="Normal 4 4 4 2 2" xfId="5704" xr:uid="{F1EAE84A-08B8-4A55-B700-91109074DB97}"/>
    <cellStyle name="Normal 4 4 4 2 3" xfId="5695" xr:uid="{72FCE5C7-132D-4730-BFCD-738ED6E8E24D}"/>
    <cellStyle name="Normal 4 4 4 2 4" xfId="5558" xr:uid="{A8AD7432-A5C4-489D-9098-9A315DBB548A}"/>
    <cellStyle name="Normal 4 4 4 3" xfId="4915" xr:uid="{3426F233-7F18-428A-957C-8A357304FD4F}"/>
    <cellStyle name="Normal 4 4 4 3 2" xfId="5702" xr:uid="{A7C64CDE-192C-4035-A227-48ABFB2A3BDA}"/>
    <cellStyle name="Normal 4 4 4 4" xfId="5693" xr:uid="{9DB9639B-28EA-4C56-8688-E2FB6745CD5E}"/>
    <cellStyle name="Normal 4 4 5" xfId="5517" xr:uid="{F948666E-63F4-411F-A30A-B757C2FF4BFF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1" xr:uid="{258FFA84-F7D7-48C9-9AA7-0F82B4ABA74D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BDE96B71-CA41-4646-A211-771B17AB3615}"/>
    <cellStyle name="Normal 45 2" xfId="5491" xr:uid="{08CB463F-15AE-469D-B883-E04A13F066E9}"/>
    <cellStyle name="Normal 45 2 2" xfId="5700" xr:uid="{879DAFE2-BEB5-410F-87CF-54A88B5C2948}"/>
    <cellStyle name="Normal 45 3" xfId="5490" xr:uid="{6ABF8FE1-224C-471E-B08F-336E4D4A41FB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589" xr:uid="{A4276E34-627F-4AC0-BBF0-B49A24CA23FB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F0D39C69-209A-4925-A13A-616A7B103421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8" xr:uid="{C3E19CCC-B3E7-45D5-8EDA-BF5875B42548}"/>
    <cellStyle name="Normal 5 11 4" xfId="722" xr:uid="{808FA53A-B689-4E59-8801-716276933DAC}"/>
    <cellStyle name="Normal 5 11 4 2" xfId="4791" xr:uid="{1A1D6F91-C308-44E9-9ADC-4E9D3A159FA1}"/>
    <cellStyle name="Normal 5 11 4 3" xfId="4850" xr:uid="{66BEA3CA-8500-4DAD-B765-8A8E8A16C2A1}"/>
    <cellStyle name="Normal 5 11 4 4" xfId="4820" xr:uid="{495B0247-6DFE-4E8E-A23D-ADFA99BFB9B8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590" xr:uid="{A182C874-7619-487A-A2C8-FBE2F0EC9B6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344E19AF-6814-4B67-84D2-F9F91AC7C210}"/>
    <cellStyle name="Normal 5 2" xfId="71" xr:uid="{5FD15914-3F03-4756-83EA-A0A5DDC3F081}"/>
    <cellStyle name="Normal 5 2 2" xfId="3731" xr:uid="{84FC1069-AC15-48C7-8402-933A81DDC88B}"/>
    <cellStyle name="Normal 5 2 2 10" xfId="4669" xr:uid="{318591D8-E1F2-4E81-A9E2-AB993D7101E8}"/>
    <cellStyle name="Normal 5 2 2 2" xfId="4554" xr:uid="{0D7F9483-26FB-4016-8F36-C10FFEDAF706}"/>
    <cellStyle name="Normal 5 2 2 2 2" xfId="4671" xr:uid="{4D9FAA66-9A66-4AFA-8499-5AD28565897F}"/>
    <cellStyle name="Normal 5 2 2 2 2 2" xfId="4672" xr:uid="{80C3E361-65F3-4A6A-AC0E-ACB6E3F73F3B}"/>
    <cellStyle name="Normal 5 2 2 2 3" xfId="4673" xr:uid="{01046291-D541-4166-A04A-10285AFFF8D0}"/>
    <cellStyle name="Normal 5 2 2 2 4" xfId="4840" xr:uid="{ADA9D910-463E-4D67-B5EE-4358CED4B528}"/>
    <cellStyle name="Normal 5 2 2 2 5" xfId="5468" xr:uid="{CA932292-C44A-4B89-85E3-FA82B78ED6E2}"/>
    <cellStyle name="Normal 5 2 2 2 6" xfId="4670" xr:uid="{4A788B2D-0F3A-4A51-A339-589A6BB7745A}"/>
    <cellStyle name="Normal 5 2 2 3" xfId="4674" xr:uid="{4A4B8DA9-E2E3-447A-9FE4-EF433D8C4F03}"/>
    <cellStyle name="Normal 5 2 2 3 2" xfId="4675" xr:uid="{CDBAA7D1-DDDC-4C30-B9A7-2A7B0B4BF9AC}"/>
    <cellStyle name="Normal 5 2 2 4" xfId="4676" xr:uid="{5999AE44-B800-4C70-B8E1-1EFAC66E433B}"/>
    <cellStyle name="Normal 5 2 2 5" xfId="4689" xr:uid="{EB42663E-7563-4296-AF7E-07ADA80ECDE1}"/>
    <cellStyle name="Normal 5 2 2 6" xfId="4810" xr:uid="{41A8A0D0-EC2D-49E5-8A12-5F5E8C2E5B66}"/>
    <cellStyle name="Normal 5 2 2 7" xfId="5496" xr:uid="{49081D29-55E0-476A-B76D-85105340D3D1}"/>
    <cellStyle name="Normal 5 2 2 8" xfId="5536" xr:uid="{21E554BC-400B-4E04-A123-719EBFAA8E96}"/>
    <cellStyle name="Normal 5 2 2 9" xfId="5532" xr:uid="{1D206E5B-0280-4015-AC33-1A8E5EE711EE}"/>
    <cellStyle name="Normal 5 2 3" xfId="4379" xr:uid="{3D93D95F-1BD9-416C-9A99-DD561FAA9933}"/>
    <cellStyle name="Normal 5 2 3 10" xfId="4677" xr:uid="{0ED8A62D-FF68-4E10-8ECA-BD7BE9C2CB54}"/>
    <cellStyle name="Normal 5 2 3 2" xfId="4645" xr:uid="{76A8864A-5186-4FC7-A979-D53475351AAC}"/>
    <cellStyle name="Normal 5 2 3 2 2" xfId="4679" xr:uid="{0E2F6234-550A-415B-9B0E-3A246646943B}"/>
    <cellStyle name="Normal 5 2 3 2 3" xfId="4775" xr:uid="{7A9C0D74-6CE3-4EAD-9A84-E13F384EAD5D}"/>
    <cellStyle name="Normal 5 2 3 2 3 2" xfId="5540" xr:uid="{75A0DC3E-BC1B-4DB4-A214-9966FCF0B086}"/>
    <cellStyle name="Normal 5 2 3 2 4" xfId="5469" xr:uid="{411256B6-0B93-4E97-94EC-A985A2CCE2C2}"/>
    <cellStyle name="Normal 5 2 3 2 4 2" xfId="5539" xr:uid="{66F1EA6E-A0EF-4F05-A12C-5F2C7BF1A462}"/>
    <cellStyle name="Normal 5 2 3 2 5" xfId="4678" xr:uid="{1F1A9243-CB37-49C2-AC84-878CDE4184B9}"/>
    <cellStyle name="Normal 5 2 3 3" xfId="4680" xr:uid="{CF77104B-F364-46F9-A0D0-410B956F5E12}"/>
    <cellStyle name="Normal 5 2 3 3 2" xfId="4910" xr:uid="{1EA41432-35DF-45DC-AFF7-F0154931760C}"/>
    <cellStyle name="Normal 5 2 3 4" xfId="4695" xr:uid="{3FAD386E-901D-46BE-A467-AD43692836C9}"/>
    <cellStyle name="Normal 5 2 3 4 2" xfId="4883" xr:uid="{AFB33294-9758-4AD7-8D5E-5E7895D21C23}"/>
    <cellStyle name="Normal 5 2 3 5" xfId="4811" xr:uid="{C880D6D1-1DB1-4000-9F93-7B720CCC28FD}"/>
    <cellStyle name="Normal 5 2 3 5 2" xfId="5703" xr:uid="{02BC0D54-B67D-4849-BE1C-9F992CD054DD}"/>
    <cellStyle name="Normal 5 2 3 6" xfId="5488" xr:uid="{11267237-1B5B-4842-A9BD-C15AC7EEE259}"/>
    <cellStyle name="Normal 5 2 3 7" xfId="5497" xr:uid="{F336C971-3822-4D52-930E-ABF103DBA30D}"/>
    <cellStyle name="Normal 5 2 3 8" xfId="5537" xr:uid="{0288C847-5B66-475E-AE54-3C6569C8DAB9}"/>
    <cellStyle name="Normal 5 2 3 9" xfId="5533" xr:uid="{4131D85F-4C1F-4894-9EE5-FEB871A4A189}"/>
    <cellStyle name="Normal 5 2 4" xfId="4463" xr:uid="{3BDC48C5-D13C-4EC2-B528-694BF8E816E1}"/>
    <cellStyle name="Normal 5 2 4 2" xfId="4682" xr:uid="{553DBE00-751F-42DC-9E81-C8590BAC6C39}"/>
    <cellStyle name="Normal 5 2 4 3" xfId="4681" xr:uid="{04359E0C-B949-4C82-A5E9-523390B26622}"/>
    <cellStyle name="Normal 5 2 5" xfId="4683" xr:uid="{1AC7BF40-90D8-4C88-8E23-8754974CE698}"/>
    <cellStyle name="Normal 5 2 6" xfId="4668" xr:uid="{BFCA1DF7-D1BB-49DB-A62C-437633427644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45" xr:uid="{627934A8-4225-44F1-9707-CD11DDEFFAF6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630217D9-ADA0-45D2-8954-F526D6BD21E2}"/>
    <cellStyle name="Normal 5 4 2 6 4 3" xfId="4851" xr:uid="{2A253DB8-8E4B-4453-8FA9-5561AB56F9A2}"/>
    <cellStyle name="Normal 5 4 2 6 4 4" xfId="4825" xr:uid="{431B6BEE-0F05-40FA-9D6B-B0E1AA42CE2F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47" xr:uid="{8571CEB4-F692-49D1-AEE0-8A1E59D862A8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591" xr:uid="{A5D240E6-DD78-44E6-B794-A78D2BF1CA96}"/>
    <cellStyle name="Normal 5 4 4 4 3" xfId="850" xr:uid="{2A3BDC76-02AD-46D7-BDFA-73D54EE30ABB}"/>
    <cellStyle name="Normal 5 4 4 4 4" xfId="851" xr:uid="{36E31E65-9939-4FC0-BBD7-D204B86FD075}"/>
    <cellStyle name="Normal 5 4 4 4 5" xfId="5546" xr:uid="{C5387B93-0E48-4795-B0F6-8A25AD7C0D2E}"/>
    <cellStyle name="Normal 5 4 4 5" xfId="852" xr:uid="{489E6B3D-E185-4A11-8C73-3FFC40F8A126}"/>
    <cellStyle name="Normal 5 4 4 5 2" xfId="5592" xr:uid="{858CF7A6-F782-412F-BA5A-1FC24A17D9A9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37716CB7-65A0-4ACB-989A-1C44305B3362}"/>
    <cellStyle name="Normal 5 4 7 4 3" xfId="4852" xr:uid="{50969E2D-8F00-4A1B-9537-093FFC3C7260}"/>
    <cellStyle name="Normal 5 4 7 4 4" xfId="4824" xr:uid="{0CCEB5D8-BFD7-4F0D-9E62-6D7FF2CEE019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593" xr:uid="{A64C28FA-F72B-40F5-BFF0-59FDE1BEE630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DD42CE52-C1AC-4A6B-939C-DBA1C612119B}"/>
    <cellStyle name="Normal 5 5 3 2 2 2 3" xfId="4722" xr:uid="{3F35C748-FFB1-4A11-8388-7A01730693F0}"/>
    <cellStyle name="Normal 5 5 3 2 2 3" xfId="955" xr:uid="{0B9A5734-1A3C-4682-8F6A-A2961F3F3809}"/>
    <cellStyle name="Normal 5 5 3 2 2 3 2" xfId="4723" xr:uid="{E2F37810-FBD1-4626-9D22-9D75E36CD283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5814A032-0463-4803-A1B6-542A6B1717DD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7D8D5E72-2B3D-443E-BF83-083A2E05915A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80F113D0-96F8-4031-8C3D-CBE0B10CFD18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1E5728DC-B317-48D5-A4A1-8AC2165CA27E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E15BFC8A-DDAF-4563-A095-A1A993625E2D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594" xr:uid="{0A99DC18-9669-48E8-9BD6-637181C0A10F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595" xr:uid="{154FA165-7F19-46CE-B474-817D6C58EEAD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596" xr:uid="{426B1837-C82E-49DA-A75C-0D4E579D231C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597" xr:uid="{666A3218-04AC-4AB4-B7A1-A7ECFD56EF4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598" xr:uid="{2C849C2E-59D7-413E-A352-DA1505A7379E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599" xr:uid="{468E0616-84C3-411A-B8BB-545A05399D6A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600" xr:uid="{0E7DA754-96EC-443C-A8CF-0B7DAD79AE0D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601" xr:uid="{07CC1CBA-8D0E-4E18-8375-E0867D1F4E6E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602" xr:uid="{2E5F212D-03EF-492D-95BF-6799226A48C2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603" xr:uid="{021A5CA1-2889-43C5-BCCF-62C9442B102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604" xr:uid="{F9A258B2-13A4-461A-8BF6-03814DCB9FFF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605" xr:uid="{C579398C-8473-44D4-943D-73BF23117097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606" xr:uid="{F839080A-D1D7-405C-880D-28DBE1631CBE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607" xr:uid="{F6B3BC44-2C77-4F57-AC6B-FFA6D7B6EF0A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608" xr:uid="{02033D78-2B2B-4EE0-BF6C-F46B277A96FC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A824C6A4-C79A-4B74-92A1-8DB0E04FDAAE}"/>
    <cellStyle name="Normal 6 10 2 3" xfId="1299" xr:uid="{78ED2972-A832-4B12-A26A-7E53F0E44244}"/>
    <cellStyle name="Normal 6 10 2 4" xfId="1300" xr:uid="{70F04B64-70C0-4A7D-9AFB-9BD63129E3AD}"/>
    <cellStyle name="Normal 6 10 2 5" xfId="5518" xr:uid="{886551E7-9879-4F4A-9984-7D94FE01D649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609" xr:uid="{C0DA97C6-E2A2-42B8-B762-44E7A1B9AFBF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61CBFA72-E430-44BE-8E3D-A12C1B26C072}"/>
    <cellStyle name="Normal 6 13 5" xfId="5486" xr:uid="{676ED265-9FB4-4C1A-A5AC-5389E58A875E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610" xr:uid="{F76357E7-65E8-437B-BCE3-79C6345F3275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611" xr:uid="{E2139F9D-9F08-421D-9441-07C48DF03BE0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1" xr:uid="{DB6EDEAE-6CDB-4D17-981D-7AE37588C572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4F8EC28A-EFB2-453B-8221-EB32D24FBCD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612" xr:uid="{4779F4C6-188A-4318-8594-D2519546108F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71D3CF0F-9289-456F-A47C-A8230F5228F1}"/>
    <cellStyle name="Normal 6 4 3 2 2 2 3" xfId="4730" xr:uid="{C4FD1248-6456-4926-A3CB-0B8C9ECA0EB1}"/>
    <cellStyle name="Normal 6 4 3 2 2 3" xfId="1535" xr:uid="{54EDD147-8464-49D6-9FD8-FBE229AE6C84}"/>
    <cellStyle name="Normal 6 4 3 2 2 3 2" xfId="4731" xr:uid="{97128BA6-9A46-48F2-8732-7696051F4EE3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30264BCE-0C27-48EF-8C47-0649B12AA7E1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DBFE2E2B-33F6-467C-9814-518113D30BD5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EDD1D0D2-022E-479E-8820-B0CDB2FDDC7B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CAE30D03-DB55-46B7-BF7F-F3A6D967CDDB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9657D000-B2A3-4D0E-A1DC-343275007FFF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9FBEB13E-390C-4E78-9109-40E442408C83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613" xr:uid="{D79BD898-EDA2-4CB3-AC78-573C0028C3A3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614" xr:uid="{D23BE123-7ADD-4145-B1FB-5F4C5B2BB207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615" xr:uid="{ACFFAA44-56E8-4B63-8DB9-CF46E79CD34C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616" xr:uid="{A19DA333-D268-47FF-BD82-77BAC1E8138C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617" xr:uid="{B07571E4-3A7E-4398-9AF3-97B167D66509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618" xr:uid="{D2902C58-4D76-4832-9E33-AD792FFE635B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619" xr:uid="{BD8FA16E-5FD8-4E6D-A4BE-3C2F0B4572C4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620" xr:uid="{121A6881-8E1F-43E5-947E-2931118470E7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621" xr:uid="{D0E3967C-E420-49B4-940F-361ACD61FEEA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622" xr:uid="{431CAFE6-DE1F-4F1B-826B-AC7CC106FD23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623" xr:uid="{EB328C1D-07AA-47DA-B163-EF4F5A003B9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624" xr:uid="{40C465AC-118A-4F48-A597-070533610B12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625" xr:uid="{F0969C6C-51D7-468F-8DFA-AEDB930818DF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626" xr:uid="{E3344FBC-83C7-4C15-83F3-AB7A56A35FE3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627" xr:uid="{7D82A69C-8450-415E-95B2-9305C293F2A7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628" xr:uid="{38BE3D98-0D73-443E-A644-78AE98AFD42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629" xr:uid="{3434E769-4539-49B6-8D07-341AE6AB1E23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630" xr:uid="{9688F703-AA92-4677-8712-1F77B67ED3C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631" xr:uid="{B3715517-28B8-4D52-8E9D-F0524F5FFAB3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B9E3830F-8D5A-466F-846F-968192884DE8}"/>
    <cellStyle name="Normal 7 2 7 4 3" xfId="4854" xr:uid="{7C74ACD2-2541-4ACE-ADC7-B6F9A6114269}"/>
    <cellStyle name="Normal 7 2 7 4 4" xfId="4822" xr:uid="{88483FA3-BF2E-4692-B437-1A34A6A10718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632" xr:uid="{0B09C8AE-99A8-4AFE-B062-8D265F9DCD7F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5483C094-7147-491E-B161-4F3D62F0EDB5}"/>
    <cellStyle name="Normal 7 3 3 2 2 2 3" xfId="4738" xr:uid="{2542D12F-F62A-4E0E-A2A7-F2803A4A5E98}"/>
    <cellStyle name="Normal 7 3 3 2 2 3" xfId="2119" xr:uid="{59EE3DA1-DB0B-4770-AA07-504ACC639355}"/>
    <cellStyle name="Normal 7 3 3 2 2 3 2" xfId="4739" xr:uid="{75E43B4D-0904-4D28-9251-75C4FCFA79EE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F5F80E9F-BF4A-453D-A780-484FD2936D3E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B2F363E8-5FE7-415C-ABC9-641D4604CCA3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20B6DAE3-034F-435D-9F0F-67530E20EC11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A1ED3813-A30D-4F24-AAEF-9622D0DB98E7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E0CC0425-8D77-47EE-8A06-11886675EF7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633" xr:uid="{FF36F754-556D-449B-A95D-0FD0EC120378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634" xr:uid="{B64C88C7-7A97-4049-8B1B-30F2EA39DD4F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635" xr:uid="{03C45BFB-42E8-4397-B8B5-5627A7093384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636" xr:uid="{88689428-37D7-4647-B9F4-EDCC24149E3A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637" xr:uid="{81C07158-88A4-476B-93DA-AC2E0FD9D70F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638" xr:uid="{9B30F8B4-961F-4580-AADE-07FB3A13B1D1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639" xr:uid="{30A9BCB2-3DC8-484B-8FE5-E2A8E9EF46F8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640" xr:uid="{8D1A93C0-46F6-4B39-B1E0-B2A6434D61DE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641" xr:uid="{280A89B8-544D-46E9-8394-F2EC0B4EBF67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642" xr:uid="{D3684C08-F82A-4426-BAD2-F899C366616C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643" xr:uid="{348E2544-8213-48A2-A16E-2C3C21D66FDD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644" xr:uid="{A4DECFE5-1DC3-4944-9FC6-FDEE524E65D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645" xr:uid="{029C04D0-FB00-4F26-8641-EB471DA37FF6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46" xr:uid="{B06E50CC-650E-460B-A140-621A9A3341A2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47" xr:uid="{0D607DB1-59D2-41B0-B7BA-7CD1C0252420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48" xr:uid="{EE30FC3C-8E7D-470D-BEF6-DEAF7246D052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9E41FCF1-E4FA-4147-A71C-66245CCEA133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9" xr:uid="{5F1C0593-D0A6-48F4-B369-1C065838CD5E}"/>
    <cellStyle name="Normal 7 9 4" xfId="2478" xr:uid="{E54CEC28-D8CE-4A63-B422-E849457E4CFD}"/>
    <cellStyle name="Normal 7 9 4 2" xfId="4792" xr:uid="{2BF56D2E-AA9D-4BD7-B078-C1CA68328FBE}"/>
    <cellStyle name="Normal 7 9 4 3" xfId="4856" xr:uid="{BFD94919-4C2D-44F5-BCB4-A218D4D7DB71}"/>
    <cellStyle name="Normal 7 9 4 4" xfId="4821" xr:uid="{A5565D8F-948A-4BD1-A365-C4B8277509C2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49" xr:uid="{2198A7FD-8570-4875-8DF9-8A332CD77DA1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50" xr:uid="{9773AFC7-4E32-4944-8A5B-2A63476D7A2A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51" xr:uid="{D7B79FDD-DB29-43B0-821A-24022C8CDAEE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52" xr:uid="{08E43553-5688-440C-A911-8441E3AA8805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D945261C-1E1B-4FD8-9910-1116A26AE8DC}"/>
    <cellStyle name="Normal 8 3 3 2 2 2 3" xfId="4746" xr:uid="{6EAF5594-F476-4E5F-8100-2F311106D583}"/>
    <cellStyle name="Normal 8 3 3 2 2 3" xfId="2711" xr:uid="{61611B3B-040E-4461-B4C8-0DDB13582815}"/>
    <cellStyle name="Normal 8 3 3 2 2 3 2" xfId="4747" xr:uid="{20B3B137-DEC1-4911-8C75-DCCFA992EF8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22AF797A-E210-44E8-A296-EE6D6FB7DD27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17B6E138-A9D7-4483-BA52-5ADB1F37A988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47E072BE-7404-4BFC-8FD0-46C5EA83BF5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D4398F02-08DB-407F-BE0D-DEE9682AB2E7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7B59D480-617A-4E91-8F12-06EAF1613D21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53" xr:uid="{00A8C83F-E0E4-4403-AB2C-8F6B95C8A892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54" xr:uid="{53BEED4D-710C-4CA2-B346-7EAF7AE8208E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55" xr:uid="{BE2133A2-82BE-490D-A688-527522F93782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56" xr:uid="{28E1F782-497F-4FB9-A6E8-85D7FBAEFF5A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57" xr:uid="{E6D33C3C-8832-46AD-9E9A-C7C8094D1CF8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58" xr:uid="{45377581-542C-40D7-B58C-CE01108A644D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59" xr:uid="{871CF869-A1BD-4A4C-B771-CB48D2DD6D9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60" xr:uid="{A43C1C36-2D95-484F-AD58-AA8E91080AAB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61" xr:uid="{166628A1-54E4-4970-A326-9D5D5162856D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62" xr:uid="{11707152-A579-46FB-924D-706C97B508D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63" xr:uid="{3968A24F-5B8C-442E-99A3-882E4F9F3E76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64" xr:uid="{52EFC419-D8C2-4958-AE5C-DEA944CFE916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65" xr:uid="{8C6CD397-F54E-4A24-B4E9-9091B6454481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66" xr:uid="{0835864C-CBB0-4435-A3C4-17274A8702C2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67" xr:uid="{C4255A36-4C1A-4AB6-83CF-EDBF90F08A79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68" xr:uid="{089D0C9B-CB56-48F0-85B3-1A64A460E276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CFC00089-8AA6-4DFC-A703-561F72A2138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0" xr:uid="{61A165C2-9C32-4104-B57C-DA22527EE42F}"/>
    <cellStyle name="Normal 8 9 4" xfId="3070" xr:uid="{536FF2B0-038F-4AE5-9FE7-52C6BA46A005}"/>
    <cellStyle name="Normal 8 9 4 2" xfId="4794" xr:uid="{A7D75038-3C75-4F9F-AD7B-EBCE8D5C7C2A}"/>
    <cellStyle name="Normal 8 9 4 3" xfId="4858" xr:uid="{34720C14-A6E4-407F-B241-CEE26DD783BD}"/>
    <cellStyle name="Normal 8 9 4 4" xfId="4823" xr:uid="{DB5A865D-89F1-4EFF-9815-05F98EE5A006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69" xr:uid="{6F07DB9A-2418-4778-A20E-6130C1E0FDE2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4A2252BB-912B-4E83-B550-11AD5EAFC1C9}"/>
    <cellStyle name="Normal 9 3 3 3 2 2 3" xfId="4238" xr:uid="{5EC2DB2A-3429-4C68-9A9E-182529ED8F67}"/>
    <cellStyle name="Normal 9 3 3 3 2 2 3 2" xfId="4934" xr:uid="{BCBAC767-7CEA-4E5E-959E-41F7497A388D}"/>
    <cellStyle name="Normal 9 3 3 3 2 3" xfId="3175" xr:uid="{85E4EB72-0899-4CDE-B2A3-D779D0CB8684}"/>
    <cellStyle name="Normal 9 3 3 3 2 3 2" xfId="4239" xr:uid="{0D35D169-A9E1-4217-A710-3312CC798062}"/>
    <cellStyle name="Normal 9 3 3 3 2 3 2 2" xfId="4936" xr:uid="{F478A3CC-3717-4737-9EDA-51F8B8FF691C}"/>
    <cellStyle name="Normal 9 3 3 3 2 3 3" xfId="4935" xr:uid="{83B3F155-FB4B-41CB-AC19-F34DBC2ADD29}"/>
    <cellStyle name="Normal 9 3 3 3 2 4" xfId="3176" xr:uid="{FF234467-C34C-4526-9E6D-A8AAC1711BAD}"/>
    <cellStyle name="Normal 9 3 3 3 2 4 2" xfId="4937" xr:uid="{F7A6DE68-B910-4884-A391-B5FABF3442D4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8BB8D3F2-F01B-4980-A141-80ABAD38F6FD}"/>
    <cellStyle name="Normal 9 3 3 3 3 2 3" xfId="4939" xr:uid="{0CB1743C-69D6-4C53-983C-74DBFD0D14AD}"/>
    <cellStyle name="Normal 9 3 3 3 3 3" xfId="4242" xr:uid="{75AF3F6B-4569-446D-9042-B4223F0A5F58}"/>
    <cellStyle name="Normal 9 3 3 3 3 3 2" xfId="4941" xr:uid="{6DA93046-C33F-4BCE-9806-51000D67F42C}"/>
    <cellStyle name="Normal 9 3 3 3 3 4" xfId="4938" xr:uid="{D75C8728-6F8A-462A-BE69-597EF6F13459}"/>
    <cellStyle name="Normal 9 3 3 3 4" xfId="3178" xr:uid="{FAA61678-B95A-4658-BF1B-C0F2FEF8E4A4}"/>
    <cellStyle name="Normal 9 3 3 3 4 2" xfId="4243" xr:uid="{327ADF0C-6426-4F53-9C38-1819753EFB63}"/>
    <cellStyle name="Normal 9 3 3 3 4 2 2" xfId="4943" xr:uid="{BD75D025-3885-493A-B04B-E5986A744C99}"/>
    <cellStyle name="Normal 9 3 3 3 4 3" xfId="4942" xr:uid="{C1589BE3-8BC2-43B2-A49C-CAE4BECCED42}"/>
    <cellStyle name="Normal 9 3 3 3 5" xfId="3179" xr:uid="{09A1ACBC-C0CB-4C1A-8729-8B9CDF8C6C5B}"/>
    <cellStyle name="Normal 9 3 3 3 5 2" xfId="4944" xr:uid="{8F069C83-0C3A-4626-B988-449529AE969A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F73ED74B-D1C6-49A6-B21F-BBDE344E5003}"/>
    <cellStyle name="Normal 9 3 3 4 2 2 3" xfId="4947" xr:uid="{8268C74A-B6D2-494D-B87F-0F37AAC50CA8}"/>
    <cellStyle name="Normal 9 3 3 4 2 3" xfId="4246" xr:uid="{6C0DE8CA-5730-4C8F-A9EC-F72076C6D58A}"/>
    <cellStyle name="Normal 9 3 3 4 2 3 2" xfId="4949" xr:uid="{AA6AE784-999C-451D-BA42-9476DF1D8213}"/>
    <cellStyle name="Normal 9 3 3 4 2 4" xfId="4946" xr:uid="{4C51E012-AECC-47F1-8131-3ED81F08A867}"/>
    <cellStyle name="Normal 9 3 3 4 3" xfId="3182" xr:uid="{635E208F-86A3-4AB7-9738-B6A06CB3C906}"/>
    <cellStyle name="Normal 9 3 3 4 3 2" xfId="4247" xr:uid="{A8D1A167-6002-4C17-84E2-4A455CFC55EE}"/>
    <cellStyle name="Normal 9 3 3 4 3 2 2" xfId="4951" xr:uid="{537CD269-E382-4338-9A82-798CFC8BCD3C}"/>
    <cellStyle name="Normal 9 3 3 4 3 3" xfId="4950" xr:uid="{F9D5E37A-7EB5-44D7-B79F-379EF255C0B0}"/>
    <cellStyle name="Normal 9 3 3 4 4" xfId="3183" xr:uid="{E098A52F-FD89-44CF-9487-669FF6468F75}"/>
    <cellStyle name="Normal 9 3 3 4 4 2" xfId="4952" xr:uid="{2D509D2E-717C-4CB9-9D54-AD0FA549A9DB}"/>
    <cellStyle name="Normal 9 3 3 4 5" xfId="4945" xr:uid="{75264CDC-0121-473E-8D8F-6B591CE3FD0A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DF70B7B0-B042-4ADE-BC7A-86DB61787856}"/>
    <cellStyle name="Normal 9 3 3 5 2 3" xfId="4954" xr:uid="{E760A098-EBF0-474A-93DF-0BF33D92CDB2}"/>
    <cellStyle name="Normal 9 3 3 5 3" xfId="3186" xr:uid="{F5A394A9-821F-408B-884A-6587DD2A7753}"/>
    <cellStyle name="Normal 9 3 3 5 3 2" xfId="4956" xr:uid="{A925D4BC-9582-4E05-AF1D-36DE1121941B}"/>
    <cellStyle name="Normal 9 3 3 5 4" xfId="3187" xr:uid="{673F3A29-4FF4-449F-A591-44EDFB635A51}"/>
    <cellStyle name="Normal 9 3 3 5 4 2" xfId="4957" xr:uid="{9F7C7140-1F01-44D1-B7E0-A412FA464C3E}"/>
    <cellStyle name="Normal 9 3 3 5 5" xfId="4953" xr:uid="{4684E731-E866-4F50-9AC5-EBC3AB293BCC}"/>
    <cellStyle name="Normal 9 3 3 6" xfId="3188" xr:uid="{C450359E-1F3A-45B5-A2FF-BCCF081E102A}"/>
    <cellStyle name="Normal 9 3 3 6 2" xfId="4249" xr:uid="{E3FDC8C8-FEA9-4756-B2B8-70E5900D1294}"/>
    <cellStyle name="Normal 9 3 3 6 2 2" xfId="4959" xr:uid="{7031B323-3C78-4E0E-A045-2F476C68D643}"/>
    <cellStyle name="Normal 9 3 3 6 3" xfId="4958" xr:uid="{876638A9-9B79-4B08-A5DF-0F99B5C4FEAA}"/>
    <cellStyle name="Normal 9 3 3 7" xfId="3189" xr:uid="{B65396C8-6144-4577-B70A-7A0F4766CBEF}"/>
    <cellStyle name="Normal 9 3 3 7 2" xfId="4960" xr:uid="{7A91FD4A-B5E1-43E6-A967-FB8A6F9DA309}"/>
    <cellStyle name="Normal 9 3 3 8" xfId="3190" xr:uid="{49F58DF3-23CF-40F1-B1C5-BF29FD744974}"/>
    <cellStyle name="Normal 9 3 3 8 2" xfId="4961" xr:uid="{FA2F19C8-71D7-4153-A676-969F98FFD148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26B48C8E-7C33-4458-8636-265560FC1E40}"/>
    <cellStyle name="Normal 9 3 4 2 2 2 3" xfId="4965" xr:uid="{484284BD-ACC4-46BA-9440-F7DC3AE0A5C1}"/>
    <cellStyle name="Normal 9 3 4 2 2 3" xfId="3195" xr:uid="{402E439A-DB24-4ED0-9CC6-488A5F999901}"/>
    <cellStyle name="Normal 9 3 4 2 2 3 2" xfId="4967" xr:uid="{64F0DEF7-8D97-400A-A8D2-67FB164F2033}"/>
    <cellStyle name="Normal 9 3 4 2 2 4" xfId="3196" xr:uid="{56B6DAED-1368-4989-BC5D-03577D2F313D}"/>
    <cellStyle name="Normal 9 3 4 2 2 4 2" xfId="4968" xr:uid="{A68EF5F7-DA48-476C-9625-B026BF88445E}"/>
    <cellStyle name="Normal 9 3 4 2 2 5" xfId="4964" xr:uid="{860A7027-D5EA-4920-9005-3F8F83D9EFA2}"/>
    <cellStyle name="Normal 9 3 4 2 3" xfId="3197" xr:uid="{AE0C72F5-C65C-40F8-997A-BE82FE4AAEF2}"/>
    <cellStyle name="Normal 9 3 4 2 3 2" xfId="4251" xr:uid="{74522319-1DFD-4241-AD02-C95B2C2F3055}"/>
    <cellStyle name="Normal 9 3 4 2 3 2 2" xfId="4970" xr:uid="{A66AB47B-1852-4D0C-852C-09FFBC2A9405}"/>
    <cellStyle name="Normal 9 3 4 2 3 3" xfId="4969" xr:uid="{0D4629B4-E7D6-4217-8145-CF9122819AEB}"/>
    <cellStyle name="Normal 9 3 4 2 4" xfId="3198" xr:uid="{1964B088-DD81-4689-8774-DC35D99AC0A7}"/>
    <cellStyle name="Normal 9 3 4 2 4 2" xfId="4971" xr:uid="{49BF4937-41F6-4182-A14C-6468E1D192EE}"/>
    <cellStyle name="Normal 9 3 4 2 5" xfId="3199" xr:uid="{85AA862A-566A-4298-95CA-001900BFF469}"/>
    <cellStyle name="Normal 9 3 4 2 5 2" xfId="4972" xr:uid="{0F458948-D8AD-4F7A-B8C8-AD7950B2B010}"/>
    <cellStyle name="Normal 9 3 4 2 6" xfId="4963" xr:uid="{4E029DB3-04AF-4451-8A85-50E090FCA820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962DCCBC-7B35-4BF3-9086-A7C7046D5DD6}"/>
    <cellStyle name="Normal 9 3 4 3 2 3" xfId="4974" xr:uid="{0BB49212-3FB5-44B8-AE66-76100C850DE0}"/>
    <cellStyle name="Normal 9 3 4 3 3" xfId="3202" xr:uid="{859E553D-2322-4DB5-9E80-3DCC002E1CE7}"/>
    <cellStyle name="Normal 9 3 4 3 3 2" xfId="4976" xr:uid="{F1CBEBBD-7945-4916-B985-8D01D904A526}"/>
    <cellStyle name="Normal 9 3 4 3 4" xfId="3203" xr:uid="{C9E2BC69-2D11-4B5E-8793-867FEC47FD74}"/>
    <cellStyle name="Normal 9 3 4 3 4 2" xfId="4977" xr:uid="{20D1683C-7232-4989-92CA-763C182581BC}"/>
    <cellStyle name="Normal 9 3 4 3 5" xfId="4973" xr:uid="{08D53F40-9CE5-4F49-81DF-C21F176EF077}"/>
    <cellStyle name="Normal 9 3 4 4" xfId="3204" xr:uid="{B7E52E64-CF8F-4FA1-BD38-E40D2DE1CA8F}"/>
    <cellStyle name="Normal 9 3 4 4 2" xfId="3205" xr:uid="{6A5A9A9D-6477-4EC3-91D0-8634064021F4}"/>
    <cellStyle name="Normal 9 3 4 4 2 2" xfId="4979" xr:uid="{3441D95E-31CE-45C3-8569-C3051FED142B}"/>
    <cellStyle name="Normal 9 3 4 4 2 2 2" xfId="5670" xr:uid="{72D4B3F3-875D-478C-BE6E-2E39E1687125}"/>
    <cellStyle name="Normal 9 3 4 4 3" xfId="3206" xr:uid="{BE61994C-C61D-45B9-A15A-8CA2F75F275C}"/>
    <cellStyle name="Normal 9 3 4 4 3 2" xfId="4980" xr:uid="{DB040F60-FB4A-4356-81A8-83B893E601FB}"/>
    <cellStyle name="Normal 9 3 4 4 4" xfId="3207" xr:uid="{38B0C644-8565-442D-8A70-0CDFD71267BE}"/>
    <cellStyle name="Normal 9 3 4 4 4 2" xfId="4981" xr:uid="{FDC70893-C9FA-45A4-8B66-9E51EEA009AF}"/>
    <cellStyle name="Normal 9 3 4 4 5" xfId="4978" xr:uid="{4E16CE28-39C8-45AC-AF5E-A4BA613DA5D7}"/>
    <cellStyle name="Normal 9 3 4 5" xfId="3208" xr:uid="{F3E6D4C4-EA5D-43E6-AA16-6FCFED5CAC01}"/>
    <cellStyle name="Normal 9 3 4 5 2" xfId="4982" xr:uid="{F758BA55-E035-4316-A3D7-3289F1E876E2}"/>
    <cellStyle name="Normal 9 3 4 5 2 2" xfId="5671" xr:uid="{497FDFB7-B43A-4815-9045-BCD45B72001D}"/>
    <cellStyle name="Normal 9 3 4 6" xfId="3209" xr:uid="{803A3E4C-71C6-4C73-BF27-0215576BC0DE}"/>
    <cellStyle name="Normal 9 3 4 6 2" xfId="4983" xr:uid="{208FC04C-C0D7-43E1-8267-23728ECACFEE}"/>
    <cellStyle name="Normal 9 3 4 7" xfId="3210" xr:uid="{2D7083F8-557C-4B17-B563-D93C0384D675}"/>
    <cellStyle name="Normal 9 3 4 7 2" xfId="4984" xr:uid="{CC1889BD-1957-4587-AD29-7417D5DC7EB8}"/>
    <cellStyle name="Normal 9 3 4 8" xfId="4962" xr:uid="{FB9A481C-2AD2-4588-938C-49E5D3927036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023437EC-72BA-48AD-9795-065F32B26707}"/>
    <cellStyle name="Normal 9 3 5 2 2 2 3" xfId="4988" xr:uid="{AF3E2984-C907-4C9D-A715-95440E009BEE}"/>
    <cellStyle name="Normal 9 3 5 2 2 3" xfId="4255" xr:uid="{CDCA4BF1-82E3-45DD-8C87-BEDE17AF3A01}"/>
    <cellStyle name="Normal 9 3 5 2 2 3 2" xfId="4990" xr:uid="{EB089E5B-7958-44A3-A35A-1927E40B2ADA}"/>
    <cellStyle name="Normal 9 3 5 2 2 4" xfId="4987" xr:uid="{05F951C6-8CD4-4E0E-9B41-8116BE00BAE5}"/>
    <cellStyle name="Normal 9 3 5 2 3" xfId="3214" xr:uid="{E9D1AAEF-09A2-445F-BED7-13D463E938FC}"/>
    <cellStyle name="Normal 9 3 5 2 3 2" xfId="4256" xr:uid="{2E65939E-F180-4EF8-9329-2AEA0F8150D2}"/>
    <cellStyle name="Normal 9 3 5 2 3 2 2" xfId="4992" xr:uid="{967B6C10-0053-400E-BA0E-8E4A68B71537}"/>
    <cellStyle name="Normal 9 3 5 2 3 3" xfId="4991" xr:uid="{E2852DC5-68F1-4E00-8FC7-D9925FDC4A31}"/>
    <cellStyle name="Normal 9 3 5 2 4" xfId="3215" xr:uid="{B907F800-23B2-472F-AB26-899EAA492952}"/>
    <cellStyle name="Normal 9 3 5 2 4 2" xfId="4993" xr:uid="{6D14B475-6160-49E7-9C7B-CCC9CE2791AA}"/>
    <cellStyle name="Normal 9 3 5 2 5" xfId="4986" xr:uid="{080DA12F-76CC-4E19-9D9E-CFF6CFFF3F8F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727755D6-836D-4CAC-BC04-5BDD99C27A6B}"/>
    <cellStyle name="Normal 9 3 5 3 2 3" xfId="4995" xr:uid="{B99C8EB4-2432-4322-AB90-4E6BC398AAF9}"/>
    <cellStyle name="Normal 9 3 5 3 3" xfId="3218" xr:uid="{D376B54B-4288-4988-92BA-FE9EEEB32519}"/>
    <cellStyle name="Normal 9 3 5 3 3 2" xfId="4997" xr:uid="{2022E6D2-9E82-4175-8E4D-C419A0D9E2FD}"/>
    <cellStyle name="Normal 9 3 5 3 4" xfId="3219" xr:uid="{7B79ED67-678A-4700-95E9-FD42624D2D91}"/>
    <cellStyle name="Normal 9 3 5 3 4 2" xfId="4998" xr:uid="{AFB8B3FC-0B9A-4B10-BEDE-284749755E86}"/>
    <cellStyle name="Normal 9 3 5 3 5" xfId="4994" xr:uid="{C3403D92-351D-4ACE-84B8-6DA5157A283B}"/>
    <cellStyle name="Normal 9 3 5 4" xfId="3220" xr:uid="{E37FD5A4-8D85-4AF9-8746-2A27AD14D583}"/>
    <cellStyle name="Normal 9 3 5 4 2" xfId="4258" xr:uid="{D6C9FA30-B072-4839-ACB0-40FDE19D79FB}"/>
    <cellStyle name="Normal 9 3 5 4 2 2" xfId="5000" xr:uid="{81BC0BE1-D3E9-47D3-9074-7D272F18761B}"/>
    <cellStyle name="Normal 9 3 5 4 3" xfId="4999" xr:uid="{AE826B85-59EC-4291-8F51-F0A2A2EC0810}"/>
    <cellStyle name="Normal 9 3 5 5" xfId="3221" xr:uid="{81B55BE6-F6F2-41F3-B85B-B0837804FE64}"/>
    <cellStyle name="Normal 9 3 5 5 2" xfId="5001" xr:uid="{2D80C1CC-029E-4D75-98D3-82C50ADBE065}"/>
    <cellStyle name="Normal 9 3 5 6" xfId="3222" xr:uid="{3A11D87E-9994-4FC6-809F-B4E217F15DB3}"/>
    <cellStyle name="Normal 9 3 5 6 2" xfId="5002" xr:uid="{07CF7D7A-9B64-4D29-8CDE-2A3E5B9628FC}"/>
    <cellStyle name="Normal 9 3 5 7" xfId="4985" xr:uid="{D4726E6A-67EE-4272-9252-B687BC2C54D7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E0B34577-D56B-4A65-8482-4F645603AB0F}"/>
    <cellStyle name="Normal 9 3 6 2 2 3" xfId="5005" xr:uid="{F8253E71-0F42-4F9C-81E8-49BDFF97C47C}"/>
    <cellStyle name="Normal 9 3 6 2 3" xfId="3226" xr:uid="{BFB16D22-425E-4A4C-9E8B-76A55139CE48}"/>
    <cellStyle name="Normal 9 3 6 2 3 2" xfId="5007" xr:uid="{502A6850-12CD-4669-8506-477F5249FF75}"/>
    <cellStyle name="Normal 9 3 6 2 4" xfId="3227" xr:uid="{DEE05BC0-CAED-4A4E-AA58-32B1C758C8FE}"/>
    <cellStyle name="Normal 9 3 6 2 4 2" xfId="5008" xr:uid="{CFF63CA1-709B-42B1-AEB0-B79F2F58D9CD}"/>
    <cellStyle name="Normal 9 3 6 2 5" xfId="5004" xr:uid="{4380DB20-5D26-4DCE-8297-BDCE70B2D0E9}"/>
    <cellStyle name="Normal 9 3 6 3" xfId="3228" xr:uid="{9B268206-27D9-4036-B757-17A679EBF9F6}"/>
    <cellStyle name="Normal 9 3 6 3 2" xfId="4260" xr:uid="{F4A59E7F-A319-4A3D-BDFE-4A802922E196}"/>
    <cellStyle name="Normal 9 3 6 3 2 2" xfId="5010" xr:uid="{11DFDA2F-53A2-451D-86D5-7C95206EC2A2}"/>
    <cellStyle name="Normal 9 3 6 3 3" xfId="5009" xr:uid="{AD25C7DC-2B31-4533-9434-C103183D5407}"/>
    <cellStyle name="Normal 9 3 6 4" xfId="3229" xr:uid="{2A25F579-A2F9-4E80-98F9-BE1CA3AA2300}"/>
    <cellStyle name="Normal 9 3 6 4 2" xfId="5011" xr:uid="{6A696597-3390-4FAA-999E-CBEE3F8A9C52}"/>
    <cellStyle name="Normal 9 3 6 5" xfId="3230" xr:uid="{A38065C7-B910-4346-8B42-57F6B4E3B824}"/>
    <cellStyle name="Normal 9 3 6 5 2" xfId="5012" xr:uid="{DE51CE76-69F3-4C0D-B89F-75F45D8D3B80}"/>
    <cellStyle name="Normal 9 3 6 6" xfId="5003" xr:uid="{E8AA4AE3-0E69-4F58-A3B8-1856730A27B0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F4CE6D88-B874-447F-A0AA-6FB1F008B96F}"/>
    <cellStyle name="Normal 9 3 7 2 3" xfId="5014" xr:uid="{8B65DA21-6585-4CAE-8DC0-D1AEC5CE1450}"/>
    <cellStyle name="Normal 9 3 7 3" xfId="3233" xr:uid="{38775F42-C864-4A35-9A6E-6EB8D771FAB3}"/>
    <cellStyle name="Normal 9 3 7 3 2" xfId="5016" xr:uid="{6D01AAF7-CFD5-41D7-B2C4-567A480698DA}"/>
    <cellStyle name="Normal 9 3 7 4" xfId="3234" xr:uid="{7F377F1D-7586-4C1C-AC60-FA8942F86B23}"/>
    <cellStyle name="Normal 9 3 7 4 2" xfId="5017" xr:uid="{EE17FC71-718F-42B8-91A8-16D4955931E6}"/>
    <cellStyle name="Normal 9 3 7 5" xfId="5013" xr:uid="{7DEF9091-FE69-4735-831E-BACA66430DC6}"/>
    <cellStyle name="Normal 9 3 8" xfId="3235" xr:uid="{3EE253FF-82BE-49E8-B59F-DC9BEF7DAF32}"/>
    <cellStyle name="Normal 9 3 8 2" xfId="3236" xr:uid="{41429C95-83AF-4EE0-A816-07E56C62A355}"/>
    <cellStyle name="Normal 9 3 8 2 2" xfId="5019" xr:uid="{858EE29B-2D70-4500-BE70-437CF2D2ADD9}"/>
    <cellStyle name="Normal 9 3 8 3" xfId="3237" xr:uid="{F8F46510-84F2-451B-872B-5E61B548F04B}"/>
    <cellStyle name="Normal 9 3 8 3 2" xfId="5020" xr:uid="{592AA3E3-7B40-4ECC-BB14-5E83E72B18C7}"/>
    <cellStyle name="Normal 9 3 8 4" xfId="3238" xr:uid="{5B25F764-DE19-4C03-9C12-57F7E42DB5E6}"/>
    <cellStyle name="Normal 9 3 8 4 2" xfId="5021" xr:uid="{F06A41C8-B3A2-4F92-88E2-0624855F6B1C}"/>
    <cellStyle name="Normal 9 3 8 5" xfId="5018" xr:uid="{D57A2A95-55C8-46AD-8289-0619B387F1EF}"/>
    <cellStyle name="Normal 9 3 9" xfId="3239" xr:uid="{4F151668-A318-42FE-9B66-03C6CECE435F}"/>
    <cellStyle name="Normal 9 3 9 2" xfId="5022" xr:uid="{E64677B8-4546-4707-A2D9-AD5904E01986}"/>
    <cellStyle name="Normal 9 4" xfId="3240" xr:uid="{B36AF820-063D-4106-AA68-C19939629719}"/>
    <cellStyle name="Normal 9 4 10" xfId="3241" xr:uid="{05587996-56E9-472F-9AEA-D541525D9EDB}"/>
    <cellStyle name="Normal 9 4 10 2" xfId="5024" xr:uid="{DD4FAF40-424B-4CDB-9F0F-09F3A99E13AA}"/>
    <cellStyle name="Normal 9 4 11" xfId="3242" xr:uid="{D10EDA6B-A4CA-4A9B-A25A-EB03B9568D01}"/>
    <cellStyle name="Normal 9 4 11 2" xfId="5025" xr:uid="{84B19DA8-1346-4576-992B-6FA8AB4D193F}"/>
    <cellStyle name="Normal 9 4 12" xfId="5023" xr:uid="{2272D827-9317-491C-9967-1374EA19810A}"/>
    <cellStyle name="Normal 9 4 2" xfId="3243" xr:uid="{8AC80D2C-D820-4EC4-8604-A26386C0B4D5}"/>
    <cellStyle name="Normal 9 4 2 10" xfId="5026" xr:uid="{57D92A04-11E2-40CE-9B6D-F878A095F768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C58C5895-86DF-4A9E-B5F3-A7805A892789}"/>
    <cellStyle name="Normal 9 4 2 2 2 2 2 3" xfId="5030" xr:uid="{C05E1C6C-9A45-4038-A0B8-731400980617}"/>
    <cellStyle name="Normal 9 4 2 2 2 2 3" xfId="3248" xr:uid="{4EC5BD16-BFA6-4F0A-8F5C-336B40266A81}"/>
    <cellStyle name="Normal 9 4 2 2 2 2 3 2" xfId="5032" xr:uid="{7D88125F-DA94-4F0B-999F-208572E2FCE1}"/>
    <cellStyle name="Normal 9 4 2 2 2 2 4" xfId="3249" xr:uid="{61228715-DA0D-4526-8B76-26E7220A911F}"/>
    <cellStyle name="Normal 9 4 2 2 2 2 4 2" xfId="5033" xr:uid="{95038F2F-A193-41F1-8F9B-BE364EF39BDD}"/>
    <cellStyle name="Normal 9 4 2 2 2 2 5" xfId="5029" xr:uid="{7B048B7D-3265-4B84-90C6-5A00885F8ADF}"/>
    <cellStyle name="Normal 9 4 2 2 2 3" xfId="3250" xr:uid="{044B7EE5-169B-45B6-BB06-F969673A29EC}"/>
    <cellStyle name="Normal 9 4 2 2 2 3 2" xfId="3251" xr:uid="{9934C75E-97DC-4A5F-92D9-9BB9518D6B7A}"/>
    <cellStyle name="Normal 9 4 2 2 2 3 2 2" xfId="5035" xr:uid="{2BAD5F31-CF8A-412A-A1A4-E22CC695F7DB}"/>
    <cellStyle name="Normal 9 4 2 2 2 3 3" xfId="3252" xr:uid="{CC6D834B-C4D9-4194-84D9-E271FA2738D2}"/>
    <cellStyle name="Normal 9 4 2 2 2 3 3 2" xfId="5036" xr:uid="{CC55AEE5-44E4-41EF-981C-E9E98ED640CF}"/>
    <cellStyle name="Normal 9 4 2 2 2 3 4" xfId="3253" xr:uid="{C0DFF6F1-8303-4F5C-BA12-2A0C67856970}"/>
    <cellStyle name="Normal 9 4 2 2 2 3 4 2" xfId="5037" xr:uid="{B7073982-BD13-4634-B989-E95F099B214B}"/>
    <cellStyle name="Normal 9 4 2 2 2 3 5" xfId="5034" xr:uid="{24D2A47C-FCBF-40D5-8EF2-FBD36BDED967}"/>
    <cellStyle name="Normal 9 4 2 2 2 4" xfId="3254" xr:uid="{8E6B803C-95FC-4CC7-BD71-A248E7196F0B}"/>
    <cellStyle name="Normal 9 4 2 2 2 4 2" xfId="5038" xr:uid="{EBBD76BF-CC9C-43E8-B082-E2B2FF17DFD8}"/>
    <cellStyle name="Normal 9 4 2 2 2 5" xfId="3255" xr:uid="{1586594D-1969-4E74-AE57-6F0C25308D6E}"/>
    <cellStyle name="Normal 9 4 2 2 2 5 2" xfId="5039" xr:uid="{95DC41A2-F0DE-46B3-A1BD-3D512C483203}"/>
    <cellStyle name="Normal 9 4 2 2 2 6" xfId="3256" xr:uid="{8EF72C3A-1B20-4919-A3FF-7A4971B0B7F8}"/>
    <cellStyle name="Normal 9 4 2 2 2 6 2" xfId="5040" xr:uid="{26469900-D5B3-4F65-82A1-67472BE36EBF}"/>
    <cellStyle name="Normal 9 4 2 2 2 7" xfId="5028" xr:uid="{B793E494-3D04-4859-AA2C-B751D4397671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74797C5E-6FA0-4DB0-BE86-F47E301CA3AF}"/>
    <cellStyle name="Normal 9 4 2 2 3 2 3" xfId="3260" xr:uid="{6F8DDBC6-3E3A-40CD-A4F4-C1180DC5667B}"/>
    <cellStyle name="Normal 9 4 2 2 3 2 3 2" xfId="5044" xr:uid="{709E0B56-EFE8-41DD-AE1C-885DAC25D8A2}"/>
    <cellStyle name="Normal 9 4 2 2 3 2 4" xfId="3261" xr:uid="{219981AE-239B-4A9A-8E59-0EE983D2BF3D}"/>
    <cellStyle name="Normal 9 4 2 2 3 2 4 2" xfId="5045" xr:uid="{F2A08DD3-DF0E-4E0D-A1A8-B8787A36CA04}"/>
    <cellStyle name="Normal 9 4 2 2 3 2 5" xfId="5042" xr:uid="{9FF6AE5A-0F6E-4151-9C8B-3182EDEC59B8}"/>
    <cellStyle name="Normal 9 4 2 2 3 3" xfId="3262" xr:uid="{23E1501E-7B04-40CD-A487-2F219F247E65}"/>
    <cellStyle name="Normal 9 4 2 2 3 3 2" xfId="5046" xr:uid="{4CE2DD34-F08E-4ED4-B992-DB2D25AC08CE}"/>
    <cellStyle name="Normal 9 4 2 2 3 4" xfId="3263" xr:uid="{E1B79620-2A9C-4A0F-B2AD-3E033A2CE8F8}"/>
    <cellStyle name="Normal 9 4 2 2 3 4 2" xfId="5047" xr:uid="{3DCC891F-D60A-4D81-B898-422AE0DBC858}"/>
    <cellStyle name="Normal 9 4 2 2 3 5" xfId="3264" xr:uid="{110D809D-0BC3-46CD-B72B-711780E9050F}"/>
    <cellStyle name="Normal 9 4 2 2 3 5 2" xfId="5048" xr:uid="{DBE566A2-C6F7-4888-B69F-629ABF8235AB}"/>
    <cellStyle name="Normal 9 4 2 2 3 6" xfId="5041" xr:uid="{73F93E73-D6CA-400B-A4A8-05336064DD03}"/>
    <cellStyle name="Normal 9 4 2 2 4" xfId="3265" xr:uid="{B8C2EED8-CB66-47A1-ADA3-DD4BA98651F3}"/>
    <cellStyle name="Normal 9 4 2 2 4 2" xfId="3266" xr:uid="{0BC5AF3E-CC97-466E-ACF1-9AA392D62128}"/>
    <cellStyle name="Normal 9 4 2 2 4 2 2" xfId="5050" xr:uid="{C9DB3FA9-775D-4E7A-A104-DA57D648FCFF}"/>
    <cellStyle name="Normal 9 4 2 2 4 2 2 2" xfId="5672" xr:uid="{2F4EAA7A-F7D2-4DBD-8251-F37A99762167}"/>
    <cellStyle name="Normal 9 4 2 2 4 3" xfId="3267" xr:uid="{17E09A5C-8A59-4EB1-8865-BE6EC04B6B60}"/>
    <cellStyle name="Normal 9 4 2 2 4 3 2" xfId="5051" xr:uid="{B7236FB9-E1F4-4265-8CFD-F8C4C39824AE}"/>
    <cellStyle name="Normal 9 4 2 2 4 4" xfId="3268" xr:uid="{71E5044D-E050-4A67-87BB-3B7AEAEEA0E1}"/>
    <cellStyle name="Normal 9 4 2 2 4 4 2" xfId="5052" xr:uid="{0B62B6E3-9F17-4F78-9269-8405FC7D2856}"/>
    <cellStyle name="Normal 9 4 2 2 4 5" xfId="5049" xr:uid="{D589F909-554E-451D-B516-1E15E3A930D2}"/>
    <cellStyle name="Normal 9 4 2 2 5" xfId="3269" xr:uid="{A1A31F0E-5E48-40A1-A790-F81542757042}"/>
    <cellStyle name="Normal 9 4 2 2 5 2" xfId="3270" xr:uid="{B07BD559-0B0D-479E-8705-6D1395CB3079}"/>
    <cellStyle name="Normal 9 4 2 2 5 2 2" xfId="5054" xr:uid="{4E5293BD-9638-42EC-BCE0-281E7E2EFA2C}"/>
    <cellStyle name="Normal 9 4 2 2 5 3" xfId="3271" xr:uid="{D696B72D-DA5D-432D-B7FC-060A1F34C1ED}"/>
    <cellStyle name="Normal 9 4 2 2 5 3 2" xfId="5055" xr:uid="{476B83F6-8C50-4830-8A10-A8A6930D64A8}"/>
    <cellStyle name="Normal 9 4 2 2 5 4" xfId="3272" xr:uid="{13EBF954-1F08-4D3B-B5FA-D19F1D84E502}"/>
    <cellStyle name="Normal 9 4 2 2 5 4 2" xfId="5056" xr:uid="{A03CF9DB-7164-4BE8-82D3-8158C9382193}"/>
    <cellStyle name="Normal 9 4 2 2 5 5" xfId="5053" xr:uid="{4B55BCCA-E794-41C3-8EE7-C4E323E7B47D}"/>
    <cellStyle name="Normal 9 4 2 2 6" xfId="3273" xr:uid="{FAF572B2-5516-4FEC-B5D0-D8BB079B286A}"/>
    <cellStyle name="Normal 9 4 2 2 6 2" xfId="5057" xr:uid="{5E1B3782-CBDC-4100-9F1E-29416EFCD44B}"/>
    <cellStyle name="Normal 9 4 2 2 7" xfId="3274" xr:uid="{8B112F79-1278-4631-81D6-9972DA2AC6D9}"/>
    <cellStyle name="Normal 9 4 2 2 7 2" xfId="5058" xr:uid="{6C59185F-C16A-41D2-A0C9-73DF9B7B6860}"/>
    <cellStyle name="Normal 9 4 2 2 8" xfId="3275" xr:uid="{6CF4D569-8D5B-414E-922F-009464BABB7D}"/>
    <cellStyle name="Normal 9 4 2 2 8 2" xfId="5059" xr:uid="{D223D1F1-D80E-45CE-A77A-7DA99D4EBCD4}"/>
    <cellStyle name="Normal 9 4 2 2 9" xfId="5027" xr:uid="{86031944-02C0-4699-A464-FE963AC84860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CB4EDCF5-F8BF-4F0B-8E6E-4BF958EED720}"/>
    <cellStyle name="Normal 9 4 2 3 2 2 2 3" xfId="5063" xr:uid="{0FA029BB-0FB2-455D-A97A-B9ABB0EA2C9B}"/>
    <cellStyle name="Normal 9 4 2 3 2 2 3" xfId="4265" xr:uid="{2ECDEDAD-A212-4492-8F74-A6CEEF34DDEA}"/>
    <cellStyle name="Normal 9 4 2 3 2 2 3 2" xfId="5065" xr:uid="{C7E772B7-F0DD-44FC-B0B8-E4F1B73E3B0D}"/>
    <cellStyle name="Normal 9 4 2 3 2 2 4" xfId="5062" xr:uid="{EB9E4748-C791-41DE-AB12-FD88931687AC}"/>
    <cellStyle name="Normal 9 4 2 3 2 3" xfId="3279" xr:uid="{8CDEB715-07C0-4FE4-A61E-49CC1FB8EB0C}"/>
    <cellStyle name="Normal 9 4 2 3 2 3 2" xfId="4266" xr:uid="{49793AFE-CA67-4B52-AE66-F411EC6ECE11}"/>
    <cellStyle name="Normal 9 4 2 3 2 3 2 2" xfId="5067" xr:uid="{933F6EE3-9532-445D-9F3C-ADB9D421FD71}"/>
    <cellStyle name="Normal 9 4 2 3 2 3 3" xfId="5066" xr:uid="{E7326FCC-7C00-4E06-8827-8EED7FB70456}"/>
    <cellStyle name="Normal 9 4 2 3 2 4" xfId="3280" xr:uid="{6813B584-FABB-43CA-AEE4-24CDD72D4F7D}"/>
    <cellStyle name="Normal 9 4 2 3 2 4 2" xfId="5068" xr:uid="{2DB63F7C-3670-4CB7-AA22-E52005ED16E4}"/>
    <cellStyle name="Normal 9 4 2 3 2 5" xfId="5061" xr:uid="{D1EC29C5-796D-469F-9613-BE817C5336A6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FC23BB0C-D932-42E7-BE24-AFDA574FA402}"/>
    <cellStyle name="Normal 9 4 2 3 3 2 3" xfId="5070" xr:uid="{928AA549-8E58-4EE8-85A7-B9846B021DA1}"/>
    <cellStyle name="Normal 9 4 2 3 3 3" xfId="3283" xr:uid="{ABFF89AF-85E3-46C9-B362-41EEC11E2AEE}"/>
    <cellStyle name="Normal 9 4 2 3 3 3 2" xfId="5072" xr:uid="{1FF84520-B242-49F0-A5AB-38C43166544D}"/>
    <cellStyle name="Normal 9 4 2 3 3 4" xfId="3284" xr:uid="{549A0934-7F38-4FBF-B25D-0C11B396FC8C}"/>
    <cellStyle name="Normal 9 4 2 3 3 4 2" xfId="5073" xr:uid="{9A84A0EA-9E78-4B51-B473-FE08E093B412}"/>
    <cellStyle name="Normal 9 4 2 3 3 5" xfId="5069" xr:uid="{B8DE44CA-0179-4A2E-8F04-BF91F9C5D314}"/>
    <cellStyle name="Normal 9 4 2 3 4" xfId="3285" xr:uid="{EE1C93E9-6800-4BBD-A6DA-7EAAA8FB2FD6}"/>
    <cellStyle name="Normal 9 4 2 3 4 2" xfId="4268" xr:uid="{D58037FC-2370-4193-A0C1-F8E06A91FC04}"/>
    <cellStyle name="Normal 9 4 2 3 4 2 2" xfId="5075" xr:uid="{C8EF3DB1-5532-47E5-93FB-8505DBCF152C}"/>
    <cellStyle name="Normal 9 4 2 3 4 3" xfId="5074" xr:uid="{968877EF-5EA2-4989-B217-AF04E355EEFF}"/>
    <cellStyle name="Normal 9 4 2 3 5" xfId="3286" xr:uid="{E8C37C29-FD4B-49BC-8E22-AC2EBE7DF593}"/>
    <cellStyle name="Normal 9 4 2 3 5 2" xfId="5076" xr:uid="{44EA984A-1C44-413A-9AB0-2559BDECBCF6}"/>
    <cellStyle name="Normal 9 4 2 3 6" xfId="3287" xr:uid="{906AEEC2-8CF4-473F-99C6-F43E29750A31}"/>
    <cellStyle name="Normal 9 4 2 3 6 2" xfId="5077" xr:uid="{A9D4A735-E4A5-450B-9482-DF4F8235A381}"/>
    <cellStyle name="Normal 9 4 2 3 7" xfId="5060" xr:uid="{05018329-1AD5-43FB-91F9-F05E1A08840A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0E639AB2-DF9B-42A8-8255-2469FC8B8B4F}"/>
    <cellStyle name="Normal 9 4 2 4 2 2 3" xfId="5080" xr:uid="{F6CD9146-89BF-47DF-9573-E867F516DDEB}"/>
    <cellStyle name="Normal 9 4 2 4 2 3" xfId="3291" xr:uid="{B5DF5C07-B2AB-4224-A98B-82ABF32D17FE}"/>
    <cellStyle name="Normal 9 4 2 4 2 3 2" xfId="5082" xr:uid="{11F7A463-6466-44F3-95F7-D15A527AA1C0}"/>
    <cellStyle name="Normal 9 4 2 4 2 4" xfId="3292" xr:uid="{E3649021-61EE-422C-820F-959F7B2F146A}"/>
    <cellStyle name="Normal 9 4 2 4 2 4 2" xfId="5083" xr:uid="{B51F3CCE-34B8-4CB9-869E-183C34E060E8}"/>
    <cellStyle name="Normal 9 4 2 4 2 5" xfId="5079" xr:uid="{A97001A7-2D34-4C46-8611-5C3869B53CBB}"/>
    <cellStyle name="Normal 9 4 2 4 3" xfId="3293" xr:uid="{A9E734C7-CD7B-445D-A574-47F4C6690C6E}"/>
    <cellStyle name="Normal 9 4 2 4 3 2" xfId="4270" xr:uid="{4F7E71AF-2EBC-4F6C-BBB1-729B073D06F1}"/>
    <cellStyle name="Normal 9 4 2 4 3 2 2" xfId="5085" xr:uid="{04EA7DEB-2506-4555-B558-132E66F69A01}"/>
    <cellStyle name="Normal 9 4 2 4 3 3" xfId="5084" xr:uid="{E1E92029-AFBC-49F5-B604-BFFD2566F45A}"/>
    <cellStyle name="Normal 9 4 2 4 4" xfId="3294" xr:uid="{DC7FEBBA-CC56-40D6-96FC-5EF4CE97DDAF}"/>
    <cellStyle name="Normal 9 4 2 4 4 2" xfId="5086" xr:uid="{207B9DE5-004B-4810-9FB7-0BD6A421003D}"/>
    <cellStyle name="Normal 9 4 2 4 5" xfId="3295" xr:uid="{8DE7B1EA-9A22-4B40-B828-D5462898E796}"/>
    <cellStyle name="Normal 9 4 2 4 5 2" xfId="5087" xr:uid="{3F8CD256-5845-4C04-89CA-AD7223DE9D53}"/>
    <cellStyle name="Normal 9 4 2 4 6" xfId="5078" xr:uid="{9FFD90D4-1751-4921-8B9C-2EC20F54877E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60B5EDA5-DA7E-41D7-A4E1-C77EA1C38F2C}"/>
    <cellStyle name="Normal 9 4 2 5 2 3" xfId="5089" xr:uid="{32055093-43BC-445D-BDBE-8D0CD787283B}"/>
    <cellStyle name="Normal 9 4 2 5 3" xfId="3298" xr:uid="{515F52F5-1FF6-4780-AB0D-57AC1901353A}"/>
    <cellStyle name="Normal 9 4 2 5 3 2" xfId="5091" xr:uid="{8162C94D-AEE8-45EA-B4C1-1202EF845E81}"/>
    <cellStyle name="Normal 9 4 2 5 4" xfId="3299" xr:uid="{E7E48E44-7E34-4478-905F-783CE06C0F36}"/>
    <cellStyle name="Normal 9 4 2 5 4 2" xfId="5092" xr:uid="{9434322A-043B-4B24-A4DE-C2B4CC1C6992}"/>
    <cellStyle name="Normal 9 4 2 5 5" xfId="5088" xr:uid="{8EB030C8-12B0-461E-8947-1CD2B85A7A1F}"/>
    <cellStyle name="Normal 9 4 2 6" xfId="3300" xr:uid="{5C803D0A-6AEB-4A8F-8E80-8D3622118DA2}"/>
    <cellStyle name="Normal 9 4 2 6 2" xfId="3301" xr:uid="{EBA2872D-81A5-4177-BD14-9D3F5247FA3D}"/>
    <cellStyle name="Normal 9 4 2 6 2 2" xfId="5094" xr:uid="{1281944B-231A-4A5D-A130-A3FE0639203E}"/>
    <cellStyle name="Normal 9 4 2 6 3" xfId="3302" xr:uid="{30B89C50-1B50-431D-AE16-A9B691624786}"/>
    <cellStyle name="Normal 9 4 2 6 3 2" xfId="5095" xr:uid="{AA11F78E-5242-4911-BE1A-28CFA7736467}"/>
    <cellStyle name="Normal 9 4 2 6 4" xfId="3303" xr:uid="{E02EA51D-AE4E-4A27-B385-1D45F1D7B0F0}"/>
    <cellStyle name="Normal 9 4 2 6 4 2" xfId="5096" xr:uid="{FB6C04E4-F9BF-496E-80BE-15772A1DDB12}"/>
    <cellStyle name="Normal 9 4 2 6 5" xfId="5093" xr:uid="{7EF992EC-77AC-484E-8DC7-998FF31B6CA1}"/>
    <cellStyle name="Normal 9 4 2 7" xfId="3304" xr:uid="{717EC764-6200-4781-9DBE-7AE01DC492DD}"/>
    <cellStyle name="Normal 9 4 2 7 2" xfId="5097" xr:uid="{684AAABB-F9CB-499F-8165-15125DDFC946}"/>
    <cellStyle name="Normal 9 4 2 8" xfId="3305" xr:uid="{D54AE50E-6751-456D-B814-0BC1D4404099}"/>
    <cellStyle name="Normal 9 4 2 8 2" xfId="5098" xr:uid="{FA9C684B-B7C7-4FC8-87B2-57659F9B2C8B}"/>
    <cellStyle name="Normal 9 4 2 9" xfId="3306" xr:uid="{B26C6B3A-C714-4834-A076-37A046B30935}"/>
    <cellStyle name="Normal 9 4 2 9 2" xfId="5099" xr:uid="{01F61687-2AAF-45BB-B37A-3D38A800831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B7D086A1-0527-4C78-BDC8-C774140B2C35}"/>
    <cellStyle name="Normal 9 4 3 2 2 2 2 2 2" xfId="5475" xr:uid="{B8178B54-034B-4A1D-9B8A-9730A2FA6E86}"/>
    <cellStyle name="Normal 9 4 3 2 2 2 2 2 3" xfId="5104" xr:uid="{45E63D1A-C99D-492E-B569-5B69CC537B7B}"/>
    <cellStyle name="Normal 9 4 3 2 2 2 3" xfId="4754" xr:uid="{D6800DF6-6DBE-47FF-AE50-08EF8E6E27EE}"/>
    <cellStyle name="Normal 9 4 3 2 2 2 3 2" xfId="5476" xr:uid="{9515CA4B-F4DA-4B02-9EC4-994BBDD8E10E}"/>
    <cellStyle name="Normal 9 4 3 2 2 2 3 3" xfId="5103" xr:uid="{3ECBB912-ECAE-4E06-AD7A-58AA8E30047E}"/>
    <cellStyle name="Normal 9 4 3 2 2 3" xfId="3311" xr:uid="{11006371-3CA0-4985-B591-71D72B539045}"/>
    <cellStyle name="Normal 9 4 3 2 2 3 2" xfId="4755" xr:uid="{843AD96A-0337-40BE-966E-F61F414CAA92}"/>
    <cellStyle name="Normal 9 4 3 2 2 3 2 2" xfId="5477" xr:uid="{7AEAFF9B-693B-4DBF-8B5A-C23DFAAC177B}"/>
    <cellStyle name="Normal 9 4 3 2 2 3 2 3" xfId="5105" xr:uid="{0F9A40DC-D8AB-4620-B97E-57F8A9F83E47}"/>
    <cellStyle name="Normal 9 4 3 2 2 4" xfId="3312" xr:uid="{E62A273D-F6D5-433E-B6BD-74AE87A1D16D}"/>
    <cellStyle name="Normal 9 4 3 2 2 4 2" xfId="5106" xr:uid="{E1C5B85E-5D64-4340-9616-18C88CB77BC6}"/>
    <cellStyle name="Normal 9 4 3 2 2 5" xfId="5102" xr:uid="{C08FA000-8516-4E64-98A2-2C184119F99C}"/>
    <cellStyle name="Normal 9 4 3 2 3" xfId="3313" xr:uid="{CDF820E3-1F8D-4790-8EBB-F35BAB48E074}"/>
    <cellStyle name="Normal 9 4 3 2 3 2" xfId="3314" xr:uid="{C6D6D191-4345-4124-95DB-DA72114A04AD}"/>
    <cellStyle name="Normal 9 4 3 2 3 2 2" xfId="4756" xr:uid="{A62B209C-565A-461F-AD43-712BE4B699D0}"/>
    <cellStyle name="Normal 9 4 3 2 3 2 2 2" xfId="5478" xr:uid="{5DE98499-47F4-4BE9-8060-F9439076A010}"/>
    <cellStyle name="Normal 9 4 3 2 3 2 2 3" xfId="5108" xr:uid="{154F653C-69F7-4351-97D5-9DBD818990A8}"/>
    <cellStyle name="Normal 9 4 3 2 3 3" xfId="3315" xr:uid="{F82A6596-11F2-4F37-AE15-33682F6E3CCA}"/>
    <cellStyle name="Normal 9 4 3 2 3 3 2" xfId="5109" xr:uid="{6696E7FF-5442-4D70-8F9D-A535671E3631}"/>
    <cellStyle name="Normal 9 4 3 2 3 4" xfId="3316" xr:uid="{93A4C50D-082E-4EAA-80B5-ABA592ACE146}"/>
    <cellStyle name="Normal 9 4 3 2 3 4 2" xfId="5110" xr:uid="{EA338E4C-B4F6-4C9F-BD6F-EF36F9EA8D38}"/>
    <cellStyle name="Normal 9 4 3 2 3 5" xfId="5107" xr:uid="{2B06F9E6-7130-4BDB-8417-A6C59485F2BE}"/>
    <cellStyle name="Normal 9 4 3 2 4" xfId="3317" xr:uid="{0989A098-235A-42A9-8FF4-60D3A72B6897}"/>
    <cellStyle name="Normal 9 4 3 2 4 2" xfId="4757" xr:uid="{1ADAEF87-FB57-42AE-904E-CF0396C6032C}"/>
    <cellStyle name="Normal 9 4 3 2 4 2 2" xfId="5479" xr:uid="{8791D6E8-6669-4E9D-ABE4-8A7ADBFC95C2}"/>
    <cellStyle name="Normal 9 4 3 2 4 2 3" xfId="5111" xr:uid="{5A0766DA-0AC8-4C39-8CB1-D412DB1F1D85}"/>
    <cellStyle name="Normal 9 4 3 2 5" xfId="3318" xr:uid="{74781C37-F52E-4614-9623-0B5315CC4C21}"/>
    <cellStyle name="Normal 9 4 3 2 5 2" xfId="5112" xr:uid="{FD05F8C4-7BB3-404E-9B05-21D86758FB7E}"/>
    <cellStyle name="Normal 9 4 3 2 6" xfId="3319" xr:uid="{47557503-8191-4F66-A55C-0066518F1329}"/>
    <cellStyle name="Normal 9 4 3 2 6 2" xfId="5113" xr:uid="{07C1D79F-1BF2-4BD2-B93E-A57392A5170D}"/>
    <cellStyle name="Normal 9 4 3 2 7" xfId="5101" xr:uid="{5F26CCA5-934D-4EEC-A095-B5E43B64BE2B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A964FC87-1D11-4CB1-A89F-A3C3BA71A327}"/>
    <cellStyle name="Normal 9 4 3 3 2 2 2 2" xfId="5480" xr:uid="{55A1C5AA-21A8-4D9A-BFAD-744861FD54C7}"/>
    <cellStyle name="Normal 9 4 3 3 2 2 2 3" xfId="5116" xr:uid="{29876FD0-E448-45D5-99DD-757BA737519F}"/>
    <cellStyle name="Normal 9 4 3 3 2 3" xfId="3323" xr:uid="{7540B3B3-BE63-4382-8788-035841DB8000}"/>
    <cellStyle name="Normal 9 4 3 3 2 3 2" xfId="5117" xr:uid="{9EF1D50F-9555-47F9-924B-ED5E7A025486}"/>
    <cellStyle name="Normal 9 4 3 3 2 4" xfId="3324" xr:uid="{4D05D9EA-2B64-4F3B-97E4-EE0965D522EA}"/>
    <cellStyle name="Normal 9 4 3 3 2 4 2" xfId="5118" xr:uid="{528EBC4F-0AE3-45CF-B19C-5A7FD0AC5FD2}"/>
    <cellStyle name="Normal 9 4 3 3 2 5" xfId="5115" xr:uid="{AB287C2B-1865-4E52-9921-26F99F3F35A5}"/>
    <cellStyle name="Normal 9 4 3 3 3" xfId="3325" xr:uid="{1695321A-5755-4761-9344-30D1F8022A20}"/>
    <cellStyle name="Normal 9 4 3 3 3 2" xfId="4759" xr:uid="{A621B3E6-AC76-447B-B933-189E531B1055}"/>
    <cellStyle name="Normal 9 4 3 3 3 2 2" xfId="5481" xr:uid="{8DDF7D14-AB73-4F49-AE38-747ECF28D684}"/>
    <cellStyle name="Normal 9 4 3 3 3 2 3" xfId="5119" xr:uid="{4DCF78A5-6740-4A31-A619-611AB6A2B794}"/>
    <cellStyle name="Normal 9 4 3 3 4" xfId="3326" xr:uid="{E5D4892A-4307-46D8-9909-A239FFC90172}"/>
    <cellStyle name="Normal 9 4 3 3 4 2" xfId="5120" xr:uid="{B607E26F-C56E-4557-9135-CA3566E5691E}"/>
    <cellStyle name="Normal 9 4 3 3 5" xfId="3327" xr:uid="{4FF37372-DFBC-4372-9252-087A62240A77}"/>
    <cellStyle name="Normal 9 4 3 3 5 2" xfId="5121" xr:uid="{EEFB0A75-A8DB-4176-B847-542629174CA4}"/>
    <cellStyle name="Normal 9 4 3 3 6" xfId="5114" xr:uid="{D69B2ED3-DC24-4E46-8D6D-7EFD094757E8}"/>
    <cellStyle name="Normal 9 4 3 4" xfId="3328" xr:uid="{B65728D1-7259-48BA-B3D2-BD4C2CBF7246}"/>
    <cellStyle name="Normal 9 4 3 4 2" xfId="3329" xr:uid="{BE4EE3B0-ECF7-4EF0-ADD3-F7F9BC0D8FBD}"/>
    <cellStyle name="Normal 9 4 3 4 2 2" xfId="4760" xr:uid="{9C40D596-1CE3-4296-934A-E97B428C5411}"/>
    <cellStyle name="Normal 9 4 3 4 2 2 2" xfId="5482" xr:uid="{23084439-5CFD-4D70-9566-146B5C19D792}"/>
    <cellStyle name="Normal 9 4 3 4 2 2 3" xfId="5123" xr:uid="{B90B8612-A63A-4329-8068-C4DB641B5E1F}"/>
    <cellStyle name="Normal 9 4 3 4 3" xfId="3330" xr:uid="{B566C851-B38D-41FF-BF26-4880290593F5}"/>
    <cellStyle name="Normal 9 4 3 4 3 2" xfId="5124" xr:uid="{001A08DB-F68D-4858-85B7-8A8D531934F5}"/>
    <cellStyle name="Normal 9 4 3 4 4" xfId="3331" xr:uid="{C4DF18AD-95DD-4803-8718-861871550545}"/>
    <cellStyle name="Normal 9 4 3 4 4 2" xfId="5125" xr:uid="{6F3BDA4F-40FE-480B-9DAA-DB37983B1084}"/>
    <cellStyle name="Normal 9 4 3 4 5" xfId="5122" xr:uid="{EED47C91-21D7-4F08-8345-F6AE3298F709}"/>
    <cellStyle name="Normal 9 4 3 5" xfId="3332" xr:uid="{6BE34A0C-5247-4E0E-8C18-CBEF482FD451}"/>
    <cellStyle name="Normal 9 4 3 5 2" xfId="3333" xr:uid="{69C0B82B-E59E-451D-8DA8-F3B070829995}"/>
    <cellStyle name="Normal 9 4 3 5 2 2" xfId="5127" xr:uid="{BC296AA7-AAFE-44EF-A4EE-FDD066EFEF5B}"/>
    <cellStyle name="Normal 9 4 3 5 3" xfId="3334" xr:uid="{C658907C-AF6D-45D3-88AB-E4B8019AE96D}"/>
    <cellStyle name="Normal 9 4 3 5 3 2" xfId="5128" xr:uid="{CC41BCED-7F94-42A4-9D08-FF50867C54B9}"/>
    <cellStyle name="Normal 9 4 3 5 4" xfId="3335" xr:uid="{8BAF2CE6-A7BF-40F0-8222-1362BA7F2706}"/>
    <cellStyle name="Normal 9 4 3 5 4 2" xfId="5129" xr:uid="{0C6ABAC0-D564-4B71-BC34-D36113C5BE3E}"/>
    <cellStyle name="Normal 9 4 3 5 5" xfId="5126" xr:uid="{F3C9E21E-8FD7-429F-81C0-AE2E4A631F8F}"/>
    <cellStyle name="Normal 9 4 3 6" xfId="3336" xr:uid="{663F01B0-33FA-4D39-B6E1-F587E2B0AF15}"/>
    <cellStyle name="Normal 9 4 3 6 2" xfId="5130" xr:uid="{07A9C83D-3BAB-4A21-9519-396B72C916E5}"/>
    <cellStyle name="Normal 9 4 3 7" xfId="3337" xr:uid="{ED672016-18E9-4ABB-90F2-C09EC1FDC260}"/>
    <cellStyle name="Normal 9 4 3 7 2" xfId="5131" xr:uid="{A7026FA2-94D7-48DB-9B64-CE4EE0521339}"/>
    <cellStyle name="Normal 9 4 3 8" xfId="3338" xr:uid="{818A346A-71F6-4324-9525-50E86AB2A0BA}"/>
    <cellStyle name="Normal 9 4 3 8 2" xfId="5132" xr:uid="{565C98BF-46F8-40ED-9B04-58E6DB6973A2}"/>
    <cellStyle name="Normal 9 4 3 9" xfId="5100" xr:uid="{35BFD2A2-F452-4D84-AF2E-2B88F3C9F8E1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249D702F-BEC0-4427-A691-59601FC987BC}"/>
    <cellStyle name="Normal 9 4 4 2 2 2 3" xfId="5136" xr:uid="{09FEAAE3-81AC-460B-9CCC-DD65FA639F84}"/>
    <cellStyle name="Normal 9 4 4 2 2 3" xfId="3343" xr:uid="{1B8C1CF7-E5C9-4880-B588-E7606850BBF2}"/>
    <cellStyle name="Normal 9 4 4 2 2 3 2" xfId="5138" xr:uid="{A811F08D-4FFF-41E9-B506-081EBA3ABA05}"/>
    <cellStyle name="Normal 9 4 4 2 2 4" xfId="3344" xr:uid="{A6BBA61C-2B58-4B6A-8522-D19F9275B174}"/>
    <cellStyle name="Normal 9 4 4 2 2 4 2" xfId="5139" xr:uid="{D97C4354-98C3-4E36-93E1-6F3938DE5D43}"/>
    <cellStyle name="Normal 9 4 4 2 2 5" xfId="5135" xr:uid="{8ADD82C4-929E-4A8F-A97A-E3859902F063}"/>
    <cellStyle name="Normal 9 4 4 2 3" xfId="3345" xr:uid="{58AD18EB-8B28-4CCF-A2F5-A6C00EBA9C96}"/>
    <cellStyle name="Normal 9 4 4 2 3 2" xfId="4274" xr:uid="{7633241B-2A2F-4012-9F3C-417098F53043}"/>
    <cellStyle name="Normal 9 4 4 2 3 2 2" xfId="5141" xr:uid="{A5D54B6C-5AEF-454F-8AFA-5D280A211F8C}"/>
    <cellStyle name="Normal 9 4 4 2 3 3" xfId="5140" xr:uid="{FDA21353-268C-42C5-A5D1-6F52DE1168C7}"/>
    <cellStyle name="Normal 9 4 4 2 4" xfId="3346" xr:uid="{3F26112B-9D0F-4391-92B1-84B930FB740C}"/>
    <cellStyle name="Normal 9 4 4 2 4 2" xfId="5142" xr:uid="{F8440505-A361-45CB-98B6-78CBA8625C19}"/>
    <cellStyle name="Normal 9 4 4 2 5" xfId="3347" xr:uid="{97EBE7D5-F65F-460B-9708-FD331A512542}"/>
    <cellStyle name="Normal 9 4 4 2 5 2" xfId="5143" xr:uid="{81009E88-0FAF-496E-8653-094A00A2768D}"/>
    <cellStyle name="Normal 9 4 4 2 6" xfId="5134" xr:uid="{D63ABF79-BFA8-48A8-9F4F-784EEEF97219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EC7F934D-873E-4EC2-9D9B-C3B2F1A5F009}"/>
    <cellStyle name="Normal 9 4 4 3 2 3" xfId="5145" xr:uid="{D9CFFAD6-76F7-4E20-BF2B-CC5AA528B26F}"/>
    <cellStyle name="Normal 9 4 4 3 3" xfId="3350" xr:uid="{677283A2-FBAA-4A7D-BF93-5C581F8828B9}"/>
    <cellStyle name="Normal 9 4 4 3 3 2" xfId="5147" xr:uid="{F7BC08DC-7AC6-4DB3-BB18-9BE8FE03DE9B}"/>
    <cellStyle name="Normal 9 4 4 3 4" xfId="3351" xr:uid="{086C0F03-BD4C-4343-9F4F-C5C72CC9C108}"/>
    <cellStyle name="Normal 9 4 4 3 4 2" xfId="5148" xr:uid="{8D9D8BFD-1CD5-47DC-8E4A-007F405DEB15}"/>
    <cellStyle name="Normal 9 4 4 3 5" xfId="5144" xr:uid="{A70C3556-7B46-4FBB-BB3A-89E7757FC79F}"/>
    <cellStyle name="Normal 9 4 4 4" xfId="3352" xr:uid="{373083DB-45F7-467D-8220-0D1AFD273947}"/>
    <cellStyle name="Normal 9 4 4 4 2" xfId="3353" xr:uid="{321DF2AC-9CAD-420A-9817-3F63C8157AEA}"/>
    <cellStyle name="Normal 9 4 4 4 2 2" xfId="5150" xr:uid="{A0879F59-5CD8-4586-9900-F23B5ACCFC9D}"/>
    <cellStyle name="Normal 9 4 4 4 3" xfId="3354" xr:uid="{B396A407-E763-4E74-9620-D29DAC74A0C9}"/>
    <cellStyle name="Normal 9 4 4 4 3 2" xfId="5151" xr:uid="{FE2AAD8B-D14A-4D5F-A009-50548D6AB8B2}"/>
    <cellStyle name="Normal 9 4 4 4 4" xfId="3355" xr:uid="{49057117-C5D1-4F54-9358-182822105648}"/>
    <cellStyle name="Normal 9 4 4 4 4 2" xfId="5152" xr:uid="{345005D2-EF44-4264-9BC9-D4A87E99BA7C}"/>
    <cellStyle name="Normal 9 4 4 4 5" xfId="5149" xr:uid="{0E653D08-A20B-4A54-AE6D-71BD873B3535}"/>
    <cellStyle name="Normal 9 4 4 5" xfId="3356" xr:uid="{C64D3DB9-8FB5-481D-8C0E-356859EB31C3}"/>
    <cellStyle name="Normal 9 4 4 5 2" xfId="5153" xr:uid="{F941123E-8B46-40E8-97F7-33B312D2AF30}"/>
    <cellStyle name="Normal 9 4 4 6" xfId="3357" xr:uid="{CE611F52-669B-4434-9538-3DE5D1953BF8}"/>
    <cellStyle name="Normal 9 4 4 6 2" xfId="5154" xr:uid="{31ADC7AF-5787-4095-9237-5A2A543A86B0}"/>
    <cellStyle name="Normal 9 4 4 7" xfId="3358" xr:uid="{E42AA119-7F29-4E69-B4D7-3893569B3A67}"/>
    <cellStyle name="Normal 9 4 4 7 2" xfId="5155" xr:uid="{1C3DDA5B-186B-49B6-9A67-578B924CF9B9}"/>
    <cellStyle name="Normal 9 4 4 8" xfId="5133" xr:uid="{27950F9C-633F-4305-8F4B-A0E726EEE8F3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57F750CE-9FDC-444E-ACF5-FFE502811F6C}"/>
    <cellStyle name="Normal 9 4 5 2 2 3" xfId="5158" xr:uid="{4394AC95-9D6F-4E82-899D-430174EC94FE}"/>
    <cellStyle name="Normal 9 4 5 2 3" xfId="3362" xr:uid="{DC9331B7-1C1E-4DEF-8ACA-BBB92E1435CA}"/>
    <cellStyle name="Normal 9 4 5 2 3 2" xfId="5160" xr:uid="{16643DEA-45DF-4F17-9CD1-C18EF871ED3D}"/>
    <cellStyle name="Normal 9 4 5 2 4" xfId="3363" xr:uid="{A08CA7CB-1D88-4572-B0F9-EF195DDDD5C2}"/>
    <cellStyle name="Normal 9 4 5 2 4 2" xfId="5161" xr:uid="{4869C731-ACDA-4D16-ABAA-F10253DF1B4C}"/>
    <cellStyle name="Normal 9 4 5 2 5" xfId="5157" xr:uid="{B46ABFCE-F906-44B3-B791-96427B043223}"/>
    <cellStyle name="Normal 9 4 5 3" xfId="3364" xr:uid="{A1E9C33C-C94E-4FFB-BAAF-493B0788A2C1}"/>
    <cellStyle name="Normal 9 4 5 3 2" xfId="3365" xr:uid="{3876BB89-BE58-496A-92CB-3F4DBDAC9F60}"/>
    <cellStyle name="Normal 9 4 5 3 2 2" xfId="5163" xr:uid="{A83AC833-A55E-4173-9EBE-81A9B03F352D}"/>
    <cellStyle name="Normal 9 4 5 3 3" xfId="3366" xr:uid="{F73D1800-06A9-4D99-8554-9DB4BC2DCF62}"/>
    <cellStyle name="Normal 9 4 5 3 3 2" xfId="5164" xr:uid="{61401309-5320-48E1-B041-1AF684841030}"/>
    <cellStyle name="Normal 9 4 5 3 4" xfId="3367" xr:uid="{41C66C3B-088B-4235-9A2A-04856B8649BA}"/>
    <cellStyle name="Normal 9 4 5 3 4 2" xfId="5165" xr:uid="{32A30548-7A9B-4140-B752-899C38F9CEE3}"/>
    <cellStyle name="Normal 9 4 5 3 5" xfId="5162" xr:uid="{1F3356C5-E45B-4041-85F9-88B1CDB914A8}"/>
    <cellStyle name="Normal 9 4 5 4" xfId="3368" xr:uid="{E2116F0C-A7ED-4018-B37E-6460DD191EFB}"/>
    <cellStyle name="Normal 9 4 5 4 2" xfId="5166" xr:uid="{1B0811DE-E3A9-415B-BBB4-C66A45F20086}"/>
    <cellStyle name="Normal 9 4 5 5" xfId="3369" xr:uid="{10597110-38DF-4F4E-BF64-F79F5D4481D5}"/>
    <cellStyle name="Normal 9 4 5 5 2" xfId="5167" xr:uid="{71CC6BDF-7DCD-451B-8659-2964C29F53B4}"/>
    <cellStyle name="Normal 9 4 5 6" xfId="3370" xr:uid="{6193CB2F-0D4F-4003-B651-78D0486386BF}"/>
    <cellStyle name="Normal 9 4 5 6 2" xfId="5168" xr:uid="{1D2C38AF-13C5-4D81-947C-6404C959EDCC}"/>
    <cellStyle name="Normal 9 4 5 7" xfId="5156" xr:uid="{035D2908-CCDD-43A6-8743-266B442BA761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2E5CDA06-3D12-494C-99E7-3CB2F8AD885F}"/>
    <cellStyle name="Normal 9 4 6 2 3" xfId="3374" xr:uid="{936E98DF-DA76-41C5-997F-EDEF1086A88A}"/>
    <cellStyle name="Normal 9 4 6 2 3 2" xfId="5172" xr:uid="{8AE45D3F-A925-4B6F-9D92-02E111DD622D}"/>
    <cellStyle name="Normal 9 4 6 2 4" xfId="3375" xr:uid="{D86FE3C7-4910-4F6A-AFE5-FB872984644E}"/>
    <cellStyle name="Normal 9 4 6 2 4 2" xfId="5173" xr:uid="{292C9750-B44B-4C99-918B-633D0677DF42}"/>
    <cellStyle name="Normal 9 4 6 2 5" xfId="5170" xr:uid="{16885218-9EC0-494E-AD74-4DA8BA36CF9D}"/>
    <cellStyle name="Normal 9 4 6 3" xfId="3376" xr:uid="{7D42B768-6197-45F7-A266-F5094882D122}"/>
    <cellStyle name="Normal 9 4 6 3 2" xfId="5174" xr:uid="{DE1342E2-972E-4440-8F78-A1348E6D75F1}"/>
    <cellStyle name="Normal 9 4 6 4" xfId="3377" xr:uid="{7DB71026-A14B-43C5-8F56-41602DDF0746}"/>
    <cellStyle name="Normal 9 4 6 4 2" xfId="5175" xr:uid="{25E0098F-75A7-444F-8294-4CDC19D1CA8E}"/>
    <cellStyle name="Normal 9 4 6 5" xfId="3378" xr:uid="{331CA8AB-5B2B-4241-B49C-65027FE1626C}"/>
    <cellStyle name="Normal 9 4 6 5 2" xfId="5176" xr:uid="{3C9AADF7-653A-43D0-96C9-CBB17436E024}"/>
    <cellStyle name="Normal 9 4 6 6" xfId="5169" xr:uid="{5A3B82A5-CB20-402B-BBA0-4EB0D67E7E12}"/>
    <cellStyle name="Normal 9 4 7" xfId="3379" xr:uid="{23E879BA-5EDE-4527-B83F-BD3E7C5CD9E1}"/>
    <cellStyle name="Normal 9 4 7 2" xfId="3380" xr:uid="{FE6BB645-9DCD-439A-AA54-1D20CA64AABA}"/>
    <cellStyle name="Normal 9 4 7 2 2" xfId="5178" xr:uid="{DF7F76E8-1BDB-4763-9ED7-7CE03752C727}"/>
    <cellStyle name="Normal 9 4 7 3" xfId="3381" xr:uid="{63EACFD9-C165-4BCD-83BB-E9C03CCCBB36}"/>
    <cellStyle name="Normal 9 4 7 3 2" xfId="5179" xr:uid="{F92B8D27-68A7-4B21-AA2A-5930F862EA53}"/>
    <cellStyle name="Normal 9 4 7 4" xfId="3382" xr:uid="{A237818C-2634-4E2F-A320-E14CE2E43306}"/>
    <cellStyle name="Normal 9 4 7 4 2" xfId="5180" xr:uid="{098A043B-68E7-4955-8A7D-3152E53A2740}"/>
    <cellStyle name="Normal 9 4 7 5" xfId="5177" xr:uid="{3DFD9C34-5685-4C3E-B057-5DEA974078BC}"/>
    <cellStyle name="Normal 9 4 8" xfId="3383" xr:uid="{4B3F0F96-7698-4C1B-9352-DFB8A143B4C0}"/>
    <cellStyle name="Normal 9 4 8 2" xfId="3384" xr:uid="{1652C9F7-EF06-4CE0-89E5-AD33D943B7C8}"/>
    <cellStyle name="Normal 9 4 8 2 2" xfId="5182" xr:uid="{A5E461FB-2211-4E40-AA10-1ED6910C5AAD}"/>
    <cellStyle name="Normal 9 4 8 3" xfId="3385" xr:uid="{42C48E4C-0A45-4969-A540-285C636278BC}"/>
    <cellStyle name="Normal 9 4 8 3 2" xfId="5183" xr:uid="{1C1E78BE-63F8-4752-96C2-C3D30C42D417}"/>
    <cellStyle name="Normal 9 4 8 4" xfId="3386" xr:uid="{6ED60723-E769-4128-AB65-7053B9A54F85}"/>
    <cellStyle name="Normal 9 4 8 4 2" xfId="5184" xr:uid="{DEF17AC5-3B6E-4731-B573-73F96A936AAC}"/>
    <cellStyle name="Normal 9 4 8 5" xfId="5181" xr:uid="{37D4D375-9B58-4384-8804-3BF7978BE575}"/>
    <cellStyle name="Normal 9 4 9" xfId="3387" xr:uid="{0A0D880C-0BFC-41C8-B227-974676FB3A25}"/>
    <cellStyle name="Normal 9 4 9 2" xfId="5185" xr:uid="{3E7EB9AE-61FD-45F1-BB27-D565C5FF1065}"/>
    <cellStyle name="Normal 9 5" xfId="3388" xr:uid="{F86CC073-51FB-4947-B60F-A224C8F5AAAD}"/>
    <cellStyle name="Normal 9 5 10" xfId="3389" xr:uid="{A9761081-2313-4CCE-946F-97186494E246}"/>
    <cellStyle name="Normal 9 5 10 2" xfId="5187" xr:uid="{6873F98A-FE63-490C-BE05-69A6E3C70382}"/>
    <cellStyle name="Normal 9 5 11" xfId="3390" xr:uid="{D20600A0-E03E-4CBD-8164-D0D21344248F}"/>
    <cellStyle name="Normal 9 5 11 2" xfId="5188" xr:uid="{6E501934-C2CB-4A90-81B7-70C94DCCA1E3}"/>
    <cellStyle name="Normal 9 5 12" xfId="5186" xr:uid="{0CEA660D-407F-4A3C-B334-B6CDD4B7713D}"/>
    <cellStyle name="Normal 9 5 2" xfId="3391" xr:uid="{A630278B-53B1-4F67-ABBD-AD5D7E85E57A}"/>
    <cellStyle name="Normal 9 5 2 10" xfId="5189" xr:uid="{94411B11-8D69-4B1D-8854-F75B73C9F2B1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1C8346A8-9ACF-4FFC-B322-284439559458}"/>
    <cellStyle name="Normal 9 5 2 2 2 2 2 2 2" xfId="5673" xr:uid="{14175FDD-1BB8-4C9A-955C-528F27E9EE55}"/>
    <cellStyle name="Normal 9 5 2 2 2 2 3" xfId="3396" xr:uid="{3E2CCF73-B1F9-4F05-80C1-CDC65940B91F}"/>
    <cellStyle name="Normal 9 5 2 2 2 2 3 2" xfId="5194" xr:uid="{E4368C08-2A2B-492E-B1F8-80C73AC5C33F}"/>
    <cellStyle name="Normal 9 5 2 2 2 2 4" xfId="3397" xr:uid="{BF6CCD5E-E621-4573-AA38-665E2F75835D}"/>
    <cellStyle name="Normal 9 5 2 2 2 2 4 2" xfId="5195" xr:uid="{D29D9A8C-D8DA-4000-AFD5-ADC97CC1BA1F}"/>
    <cellStyle name="Normal 9 5 2 2 2 2 5" xfId="5192" xr:uid="{62D16E94-FC44-4DFE-A273-EC56324FD0C8}"/>
    <cellStyle name="Normal 9 5 2 2 2 3" xfId="3398" xr:uid="{52C60F68-7D3D-4FAB-9822-F8D800416909}"/>
    <cellStyle name="Normal 9 5 2 2 2 3 2" xfId="3399" xr:uid="{A7D84D49-75C3-492F-8483-A4BA44E1ED1E}"/>
    <cellStyle name="Normal 9 5 2 2 2 3 2 2" xfId="5197" xr:uid="{4CE1974B-97B1-4D2C-A42F-AE2E95723B1F}"/>
    <cellStyle name="Normal 9 5 2 2 2 3 3" xfId="3400" xr:uid="{DEB0BFC0-6AC8-47D9-B90F-FD577C17CA56}"/>
    <cellStyle name="Normal 9 5 2 2 2 3 3 2" xfId="5198" xr:uid="{547EA39F-791B-44DA-BF42-E41DAFAB800E}"/>
    <cellStyle name="Normal 9 5 2 2 2 3 4" xfId="3401" xr:uid="{03CA0861-E115-40D7-AD98-93C13EA8709B}"/>
    <cellStyle name="Normal 9 5 2 2 2 3 4 2" xfId="5199" xr:uid="{2ED56533-E55F-4DAB-8881-5C8F43E3877E}"/>
    <cellStyle name="Normal 9 5 2 2 2 3 5" xfId="5196" xr:uid="{C325B8C0-60AD-4B63-959E-20C6AF501B3D}"/>
    <cellStyle name="Normal 9 5 2 2 2 4" xfId="3402" xr:uid="{5D86A963-245A-49A6-A2B1-B654F7A5EFF0}"/>
    <cellStyle name="Normal 9 5 2 2 2 4 2" xfId="5200" xr:uid="{644437EE-3622-48C7-9F43-F9BD335B9282}"/>
    <cellStyle name="Normal 9 5 2 2 2 5" xfId="3403" xr:uid="{0D7CCE81-E84A-4D9A-80E7-BF2B58D2C1DD}"/>
    <cellStyle name="Normal 9 5 2 2 2 5 2" xfId="5201" xr:uid="{8F0706FF-9976-444E-A807-425185696DCD}"/>
    <cellStyle name="Normal 9 5 2 2 2 6" xfId="3404" xr:uid="{FE0A2B1A-1FB6-4859-A93A-8CAF03C86E3D}"/>
    <cellStyle name="Normal 9 5 2 2 2 6 2" xfId="5202" xr:uid="{8AD0E1FE-3E43-4B9A-83A9-2FE3FE4F0ACE}"/>
    <cellStyle name="Normal 9 5 2 2 2 7" xfId="5191" xr:uid="{B92F0D7C-8654-4E8F-9DD4-C87821D0F518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457D5333-CB38-408B-8423-686B7248C68E}"/>
    <cellStyle name="Normal 9 5 2 2 3 2 3" xfId="3408" xr:uid="{460C8630-68AB-426D-9D9D-763D724AF965}"/>
    <cellStyle name="Normal 9 5 2 2 3 2 3 2" xfId="5206" xr:uid="{7BE2A184-EAB6-48CD-B32F-4918FBE9B1BA}"/>
    <cellStyle name="Normal 9 5 2 2 3 2 4" xfId="3409" xr:uid="{D555BAE4-2377-4ABA-9575-DA6DB052A73A}"/>
    <cellStyle name="Normal 9 5 2 2 3 2 4 2" xfId="5207" xr:uid="{C2110873-2193-492F-B3BC-5B8A34A5ACFB}"/>
    <cellStyle name="Normal 9 5 2 2 3 2 5" xfId="5204" xr:uid="{3D99DA6B-19AB-4A82-BF94-E8E57D991804}"/>
    <cellStyle name="Normal 9 5 2 2 3 3" xfId="3410" xr:uid="{C505AA95-563E-408B-A1CC-731CD37B53A9}"/>
    <cellStyle name="Normal 9 5 2 2 3 3 2" xfId="5208" xr:uid="{90838948-50FB-4911-AEE8-C27733B45228}"/>
    <cellStyle name="Normal 9 5 2 2 3 4" xfId="3411" xr:uid="{D68FF109-AC44-43B9-9469-DF21F3BAECA0}"/>
    <cellStyle name="Normal 9 5 2 2 3 4 2" xfId="5209" xr:uid="{A22CC92C-68CA-4631-B0B9-B8B8D6244554}"/>
    <cellStyle name="Normal 9 5 2 2 3 5" xfId="3412" xr:uid="{48D2BC56-2EE9-4334-A763-D2EDC87911F4}"/>
    <cellStyle name="Normal 9 5 2 2 3 5 2" xfId="5210" xr:uid="{EB30D401-6327-4922-BBF3-AA2FE90CFB29}"/>
    <cellStyle name="Normal 9 5 2 2 3 6" xfId="5203" xr:uid="{70D57FFA-D040-4E9E-B42D-A3430D8519AB}"/>
    <cellStyle name="Normal 9 5 2 2 4" xfId="3413" xr:uid="{19746D52-1266-4886-850F-DE49B8F1E5D1}"/>
    <cellStyle name="Normal 9 5 2 2 4 2" xfId="3414" xr:uid="{8F02253D-2DA7-4DF7-AB36-0A15BE33DDCE}"/>
    <cellStyle name="Normal 9 5 2 2 4 2 2" xfId="5212" xr:uid="{C90B7734-D600-45AF-A3DB-0F85DC732D3C}"/>
    <cellStyle name="Normal 9 5 2 2 4 2 2 2" xfId="5674" xr:uid="{681EED96-07B2-4BD9-B358-A21410628A3E}"/>
    <cellStyle name="Normal 9 5 2 2 4 3" xfId="3415" xr:uid="{A1462127-7D09-4D1D-AA9D-AF764FEC13B9}"/>
    <cellStyle name="Normal 9 5 2 2 4 3 2" xfId="5213" xr:uid="{1B147B7E-DAB0-4589-B8AA-9FFD64F3C9F1}"/>
    <cellStyle name="Normal 9 5 2 2 4 4" xfId="3416" xr:uid="{E5FC1265-8147-4DBD-94DB-054BA3D935D8}"/>
    <cellStyle name="Normal 9 5 2 2 4 4 2" xfId="5214" xr:uid="{F4DBFCEC-6AAA-4F56-87C3-3D963B487A69}"/>
    <cellStyle name="Normal 9 5 2 2 4 5" xfId="5211" xr:uid="{1E680B67-03BC-4B3F-92B9-352B32746C9F}"/>
    <cellStyle name="Normal 9 5 2 2 5" xfId="3417" xr:uid="{D1030FEA-03C9-49A7-8E62-BABCB3AB477F}"/>
    <cellStyle name="Normal 9 5 2 2 5 2" xfId="3418" xr:uid="{9EF967B1-DD50-422B-9C1C-8D416AF67331}"/>
    <cellStyle name="Normal 9 5 2 2 5 2 2" xfId="5216" xr:uid="{89B390C3-76C2-4289-B2E2-F5520A2549F6}"/>
    <cellStyle name="Normal 9 5 2 2 5 3" xfId="3419" xr:uid="{3ADD6D94-AD84-40E9-A436-ABE7AEFFDEE9}"/>
    <cellStyle name="Normal 9 5 2 2 5 3 2" xfId="5217" xr:uid="{017D8F78-AF69-43D5-852F-DAFBC47EAEE6}"/>
    <cellStyle name="Normal 9 5 2 2 5 4" xfId="3420" xr:uid="{EBC5E9A4-78A2-4167-A8DF-A6150A067C14}"/>
    <cellStyle name="Normal 9 5 2 2 5 4 2" xfId="5218" xr:uid="{99B1EADE-9E30-4D36-94BB-ACAB3207D1B2}"/>
    <cellStyle name="Normal 9 5 2 2 5 5" xfId="5215" xr:uid="{97999178-43C3-4E04-81E5-0A361C99ECD4}"/>
    <cellStyle name="Normal 9 5 2 2 6" xfId="3421" xr:uid="{5E5DB2A2-9827-4596-869F-B8830BBB12B8}"/>
    <cellStyle name="Normal 9 5 2 2 6 2" xfId="5219" xr:uid="{501859AB-3AFD-401C-AD31-CC1AA6394317}"/>
    <cellStyle name="Normal 9 5 2 2 7" xfId="3422" xr:uid="{88D7E271-7BDB-49C9-AD74-416A73ED543D}"/>
    <cellStyle name="Normal 9 5 2 2 7 2" xfId="5220" xr:uid="{7D3B5D09-B3D6-45D2-A9D3-1B5E3D21E74E}"/>
    <cellStyle name="Normal 9 5 2 2 8" xfId="3423" xr:uid="{08E1DCC5-DF73-4598-A21C-A13B18CBF928}"/>
    <cellStyle name="Normal 9 5 2 2 8 2" xfId="5221" xr:uid="{4EB13B35-762A-42ED-A16E-3A6993EEE2D8}"/>
    <cellStyle name="Normal 9 5 2 2 9" xfId="5190" xr:uid="{FBF8D902-BA47-4BF0-B71E-95DD0EDAFB3C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B58D0DEF-6D1D-4D91-9B54-AB85487D9C45}"/>
    <cellStyle name="Normal 9 5 2 3 2 2 2 2" xfId="5675" xr:uid="{636B9D54-2AE2-46D1-8AAF-F5D354FA173C}"/>
    <cellStyle name="Normal 9 5 2 3 2 3" xfId="3427" xr:uid="{6CAF1EA0-5483-45FF-99E2-B6981CAE9767}"/>
    <cellStyle name="Normal 9 5 2 3 2 3 2" xfId="5225" xr:uid="{43F38A54-AF31-4F03-90EA-96CA8F434E1D}"/>
    <cellStyle name="Normal 9 5 2 3 2 4" xfId="3428" xr:uid="{B47E8974-458C-4AF9-84CC-34D421E180D2}"/>
    <cellStyle name="Normal 9 5 2 3 2 4 2" xfId="5226" xr:uid="{AA25FB0F-B511-4DFA-9C1E-CDB7F5528E51}"/>
    <cellStyle name="Normal 9 5 2 3 2 5" xfId="5223" xr:uid="{C02D9B5C-3C75-4E81-9286-5A10DD7AB549}"/>
    <cellStyle name="Normal 9 5 2 3 3" xfId="3429" xr:uid="{DF70A764-65AE-4A06-B0C3-C0EA68E39D1E}"/>
    <cellStyle name="Normal 9 5 2 3 3 2" xfId="3430" xr:uid="{33B9A006-230F-4430-AD81-0A1828F7FF73}"/>
    <cellStyle name="Normal 9 5 2 3 3 2 2" xfId="5228" xr:uid="{C9EED371-D7F2-47B2-8B56-161A45B776CB}"/>
    <cellStyle name="Normal 9 5 2 3 3 3" xfId="3431" xr:uid="{4C6CE248-1EA7-4D82-AF72-DBF364689ED2}"/>
    <cellStyle name="Normal 9 5 2 3 3 3 2" xfId="5229" xr:uid="{F1806910-EC22-4CBB-8693-138C564B34B6}"/>
    <cellStyle name="Normal 9 5 2 3 3 4" xfId="3432" xr:uid="{95A18C9F-E989-4B20-93A6-3A5BC6326BF0}"/>
    <cellStyle name="Normal 9 5 2 3 3 4 2" xfId="5230" xr:uid="{DE9F4515-E3CC-4000-8306-0C2FC5432238}"/>
    <cellStyle name="Normal 9 5 2 3 3 5" xfId="5227" xr:uid="{C3F7AFC6-3A62-4671-9B39-3B2795533C25}"/>
    <cellStyle name="Normal 9 5 2 3 4" xfId="3433" xr:uid="{63CBE5E3-3D73-45AA-8C1D-E37B4B46874E}"/>
    <cellStyle name="Normal 9 5 2 3 4 2" xfId="5231" xr:uid="{4AB3F0F5-64F0-4376-9C53-F299BD7622D4}"/>
    <cellStyle name="Normal 9 5 2 3 5" xfId="3434" xr:uid="{50BFB28E-AADF-4B76-ABA7-97EA3ECBB478}"/>
    <cellStyle name="Normal 9 5 2 3 5 2" xfId="5232" xr:uid="{B2C7D480-1A4F-4F46-9D4D-193352E0D896}"/>
    <cellStyle name="Normal 9 5 2 3 6" xfId="3435" xr:uid="{9AFBB40A-5FA7-4E06-8CB0-CD5FD46CC394}"/>
    <cellStyle name="Normal 9 5 2 3 6 2" xfId="5233" xr:uid="{41EA38F7-3255-4B98-B7BE-D8DFA45E3E4B}"/>
    <cellStyle name="Normal 9 5 2 3 7" xfId="5222" xr:uid="{A614BD6E-95DC-4849-883A-6BFC7A984BFB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F12956D9-A7A7-491D-AAEF-11991F4B781C}"/>
    <cellStyle name="Normal 9 5 2 4 2 3" xfId="3439" xr:uid="{99513CF1-4434-4648-9370-365F77384D49}"/>
    <cellStyle name="Normal 9 5 2 4 2 3 2" xfId="5237" xr:uid="{909101C6-66AA-4C86-B256-D81EB3989383}"/>
    <cellStyle name="Normal 9 5 2 4 2 4" xfId="3440" xr:uid="{0BFD76FB-8B12-4A52-80B3-C930DD07FDA4}"/>
    <cellStyle name="Normal 9 5 2 4 2 4 2" xfId="5238" xr:uid="{FBD07AEC-38CA-49DB-BD3D-34ED37B54A4B}"/>
    <cellStyle name="Normal 9 5 2 4 2 5" xfId="5235" xr:uid="{A7C51387-0C6B-486B-A9D0-555A71A47F9E}"/>
    <cellStyle name="Normal 9 5 2 4 3" xfId="3441" xr:uid="{558C0A5C-B690-4755-A11B-3995B5942152}"/>
    <cellStyle name="Normal 9 5 2 4 3 2" xfId="5239" xr:uid="{C60C381F-E3C4-49C9-8871-8215157B4F93}"/>
    <cellStyle name="Normal 9 5 2 4 4" xfId="3442" xr:uid="{731FAB44-C035-4434-BBC2-78D19177F876}"/>
    <cellStyle name="Normal 9 5 2 4 4 2" xfId="5240" xr:uid="{E64304ED-4E70-48C7-827C-13D4EE896984}"/>
    <cellStyle name="Normal 9 5 2 4 5" xfId="3443" xr:uid="{5287E35C-CA63-49C4-85CA-9AC4CE3047F9}"/>
    <cellStyle name="Normal 9 5 2 4 5 2" xfId="5241" xr:uid="{68355079-F7F9-4C9C-B033-D23A3C134B6B}"/>
    <cellStyle name="Normal 9 5 2 4 6" xfId="5234" xr:uid="{36126585-4935-48F0-A1EB-114705AD49E3}"/>
    <cellStyle name="Normal 9 5 2 5" xfId="3444" xr:uid="{E41A2246-1F45-4D76-B522-E10C396DE870}"/>
    <cellStyle name="Normal 9 5 2 5 2" xfId="3445" xr:uid="{9C71CA7C-6CFE-4080-AE49-38B843637FEB}"/>
    <cellStyle name="Normal 9 5 2 5 2 2" xfId="5243" xr:uid="{62A66938-6CCF-4768-85B4-34820096C9A1}"/>
    <cellStyle name="Normal 9 5 2 5 2 2 2" xfId="5676" xr:uid="{BCADBE1A-36FE-45AA-84AF-0B1EA071E88F}"/>
    <cellStyle name="Normal 9 5 2 5 3" xfId="3446" xr:uid="{0CF0622F-4418-4EC2-ACF3-0B81D498B5AD}"/>
    <cellStyle name="Normal 9 5 2 5 3 2" xfId="5244" xr:uid="{F7B02639-BF64-4F8C-BB75-31237EA11CCA}"/>
    <cellStyle name="Normal 9 5 2 5 4" xfId="3447" xr:uid="{A6E4643C-6A1B-4B6B-A850-222E09D6CCA6}"/>
    <cellStyle name="Normal 9 5 2 5 4 2" xfId="5245" xr:uid="{D4290250-DFE8-488F-9CFA-60CBADB4FCD9}"/>
    <cellStyle name="Normal 9 5 2 5 5" xfId="5242" xr:uid="{E43D66F5-A83A-49BF-80F3-344FF34093C6}"/>
    <cellStyle name="Normal 9 5 2 6" xfId="3448" xr:uid="{8C110C3A-907B-435A-A8AA-D24C4B1366CE}"/>
    <cellStyle name="Normal 9 5 2 6 2" xfId="3449" xr:uid="{8568CA61-10C1-4A67-BF81-74C3A75566F2}"/>
    <cellStyle name="Normal 9 5 2 6 2 2" xfId="5247" xr:uid="{F062F485-3AA5-44C6-A0CB-53F7B22622F1}"/>
    <cellStyle name="Normal 9 5 2 6 3" xfId="3450" xr:uid="{29A4313F-8949-45E4-B984-92A0944FDCE2}"/>
    <cellStyle name="Normal 9 5 2 6 3 2" xfId="5248" xr:uid="{2E44C090-BE16-4917-9F1E-A6271F967393}"/>
    <cellStyle name="Normal 9 5 2 6 4" xfId="3451" xr:uid="{0325FD9A-847A-43EE-B727-CD6655DBABC1}"/>
    <cellStyle name="Normal 9 5 2 6 4 2" xfId="5249" xr:uid="{7CB5C6D3-C36A-421F-8337-B96D4594A7C8}"/>
    <cellStyle name="Normal 9 5 2 6 5" xfId="5246" xr:uid="{450BB9AC-06B0-4707-B346-B4A0EB9CB08E}"/>
    <cellStyle name="Normal 9 5 2 7" xfId="3452" xr:uid="{E9633376-09FD-480B-B8E6-E2BBB4C54C9C}"/>
    <cellStyle name="Normal 9 5 2 7 2" xfId="5250" xr:uid="{63063D5B-A6E2-4AF2-A34B-C85A407DE2F6}"/>
    <cellStyle name="Normal 9 5 2 8" xfId="3453" xr:uid="{24667192-8A7F-4C78-B8E0-8EA511051635}"/>
    <cellStyle name="Normal 9 5 2 8 2" xfId="5251" xr:uid="{69ACDF36-706A-432B-BE91-F9D677A2ECCF}"/>
    <cellStyle name="Normal 9 5 2 9" xfId="3454" xr:uid="{A3859758-B49F-42CD-A0B5-055EE9E68BF6}"/>
    <cellStyle name="Normal 9 5 2 9 2" xfId="5252" xr:uid="{3C7BC4C9-7871-4512-8E8F-CC607391D2B5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44839B86-40C4-4410-BC11-3E92AC55F2D7}"/>
    <cellStyle name="Normal 9 5 3 2 2 2 3" xfId="5256" xr:uid="{67BF998F-841E-4943-AD58-54ACD94FB5D5}"/>
    <cellStyle name="Normal 9 5 3 2 2 3" xfId="3459" xr:uid="{81EDA8D9-CE06-4943-BBD1-3133299612F3}"/>
    <cellStyle name="Normal 9 5 3 2 2 3 2" xfId="5258" xr:uid="{6FA11805-052C-484A-AC7B-FDEC0CF14DA5}"/>
    <cellStyle name="Normal 9 5 3 2 2 4" xfId="3460" xr:uid="{9B9702E4-91CA-4288-83C4-823B366BBDE5}"/>
    <cellStyle name="Normal 9 5 3 2 2 4 2" xfId="5259" xr:uid="{39BAA0A8-B273-4888-B524-A48E7167B0A7}"/>
    <cellStyle name="Normal 9 5 3 2 2 5" xfId="5255" xr:uid="{B5CD6AE1-D6DF-46FD-952B-0D94BCA8ED61}"/>
    <cellStyle name="Normal 9 5 3 2 3" xfId="3461" xr:uid="{215002A9-D445-4D5A-AE79-C3D1F42472E5}"/>
    <cellStyle name="Normal 9 5 3 2 3 2" xfId="3462" xr:uid="{3B61D4E9-2E45-4B2B-8CF2-01515EE8EC5B}"/>
    <cellStyle name="Normal 9 5 3 2 3 2 2" xfId="5261" xr:uid="{983C1CF7-66F8-4A73-802D-E68351D53B70}"/>
    <cellStyle name="Normal 9 5 3 2 3 3" xfId="3463" xr:uid="{1F61B04B-9527-40FF-BE3D-CA384975FB41}"/>
    <cellStyle name="Normal 9 5 3 2 3 3 2" xfId="5262" xr:uid="{D3D2E1E4-6B04-4B57-8C54-5700D7FDFB44}"/>
    <cellStyle name="Normal 9 5 3 2 3 4" xfId="3464" xr:uid="{8882092E-0D1E-4D0E-907F-194906559D1A}"/>
    <cellStyle name="Normal 9 5 3 2 3 4 2" xfId="5263" xr:uid="{674F1BA0-4C90-430C-AFC2-5B9DABB088B4}"/>
    <cellStyle name="Normal 9 5 3 2 3 5" xfId="5260" xr:uid="{A0DD62C7-4DAD-4272-A94C-128015E76ABF}"/>
    <cellStyle name="Normal 9 5 3 2 4" xfId="3465" xr:uid="{411F4421-ABEA-461A-9058-E8CD9798B9E8}"/>
    <cellStyle name="Normal 9 5 3 2 4 2" xfId="5264" xr:uid="{8F6EA1D2-843A-4362-BD52-19CE21F30FE0}"/>
    <cellStyle name="Normal 9 5 3 2 5" xfId="3466" xr:uid="{0B02444B-F6A2-462A-9062-3C95251D624E}"/>
    <cellStyle name="Normal 9 5 3 2 5 2" xfId="5265" xr:uid="{F37A1229-7B5F-42A0-A0E7-61B7A4B7C64B}"/>
    <cellStyle name="Normal 9 5 3 2 6" xfId="3467" xr:uid="{65C3478D-E36D-4799-9007-A7B5C1DE94A4}"/>
    <cellStyle name="Normal 9 5 3 2 6 2" xfId="5266" xr:uid="{B7A4E6F4-7202-47D6-94A2-0375C505FF2E}"/>
    <cellStyle name="Normal 9 5 3 2 7" xfId="5254" xr:uid="{18DAF3AA-FC9F-42D0-A291-7D04DA4B766D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EDBCB2FE-AD6B-4C7B-AE3A-95531D66B6B8}"/>
    <cellStyle name="Normal 9 5 3 3 2 3" xfId="3471" xr:uid="{9DD214D2-D70D-43B5-B6D3-39A6668C3BA7}"/>
    <cellStyle name="Normal 9 5 3 3 2 3 2" xfId="5270" xr:uid="{7B52F1AD-5583-428C-9751-5D90E6251A53}"/>
    <cellStyle name="Normal 9 5 3 3 2 4" xfId="3472" xr:uid="{4CAC0FFB-A3DC-46A0-853A-11ACB7CC7939}"/>
    <cellStyle name="Normal 9 5 3 3 2 4 2" xfId="5271" xr:uid="{3B8A6670-34AD-4D73-B6B2-C483761C3C09}"/>
    <cellStyle name="Normal 9 5 3 3 2 5" xfId="5268" xr:uid="{27A45CC7-8EE7-45D2-817E-BD94CE2ED1F8}"/>
    <cellStyle name="Normal 9 5 3 3 3" xfId="3473" xr:uid="{E5026B54-9B89-4D83-A174-5D07F5E2155D}"/>
    <cellStyle name="Normal 9 5 3 3 3 2" xfId="5272" xr:uid="{B6821783-888B-4EC3-AA5D-483F6C42D88C}"/>
    <cellStyle name="Normal 9 5 3 3 4" xfId="3474" xr:uid="{E062739B-F646-405F-8385-F898B790ECB5}"/>
    <cellStyle name="Normal 9 5 3 3 4 2" xfId="5273" xr:uid="{BBEB683C-E3C8-44DF-B6AB-436EA9BB7D4E}"/>
    <cellStyle name="Normal 9 5 3 3 5" xfId="3475" xr:uid="{F5D30213-279D-4255-A0DE-3F69F4F403A7}"/>
    <cellStyle name="Normal 9 5 3 3 5 2" xfId="5274" xr:uid="{45B2BFC5-BCEB-4655-A7F8-6A845F83EAB9}"/>
    <cellStyle name="Normal 9 5 3 3 6" xfId="5267" xr:uid="{46C1F5EC-237E-4F6A-96B3-3172C32DC5EA}"/>
    <cellStyle name="Normal 9 5 3 4" xfId="3476" xr:uid="{2956DDAD-978D-48AC-8E58-46D23C8B510F}"/>
    <cellStyle name="Normal 9 5 3 4 2" xfId="3477" xr:uid="{D1FFA0D6-70DA-4217-8381-68FE55181D90}"/>
    <cellStyle name="Normal 9 5 3 4 2 2" xfId="5276" xr:uid="{AD294489-8753-4C2B-B893-7E96D6781A0E}"/>
    <cellStyle name="Normal 9 5 3 4 2 2 2" xfId="5677" xr:uid="{2BC6F52E-80CB-495C-9E59-6BE0FF3433AB}"/>
    <cellStyle name="Normal 9 5 3 4 3" xfId="3478" xr:uid="{900533C0-49E9-4916-B9A3-32FDDAE42CF6}"/>
    <cellStyle name="Normal 9 5 3 4 3 2" xfId="5277" xr:uid="{64E7CCA2-0F30-4D17-8B67-27F7AA2D942D}"/>
    <cellStyle name="Normal 9 5 3 4 4" xfId="3479" xr:uid="{D7820F01-9A4B-4F9C-B399-F6C809DC336F}"/>
    <cellStyle name="Normal 9 5 3 4 4 2" xfId="5278" xr:uid="{D5F66A33-F86D-408D-8BDB-EC620CF63785}"/>
    <cellStyle name="Normal 9 5 3 4 5" xfId="5275" xr:uid="{DEF36EB7-38BA-402B-AD3D-3CBB580665FF}"/>
    <cellStyle name="Normal 9 5 3 5" xfId="3480" xr:uid="{7CB31839-CB84-4E61-8E87-49120194112E}"/>
    <cellStyle name="Normal 9 5 3 5 2" xfId="3481" xr:uid="{78CD7958-FB10-470E-9ADC-A9F616CE1DA8}"/>
    <cellStyle name="Normal 9 5 3 5 2 2" xfId="5280" xr:uid="{64364CC1-3D22-4CFA-9C22-A4CD596B7700}"/>
    <cellStyle name="Normal 9 5 3 5 3" xfId="3482" xr:uid="{7A44180B-DC9E-4628-AA2C-D511A3E1A4DB}"/>
    <cellStyle name="Normal 9 5 3 5 3 2" xfId="5281" xr:uid="{DA0CD6E5-126E-4B44-806A-EACF46385EF1}"/>
    <cellStyle name="Normal 9 5 3 5 4" xfId="3483" xr:uid="{C065D9EF-3BF9-4395-869B-985EBB592D22}"/>
    <cellStyle name="Normal 9 5 3 5 4 2" xfId="5282" xr:uid="{0B7DAF62-839F-4671-B128-5F86C4D64B64}"/>
    <cellStyle name="Normal 9 5 3 5 5" xfId="5279" xr:uid="{F6CA3271-1F52-4475-85AF-58667E84ABAD}"/>
    <cellStyle name="Normal 9 5 3 6" xfId="3484" xr:uid="{8069611D-FE07-40C2-A3F2-F7AADA426843}"/>
    <cellStyle name="Normal 9 5 3 6 2" xfId="5283" xr:uid="{9874C7DA-9042-484D-B1FC-EAF4EC029607}"/>
    <cellStyle name="Normal 9 5 3 7" xfId="3485" xr:uid="{E409B1D1-567A-4E09-ADFE-5127B91B5C13}"/>
    <cellStyle name="Normal 9 5 3 7 2" xfId="5284" xr:uid="{8CDAD5F5-04B5-459D-B69C-FB5A9F2EB195}"/>
    <cellStyle name="Normal 9 5 3 8" xfId="3486" xr:uid="{AD8E4184-C5B5-42A8-95BB-6AF790A5515D}"/>
    <cellStyle name="Normal 9 5 3 8 2" xfId="5285" xr:uid="{FA58D166-0962-4F09-B796-137C1EFFA105}"/>
    <cellStyle name="Normal 9 5 3 9" xfId="5253" xr:uid="{4A660BA8-9EC5-4A52-A0C4-D89735F9028F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66BFDC01-DCE8-4D14-9256-9022FE94599E}"/>
    <cellStyle name="Normal 9 5 4 2 2 3" xfId="3491" xr:uid="{F4965547-5CE4-4099-98C1-719E32EC737E}"/>
    <cellStyle name="Normal 9 5 4 2 2 3 2" xfId="5290" xr:uid="{8A0127A0-07F5-497F-8F20-A96953D31DFE}"/>
    <cellStyle name="Normal 9 5 4 2 2 4" xfId="3492" xr:uid="{CAFDA8F3-4445-4C8B-9D75-ED2E1F9C4D20}"/>
    <cellStyle name="Normal 9 5 4 2 2 4 2" xfId="5291" xr:uid="{67057169-35EC-46C3-8819-5DC4B21F49C2}"/>
    <cellStyle name="Normal 9 5 4 2 2 5" xfId="5288" xr:uid="{6572A4B7-5DC1-43D6-A922-493FCF9ABADE}"/>
    <cellStyle name="Normal 9 5 4 2 3" xfId="3493" xr:uid="{ABEBAA1B-2EFC-4D53-91C2-CFB8E892C35D}"/>
    <cellStyle name="Normal 9 5 4 2 3 2" xfId="5292" xr:uid="{8CF267D3-4908-4F82-B943-8099503986D2}"/>
    <cellStyle name="Normal 9 5 4 2 4" xfId="3494" xr:uid="{F80B5EA7-759F-4D1A-BE47-A48DFBB52A17}"/>
    <cellStyle name="Normal 9 5 4 2 4 2" xfId="5293" xr:uid="{38064D12-F0F4-4F44-93CC-753A651DD907}"/>
    <cellStyle name="Normal 9 5 4 2 5" xfId="3495" xr:uid="{8290C90D-43B6-427D-AB95-609FE562B116}"/>
    <cellStyle name="Normal 9 5 4 2 5 2" xfId="5294" xr:uid="{31288A49-E2F1-4064-A3E5-3C356D59FBA3}"/>
    <cellStyle name="Normal 9 5 4 2 6" xfId="5287" xr:uid="{514DB824-0669-43AB-9F50-A800CB8411C7}"/>
    <cellStyle name="Normal 9 5 4 3" xfId="3496" xr:uid="{F50801D6-FC22-40E5-A00A-61F4FB8F1128}"/>
    <cellStyle name="Normal 9 5 4 3 2" xfId="3497" xr:uid="{39EF0002-E058-4ADE-9EE2-B1CCF3F38BC8}"/>
    <cellStyle name="Normal 9 5 4 3 2 2" xfId="5296" xr:uid="{48EEA51D-CBD5-4BBE-9605-04164DC74EAA}"/>
    <cellStyle name="Normal 9 5 4 3 3" xfId="3498" xr:uid="{34CA5CF6-F299-4624-8DA9-F03519E3BC52}"/>
    <cellStyle name="Normal 9 5 4 3 3 2" xfId="5297" xr:uid="{AB9B78BD-983F-40B7-90CA-DA3F4E6263C7}"/>
    <cellStyle name="Normal 9 5 4 3 4" xfId="3499" xr:uid="{39A6F213-740F-4718-A632-93D5AE134FC9}"/>
    <cellStyle name="Normal 9 5 4 3 4 2" xfId="5298" xr:uid="{7121D84A-B9A1-4CAA-BAA8-67AEF860DA8C}"/>
    <cellStyle name="Normal 9 5 4 3 5" xfId="5295" xr:uid="{BD1A7696-5CBF-4504-955E-70A9616AAE88}"/>
    <cellStyle name="Normal 9 5 4 4" xfId="3500" xr:uid="{2C9BBD38-6AEB-49E7-BA39-C871B7F700AA}"/>
    <cellStyle name="Normal 9 5 4 4 2" xfId="3501" xr:uid="{681755ED-F5DC-433D-B04E-19D20F0825CC}"/>
    <cellStyle name="Normal 9 5 4 4 2 2" xfId="5300" xr:uid="{E1AE67B6-390B-4064-9E78-DD09B4FEFBC1}"/>
    <cellStyle name="Normal 9 5 4 4 3" xfId="3502" xr:uid="{A023CC44-368B-47B8-88A1-E0BBB93BA094}"/>
    <cellStyle name="Normal 9 5 4 4 3 2" xfId="5301" xr:uid="{44671E0E-5107-46F4-B1C2-C90761183F76}"/>
    <cellStyle name="Normal 9 5 4 4 4" xfId="3503" xr:uid="{2498BC5C-214B-434F-BC73-5368B7617698}"/>
    <cellStyle name="Normal 9 5 4 4 4 2" xfId="5302" xr:uid="{97010FCB-CFC9-4F34-B9C7-A2B4354655A0}"/>
    <cellStyle name="Normal 9 5 4 4 5" xfId="5299" xr:uid="{564A9813-820D-4EED-89AD-404F3DF0FAC4}"/>
    <cellStyle name="Normal 9 5 4 5" xfId="3504" xr:uid="{8446262D-E7F7-4258-9D75-FCC787D28D67}"/>
    <cellStyle name="Normal 9 5 4 5 2" xfId="5303" xr:uid="{A04F249D-0F4A-46C1-8A04-2C53CE430645}"/>
    <cellStyle name="Normal 9 5 4 6" xfId="3505" xr:uid="{77E3D96C-E4D1-4F59-B251-4F8906AAB81D}"/>
    <cellStyle name="Normal 9 5 4 6 2" xfId="5304" xr:uid="{4D4505C7-117A-4F33-85AB-B11FFF982C87}"/>
    <cellStyle name="Normal 9 5 4 7" xfId="3506" xr:uid="{32671DA6-9AD3-4086-BD12-3784DE729229}"/>
    <cellStyle name="Normal 9 5 4 7 2" xfId="5305" xr:uid="{BBC3739E-3C58-41C3-9C68-3EA124D5F40B}"/>
    <cellStyle name="Normal 9 5 4 8" xfId="5286" xr:uid="{01F3AF7D-47A3-47A4-86CA-0E531E408DB1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2A1F9E5A-626B-4687-9DC7-1B0089E03BDB}"/>
    <cellStyle name="Normal 9 5 5 2 3" xfId="3510" xr:uid="{C7D3BD57-3ACF-4D97-BA3E-A4BF37669E8D}"/>
    <cellStyle name="Normal 9 5 5 2 3 2" xfId="5309" xr:uid="{DA1047DB-A550-429C-918E-97B1F7BA396B}"/>
    <cellStyle name="Normal 9 5 5 2 4" xfId="3511" xr:uid="{8DA4C761-7A49-4571-8A1D-72507E79E84E}"/>
    <cellStyle name="Normal 9 5 5 2 4 2" xfId="5310" xr:uid="{0CEF161A-4989-4264-AB65-AB148A47C1BB}"/>
    <cellStyle name="Normal 9 5 5 2 5" xfId="5307" xr:uid="{9EF2CD72-B2BE-4492-82FB-F9093D791461}"/>
    <cellStyle name="Normal 9 5 5 3" xfId="3512" xr:uid="{2BE788CD-4950-456F-8B23-3AA8AD516D7B}"/>
    <cellStyle name="Normal 9 5 5 3 2" xfId="3513" xr:uid="{44C72F3C-AE61-4366-B44B-8ACA85C34C2A}"/>
    <cellStyle name="Normal 9 5 5 3 2 2" xfId="5312" xr:uid="{DBFD7F37-4A77-4DC4-9B30-259EC8FCA665}"/>
    <cellStyle name="Normal 9 5 5 3 3" xfId="3514" xr:uid="{0ED9306D-CB61-424E-8173-2CCDE6CAA260}"/>
    <cellStyle name="Normal 9 5 5 3 3 2" xfId="5313" xr:uid="{A5673025-9652-4EDD-A080-CA42D0AA63C4}"/>
    <cellStyle name="Normal 9 5 5 3 4" xfId="3515" xr:uid="{E66B88EB-697F-46E7-AF5B-304EDB839CEE}"/>
    <cellStyle name="Normal 9 5 5 3 4 2" xfId="5314" xr:uid="{36AF991A-D63F-420C-9616-299484776A30}"/>
    <cellStyle name="Normal 9 5 5 3 5" xfId="5311" xr:uid="{2E79EA9A-9643-452A-A893-6BA0ABF58752}"/>
    <cellStyle name="Normal 9 5 5 4" xfId="3516" xr:uid="{E57C5B06-B711-49E3-BBE2-CD6C41D017AC}"/>
    <cellStyle name="Normal 9 5 5 4 2" xfId="5315" xr:uid="{240B7A75-6654-4DA8-8573-2776A6070159}"/>
    <cellStyle name="Normal 9 5 5 5" xfId="3517" xr:uid="{20BC3070-137A-4FE4-86CB-626E81A8A232}"/>
    <cellStyle name="Normal 9 5 5 5 2" xfId="5316" xr:uid="{43CEE84B-0A22-4CF1-9FFA-8C1AA60CAACA}"/>
    <cellStyle name="Normal 9 5 5 6" xfId="3518" xr:uid="{5C5464CF-3BBC-4985-967F-F6E6B54E4410}"/>
    <cellStyle name="Normal 9 5 5 6 2" xfId="5317" xr:uid="{9769CFD4-1A75-41E5-B9E3-4C25F44A6FA4}"/>
    <cellStyle name="Normal 9 5 5 7" xfId="5306" xr:uid="{D476672F-F7A5-4B92-84E7-2EE0BB4F4984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248738F8-EFF6-4DFA-81D6-B8D5C5078928}"/>
    <cellStyle name="Normal 9 5 6 2 3" xfId="3522" xr:uid="{006A5A07-34F7-42CB-A581-0731DEA5CD09}"/>
    <cellStyle name="Normal 9 5 6 2 3 2" xfId="5321" xr:uid="{A3592DE8-2591-4129-AD2C-1E7B1CC76E08}"/>
    <cellStyle name="Normal 9 5 6 2 4" xfId="3523" xr:uid="{9FB6EDE4-ABB1-4D30-B3C6-2868CB304DE9}"/>
    <cellStyle name="Normal 9 5 6 2 4 2" xfId="5322" xr:uid="{B5221813-8EC7-430F-9B3A-9EFDF98FEB23}"/>
    <cellStyle name="Normal 9 5 6 2 5" xfId="5319" xr:uid="{A7590E76-E461-4A42-9B28-1F1C799E0BCB}"/>
    <cellStyle name="Normal 9 5 6 3" xfId="3524" xr:uid="{70D31E7D-8D35-44B6-B356-31B307F95A5E}"/>
    <cellStyle name="Normal 9 5 6 3 2" xfId="5323" xr:uid="{656E9221-967E-4F44-985A-CDEF9A7F1892}"/>
    <cellStyle name="Normal 9 5 6 4" xfId="3525" xr:uid="{59D60B76-2E95-4932-908E-B4A988E02ED0}"/>
    <cellStyle name="Normal 9 5 6 4 2" xfId="5324" xr:uid="{64AB321E-4A32-4BD7-96CA-547B45DC65F3}"/>
    <cellStyle name="Normal 9 5 6 5" xfId="3526" xr:uid="{53C37F21-B8FF-4570-A5B6-899519EC1C2C}"/>
    <cellStyle name="Normal 9 5 6 5 2" xfId="5325" xr:uid="{60384FC8-1C60-42C9-93E0-275E740D6C91}"/>
    <cellStyle name="Normal 9 5 6 6" xfId="5318" xr:uid="{B8E1BEA5-4FE5-4AAA-AB43-3802E8BFD051}"/>
    <cellStyle name="Normal 9 5 7" xfId="3527" xr:uid="{8A32F5F6-6741-43EE-B908-023D31B5CDEF}"/>
    <cellStyle name="Normal 9 5 7 2" xfId="3528" xr:uid="{0BFFC645-E101-4F53-AA74-A74675214F22}"/>
    <cellStyle name="Normal 9 5 7 2 2" xfId="5327" xr:uid="{0BFAF581-B80D-4D7F-BE95-426994B1780B}"/>
    <cellStyle name="Normal 9 5 7 3" xfId="3529" xr:uid="{6C2490A9-054E-46AA-BD0E-B1E151926868}"/>
    <cellStyle name="Normal 9 5 7 3 2" xfId="5328" xr:uid="{90C372FE-40B9-4818-9BEB-D21250387C17}"/>
    <cellStyle name="Normal 9 5 7 4" xfId="3530" xr:uid="{ED3CC8C0-21C6-4A1E-BC3F-94506ED26F43}"/>
    <cellStyle name="Normal 9 5 7 4 2" xfId="5329" xr:uid="{CDF0CE7E-E2DE-45B8-B830-E0A17B43F56E}"/>
    <cellStyle name="Normal 9 5 7 5" xfId="5326" xr:uid="{EBD4666D-E62B-4E38-A3E4-CF6779F27EA9}"/>
    <cellStyle name="Normal 9 5 8" xfId="3531" xr:uid="{6C98A002-3128-4D4F-83EE-6C28969DC451}"/>
    <cellStyle name="Normal 9 5 8 2" xfId="3532" xr:uid="{DC28BC4D-8758-49D8-B680-B0944F67D6B4}"/>
    <cellStyle name="Normal 9 5 8 2 2" xfId="5331" xr:uid="{855A7AC0-3CA2-46D0-B767-0A73E1E9834F}"/>
    <cellStyle name="Normal 9 5 8 3" xfId="3533" xr:uid="{268D54E0-77E2-4619-B8E2-87A0033AA1BC}"/>
    <cellStyle name="Normal 9 5 8 3 2" xfId="5332" xr:uid="{041735BB-4078-4AA9-B074-317EE4E90F45}"/>
    <cellStyle name="Normal 9 5 8 4" xfId="3534" xr:uid="{94538C98-43EE-4226-9D9A-8F6193FFF09B}"/>
    <cellStyle name="Normal 9 5 8 4 2" xfId="5333" xr:uid="{FA6F9A15-C09A-41E1-A103-08F533135537}"/>
    <cellStyle name="Normal 9 5 8 5" xfId="5330" xr:uid="{EC7C7929-AC04-47BC-982A-1643A8671798}"/>
    <cellStyle name="Normal 9 5 9" xfId="3535" xr:uid="{50615741-9D37-4C1F-A470-C55E03F6F494}"/>
    <cellStyle name="Normal 9 5 9 2" xfId="5334" xr:uid="{EFD8D6F9-F897-4CA9-8FEE-4184ADC909C7}"/>
    <cellStyle name="Normal 9 6" xfId="3536" xr:uid="{BFF50448-C313-459F-A1AE-C47CB71FEEAF}"/>
    <cellStyle name="Normal 9 6 10" xfId="5335" xr:uid="{F9FFEF22-1F71-4717-96BC-9BFC199F3D26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DD3D2296-3FA1-4003-84CB-B41C4D9F0E58}"/>
    <cellStyle name="Normal 9 6 2 2 2 2 2 2" xfId="5678" xr:uid="{5A626F13-32DC-4225-9955-EF4E85012D28}"/>
    <cellStyle name="Normal 9 6 2 2 2 3" xfId="3541" xr:uid="{73779289-A292-487E-B418-CBD91DC2C29B}"/>
    <cellStyle name="Normal 9 6 2 2 2 3 2" xfId="5340" xr:uid="{E1CBB8A8-80D4-44AE-9773-555A0D88F1EB}"/>
    <cellStyle name="Normal 9 6 2 2 2 4" xfId="3542" xr:uid="{73DBD49D-6AE8-49DC-8480-11C32F4CC6D8}"/>
    <cellStyle name="Normal 9 6 2 2 2 4 2" xfId="5341" xr:uid="{FD3C2115-1C60-4E45-9808-8FBA79DA2CD4}"/>
    <cellStyle name="Normal 9 6 2 2 2 5" xfId="5338" xr:uid="{DDFC7019-D5C0-4E66-84BE-0595961C9383}"/>
    <cellStyle name="Normal 9 6 2 2 3" xfId="3543" xr:uid="{7BA9F422-CD62-4268-82F0-C92AB9933DCF}"/>
    <cellStyle name="Normal 9 6 2 2 3 2" xfId="3544" xr:uid="{5377CFB1-BB37-4FE4-AB9C-531370EB18D3}"/>
    <cellStyle name="Normal 9 6 2 2 3 2 2" xfId="5343" xr:uid="{5D8E985F-FC48-416C-A226-BCCB9B9A62A4}"/>
    <cellStyle name="Normal 9 6 2 2 3 3" xfId="3545" xr:uid="{6DE34F42-A5F4-48D8-B3CF-462084457B73}"/>
    <cellStyle name="Normal 9 6 2 2 3 3 2" xfId="5344" xr:uid="{3D09BD4D-2E26-4F87-8EFF-CD08BB2623B7}"/>
    <cellStyle name="Normal 9 6 2 2 3 4" xfId="3546" xr:uid="{6D549EB1-AE7E-45A6-8D6A-4E41FABAA8D3}"/>
    <cellStyle name="Normal 9 6 2 2 3 4 2" xfId="5345" xr:uid="{1F938FEB-117F-48A2-937E-A98CC2D3DB9D}"/>
    <cellStyle name="Normal 9 6 2 2 3 5" xfId="5342" xr:uid="{42DAC522-ADEF-4D59-BE2A-0C07BDFFA0F8}"/>
    <cellStyle name="Normal 9 6 2 2 4" xfId="3547" xr:uid="{25C44FEE-C857-454C-9628-80136D3143C4}"/>
    <cellStyle name="Normal 9 6 2 2 4 2" xfId="5346" xr:uid="{A16ACAA2-0B22-4AA4-8C90-523D3EE2F74C}"/>
    <cellStyle name="Normal 9 6 2 2 5" xfId="3548" xr:uid="{BB987446-C94E-4745-8998-FC992F40EDDE}"/>
    <cellStyle name="Normal 9 6 2 2 5 2" xfId="5347" xr:uid="{48AE0B18-C342-43BA-AA39-D26D7FE069EC}"/>
    <cellStyle name="Normal 9 6 2 2 6" xfId="3549" xr:uid="{7D423F21-B260-4FB8-84D8-F006CDBDBE2B}"/>
    <cellStyle name="Normal 9 6 2 2 6 2" xfId="5348" xr:uid="{F774AE8C-61A4-4BD5-B2F0-399E38674E60}"/>
    <cellStyle name="Normal 9 6 2 2 7" xfId="5337" xr:uid="{4C16F456-E448-4A43-9E17-B08FE77CA718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BB6F91B2-D4A5-4A92-9EC8-EE32EA948C71}"/>
    <cellStyle name="Normal 9 6 2 3 2 3" xfId="3553" xr:uid="{976C345C-BF81-4A56-AF4A-BA19F53385F9}"/>
    <cellStyle name="Normal 9 6 2 3 2 3 2" xfId="5352" xr:uid="{CC814BB7-8DA2-43BC-B081-EB0840C2546A}"/>
    <cellStyle name="Normal 9 6 2 3 2 4" xfId="3554" xr:uid="{DAE3C33D-9F68-41A1-9BC4-BF63BBC05322}"/>
    <cellStyle name="Normal 9 6 2 3 2 4 2" xfId="5353" xr:uid="{1FA48AE1-8674-4834-8468-335187B58364}"/>
    <cellStyle name="Normal 9 6 2 3 2 5" xfId="5350" xr:uid="{963AF063-DCC8-451B-8BAA-2549B4B19C0C}"/>
    <cellStyle name="Normal 9 6 2 3 3" xfId="3555" xr:uid="{6569709C-1DB4-4379-B9F1-707848279119}"/>
    <cellStyle name="Normal 9 6 2 3 3 2" xfId="5354" xr:uid="{76CF37A3-0D48-413C-B41D-4FC85D03ED84}"/>
    <cellStyle name="Normal 9 6 2 3 4" xfId="3556" xr:uid="{473A70A9-1D27-41DD-BEB5-C40510E5B886}"/>
    <cellStyle name="Normal 9 6 2 3 4 2" xfId="5355" xr:uid="{8067EDE6-2A70-4BF1-96EF-AA36015428F6}"/>
    <cellStyle name="Normal 9 6 2 3 5" xfId="3557" xr:uid="{469C6613-360F-4DC0-926E-953A820A56D9}"/>
    <cellStyle name="Normal 9 6 2 3 5 2" xfId="5356" xr:uid="{1556819F-45B6-4731-8779-97CF371790FC}"/>
    <cellStyle name="Normal 9 6 2 3 6" xfId="5349" xr:uid="{7322231C-9525-4C7C-B5A7-FBC726AF1B88}"/>
    <cellStyle name="Normal 9 6 2 4" xfId="3558" xr:uid="{181F9A72-7F71-4BF4-8374-2655C19FD2BE}"/>
    <cellStyle name="Normal 9 6 2 4 2" xfId="3559" xr:uid="{EDE0ADEA-01DF-4D01-8810-40EF343715F5}"/>
    <cellStyle name="Normal 9 6 2 4 2 2" xfId="5358" xr:uid="{B07ACAD8-C16A-441F-A488-A79A61789F17}"/>
    <cellStyle name="Normal 9 6 2 4 2 2 2" xfId="5679" xr:uid="{0595E61A-D630-45C6-983F-AA8F0DC84496}"/>
    <cellStyle name="Normal 9 6 2 4 3" xfId="3560" xr:uid="{7D46754F-1AC8-42A2-8351-AC704A273C3E}"/>
    <cellStyle name="Normal 9 6 2 4 3 2" xfId="5359" xr:uid="{FCBD90B7-9F99-4497-A9F5-13D8863C99B4}"/>
    <cellStyle name="Normal 9 6 2 4 4" xfId="3561" xr:uid="{BBFBAE1F-7778-4D57-8216-8BAA1EB684FC}"/>
    <cellStyle name="Normal 9 6 2 4 4 2" xfId="5360" xr:uid="{AB6F650A-32BB-4D00-B573-BB56CED2E73C}"/>
    <cellStyle name="Normal 9 6 2 4 5" xfId="5357" xr:uid="{3122AFD8-5C21-4B95-9C10-50D6599EB586}"/>
    <cellStyle name="Normal 9 6 2 5" xfId="3562" xr:uid="{58A1AE35-8B69-4A2D-956A-33769B503AC6}"/>
    <cellStyle name="Normal 9 6 2 5 2" xfId="3563" xr:uid="{831D0774-7BEE-40E5-9751-35C17D08B1A5}"/>
    <cellStyle name="Normal 9 6 2 5 2 2" xfId="5362" xr:uid="{DF61E3C3-4810-41D0-ABD3-A5DA4A692693}"/>
    <cellStyle name="Normal 9 6 2 5 3" xfId="3564" xr:uid="{EABD4579-EDCC-49DC-ADE2-BB733F24C981}"/>
    <cellStyle name="Normal 9 6 2 5 3 2" xfId="5363" xr:uid="{C14CF68A-B43E-4DD5-918E-0BA54AC87FCA}"/>
    <cellStyle name="Normal 9 6 2 5 4" xfId="3565" xr:uid="{E9050EC4-9E3F-4864-9B10-478686ED3916}"/>
    <cellStyle name="Normal 9 6 2 5 4 2" xfId="5364" xr:uid="{846FC3C1-AF4C-4543-9995-8989335FD5DD}"/>
    <cellStyle name="Normal 9 6 2 5 5" xfId="5361" xr:uid="{1E6D051D-7205-454B-8220-955FB58B676A}"/>
    <cellStyle name="Normal 9 6 2 6" xfId="3566" xr:uid="{4B33F863-1C38-4324-AA75-D196B7579E80}"/>
    <cellStyle name="Normal 9 6 2 6 2" xfId="5365" xr:uid="{A9415A03-26C0-46CC-9893-8932A64BBC4E}"/>
    <cellStyle name="Normal 9 6 2 7" xfId="3567" xr:uid="{B14AE6E0-C2EF-4B6C-A994-A48E33E70A9A}"/>
    <cellStyle name="Normal 9 6 2 7 2" xfId="5366" xr:uid="{FB28078F-A02F-4BDF-8783-45A55755CD4C}"/>
    <cellStyle name="Normal 9 6 2 8" xfId="3568" xr:uid="{DD756611-FAB7-48F1-88C5-282241F09FE9}"/>
    <cellStyle name="Normal 9 6 2 8 2" xfId="5367" xr:uid="{1EE7DCBF-7D6A-4296-86E4-0D805605DE9D}"/>
    <cellStyle name="Normal 9 6 2 9" xfId="5336" xr:uid="{503C3332-2317-4CA4-8366-CA47AB5F6D4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737A883C-31A6-4F12-A744-9DE370AD512B}"/>
    <cellStyle name="Normal 9 6 3 2 2 2 2" xfId="5680" xr:uid="{2D001703-9CE3-41EC-954F-7077225621B9}"/>
    <cellStyle name="Normal 9 6 3 2 3" xfId="3572" xr:uid="{A3BFEEC4-8F30-4186-BD82-2A46424EE3FD}"/>
    <cellStyle name="Normal 9 6 3 2 3 2" xfId="5371" xr:uid="{735B510E-C1FE-4A55-AEE7-488A54BC2B3F}"/>
    <cellStyle name="Normal 9 6 3 2 4" xfId="3573" xr:uid="{8BB588AC-2F51-46D3-B387-FE3A8D84AA87}"/>
    <cellStyle name="Normal 9 6 3 2 4 2" xfId="5372" xr:uid="{B8DB3433-28E5-40DF-A6E0-1321D0E77ABA}"/>
    <cellStyle name="Normal 9 6 3 2 5" xfId="5369" xr:uid="{37D41213-5A12-4A0D-8EB4-A1E7E737DCC8}"/>
    <cellStyle name="Normal 9 6 3 3" xfId="3574" xr:uid="{6DB1D84B-B945-407A-836E-297729974FE9}"/>
    <cellStyle name="Normal 9 6 3 3 2" xfId="3575" xr:uid="{6B0D7E83-9998-4BBE-B9BE-62EC78B57D03}"/>
    <cellStyle name="Normal 9 6 3 3 2 2" xfId="5374" xr:uid="{8E11A1FF-6D05-47C0-8BF5-D835916262CD}"/>
    <cellStyle name="Normal 9 6 3 3 3" xfId="3576" xr:uid="{B48D4A7B-667B-4F43-9694-BDA9AF1FF268}"/>
    <cellStyle name="Normal 9 6 3 3 3 2" xfId="5375" xr:uid="{7BA1BD59-FB86-4E7E-804A-9E83C7911974}"/>
    <cellStyle name="Normal 9 6 3 3 4" xfId="3577" xr:uid="{473FF0FD-BB7F-4164-B806-DFA303720F70}"/>
    <cellStyle name="Normal 9 6 3 3 4 2" xfId="5376" xr:uid="{E497A103-54BD-4D35-8B9C-624326752665}"/>
    <cellStyle name="Normal 9 6 3 3 5" xfId="5373" xr:uid="{7B0A8421-7421-4F48-BA04-8F71D8E3F2FE}"/>
    <cellStyle name="Normal 9 6 3 4" xfId="3578" xr:uid="{6FC633F9-6940-468A-81F1-10EF4C3C73D6}"/>
    <cellStyle name="Normal 9 6 3 4 2" xfId="5377" xr:uid="{B4CD7F52-265C-4B5C-BF3E-032FDB07D7E0}"/>
    <cellStyle name="Normal 9 6 3 5" xfId="3579" xr:uid="{CEFE2E24-082C-401F-8910-15BEA397F712}"/>
    <cellStyle name="Normal 9 6 3 5 2" xfId="5378" xr:uid="{B3CC7B72-CB6F-413A-A926-066569874884}"/>
    <cellStyle name="Normal 9 6 3 6" xfId="3580" xr:uid="{CBF0593B-4FC3-4CEE-9D56-F5B4D4CD827A}"/>
    <cellStyle name="Normal 9 6 3 6 2" xfId="5379" xr:uid="{192923F3-6037-452A-AF74-EC55E070756F}"/>
    <cellStyle name="Normal 9 6 3 7" xfId="5368" xr:uid="{CD71DA6A-B392-4CB4-9B32-5032D76AFC19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1A985C0F-7F41-4B9F-BCF1-E20E5D5BE3CE}"/>
    <cellStyle name="Normal 9 6 4 2 3" xfId="3584" xr:uid="{DC61F81A-6DF7-4700-94A5-B9EB382707BC}"/>
    <cellStyle name="Normal 9 6 4 2 3 2" xfId="5383" xr:uid="{AE226F39-3CB0-4D60-A06A-8C0EC769083B}"/>
    <cellStyle name="Normal 9 6 4 2 4" xfId="3585" xr:uid="{67AA95AB-FDFD-43D6-A665-5C710A2C2282}"/>
    <cellStyle name="Normal 9 6 4 2 4 2" xfId="5384" xr:uid="{8A0AC297-32B0-41D6-AB97-797129882323}"/>
    <cellStyle name="Normal 9 6 4 2 5" xfId="5381" xr:uid="{143F74C7-BCA4-4178-AFBB-D7E97A57B302}"/>
    <cellStyle name="Normal 9 6 4 3" xfId="3586" xr:uid="{809A3D4A-684F-44B2-A252-AAC9427708E6}"/>
    <cellStyle name="Normal 9 6 4 3 2" xfId="5385" xr:uid="{A42A821A-198E-411C-8A03-C9B3351CEF80}"/>
    <cellStyle name="Normal 9 6 4 4" xfId="3587" xr:uid="{10B8F45D-7267-48A3-9B6F-985E233549E9}"/>
    <cellStyle name="Normal 9 6 4 4 2" xfId="5386" xr:uid="{6BC47768-4F2E-4109-8F41-F18C70CBBF68}"/>
    <cellStyle name="Normal 9 6 4 5" xfId="3588" xr:uid="{94E968E2-C4B9-4661-8E26-BAC486FBD715}"/>
    <cellStyle name="Normal 9 6 4 5 2" xfId="5387" xr:uid="{158F4A23-844B-4061-98BD-30E9EF777CFE}"/>
    <cellStyle name="Normal 9 6 4 6" xfId="5380" xr:uid="{01ABD74E-A34A-42F6-AE46-B9C659766B5F}"/>
    <cellStyle name="Normal 9 6 5" xfId="3589" xr:uid="{D7DEA669-35E8-4386-9E39-652110E46899}"/>
    <cellStyle name="Normal 9 6 5 2" xfId="3590" xr:uid="{36EBB53C-B0AA-48BB-99D7-8DDFC815D542}"/>
    <cellStyle name="Normal 9 6 5 2 2" xfId="5389" xr:uid="{4E3DA0A9-4EAA-402A-96EC-88EEB4B6E827}"/>
    <cellStyle name="Normal 9 6 5 2 2 2" xfId="5681" xr:uid="{9B410832-CE80-4969-B005-631E07DAD2DC}"/>
    <cellStyle name="Normal 9 6 5 3" xfId="3591" xr:uid="{F07DB241-45F7-4040-A12A-34D633E5E2FB}"/>
    <cellStyle name="Normal 9 6 5 3 2" xfId="5390" xr:uid="{FDC8A767-2C1C-4EF6-8225-E288380298E7}"/>
    <cellStyle name="Normal 9 6 5 4" xfId="3592" xr:uid="{90897537-06F6-458A-A62D-EDC6187BEB9D}"/>
    <cellStyle name="Normal 9 6 5 4 2" xfId="5391" xr:uid="{AED49A5C-5B90-4E97-A39E-0C8881F2D49C}"/>
    <cellStyle name="Normal 9 6 5 5" xfId="5388" xr:uid="{3BF9751D-3533-4974-A1D2-CD509B748A03}"/>
    <cellStyle name="Normal 9 6 6" xfId="3593" xr:uid="{E64DE26C-5E9A-47A0-BE60-B36039D521E8}"/>
    <cellStyle name="Normal 9 6 6 2" xfId="3594" xr:uid="{FAE45BA7-BEF7-4442-9F63-8C356B78A5CB}"/>
    <cellStyle name="Normal 9 6 6 2 2" xfId="5393" xr:uid="{41FBC18F-1FF8-4011-B4D5-031F98B2958D}"/>
    <cellStyle name="Normal 9 6 6 3" xfId="3595" xr:uid="{67AAB308-2EB9-44EA-B33D-8F1A69C94B6F}"/>
    <cellStyle name="Normal 9 6 6 3 2" xfId="5394" xr:uid="{20A1EA66-0092-441E-BFBD-C725DE77DE2F}"/>
    <cellStyle name="Normal 9 6 6 4" xfId="3596" xr:uid="{6FFD0B3E-2192-4836-B579-95842BC39CF3}"/>
    <cellStyle name="Normal 9 6 6 4 2" xfId="5395" xr:uid="{8D2B89FE-CA4B-4057-8F95-5E5729C33307}"/>
    <cellStyle name="Normal 9 6 6 5" xfId="5392" xr:uid="{494DF818-723A-4B73-BFA6-197D19CED52D}"/>
    <cellStyle name="Normal 9 6 7" xfId="3597" xr:uid="{9019F92E-C065-46D0-A6FF-9D9B80A657F1}"/>
    <cellStyle name="Normal 9 6 7 2" xfId="5396" xr:uid="{6130F57E-405F-4E2C-9DC2-B64EC2A360D2}"/>
    <cellStyle name="Normal 9 6 8" xfId="3598" xr:uid="{193ABBD1-F4F9-45CF-AA0D-DBB3F8B2B385}"/>
    <cellStyle name="Normal 9 6 8 2" xfId="5397" xr:uid="{579912DD-CE56-4499-8C2E-59DF4A4DC75E}"/>
    <cellStyle name="Normal 9 6 9" xfId="3599" xr:uid="{00B2B5A6-9F51-4D64-8277-75B17B08B9B8}"/>
    <cellStyle name="Normal 9 6 9 2" xfId="5398" xr:uid="{60A0AC91-4541-473F-B688-B02C4F117EEF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3717BB53-B9F9-4B8E-AE24-16F1FA8A026E}"/>
    <cellStyle name="Normal 9 7 2 2 2 3" xfId="5402" xr:uid="{7BD3C293-8858-45E4-AC57-6DC3F6FAA9B0}"/>
    <cellStyle name="Normal 9 7 2 2 3" xfId="3604" xr:uid="{2E626BC5-1911-4CBB-A85B-3BF05DED003B}"/>
    <cellStyle name="Normal 9 7 2 2 3 2" xfId="5404" xr:uid="{A2331740-027B-43FB-BF95-40D8B7984AFB}"/>
    <cellStyle name="Normal 9 7 2 2 4" xfId="3605" xr:uid="{09E9B784-B6A2-4EEF-B74B-EA06208DCDD2}"/>
    <cellStyle name="Normal 9 7 2 2 4 2" xfId="5405" xr:uid="{5194010A-0956-4D56-8767-E19BEA2B63B7}"/>
    <cellStyle name="Normal 9 7 2 2 5" xfId="5401" xr:uid="{AADD7561-B985-4E7F-9F2F-319413D2FBD3}"/>
    <cellStyle name="Normal 9 7 2 3" xfId="3606" xr:uid="{2961A527-A5A0-4FD6-91A2-96A85005EF31}"/>
    <cellStyle name="Normal 9 7 2 3 2" xfId="3607" xr:uid="{C678F8B2-AE8A-4663-BB19-19B928427025}"/>
    <cellStyle name="Normal 9 7 2 3 2 2" xfId="5407" xr:uid="{A02621B3-6275-4FD4-B008-C92A4BB01F7E}"/>
    <cellStyle name="Normal 9 7 2 3 3" xfId="3608" xr:uid="{1BD4EB06-3217-45DB-9510-4F91E919C856}"/>
    <cellStyle name="Normal 9 7 2 3 3 2" xfId="5408" xr:uid="{85719FC4-78F3-4CDA-B77C-1ADA0C5663AF}"/>
    <cellStyle name="Normal 9 7 2 3 4" xfId="3609" xr:uid="{D25A23E5-F06B-4DB6-B767-ECEDD31CA078}"/>
    <cellStyle name="Normal 9 7 2 3 4 2" xfId="5409" xr:uid="{BFBF9DC6-FF30-4909-BC9D-180AE00EE5CB}"/>
    <cellStyle name="Normal 9 7 2 3 5" xfId="5406" xr:uid="{00FFE9FB-EBAE-4FBA-9991-1B44530238FF}"/>
    <cellStyle name="Normal 9 7 2 4" xfId="3610" xr:uid="{DC9C7B3B-D56A-4400-9BA6-0A8D4B5DAF0A}"/>
    <cellStyle name="Normal 9 7 2 4 2" xfId="5410" xr:uid="{CA1B81C6-427B-40C8-9C61-8D074DAA7829}"/>
    <cellStyle name="Normal 9 7 2 5" xfId="3611" xr:uid="{74A854AA-BE3C-4C1B-9BF3-D1A85778D077}"/>
    <cellStyle name="Normal 9 7 2 5 2" xfId="5411" xr:uid="{EA96088A-A00C-4C56-822C-6C71F1826810}"/>
    <cellStyle name="Normal 9 7 2 6" xfId="3612" xr:uid="{3667CF48-1370-49B0-BD9F-7E88100CB84A}"/>
    <cellStyle name="Normal 9 7 2 6 2" xfId="5412" xr:uid="{FDAD436A-A6B6-49B7-91DB-132A06F7BB0F}"/>
    <cellStyle name="Normal 9 7 2 7" xfId="5400" xr:uid="{4FAE1742-86FB-46DC-BBFE-A0BD993CF29D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EF8E9589-4A7A-411B-988A-7092DBF5A618}"/>
    <cellStyle name="Normal 9 7 3 2 3" xfId="3616" xr:uid="{07D563BF-E801-40FD-BCB1-8E3E3262EB12}"/>
    <cellStyle name="Normal 9 7 3 2 3 2" xfId="5416" xr:uid="{5621D896-74A5-4E2F-8F6C-2D39B95B3381}"/>
    <cellStyle name="Normal 9 7 3 2 4" xfId="3617" xr:uid="{06CEE252-CBBE-4CD0-B330-2852D613814B}"/>
    <cellStyle name="Normal 9 7 3 2 4 2" xfId="5417" xr:uid="{9A2016C4-E18B-4831-ACD2-3B6893131BD7}"/>
    <cellStyle name="Normal 9 7 3 2 5" xfId="5414" xr:uid="{5F3A0109-8CA0-4CFA-8500-66F141613868}"/>
    <cellStyle name="Normal 9 7 3 3" xfId="3618" xr:uid="{DA496EC0-5ADD-4BE0-8356-91A5D643329E}"/>
    <cellStyle name="Normal 9 7 3 3 2" xfId="5418" xr:uid="{12B5880A-9ABC-4D0F-BE08-20A358EE3D23}"/>
    <cellStyle name="Normal 9 7 3 4" xfId="3619" xr:uid="{594CA94A-87A5-477C-91B4-BBA60C6CE123}"/>
    <cellStyle name="Normal 9 7 3 4 2" xfId="5419" xr:uid="{A222EC76-714F-4DBB-A089-95FC0D5AA5D0}"/>
    <cellStyle name="Normal 9 7 3 5" xfId="3620" xr:uid="{C427076E-FB01-4841-9F79-6F2E93744E88}"/>
    <cellStyle name="Normal 9 7 3 5 2" xfId="5420" xr:uid="{764962C3-BF47-4FD7-9F31-EF3A1C576EFC}"/>
    <cellStyle name="Normal 9 7 3 6" xfId="5413" xr:uid="{DE6D11DA-AC16-450C-BEA7-CAE5142A9A68}"/>
    <cellStyle name="Normal 9 7 4" xfId="3621" xr:uid="{6C9E7BAF-4D63-4E99-9949-9CEC7B4D8A4B}"/>
    <cellStyle name="Normal 9 7 4 2" xfId="3622" xr:uid="{7DD27DF7-9311-4DC5-8455-F4C930942613}"/>
    <cellStyle name="Normal 9 7 4 2 2" xfId="5422" xr:uid="{20D11A1A-07E5-4FCB-B6C9-E92A25AE182E}"/>
    <cellStyle name="Normal 9 7 4 2 2 2" xfId="5682" xr:uid="{9144D5BA-FDEC-42A3-9309-35A60AF505BD}"/>
    <cellStyle name="Normal 9 7 4 3" xfId="3623" xr:uid="{B1CD8D0A-5EF7-4EC4-BE0B-DAC542A55B63}"/>
    <cellStyle name="Normal 9 7 4 3 2" xfId="5423" xr:uid="{E3E0782E-B5B0-4E81-AEE6-E02A87AB68A3}"/>
    <cellStyle name="Normal 9 7 4 4" xfId="3624" xr:uid="{0E6BF897-F229-445E-BE94-B9A3678ECC6D}"/>
    <cellStyle name="Normal 9 7 4 4 2" xfId="5424" xr:uid="{C2FACAC1-36F9-4FB3-970F-B9143D15F16B}"/>
    <cellStyle name="Normal 9 7 4 5" xfId="5421" xr:uid="{2B508EB7-645D-4DE8-B0B4-2473B4ED5C32}"/>
    <cellStyle name="Normal 9 7 5" xfId="3625" xr:uid="{5BFF3073-2034-4E17-B505-FB1B98FEC907}"/>
    <cellStyle name="Normal 9 7 5 2" xfId="3626" xr:uid="{8BBDB8FF-BF98-44D1-9134-F685BB7E95F9}"/>
    <cellStyle name="Normal 9 7 5 2 2" xfId="5426" xr:uid="{7AAC6EA5-5A91-4433-A702-BBE5F14B2E15}"/>
    <cellStyle name="Normal 9 7 5 3" xfId="3627" xr:uid="{32A4342F-C2A6-41F5-9DAE-027E60F571BE}"/>
    <cellStyle name="Normal 9 7 5 3 2" xfId="5427" xr:uid="{7DFF2AB9-FC4B-42E8-BC2E-50FE0B85CA73}"/>
    <cellStyle name="Normal 9 7 5 4" xfId="3628" xr:uid="{6003E606-2178-4B8D-A56E-9468325110C8}"/>
    <cellStyle name="Normal 9 7 5 4 2" xfId="5428" xr:uid="{893BB9BC-5B47-4A2F-A77E-EC709CD6C883}"/>
    <cellStyle name="Normal 9 7 5 5" xfId="5425" xr:uid="{A9FD0931-3485-4708-BC0C-8C0E86259C08}"/>
    <cellStyle name="Normal 9 7 6" xfId="3629" xr:uid="{7A13BAFB-B33D-4667-BB7B-C7427265176B}"/>
    <cellStyle name="Normal 9 7 6 2" xfId="5429" xr:uid="{93714F83-0C2F-4985-9DA9-1E410672D7FF}"/>
    <cellStyle name="Normal 9 7 7" xfId="3630" xr:uid="{857833F3-4206-4BF2-9D86-9D386834CCA9}"/>
    <cellStyle name="Normal 9 7 7 2" xfId="5430" xr:uid="{49DF8B71-868B-4AA3-9B23-452849E28FB2}"/>
    <cellStyle name="Normal 9 7 8" xfId="3631" xr:uid="{9A139019-200B-440C-9D85-1AB73A6A4C56}"/>
    <cellStyle name="Normal 9 7 8 2" xfId="5431" xr:uid="{A8D92CD4-E14F-4183-9F05-65155AEB33C1}"/>
    <cellStyle name="Normal 9 7 9" xfId="5399" xr:uid="{2B47AE7D-0AC7-41D1-BF0E-239F3D79518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DF53348A-33FE-449C-BBE6-B335E60CAD88}"/>
    <cellStyle name="Normal 9 8 2 2 2 2 2" xfId="5683" xr:uid="{649C2E04-8FB3-4AE3-AF41-F862DD46EF79}"/>
    <cellStyle name="Normal 9 8 2 2 3" xfId="3636" xr:uid="{6E272C3E-45E8-47C3-BCC0-AD2244A388E1}"/>
    <cellStyle name="Normal 9 8 2 2 3 2" xfId="5436" xr:uid="{A025048F-07EF-4E8A-AD8E-12848C561CF4}"/>
    <cellStyle name="Normal 9 8 2 2 4" xfId="3637" xr:uid="{B7A78CC0-CA37-45B4-8144-865D08256F04}"/>
    <cellStyle name="Normal 9 8 2 2 4 2" xfId="5437" xr:uid="{30094908-DC9B-4243-946C-386307F69407}"/>
    <cellStyle name="Normal 9 8 2 2 5" xfId="5434" xr:uid="{653490EA-CBFF-43C7-AFE1-EA5A36BCC8F3}"/>
    <cellStyle name="Normal 9 8 2 3" xfId="3638" xr:uid="{9E900116-C839-4B36-A322-5A7509900B5B}"/>
    <cellStyle name="Normal 9 8 2 3 2" xfId="5438" xr:uid="{D3DE0013-9E0E-40FE-8CEA-6AC459EA8B62}"/>
    <cellStyle name="Normal 9 8 2 3 2 2" xfId="5684" xr:uid="{DAE6221A-A505-4BFA-9AF2-BCB3ED4C2691}"/>
    <cellStyle name="Normal 9 8 2 4" xfId="3639" xr:uid="{5D88517C-88EB-4F3C-A06A-0E1703FA1B1D}"/>
    <cellStyle name="Normal 9 8 2 4 2" xfId="5439" xr:uid="{7CDE09ED-BC20-40A8-A199-7D9447C04DA7}"/>
    <cellStyle name="Normal 9 8 2 5" xfId="3640" xr:uid="{05896BB6-F57E-4BB4-8743-2CC4BBCB32F6}"/>
    <cellStyle name="Normal 9 8 2 5 2" xfId="5440" xr:uid="{252FE5B9-1C36-46D9-9CAF-A56647C1EFE0}"/>
    <cellStyle name="Normal 9 8 2 6" xfId="5433" xr:uid="{2EF96583-74E6-4C3A-88EF-B7350F1A4FD7}"/>
    <cellStyle name="Normal 9 8 3" xfId="3641" xr:uid="{4649D1C1-078F-4EF0-9BFE-6F402EF00446}"/>
    <cellStyle name="Normal 9 8 3 2" xfId="3642" xr:uid="{B7AB93C7-A568-4481-BF6B-21860DBE6121}"/>
    <cellStyle name="Normal 9 8 3 2 2" xfId="5442" xr:uid="{2D838551-EC90-402C-9865-E4A2A3A76A96}"/>
    <cellStyle name="Normal 9 8 3 2 2 2" xfId="5685" xr:uid="{06635EF4-FA11-408A-B9DC-98A4629677F7}"/>
    <cellStyle name="Normal 9 8 3 3" xfId="3643" xr:uid="{21304D52-FDBA-4FB2-86CB-5694683F5861}"/>
    <cellStyle name="Normal 9 8 3 3 2" xfId="5443" xr:uid="{69BB8BBA-80EB-4DD0-BA58-98795404BD5D}"/>
    <cellStyle name="Normal 9 8 3 4" xfId="3644" xr:uid="{CD15FEAC-5CA3-4DD2-BC2E-E23BAB659DD4}"/>
    <cellStyle name="Normal 9 8 3 4 2" xfId="5444" xr:uid="{C3681968-5356-4467-8BDD-11BB65527C1F}"/>
    <cellStyle name="Normal 9 8 3 5" xfId="5441" xr:uid="{3E81E4CB-7385-49F0-890D-69B3F655EBC8}"/>
    <cellStyle name="Normal 9 8 4" xfId="3645" xr:uid="{3F650EE3-B876-4D70-92E8-CB73D1CF7880}"/>
    <cellStyle name="Normal 9 8 4 2" xfId="3646" xr:uid="{68B66646-06E1-43D4-8153-99BC8B0FA796}"/>
    <cellStyle name="Normal 9 8 4 2 2" xfId="5446" xr:uid="{DBFF804A-6167-4A32-B41D-01C0164B1C51}"/>
    <cellStyle name="Normal 9 8 4 2 2 2" xfId="5686" xr:uid="{C35EC3DD-6165-4B2A-BA77-FA4E90659EB7}"/>
    <cellStyle name="Normal 9 8 4 3" xfId="3647" xr:uid="{641C0901-22F5-473D-ABA3-BD85B4BCD562}"/>
    <cellStyle name="Normal 9 8 4 3 2" xfId="5447" xr:uid="{9C41314F-B86D-4AE4-81BA-6A36CB7DEFFA}"/>
    <cellStyle name="Normal 9 8 4 4" xfId="3648" xr:uid="{6802E739-3394-4E66-A9F2-00C11CC3469B}"/>
    <cellStyle name="Normal 9 8 4 4 2" xfId="5448" xr:uid="{117E7377-9A87-4F84-953A-FF222EAAB950}"/>
    <cellStyle name="Normal 9 8 4 5" xfId="5445" xr:uid="{FE360179-0D54-416C-938F-8FA244EC3473}"/>
    <cellStyle name="Normal 9 8 5" xfId="3649" xr:uid="{3C041058-318B-41A5-ADBB-64D04DE98204}"/>
    <cellStyle name="Normal 9 8 5 2" xfId="5449" xr:uid="{1D3A1FCE-44C4-4580-89C0-8AD2B2043087}"/>
    <cellStyle name="Normal 9 8 5 2 2" xfId="5687" xr:uid="{F13BD93A-22FA-4DFA-AA6D-732962431182}"/>
    <cellStyle name="Normal 9 8 6" xfId="3650" xr:uid="{3C1DC8F7-43B5-4D9B-9135-4F5AF94799F7}"/>
    <cellStyle name="Normal 9 8 6 2" xfId="5450" xr:uid="{4986EB05-BDD9-4310-9103-D584E68BF352}"/>
    <cellStyle name="Normal 9 8 7" xfId="3651" xr:uid="{1CC99482-1D33-4992-AD22-6BDA4BC0AB3E}"/>
    <cellStyle name="Normal 9 8 7 2" xfId="5451" xr:uid="{DAA4B1AB-6016-45C2-833D-3B1B83401FCB}"/>
    <cellStyle name="Normal 9 8 8" xfId="5432" xr:uid="{0A81CB42-D4E4-4634-8754-1205E199F9AF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FD0524FF-E039-410A-BE5B-11105F9E4154}"/>
    <cellStyle name="Normal 9 9 2 2 2 2" xfId="5688" xr:uid="{BDCB89DD-7B6E-42BF-BD18-85BBB7A141DC}"/>
    <cellStyle name="Normal 9 9 2 3" xfId="3655" xr:uid="{62CBCAAE-7869-4256-80FB-05F1A173D00B}"/>
    <cellStyle name="Normal 9 9 2 3 2" xfId="5455" xr:uid="{A4D872E9-16F3-46E8-920D-3F69C8F08D25}"/>
    <cellStyle name="Normal 9 9 2 4" xfId="3656" xr:uid="{66BC08DA-6A39-47E5-A59E-0956FD36FF0D}"/>
    <cellStyle name="Normal 9 9 2 4 2" xfId="5456" xr:uid="{E6BCCACC-C644-45DE-88F2-0DCA3F222400}"/>
    <cellStyle name="Normal 9 9 2 5" xfId="5453" xr:uid="{286ADBE5-C913-484B-9743-5ACFDC4A5DB2}"/>
    <cellStyle name="Normal 9 9 3" xfId="3657" xr:uid="{DBF7B777-3095-48FD-825C-02FC4A36C6D7}"/>
    <cellStyle name="Normal 9 9 3 2" xfId="3658" xr:uid="{82F64612-5806-4225-9C43-0EB75720D7EE}"/>
    <cellStyle name="Normal 9 9 3 2 2" xfId="5458" xr:uid="{BB69CDED-7ADA-4E0F-94F8-86402C63B781}"/>
    <cellStyle name="Normal 9 9 3 3" xfId="3659" xr:uid="{10D810C2-F585-4B39-84DC-0F01552EC093}"/>
    <cellStyle name="Normal 9 9 3 3 2" xfId="5459" xr:uid="{83997E6E-2646-46E8-B866-F4BD1B4F7636}"/>
    <cellStyle name="Normal 9 9 3 4" xfId="3660" xr:uid="{A5385F0A-72D7-4655-B04D-B81B1552A410}"/>
    <cellStyle name="Normal 9 9 3 4 2" xfId="5460" xr:uid="{E4DF8667-B02A-4D7D-AE4B-A55250A99391}"/>
    <cellStyle name="Normal 9 9 3 5" xfId="5457" xr:uid="{F7823D71-026F-4CBD-A1AA-F7B453EBC43D}"/>
    <cellStyle name="Normal 9 9 4" xfId="3661" xr:uid="{99D6C685-704D-47F2-9F39-005F0D0475EA}"/>
    <cellStyle name="Normal 9 9 4 2" xfId="5461" xr:uid="{25ECFE41-99E1-48AB-A9C0-8F353848417B}"/>
    <cellStyle name="Normal 9 9 5" xfId="3662" xr:uid="{7C324A39-4404-45C2-843C-B46208813AB4}"/>
    <cellStyle name="Normal 9 9 5 2" xfId="5462" xr:uid="{86360B75-AE02-4ABA-A7E4-F9A21CC8FDB4}"/>
    <cellStyle name="Normal 9 9 6" xfId="3663" xr:uid="{B741073B-D48B-446D-BDDB-AF93464E6262}"/>
    <cellStyle name="Normal 9 9 6 2" xfId="5463" xr:uid="{D1B524AC-D802-48F0-AEC9-B61EEE245C1D}"/>
    <cellStyle name="Normal 9 9 7" xfId="5452" xr:uid="{27CEA615-C254-40B5-A4F3-7F62C15F67AB}"/>
    <cellStyle name="Percent 2" xfId="79" xr:uid="{750081A1-93E2-4099-B6D5-52DA3EB8C718}"/>
    <cellStyle name="Percent 2 2" xfId="5464" xr:uid="{E6FA1CEB-5FB9-48C3-823D-68A9ACEEF9B0}"/>
    <cellStyle name="Гиперссылка 2" xfId="4" xr:uid="{49BAA0F8-B3D3-41B5-87DD-435502328B29}"/>
    <cellStyle name="Гиперссылка 2 2" xfId="5465" xr:uid="{72395A94-2262-4B98-B7B8-6986E51E2890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8B4A2656-2AA2-4544-8A5E-59A8D0570478}"/>
    <cellStyle name="Обычный 2 3" xfId="5466" xr:uid="{90BB56C3-E86F-4FF5-AD00-7830DAF36C18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85</v>
      </c>
      <c r="D4" s="121"/>
      <c r="E4" s="170" t="s">
        <v>94</v>
      </c>
      <c r="F4" s="171"/>
      <c r="G4" s="171"/>
      <c r="H4" s="171"/>
      <c r="I4" s="122"/>
    </row>
    <row r="5" spans="2:9" ht="14.25">
      <c r="B5" s="136" t="s">
        <v>86</v>
      </c>
      <c r="D5" s="81"/>
      <c r="E5" s="132"/>
      <c r="F5" s="132"/>
      <c r="G5" s="132"/>
      <c r="H5" s="132"/>
      <c r="I5" s="82"/>
    </row>
    <row r="6" spans="2:9" ht="14.25">
      <c r="B6" s="137" t="s">
        <v>87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88</v>
      </c>
      <c r="D7" s="81"/>
      <c r="E7" s="132"/>
      <c r="F7" s="132"/>
      <c r="G7" s="132"/>
      <c r="H7" s="132"/>
      <c r="I7" s="82"/>
    </row>
    <row r="8" spans="2:9" ht="14.25">
      <c r="B8" s="137" t="s">
        <v>89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90</v>
      </c>
      <c r="D9" s="81"/>
      <c r="E9" s="132"/>
      <c r="F9" s="132"/>
      <c r="G9" s="132"/>
      <c r="H9" s="132"/>
      <c r="I9" s="82"/>
    </row>
    <row r="10" spans="2:9" ht="14.25">
      <c r="B10" s="137" t="s">
        <v>91</v>
      </c>
      <c r="D10" s="81" t="s">
        <v>2</v>
      </c>
      <c r="E10" s="134" t="s">
        <v>19</v>
      </c>
      <c r="F10" s="140" t="s">
        <v>90</v>
      </c>
      <c r="G10" s="132"/>
      <c r="H10" s="132"/>
      <c r="I10" s="82"/>
    </row>
    <row r="11" spans="2:9" ht="14.25">
      <c r="B11" s="137"/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9" t="s">
        <v>83</v>
      </c>
      <c r="E13" s="132"/>
      <c r="F13" s="132"/>
      <c r="G13" s="132"/>
      <c r="H13" s="132"/>
      <c r="I13" s="82"/>
    </row>
    <row r="14" spans="2:9" ht="14.25">
      <c r="B14" s="137"/>
      <c r="D14" s="169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72" t="s">
        <v>84</v>
      </c>
      <c r="E17" s="133"/>
      <c r="F17" s="133"/>
      <c r="G17" s="133"/>
      <c r="H17" s="133"/>
      <c r="I17" s="84"/>
    </row>
    <row r="18" spans="2:9" ht="13.5" thickBot="1">
      <c r="B18" s="138"/>
      <c r="D18" s="173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71"/>
  <sheetViews>
    <sheetView tabSelected="1" zoomScale="90" zoomScaleNormal="90" workbookViewId="0">
      <selection activeCell="F5" sqref="F5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53" t="s">
        <v>17</v>
      </c>
      <c r="L2" s="103"/>
    </row>
    <row r="3" spans="1:12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03"/>
    </row>
    <row r="4" spans="1:12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03"/>
    </row>
    <row r="5" spans="1:12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94" t="s">
        <v>61</v>
      </c>
      <c r="L5" s="103"/>
    </row>
    <row r="6" spans="1:12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79" t="s">
        <v>214</v>
      </c>
      <c r="L6" s="103"/>
    </row>
    <row r="7" spans="1:12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80"/>
      <c r="L7" s="103"/>
    </row>
    <row r="8" spans="1:12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94" t="s">
        <v>75</v>
      </c>
      <c r="L9" s="103"/>
    </row>
    <row r="10" spans="1:12" ht="15" customHeight="1">
      <c r="A10" s="102"/>
      <c r="B10" s="102" t="s">
        <v>96</v>
      </c>
      <c r="C10" s="145"/>
      <c r="D10" s="145"/>
      <c r="E10" s="103"/>
      <c r="F10" s="145"/>
      <c r="G10" s="103"/>
      <c r="H10" s="104"/>
      <c r="I10" s="104" t="s">
        <v>96</v>
      </c>
      <c r="J10" s="145"/>
      <c r="K10" s="176">
        <v>45482</v>
      </c>
      <c r="L10" s="103"/>
    </row>
    <row r="11" spans="1:12">
      <c r="A11" s="102"/>
      <c r="B11" s="102" t="s">
        <v>97</v>
      </c>
      <c r="C11" s="145"/>
      <c r="D11" s="145"/>
      <c r="E11" s="103"/>
      <c r="F11" s="145"/>
      <c r="G11" s="103"/>
      <c r="H11" s="104"/>
      <c r="I11" s="104" t="s">
        <v>97</v>
      </c>
      <c r="J11" s="145"/>
      <c r="K11" s="177"/>
      <c r="L11" s="103"/>
    </row>
    <row r="12" spans="1:12">
      <c r="A12" s="102"/>
      <c r="B12" s="102" t="s">
        <v>98</v>
      </c>
      <c r="C12" s="145"/>
      <c r="D12" s="145"/>
      <c r="E12" s="103"/>
      <c r="F12" s="145"/>
      <c r="G12" s="103"/>
      <c r="H12" s="104"/>
      <c r="I12" s="104" t="s">
        <v>98</v>
      </c>
      <c r="J12" s="145"/>
      <c r="K12" s="145"/>
      <c r="L12" s="103"/>
    </row>
    <row r="13" spans="1:12">
      <c r="A13" s="102"/>
      <c r="B13" s="102" t="s">
        <v>99</v>
      </c>
      <c r="C13" s="145"/>
      <c r="D13" s="145"/>
      <c r="E13" s="103"/>
      <c r="F13" s="145"/>
      <c r="G13" s="103"/>
      <c r="H13" s="104"/>
      <c r="I13" s="104" t="s">
        <v>99</v>
      </c>
      <c r="J13" s="145"/>
      <c r="K13" s="94" t="s">
        <v>8</v>
      </c>
      <c r="L13" s="103"/>
    </row>
    <row r="14" spans="1:12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76">
        <v>45480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78"/>
      <c r="L15" s="103"/>
    </row>
    <row r="16" spans="1:12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54">
        <v>43405</v>
      </c>
      <c r="L16" s="103"/>
    </row>
    <row r="17" spans="1:12">
      <c r="A17" s="102"/>
      <c r="B17" s="145" t="s">
        <v>100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54" t="s">
        <v>90</v>
      </c>
      <c r="L17" s="103"/>
    </row>
    <row r="18" spans="1:12" ht="18">
      <c r="A18" s="102"/>
      <c r="B18" s="145" t="s">
        <v>101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99" t="s">
        <v>73</v>
      </c>
      <c r="L18" s="103"/>
    </row>
    <row r="19" spans="1:12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3"/>
    </row>
    <row r="22" spans="1:12" ht="24">
      <c r="A22" s="102"/>
      <c r="B22" s="109">
        <v>2</v>
      </c>
      <c r="C22" s="119" t="s">
        <v>102</v>
      </c>
      <c r="D22" s="115" t="s">
        <v>102</v>
      </c>
      <c r="E22" s="123" t="s">
        <v>103</v>
      </c>
      <c r="F22" s="115" t="s">
        <v>104</v>
      </c>
      <c r="G22" s="174"/>
      <c r="H22" s="175"/>
      <c r="I22" s="116" t="s">
        <v>105</v>
      </c>
      <c r="J22" s="143">
        <v>12.4</v>
      </c>
      <c r="K22" s="113">
        <f t="shared" ref="K22:K59" si="0">J22*B22</f>
        <v>24.8</v>
      </c>
      <c r="L22" s="106"/>
    </row>
    <row r="23" spans="1:12">
      <c r="A23" s="102"/>
      <c r="B23" s="109">
        <v>12</v>
      </c>
      <c r="C23" s="119" t="s">
        <v>106</v>
      </c>
      <c r="D23" s="115" t="s">
        <v>106</v>
      </c>
      <c r="E23" s="123" t="s">
        <v>107</v>
      </c>
      <c r="F23" s="115" t="s">
        <v>108</v>
      </c>
      <c r="G23" s="174"/>
      <c r="H23" s="175"/>
      <c r="I23" s="116" t="s">
        <v>109</v>
      </c>
      <c r="J23" s="143">
        <v>5.83</v>
      </c>
      <c r="K23" s="113">
        <f t="shared" si="0"/>
        <v>69.960000000000008</v>
      </c>
      <c r="L23" s="106"/>
    </row>
    <row r="24" spans="1:12" ht="13.5" customHeight="1">
      <c r="A24" s="102"/>
      <c r="B24" s="109">
        <v>2</v>
      </c>
      <c r="C24" s="119" t="s">
        <v>110</v>
      </c>
      <c r="D24" s="115" t="s">
        <v>110</v>
      </c>
      <c r="E24" s="123" t="s">
        <v>111</v>
      </c>
      <c r="F24" s="115" t="s">
        <v>95</v>
      </c>
      <c r="G24" s="174"/>
      <c r="H24" s="175"/>
      <c r="I24" s="116" t="s">
        <v>112</v>
      </c>
      <c r="J24" s="143">
        <v>8.39</v>
      </c>
      <c r="K24" s="113">
        <f t="shared" si="0"/>
        <v>16.78</v>
      </c>
      <c r="L24" s="106"/>
    </row>
    <row r="25" spans="1:12" ht="24">
      <c r="A25" s="102"/>
      <c r="B25" s="109">
        <v>8</v>
      </c>
      <c r="C25" s="119" t="s">
        <v>113</v>
      </c>
      <c r="D25" s="115" t="s">
        <v>113</v>
      </c>
      <c r="E25" s="123" t="s">
        <v>114</v>
      </c>
      <c r="F25" s="115" t="s">
        <v>95</v>
      </c>
      <c r="G25" s="174"/>
      <c r="H25" s="175"/>
      <c r="I25" s="116" t="s">
        <v>210</v>
      </c>
      <c r="J25" s="143">
        <v>5.0999999999999996</v>
      </c>
      <c r="K25" s="113">
        <f t="shared" si="0"/>
        <v>40.799999999999997</v>
      </c>
      <c r="L25" s="106"/>
    </row>
    <row r="26" spans="1:12">
      <c r="A26" s="102"/>
      <c r="B26" s="109">
        <v>8</v>
      </c>
      <c r="C26" s="119" t="s">
        <v>115</v>
      </c>
      <c r="D26" s="115" t="s">
        <v>115</v>
      </c>
      <c r="E26" s="123" t="s">
        <v>116</v>
      </c>
      <c r="F26" s="115" t="s">
        <v>117</v>
      </c>
      <c r="G26" s="174"/>
      <c r="H26" s="175"/>
      <c r="I26" s="116" t="s">
        <v>118</v>
      </c>
      <c r="J26" s="143">
        <v>5.83</v>
      </c>
      <c r="K26" s="113">
        <f t="shared" si="0"/>
        <v>46.64</v>
      </c>
      <c r="L26" s="106"/>
    </row>
    <row r="27" spans="1:12" ht="24">
      <c r="A27" s="102"/>
      <c r="B27" s="109">
        <v>10</v>
      </c>
      <c r="C27" s="119" t="s">
        <v>119</v>
      </c>
      <c r="D27" s="115" t="s">
        <v>119</v>
      </c>
      <c r="E27" s="123" t="s">
        <v>120</v>
      </c>
      <c r="F27" s="115"/>
      <c r="G27" s="174"/>
      <c r="H27" s="175"/>
      <c r="I27" s="116" t="s">
        <v>121</v>
      </c>
      <c r="J27" s="143">
        <v>6.93</v>
      </c>
      <c r="K27" s="113">
        <f t="shared" si="0"/>
        <v>69.3</v>
      </c>
      <c r="L27" s="106"/>
    </row>
    <row r="28" spans="1:12" ht="24">
      <c r="A28" s="102"/>
      <c r="B28" s="109">
        <v>10</v>
      </c>
      <c r="C28" s="119" t="s">
        <v>122</v>
      </c>
      <c r="D28" s="115" t="s">
        <v>122</v>
      </c>
      <c r="E28" s="123" t="s">
        <v>123</v>
      </c>
      <c r="F28" s="115"/>
      <c r="G28" s="174"/>
      <c r="H28" s="175"/>
      <c r="I28" s="116" t="s">
        <v>124</v>
      </c>
      <c r="J28" s="143">
        <v>6.56</v>
      </c>
      <c r="K28" s="113">
        <f t="shared" si="0"/>
        <v>65.599999999999994</v>
      </c>
      <c r="L28" s="106"/>
    </row>
    <row r="29" spans="1:12" ht="24">
      <c r="A29" s="102"/>
      <c r="B29" s="109">
        <v>15</v>
      </c>
      <c r="C29" s="119" t="s">
        <v>125</v>
      </c>
      <c r="D29" s="115" t="s">
        <v>125</v>
      </c>
      <c r="E29" s="123" t="s">
        <v>126</v>
      </c>
      <c r="F29" s="115"/>
      <c r="G29" s="174"/>
      <c r="H29" s="175"/>
      <c r="I29" s="116" t="s">
        <v>127</v>
      </c>
      <c r="J29" s="143">
        <v>6.56</v>
      </c>
      <c r="K29" s="113">
        <f t="shared" si="0"/>
        <v>98.399999999999991</v>
      </c>
      <c r="L29" s="106"/>
    </row>
    <row r="30" spans="1:12">
      <c r="A30" s="102"/>
      <c r="B30" s="109">
        <v>6</v>
      </c>
      <c r="C30" s="119" t="s">
        <v>128</v>
      </c>
      <c r="D30" s="115" t="s">
        <v>128</v>
      </c>
      <c r="E30" s="123" t="s">
        <v>129</v>
      </c>
      <c r="F30" s="115" t="s">
        <v>95</v>
      </c>
      <c r="G30" s="174"/>
      <c r="H30" s="175"/>
      <c r="I30" s="116" t="s">
        <v>130</v>
      </c>
      <c r="J30" s="143">
        <v>12.4</v>
      </c>
      <c r="K30" s="113">
        <f t="shared" si="0"/>
        <v>74.400000000000006</v>
      </c>
      <c r="L30" s="106"/>
    </row>
    <row r="31" spans="1:12" ht="24">
      <c r="A31" s="102"/>
      <c r="B31" s="109">
        <v>2</v>
      </c>
      <c r="C31" s="119" t="s">
        <v>131</v>
      </c>
      <c r="D31" s="115" t="s">
        <v>131</v>
      </c>
      <c r="E31" s="123" t="s">
        <v>132</v>
      </c>
      <c r="F31" s="115" t="s">
        <v>133</v>
      </c>
      <c r="G31" s="174" t="s">
        <v>134</v>
      </c>
      <c r="H31" s="175"/>
      <c r="I31" s="116" t="s">
        <v>135</v>
      </c>
      <c r="J31" s="143">
        <v>25.16</v>
      </c>
      <c r="K31" s="113">
        <f t="shared" si="0"/>
        <v>50.32</v>
      </c>
      <c r="L31" s="106"/>
    </row>
    <row r="32" spans="1:12" ht="24">
      <c r="A32" s="102"/>
      <c r="B32" s="109">
        <v>2</v>
      </c>
      <c r="C32" s="119" t="s">
        <v>136</v>
      </c>
      <c r="D32" s="115" t="s">
        <v>136</v>
      </c>
      <c r="E32" s="123" t="s">
        <v>137</v>
      </c>
      <c r="F32" s="115" t="s">
        <v>133</v>
      </c>
      <c r="G32" s="174" t="s">
        <v>138</v>
      </c>
      <c r="H32" s="175"/>
      <c r="I32" s="116" t="s">
        <v>139</v>
      </c>
      <c r="J32" s="143">
        <v>25.16</v>
      </c>
      <c r="K32" s="113">
        <f t="shared" si="0"/>
        <v>50.32</v>
      </c>
      <c r="L32" s="106"/>
    </row>
    <row r="33" spans="1:12" ht="20.25" customHeight="1">
      <c r="A33" s="102"/>
      <c r="B33" s="109">
        <v>3</v>
      </c>
      <c r="C33" s="119" t="s">
        <v>140</v>
      </c>
      <c r="D33" s="115" t="s">
        <v>140</v>
      </c>
      <c r="E33" s="123" t="s">
        <v>141</v>
      </c>
      <c r="F33" s="115" t="s">
        <v>95</v>
      </c>
      <c r="G33" s="174"/>
      <c r="H33" s="175"/>
      <c r="I33" s="116" t="s">
        <v>142</v>
      </c>
      <c r="J33" s="143">
        <v>36.1</v>
      </c>
      <c r="K33" s="113">
        <f t="shared" si="0"/>
        <v>108.30000000000001</v>
      </c>
      <c r="L33" s="106"/>
    </row>
    <row r="34" spans="1:12" ht="20.25" customHeight="1">
      <c r="A34" s="102"/>
      <c r="B34" s="109">
        <v>3</v>
      </c>
      <c r="C34" s="119" t="s">
        <v>143</v>
      </c>
      <c r="D34" s="115" t="s">
        <v>143</v>
      </c>
      <c r="E34" s="123" t="s">
        <v>144</v>
      </c>
      <c r="F34" s="115" t="s">
        <v>95</v>
      </c>
      <c r="G34" s="174"/>
      <c r="H34" s="175"/>
      <c r="I34" s="116" t="s">
        <v>145</v>
      </c>
      <c r="J34" s="143">
        <v>36.1</v>
      </c>
      <c r="K34" s="113">
        <f t="shared" si="0"/>
        <v>108.30000000000001</v>
      </c>
      <c r="L34" s="106"/>
    </row>
    <row r="35" spans="1:12" ht="20.25" customHeight="1">
      <c r="A35" s="102"/>
      <c r="B35" s="109">
        <v>6</v>
      </c>
      <c r="C35" s="119" t="s">
        <v>146</v>
      </c>
      <c r="D35" s="115" t="s">
        <v>146</v>
      </c>
      <c r="E35" s="123" t="s">
        <v>147</v>
      </c>
      <c r="F35" s="115" t="s">
        <v>95</v>
      </c>
      <c r="G35" s="174"/>
      <c r="H35" s="175"/>
      <c r="I35" s="116" t="s">
        <v>148</v>
      </c>
      <c r="J35" s="143">
        <v>36.1</v>
      </c>
      <c r="K35" s="113">
        <f t="shared" si="0"/>
        <v>216.60000000000002</v>
      </c>
      <c r="L35" s="106"/>
    </row>
    <row r="36" spans="1:12" ht="20.25" customHeight="1">
      <c r="A36" s="102"/>
      <c r="B36" s="109">
        <v>2</v>
      </c>
      <c r="C36" s="119" t="s">
        <v>146</v>
      </c>
      <c r="D36" s="115" t="s">
        <v>146</v>
      </c>
      <c r="E36" s="123" t="s">
        <v>149</v>
      </c>
      <c r="F36" s="115" t="s">
        <v>150</v>
      </c>
      <c r="G36" s="174"/>
      <c r="H36" s="175"/>
      <c r="I36" s="116" t="s">
        <v>148</v>
      </c>
      <c r="J36" s="143">
        <v>36.1</v>
      </c>
      <c r="K36" s="113">
        <f t="shared" si="0"/>
        <v>72.2</v>
      </c>
      <c r="L36" s="106"/>
    </row>
    <row r="37" spans="1:12" ht="20.25" customHeight="1">
      <c r="A37" s="102"/>
      <c r="B37" s="109">
        <v>6</v>
      </c>
      <c r="C37" s="119" t="s">
        <v>146</v>
      </c>
      <c r="D37" s="115" t="s">
        <v>146</v>
      </c>
      <c r="E37" s="123" t="s">
        <v>151</v>
      </c>
      <c r="F37" s="115" t="s">
        <v>152</v>
      </c>
      <c r="G37" s="174"/>
      <c r="H37" s="175"/>
      <c r="I37" s="116" t="s">
        <v>148</v>
      </c>
      <c r="J37" s="143">
        <v>36.1</v>
      </c>
      <c r="K37" s="113">
        <f t="shared" si="0"/>
        <v>216.60000000000002</v>
      </c>
      <c r="L37" s="106"/>
    </row>
    <row r="38" spans="1:12" ht="20.25" customHeight="1">
      <c r="A38" s="102"/>
      <c r="B38" s="109">
        <v>4</v>
      </c>
      <c r="C38" s="119" t="s">
        <v>146</v>
      </c>
      <c r="D38" s="115" t="s">
        <v>146</v>
      </c>
      <c r="E38" s="123" t="s">
        <v>153</v>
      </c>
      <c r="F38" s="115" t="s">
        <v>154</v>
      </c>
      <c r="G38" s="174"/>
      <c r="H38" s="175"/>
      <c r="I38" s="116" t="s">
        <v>148</v>
      </c>
      <c r="J38" s="143">
        <v>36.1</v>
      </c>
      <c r="K38" s="113">
        <f t="shared" si="0"/>
        <v>144.4</v>
      </c>
      <c r="L38" s="106"/>
    </row>
    <row r="39" spans="1:12" ht="24">
      <c r="A39" s="102"/>
      <c r="B39" s="109">
        <v>1</v>
      </c>
      <c r="C39" s="119" t="s">
        <v>155</v>
      </c>
      <c r="D39" s="115" t="s">
        <v>155</v>
      </c>
      <c r="E39" s="123" t="s">
        <v>156</v>
      </c>
      <c r="F39" s="115" t="s">
        <v>133</v>
      </c>
      <c r="G39" s="174" t="s">
        <v>157</v>
      </c>
      <c r="H39" s="175"/>
      <c r="I39" s="116" t="s">
        <v>158</v>
      </c>
      <c r="J39" s="143">
        <v>64.540000000000006</v>
      </c>
      <c r="K39" s="113">
        <f t="shared" si="0"/>
        <v>64.540000000000006</v>
      </c>
      <c r="L39" s="106"/>
    </row>
    <row r="40" spans="1:12" ht="28.5" customHeight="1">
      <c r="A40" s="102"/>
      <c r="B40" s="109">
        <v>8</v>
      </c>
      <c r="C40" s="119" t="s">
        <v>159</v>
      </c>
      <c r="D40" s="115" t="s">
        <v>159</v>
      </c>
      <c r="E40" s="123" t="s">
        <v>160</v>
      </c>
      <c r="F40" s="115" t="s">
        <v>133</v>
      </c>
      <c r="G40" s="174" t="s">
        <v>161</v>
      </c>
      <c r="H40" s="175"/>
      <c r="I40" s="116" t="s">
        <v>162</v>
      </c>
      <c r="J40" s="143">
        <v>50.32</v>
      </c>
      <c r="K40" s="113">
        <f t="shared" si="0"/>
        <v>402.56</v>
      </c>
      <c r="L40" s="106"/>
    </row>
    <row r="41" spans="1:12" ht="28.5" customHeight="1">
      <c r="A41" s="102"/>
      <c r="B41" s="109">
        <v>4</v>
      </c>
      <c r="C41" s="119" t="s">
        <v>159</v>
      </c>
      <c r="D41" s="115" t="s">
        <v>159</v>
      </c>
      <c r="E41" s="123" t="s">
        <v>163</v>
      </c>
      <c r="F41" s="115" t="s">
        <v>133</v>
      </c>
      <c r="G41" s="174" t="s">
        <v>138</v>
      </c>
      <c r="H41" s="175"/>
      <c r="I41" s="116" t="s">
        <v>162</v>
      </c>
      <c r="J41" s="143">
        <v>50.32</v>
      </c>
      <c r="K41" s="113">
        <f t="shared" si="0"/>
        <v>201.28</v>
      </c>
      <c r="L41" s="106"/>
    </row>
    <row r="42" spans="1:12" ht="28.5" customHeight="1">
      <c r="A42" s="102"/>
      <c r="B42" s="109">
        <v>8</v>
      </c>
      <c r="C42" s="119" t="s">
        <v>164</v>
      </c>
      <c r="D42" s="115" t="s">
        <v>164</v>
      </c>
      <c r="E42" s="123" t="s">
        <v>165</v>
      </c>
      <c r="F42" s="115" t="s">
        <v>133</v>
      </c>
      <c r="G42" s="174" t="s">
        <v>161</v>
      </c>
      <c r="H42" s="175"/>
      <c r="I42" s="116" t="s">
        <v>166</v>
      </c>
      <c r="J42" s="143">
        <v>50.68</v>
      </c>
      <c r="K42" s="113">
        <f t="shared" si="0"/>
        <v>405.44</v>
      </c>
      <c r="L42" s="106"/>
    </row>
    <row r="43" spans="1:12" ht="28.5" customHeight="1">
      <c r="A43" s="102"/>
      <c r="B43" s="109">
        <v>2</v>
      </c>
      <c r="C43" s="119" t="s">
        <v>164</v>
      </c>
      <c r="D43" s="115" t="s">
        <v>164</v>
      </c>
      <c r="E43" s="123" t="s">
        <v>167</v>
      </c>
      <c r="F43" s="115" t="s">
        <v>133</v>
      </c>
      <c r="G43" s="174" t="s">
        <v>138</v>
      </c>
      <c r="H43" s="175"/>
      <c r="I43" s="116" t="s">
        <v>166</v>
      </c>
      <c r="J43" s="143">
        <v>50.68</v>
      </c>
      <c r="K43" s="113">
        <f t="shared" si="0"/>
        <v>101.36</v>
      </c>
      <c r="L43" s="106"/>
    </row>
    <row r="44" spans="1:12" ht="28.5" customHeight="1">
      <c r="A44" s="102"/>
      <c r="B44" s="109">
        <v>5</v>
      </c>
      <c r="C44" s="119" t="s">
        <v>168</v>
      </c>
      <c r="D44" s="115" t="s">
        <v>168</v>
      </c>
      <c r="E44" s="123" t="s">
        <v>169</v>
      </c>
      <c r="F44" s="115" t="s">
        <v>133</v>
      </c>
      <c r="G44" s="174" t="s">
        <v>170</v>
      </c>
      <c r="H44" s="175"/>
      <c r="I44" s="116" t="s">
        <v>171</v>
      </c>
      <c r="J44" s="143">
        <v>53.6</v>
      </c>
      <c r="K44" s="113">
        <f t="shared" si="0"/>
        <v>268</v>
      </c>
      <c r="L44" s="106"/>
    </row>
    <row r="45" spans="1:12" ht="28.5" customHeight="1">
      <c r="A45" s="102"/>
      <c r="B45" s="109">
        <v>9</v>
      </c>
      <c r="C45" s="119" t="s">
        <v>168</v>
      </c>
      <c r="D45" s="115" t="s">
        <v>168</v>
      </c>
      <c r="E45" s="123" t="s">
        <v>172</v>
      </c>
      <c r="F45" s="115" t="s">
        <v>133</v>
      </c>
      <c r="G45" s="174" t="s">
        <v>161</v>
      </c>
      <c r="H45" s="175"/>
      <c r="I45" s="116" t="s">
        <v>171</v>
      </c>
      <c r="J45" s="143">
        <v>53.6</v>
      </c>
      <c r="K45" s="113">
        <f t="shared" si="0"/>
        <v>482.40000000000003</v>
      </c>
      <c r="L45" s="106"/>
    </row>
    <row r="46" spans="1:12" ht="28.5" customHeight="1">
      <c r="A46" s="102"/>
      <c r="B46" s="109">
        <v>3</v>
      </c>
      <c r="C46" s="119" t="s">
        <v>168</v>
      </c>
      <c r="D46" s="115" t="s">
        <v>168</v>
      </c>
      <c r="E46" s="123" t="s">
        <v>173</v>
      </c>
      <c r="F46" s="115" t="s">
        <v>133</v>
      </c>
      <c r="G46" s="174" t="s">
        <v>138</v>
      </c>
      <c r="H46" s="175"/>
      <c r="I46" s="116" t="s">
        <v>171</v>
      </c>
      <c r="J46" s="143">
        <v>53.6</v>
      </c>
      <c r="K46" s="113">
        <f t="shared" si="0"/>
        <v>160.80000000000001</v>
      </c>
      <c r="L46" s="106"/>
    </row>
    <row r="47" spans="1:12" ht="28.5" customHeight="1">
      <c r="A47" s="102"/>
      <c r="B47" s="109">
        <v>5</v>
      </c>
      <c r="C47" s="119" t="s">
        <v>174</v>
      </c>
      <c r="D47" s="115" t="s">
        <v>174</v>
      </c>
      <c r="E47" s="123" t="s">
        <v>175</v>
      </c>
      <c r="F47" s="115" t="s">
        <v>133</v>
      </c>
      <c r="G47" s="174" t="s">
        <v>170</v>
      </c>
      <c r="H47" s="175"/>
      <c r="I47" s="116" t="s">
        <v>176</v>
      </c>
      <c r="J47" s="143">
        <v>56.88</v>
      </c>
      <c r="K47" s="113">
        <f t="shared" si="0"/>
        <v>284.40000000000003</v>
      </c>
      <c r="L47" s="106"/>
    </row>
    <row r="48" spans="1:12" ht="28.5" customHeight="1">
      <c r="A48" s="102"/>
      <c r="B48" s="109">
        <v>9</v>
      </c>
      <c r="C48" s="119" t="s">
        <v>174</v>
      </c>
      <c r="D48" s="115" t="s">
        <v>174</v>
      </c>
      <c r="E48" s="123" t="s">
        <v>177</v>
      </c>
      <c r="F48" s="115" t="s">
        <v>133</v>
      </c>
      <c r="G48" s="174" t="s">
        <v>161</v>
      </c>
      <c r="H48" s="175"/>
      <c r="I48" s="116" t="s">
        <v>176</v>
      </c>
      <c r="J48" s="143">
        <v>56.88</v>
      </c>
      <c r="K48" s="113">
        <f t="shared" si="0"/>
        <v>511.92</v>
      </c>
      <c r="L48" s="106"/>
    </row>
    <row r="49" spans="1:12" ht="28.5" customHeight="1">
      <c r="A49" s="102"/>
      <c r="B49" s="109">
        <v>10</v>
      </c>
      <c r="C49" s="119" t="s">
        <v>174</v>
      </c>
      <c r="D49" s="115" t="s">
        <v>174</v>
      </c>
      <c r="E49" s="123" t="s">
        <v>178</v>
      </c>
      <c r="F49" s="115" t="s">
        <v>133</v>
      </c>
      <c r="G49" s="174" t="s">
        <v>138</v>
      </c>
      <c r="H49" s="175"/>
      <c r="I49" s="116" t="s">
        <v>176</v>
      </c>
      <c r="J49" s="143">
        <v>56.88</v>
      </c>
      <c r="K49" s="113">
        <f t="shared" si="0"/>
        <v>568.80000000000007</v>
      </c>
      <c r="L49" s="106"/>
    </row>
    <row r="50" spans="1:12" ht="28.5" customHeight="1">
      <c r="A50" s="102"/>
      <c r="B50" s="109">
        <v>1</v>
      </c>
      <c r="C50" s="119" t="s">
        <v>179</v>
      </c>
      <c r="D50" s="115" t="s">
        <v>179</v>
      </c>
      <c r="E50" s="123" t="s">
        <v>180</v>
      </c>
      <c r="F50" s="115" t="s">
        <v>95</v>
      </c>
      <c r="G50" s="174" t="s">
        <v>181</v>
      </c>
      <c r="H50" s="175"/>
      <c r="I50" s="116" t="s">
        <v>182</v>
      </c>
      <c r="J50" s="143">
        <v>28.44</v>
      </c>
      <c r="K50" s="113">
        <f t="shared" si="0"/>
        <v>28.44</v>
      </c>
      <c r="L50" s="106"/>
    </row>
    <row r="51" spans="1:12" ht="24">
      <c r="A51" s="102"/>
      <c r="B51" s="109">
        <v>2</v>
      </c>
      <c r="C51" s="119" t="s">
        <v>183</v>
      </c>
      <c r="D51" s="115" t="s">
        <v>183</v>
      </c>
      <c r="E51" s="123" t="s">
        <v>184</v>
      </c>
      <c r="F51" s="115" t="s">
        <v>185</v>
      </c>
      <c r="G51" s="174"/>
      <c r="H51" s="175"/>
      <c r="I51" s="116" t="s">
        <v>186</v>
      </c>
      <c r="J51" s="143">
        <v>71.099999999999994</v>
      </c>
      <c r="K51" s="113">
        <f t="shared" si="0"/>
        <v>142.19999999999999</v>
      </c>
      <c r="L51" s="106"/>
    </row>
    <row r="52" spans="1:12" ht="24">
      <c r="A52" s="102"/>
      <c r="B52" s="109">
        <v>1</v>
      </c>
      <c r="C52" s="119" t="s">
        <v>187</v>
      </c>
      <c r="D52" s="115" t="s">
        <v>187</v>
      </c>
      <c r="E52" s="123" t="s">
        <v>188</v>
      </c>
      <c r="F52" s="115" t="s">
        <v>189</v>
      </c>
      <c r="G52" s="174"/>
      <c r="H52" s="175"/>
      <c r="I52" s="116" t="s">
        <v>190</v>
      </c>
      <c r="J52" s="143">
        <v>134.91</v>
      </c>
      <c r="K52" s="113">
        <f t="shared" si="0"/>
        <v>134.91</v>
      </c>
      <c r="L52" s="106"/>
    </row>
    <row r="53" spans="1:12" ht="24">
      <c r="A53" s="102"/>
      <c r="B53" s="109">
        <v>1</v>
      </c>
      <c r="C53" s="119" t="s">
        <v>187</v>
      </c>
      <c r="D53" s="115" t="s">
        <v>187</v>
      </c>
      <c r="E53" s="123" t="s">
        <v>191</v>
      </c>
      <c r="F53" s="115" t="s">
        <v>192</v>
      </c>
      <c r="G53" s="174"/>
      <c r="H53" s="175"/>
      <c r="I53" s="116" t="s">
        <v>190</v>
      </c>
      <c r="J53" s="143">
        <v>134.91</v>
      </c>
      <c r="K53" s="113">
        <f t="shared" si="0"/>
        <v>134.91</v>
      </c>
      <c r="L53" s="106"/>
    </row>
    <row r="54" spans="1:12" ht="24">
      <c r="A54" s="102"/>
      <c r="B54" s="109">
        <v>1</v>
      </c>
      <c r="C54" s="119" t="s">
        <v>193</v>
      </c>
      <c r="D54" s="115" t="s">
        <v>193</v>
      </c>
      <c r="E54" s="123" t="s">
        <v>194</v>
      </c>
      <c r="F54" s="115" t="s">
        <v>195</v>
      </c>
      <c r="G54" s="174"/>
      <c r="H54" s="175"/>
      <c r="I54" s="116" t="s">
        <v>196</v>
      </c>
      <c r="J54" s="143">
        <v>87.51</v>
      </c>
      <c r="K54" s="113">
        <f t="shared" si="0"/>
        <v>87.51</v>
      </c>
      <c r="L54" s="106"/>
    </row>
    <row r="55" spans="1:12" ht="24">
      <c r="A55" s="102"/>
      <c r="B55" s="109">
        <v>1</v>
      </c>
      <c r="C55" s="119" t="s">
        <v>193</v>
      </c>
      <c r="D55" s="115" t="s">
        <v>193</v>
      </c>
      <c r="E55" s="123" t="s">
        <v>197</v>
      </c>
      <c r="F55" s="115" t="s">
        <v>198</v>
      </c>
      <c r="G55" s="174"/>
      <c r="H55" s="175"/>
      <c r="I55" s="116" t="s">
        <v>196</v>
      </c>
      <c r="J55" s="143">
        <v>87.51</v>
      </c>
      <c r="K55" s="113">
        <f t="shared" si="0"/>
        <v>87.51</v>
      </c>
      <c r="L55" s="106"/>
    </row>
    <row r="56" spans="1:12" ht="24">
      <c r="A56" s="102"/>
      <c r="B56" s="109">
        <v>2</v>
      </c>
      <c r="C56" s="119" t="s">
        <v>199</v>
      </c>
      <c r="D56" s="115" t="s">
        <v>199</v>
      </c>
      <c r="E56" s="123" t="s">
        <v>200</v>
      </c>
      <c r="F56" s="115" t="s">
        <v>95</v>
      </c>
      <c r="G56" s="174" t="s">
        <v>134</v>
      </c>
      <c r="H56" s="175"/>
      <c r="I56" s="116" t="s">
        <v>201</v>
      </c>
      <c r="J56" s="143">
        <v>107.56</v>
      </c>
      <c r="K56" s="113">
        <f t="shared" si="0"/>
        <v>215.12</v>
      </c>
      <c r="L56" s="106"/>
    </row>
    <row r="57" spans="1:12" ht="24">
      <c r="A57" s="102"/>
      <c r="B57" s="109">
        <v>1</v>
      </c>
      <c r="C57" s="119" t="s">
        <v>202</v>
      </c>
      <c r="D57" s="115" t="s">
        <v>202</v>
      </c>
      <c r="E57" s="123" t="s">
        <v>203</v>
      </c>
      <c r="F57" s="115" t="s">
        <v>133</v>
      </c>
      <c r="G57" s="174"/>
      <c r="H57" s="175"/>
      <c r="I57" s="116" t="s">
        <v>204</v>
      </c>
      <c r="J57" s="143">
        <v>99.91</v>
      </c>
      <c r="K57" s="113">
        <f t="shared" si="0"/>
        <v>99.91</v>
      </c>
      <c r="L57" s="106"/>
    </row>
    <row r="58" spans="1:12" ht="24">
      <c r="A58" s="102"/>
      <c r="B58" s="109">
        <v>1</v>
      </c>
      <c r="C58" s="119" t="s">
        <v>205</v>
      </c>
      <c r="D58" s="115" t="s">
        <v>205</v>
      </c>
      <c r="E58" s="123" t="s">
        <v>206</v>
      </c>
      <c r="F58" s="115" t="s">
        <v>133</v>
      </c>
      <c r="G58" s="174"/>
      <c r="H58" s="175"/>
      <c r="I58" s="116" t="s">
        <v>207</v>
      </c>
      <c r="J58" s="143">
        <v>123.97</v>
      </c>
      <c r="K58" s="113">
        <f t="shared" si="0"/>
        <v>123.97</v>
      </c>
      <c r="L58" s="106"/>
    </row>
    <row r="59" spans="1:12" ht="24">
      <c r="A59" s="102"/>
      <c r="B59" s="110">
        <v>2</v>
      </c>
      <c r="C59" s="120" t="s">
        <v>208</v>
      </c>
      <c r="D59" s="117" t="s">
        <v>208</v>
      </c>
      <c r="E59" s="124" t="s">
        <v>209</v>
      </c>
      <c r="F59" s="117" t="s">
        <v>133</v>
      </c>
      <c r="G59" s="185" t="s">
        <v>134</v>
      </c>
      <c r="H59" s="186"/>
      <c r="I59" s="118" t="s">
        <v>211</v>
      </c>
      <c r="J59" s="144">
        <v>125.79</v>
      </c>
      <c r="K59" s="114">
        <f t="shared" si="0"/>
        <v>251.58</v>
      </c>
      <c r="L59" s="106"/>
    </row>
    <row r="60" spans="1:12" ht="13.5" thickBot="1">
      <c r="A60" s="102"/>
      <c r="B60" s="155"/>
      <c r="C60" s="145"/>
      <c r="D60" s="145"/>
      <c r="E60" s="145"/>
      <c r="F60" s="145"/>
      <c r="G60" s="145"/>
      <c r="H60" s="145"/>
      <c r="I60" s="145"/>
      <c r="J60" s="157" t="s">
        <v>67</v>
      </c>
      <c r="K60" s="148">
        <f>SUM(K22:K59)</f>
        <v>6231.2800000000007</v>
      </c>
      <c r="L60" s="106"/>
    </row>
    <row r="61" spans="1:12">
      <c r="A61" s="102"/>
      <c r="B61" s="145"/>
      <c r="C61" s="165" t="s">
        <v>215</v>
      </c>
      <c r="D61" s="164"/>
      <c r="E61" s="164"/>
      <c r="F61" s="167"/>
      <c r="G61" s="167"/>
      <c r="H61" s="162"/>
      <c r="I61" s="145"/>
      <c r="J61" s="158" t="s">
        <v>216</v>
      </c>
      <c r="K61" s="148">
        <f>K60*-0.4</f>
        <v>-2492.5120000000006</v>
      </c>
      <c r="L61" s="106"/>
    </row>
    <row r="62" spans="1:12" ht="13.5" outlineLevel="1" thickBot="1">
      <c r="A62" s="102"/>
      <c r="B62" s="145"/>
      <c r="C62" s="161" t="s">
        <v>217</v>
      </c>
      <c r="D62" s="166">
        <v>44637</v>
      </c>
      <c r="E62" s="163">
        <v>45445</v>
      </c>
      <c r="F62" s="160">
        <f>K10+90</f>
        <v>45572</v>
      </c>
      <c r="G62" s="168"/>
      <c r="H62" s="159"/>
      <c r="I62" s="145"/>
      <c r="J62" s="158" t="s">
        <v>218</v>
      </c>
      <c r="K62" s="148">
        <v>0</v>
      </c>
      <c r="L62" s="106"/>
    </row>
    <row r="63" spans="1:12">
      <c r="A63" s="102"/>
      <c r="B63" s="145"/>
      <c r="C63" s="145"/>
      <c r="D63" s="145"/>
      <c r="E63" s="145"/>
      <c r="F63" s="145"/>
      <c r="G63" s="145"/>
      <c r="H63" s="145"/>
      <c r="I63" s="145"/>
      <c r="J63" s="151" t="s">
        <v>68</v>
      </c>
      <c r="K63" s="148">
        <f>SUM(K60:K62)</f>
        <v>3738.768</v>
      </c>
      <c r="L63" s="106"/>
    </row>
    <row r="64" spans="1:12">
      <c r="A64" s="6"/>
      <c r="B64" s="187" t="s">
        <v>219</v>
      </c>
      <c r="C64" s="187"/>
      <c r="D64" s="187"/>
      <c r="E64" s="187"/>
      <c r="F64" s="187"/>
      <c r="G64" s="187"/>
      <c r="H64" s="187"/>
      <c r="I64" s="187"/>
      <c r="J64" s="187"/>
      <c r="K64" s="187"/>
      <c r="L64" s="8"/>
    </row>
    <row r="66" spans="9:10">
      <c r="I66" s="1" t="s">
        <v>212</v>
      </c>
      <c r="J66" s="88">
        <f>'Tax Invoice'!E14</f>
        <v>1</v>
      </c>
    </row>
    <row r="67" spans="9:10">
      <c r="I67" s="1" t="s">
        <v>79</v>
      </c>
      <c r="J67" s="88">
        <v>33.19</v>
      </c>
    </row>
    <row r="68" spans="9:10">
      <c r="I68" s="1" t="s">
        <v>92</v>
      </c>
      <c r="J68" s="88">
        <f>J70/J67</f>
        <v>187.74570653811392</v>
      </c>
    </row>
    <row r="69" spans="9:10">
      <c r="I69" s="1" t="s">
        <v>93</v>
      </c>
      <c r="J69" s="88">
        <f>J71/J67</f>
        <v>112.64742392286834</v>
      </c>
    </row>
    <row r="70" spans="9:10">
      <c r="I70" s="1" t="s">
        <v>80</v>
      </c>
      <c r="J70" s="88">
        <f>K60*J66</f>
        <v>6231.2800000000007</v>
      </c>
    </row>
    <row r="71" spans="9:10">
      <c r="I71" s="1" t="s">
        <v>81</v>
      </c>
      <c r="J71" s="88">
        <f>K63*J66</f>
        <v>3738.768</v>
      </c>
    </row>
  </sheetData>
  <mergeCells count="44">
    <mergeCell ref="G58:H58"/>
    <mergeCell ref="G59:H59"/>
    <mergeCell ref="B64:K64"/>
    <mergeCell ref="G53:H53"/>
    <mergeCell ref="G54:H54"/>
    <mergeCell ref="G55:H55"/>
    <mergeCell ref="G56:H56"/>
    <mergeCell ref="G57:H57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32:H32"/>
    <mergeCell ref="K10:K11"/>
    <mergeCell ref="K14:K15"/>
    <mergeCell ref="K6:K7"/>
    <mergeCell ref="G20:H20"/>
    <mergeCell ref="G21:H21"/>
    <mergeCell ref="G27:H27"/>
    <mergeCell ref="G22:H22"/>
    <mergeCell ref="G23:H23"/>
    <mergeCell ref="G24:H24"/>
    <mergeCell ref="G25:H25"/>
    <mergeCell ref="G26:H26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59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178</v>
      </c>
      <c r="O1" t="s">
        <v>20</v>
      </c>
      <c r="T1" t="s">
        <v>67</v>
      </c>
      <c r="U1">
        <v>6231.2800000000007</v>
      </c>
    </row>
    <row r="2" spans="1:21" ht="15.75">
      <c r="A2" s="102"/>
      <c r="B2" s="152" t="s">
        <v>11</v>
      </c>
      <c r="C2" s="145"/>
      <c r="D2" s="145"/>
      <c r="E2" s="145"/>
      <c r="F2" s="145"/>
      <c r="G2" s="145"/>
      <c r="H2" s="145"/>
      <c r="I2" s="153" t="s">
        <v>17</v>
      </c>
      <c r="J2" s="103"/>
    </row>
    <row r="3" spans="1:2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03"/>
    </row>
    <row r="4" spans="1:2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03"/>
    </row>
    <row r="5" spans="1:21">
      <c r="A5" s="102"/>
      <c r="B5" s="146" t="s">
        <v>14</v>
      </c>
      <c r="C5" s="145"/>
      <c r="D5" s="145"/>
      <c r="E5" s="145"/>
      <c r="F5" s="145"/>
      <c r="G5" s="145"/>
      <c r="H5" s="145"/>
      <c r="I5" s="94" t="s">
        <v>61</v>
      </c>
      <c r="J5" s="103"/>
    </row>
    <row r="6" spans="1:21">
      <c r="A6" s="102"/>
      <c r="B6" s="146" t="s">
        <v>15</v>
      </c>
      <c r="C6" s="145"/>
      <c r="D6" s="145"/>
      <c r="E6" s="145"/>
      <c r="F6" s="145"/>
      <c r="G6" s="145"/>
      <c r="H6" s="145"/>
      <c r="I6" s="179"/>
      <c r="J6" s="103"/>
    </row>
    <row r="7" spans="1:21">
      <c r="A7" s="102"/>
      <c r="B7" s="146" t="s">
        <v>16</v>
      </c>
      <c r="C7" s="145"/>
      <c r="D7" s="145"/>
      <c r="E7" s="145"/>
      <c r="F7" s="145"/>
      <c r="G7" s="145"/>
      <c r="H7" s="145"/>
      <c r="I7" s="188"/>
      <c r="J7" s="103"/>
    </row>
    <row r="8" spans="1:21">
      <c r="A8" s="102"/>
      <c r="B8" s="145"/>
      <c r="C8" s="145"/>
      <c r="D8" s="145"/>
      <c r="E8" s="145"/>
      <c r="F8" s="145"/>
      <c r="G8" s="145"/>
      <c r="H8" s="145"/>
      <c r="I8" s="145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5"/>
      <c r="I9" s="94" t="s">
        <v>75</v>
      </c>
      <c r="J9" s="103"/>
    </row>
    <row r="10" spans="1:21">
      <c r="A10" s="102"/>
      <c r="B10" s="102" t="s">
        <v>96</v>
      </c>
      <c r="C10" s="145"/>
      <c r="D10" s="145"/>
      <c r="E10" s="103"/>
      <c r="F10" s="104"/>
      <c r="G10" s="104" t="s">
        <v>96</v>
      </c>
      <c r="H10" s="145"/>
      <c r="I10" s="176"/>
      <c r="J10" s="103"/>
    </row>
    <row r="11" spans="1:21">
      <c r="A11" s="102"/>
      <c r="B11" s="102" t="s">
        <v>97</v>
      </c>
      <c r="C11" s="145"/>
      <c r="D11" s="145"/>
      <c r="E11" s="103"/>
      <c r="F11" s="104"/>
      <c r="G11" s="104" t="s">
        <v>97</v>
      </c>
      <c r="H11" s="145"/>
      <c r="I11" s="177"/>
      <c r="J11" s="103"/>
    </row>
    <row r="12" spans="1:21">
      <c r="A12" s="102"/>
      <c r="B12" s="102" t="s">
        <v>98</v>
      </c>
      <c r="C12" s="145"/>
      <c r="D12" s="145"/>
      <c r="E12" s="103"/>
      <c r="F12" s="104"/>
      <c r="G12" s="104" t="s">
        <v>98</v>
      </c>
      <c r="H12" s="145"/>
      <c r="I12" s="145"/>
      <c r="J12" s="103"/>
    </row>
    <row r="13" spans="1:21">
      <c r="A13" s="102"/>
      <c r="B13" s="102" t="s">
        <v>99</v>
      </c>
      <c r="C13" s="145"/>
      <c r="D13" s="145"/>
      <c r="E13" s="103"/>
      <c r="F13" s="104"/>
      <c r="G13" s="104" t="s">
        <v>99</v>
      </c>
      <c r="H13" s="145"/>
      <c r="I13" s="94" t="s">
        <v>8</v>
      </c>
      <c r="J13" s="103"/>
    </row>
    <row r="14" spans="1:21">
      <c r="A14" s="102"/>
      <c r="B14" s="102" t="s">
        <v>28</v>
      </c>
      <c r="C14" s="145"/>
      <c r="D14" s="145"/>
      <c r="E14" s="103"/>
      <c r="F14" s="104"/>
      <c r="G14" s="104" t="s">
        <v>28</v>
      </c>
      <c r="H14" s="145"/>
      <c r="I14" s="176">
        <v>45480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5"/>
      <c r="I15" s="178"/>
      <c r="J15" s="103"/>
    </row>
    <row r="16" spans="1:21">
      <c r="A16" s="102"/>
      <c r="B16" s="145"/>
      <c r="C16" s="145"/>
      <c r="D16" s="145"/>
      <c r="E16" s="145"/>
      <c r="F16" s="145"/>
      <c r="G16" s="145"/>
      <c r="H16" s="149" t="s">
        <v>76</v>
      </c>
      <c r="I16" s="154">
        <v>43405</v>
      </c>
      <c r="J16" s="103"/>
    </row>
    <row r="17" spans="1:10">
      <c r="A17" s="102"/>
      <c r="B17" s="145" t="s">
        <v>100</v>
      </c>
      <c r="C17" s="145"/>
      <c r="D17" s="145"/>
      <c r="E17" s="145"/>
      <c r="F17" s="145"/>
      <c r="G17" s="145"/>
      <c r="H17" s="149" t="s">
        <v>19</v>
      </c>
      <c r="I17" s="154" t="s">
        <v>90</v>
      </c>
      <c r="J17" s="103"/>
    </row>
    <row r="18" spans="1:10" ht="18">
      <c r="A18" s="102"/>
      <c r="B18" s="145" t="s">
        <v>101</v>
      </c>
      <c r="C18" s="145"/>
      <c r="D18" s="145"/>
      <c r="E18" s="145"/>
      <c r="F18" s="145"/>
      <c r="G18" s="145"/>
      <c r="H18" s="147" t="s">
        <v>69</v>
      </c>
      <c r="I18" s="99" t="s">
        <v>73</v>
      </c>
      <c r="J18" s="103"/>
    </row>
    <row r="19" spans="1:10">
      <c r="A19" s="102"/>
      <c r="B19" s="145"/>
      <c r="C19" s="145"/>
      <c r="D19" s="145"/>
      <c r="E19" s="145"/>
      <c r="F19" s="145"/>
      <c r="G19" s="145"/>
      <c r="H19" s="145"/>
      <c r="I19" s="145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1" t="s">
        <v>65</v>
      </c>
      <c r="F20" s="182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83"/>
      <c r="F21" s="184"/>
      <c r="G21" s="107" t="s">
        <v>18</v>
      </c>
      <c r="H21" s="107"/>
      <c r="I21" s="107"/>
      <c r="J21" s="103"/>
    </row>
    <row r="22" spans="1:10" ht="132">
      <c r="A22" s="102"/>
      <c r="B22" s="109">
        <v>2</v>
      </c>
      <c r="C22" s="119" t="s">
        <v>102</v>
      </c>
      <c r="D22" s="115" t="s">
        <v>104</v>
      </c>
      <c r="E22" s="174"/>
      <c r="F22" s="175"/>
      <c r="G22" s="116" t="s">
        <v>105</v>
      </c>
      <c r="H22" s="111">
        <v>12.4</v>
      </c>
      <c r="I22" s="113">
        <f t="shared" ref="I22:I59" si="0">H22*B22</f>
        <v>24.8</v>
      </c>
      <c r="J22" s="106"/>
    </row>
    <row r="23" spans="1:10" ht="108">
      <c r="A23" s="102"/>
      <c r="B23" s="109">
        <v>12</v>
      </c>
      <c r="C23" s="119" t="s">
        <v>106</v>
      </c>
      <c r="D23" s="115" t="s">
        <v>108</v>
      </c>
      <c r="E23" s="174"/>
      <c r="F23" s="175"/>
      <c r="G23" s="116" t="s">
        <v>109</v>
      </c>
      <c r="H23" s="111">
        <v>5.83</v>
      </c>
      <c r="I23" s="113">
        <f t="shared" si="0"/>
        <v>69.960000000000008</v>
      </c>
      <c r="J23" s="106"/>
    </row>
    <row r="24" spans="1:10" ht="108">
      <c r="A24" s="102"/>
      <c r="B24" s="109">
        <v>2</v>
      </c>
      <c r="C24" s="119" t="s">
        <v>110</v>
      </c>
      <c r="D24" s="115" t="s">
        <v>95</v>
      </c>
      <c r="E24" s="174"/>
      <c r="F24" s="175"/>
      <c r="G24" s="116" t="s">
        <v>112</v>
      </c>
      <c r="H24" s="111">
        <v>8.39</v>
      </c>
      <c r="I24" s="113">
        <f t="shared" si="0"/>
        <v>16.78</v>
      </c>
      <c r="J24" s="106"/>
    </row>
    <row r="25" spans="1:10" ht="120">
      <c r="A25" s="102"/>
      <c r="B25" s="109">
        <v>8</v>
      </c>
      <c r="C25" s="119" t="s">
        <v>113</v>
      </c>
      <c r="D25" s="115" t="s">
        <v>95</v>
      </c>
      <c r="E25" s="174"/>
      <c r="F25" s="175"/>
      <c r="G25" s="116" t="s">
        <v>210</v>
      </c>
      <c r="H25" s="111">
        <v>5.0999999999999996</v>
      </c>
      <c r="I25" s="113">
        <f t="shared" si="0"/>
        <v>40.799999999999997</v>
      </c>
      <c r="J25" s="106"/>
    </row>
    <row r="26" spans="1:10" ht="84">
      <c r="A26" s="102"/>
      <c r="B26" s="109">
        <v>8</v>
      </c>
      <c r="C26" s="119" t="s">
        <v>115</v>
      </c>
      <c r="D26" s="115" t="s">
        <v>117</v>
      </c>
      <c r="E26" s="174"/>
      <c r="F26" s="175"/>
      <c r="G26" s="116" t="s">
        <v>118</v>
      </c>
      <c r="H26" s="111">
        <v>5.83</v>
      </c>
      <c r="I26" s="113">
        <f t="shared" si="0"/>
        <v>46.64</v>
      </c>
      <c r="J26" s="106"/>
    </row>
    <row r="27" spans="1:10" ht="132">
      <c r="A27" s="102"/>
      <c r="B27" s="109">
        <v>10</v>
      </c>
      <c r="C27" s="119" t="s">
        <v>119</v>
      </c>
      <c r="D27" s="115"/>
      <c r="E27" s="174"/>
      <c r="F27" s="175"/>
      <c r="G27" s="116" t="s">
        <v>121</v>
      </c>
      <c r="H27" s="111">
        <v>6.93</v>
      </c>
      <c r="I27" s="113">
        <f t="shared" si="0"/>
        <v>69.3</v>
      </c>
      <c r="J27" s="106"/>
    </row>
    <row r="28" spans="1:10" ht="144">
      <c r="A28" s="102"/>
      <c r="B28" s="109">
        <v>10</v>
      </c>
      <c r="C28" s="119" t="s">
        <v>122</v>
      </c>
      <c r="D28" s="115"/>
      <c r="E28" s="174"/>
      <c r="F28" s="175"/>
      <c r="G28" s="116" t="s">
        <v>124</v>
      </c>
      <c r="H28" s="111">
        <v>6.56</v>
      </c>
      <c r="I28" s="113">
        <f t="shared" si="0"/>
        <v>65.599999999999994</v>
      </c>
      <c r="J28" s="106"/>
    </row>
    <row r="29" spans="1:10" ht="108">
      <c r="A29" s="102"/>
      <c r="B29" s="109">
        <v>15</v>
      </c>
      <c r="C29" s="119" t="s">
        <v>125</v>
      </c>
      <c r="D29" s="115"/>
      <c r="E29" s="174"/>
      <c r="F29" s="175"/>
      <c r="G29" s="116" t="s">
        <v>127</v>
      </c>
      <c r="H29" s="111">
        <v>6.56</v>
      </c>
      <c r="I29" s="113">
        <f t="shared" si="0"/>
        <v>98.399999999999991</v>
      </c>
      <c r="J29" s="106"/>
    </row>
    <row r="30" spans="1:10" ht="96">
      <c r="A30" s="102"/>
      <c r="B30" s="109">
        <v>6</v>
      </c>
      <c r="C30" s="119" t="s">
        <v>128</v>
      </c>
      <c r="D30" s="115" t="s">
        <v>95</v>
      </c>
      <c r="E30" s="174"/>
      <c r="F30" s="175"/>
      <c r="G30" s="116" t="s">
        <v>130</v>
      </c>
      <c r="H30" s="111">
        <v>12.4</v>
      </c>
      <c r="I30" s="113">
        <f t="shared" si="0"/>
        <v>74.400000000000006</v>
      </c>
      <c r="J30" s="106"/>
    </row>
    <row r="31" spans="1:10" ht="144">
      <c r="A31" s="102"/>
      <c r="B31" s="109">
        <v>2</v>
      </c>
      <c r="C31" s="119" t="s">
        <v>131</v>
      </c>
      <c r="D31" s="115" t="s">
        <v>133</v>
      </c>
      <c r="E31" s="174" t="s">
        <v>134</v>
      </c>
      <c r="F31" s="175"/>
      <c r="G31" s="116" t="s">
        <v>135</v>
      </c>
      <c r="H31" s="111">
        <v>25.16</v>
      </c>
      <c r="I31" s="113">
        <f t="shared" si="0"/>
        <v>50.32</v>
      </c>
      <c r="J31" s="106"/>
    </row>
    <row r="32" spans="1:10" ht="144">
      <c r="A32" s="102"/>
      <c r="B32" s="109">
        <v>2</v>
      </c>
      <c r="C32" s="119" t="s">
        <v>136</v>
      </c>
      <c r="D32" s="115" t="s">
        <v>133</v>
      </c>
      <c r="E32" s="174" t="s">
        <v>138</v>
      </c>
      <c r="F32" s="175"/>
      <c r="G32" s="116" t="s">
        <v>139</v>
      </c>
      <c r="H32" s="111">
        <v>25.16</v>
      </c>
      <c r="I32" s="113">
        <f t="shared" si="0"/>
        <v>50.32</v>
      </c>
      <c r="J32" s="106"/>
    </row>
    <row r="33" spans="1:10" ht="108">
      <c r="A33" s="102"/>
      <c r="B33" s="109">
        <v>3</v>
      </c>
      <c r="C33" s="119" t="s">
        <v>140</v>
      </c>
      <c r="D33" s="115" t="s">
        <v>95</v>
      </c>
      <c r="E33" s="174"/>
      <c r="F33" s="175"/>
      <c r="G33" s="116" t="s">
        <v>142</v>
      </c>
      <c r="H33" s="111">
        <v>36.1</v>
      </c>
      <c r="I33" s="113">
        <f t="shared" si="0"/>
        <v>108.30000000000001</v>
      </c>
      <c r="J33" s="106"/>
    </row>
    <row r="34" spans="1:10" ht="108">
      <c r="A34" s="102"/>
      <c r="B34" s="109">
        <v>3</v>
      </c>
      <c r="C34" s="119" t="s">
        <v>143</v>
      </c>
      <c r="D34" s="115" t="s">
        <v>95</v>
      </c>
      <c r="E34" s="174"/>
      <c r="F34" s="175"/>
      <c r="G34" s="116" t="s">
        <v>145</v>
      </c>
      <c r="H34" s="111">
        <v>36.1</v>
      </c>
      <c r="I34" s="113">
        <f t="shared" si="0"/>
        <v>108.30000000000001</v>
      </c>
      <c r="J34" s="106"/>
    </row>
    <row r="35" spans="1:10" ht="84">
      <c r="A35" s="102"/>
      <c r="B35" s="109">
        <v>6</v>
      </c>
      <c r="C35" s="119" t="s">
        <v>146</v>
      </c>
      <c r="D35" s="115" t="s">
        <v>95</v>
      </c>
      <c r="E35" s="174"/>
      <c r="F35" s="175"/>
      <c r="G35" s="116" t="s">
        <v>148</v>
      </c>
      <c r="H35" s="111">
        <v>36.1</v>
      </c>
      <c r="I35" s="113">
        <f t="shared" si="0"/>
        <v>216.60000000000002</v>
      </c>
      <c r="J35" s="106"/>
    </row>
    <row r="36" spans="1:10" ht="84">
      <c r="A36" s="102"/>
      <c r="B36" s="109">
        <v>2</v>
      </c>
      <c r="C36" s="119" t="s">
        <v>146</v>
      </c>
      <c r="D36" s="115" t="s">
        <v>150</v>
      </c>
      <c r="E36" s="174"/>
      <c r="F36" s="175"/>
      <c r="G36" s="116" t="s">
        <v>148</v>
      </c>
      <c r="H36" s="111">
        <v>36.1</v>
      </c>
      <c r="I36" s="113">
        <f t="shared" si="0"/>
        <v>72.2</v>
      </c>
      <c r="J36" s="106"/>
    </row>
    <row r="37" spans="1:10" ht="84">
      <c r="A37" s="102"/>
      <c r="B37" s="109">
        <v>6</v>
      </c>
      <c r="C37" s="119" t="s">
        <v>146</v>
      </c>
      <c r="D37" s="115" t="s">
        <v>152</v>
      </c>
      <c r="E37" s="174"/>
      <c r="F37" s="175"/>
      <c r="G37" s="116" t="s">
        <v>148</v>
      </c>
      <c r="H37" s="111">
        <v>36.1</v>
      </c>
      <c r="I37" s="113">
        <f t="shared" si="0"/>
        <v>216.60000000000002</v>
      </c>
      <c r="J37" s="106"/>
    </row>
    <row r="38" spans="1:10" ht="84">
      <c r="A38" s="102"/>
      <c r="B38" s="109">
        <v>4</v>
      </c>
      <c r="C38" s="119" t="s">
        <v>146</v>
      </c>
      <c r="D38" s="115" t="s">
        <v>154</v>
      </c>
      <c r="E38" s="174"/>
      <c r="F38" s="175"/>
      <c r="G38" s="116" t="s">
        <v>148</v>
      </c>
      <c r="H38" s="111">
        <v>36.1</v>
      </c>
      <c r="I38" s="113">
        <f t="shared" si="0"/>
        <v>144.4</v>
      </c>
      <c r="J38" s="106"/>
    </row>
    <row r="39" spans="1:10" ht="120">
      <c r="A39" s="102"/>
      <c r="B39" s="109">
        <v>1</v>
      </c>
      <c r="C39" s="119" t="s">
        <v>155</v>
      </c>
      <c r="D39" s="115" t="s">
        <v>133</v>
      </c>
      <c r="E39" s="174" t="s">
        <v>157</v>
      </c>
      <c r="F39" s="175"/>
      <c r="G39" s="116" t="s">
        <v>158</v>
      </c>
      <c r="H39" s="111">
        <v>64.540000000000006</v>
      </c>
      <c r="I39" s="113">
        <f t="shared" si="0"/>
        <v>64.540000000000006</v>
      </c>
      <c r="J39" s="106"/>
    </row>
    <row r="40" spans="1:10" ht="120">
      <c r="A40" s="102"/>
      <c r="B40" s="109">
        <v>8</v>
      </c>
      <c r="C40" s="119" t="s">
        <v>159</v>
      </c>
      <c r="D40" s="115" t="s">
        <v>133</v>
      </c>
      <c r="E40" s="174" t="s">
        <v>161</v>
      </c>
      <c r="F40" s="175"/>
      <c r="G40" s="116" t="s">
        <v>162</v>
      </c>
      <c r="H40" s="111">
        <v>50.32</v>
      </c>
      <c r="I40" s="113">
        <f t="shared" si="0"/>
        <v>402.56</v>
      </c>
      <c r="J40" s="106"/>
    </row>
    <row r="41" spans="1:10" ht="120">
      <c r="A41" s="102"/>
      <c r="B41" s="109">
        <v>4</v>
      </c>
      <c r="C41" s="119" t="s">
        <v>159</v>
      </c>
      <c r="D41" s="115" t="s">
        <v>133</v>
      </c>
      <c r="E41" s="174" t="s">
        <v>138</v>
      </c>
      <c r="F41" s="175"/>
      <c r="G41" s="116" t="s">
        <v>162</v>
      </c>
      <c r="H41" s="111">
        <v>50.32</v>
      </c>
      <c r="I41" s="113">
        <f t="shared" si="0"/>
        <v>201.28</v>
      </c>
      <c r="J41" s="106"/>
    </row>
    <row r="42" spans="1:10" ht="120">
      <c r="A42" s="102"/>
      <c r="B42" s="109">
        <v>8</v>
      </c>
      <c r="C42" s="119" t="s">
        <v>164</v>
      </c>
      <c r="D42" s="115" t="s">
        <v>133</v>
      </c>
      <c r="E42" s="174" t="s">
        <v>161</v>
      </c>
      <c r="F42" s="175"/>
      <c r="G42" s="116" t="s">
        <v>166</v>
      </c>
      <c r="H42" s="111">
        <v>50.68</v>
      </c>
      <c r="I42" s="113">
        <f t="shared" si="0"/>
        <v>405.44</v>
      </c>
      <c r="J42" s="106"/>
    </row>
    <row r="43" spans="1:10" ht="120">
      <c r="A43" s="102"/>
      <c r="B43" s="109">
        <v>2</v>
      </c>
      <c r="C43" s="119" t="s">
        <v>164</v>
      </c>
      <c r="D43" s="115" t="s">
        <v>133</v>
      </c>
      <c r="E43" s="174" t="s">
        <v>138</v>
      </c>
      <c r="F43" s="175"/>
      <c r="G43" s="116" t="s">
        <v>166</v>
      </c>
      <c r="H43" s="111">
        <v>50.68</v>
      </c>
      <c r="I43" s="113">
        <f t="shared" si="0"/>
        <v>101.36</v>
      </c>
      <c r="J43" s="106"/>
    </row>
    <row r="44" spans="1:10" ht="120">
      <c r="A44" s="102"/>
      <c r="B44" s="109">
        <v>5</v>
      </c>
      <c r="C44" s="119" t="s">
        <v>168</v>
      </c>
      <c r="D44" s="115" t="s">
        <v>133</v>
      </c>
      <c r="E44" s="174" t="s">
        <v>170</v>
      </c>
      <c r="F44" s="175"/>
      <c r="G44" s="116" t="s">
        <v>171</v>
      </c>
      <c r="H44" s="111">
        <v>53.6</v>
      </c>
      <c r="I44" s="113">
        <f t="shared" si="0"/>
        <v>268</v>
      </c>
      <c r="J44" s="106"/>
    </row>
    <row r="45" spans="1:10" ht="120">
      <c r="A45" s="102"/>
      <c r="B45" s="109">
        <v>9</v>
      </c>
      <c r="C45" s="119" t="s">
        <v>168</v>
      </c>
      <c r="D45" s="115" t="s">
        <v>133</v>
      </c>
      <c r="E45" s="174" t="s">
        <v>161</v>
      </c>
      <c r="F45" s="175"/>
      <c r="G45" s="116" t="s">
        <v>171</v>
      </c>
      <c r="H45" s="111">
        <v>53.6</v>
      </c>
      <c r="I45" s="113">
        <f t="shared" si="0"/>
        <v>482.40000000000003</v>
      </c>
      <c r="J45" s="106"/>
    </row>
    <row r="46" spans="1:10" ht="120">
      <c r="A46" s="102"/>
      <c r="B46" s="109">
        <v>3</v>
      </c>
      <c r="C46" s="119" t="s">
        <v>168</v>
      </c>
      <c r="D46" s="115" t="s">
        <v>133</v>
      </c>
      <c r="E46" s="174" t="s">
        <v>138</v>
      </c>
      <c r="F46" s="175"/>
      <c r="G46" s="116" t="s">
        <v>171</v>
      </c>
      <c r="H46" s="111">
        <v>53.6</v>
      </c>
      <c r="I46" s="113">
        <f t="shared" si="0"/>
        <v>160.80000000000001</v>
      </c>
      <c r="J46" s="106"/>
    </row>
    <row r="47" spans="1:10" ht="120">
      <c r="A47" s="102"/>
      <c r="B47" s="109">
        <v>5</v>
      </c>
      <c r="C47" s="119" t="s">
        <v>174</v>
      </c>
      <c r="D47" s="115" t="s">
        <v>133</v>
      </c>
      <c r="E47" s="174" t="s">
        <v>170</v>
      </c>
      <c r="F47" s="175"/>
      <c r="G47" s="116" t="s">
        <v>176</v>
      </c>
      <c r="H47" s="111">
        <v>56.88</v>
      </c>
      <c r="I47" s="113">
        <f t="shared" si="0"/>
        <v>284.40000000000003</v>
      </c>
      <c r="J47" s="106"/>
    </row>
    <row r="48" spans="1:10" ht="120">
      <c r="A48" s="102"/>
      <c r="B48" s="109">
        <v>9</v>
      </c>
      <c r="C48" s="119" t="s">
        <v>174</v>
      </c>
      <c r="D48" s="115" t="s">
        <v>133</v>
      </c>
      <c r="E48" s="174" t="s">
        <v>161</v>
      </c>
      <c r="F48" s="175"/>
      <c r="G48" s="116" t="s">
        <v>176</v>
      </c>
      <c r="H48" s="111">
        <v>56.88</v>
      </c>
      <c r="I48" s="113">
        <f t="shared" si="0"/>
        <v>511.92</v>
      </c>
      <c r="J48" s="106"/>
    </row>
    <row r="49" spans="1:10" ht="120">
      <c r="A49" s="102"/>
      <c r="B49" s="109">
        <v>10</v>
      </c>
      <c r="C49" s="119" t="s">
        <v>174</v>
      </c>
      <c r="D49" s="115" t="s">
        <v>133</v>
      </c>
      <c r="E49" s="174" t="s">
        <v>138</v>
      </c>
      <c r="F49" s="175"/>
      <c r="G49" s="116" t="s">
        <v>176</v>
      </c>
      <c r="H49" s="111">
        <v>56.88</v>
      </c>
      <c r="I49" s="113">
        <f t="shared" si="0"/>
        <v>568.80000000000007</v>
      </c>
      <c r="J49" s="106"/>
    </row>
    <row r="50" spans="1:10" ht="108">
      <c r="A50" s="102"/>
      <c r="B50" s="109">
        <v>1</v>
      </c>
      <c r="C50" s="119" t="s">
        <v>179</v>
      </c>
      <c r="D50" s="115" t="s">
        <v>95</v>
      </c>
      <c r="E50" s="174" t="s">
        <v>181</v>
      </c>
      <c r="F50" s="175"/>
      <c r="G50" s="116" t="s">
        <v>182</v>
      </c>
      <c r="H50" s="111">
        <v>28.44</v>
      </c>
      <c r="I50" s="113">
        <f t="shared" si="0"/>
        <v>28.44</v>
      </c>
      <c r="J50" s="106"/>
    </row>
    <row r="51" spans="1:10" ht="120">
      <c r="A51" s="102"/>
      <c r="B51" s="109">
        <v>2</v>
      </c>
      <c r="C51" s="119" t="s">
        <v>183</v>
      </c>
      <c r="D51" s="115" t="s">
        <v>185</v>
      </c>
      <c r="E51" s="174"/>
      <c r="F51" s="175"/>
      <c r="G51" s="116" t="s">
        <v>186</v>
      </c>
      <c r="H51" s="111">
        <v>71.099999999999994</v>
      </c>
      <c r="I51" s="113">
        <f t="shared" si="0"/>
        <v>142.19999999999999</v>
      </c>
      <c r="J51" s="106"/>
    </row>
    <row r="52" spans="1:10" ht="156">
      <c r="A52" s="102"/>
      <c r="B52" s="109">
        <v>1</v>
      </c>
      <c r="C52" s="119" t="s">
        <v>187</v>
      </c>
      <c r="D52" s="115" t="s">
        <v>189</v>
      </c>
      <c r="E52" s="174"/>
      <c r="F52" s="175"/>
      <c r="G52" s="116" t="s">
        <v>190</v>
      </c>
      <c r="H52" s="111">
        <v>134.91</v>
      </c>
      <c r="I52" s="113">
        <f t="shared" si="0"/>
        <v>134.91</v>
      </c>
      <c r="J52" s="106"/>
    </row>
    <row r="53" spans="1:10" ht="156">
      <c r="A53" s="102"/>
      <c r="B53" s="109">
        <v>1</v>
      </c>
      <c r="C53" s="119" t="s">
        <v>187</v>
      </c>
      <c r="D53" s="115" t="s">
        <v>192</v>
      </c>
      <c r="E53" s="174"/>
      <c r="F53" s="175"/>
      <c r="G53" s="116" t="s">
        <v>190</v>
      </c>
      <c r="H53" s="111">
        <v>134.91</v>
      </c>
      <c r="I53" s="113">
        <f t="shared" si="0"/>
        <v>134.91</v>
      </c>
      <c r="J53" s="106"/>
    </row>
    <row r="54" spans="1:10" ht="144">
      <c r="A54" s="102"/>
      <c r="B54" s="109">
        <v>1</v>
      </c>
      <c r="C54" s="119" t="s">
        <v>193</v>
      </c>
      <c r="D54" s="115" t="s">
        <v>195</v>
      </c>
      <c r="E54" s="174"/>
      <c r="F54" s="175"/>
      <c r="G54" s="116" t="s">
        <v>196</v>
      </c>
      <c r="H54" s="111">
        <v>87.51</v>
      </c>
      <c r="I54" s="113">
        <f t="shared" si="0"/>
        <v>87.51</v>
      </c>
      <c r="J54" s="106"/>
    </row>
    <row r="55" spans="1:10" ht="144">
      <c r="A55" s="102"/>
      <c r="B55" s="109">
        <v>1</v>
      </c>
      <c r="C55" s="119" t="s">
        <v>193</v>
      </c>
      <c r="D55" s="115" t="s">
        <v>198</v>
      </c>
      <c r="E55" s="174"/>
      <c r="F55" s="175"/>
      <c r="G55" s="116" t="s">
        <v>196</v>
      </c>
      <c r="H55" s="111">
        <v>87.51</v>
      </c>
      <c r="I55" s="113">
        <f t="shared" si="0"/>
        <v>87.51</v>
      </c>
      <c r="J55" s="106"/>
    </row>
    <row r="56" spans="1:10" ht="132">
      <c r="A56" s="102"/>
      <c r="B56" s="109">
        <v>2</v>
      </c>
      <c r="C56" s="119" t="s">
        <v>199</v>
      </c>
      <c r="D56" s="115" t="s">
        <v>95</v>
      </c>
      <c r="E56" s="174" t="s">
        <v>134</v>
      </c>
      <c r="F56" s="175"/>
      <c r="G56" s="116" t="s">
        <v>201</v>
      </c>
      <c r="H56" s="111">
        <v>107.56</v>
      </c>
      <c r="I56" s="113">
        <f t="shared" si="0"/>
        <v>215.12</v>
      </c>
      <c r="J56" s="106"/>
    </row>
    <row r="57" spans="1:10" ht="156">
      <c r="A57" s="102"/>
      <c r="B57" s="109">
        <v>1</v>
      </c>
      <c r="C57" s="119" t="s">
        <v>202</v>
      </c>
      <c r="D57" s="115" t="s">
        <v>133</v>
      </c>
      <c r="E57" s="174"/>
      <c r="F57" s="175"/>
      <c r="G57" s="116" t="s">
        <v>204</v>
      </c>
      <c r="H57" s="111">
        <v>99.91</v>
      </c>
      <c r="I57" s="113">
        <f t="shared" si="0"/>
        <v>99.91</v>
      </c>
      <c r="J57" s="106"/>
    </row>
    <row r="58" spans="1:10" ht="108">
      <c r="A58" s="102"/>
      <c r="B58" s="109">
        <v>1</v>
      </c>
      <c r="C58" s="119" t="s">
        <v>205</v>
      </c>
      <c r="D58" s="115" t="s">
        <v>133</v>
      </c>
      <c r="E58" s="174"/>
      <c r="F58" s="175"/>
      <c r="G58" s="116" t="s">
        <v>207</v>
      </c>
      <c r="H58" s="111">
        <v>123.97</v>
      </c>
      <c r="I58" s="113">
        <f t="shared" si="0"/>
        <v>123.97</v>
      </c>
      <c r="J58" s="106"/>
    </row>
    <row r="59" spans="1:10" ht="180">
      <c r="A59" s="102"/>
      <c r="B59" s="110">
        <v>2</v>
      </c>
      <c r="C59" s="120" t="s">
        <v>208</v>
      </c>
      <c r="D59" s="117" t="s">
        <v>133</v>
      </c>
      <c r="E59" s="185" t="s">
        <v>134</v>
      </c>
      <c r="F59" s="186"/>
      <c r="G59" s="118" t="s">
        <v>211</v>
      </c>
      <c r="H59" s="112">
        <v>125.79</v>
      </c>
      <c r="I59" s="114">
        <f t="shared" si="0"/>
        <v>251.58</v>
      </c>
      <c r="J59" s="106"/>
    </row>
  </sheetData>
  <mergeCells count="43">
    <mergeCell ref="E56:F56"/>
    <mergeCell ref="E57:F57"/>
    <mergeCell ref="E58:F58"/>
    <mergeCell ref="E59:F59"/>
    <mergeCell ref="E51:F51"/>
    <mergeCell ref="E52:F52"/>
    <mergeCell ref="E53:F53"/>
    <mergeCell ref="E54:F54"/>
    <mergeCell ref="E55:F55"/>
    <mergeCell ref="E46:F46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5:F25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1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45"/>
      <c r="L2" s="153" t="s">
        <v>17</v>
      </c>
      <c r="M2" s="103"/>
      <c r="O2">
        <v>6231.2800000000007</v>
      </c>
      <c r="P2" t="s">
        <v>57</v>
      </c>
    </row>
    <row r="3" spans="1:16" ht="12.75" customHeight="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03"/>
      <c r="O3">
        <v>6231.2800000000007</v>
      </c>
      <c r="P3" t="s">
        <v>58</v>
      </c>
    </row>
    <row r="4" spans="1:16" ht="12.75" customHeight="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03"/>
    </row>
    <row r="5" spans="1:16" ht="12.75" customHeight="1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145"/>
      <c r="L5" s="94" t="s">
        <v>61</v>
      </c>
      <c r="M5" s="103"/>
    </row>
    <row r="6" spans="1:16" ht="12.75" customHeight="1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45"/>
      <c r="L6" s="189" t="str">
        <f>IF(Invoice!K6&lt;&gt;"", Invoice!K6, "")</f>
        <v>55052</v>
      </c>
      <c r="M6" s="103"/>
    </row>
    <row r="7" spans="1:16" ht="12.75" customHeight="1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45"/>
      <c r="L7" s="188"/>
      <c r="M7" s="103"/>
    </row>
    <row r="8" spans="1:16" ht="12.75" customHeight="1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145"/>
      <c r="L9" s="94" t="s">
        <v>75</v>
      </c>
      <c r="M9" s="103"/>
    </row>
    <row r="10" spans="1:16" ht="15" customHeight="1">
      <c r="A10" s="102"/>
      <c r="B10" s="102" t="s">
        <v>96</v>
      </c>
      <c r="C10" s="145"/>
      <c r="D10" s="145"/>
      <c r="E10" s="103"/>
      <c r="F10" s="145"/>
      <c r="G10" s="103"/>
      <c r="H10" s="104"/>
      <c r="I10" s="104" t="s">
        <v>96</v>
      </c>
      <c r="J10" s="145"/>
      <c r="K10" s="145"/>
      <c r="L10" s="176">
        <f>IF(Invoice!K10&lt;&gt;"",Invoice!K10,"")</f>
        <v>45482</v>
      </c>
      <c r="M10" s="103"/>
    </row>
    <row r="11" spans="1:16" ht="12.75" customHeight="1">
      <c r="A11" s="102"/>
      <c r="B11" s="102" t="s">
        <v>97</v>
      </c>
      <c r="C11" s="145"/>
      <c r="D11" s="145"/>
      <c r="E11" s="103"/>
      <c r="F11" s="145"/>
      <c r="G11" s="103"/>
      <c r="H11" s="104"/>
      <c r="I11" s="104" t="s">
        <v>97</v>
      </c>
      <c r="J11" s="145"/>
      <c r="K11" s="145"/>
      <c r="L11" s="177"/>
      <c r="M11" s="103"/>
    </row>
    <row r="12" spans="1:16" ht="12.75" customHeight="1">
      <c r="A12" s="102"/>
      <c r="B12" s="102" t="s">
        <v>98</v>
      </c>
      <c r="C12" s="145"/>
      <c r="D12" s="145"/>
      <c r="E12" s="103"/>
      <c r="F12" s="145"/>
      <c r="G12" s="103"/>
      <c r="H12" s="104"/>
      <c r="I12" s="104" t="s">
        <v>98</v>
      </c>
      <c r="J12" s="145"/>
      <c r="K12" s="145"/>
      <c r="L12" s="145"/>
      <c r="M12" s="103"/>
    </row>
    <row r="13" spans="1:16" ht="12.75" customHeight="1">
      <c r="A13" s="102"/>
      <c r="B13" s="102" t="s">
        <v>99</v>
      </c>
      <c r="C13" s="145"/>
      <c r="D13" s="145"/>
      <c r="E13" s="103"/>
      <c r="F13" s="145"/>
      <c r="G13" s="103"/>
      <c r="H13" s="104"/>
      <c r="I13" s="104" t="s">
        <v>99</v>
      </c>
      <c r="J13" s="145"/>
      <c r="K13" s="145"/>
      <c r="L13" s="94" t="s">
        <v>8</v>
      </c>
      <c r="M13" s="103"/>
    </row>
    <row r="14" spans="1:16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45"/>
      <c r="L14" s="176">
        <v>45480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45"/>
      <c r="L15" s="178"/>
      <c r="M15" s="103"/>
    </row>
    <row r="16" spans="1:16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49" t="s">
        <v>76</v>
      </c>
      <c r="L16" s="154">
        <v>43405</v>
      </c>
      <c r="M16" s="103"/>
    </row>
    <row r="17" spans="1:13" ht="12.75" customHeight="1">
      <c r="A17" s="102"/>
      <c r="B17" s="145" t="s">
        <v>100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49" t="s">
        <v>19</v>
      </c>
      <c r="L17" s="154" t="str">
        <f>IF(Invoice!K17&lt;&gt;"",Invoice!K17,"")</f>
        <v>Sunny</v>
      </c>
      <c r="M17" s="103"/>
    </row>
    <row r="18" spans="1:13" ht="18" customHeight="1">
      <c r="A18" s="102"/>
      <c r="B18" s="145" t="s">
        <v>101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147" t="s">
        <v>69</v>
      </c>
      <c r="L18" s="99" t="s">
        <v>73</v>
      </c>
      <c r="M18" s="103"/>
    </row>
    <row r="19" spans="1:13" ht="12.75" customHeight="1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7"/>
      <c r="M21" s="103"/>
    </row>
    <row r="22" spans="1:13" ht="24" customHeight="1">
      <c r="A22" s="102"/>
      <c r="B22" s="109">
        <f>'Tax Invoice'!D18</f>
        <v>2</v>
      </c>
      <c r="C22" s="119" t="s">
        <v>102</v>
      </c>
      <c r="D22" s="115" t="s">
        <v>102</v>
      </c>
      <c r="E22" s="123" t="s">
        <v>103</v>
      </c>
      <c r="F22" s="115" t="s">
        <v>104</v>
      </c>
      <c r="G22" s="174"/>
      <c r="H22" s="175"/>
      <c r="I22" s="116" t="s">
        <v>105</v>
      </c>
      <c r="J22" s="143">
        <f t="shared" ref="J22:J59" si="0">ROUNDUP(K22*$O$1,2)</f>
        <v>12.4</v>
      </c>
      <c r="K22" s="111">
        <v>12.4</v>
      </c>
      <c r="L22" s="113">
        <f t="shared" ref="L22:L59" si="1">J22*B22</f>
        <v>24.8</v>
      </c>
      <c r="M22" s="106"/>
    </row>
    <row r="23" spans="1:13" ht="12.75" customHeight="1">
      <c r="A23" s="102"/>
      <c r="B23" s="109">
        <f>'Tax Invoice'!D19</f>
        <v>12</v>
      </c>
      <c r="C23" s="119" t="s">
        <v>106</v>
      </c>
      <c r="D23" s="115" t="s">
        <v>106</v>
      </c>
      <c r="E23" s="123" t="s">
        <v>107</v>
      </c>
      <c r="F23" s="115" t="s">
        <v>108</v>
      </c>
      <c r="G23" s="174"/>
      <c r="H23" s="175"/>
      <c r="I23" s="116" t="s">
        <v>109</v>
      </c>
      <c r="J23" s="143">
        <f t="shared" si="0"/>
        <v>5.83</v>
      </c>
      <c r="K23" s="111">
        <v>5.83</v>
      </c>
      <c r="L23" s="113">
        <f t="shared" si="1"/>
        <v>69.960000000000008</v>
      </c>
      <c r="M23" s="106"/>
    </row>
    <row r="24" spans="1:13" ht="24" customHeight="1">
      <c r="A24" s="102"/>
      <c r="B24" s="109">
        <f>'Tax Invoice'!D20</f>
        <v>2</v>
      </c>
      <c r="C24" s="119" t="s">
        <v>110</v>
      </c>
      <c r="D24" s="115" t="s">
        <v>110</v>
      </c>
      <c r="E24" s="123" t="s">
        <v>111</v>
      </c>
      <c r="F24" s="115" t="s">
        <v>95</v>
      </c>
      <c r="G24" s="174"/>
      <c r="H24" s="175"/>
      <c r="I24" s="116" t="s">
        <v>112</v>
      </c>
      <c r="J24" s="143">
        <f t="shared" si="0"/>
        <v>8.39</v>
      </c>
      <c r="K24" s="111">
        <v>8.39</v>
      </c>
      <c r="L24" s="113">
        <f t="shared" si="1"/>
        <v>16.78</v>
      </c>
      <c r="M24" s="106"/>
    </row>
    <row r="25" spans="1:13" ht="24" customHeight="1">
      <c r="A25" s="102"/>
      <c r="B25" s="109">
        <f>'Tax Invoice'!D21</f>
        <v>8</v>
      </c>
      <c r="C25" s="119" t="s">
        <v>113</v>
      </c>
      <c r="D25" s="115" t="s">
        <v>113</v>
      </c>
      <c r="E25" s="123" t="s">
        <v>114</v>
      </c>
      <c r="F25" s="115" t="s">
        <v>95</v>
      </c>
      <c r="G25" s="174"/>
      <c r="H25" s="175"/>
      <c r="I25" s="116" t="s">
        <v>210</v>
      </c>
      <c r="J25" s="143">
        <f t="shared" si="0"/>
        <v>5.0999999999999996</v>
      </c>
      <c r="K25" s="111">
        <v>5.0999999999999996</v>
      </c>
      <c r="L25" s="113">
        <f t="shared" si="1"/>
        <v>40.799999999999997</v>
      </c>
      <c r="M25" s="106"/>
    </row>
    <row r="26" spans="1:13" ht="12.75" customHeight="1">
      <c r="A26" s="102"/>
      <c r="B26" s="109">
        <f>'Tax Invoice'!D22</f>
        <v>8</v>
      </c>
      <c r="C26" s="119" t="s">
        <v>115</v>
      </c>
      <c r="D26" s="115" t="s">
        <v>115</v>
      </c>
      <c r="E26" s="123" t="s">
        <v>116</v>
      </c>
      <c r="F26" s="115" t="s">
        <v>117</v>
      </c>
      <c r="G26" s="174"/>
      <c r="H26" s="175"/>
      <c r="I26" s="116" t="s">
        <v>118</v>
      </c>
      <c r="J26" s="143">
        <f t="shared" si="0"/>
        <v>5.83</v>
      </c>
      <c r="K26" s="111">
        <v>5.83</v>
      </c>
      <c r="L26" s="113">
        <f t="shared" si="1"/>
        <v>46.64</v>
      </c>
      <c r="M26" s="106"/>
    </row>
    <row r="27" spans="1:13" ht="24" customHeight="1">
      <c r="A27" s="102"/>
      <c r="B27" s="109">
        <f>'Tax Invoice'!D23</f>
        <v>10</v>
      </c>
      <c r="C27" s="119" t="s">
        <v>119</v>
      </c>
      <c r="D27" s="115" t="s">
        <v>119</v>
      </c>
      <c r="E27" s="123" t="s">
        <v>120</v>
      </c>
      <c r="F27" s="115"/>
      <c r="G27" s="174"/>
      <c r="H27" s="175"/>
      <c r="I27" s="116" t="s">
        <v>121</v>
      </c>
      <c r="J27" s="143">
        <f t="shared" si="0"/>
        <v>6.93</v>
      </c>
      <c r="K27" s="111">
        <v>6.93</v>
      </c>
      <c r="L27" s="113">
        <f t="shared" si="1"/>
        <v>69.3</v>
      </c>
      <c r="M27" s="106"/>
    </row>
    <row r="28" spans="1:13" ht="24" customHeight="1">
      <c r="A28" s="102"/>
      <c r="B28" s="109">
        <f>'Tax Invoice'!D24</f>
        <v>10</v>
      </c>
      <c r="C28" s="119" t="s">
        <v>122</v>
      </c>
      <c r="D28" s="115" t="s">
        <v>122</v>
      </c>
      <c r="E28" s="123" t="s">
        <v>123</v>
      </c>
      <c r="F28" s="115"/>
      <c r="G28" s="174"/>
      <c r="H28" s="175"/>
      <c r="I28" s="116" t="s">
        <v>124</v>
      </c>
      <c r="J28" s="143">
        <f t="shared" si="0"/>
        <v>6.56</v>
      </c>
      <c r="K28" s="111">
        <v>6.56</v>
      </c>
      <c r="L28" s="113">
        <f t="shared" si="1"/>
        <v>65.599999999999994</v>
      </c>
      <c r="M28" s="106"/>
    </row>
    <row r="29" spans="1:13" ht="24" customHeight="1">
      <c r="A29" s="102"/>
      <c r="B29" s="109">
        <f>'Tax Invoice'!D25</f>
        <v>15</v>
      </c>
      <c r="C29" s="119" t="s">
        <v>125</v>
      </c>
      <c r="D29" s="115" t="s">
        <v>125</v>
      </c>
      <c r="E29" s="123" t="s">
        <v>126</v>
      </c>
      <c r="F29" s="115"/>
      <c r="G29" s="174"/>
      <c r="H29" s="175"/>
      <c r="I29" s="116" t="s">
        <v>127</v>
      </c>
      <c r="J29" s="143">
        <f t="shared" si="0"/>
        <v>6.56</v>
      </c>
      <c r="K29" s="111">
        <v>6.56</v>
      </c>
      <c r="L29" s="113">
        <f t="shared" si="1"/>
        <v>98.399999999999991</v>
      </c>
      <c r="M29" s="106"/>
    </row>
    <row r="30" spans="1:13" ht="12.75" customHeight="1">
      <c r="A30" s="102"/>
      <c r="B30" s="109">
        <f>'Tax Invoice'!D26</f>
        <v>6</v>
      </c>
      <c r="C30" s="119" t="s">
        <v>128</v>
      </c>
      <c r="D30" s="115" t="s">
        <v>128</v>
      </c>
      <c r="E30" s="123" t="s">
        <v>129</v>
      </c>
      <c r="F30" s="115" t="s">
        <v>95</v>
      </c>
      <c r="G30" s="174"/>
      <c r="H30" s="175"/>
      <c r="I30" s="116" t="s">
        <v>130</v>
      </c>
      <c r="J30" s="143">
        <f t="shared" si="0"/>
        <v>12.4</v>
      </c>
      <c r="K30" s="111">
        <v>12.4</v>
      </c>
      <c r="L30" s="113">
        <f t="shared" si="1"/>
        <v>74.400000000000006</v>
      </c>
      <c r="M30" s="106"/>
    </row>
    <row r="31" spans="1:13" ht="24" customHeight="1">
      <c r="A31" s="102"/>
      <c r="B31" s="109">
        <f>'Tax Invoice'!D27</f>
        <v>2</v>
      </c>
      <c r="C31" s="119" t="s">
        <v>131</v>
      </c>
      <c r="D31" s="115" t="s">
        <v>131</v>
      </c>
      <c r="E31" s="123" t="s">
        <v>132</v>
      </c>
      <c r="F31" s="115" t="s">
        <v>133</v>
      </c>
      <c r="G31" s="174" t="s">
        <v>134</v>
      </c>
      <c r="H31" s="175"/>
      <c r="I31" s="116" t="s">
        <v>135</v>
      </c>
      <c r="J31" s="143">
        <f t="shared" si="0"/>
        <v>25.16</v>
      </c>
      <c r="K31" s="111">
        <v>25.16</v>
      </c>
      <c r="L31" s="113">
        <f t="shared" si="1"/>
        <v>50.32</v>
      </c>
      <c r="M31" s="106"/>
    </row>
    <row r="32" spans="1:13" ht="24" customHeight="1">
      <c r="A32" s="102"/>
      <c r="B32" s="109">
        <f>'Tax Invoice'!D28</f>
        <v>2</v>
      </c>
      <c r="C32" s="119" t="s">
        <v>136</v>
      </c>
      <c r="D32" s="115" t="s">
        <v>136</v>
      </c>
      <c r="E32" s="123" t="s">
        <v>137</v>
      </c>
      <c r="F32" s="115" t="s">
        <v>133</v>
      </c>
      <c r="G32" s="174" t="s">
        <v>138</v>
      </c>
      <c r="H32" s="175"/>
      <c r="I32" s="116" t="s">
        <v>139</v>
      </c>
      <c r="J32" s="143">
        <f t="shared" si="0"/>
        <v>25.16</v>
      </c>
      <c r="K32" s="111">
        <v>25.16</v>
      </c>
      <c r="L32" s="113">
        <f t="shared" si="1"/>
        <v>50.32</v>
      </c>
      <c r="M32" s="106"/>
    </row>
    <row r="33" spans="1:13" ht="24" customHeight="1">
      <c r="A33" s="102"/>
      <c r="B33" s="109">
        <f>'Tax Invoice'!D29</f>
        <v>3</v>
      </c>
      <c r="C33" s="119" t="s">
        <v>140</v>
      </c>
      <c r="D33" s="115" t="s">
        <v>140</v>
      </c>
      <c r="E33" s="123" t="s">
        <v>141</v>
      </c>
      <c r="F33" s="115" t="s">
        <v>95</v>
      </c>
      <c r="G33" s="174"/>
      <c r="H33" s="175"/>
      <c r="I33" s="116" t="s">
        <v>142</v>
      </c>
      <c r="J33" s="143">
        <f t="shared" si="0"/>
        <v>36.1</v>
      </c>
      <c r="K33" s="111">
        <v>36.1</v>
      </c>
      <c r="L33" s="113">
        <f t="shared" si="1"/>
        <v>108.30000000000001</v>
      </c>
      <c r="M33" s="106"/>
    </row>
    <row r="34" spans="1:13" ht="24" customHeight="1">
      <c r="A34" s="102"/>
      <c r="B34" s="109">
        <f>'Tax Invoice'!D30</f>
        <v>3</v>
      </c>
      <c r="C34" s="119" t="s">
        <v>143</v>
      </c>
      <c r="D34" s="115" t="s">
        <v>143</v>
      </c>
      <c r="E34" s="123" t="s">
        <v>144</v>
      </c>
      <c r="F34" s="115" t="s">
        <v>95</v>
      </c>
      <c r="G34" s="174"/>
      <c r="H34" s="175"/>
      <c r="I34" s="116" t="s">
        <v>145</v>
      </c>
      <c r="J34" s="143">
        <f t="shared" si="0"/>
        <v>36.1</v>
      </c>
      <c r="K34" s="111">
        <v>36.1</v>
      </c>
      <c r="L34" s="113">
        <f t="shared" si="1"/>
        <v>108.30000000000001</v>
      </c>
      <c r="M34" s="106"/>
    </row>
    <row r="35" spans="1:13" ht="12.75" customHeight="1">
      <c r="A35" s="102"/>
      <c r="B35" s="109">
        <f>'Tax Invoice'!D31</f>
        <v>6</v>
      </c>
      <c r="C35" s="119" t="s">
        <v>146</v>
      </c>
      <c r="D35" s="115" t="s">
        <v>146</v>
      </c>
      <c r="E35" s="123" t="s">
        <v>147</v>
      </c>
      <c r="F35" s="115" t="s">
        <v>95</v>
      </c>
      <c r="G35" s="174"/>
      <c r="H35" s="175"/>
      <c r="I35" s="116" t="s">
        <v>148</v>
      </c>
      <c r="J35" s="143">
        <f t="shared" si="0"/>
        <v>36.1</v>
      </c>
      <c r="K35" s="111">
        <v>36.1</v>
      </c>
      <c r="L35" s="113">
        <f t="shared" si="1"/>
        <v>216.60000000000002</v>
      </c>
      <c r="M35" s="106"/>
    </row>
    <row r="36" spans="1:13" ht="12.75" customHeight="1">
      <c r="A36" s="102"/>
      <c r="B36" s="109">
        <f>'Tax Invoice'!D32</f>
        <v>2</v>
      </c>
      <c r="C36" s="119" t="s">
        <v>146</v>
      </c>
      <c r="D36" s="115" t="s">
        <v>146</v>
      </c>
      <c r="E36" s="123" t="s">
        <v>149</v>
      </c>
      <c r="F36" s="115" t="s">
        <v>150</v>
      </c>
      <c r="G36" s="174"/>
      <c r="H36" s="175"/>
      <c r="I36" s="116" t="s">
        <v>148</v>
      </c>
      <c r="J36" s="143">
        <f t="shared" si="0"/>
        <v>36.1</v>
      </c>
      <c r="K36" s="111">
        <v>36.1</v>
      </c>
      <c r="L36" s="113">
        <f t="shared" si="1"/>
        <v>72.2</v>
      </c>
      <c r="M36" s="106"/>
    </row>
    <row r="37" spans="1:13" ht="12.75" customHeight="1">
      <c r="A37" s="102"/>
      <c r="B37" s="109">
        <f>'Tax Invoice'!D33</f>
        <v>6</v>
      </c>
      <c r="C37" s="119" t="s">
        <v>146</v>
      </c>
      <c r="D37" s="115" t="s">
        <v>146</v>
      </c>
      <c r="E37" s="123" t="s">
        <v>151</v>
      </c>
      <c r="F37" s="115" t="s">
        <v>152</v>
      </c>
      <c r="G37" s="174"/>
      <c r="H37" s="175"/>
      <c r="I37" s="116" t="s">
        <v>148</v>
      </c>
      <c r="J37" s="143">
        <f t="shared" si="0"/>
        <v>36.1</v>
      </c>
      <c r="K37" s="111">
        <v>36.1</v>
      </c>
      <c r="L37" s="113">
        <f t="shared" si="1"/>
        <v>216.60000000000002</v>
      </c>
      <c r="M37" s="106"/>
    </row>
    <row r="38" spans="1:13" ht="12.75" customHeight="1">
      <c r="A38" s="102"/>
      <c r="B38" s="109">
        <f>'Tax Invoice'!D34</f>
        <v>4</v>
      </c>
      <c r="C38" s="119" t="s">
        <v>146</v>
      </c>
      <c r="D38" s="115" t="s">
        <v>146</v>
      </c>
      <c r="E38" s="123" t="s">
        <v>153</v>
      </c>
      <c r="F38" s="115" t="s">
        <v>154</v>
      </c>
      <c r="G38" s="174"/>
      <c r="H38" s="175"/>
      <c r="I38" s="116" t="s">
        <v>148</v>
      </c>
      <c r="J38" s="143">
        <f t="shared" si="0"/>
        <v>36.1</v>
      </c>
      <c r="K38" s="111">
        <v>36.1</v>
      </c>
      <c r="L38" s="113">
        <f t="shared" si="1"/>
        <v>144.4</v>
      </c>
      <c r="M38" s="106"/>
    </row>
    <row r="39" spans="1:13" ht="24" customHeight="1">
      <c r="A39" s="102"/>
      <c r="B39" s="109">
        <f>'Tax Invoice'!D35</f>
        <v>1</v>
      </c>
      <c r="C39" s="119" t="s">
        <v>155</v>
      </c>
      <c r="D39" s="115" t="s">
        <v>155</v>
      </c>
      <c r="E39" s="123" t="s">
        <v>156</v>
      </c>
      <c r="F39" s="115" t="s">
        <v>133</v>
      </c>
      <c r="G39" s="174" t="s">
        <v>157</v>
      </c>
      <c r="H39" s="175"/>
      <c r="I39" s="116" t="s">
        <v>158</v>
      </c>
      <c r="J39" s="143">
        <f t="shared" si="0"/>
        <v>64.540000000000006</v>
      </c>
      <c r="K39" s="111">
        <v>64.540000000000006</v>
      </c>
      <c r="L39" s="113">
        <f t="shared" si="1"/>
        <v>64.540000000000006</v>
      </c>
      <c r="M39" s="106"/>
    </row>
    <row r="40" spans="1:13" ht="24" customHeight="1">
      <c r="A40" s="102"/>
      <c r="B40" s="109">
        <f>'Tax Invoice'!D36</f>
        <v>8</v>
      </c>
      <c r="C40" s="119" t="s">
        <v>159</v>
      </c>
      <c r="D40" s="115" t="s">
        <v>159</v>
      </c>
      <c r="E40" s="123" t="s">
        <v>160</v>
      </c>
      <c r="F40" s="115" t="s">
        <v>133</v>
      </c>
      <c r="G40" s="174" t="s">
        <v>161</v>
      </c>
      <c r="H40" s="175"/>
      <c r="I40" s="116" t="s">
        <v>162</v>
      </c>
      <c r="J40" s="143">
        <f t="shared" si="0"/>
        <v>50.32</v>
      </c>
      <c r="K40" s="111">
        <v>50.32</v>
      </c>
      <c r="L40" s="113">
        <f t="shared" si="1"/>
        <v>402.56</v>
      </c>
      <c r="M40" s="106"/>
    </row>
    <row r="41" spans="1:13" ht="24" customHeight="1">
      <c r="A41" s="102"/>
      <c r="B41" s="109">
        <f>'Tax Invoice'!D37</f>
        <v>4</v>
      </c>
      <c r="C41" s="119" t="s">
        <v>159</v>
      </c>
      <c r="D41" s="115" t="s">
        <v>159</v>
      </c>
      <c r="E41" s="123" t="s">
        <v>163</v>
      </c>
      <c r="F41" s="115" t="s">
        <v>133</v>
      </c>
      <c r="G41" s="174" t="s">
        <v>138</v>
      </c>
      <c r="H41" s="175"/>
      <c r="I41" s="116" t="s">
        <v>162</v>
      </c>
      <c r="J41" s="143">
        <f t="shared" si="0"/>
        <v>50.32</v>
      </c>
      <c r="K41" s="111">
        <v>50.32</v>
      </c>
      <c r="L41" s="113">
        <f t="shared" si="1"/>
        <v>201.28</v>
      </c>
      <c r="M41" s="106"/>
    </row>
    <row r="42" spans="1:13" ht="24" customHeight="1">
      <c r="A42" s="102"/>
      <c r="B42" s="109">
        <f>'Tax Invoice'!D38</f>
        <v>8</v>
      </c>
      <c r="C42" s="119" t="s">
        <v>164</v>
      </c>
      <c r="D42" s="115" t="s">
        <v>164</v>
      </c>
      <c r="E42" s="123" t="s">
        <v>165</v>
      </c>
      <c r="F42" s="115" t="s">
        <v>133</v>
      </c>
      <c r="G42" s="174" t="s">
        <v>161</v>
      </c>
      <c r="H42" s="175"/>
      <c r="I42" s="116" t="s">
        <v>166</v>
      </c>
      <c r="J42" s="143">
        <f t="shared" si="0"/>
        <v>50.68</v>
      </c>
      <c r="K42" s="111">
        <v>50.68</v>
      </c>
      <c r="L42" s="113">
        <f t="shared" si="1"/>
        <v>405.44</v>
      </c>
      <c r="M42" s="106"/>
    </row>
    <row r="43" spans="1:13" ht="24" customHeight="1">
      <c r="A43" s="102"/>
      <c r="B43" s="109">
        <f>'Tax Invoice'!D39</f>
        <v>2</v>
      </c>
      <c r="C43" s="119" t="s">
        <v>164</v>
      </c>
      <c r="D43" s="115" t="s">
        <v>164</v>
      </c>
      <c r="E43" s="123" t="s">
        <v>167</v>
      </c>
      <c r="F43" s="115" t="s">
        <v>133</v>
      </c>
      <c r="G43" s="174" t="s">
        <v>138</v>
      </c>
      <c r="H43" s="175"/>
      <c r="I43" s="116" t="s">
        <v>166</v>
      </c>
      <c r="J43" s="143">
        <f t="shared" si="0"/>
        <v>50.68</v>
      </c>
      <c r="K43" s="111">
        <v>50.68</v>
      </c>
      <c r="L43" s="113">
        <f t="shared" si="1"/>
        <v>101.36</v>
      </c>
      <c r="M43" s="106"/>
    </row>
    <row r="44" spans="1:13" ht="24" customHeight="1">
      <c r="A44" s="102"/>
      <c r="B44" s="109">
        <f>'Tax Invoice'!D40</f>
        <v>5</v>
      </c>
      <c r="C44" s="119" t="s">
        <v>168</v>
      </c>
      <c r="D44" s="115" t="s">
        <v>168</v>
      </c>
      <c r="E44" s="123" t="s">
        <v>169</v>
      </c>
      <c r="F44" s="115" t="s">
        <v>133</v>
      </c>
      <c r="G44" s="174" t="s">
        <v>170</v>
      </c>
      <c r="H44" s="175"/>
      <c r="I44" s="116" t="s">
        <v>171</v>
      </c>
      <c r="J44" s="143">
        <f t="shared" si="0"/>
        <v>53.6</v>
      </c>
      <c r="K44" s="111">
        <v>53.6</v>
      </c>
      <c r="L44" s="113">
        <f t="shared" si="1"/>
        <v>268</v>
      </c>
      <c r="M44" s="106"/>
    </row>
    <row r="45" spans="1:13" ht="24" customHeight="1">
      <c r="A45" s="102"/>
      <c r="B45" s="109">
        <f>'Tax Invoice'!D41</f>
        <v>9</v>
      </c>
      <c r="C45" s="119" t="s">
        <v>168</v>
      </c>
      <c r="D45" s="115" t="s">
        <v>168</v>
      </c>
      <c r="E45" s="123" t="s">
        <v>172</v>
      </c>
      <c r="F45" s="115" t="s">
        <v>133</v>
      </c>
      <c r="G45" s="174" t="s">
        <v>161</v>
      </c>
      <c r="H45" s="175"/>
      <c r="I45" s="116" t="s">
        <v>171</v>
      </c>
      <c r="J45" s="143">
        <f t="shared" si="0"/>
        <v>53.6</v>
      </c>
      <c r="K45" s="111">
        <v>53.6</v>
      </c>
      <c r="L45" s="113">
        <f t="shared" si="1"/>
        <v>482.40000000000003</v>
      </c>
      <c r="M45" s="106"/>
    </row>
    <row r="46" spans="1:13" ht="24" customHeight="1">
      <c r="A46" s="102"/>
      <c r="B46" s="109">
        <f>'Tax Invoice'!D42</f>
        <v>3</v>
      </c>
      <c r="C46" s="119" t="s">
        <v>168</v>
      </c>
      <c r="D46" s="115" t="s">
        <v>168</v>
      </c>
      <c r="E46" s="123" t="s">
        <v>173</v>
      </c>
      <c r="F46" s="115" t="s">
        <v>133</v>
      </c>
      <c r="G46" s="174" t="s">
        <v>138</v>
      </c>
      <c r="H46" s="175"/>
      <c r="I46" s="116" t="s">
        <v>171</v>
      </c>
      <c r="J46" s="143">
        <f t="shared" si="0"/>
        <v>53.6</v>
      </c>
      <c r="K46" s="111">
        <v>53.6</v>
      </c>
      <c r="L46" s="113">
        <f t="shared" si="1"/>
        <v>160.80000000000001</v>
      </c>
      <c r="M46" s="106"/>
    </row>
    <row r="47" spans="1:13" ht="24" customHeight="1">
      <c r="A47" s="102"/>
      <c r="B47" s="109">
        <f>'Tax Invoice'!D43</f>
        <v>5</v>
      </c>
      <c r="C47" s="119" t="s">
        <v>174</v>
      </c>
      <c r="D47" s="115" t="s">
        <v>174</v>
      </c>
      <c r="E47" s="123" t="s">
        <v>175</v>
      </c>
      <c r="F47" s="115" t="s">
        <v>133</v>
      </c>
      <c r="G47" s="174" t="s">
        <v>170</v>
      </c>
      <c r="H47" s="175"/>
      <c r="I47" s="116" t="s">
        <v>176</v>
      </c>
      <c r="J47" s="143">
        <f t="shared" si="0"/>
        <v>56.88</v>
      </c>
      <c r="K47" s="111">
        <v>56.88</v>
      </c>
      <c r="L47" s="113">
        <f t="shared" si="1"/>
        <v>284.40000000000003</v>
      </c>
      <c r="M47" s="106"/>
    </row>
    <row r="48" spans="1:13" ht="24" customHeight="1">
      <c r="A48" s="102"/>
      <c r="B48" s="109">
        <f>'Tax Invoice'!D44</f>
        <v>9</v>
      </c>
      <c r="C48" s="119" t="s">
        <v>174</v>
      </c>
      <c r="D48" s="115" t="s">
        <v>174</v>
      </c>
      <c r="E48" s="123" t="s">
        <v>177</v>
      </c>
      <c r="F48" s="115" t="s">
        <v>133</v>
      </c>
      <c r="G48" s="174" t="s">
        <v>161</v>
      </c>
      <c r="H48" s="175"/>
      <c r="I48" s="116" t="s">
        <v>176</v>
      </c>
      <c r="J48" s="143">
        <f t="shared" si="0"/>
        <v>56.88</v>
      </c>
      <c r="K48" s="111">
        <v>56.88</v>
      </c>
      <c r="L48" s="113">
        <f t="shared" si="1"/>
        <v>511.92</v>
      </c>
      <c r="M48" s="106"/>
    </row>
    <row r="49" spans="1:13" ht="24" customHeight="1">
      <c r="A49" s="102"/>
      <c r="B49" s="109">
        <f>'Tax Invoice'!D45</f>
        <v>10</v>
      </c>
      <c r="C49" s="119" t="s">
        <v>174</v>
      </c>
      <c r="D49" s="115" t="s">
        <v>174</v>
      </c>
      <c r="E49" s="123" t="s">
        <v>178</v>
      </c>
      <c r="F49" s="115" t="s">
        <v>133</v>
      </c>
      <c r="G49" s="174" t="s">
        <v>138</v>
      </c>
      <c r="H49" s="175"/>
      <c r="I49" s="116" t="s">
        <v>176</v>
      </c>
      <c r="J49" s="143">
        <f t="shared" si="0"/>
        <v>56.88</v>
      </c>
      <c r="K49" s="111">
        <v>56.88</v>
      </c>
      <c r="L49" s="113">
        <f t="shared" si="1"/>
        <v>568.80000000000007</v>
      </c>
      <c r="M49" s="106"/>
    </row>
    <row r="50" spans="1:13" ht="24" customHeight="1">
      <c r="A50" s="102"/>
      <c r="B50" s="109">
        <f>'Tax Invoice'!D46</f>
        <v>1</v>
      </c>
      <c r="C50" s="119" t="s">
        <v>179</v>
      </c>
      <c r="D50" s="115" t="s">
        <v>179</v>
      </c>
      <c r="E50" s="123" t="s">
        <v>180</v>
      </c>
      <c r="F50" s="115" t="s">
        <v>95</v>
      </c>
      <c r="G50" s="174" t="s">
        <v>181</v>
      </c>
      <c r="H50" s="175"/>
      <c r="I50" s="116" t="s">
        <v>182</v>
      </c>
      <c r="J50" s="143">
        <f t="shared" si="0"/>
        <v>28.44</v>
      </c>
      <c r="K50" s="111">
        <v>28.44</v>
      </c>
      <c r="L50" s="113">
        <f t="shared" si="1"/>
        <v>28.44</v>
      </c>
      <c r="M50" s="106"/>
    </row>
    <row r="51" spans="1:13" ht="24" customHeight="1">
      <c r="A51" s="102"/>
      <c r="B51" s="109">
        <f>'Tax Invoice'!D47</f>
        <v>2</v>
      </c>
      <c r="C51" s="119" t="s">
        <v>183</v>
      </c>
      <c r="D51" s="115" t="s">
        <v>183</v>
      </c>
      <c r="E51" s="123" t="s">
        <v>184</v>
      </c>
      <c r="F51" s="115" t="s">
        <v>185</v>
      </c>
      <c r="G51" s="174"/>
      <c r="H51" s="175"/>
      <c r="I51" s="116" t="s">
        <v>186</v>
      </c>
      <c r="J51" s="143">
        <f t="shared" si="0"/>
        <v>71.099999999999994</v>
      </c>
      <c r="K51" s="111">
        <v>71.099999999999994</v>
      </c>
      <c r="L51" s="113">
        <f t="shared" si="1"/>
        <v>142.19999999999999</v>
      </c>
      <c r="M51" s="106"/>
    </row>
    <row r="52" spans="1:13" ht="24" customHeight="1">
      <c r="A52" s="102"/>
      <c r="B52" s="109">
        <f>'Tax Invoice'!D48</f>
        <v>1</v>
      </c>
      <c r="C52" s="119" t="s">
        <v>187</v>
      </c>
      <c r="D52" s="115" t="s">
        <v>187</v>
      </c>
      <c r="E52" s="123" t="s">
        <v>188</v>
      </c>
      <c r="F52" s="115" t="s">
        <v>189</v>
      </c>
      <c r="G52" s="174"/>
      <c r="H52" s="175"/>
      <c r="I52" s="116" t="s">
        <v>190</v>
      </c>
      <c r="J52" s="143">
        <f t="shared" si="0"/>
        <v>134.91</v>
      </c>
      <c r="K52" s="111">
        <v>134.91</v>
      </c>
      <c r="L52" s="113">
        <f t="shared" si="1"/>
        <v>134.91</v>
      </c>
      <c r="M52" s="106"/>
    </row>
    <row r="53" spans="1:13" ht="24" customHeight="1">
      <c r="A53" s="102"/>
      <c r="B53" s="109">
        <f>'Tax Invoice'!D49</f>
        <v>1</v>
      </c>
      <c r="C53" s="119" t="s">
        <v>187</v>
      </c>
      <c r="D53" s="115" t="s">
        <v>187</v>
      </c>
      <c r="E53" s="123" t="s">
        <v>191</v>
      </c>
      <c r="F53" s="115" t="s">
        <v>192</v>
      </c>
      <c r="G53" s="174"/>
      <c r="H53" s="175"/>
      <c r="I53" s="116" t="s">
        <v>190</v>
      </c>
      <c r="J53" s="143">
        <f t="shared" si="0"/>
        <v>134.91</v>
      </c>
      <c r="K53" s="111">
        <v>134.91</v>
      </c>
      <c r="L53" s="113">
        <f t="shared" si="1"/>
        <v>134.91</v>
      </c>
      <c r="M53" s="106"/>
    </row>
    <row r="54" spans="1:13" ht="24" customHeight="1">
      <c r="A54" s="102"/>
      <c r="B54" s="109">
        <f>'Tax Invoice'!D50</f>
        <v>1</v>
      </c>
      <c r="C54" s="119" t="s">
        <v>193</v>
      </c>
      <c r="D54" s="115" t="s">
        <v>193</v>
      </c>
      <c r="E54" s="123" t="s">
        <v>194</v>
      </c>
      <c r="F54" s="115" t="s">
        <v>195</v>
      </c>
      <c r="G54" s="174"/>
      <c r="H54" s="175"/>
      <c r="I54" s="116" t="s">
        <v>196</v>
      </c>
      <c r="J54" s="143">
        <f t="shared" si="0"/>
        <v>87.51</v>
      </c>
      <c r="K54" s="111">
        <v>87.51</v>
      </c>
      <c r="L54" s="113">
        <f t="shared" si="1"/>
        <v>87.51</v>
      </c>
      <c r="M54" s="106"/>
    </row>
    <row r="55" spans="1:13" ht="24" customHeight="1">
      <c r="A55" s="102"/>
      <c r="B55" s="109">
        <f>'Tax Invoice'!D51</f>
        <v>1</v>
      </c>
      <c r="C55" s="119" t="s">
        <v>193</v>
      </c>
      <c r="D55" s="115" t="s">
        <v>193</v>
      </c>
      <c r="E55" s="123" t="s">
        <v>197</v>
      </c>
      <c r="F55" s="115" t="s">
        <v>198</v>
      </c>
      <c r="G55" s="174"/>
      <c r="H55" s="175"/>
      <c r="I55" s="116" t="s">
        <v>196</v>
      </c>
      <c r="J55" s="143">
        <f t="shared" si="0"/>
        <v>87.51</v>
      </c>
      <c r="K55" s="111">
        <v>87.51</v>
      </c>
      <c r="L55" s="113">
        <f t="shared" si="1"/>
        <v>87.51</v>
      </c>
      <c r="M55" s="106"/>
    </row>
    <row r="56" spans="1:13" ht="24" customHeight="1">
      <c r="A56" s="102"/>
      <c r="B56" s="109">
        <f>'Tax Invoice'!D52</f>
        <v>2</v>
      </c>
      <c r="C56" s="119" t="s">
        <v>199</v>
      </c>
      <c r="D56" s="115" t="s">
        <v>199</v>
      </c>
      <c r="E56" s="123" t="s">
        <v>200</v>
      </c>
      <c r="F56" s="115" t="s">
        <v>95</v>
      </c>
      <c r="G56" s="174" t="s">
        <v>134</v>
      </c>
      <c r="H56" s="175"/>
      <c r="I56" s="116" t="s">
        <v>201</v>
      </c>
      <c r="J56" s="143">
        <f t="shared" si="0"/>
        <v>107.56</v>
      </c>
      <c r="K56" s="111">
        <v>107.56</v>
      </c>
      <c r="L56" s="113">
        <f t="shared" si="1"/>
        <v>215.12</v>
      </c>
      <c r="M56" s="106"/>
    </row>
    <row r="57" spans="1:13" ht="24" customHeight="1">
      <c r="A57" s="102"/>
      <c r="B57" s="109">
        <f>'Tax Invoice'!D53</f>
        <v>1</v>
      </c>
      <c r="C57" s="119" t="s">
        <v>202</v>
      </c>
      <c r="D57" s="115" t="s">
        <v>202</v>
      </c>
      <c r="E57" s="123" t="s">
        <v>203</v>
      </c>
      <c r="F57" s="115" t="s">
        <v>133</v>
      </c>
      <c r="G57" s="174"/>
      <c r="H57" s="175"/>
      <c r="I57" s="116" t="s">
        <v>204</v>
      </c>
      <c r="J57" s="143">
        <f t="shared" si="0"/>
        <v>99.91</v>
      </c>
      <c r="K57" s="111">
        <v>99.91</v>
      </c>
      <c r="L57" s="113">
        <f t="shared" si="1"/>
        <v>99.91</v>
      </c>
      <c r="M57" s="106"/>
    </row>
    <row r="58" spans="1:13" ht="24" customHeight="1">
      <c r="A58" s="102"/>
      <c r="B58" s="109">
        <f>'Tax Invoice'!D54</f>
        <v>1</v>
      </c>
      <c r="C58" s="119" t="s">
        <v>205</v>
      </c>
      <c r="D58" s="115" t="s">
        <v>205</v>
      </c>
      <c r="E58" s="123" t="s">
        <v>206</v>
      </c>
      <c r="F58" s="115" t="s">
        <v>133</v>
      </c>
      <c r="G58" s="174"/>
      <c r="H58" s="175"/>
      <c r="I58" s="116" t="s">
        <v>207</v>
      </c>
      <c r="J58" s="143">
        <f t="shared" si="0"/>
        <v>123.97</v>
      </c>
      <c r="K58" s="111">
        <v>123.97</v>
      </c>
      <c r="L58" s="113">
        <f t="shared" si="1"/>
        <v>123.97</v>
      </c>
      <c r="M58" s="106"/>
    </row>
    <row r="59" spans="1:13" ht="36" customHeight="1">
      <c r="A59" s="102"/>
      <c r="B59" s="110">
        <f>'Tax Invoice'!D55</f>
        <v>2</v>
      </c>
      <c r="C59" s="120" t="s">
        <v>208</v>
      </c>
      <c r="D59" s="117" t="s">
        <v>208</v>
      </c>
      <c r="E59" s="124" t="s">
        <v>209</v>
      </c>
      <c r="F59" s="117" t="s">
        <v>133</v>
      </c>
      <c r="G59" s="185" t="s">
        <v>134</v>
      </c>
      <c r="H59" s="186"/>
      <c r="I59" s="118" t="s">
        <v>211</v>
      </c>
      <c r="J59" s="144">
        <f t="shared" si="0"/>
        <v>125.79</v>
      </c>
      <c r="K59" s="112">
        <v>125.79</v>
      </c>
      <c r="L59" s="114">
        <f t="shared" si="1"/>
        <v>251.58</v>
      </c>
      <c r="M59" s="106"/>
    </row>
    <row r="60" spans="1:13" ht="12.75" customHeight="1">
      <c r="A60" s="102"/>
      <c r="B60" s="155">
        <f>SUM(B22:B59)</f>
        <v>178</v>
      </c>
      <c r="C60" s="145" t="s">
        <v>20</v>
      </c>
      <c r="D60" s="145"/>
      <c r="E60" s="145"/>
      <c r="F60" s="145"/>
      <c r="G60" s="145"/>
      <c r="H60" s="145"/>
      <c r="I60" s="145"/>
      <c r="J60" s="157" t="s">
        <v>67</v>
      </c>
      <c r="K60" s="151" t="s">
        <v>67</v>
      </c>
      <c r="L60" s="148">
        <f>SUM(L22:L59)</f>
        <v>6231.2800000000007</v>
      </c>
      <c r="M60" s="106"/>
    </row>
    <row r="61" spans="1:13" ht="12.75" customHeight="1">
      <c r="A61" s="102"/>
      <c r="B61" s="145"/>
      <c r="C61" s="145"/>
      <c r="D61" s="145"/>
      <c r="E61" s="145"/>
      <c r="F61" s="145"/>
      <c r="G61" s="145"/>
      <c r="H61" s="145"/>
      <c r="I61" s="145"/>
      <c r="J61" s="150" t="s">
        <v>59</v>
      </c>
      <c r="K61" s="150" t="s">
        <v>59</v>
      </c>
      <c r="L61" s="148">
        <f>Invoice!K61</f>
        <v>-2492.5120000000006</v>
      </c>
      <c r="M61" s="106"/>
    </row>
    <row r="62" spans="1:13" ht="12.75" customHeight="1" outlineLevel="1">
      <c r="A62" s="102"/>
      <c r="B62" s="145"/>
      <c r="C62" s="145"/>
      <c r="D62" s="145"/>
      <c r="E62" s="145"/>
      <c r="F62" s="145"/>
      <c r="G62" s="145"/>
      <c r="H62" s="145"/>
      <c r="I62" s="145"/>
      <c r="J62" s="151" t="s">
        <v>60</v>
      </c>
      <c r="K62" s="151" t="s">
        <v>60</v>
      </c>
      <c r="L62" s="148">
        <f>Invoice!K62</f>
        <v>0</v>
      </c>
      <c r="M62" s="106"/>
    </row>
    <row r="63" spans="1:13" ht="12.75" customHeight="1">
      <c r="A63" s="102"/>
      <c r="B63" s="145"/>
      <c r="C63" s="145"/>
      <c r="D63" s="145"/>
      <c r="E63" s="145"/>
      <c r="F63" s="145"/>
      <c r="G63" s="145"/>
      <c r="H63" s="145"/>
      <c r="I63" s="145"/>
      <c r="J63" s="151" t="s">
        <v>68</v>
      </c>
      <c r="K63" s="151" t="s">
        <v>68</v>
      </c>
      <c r="L63" s="148">
        <f>SUM(L60:L62)</f>
        <v>3738.768</v>
      </c>
      <c r="M63" s="106"/>
    </row>
    <row r="64" spans="1:13" ht="12.75" customHeight="1">
      <c r="A64" s="6"/>
      <c r="B64" s="187" t="s">
        <v>213</v>
      </c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8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</sheetData>
  <mergeCells count="44">
    <mergeCell ref="G58:H58"/>
    <mergeCell ref="G59:H59"/>
    <mergeCell ref="B64:L64"/>
    <mergeCell ref="G53:H53"/>
    <mergeCell ref="G54:H54"/>
    <mergeCell ref="G55:H55"/>
    <mergeCell ref="G56:H56"/>
    <mergeCell ref="G57:H57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32:H32"/>
    <mergeCell ref="G23:H23"/>
    <mergeCell ref="G24:H24"/>
    <mergeCell ref="G25:H25"/>
    <mergeCell ref="G26:H26"/>
    <mergeCell ref="G27:H27"/>
    <mergeCell ref="G22:H22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6231.2800000000007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45482</v>
      </c>
      <c r="H3" s="156"/>
      <c r="N3" s="15">
        <v>6231.2800000000007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 Sourcings2</v>
      </c>
      <c r="B10" s="29"/>
      <c r="C10" s="29"/>
      <c r="D10" s="29"/>
      <c r="F10" s="30" t="str">
        <f>'Copy paste to Here'!B10</f>
        <v>JS Sourcings2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Sam2 Kong2</v>
      </c>
      <c r="B11" s="34"/>
      <c r="C11" s="34"/>
      <c r="D11" s="34"/>
      <c r="F11" s="35" t="str">
        <f>'Copy paste to Here'!B11</f>
        <v>Sam2 Kong2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36.299999999999997</v>
      </c>
    </row>
    <row r="12" spans="1:15" s="15" customFormat="1" ht="15.75" thickBot="1">
      <c r="A12" s="33" t="str">
        <f>'Copy paste to Here'!G12</f>
        <v>30/F Room 30-01 / S-01 152 Chartered Square Building</v>
      </c>
      <c r="B12" s="34"/>
      <c r="C12" s="34"/>
      <c r="D12" s="34"/>
      <c r="E12" s="77"/>
      <c r="F12" s="35" t="str">
        <f>'Copy paste to Here'!B12</f>
        <v>30/F Room 30-01 / S-01 152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39.11</v>
      </c>
    </row>
    <row r="13" spans="1:15" s="15" customFormat="1" ht="15.75" thickBot="1">
      <c r="A13" s="33" t="str">
        <f>'Copy paste to Here'!G13</f>
        <v>10500 Bang Rak</v>
      </c>
      <c r="B13" s="34"/>
      <c r="C13" s="34"/>
      <c r="D13" s="34"/>
      <c r="E13" s="100" t="s">
        <v>73</v>
      </c>
      <c r="F13" s="35" t="str">
        <f>'Copy paste to Here'!B13</f>
        <v>10500 Bang Rak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46.25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24.08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26.43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21.96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38.25">
      <c r="A18" s="48" t="str">
        <f>IF(LEN('Copy paste to Here'!G22) &gt; 5, CONCATENATE('Copy paste to Here'!G22, 'Copy paste to Here'!D22, 'Copy paste to Here'!E22), "Empty Cell")</f>
        <v>Bio - Flex nose stud, 20g (0.8mm) with a 2.5mm round top with bezel set SwarovskiⓇ crystalCrystal Color: Amethyst</v>
      </c>
      <c r="B18" s="49" t="str">
        <f>'Copy paste to Here'!C22</f>
        <v>ANSBC25</v>
      </c>
      <c r="C18" s="50" t="s">
        <v>102</v>
      </c>
      <c r="D18" s="50">
        <f>Invoice!B22</f>
        <v>2</v>
      </c>
      <c r="E18" s="51">
        <f>'Shipping Invoice'!K22*$N$1</f>
        <v>12.4</v>
      </c>
      <c r="F18" s="51">
        <f>D18*E18</f>
        <v>24.8</v>
      </c>
      <c r="G18" s="52">
        <f>E18*$E$14</f>
        <v>12.4</v>
      </c>
      <c r="H18" s="53">
        <f>D18*G18</f>
        <v>24.8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316L steel eyebrow barbell, 16g (1.2mm) with two 3mm conesLength: 7mm</v>
      </c>
      <c r="B19" s="49" t="str">
        <f>'Copy paste to Here'!C23</f>
        <v>BBECN</v>
      </c>
      <c r="C19" s="50" t="s">
        <v>106</v>
      </c>
      <c r="D19" s="50">
        <f>Invoice!B23</f>
        <v>12</v>
      </c>
      <c r="E19" s="51">
        <f>'Shipping Invoice'!K23*$N$1</f>
        <v>5.83</v>
      </c>
      <c r="F19" s="51">
        <f t="shared" ref="F19:F82" si="0">D19*E19</f>
        <v>69.960000000000008</v>
      </c>
      <c r="G19" s="52">
        <f t="shared" ref="G19:G82" si="1">E19*$E$14</f>
        <v>5.83</v>
      </c>
      <c r="H19" s="55">
        <f t="shared" ref="H19:H82" si="2">D19*G19</f>
        <v>69.960000000000008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Surgical steel eyebrow banana, 18g (1mm) with two 3mm conesLength: 10mm</v>
      </c>
      <c r="B20" s="49" t="str">
        <f>'Copy paste to Here'!C24</f>
        <v>BN18CN3</v>
      </c>
      <c r="C20" s="50" t="s">
        <v>110</v>
      </c>
      <c r="D20" s="50">
        <f>Invoice!B24</f>
        <v>2</v>
      </c>
      <c r="E20" s="51">
        <f>'Shipping Invoice'!K24*$N$1</f>
        <v>8.39</v>
      </c>
      <c r="F20" s="51">
        <f t="shared" si="0"/>
        <v>16.78</v>
      </c>
      <c r="G20" s="52">
        <f t="shared" si="1"/>
        <v>8.39</v>
      </c>
      <c r="H20" s="55">
        <f t="shared" si="2"/>
        <v>16.78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Bio flexible eyebrow retainer, 16g (1.2mm) - length 1/4'' to 1/2'' (6mm to 12mm)Length: 10mm</v>
      </c>
      <c r="B21" s="49" t="str">
        <f>'Copy paste to Here'!C25</f>
        <v>EBRT</v>
      </c>
      <c r="C21" s="50" t="s">
        <v>113</v>
      </c>
      <c r="D21" s="50">
        <f>Invoice!B25</f>
        <v>8</v>
      </c>
      <c r="E21" s="51">
        <f>'Shipping Invoice'!K25*$N$1</f>
        <v>5.0999999999999996</v>
      </c>
      <c r="F21" s="51">
        <f t="shared" si="0"/>
        <v>40.799999999999997</v>
      </c>
      <c r="G21" s="52">
        <f t="shared" si="1"/>
        <v>5.0999999999999996</v>
      </c>
      <c r="H21" s="55">
        <f t="shared" si="2"/>
        <v>40.799999999999997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Surgical steel labret, 14g (1.6mm) with a 4mm ballLength: 9mm</v>
      </c>
      <c r="B22" s="49" t="str">
        <f>'Copy paste to Here'!C26</f>
        <v>LBB4</v>
      </c>
      <c r="C22" s="50" t="s">
        <v>115</v>
      </c>
      <c r="D22" s="50">
        <f>Invoice!B26</f>
        <v>8</v>
      </c>
      <c r="E22" s="51">
        <f>'Shipping Invoice'!K26*$N$1</f>
        <v>5.83</v>
      </c>
      <c r="F22" s="51">
        <f t="shared" si="0"/>
        <v>46.64</v>
      </c>
      <c r="G22" s="52">
        <f t="shared" si="1"/>
        <v>5.83</v>
      </c>
      <c r="H22" s="55">
        <f t="shared" si="2"/>
        <v>46.64</v>
      </c>
    </row>
    <row r="23" spans="1:13" s="54" customFormat="1" ht="24">
      <c r="A23" s="48" t="str">
        <f>IF(LEN('Copy paste to Here'!G27) &gt; 5, CONCATENATE('Copy paste to Here'!G27, 'Copy paste to Here'!D27, 'Copy paste to Here'!E27), "Empty Cell")</f>
        <v>High polished surgical steel nose screw, 0.8mm (20g) with 2mm ball shaped top</v>
      </c>
      <c r="B23" s="49" t="str">
        <f>'Copy paste to Here'!C27</f>
        <v>NSB</v>
      </c>
      <c r="C23" s="50" t="s">
        <v>119</v>
      </c>
      <c r="D23" s="50">
        <f>Invoice!B27</f>
        <v>10</v>
      </c>
      <c r="E23" s="51">
        <f>'Shipping Invoice'!K27*$N$1</f>
        <v>6.93</v>
      </c>
      <c r="F23" s="51">
        <f t="shared" si="0"/>
        <v>69.3</v>
      </c>
      <c r="G23" s="52">
        <f t="shared" si="1"/>
        <v>6.93</v>
      </c>
      <c r="H23" s="55">
        <f t="shared" si="2"/>
        <v>69.3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High polished surgical steel nose screw, 20g (0.8mm) with 2mm cone shaped top</v>
      </c>
      <c r="B24" s="49" t="str">
        <f>'Copy paste to Here'!C28</f>
        <v>NSCN</v>
      </c>
      <c r="C24" s="50" t="s">
        <v>122</v>
      </c>
      <c r="D24" s="50">
        <f>Invoice!B28</f>
        <v>10</v>
      </c>
      <c r="E24" s="51">
        <f>'Shipping Invoice'!K28*$N$1</f>
        <v>6.56</v>
      </c>
      <c r="F24" s="51">
        <f t="shared" si="0"/>
        <v>65.599999999999994</v>
      </c>
      <c r="G24" s="52">
        <f t="shared" si="1"/>
        <v>6.56</v>
      </c>
      <c r="H24" s="55">
        <f t="shared" si="2"/>
        <v>65.599999999999994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Surgical steel nose bone, 20g (0.8mm) with 2mm cone shaped top</v>
      </c>
      <c r="B25" s="49" t="str">
        <f>'Copy paste to Here'!C29</f>
        <v>SNCN</v>
      </c>
      <c r="C25" s="50" t="s">
        <v>125</v>
      </c>
      <c r="D25" s="50">
        <f>Invoice!B29</f>
        <v>15</v>
      </c>
      <c r="E25" s="51">
        <f>'Shipping Invoice'!K29*$N$1</f>
        <v>6.56</v>
      </c>
      <c r="F25" s="51">
        <f t="shared" si="0"/>
        <v>98.399999999999991</v>
      </c>
      <c r="G25" s="52">
        <f t="shared" si="1"/>
        <v>6.56</v>
      </c>
      <c r="H25" s="55">
        <f t="shared" si="2"/>
        <v>98.399999999999991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Surgical steel spiral, 18g (1mm) with two 3mm ballsLength: 10mm</v>
      </c>
      <c r="B26" s="49" t="str">
        <f>'Copy paste to Here'!C30</f>
        <v>SP18B3</v>
      </c>
      <c r="C26" s="50" t="s">
        <v>128</v>
      </c>
      <c r="D26" s="50">
        <f>Invoice!B30</f>
        <v>6</v>
      </c>
      <c r="E26" s="51">
        <f>'Shipping Invoice'!K30*$N$1</f>
        <v>12.4</v>
      </c>
      <c r="F26" s="51">
        <f t="shared" si="0"/>
        <v>74.400000000000006</v>
      </c>
      <c r="G26" s="52">
        <f t="shared" si="1"/>
        <v>12.4</v>
      </c>
      <c r="H26" s="55">
        <f t="shared" si="2"/>
        <v>74.400000000000006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Premium PVD plated surgical steel eyebrow spiral, 16g (1.2mm) with two 3mm ballsLength: 8mmColor: Black</v>
      </c>
      <c r="B27" s="49" t="str">
        <f>'Copy paste to Here'!C31</f>
        <v>SPETB</v>
      </c>
      <c r="C27" s="50" t="s">
        <v>131</v>
      </c>
      <c r="D27" s="50">
        <f>Invoice!B31</f>
        <v>2</v>
      </c>
      <c r="E27" s="51">
        <f>'Shipping Invoice'!K31*$N$1</f>
        <v>25.16</v>
      </c>
      <c r="F27" s="51">
        <f t="shared" si="0"/>
        <v>50.32</v>
      </c>
      <c r="G27" s="52">
        <f t="shared" si="1"/>
        <v>25.16</v>
      </c>
      <c r="H27" s="55">
        <f t="shared" si="2"/>
        <v>50.32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Premium PVD plated surgical steel eyebrow spiral, 16g (1.2mm) with two 3mm conesLength: 8mmColor: Purple</v>
      </c>
      <c r="B28" s="49" t="str">
        <f>'Copy paste to Here'!C32</f>
        <v>SPETCN</v>
      </c>
      <c r="C28" s="50" t="s">
        <v>136</v>
      </c>
      <c r="D28" s="50">
        <f>Invoice!B32</f>
        <v>2</v>
      </c>
      <c r="E28" s="51">
        <f>'Shipping Invoice'!K32*$N$1</f>
        <v>25.16</v>
      </c>
      <c r="F28" s="51">
        <f t="shared" si="0"/>
        <v>50.32</v>
      </c>
      <c r="G28" s="52">
        <f t="shared" si="1"/>
        <v>25.16</v>
      </c>
      <c r="H28" s="55">
        <f t="shared" si="2"/>
        <v>50.32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Titanium G23 eyebrow banana, 16g (1.2mm) with two 3mm ballsLength: 10mm</v>
      </c>
      <c r="B29" s="49" t="str">
        <f>'Copy paste to Here'!C33</f>
        <v>UBNEB</v>
      </c>
      <c r="C29" s="50" t="s">
        <v>140</v>
      </c>
      <c r="D29" s="50">
        <f>Invoice!B33</f>
        <v>3</v>
      </c>
      <c r="E29" s="51">
        <f>'Shipping Invoice'!K33*$N$1</f>
        <v>36.1</v>
      </c>
      <c r="F29" s="51">
        <f t="shared" si="0"/>
        <v>108.30000000000001</v>
      </c>
      <c r="G29" s="52">
        <f t="shared" si="1"/>
        <v>36.1</v>
      </c>
      <c r="H29" s="55">
        <f t="shared" si="2"/>
        <v>108.30000000000001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Titanium G23 eyebrow banana, 16g (1.2mm) with two 3mm conesLength: 10mm</v>
      </c>
      <c r="B30" s="49" t="str">
        <f>'Copy paste to Here'!C34</f>
        <v>UBNECN</v>
      </c>
      <c r="C30" s="50" t="s">
        <v>143</v>
      </c>
      <c r="D30" s="50">
        <f>Invoice!B34</f>
        <v>3</v>
      </c>
      <c r="E30" s="51">
        <f>'Shipping Invoice'!K34*$N$1</f>
        <v>36.1</v>
      </c>
      <c r="F30" s="51">
        <f t="shared" si="0"/>
        <v>108.30000000000001</v>
      </c>
      <c r="G30" s="52">
        <f t="shared" si="1"/>
        <v>36.1</v>
      </c>
      <c r="H30" s="55">
        <f t="shared" si="2"/>
        <v>108.30000000000001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Titanium G23 labret, 16g (1.2mm) with a 3mm ballLength: 10mm</v>
      </c>
      <c r="B31" s="49" t="str">
        <f>'Copy paste to Here'!C35</f>
        <v>ULBB3</v>
      </c>
      <c r="C31" s="50" t="s">
        <v>146</v>
      </c>
      <c r="D31" s="50">
        <f>Invoice!B35</f>
        <v>6</v>
      </c>
      <c r="E31" s="51">
        <f>'Shipping Invoice'!K35*$N$1</f>
        <v>36.1</v>
      </c>
      <c r="F31" s="51">
        <f t="shared" si="0"/>
        <v>216.60000000000002</v>
      </c>
      <c r="G31" s="52">
        <f t="shared" si="1"/>
        <v>36.1</v>
      </c>
      <c r="H31" s="55">
        <f t="shared" si="2"/>
        <v>216.60000000000002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Titanium G23 labret, 16g (1.2mm) with a 3mm ballLength: 11mm</v>
      </c>
      <c r="B32" s="49" t="str">
        <f>'Copy paste to Here'!C36</f>
        <v>ULBB3</v>
      </c>
      <c r="C32" s="50" t="s">
        <v>146</v>
      </c>
      <c r="D32" s="50">
        <f>Invoice!B36</f>
        <v>2</v>
      </c>
      <c r="E32" s="51">
        <f>'Shipping Invoice'!K36*$N$1</f>
        <v>36.1</v>
      </c>
      <c r="F32" s="51">
        <f t="shared" si="0"/>
        <v>72.2</v>
      </c>
      <c r="G32" s="52">
        <f t="shared" si="1"/>
        <v>36.1</v>
      </c>
      <c r="H32" s="55">
        <f t="shared" si="2"/>
        <v>72.2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Titanium G23 labret, 16g (1.2mm) with a 3mm ballLength: 14mm</v>
      </c>
      <c r="B33" s="49" t="str">
        <f>'Copy paste to Here'!C37</f>
        <v>ULBB3</v>
      </c>
      <c r="C33" s="50" t="s">
        <v>146</v>
      </c>
      <c r="D33" s="50">
        <f>Invoice!B37</f>
        <v>6</v>
      </c>
      <c r="E33" s="51">
        <f>'Shipping Invoice'!K37*$N$1</f>
        <v>36.1</v>
      </c>
      <c r="F33" s="51">
        <f t="shared" si="0"/>
        <v>216.60000000000002</v>
      </c>
      <c r="G33" s="52">
        <f t="shared" si="1"/>
        <v>36.1</v>
      </c>
      <c r="H33" s="55">
        <f t="shared" si="2"/>
        <v>216.60000000000002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Titanium G23 labret, 16g (1.2mm) with a 3mm ballLength: 16mm</v>
      </c>
      <c r="B34" s="49" t="str">
        <f>'Copy paste to Here'!C38</f>
        <v>ULBB3</v>
      </c>
      <c r="C34" s="50" t="s">
        <v>146</v>
      </c>
      <c r="D34" s="50">
        <f>Invoice!B38</f>
        <v>4</v>
      </c>
      <c r="E34" s="51">
        <f>'Shipping Invoice'!K38*$N$1</f>
        <v>36.1</v>
      </c>
      <c r="F34" s="51">
        <f t="shared" si="0"/>
        <v>144.4</v>
      </c>
      <c r="G34" s="52">
        <f t="shared" si="1"/>
        <v>36.1</v>
      </c>
      <c r="H34" s="55">
        <f t="shared" si="2"/>
        <v>144.4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Titanium G23 Spiral, 14g (1.6mm) with two 4mm bezel set jewel ballsLength: 8mmCrystal Color: Jet</v>
      </c>
      <c r="B35" s="49" t="str">
        <f>'Copy paste to Here'!C39</f>
        <v>USPJB4</v>
      </c>
      <c r="C35" s="50" t="s">
        <v>155</v>
      </c>
      <c r="D35" s="50">
        <f>Invoice!B39</f>
        <v>1</v>
      </c>
      <c r="E35" s="51">
        <f>'Shipping Invoice'!K39*$N$1</f>
        <v>64.540000000000006</v>
      </c>
      <c r="F35" s="51">
        <f t="shared" si="0"/>
        <v>64.540000000000006</v>
      </c>
      <c r="G35" s="52">
        <f t="shared" si="1"/>
        <v>64.540000000000006</v>
      </c>
      <c r="H35" s="55">
        <f t="shared" si="2"/>
        <v>64.540000000000006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Anodized titanium G23 eyebrow banana, 16g (1.2mm) with two 3mm ballsLength: 8mmColor: Green</v>
      </c>
      <c r="B36" s="49" t="str">
        <f>'Copy paste to Here'!C40</f>
        <v>UTBNEB</v>
      </c>
      <c r="C36" s="50" t="s">
        <v>159</v>
      </c>
      <c r="D36" s="50">
        <f>Invoice!B40</f>
        <v>8</v>
      </c>
      <c r="E36" s="51">
        <f>'Shipping Invoice'!K40*$N$1</f>
        <v>50.32</v>
      </c>
      <c r="F36" s="51">
        <f t="shared" si="0"/>
        <v>402.56</v>
      </c>
      <c r="G36" s="52">
        <f t="shared" si="1"/>
        <v>50.32</v>
      </c>
      <c r="H36" s="55">
        <f t="shared" si="2"/>
        <v>402.56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Anodized titanium G23 eyebrow banana, 16g (1.2mm) with two 3mm ballsLength: 8mmColor: Purple</v>
      </c>
      <c r="B37" s="49" t="str">
        <f>'Copy paste to Here'!C41</f>
        <v>UTBNEB</v>
      </c>
      <c r="C37" s="50" t="s">
        <v>159</v>
      </c>
      <c r="D37" s="50">
        <f>Invoice!B41</f>
        <v>4</v>
      </c>
      <c r="E37" s="51">
        <f>'Shipping Invoice'!K41*$N$1</f>
        <v>50.32</v>
      </c>
      <c r="F37" s="51">
        <f t="shared" si="0"/>
        <v>201.28</v>
      </c>
      <c r="G37" s="52">
        <f t="shared" si="1"/>
        <v>50.32</v>
      </c>
      <c r="H37" s="55">
        <f t="shared" si="2"/>
        <v>201.28</v>
      </c>
    </row>
    <row r="38" spans="1:8" s="54" customFormat="1" ht="38.25">
      <c r="A38" s="48" t="str">
        <f>IF(LEN('Copy paste to Here'!G42) &gt; 5, CONCATENATE('Copy paste to Here'!G42, 'Copy paste to Here'!D42, 'Copy paste to Here'!E42), "Empty Cell")</f>
        <v>Anodized titanium G23 eyebrow banana, 16g (1.2mm) with two 3mm conesLength: 8mmColor: Green</v>
      </c>
      <c r="B38" s="49" t="str">
        <f>'Copy paste to Here'!C42</f>
        <v>UTBNECN</v>
      </c>
      <c r="C38" s="50" t="s">
        <v>164</v>
      </c>
      <c r="D38" s="50">
        <f>Invoice!B42</f>
        <v>8</v>
      </c>
      <c r="E38" s="51">
        <f>'Shipping Invoice'!K42*$N$1</f>
        <v>50.68</v>
      </c>
      <c r="F38" s="51">
        <f t="shared" si="0"/>
        <v>405.44</v>
      </c>
      <c r="G38" s="52">
        <f t="shared" si="1"/>
        <v>50.68</v>
      </c>
      <c r="H38" s="55">
        <f t="shared" si="2"/>
        <v>405.44</v>
      </c>
    </row>
    <row r="39" spans="1:8" s="54" customFormat="1" ht="38.25">
      <c r="A39" s="48" t="str">
        <f>IF(LEN('Copy paste to Here'!G43) &gt; 5, CONCATENATE('Copy paste to Here'!G43, 'Copy paste to Here'!D43, 'Copy paste to Here'!E43), "Empty Cell")</f>
        <v>Anodized titanium G23 eyebrow banana, 16g (1.2mm) with two 3mm conesLength: 8mmColor: Purple</v>
      </c>
      <c r="B39" s="49" t="str">
        <f>'Copy paste to Here'!C43</f>
        <v>UTBNECN</v>
      </c>
      <c r="C39" s="50" t="s">
        <v>164</v>
      </c>
      <c r="D39" s="50">
        <f>Invoice!B43</f>
        <v>2</v>
      </c>
      <c r="E39" s="51">
        <f>'Shipping Invoice'!K43*$N$1</f>
        <v>50.68</v>
      </c>
      <c r="F39" s="51">
        <f t="shared" si="0"/>
        <v>101.36</v>
      </c>
      <c r="G39" s="52">
        <f t="shared" si="1"/>
        <v>50.68</v>
      </c>
      <c r="H39" s="55">
        <f t="shared" si="2"/>
        <v>101.36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Anodized titanium G23 circular eyebrow barbell, 16g (1.2mm) with 3mm ballsLength: 8mmColor: Blue</v>
      </c>
      <c r="B40" s="49" t="str">
        <f>'Copy paste to Here'!C44</f>
        <v>UTCBEB</v>
      </c>
      <c r="C40" s="50" t="s">
        <v>168</v>
      </c>
      <c r="D40" s="50">
        <f>Invoice!B44</f>
        <v>5</v>
      </c>
      <c r="E40" s="51">
        <f>'Shipping Invoice'!K44*$N$1</f>
        <v>53.6</v>
      </c>
      <c r="F40" s="51">
        <f t="shared" si="0"/>
        <v>268</v>
      </c>
      <c r="G40" s="52">
        <f t="shared" si="1"/>
        <v>53.6</v>
      </c>
      <c r="H40" s="55">
        <f t="shared" si="2"/>
        <v>268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Anodized titanium G23 circular eyebrow barbell, 16g (1.2mm) with 3mm ballsLength: 8mmColor: Green</v>
      </c>
      <c r="B41" s="49" t="str">
        <f>'Copy paste to Here'!C45</f>
        <v>UTCBEB</v>
      </c>
      <c r="C41" s="50" t="s">
        <v>168</v>
      </c>
      <c r="D41" s="50">
        <f>Invoice!B45</f>
        <v>9</v>
      </c>
      <c r="E41" s="51">
        <f>'Shipping Invoice'!K45*$N$1</f>
        <v>53.6</v>
      </c>
      <c r="F41" s="51">
        <f t="shared" si="0"/>
        <v>482.40000000000003</v>
      </c>
      <c r="G41" s="52">
        <f t="shared" si="1"/>
        <v>53.6</v>
      </c>
      <c r="H41" s="55">
        <f t="shared" si="2"/>
        <v>482.40000000000003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Anodized titanium G23 circular eyebrow barbell, 16g (1.2mm) with 3mm ballsLength: 8mmColor: Purple</v>
      </c>
      <c r="B42" s="49" t="str">
        <f>'Copy paste to Here'!C46</f>
        <v>UTCBEB</v>
      </c>
      <c r="C42" s="50" t="s">
        <v>168</v>
      </c>
      <c r="D42" s="50">
        <f>Invoice!B46</f>
        <v>3</v>
      </c>
      <c r="E42" s="51">
        <f>'Shipping Invoice'!K46*$N$1</f>
        <v>53.6</v>
      </c>
      <c r="F42" s="51">
        <f t="shared" si="0"/>
        <v>160.80000000000001</v>
      </c>
      <c r="G42" s="52">
        <f t="shared" si="1"/>
        <v>53.6</v>
      </c>
      <c r="H42" s="55">
        <f t="shared" si="2"/>
        <v>160.80000000000001</v>
      </c>
    </row>
    <row r="43" spans="1:8" s="54" customFormat="1" ht="38.25">
      <c r="A43" s="48" t="str">
        <f>IF(LEN('Copy paste to Here'!G47) &gt; 5, CONCATENATE('Copy paste to Here'!G47, 'Copy paste to Here'!D47, 'Copy paste to Here'!E47), "Empty Cell")</f>
        <v>Anodized titanium G23 circular eyebrow barbell, 16g (1.2mm) with 3mm conesLength: 8mmColor: Blue</v>
      </c>
      <c r="B43" s="49" t="str">
        <f>'Copy paste to Here'!C47</f>
        <v>UTCBECN</v>
      </c>
      <c r="C43" s="50" t="s">
        <v>174</v>
      </c>
      <c r="D43" s="50">
        <f>Invoice!B47</f>
        <v>5</v>
      </c>
      <c r="E43" s="51">
        <f>'Shipping Invoice'!K47*$N$1</f>
        <v>56.88</v>
      </c>
      <c r="F43" s="51">
        <f t="shared" si="0"/>
        <v>284.40000000000003</v>
      </c>
      <c r="G43" s="52">
        <f t="shared" si="1"/>
        <v>56.88</v>
      </c>
      <c r="H43" s="55">
        <f t="shared" si="2"/>
        <v>284.40000000000003</v>
      </c>
    </row>
    <row r="44" spans="1:8" s="54" customFormat="1" ht="38.25">
      <c r="A44" s="48" t="str">
        <f>IF(LEN('Copy paste to Here'!G48) &gt; 5, CONCATENATE('Copy paste to Here'!G48, 'Copy paste to Here'!D48, 'Copy paste to Here'!E48), "Empty Cell")</f>
        <v>Anodized titanium G23 circular eyebrow barbell, 16g (1.2mm) with 3mm conesLength: 8mmColor: Green</v>
      </c>
      <c r="B44" s="49" t="str">
        <f>'Copy paste to Here'!C48</f>
        <v>UTCBECN</v>
      </c>
      <c r="C44" s="50" t="s">
        <v>174</v>
      </c>
      <c r="D44" s="50">
        <f>Invoice!B48</f>
        <v>9</v>
      </c>
      <c r="E44" s="51">
        <f>'Shipping Invoice'!K48*$N$1</f>
        <v>56.88</v>
      </c>
      <c r="F44" s="51">
        <f t="shared" si="0"/>
        <v>511.92</v>
      </c>
      <c r="G44" s="52">
        <f t="shared" si="1"/>
        <v>56.88</v>
      </c>
      <c r="H44" s="55">
        <f t="shared" si="2"/>
        <v>511.92</v>
      </c>
    </row>
    <row r="45" spans="1:8" s="54" customFormat="1" ht="38.25">
      <c r="A45" s="48" t="str">
        <f>IF(LEN('Copy paste to Here'!G49) &gt; 5, CONCATENATE('Copy paste to Here'!G49, 'Copy paste to Here'!D49, 'Copy paste to Here'!E49), "Empty Cell")</f>
        <v>Anodized titanium G23 circular eyebrow barbell, 16g (1.2mm) with 3mm conesLength: 8mmColor: Purple</v>
      </c>
      <c r="B45" s="49" t="str">
        <f>'Copy paste to Here'!C49</f>
        <v>UTCBECN</v>
      </c>
      <c r="C45" s="50" t="s">
        <v>174</v>
      </c>
      <c r="D45" s="50">
        <f>Invoice!B49</f>
        <v>10</v>
      </c>
      <c r="E45" s="51">
        <f>'Shipping Invoice'!K49*$N$1</f>
        <v>56.88</v>
      </c>
      <c r="F45" s="51">
        <f t="shared" si="0"/>
        <v>568.80000000000007</v>
      </c>
      <c r="G45" s="52">
        <f t="shared" si="1"/>
        <v>56.88</v>
      </c>
      <c r="H45" s="55">
        <f t="shared" si="2"/>
        <v>568.80000000000007</v>
      </c>
    </row>
    <row r="46" spans="1:8" s="54" customFormat="1" ht="38.25">
      <c r="A46" s="48" t="str">
        <f>IF(LEN('Copy paste to Here'!G50) &gt; 5, CONCATENATE('Copy paste to Here'!G50, 'Copy paste to Here'!D50, 'Copy paste to Here'!E50), "Empty Cell")</f>
        <v>Pack of 10 pcs. of Flexible acrylic labret with external threading, 16g (1.2mm)Length: 10mmColor: Clear</v>
      </c>
      <c r="B46" s="49" t="str">
        <f>'Copy paste to Here'!C50</f>
        <v>XALB16G</v>
      </c>
      <c r="C46" s="50" t="s">
        <v>179</v>
      </c>
      <c r="D46" s="50">
        <f>Invoice!B50</f>
        <v>1</v>
      </c>
      <c r="E46" s="51">
        <f>'Shipping Invoice'!K50*$N$1</f>
        <v>28.44</v>
      </c>
      <c r="F46" s="51">
        <f t="shared" si="0"/>
        <v>28.44</v>
      </c>
      <c r="G46" s="52">
        <f t="shared" si="1"/>
        <v>28.44</v>
      </c>
      <c r="H46" s="55">
        <f t="shared" si="2"/>
        <v>28.44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Pack of 10 pcs. of 3mm anodized surgical steel balls with threading 1.2mm (16g)Color: Rainbow</v>
      </c>
      <c r="B47" s="49" t="str">
        <f>'Copy paste to Here'!C51</f>
        <v>XBT3S</v>
      </c>
      <c r="C47" s="50" t="s">
        <v>183</v>
      </c>
      <c r="D47" s="50">
        <f>Invoice!B51</f>
        <v>2</v>
      </c>
      <c r="E47" s="51">
        <f>'Shipping Invoice'!K51*$N$1</f>
        <v>71.099999999999994</v>
      </c>
      <c r="F47" s="51">
        <f t="shared" si="0"/>
        <v>142.19999999999999</v>
      </c>
      <c r="G47" s="52">
        <f t="shared" si="1"/>
        <v>71.099999999999994</v>
      </c>
      <c r="H47" s="55">
        <f t="shared" si="2"/>
        <v>142.19999999999999</v>
      </c>
    </row>
    <row r="48" spans="1:8" s="54" customFormat="1" ht="36">
      <c r="A48" s="48" t="str">
        <f>IF((LEN('Copy paste to Here'!G52))&gt;5,((CONCATENATE('Copy paste to Here'!G52," &amp; ",'Copy paste to Here'!D52,"  &amp;  ",'Copy paste to Here'!E52))),"Empty Cell")</f>
        <v xml:space="preserve">Pack of 10 pcs. of 3mm surgical steel half jewel balls with bezel set crystal with 1.2mm threading (16g) &amp; Crystal Color: Blue Zircon  &amp;  </v>
      </c>
      <c r="B48" s="49" t="str">
        <f>'Copy paste to Here'!C52</f>
        <v>XHJB3</v>
      </c>
      <c r="C48" s="50" t="s">
        <v>187</v>
      </c>
      <c r="D48" s="50">
        <f>Invoice!B52</f>
        <v>1</v>
      </c>
      <c r="E48" s="51">
        <f>'Shipping Invoice'!K52*$N$1</f>
        <v>134.91</v>
      </c>
      <c r="F48" s="51">
        <f t="shared" si="0"/>
        <v>134.91</v>
      </c>
      <c r="G48" s="52">
        <f t="shared" si="1"/>
        <v>134.91</v>
      </c>
      <c r="H48" s="55">
        <f t="shared" si="2"/>
        <v>134.91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Pack of 10 pcs. of 3mm surgical steel half jewel balls with bezel set crystal with 1.2mm threading (16g) &amp; Crystal Color: Peridot  &amp;  </v>
      </c>
      <c r="B49" s="49" t="str">
        <f>'Copy paste to Here'!C53</f>
        <v>XHJB3</v>
      </c>
      <c r="C49" s="50" t="s">
        <v>187</v>
      </c>
      <c r="D49" s="50">
        <f>Invoice!B53</f>
        <v>1</v>
      </c>
      <c r="E49" s="51">
        <f>'Shipping Invoice'!K53*$N$1</f>
        <v>134.91</v>
      </c>
      <c r="F49" s="51">
        <f t="shared" si="0"/>
        <v>134.91</v>
      </c>
      <c r="G49" s="52">
        <f t="shared" si="1"/>
        <v>134.91</v>
      </c>
      <c r="H49" s="55">
        <f t="shared" si="2"/>
        <v>134.91</v>
      </c>
    </row>
    <row r="50" spans="1:8" s="54" customFormat="1" ht="36">
      <c r="A50" s="48" t="str">
        <f>IF((LEN('Copy paste to Here'!G54))&gt;5,((CONCATENATE('Copy paste to Here'!G54," &amp; ",'Copy paste to Here'!D54,"  &amp;  ",'Copy paste to Here'!E54))),"Empty Cell")</f>
        <v xml:space="preserve">Pack of 10 pcs. of 3mm high polished surgical steel balls with bezel set crystal and with 1.2mm (16g) threading &amp; Crystal Color: Light Sapphire  &amp;  </v>
      </c>
      <c r="B50" s="49" t="str">
        <f>'Copy paste to Here'!C54</f>
        <v>XJB3</v>
      </c>
      <c r="C50" s="50" t="s">
        <v>193</v>
      </c>
      <c r="D50" s="50">
        <f>Invoice!B54</f>
        <v>1</v>
      </c>
      <c r="E50" s="51">
        <f>'Shipping Invoice'!K54*$N$1</f>
        <v>87.51</v>
      </c>
      <c r="F50" s="51">
        <f t="shared" si="0"/>
        <v>87.51</v>
      </c>
      <c r="G50" s="52">
        <f t="shared" si="1"/>
        <v>87.51</v>
      </c>
      <c r="H50" s="55">
        <f t="shared" si="2"/>
        <v>87.51</v>
      </c>
    </row>
    <row r="51" spans="1:8" s="54" customFormat="1" ht="36">
      <c r="A51" s="48" t="str">
        <f>IF((LEN('Copy paste to Here'!G55))&gt;5,((CONCATENATE('Copy paste to Here'!G55," &amp; ",'Copy paste to Here'!D55,"  &amp;  ",'Copy paste to Here'!E55))),"Empty Cell")</f>
        <v xml:space="preserve">Pack of 10 pcs. of 3mm high polished surgical steel balls with bezel set crystal and with 1.2mm (16g) threading &amp; Crystal Color: Sapphire  &amp;  </v>
      </c>
      <c r="B51" s="49" t="str">
        <f>'Copy paste to Here'!C55</f>
        <v>XJB3</v>
      </c>
      <c r="C51" s="50" t="s">
        <v>193</v>
      </c>
      <c r="D51" s="50">
        <f>Invoice!B55</f>
        <v>1</v>
      </c>
      <c r="E51" s="51">
        <f>'Shipping Invoice'!K55*$N$1</f>
        <v>87.51</v>
      </c>
      <c r="F51" s="51">
        <f t="shared" si="0"/>
        <v>87.51</v>
      </c>
      <c r="G51" s="52">
        <f t="shared" si="1"/>
        <v>87.51</v>
      </c>
      <c r="H51" s="55">
        <f t="shared" si="2"/>
        <v>87.51</v>
      </c>
    </row>
    <row r="52" spans="1:8" s="54" customFormat="1" ht="38.25">
      <c r="A52" s="48" t="str">
        <f>IF((LEN('Copy paste to Here'!G56))&gt;5,((CONCATENATE('Copy paste to Here'!G56," &amp; ",'Copy paste to Here'!D56,"  &amp;  ",'Copy paste to Here'!E56))),"Empty Cell")</f>
        <v>Pack of 10 pcs. of anodized 316L steel circular barbell posts - threading 1.2mm (16g) &amp; Length: 10mm  &amp;  Color: Black</v>
      </c>
      <c r="B52" s="49" t="str">
        <f>'Copy paste to Here'!C56</f>
        <v>XTCB16G</v>
      </c>
      <c r="C52" s="50" t="s">
        <v>199</v>
      </c>
      <c r="D52" s="50">
        <f>Invoice!B56</f>
        <v>2</v>
      </c>
      <c r="E52" s="51">
        <f>'Shipping Invoice'!K56*$N$1</f>
        <v>107.56</v>
      </c>
      <c r="F52" s="51">
        <f t="shared" si="0"/>
        <v>215.12</v>
      </c>
      <c r="G52" s="52">
        <f t="shared" si="1"/>
        <v>107.56</v>
      </c>
      <c r="H52" s="55">
        <f t="shared" si="2"/>
        <v>215.12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 xml:space="preserve">Pack of 10 pcs. of rose gold PVD plated 316L steel eyebrow banana posts with a 1.2mm threading (16g) &amp; Length: 8mm  &amp;  </v>
      </c>
      <c r="B53" s="49" t="str">
        <f>'Copy paste to Here'!C57</f>
        <v>XTTBN16G</v>
      </c>
      <c r="C53" s="50" t="s">
        <v>202</v>
      </c>
      <c r="D53" s="50">
        <f>Invoice!B57</f>
        <v>1</v>
      </c>
      <c r="E53" s="51">
        <f>'Shipping Invoice'!K57*$N$1</f>
        <v>99.91</v>
      </c>
      <c r="F53" s="51">
        <f t="shared" si="0"/>
        <v>99.91</v>
      </c>
      <c r="G53" s="52">
        <f t="shared" si="1"/>
        <v>99.91</v>
      </c>
      <c r="H53" s="55">
        <f t="shared" si="2"/>
        <v>99.91</v>
      </c>
    </row>
    <row r="54" spans="1:8" s="54" customFormat="1" ht="38.25">
      <c r="A54" s="48" t="str">
        <f>IF((LEN('Copy paste to Here'!G58))&gt;5,((CONCATENATE('Copy paste to Here'!G58," &amp; ",'Copy paste to Here'!D58,"  &amp;  ",'Copy paste to Here'!E58))),"Empty Cell")</f>
        <v xml:space="preserve">Pack of 10 pcs. of high polished titanium G23 banana bars, 16g (1.2mm) &amp; Length: 8mm  &amp;  </v>
      </c>
      <c r="B54" s="49" t="str">
        <f>'Copy paste to Here'!C58</f>
        <v>XUBN16G</v>
      </c>
      <c r="C54" s="50" t="s">
        <v>205</v>
      </c>
      <c r="D54" s="50">
        <f>Invoice!B58</f>
        <v>1</v>
      </c>
      <c r="E54" s="51">
        <f>'Shipping Invoice'!K58*$N$1</f>
        <v>123.97</v>
      </c>
      <c r="F54" s="51">
        <f t="shared" si="0"/>
        <v>123.97</v>
      </c>
      <c r="G54" s="52">
        <f t="shared" si="1"/>
        <v>123.97</v>
      </c>
      <c r="H54" s="55">
        <f t="shared" si="2"/>
        <v>123.97</v>
      </c>
    </row>
    <row r="55" spans="1:8" s="54" customFormat="1" ht="38.25">
      <c r="A55" s="48" t="str">
        <f>IF((LEN('Copy paste to Here'!G59))&gt;5,((CONCATENATE('Copy paste to Here'!G59," &amp; ",'Copy paste to Here'!D59,"  &amp;  ",'Copy paste to Here'!E59))),"Empty Cell")</f>
        <v>Set of 5 pcs. of anodized titanium G23 circular barbell post with 16g threading (1.2mm) - length 1/4'' to 3/8'' (6mm to 10mm) &amp; Length: 8mm  &amp;  Color: Black</v>
      </c>
      <c r="B55" s="49" t="str">
        <f>'Copy paste to Here'!C59</f>
        <v>XUTCB16</v>
      </c>
      <c r="C55" s="50" t="s">
        <v>208</v>
      </c>
      <c r="D55" s="50">
        <f>Invoice!B59</f>
        <v>2</v>
      </c>
      <c r="E55" s="51">
        <f>'Shipping Invoice'!K59*$N$1</f>
        <v>125.79</v>
      </c>
      <c r="F55" s="51">
        <f t="shared" si="0"/>
        <v>251.58</v>
      </c>
      <c r="G55" s="52">
        <f t="shared" si="1"/>
        <v>125.79</v>
      </c>
      <c r="H55" s="55">
        <f t="shared" si="2"/>
        <v>251.58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6231.2800000000007</v>
      </c>
      <c r="G1000" s="52"/>
      <c r="H1000" s="53">
        <f t="shared" ref="H1000:H1007" si="49">F1000*$E$14</f>
        <v>6231.2800000000007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Invoice!K61</f>
        <v>-2492.5120000000006</v>
      </c>
      <c r="G1001" s="52"/>
      <c r="H1001" s="53">
        <f t="shared" si="49"/>
        <v>-2492.5120000000006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Invoice!K62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3738.768</v>
      </c>
      <c r="G1003" s="52"/>
      <c r="H1003" s="53">
        <f t="shared" si="49"/>
        <v>3738.768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6231.2800000000007</v>
      </c>
    </row>
    <row r="1010" spans="1:8" s="15" customFormat="1">
      <c r="A1010" s="16"/>
      <c r="E1010" s="15" t="s">
        <v>52</v>
      </c>
      <c r="H1010" s="129">
        <f>(SUMIF($A$1000:$A$1008,"Total:",$H$1000:$H$1008))</f>
        <v>3738.768</v>
      </c>
    </row>
    <row r="1011" spans="1:8" s="15" customFormat="1">
      <c r="E1011" s="15" t="s">
        <v>53</v>
      </c>
      <c r="H1011" s="130">
        <f>H1013-H1012</f>
        <v>3494.18</v>
      </c>
    </row>
    <row r="1012" spans="1:8" s="15" customFormat="1">
      <c r="E1012" s="15" t="s">
        <v>54</v>
      </c>
      <c r="H1012" s="130">
        <f>ROUND((H1013*7)/107,2)</f>
        <v>244.59</v>
      </c>
    </row>
    <row r="1013" spans="1:8" s="15" customFormat="1">
      <c r="E1013" s="16" t="s">
        <v>55</v>
      </c>
      <c r="H1013" s="131">
        <f>ROUND((SUMIF($A$1000:$A$1008,"Total:",$H$1000:$H$1008)),2)</f>
        <v>3738.77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8" stopIfTrue="1" operator="containsText" text="Empty Cell">
      <formula>NOT(ISERROR(SEARCH("Empty Cell",A18)))</formula>
    </cfRule>
  </conditionalFormatting>
  <conditionalFormatting sqref="C18:D77 B27 C79:D999">
    <cfRule type="cellIs" dxfId="3" priority="13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7" stopIfTrue="1" operator="equal">
      <formula>0</formula>
    </cfRule>
  </conditionalFormatting>
  <conditionalFormatting sqref="F10:F15 B18:H77 D79:H1001 B79:C1007 D1002 F1002:H1002 D1003:H1007">
    <cfRule type="cellIs" dxfId="0" priority="12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38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102</v>
      </c>
      <c r="B1" s="2" t="s">
        <v>103</v>
      </c>
    </row>
    <row r="2" spans="1:2">
      <c r="A2" s="2" t="s">
        <v>106</v>
      </c>
      <c r="B2" s="2" t="s">
        <v>107</v>
      </c>
    </row>
    <row r="3" spans="1:2">
      <c r="A3" s="2" t="s">
        <v>110</v>
      </c>
      <c r="B3" s="2" t="s">
        <v>111</v>
      </c>
    </row>
    <row r="4" spans="1:2">
      <c r="A4" s="2" t="s">
        <v>113</v>
      </c>
      <c r="B4" s="2" t="s">
        <v>114</v>
      </c>
    </row>
    <row r="5" spans="1:2">
      <c r="A5" s="2" t="s">
        <v>115</v>
      </c>
      <c r="B5" s="2" t="s">
        <v>116</v>
      </c>
    </row>
    <row r="6" spans="1:2">
      <c r="A6" s="2" t="s">
        <v>119</v>
      </c>
      <c r="B6" s="2" t="s">
        <v>120</v>
      </c>
    </row>
    <row r="7" spans="1:2">
      <c r="A7" s="2" t="s">
        <v>122</v>
      </c>
      <c r="B7" s="2" t="s">
        <v>123</v>
      </c>
    </row>
    <row r="8" spans="1:2">
      <c r="A8" s="2" t="s">
        <v>125</v>
      </c>
      <c r="B8" s="2" t="s">
        <v>126</v>
      </c>
    </row>
    <row r="9" spans="1:2">
      <c r="A9" s="2" t="s">
        <v>128</v>
      </c>
      <c r="B9" s="2" t="s">
        <v>129</v>
      </c>
    </row>
    <row r="10" spans="1:2">
      <c r="A10" s="2" t="s">
        <v>131</v>
      </c>
      <c r="B10" s="2" t="s">
        <v>132</v>
      </c>
    </row>
    <row r="11" spans="1:2">
      <c r="A11" s="2" t="s">
        <v>136</v>
      </c>
      <c r="B11" s="2" t="s">
        <v>137</v>
      </c>
    </row>
    <row r="12" spans="1:2">
      <c r="A12" s="2" t="s">
        <v>140</v>
      </c>
      <c r="B12" s="2" t="s">
        <v>141</v>
      </c>
    </row>
    <row r="13" spans="1:2">
      <c r="A13" s="2" t="s">
        <v>143</v>
      </c>
      <c r="B13" s="2" t="s">
        <v>144</v>
      </c>
    </row>
    <row r="14" spans="1:2">
      <c r="A14" s="2" t="s">
        <v>146</v>
      </c>
      <c r="B14" s="2" t="s">
        <v>147</v>
      </c>
    </row>
    <row r="15" spans="1:2">
      <c r="A15" s="2" t="s">
        <v>146</v>
      </c>
      <c r="B15" s="2" t="s">
        <v>149</v>
      </c>
    </row>
    <row r="16" spans="1:2">
      <c r="A16" s="2" t="s">
        <v>146</v>
      </c>
      <c r="B16" s="2" t="s">
        <v>151</v>
      </c>
    </row>
    <row r="17" spans="1:2">
      <c r="A17" s="2" t="s">
        <v>146</v>
      </c>
      <c r="B17" s="2" t="s">
        <v>153</v>
      </c>
    </row>
    <row r="18" spans="1:2">
      <c r="A18" s="2" t="s">
        <v>155</v>
      </c>
      <c r="B18" s="2" t="s">
        <v>156</v>
      </c>
    </row>
    <row r="19" spans="1:2">
      <c r="A19" s="2" t="s">
        <v>159</v>
      </c>
      <c r="B19" s="2" t="s">
        <v>160</v>
      </c>
    </row>
    <row r="20" spans="1:2">
      <c r="A20" s="2" t="s">
        <v>159</v>
      </c>
      <c r="B20" s="2" t="s">
        <v>163</v>
      </c>
    </row>
    <row r="21" spans="1:2">
      <c r="A21" s="2" t="s">
        <v>164</v>
      </c>
      <c r="B21" s="2" t="s">
        <v>165</v>
      </c>
    </row>
    <row r="22" spans="1:2">
      <c r="A22" s="2" t="s">
        <v>164</v>
      </c>
      <c r="B22" s="2" t="s">
        <v>167</v>
      </c>
    </row>
    <row r="23" spans="1:2">
      <c r="A23" s="2" t="s">
        <v>168</v>
      </c>
      <c r="B23" s="2" t="s">
        <v>169</v>
      </c>
    </row>
    <row r="24" spans="1:2">
      <c r="A24" s="2" t="s">
        <v>168</v>
      </c>
      <c r="B24" s="2" t="s">
        <v>172</v>
      </c>
    </row>
    <row r="25" spans="1:2">
      <c r="A25" s="2" t="s">
        <v>168</v>
      </c>
      <c r="B25" s="2" t="s">
        <v>173</v>
      </c>
    </row>
    <row r="26" spans="1:2">
      <c r="A26" s="2" t="s">
        <v>174</v>
      </c>
      <c r="B26" s="2" t="s">
        <v>175</v>
      </c>
    </row>
    <row r="27" spans="1:2">
      <c r="A27" s="2" t="s">
        <v>174</v>
      </c>
      <c r="B27" s="2" t="s">
        <v>177</v>
      </c>
    </row>
    <row r="28" spans="1:2">
      <c r="A28" s="2" t="s">
        <v>174</v>
      </c>
      <c r="B28" s="2" t="s">
        <v>178</v>
      </c>
    </row>
    <row r="29" spans="1:2">
      <c r="A29" s="2" t="s">
        <v>179</v>
      </c>
      <c r="B29" s="2" t="s">
        <v>180</v>
      </c>
    </row>
    <row r="30" spans="1:2">
      <c r="A30" s="2" t="s">
        <v>183</v>
      </c>
      <c r="B30" s="2" t="s">
        <v>184</v>
      </c>
    </row>
    <row r="31" spans="1:2">
      <c r="A31" s="2" t="s">
        <v>187</v>
      </c>
      <c r="B31" s="2" t="s">
        <v>188</v>
      </c>
    </row>
    <row r="32" spans="1:2">
      <c r="A32" s="2" t="s">
        <v>187</v>
      </c>
      <c r="B32" s="2" t="s">
        <v>191</v>
      </c>
    </row>
    <row r="33" spans="1:2">
      <c r="A33" s="2" t="s">
        <v>193</v>
      </c>
      <c r="B33" s="2" t="s">
        <v>194</v>
      </c>
    </row>
    <row r="34" spans="1:2">
      <c r="A34" s="2" t="s">
        <v>193</v>
      </c>
      <c r="B34" s="2" t="s">
        <v>197</v>
      </c>
    </row>
    <row r="35" spans="1:2">
      <c r="A35" s="2" t="s">
        <v>199</v>
      </c>
      <c r="B35" s="2" t="s">
        <v>200</v>
      </c>
    </row>
    <row r="36" spans="1:2">
      <c r="A36" s="2" t="s">
        <v>202</v>
      </c>
      <c r="B36" s="2" t="s">
        <v>203</v>
      </c>
    </row>
    <row r="37" spans="1:2">
      <c r="A37" s="2" t="s">
        <v>205</v>
      </c>
      <c r="B37" s="2" t="s">
        <v>206</v>
      </c>
    </row>
    <row r="38" spans="1:2">
      <c r="A38" s="2" t="s">
        <v>208</v>
      </c>
      <c r="B38" s="2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2024-10-14T04:11:44Z</cp:lastPrinted>
  <dcterms:created xsi:type="dcterms:W3CDTF">2009-06-02T18:56:54Z</dcterms:created>
  <dcterms:modified xsi:type="dcterms:W3CDTF">2024-10-14T04:11:49Z</dcterms:modified>
</cp:coreProperties>
</file>