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95B9318-06DD-4166-A6B0-6C506E5AD56A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state="hidden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Invoice!$A$1:$L$136</definedName>
    <definedName name="_xlnm.Print_Area" localSheetId="3">'Shipping Invoice'!$A$1:$M$129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" i="2" l="1"/>
  <c r="F127" i="2" l="1"/>
  <c r="L6" i="7"/>
  <c r="L127" i="7"/>
  <c r="L126" i="7"/>
  <c r="L10" i="7"/>
  <c r="L17" i="7"/>
  <c r="J122" i="7"/>
  <c r="J121" i="7"/>
  <c r="J120" i="7"/>
  <c r="J119" i="7"/>
  <c r="J116" i="7"/>
  <c r="J115" i="7"/>
  <c r="J114" i="7"/>
  <c r="J113" i="7"/>
  <c r="J110" i="7"/>
  <c r="J109" i="7"/>
  <c r="J108" i="7"/>
  <c r="J107" i="7"/>
  <c r="J104" i="7"/>
  <c r="J103" i="7"/>
  <c r="J102" i="7"/>
  <c r="J101" i="7"/>
  <c r="J98" i="7"/>
  <c r="J97" i="7"/>
  <c r="J96" i="7"/>
  <c r="J95" i="7"/>
  <c r="J92" i="7"/>
  <c r="J91" i="7"/>
  <c r="J90" i="7"/>
  <c r="J89" i="7"/>
  <c r="J86" i="7"/>
  <c r="J85" i="7"/>
  <c r="J84" i="7"/>
  <c r="J83" i="7"/>
  <c r="J80" i="7"/>
  <c r="J79" i="7"/>
  <c r="J78" i="7"/>
  <c r="J77" i="7"/>
  <c r="J74" i="7"/>
  <c r="J73" i="7"/>
  <c r="J72" i="7"/>
  <c r="J71" i="7"/>
  <c r="J68" i="7"/>
  <c r="J67" i="7"/>
  <c r="J66" i="7"/>
  <c r="J65" i="7"/>
  <c r="J62" i="7"/>
  <c r="J61" i="7"/>
  <c r="J60" i="7"/>
  <c r="J59" i="7"/>
  <c r="J56" i="7"/>
  <c r="J55" i="7"/>
  <c r="J54" i="7"/>
  <c r="J53" i="7"/>
  <c r="J50" i="7"/>
  <c r="J49" i="7"/>
  <c r="J48" i="7"/>
  <c r="J47" i="7"/>
  <c r="J44" i="7"/>
  <c r="J43" i="7"/>
  <c r="J42" i="7"/>
  <c r="J41" i="7"/>
  <c r="J38" i="7"/>
  <c r="J37" i="7"/>
  <c r="J36" i="7"/>
  <c r="J35" i="7"/>
  <c r="J32" i="7"/>
  <c r="J31" i="7"/>
  <c r="J30" i="7"/>
  <c r="J29" i="7"/>
  <c r="J26" i="7"/>
  <c r="J25" i="7"/>
  <c r="J24" i="7"/>
  <c r="J23" i="7"/>
  <c r="O1" i="7"/>
  <c r="J123" i="7" s="1"/>
  <c r="N1" i="6"/>
  <c r="E117" i="6" s="1"/>
  <c r="F1002" i="6"/>
  <c r="F1001" i="6"/>
  <c r="D120" i="6"/>
  <c r="B124" i="7" s="1"/>
  <c r="D119" i="6"/>
  <c r="B123" i="7" s="1"/>
  <c r="D118" i="6"/>
  <c r="B122" i="7" s="1"/>
  <c r="D117" i="6"/>
  <c r="B121" i="7" s="1"/>
  <c r="D116" i="6"/>
  <c r="B120" i="7" s="1"/>
  <c r="L120" i="7" s="1"/>
  <c r="D115" i="6"/>
  <c r="B119" i="7" s="1"/>
  <c r="L119" i="7" s="1"/>
  <c r="D114" i="6"/>
  <c r="B118" i="7" s="1"/>
  <c r="D113" i="6"/>
  <c r="B117" i="7" s="1"/>
  <c r="D112" i="6"/>
  <c r="B116" i="7" s="1"/>
  <c r="D111" i="6"/>
  <c r="B115" i="7" s="1"/>
  <c r="D110" i="6"/>
  <c r="B114" i="7" s="1"/>
  <c r="L114" i="7" s="1"/>
  <c r="D109" i="6"/>
  <c r="B113" i="7" s="1"/>
  <c r="L113" i="7" s="1"/>
  <c r="D108" i="6"/>
  <c r="B112" i="7" s="1"/>
  <c r="D107" i="6"/>
  <c r="B111" i="7" s="1"/>
  <c r="D106" i="6"/>
  <c r="B110" i="7" s="1"/>
  <c r="D105" i="6"/>
  <c r="B109" i="7" s="1"/>
  <c r="D104" i="6"/>
  <c r="B108" i="7" s="1"/>
  <c r="L108" i="7" s="1"/>
  <c r="D103" i="6"/>
  <c r="B107" i="7" s="1"/>
  <c r="L107" i="7" s="1"/>
  <c r="D102" i="6"/>
  <c r="B106" i="7" s="1"/>
  <c r="D101" i="6"/>
  <c r="B105" i="7" s="1"/>
  <c r="D100" i="6"/>
  <c r="B104" i="7" s="1"/>
  <c r="D99" i="6"/>
  <c r="B103" i="7" s="1"/>
  <c r="D98" i="6"/>
  <c r="B102" i="7" s="1"/>
  <c r="L102" i="7" s="1"/>
  <c r="D97" i="6"/>
  <c r="B101" i="7" s="1"/>
  <c r="L101" i="7" s="1"/>
  <c r="D96" i="6"/>
  <c r="B100" i="7" s="1"/>
  <c r="D95" i="6"/>
  <c r="B99" i="7" s="1"/>
  <c r="D94" i="6"/>
  <c r="B98" i="7" s="1"/>
  <c r="D93" i="6"/>
  <c r="B97" i="7" s="1"/>
  <c r="D92" i="6"/>
  <c r="B96" i="7" s="1"/>
  <c r="L96" i="7" s="1"/>
  <c r="D91" i="6"/>
  <c r="B95" i="7" s="1"/>
  <c r="L95" i="7" s="1"/>
  <c r="D90" i="6"/>
  <c r="B94" i="7" s="1"/>
  <c r="D89" i="6"/>
  <c r="B93" i="7" s="1"/>
  <c r="D88" i="6"/>
  <c r="B92" i="7" s="1"/>
  <c r="D87" i="6"/>
  <c r="B91" i="7" s="1"/>
  <c r="D86" i="6"/>
  <c r="B90" i="7" s="1"/>
  <c r="L90" i="7" s="1"/>
  <c r="D85" i="6"/>
  <c r="B89" i="7" s="1"/>
  <c r="L89" i="7" s="1"/>
  <c r="D84" i="6"/>
  <c r="B88" i="7" s="1"/>
  <c r="D83" i="6"/>
  <c r="B87" i="7" s="1"/>
  <c r="D82" i="6"/>
  <c r="B86" i="7" s="1"/>
  <c r="D81" i="6"/>
  <c r="B85" i="7" s="1"/>
  <c r="D80" i="6"/>
  <c r="B84" i="7" s="1"/>
  <c r="L84" i="7" s="1"/>
  <c r="D79" i="6"/>
  <c r="B83" i="7" s="1"/>
  <c r="L83" i="7" s="1"/>
  <c r="D78" i="6"/>
  <c r="B82" i="7" s="1"/>
  <c r="D77" i="6"/>
  <c r="B81" i="7" s="1"/>
  <c r="D76" i="6"/>
  <c r="B80" i="7" s="1"/>
  <c r="D75" i="6"/>
  <c r="B79" i="7" s="1"/>
  <c r="D74" i="6"/>
  <c r="B78" i="7" s="1"/>
  <c r="L78" i="7" s="1"/>
  <c r="D73" i="6"/>
  <c r="B77" i="7" s="1"/>
  <c r="L77" i="7" s="1"/>
  <c r="D72" i="6"/>
  <c r="B76" i="7" s="1"/>
  <c r="D71" i="6"/>
  <c r="B75" i="7" s="1"/>
  <c r="D70" i="6"/>
  <c r="B74" i="7" s="1"/>
  <c r="D69" i="6"/>
  <c r="B73" i="7" s="1"/>
  <c r="D68" i="6"/>
  <c r="B72" i="7" s="1"/>
  <c r="L72" i="7" s="1"/>
  <c r="D67" i="6"/>
  <c r="B71" i="7" s="1"/>
  <c r="L71" i="7" s="1"/>
  <c r="D66" i="6"/>
  <c r="B70" i="7" s="1"/>
  <c r="D65" i="6"/>
  <c r="B69" i="7" s="1"/>
  <c r="D64" i="6"/>
  <c r="B68" i="7" s="1"/>
  <c r="D63" i="6"/>
  <c r="B67" i="7" s="1"/>
  <c r="D62" i="6"/>
  <c r="B66" i="7" s="1"/>
  <c r="L66" i="7" s="1"/>
  <c r="D61" i="6"/>
  <c r="B65" i="7" s="1"/>
  <c r="L65" i="7" s="1"/>
  <c r="D60" i="6"/>
  <c r="B64" i="7" s="1"/>
  <c r="D59" i="6"/>
  <c r="B63" i="7" s="1"/>
  <c r="D58" i="6"/>
  <c r="B62" i="7" s="1"/>
  <c r="D57" i="6"/>
  <c r="B61" i="7" s="1"/>
  <c r="D56" i="6"/>
  <c r="B60" i="7" s="1"/>
  <c r="L60" i="7" s="1"/>
  <c r="D55" i="6"/>
  <c r="B59" i="7" s="1"/>
  <c r="L59" i="7" s="1"/>
  <c r="D54" i="6"/>
  <c r="B58" i="7" s="1"/>
  <c r="D53" i="6"/>
  <c r="B57" i="7" s="1"/>
  <c r="D52" i="6"/>
  <c r="B56" i="7" s="1"/>
  <c r="D51" i="6"/>
  <c r="B55" i="7" s="1"/>
  <c r="D50" i="6"/>
  <c r="B54" i="7" s="1"/>
  <c r="L54" i="7" s="1"/>
  <c r="D49" i="6"/>
  <c r="B53" i="7" s="1"/>
  <c r="L53" i="7" s="1"/>
  <c r="D48" i="6"/>
  <c r="B52" i="7" s="1"/>
  <c r="D47" i="6"/>
  <c r="B51" i="7" s="1"/>
  <c r="D46" i="6"/>
  <c r="B50" i="7" s="1"/>
  <c r="D45" i="6"/>
  <c r="B49" i="7" s="1"/>
  <c r="D44" i="6"/>
  <c r="B48" i="7" s="1"/>
  <c r="L48" i="7" s="1"/>
  <c r="D43" i="6"/>
  <c r="B47" i="7" s="1"/>
  <c r="L47" i="7" s="1"/>
  <c r="D42" i="6"/>
  <c r="B46" i="7" s="1"/>
  <c r="D41" i="6"/>
  <c r="B45" i="7" s="1"/>
  <c r="D40" i="6"/>
  <c r="B44" i="7" s="1"/>
  <c r="D39" i="6"/>
  <c r="B43" i="7" s="1"/>
  <c r="D38" i="6"/>
  <c r="B42" i="7" s="1"/>
  <c r="L42" i="7" s="1"/>
  <c r="D37" i="6"/>
  <c r="B41" i="7" s="1"/>
  <c r="L41" i="7" s="1"/>
  <c r="D36" i="6"/>
  <c r="B40" i="7" s="1"/>
  <c r="D35" i="6"/>
  <c r="B39" i="7" s="1"/>
  <c r="D34" i="6"/>
  <c r="B38" i="7" s="1"/>
  <c r="D33" i="6"/>
  <c r="B37" i="7" s="1"/>
  <c r="D32" i="6"/>
  <c r="B36" i="7" s="1"/>
  <c r="L36" i="7" s="1"/>
  <c r="D31" i="6"/>
  <c r="B35" i="7" s="1"/>
  <c r="L35" i="7" s="1"/>
  <c r="D30" i="6"/>
  <c r="B34" i="7" s="1"/>
  <c r="D29" i="6"/>
  <c r="B33" i="7" s="1"/>
  <c r="D28" i="6"/>
  <c r="B32" i="7" s="1"/>
  <c r="D27" i="6"/>
  <c r="B31" i="7" s="1"/>
  <c r="D26" i="6"/>
  <c r="B30" i="7" s="1"/>
  <c r="L30" i="7" s="1"/>
  <c r="D25" i="6"/>
  <c r="B29" i="7" s="1"/>
  <c r="L29" i="7" s="1"/>
  <c r="D24" i="6"/>
  <c r="B28" i="7" s="1"/>
  <c r="D23" i="6"/>
  <c r="B27" i="7" s="1"/>
  <c r="D22" i="6"/>
  <c r="B26" i="7" s="1"/>
  <c r="D21" i="6"/>
  <c r="B25" i="7" s="1"/>
  <c r="D20" i="6"/>
  <c r="B24" i="7" s="1"/>
  <c r="L24" i="7" s="1"/>
  <c r="D19" i="6"/>
  <c r="B23" i="7" s="1"/>
  <c r="L23" i="7" s="1"/>
  <c r="D18" i="6"/>
  <c r="B22" i="7" s="1"/>
  <c r="G3" i="6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25" i="2" s="1"/>
  <c r="L25" i="7" l="1"/>
  <c r="L37" i="7"/>
  <c r="L55" i="7"/>
  <c r="L67" i="7"/>
  <c r="L79" i="7"/>
  <c r="L85" i="7"/>
  <c r="L97" i="7"/>
  <c r="L103" i="7"/>
  <c r="L109" i="7"/>
  <c r="L115" i="7"/>
  <c r="L121" i="7"/>
  <c r="L26" i="7"/>
  <c r="L32" i="7"/>
  <c r="L44" i="7"/>
  <c r="L50" i="7"/>
  <c r="L62" i="7"/>
  <c r="L74" i="7"/>
  <c r="L86" i="7"/>
  <c r="L98" i="7"/>
  <c r="L116" i="7"/>
  <c r="L39" i="7"/>
  <c r="L57" i="7"/>
  <c r="L75" i="7"/>
  <c r="L93" i="7"/>
  <c r="L111" i="7"/>
  <c r="L123" i="7"/>
  <c r="J22" i="7"/>
  <c r="J28" i="7"/>
  <c r="J34" i="7"/>
  <c r="J40" i="7"/>
  <c r="J46" i="7"/>
  <c r="J52" i="7"/>
  <c r="J58" i="7"/>
  <c r="J64" i="7"/>
  <c r="J70" i="7"/>
  <c r="J76" i="7"/>
  <c r="J82" i="7"/>
  <c r="J88" i="7"/>
  <c r="J94" i="7"/>
  <c r="J100" i="7"/>
  <c r="J106" i="7"/>
  <c r="J112" i="7"/>
  <c r="L112" i="7" s="1"/>
  <c r="J118" i="7"/>
  <c r="J124" i="7"/>
  <c r="L22" i="7"/>
  <c r="L28" i="7"/>
  <c r="L34" i="7"/>
  <c r="L40" i="7"/>
  <c r="L46" i="7"/>
  <c r="L52" i="7"/>
  <c r="L58" i="7"/>
  <c r="L64" i="7"/>
  <c r="L70" i="7"/>
  <c r="L76" i="7"/>
  <c r="L82" i="7"/>
  <c r="L88" i="7"/>
  <c r="L94" i="7"/>
  <c r="L100" i="7"/>
  <c r="L106" i="7"/>
  <c r="L118" i="7"/>
  <c r="L124" i="7"/>
  <c r="L49" i="7"/>
  <c r="L31" i="7"/>
  <c r="L43" i="7"/>
  <c r="L61" i="7"/>
  <c r="L73" i="7"/>
  <c r="L91" i="7"/>
  <c r="L38" i="7"/>
  <c r="L56" i="7"/>
  <c r="L68" i="7"/>
  <c r="L80" i="7"/>
  <c r="L92" i="7"/>
  <c r="L104" i="7"/>
  <c r="L110" i="7"/>
  <c r="L122" i="7"/>
  <c r="J27" i="7"/>
  <c r="L27" i="7" s="1"/>
  <c r="J33" i="7"/>
  <c r="L33" i="7" s="1"/>
  <c r="J39" i="7"/>
  <c r="J45" i="7"/>
  <c r="L45" i="7" s="1"/>
  <c r="J51" i="7"/>
  <c r="L51" i="7" s="1"/>
  <c r="J57" i="7"/>
  <c r="J63" i="7"/>
  <c r="L63" i="7" s="1"/>
  <c r="J69" i="7"/>
  <c r="L69" i="7" s="1"/>
  <c r="J75" i="7"/>
  <c r="J81" i="7"/>
  <c r="L81" i="7" s="1"/>
  <c r="J87" i="7"/>
  <c r="L87" i="7" s="1"/>
  <c r="J93" i="7"/>
  <c r="J99" i="7"/>
  <c r="L99" i="7" s="1"/>
  <c r="J105" i="7"/>
  <c r="L105" i="7" s="1"/>
  <c r="J111" i="7"/>
  <c r="J117" i="7"/>
  <c r="L117" i="7" s="1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E106" i="6"/>
  <c r="E112" i="6"/>
  <c r="E118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E107" i="6"/>
  <c r="E113" i="6"/>
  <c r="E119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E108" i="6"/>
  <c r="E114" i="6"/>
  <c r="E120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E109" i="6"/>
  <c r="E115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E104" i="6"/>
  <c r="E110" i="6"/>
  <c r="E116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E105" i="6"/>
  <c r="E111" i="6"/>
  <c r="K128" i="2"/>
  <c r="B125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125" i="7" l="1"/>
  <c r="L128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31" i="2" s="1"/>
  <c r="J135" i="2" l="1"/>
  <c r="J133" i="2" s="1"/>
  <c r="J136" i="2"/>
  <c r="J134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<sst xmlns="http://schemas.openxmlformats.org/spreadsheetml/2006/main" count="1984" uniqueCount="422">
  <si>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</si>
  <si>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</si>
  <si>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</si>
  <si>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</si>
  <si>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</si>
  <si>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</si>
  <si>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</si>
  <si>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</si>
  <si>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</si>
  <si>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</si>
  <si>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</si>
  <si>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</si>
  <si>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</si>
  <si>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</si>
  <si>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</si>
  <si>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</si>
  <si>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</si>
  <si>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</si>
  <si>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</si>
  <si>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</si>
  <si>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</si>
  <si>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</si>
  <si>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</si>
  <si>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</si>
  <si>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</si>
  <si>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</si>
  <si>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</si>
  <si>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</si>
  <si>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</si>
  <si>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</si>
  <si>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</si>
  <si>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</si>
  <si>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</si>
  <si>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</si>
  <si>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</si>
  <si>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</si>
  <si>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</si>
  <si>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</si>
  <si>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</si>
  <si>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</si>
  <si>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</si>
  <si>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</si>
  <si>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</si>
  <si>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</si>
  <si>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</si>
  <si>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</si>
  <si>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</si>
  <si>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</si>
  <si>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</si>
  <si>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</si>
  <si>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</si>
  <si>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</si>
  <si>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</si>
  <si>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</si>
  <si>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</si>
  <si>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</si>
  <si>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</si>
  <si>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</si>
  <si>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</si>
  <si>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</si>
  <si>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</si>
  <si>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</si>
  <si>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</si>
  <si>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</si>
  <si>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</si>
  <si>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</si>
  <si>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</si>
  <si>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</si>
  <si>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</si>
  <si>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</si>
  <si>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</si>
  <si>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</si>
  <si>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</si>
  <si>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</si>
  <si>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</si>
  <si>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</si>
  <si>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</si>
  <si>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</si>
  <si>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</si>
  <si>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</si>
  <si>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</si>
  <si>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</si>
  <si>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</si>
  <si>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</si>
  <si>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</si>
  <si>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</si>
  <si>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</si>
  <si>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</si>
  <si>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</si>
  <si>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</si>
  <si>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</si>
  <si>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</si>
  <si>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</si>
  <si>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</si>
  <si>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</si>
  <si>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Charlie</t>
  </si>
  <si>
    <t>Length: 16mm</t>
  </si>
  <si>
    <t>Color: Pink</t>
  </si>
  <si>
    <t>Length: 14mm</t>
  </si>
  <si>
    <t>Color: Gold</t>
  </si>
  <si>
    <t>Length: 10mm</t>
  </si>
  <si>
    <t>Color: # 1 in picture</t>
  </si>
  <si>
    <t>Crystal Color: Clear</t>
  </si>
  <si>
    <t>Crystal Color: Light Siam</t>
  </si>
  <si>
    <t>Length: 8mm</t>
  </si>
  <si>
    <t>ULB4S</t>
  </si>
  <si>
    <t>ULB4S-F06000</t>
  </si>
  <si>
    <t>Titanium G23 labret, 16g (1.2mm) with a 4mm ball</t>
  </si>
  <si>
    <t>Length: 12mm</t>
  </si>
  <si>
    <t>XHJB3</t>
  </si>
  <si>
    <t>Pack of 10 pcs. of 3mm surgical steel half jewel balls with bezel set crystal with 1.2mm threading (16g)</t>
  </si>
  <si>
    <t>Crystal Color: Rose</t>
  </si>
  <si>
    <t>XHJB3-B06000</t>
  </si>
  <si>
    <t>Crystal Color: Aquamarine</t>
  </si>
  <si>
    <t>Crystal Color: Blue Zircon</t>
  </si>
  <si>
    <t>XSAB3</t>
  </si>
  <si>
    <t>XSAB3-A32000</t>
  </si>
  <si>
    <t>Set of 10 pcs. of 3mm acrylic ball in solid colors with 16g (1.2mm) threading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</si>
  <si>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</si>
  <si>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</si>
  <si>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</si>
  <si>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</si>
  <si>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</si>
  <si>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</si>
  <si>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</si>
  <si>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</si>
  <si>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</si>
  <si>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ALBEVB</t>
  </si>
  <si>
    <t>ALBEVB-F02A07</t>
  </si>
  <si>
    <t>Length: 6mm</t>
  </si>
  <si>
    <t>Color: Black</t>
  </si>
  <si>
    <t>Flexible acrylic labret, 16g (1.2mm) with 3mm UV ball</t>
  </si>
  <si>
    <t>ANBBC25</t>
  </si>
  <si>
    <t>ANBBC25-B02000</t>
  </si>
  <si>
    <t>Crystal Color: AB</t>
  </si>
  <si>
    <t>Bio - Flex nose bone, 20g (0.8mm) with a 2.5mm round top with bezel set SwarovskiⓇ crystal</t>
  </si>
  <si>
    <t>ANBBC25-B04000</t>
  </si>
  <si>
    <t>Crystal Color: Light Sapphire</t>
  </si>
  <si>
    <t>ANSBC25</t>
  </si>
  <si>
    <t>ANSBC25-B01000</t>
  </si>
  <si>
    <t>Bio - Flex nose stud, 20g (0.8mm) with a 2.5mm round top with bezel set SwarovskiⓇ crystal</t>
  </si>
  <si>
    <t>ASPG</t>
  </si>
  <si>
    <t>ASPG-D12A08</t>
  </si>
  <si>
    <t>Gauge: 8mm</t>
  </si>
  <si>
    <t>Color: White</t>
  </si>
  <si>
    <t>Solid acrylic double flared plug</t>
  </si>
  <si>
    <t>BB18B3</t>
  </si>
  <si>
    <t>BB18B3-P64F04</t>
  </si>
  <si>
    <t>Color: High Polish</t>
  </si>
  <si>
    <t>PVD plated 316L steel eyebrow barbell, 18g (1mm) with two 3mm balls</t>
  </si>
  <si>
    <t>BB18B3-P64F06</t>
  </si>
  <si>
    <t>BBEB</t>
  </si>
  <si>
    <t>BBEB-F02000</t>
  </si>
  <si>
    <t>316L steel eyebrow barbell, 16g (1.2mm) with two 3mm balls</t>
  </si>
  <si>
    <t>BBEITCN</t>
  </si>
  <si>
    <t>BBEITCN-F21A07</t>
  </si>
  <si>
    <t>Length: 38mm</t>
  </si>
  <si>
    <t>PVD plated 316L steel industrial barbell, 1.2mm (16g) with two 4mm cones</t>
  </si>
  <si>
    <t>BBEITCN-F21A11</t>
  </si>
  <si>
    <t>Color: Rainbow</t>
  </si>
  <si>
    <t>BBEITCN-F21A12</t>
  </si>
  <si>
    <t>BBETB</t>
  </si>
  <si>
    <t>BBETB-F06A07</t>
  </si>
  <si>
    <t>Anodized surgical steel eyebrow or helix barbell, 16g (1.2mm) with two 3mm balls</t>
  </si>
  <si>
    <t>BBETB-F06A12</t>
  </si>
  <si>
    <t>BBFCS2</t>
  </si>
  <si>
    <t>BBFCS2-B01000</t>
  </si>
  <si>
    <t>BBIND</t>
  </si>
  <si>
    <t>BBIND-F19000</t>
  </si>
  <si>
    <t>Length: 35mm</t>
  </si>
  <si>
    <t>316L steel Industrial barbell, 14g (1.6mm) with two 5mm balls</t>
  </si>
  <si>
    <t>BBIND-F21000</t>
  </si>
  <si>
    <t>BBINDCNS</t>
  </si>
  <si>
    <t>BBINDCNS-F21000</t>
  </si>
  <si>
    <t>Surgical steel industrial barbell, 16g 1.2mm) with two 4mm cone</t>
  </si>
  <si>
    <t>BBITBXL</t>
  </si>
  <si>
    <t>BBITBXL-F24A07</t>
  </si>
  <si>
    <t>Length: 45mm</t>
  </si>
  <si>
    <t>Extra long PVD plated surgical steel industrial barbell, 14g (1.6mm) with two 5mm balls</t>
  </si>
  <si>
    <t>BBTC</t>
  </si>
  <si>
    <t>BBTC-F11P16</t>
  </si>
  <si>
    <t>Color: Black Anodized w/ Rose crystal</t>
  </si>
  <si>
    <t>Anodized surgical steel tongue barbell, 14g (1.6mm) with top 6mm jewel ball and lower 6mm steel ball</t>
  </si>
  <si>
    <t>BCR16</t>
  </si>
  <si>
    <t>BCR16-F04000</t>
  </si>
  <si>
    <t>316L Surgical steel ball closure ring, 16g (1.2mm) with a 3mm ball</t>
  </si>
  <si>
    <t>BCR16G</t>
  </si>
  <si>
    <t>BCR16G-F06000</t>
  </si>
  <si>
    <t>316L Surgical steel ball closure ring, 16g (1.2mm) with a 4mm ball</t>
  </si>
  <si>
    <t>BCRT18</t>
  </si>
  <si>
    <t>BCRT18-F04A10</t>
  </si>
  <si>
    <t>Color: Blue</t>
  </si>
  <si>
    <t>Black PVD plated surgical steel ball closure ring, 18g (1mm) with 3mm ball</t>
  </si>
  <si>
    <t>BCRT18-F04A11</t>
  </si>
  <si>
    <t>BCRT20</t>
  </si>
  <si>
    <t>BCRT20-F06A12</t>
  </si>
  <si>
    <t>Black PVD plated surgical steel ball closure ring, 20g (0.8mm) with 3mm ball</t>
  </si>
  <si>
    <t>BNEBIN</t>
  </si>
  <si>
    <t>BNEBIN-F04000</t>
  </si>
  <si>
    <t>Surgical steel eyebrow banana, 16g (1.2mm) with two internally threaded 3mm balls</t>
  </si>
  <si>
    <t>BNET20B</t>
  </si>
  <si>
    <t>BNET20B-F06A12</t>
  </si>
  <si>
    <t>Anodized surgical steel eyebrow banana, 20g (0.8mm) with two 3mm balls</t>
  </si>
  <si>
    <t>BNETB</t>
  </si>
  <si>
    <t>BNETB-F02A12</t>
  </si>
  <si>
    <t>Premium PVD plated surgical steel eyebrow banana, 16g (1.2mm) with two 3mm balls</t>
  </si>
  <si>
    <t>BNETTB</t>
  </si>
  <si>
    <t>BNETTB-F02000</t>
  </si>
  <si>
    <t>Rose gold PVD plated surgical steel eyebrow banana, 16g (1.2mm) with two 3mm balls</t>
  </si>
  <si>
    <t>BNETTB-F04000</t>
  </si>
  <si>
    <t>BNETTB-F06000</t>
  </si>
  <si>
    <t>BNOCC</t>
  </si>
  <si>
    <t>BNOCC-B01A09</t>
  </si>
  <si>
    <t>Color: Clear</t>
  </si>
  <si>
    <t>BNOCC-B02A09</t>
  </si>
  <si>
    <t>BNOCC-B03A07</t>
  </si>
  <si>
    <t>CB18B3</t>
  </si>
  <si>
    <t>CB18B3-F02000</t>
  </si>
  <si>
    <t>Surgical steel circular barbell, 18g (1mm) with two 3mm balls</t>
  </si>
  <si>
    <t>CB18CN3</t>
  </si>
  <si>
    <t>CB18CN3-F02000</t>
  </si>
  <si>
    <t>Surgical steel circular barbell, 18g (1mm) with two 3mm cones</t>
  </si>
  <si>
    <t>CBEBIN</t>
  </si>
  <si>
    <t>CBEBIN-F06000</t>
  </si>
  <si>
    <t>Surgical steel circular barbell, 16g (1.2mm) with two internally threaded 3mm balls</t>
  </si>
  <si>
    <t>CBETCN</t>
  </si>
  <si>
    <t>CBETCN-F06A07</t>
  </si>
  <si>
    <t>Premium PVD plated surgical steel circular barbell, 16g (1.2mm) with two 3mm cones</t>
  </si>
  <si>
    <t>CBETCN18</t>
  </si>
  <si>
    <t>CBETCN18-F04A07</t>
  </si>
  <si>
    <t>PVD plated 316L steel circular barbell, 1mm (18g) with two 3mm cones</t>
  </si>
  <si>
    <t>CBETTB</t>
  </si>
  <si>
    <t>CBETTB-F06000</t>
  </si>
  <si>
    <t>Rose gold PVD plated surgical steel circular barbell, 16g (1.2mm) with two 3mm balls</t>
  </si>
  <si>
    <t>CBT18B3</t>
  </si>
  <si>
    <t>CBT18B3-F04A11</t>
  </si>
  <si>
    <t>PVD plated surgical steel circular barbell 18g (1mm) with two 3mm balls</t>
  </si>
  <si>
    <t>CBT18B3-F04A12</t>
  </si>
  <si>
    <t>CBT18B3-F06A12</t>
  </si>
  <si>
    <t>CBT20CN</t>
  </si>
  <si>
    <t>CBT20CN-F06A07</t>
  </si>
  <si>
    <t>PVD plated surgical steel circular barbell 20g (0.8mm) with two 3mm cones</t>
  </si>
  <si>
    <t>CBTCNM</t>
  </si>
  <si>
    <t>CBTCNM-F04A07</t>
  </si>
  <si>
    <t>Anodized surgical steel circular barbell, 14g (1.6mm) with two 4mm cones</t>
  </si>
  <si>
    <t>EBRT</t>
  </si>
  <si>
    <t>EBRT-F02000</t>
  </si>
  <si>
    <t>EBRT-F08000</t>
  </si>
  <si>
    <t>FBBUV5</t>
  </si>
  <si>
    <t>FBBUV5-F11A07</t>
  </si>
  <si>
    <t>Bioflex tongue barbell, 14g (1.6mm) with two 5mm balls</t>
  </si>
  <si>
    <t>FBNEVB</t>
  </si>
  <si>
    <t>FBNEVB-F04A07</t>
  </si>
  <si>
    <t>Bioflex eyebrow banana, 16g (1.2mm) with two 3mm balls</t>
  </si>
  <si>
    <t>FBNEVB-F06A07</t>
  </si>
  <si>
    <t>FBNEVCN</t>
  </si>
  <si>
    <t>FBNEVCN-F04A07</t>
  </si>
  <si>
    <t>Bioflex eyebrow banana, 16g (1.2mm) with two 3mm cones</t>
  </si>
  <si>
    <t>FBNEVCN-F06A07</t>
  </si>
  <si>
    <t>FBNUV</t>
  </si>
  <si>
    <t>FBNUV-F08A09</t>
  </si>
  <si>
    <t>Bioflex belly banana, 14g (1.6mm) with 5 and 8mm ball</t>
  </si>
  <si>
    <t>FPG</t>
  </si>
  <si>
    <t>FPG-D24000</t>
  </si>
  <si>
    <t>Gauge: 35mm</t>
  </si>
  <si>
    <t>Mirror polished surgical steel screw-fit flesh tunnel</t>
  </si>
  <si>
    <t>FTPG</t>
  </si>
  <si>
    <t>FTPG-D24A07</t>
  </si>
  <si>
    <t>PVD plated surgical steel screw-fit flesh tunnel</t>
  </si>
  <si>
    <t>FTSI</t>
  </si>
  <si>
    <t>FTSI-D17A08</t>
  </si>
  <si>
    <t>Gauge: 18mm</t>
  </si>
  <si>
    <t>Silicone double flared flesh tunnel</t>
  </si>
  <si>
    <t>FTSI-D19A07</t>
  </si>
  <si>
    <t>Gauge: 20mm</t>
  </si>
  <si>
    <t>IPTRD</t>
  </si>
  <si>
    <t>IPTRD-L10A07</t>
  </si>
  <si>
    <t>Size: 10mm</t>
  </si>
  <si>
    <t>Anodized surgical steel fake plug in black and gold without O-Rings</t>
  </si>
  <si>
    <t>LBIB</t>
  </si>
  <si>
    <t>LBIB-F02000</t>
  </si>
  <si>
    <t>Bio flexible labret, 16g (1.2mm) with a 3mm push in steel ball</t>
  </si>
  <si>
    <t>LBIB-F04000</t>
  </si>
  <si>
    <t>LBIB-F06000</t>
  </si>
  <si>
    <t>LBICN</t>
  </si>
  <si>
    <t>LBICN-F06000</t>
  </si>
  <si>
    <t>Bio flexible labret, 16g (1.2mm) with a 3mm push in steel cone</t>
  </si>
  <si>
    <t>LBIJY</t>
  </si>
  <si>
    <t>LBIJY-F04B15</t>
  </si>
  <si>
    <t>Crystal Color: Emerald</t>
  </si>
  <si>
    <t>Clear bio flexible labret, 16g (1.2mm) with a 316L steel push in 2.5mm flat crystal top</t>
  </si>
  <si>
    <t>LBIRC</t>
  </si>
  <si>
    <t>LBIRC-F59B10</t>
  </si>
  <si>
    <t>Length: 6mm with 3mm top part</t>
  </si>
  <si>
    <t>Crystal Color: Jet</t>
  </si>
  <si>
    <t>Surgical steel internally threaded labret, 16g (1.2mm) with bezel set jewel flat head sized 1.5mm to 4mm for triple tragus piercings</t>
  </si>
  <si>
    <t>LBISACN3</t>
  </si>
  <si>
    <t>LBISACN3-F04A07</t>
  </si>
  <si>
    <t>Clear bio flexible labret, 16g (1.2mm) with a push in 3mm solid color acrylic cone</t>
  </si>
  <si>
    <t>LBTB3</t>
  </si>
  <si>
    <t>LBTB3-F04A07</t>
  </si>
  <si>
    <t>Premium PVD plated surgical steel labret, 16g (1.2mm) with a 3mm ball</t>
  </si>
  <si>
    <t>NLCB18</t>
  </si>
  <si>
    <t>NLCB18-B01000</t>
  </si>
  <si>
    <t>316L steel nose stud, 1mm (18g) with a 2mm round crystal in flat head bezel set</t>
  </si>
  <si>
    <t>NLCB18-B06000</t>
  </si>
  <si>
    <t>NLCB18-B07000</t>
  </si>
  <si>
    <t>NLCB18-B16000</t>
  </si>
  <si>
    <t>Crystal Color: Peridot</t>
  </si>
  <si>
    <t>NSB</t>
  </si>
  <si>
    <t>NSB-000000</t>
  </si>
  <si>
    <t>High polished surgical steel nose screw, 0.8mm (20g) with 2mm ball shaped top</t>
  </si>
  <si>
    <t>NSCRT20</t>
  </si>
  <si>
    <t>NSCRT20-000000</t>
  </si>
  <si>
    <t>Clear Bio-flexible nose screw retainer, 20g (0.8mm) with 2mm ball shaped top</t>
  </si>
  <si>
    <t>NSRTD</t>
  </si>
  <si>
    <t>NSRTD-000000</t>
  </si>
  <si>
    <t>Clear acrylic flexible nose stud retainer, 20g (0.8mm) with 2mm flat disk shaped top</t>
  </si>
  <si>
    <t>NSTB</t>
  </si>
  <si>
    <t>NSTB-A11000</t>
  </si>
  <si>
    <t>Anodized surgical steel nose screw, 20g (0.8mm) with 2mm ball top</t>
  </si>
  <si>
    <t>NSTC</t>
  </si>
  <si>
    <t>NSTC-A07B13</t>
  </si>
  <si>
    <t>Anodized surgical steel nose screw, 20g (0.8mm) with 2mm round crystal tops</t>
  </si>
  <si>
    <t>PGSMM</t>
  </si>
  <si>
    <t>PGSMM-D13000</t>
  </si>
  <si>
    <t>Gauge: 10mm</t>
  </si>
  <si>
    <t xml:space="preserve">Red Agate double flared stone plug </t>
  </si>
  <si>
    <t>SEGH18</t>
  </si>
  <si>
    <t>SEGH18-F04000</t>
  </si>
  <si>
    <t>High polished surgical steel hinged segment ring, 18g (1.0mm)</t>
  </si>
  <si>
    <t>SELW16</t>
  </si>
  <si>
    <t>SELW16-F06000</t>
  </si>
  <si>
    <t>Annealed 316L steel seamless hoop ring with a twisted wire design, 16g (1.2mm)</t>
  </si>
  <si>
    <t>SPETTB</t>
  </si>
  <si>
    <t>SPETTB-F04000</t>
  </si>
  <si>
    <t>Rose gold PVD plated surgical steel eyebrow spiral, 16g (1.2mm) with two 3mm balls</t>
  </si>
  <si>
    <t>TR14</t>
  </si>
  <si>
    <t>TR14-A50000</t>
  </si>
  <si>
    <t>Bio flexible tongue retainer, 14g (1.6mm) with silicon O-ring</t>
  </si>
  <si>
    <t>UBNEBIN</t>
  </si>
  <si>
    <t>UBNEBIN-F06000</t>
  </si>
  <si>
    <t>Titanium G23 internally threaded banana, 1.2mm (16g) with two 3mm balls</t>
  </si>
  <si>
    <t>UCBEB</t>
  </si>
  <si>
    <t>UCBEB-F05000</t>
  </si>
  <si>
    <t>Length: 9mm</t>
  </si>
  <si>
    <t>Titanium G23 circular barbell, 16g (1.2mm) with two 3mm balls</t>
  </si>
  <si>
    <t>ULCN4S</t>
  </si>
  <si>
    <t>ULCN4S-F02000</t>
  </si>
  <si>
    <t>Titanium G23 labret, 16g (1.2mm) with a 4mm cone</t>
  </si>
  <si>
    <t>XABB14G</t>
  </si>
  <si>
    <t>XABB14G-F10A09</t>
  </si>
  <si>
    <t>Pack of 10 pcs. of bioflex barbell posts with external threading, 14g (1.6mm)</t>
  </si>
  <si>
    <t>XABN16G</t>
  </si>
  <si>
    <t>XABN16G-F06A09</t>
  </si>
  <si>
    <t>Pack of 10 pcs. of bioflex banana posts with external threading, 16g (1.2mm)</t>
  </si>
  <si>
    <t>XAJB3</t>
  </si>
  <si>
    <t>XAJB3-B01000</t>
  </si>
  <si>
    <t>Pack of 10 pcs. of 3mm Bio-Flex balls with bezel set crystal with 1.2mm threading (16g)</t>
  </si>
  <si>
    <t>XJB3</t>
  </si>
  <si>
    <t>XJB3-B03000</t>
  </si>
  <si>
    <t>Pack of 10 pcs. of 3mm high polished surgical steel balls with bezel set crystal and with 1.2mm (16g) threading</t>
  </si>
  <si>
    <t>XJB3-B10000</t>
  </si>
  <si>
    <t>XJBT4G</t>
  </si>
  <si>
    <t>XJBT4G-P05000</t>
  </si>
  <si>
    <t>Color: Black Anodized w/ Aquamarine crystal</t>
  </si>
  <si>
    <t>Pack of 10 pcs. of 4mm anodized surgical steel balls with bezel set crystal and with 1.6mm threading (14g)</t>
  </si>
  <si>
    <t>XJBTT3S</t>
  </si>
  <si>
    <t>XJBTT3S-000000</t>
  </si>
  <si>
    <t>Pack of 10 pcs. of 3mm Rose gold PVD plated 316L steel balls with bezel set crystal and with 1.2mm threading (16g)</t>
  </si>
  <si>
    <t>XSAB4</t>
  </si>
  <si>
    <t>XSAB4-A07000</t>
  </si>
  <si>
    <t>Set of 10 pcs. of 4mm acrylic ball in solid colors with 14g (1.6mm) threading</t>
  </si>
  <si>
    <t>XSACN3</t>
  </si>
  <si>
    <t>XSACN3-A07000</t>
  </si>
  <si>
    <t>Set of 10 pcs. of 3mm solid color acrylic cones with 16g (1.2mm) threading</t>
  </si>
  <si>
    <t>XSACN3-A08000</t>
  </si>
  <si>
    <t>XSACN3-A32000</t>
  </si>
  <si>
    <t>XSDIT3</t>
  </si>
  <si>
    <t>XSDIT3-A07000</t>
  </si>
  <si>
    <t>Pack of 10 pcs. of 3mm anodized surgical steel dice - threading 1.2mm (16g)</t>
  </si>
  <si>
    <t>XUVB4</t>
  </si>
  <si>
    <t>XUVB4-A07000</t>
  </si>
  <si>
    <t>Set of 10 pcs. of 4mm acrylic UV balls with 14g (1.6mm) threading</t>
  </si>
  <si>
    <t>XUVCN3</t>
  </si>
  <si>
    <t>XUVCN3-A32000</t>
  </si>
  <si>
    <t>Set of 10 pcs. of 3mm acrylic UV cones with 16g (1.2mm) threading</t>
  </si>
  <si>
    <t>XUVCN3-A42000</t>
  </si>
  <si>
    <t>Color: Red</t>
  </si>
  <si>
    <t>XUVCN4</t>
  </si>
  <si>
    <t>XUVCN4-A07000</t>
  </si>
  <si>
    <t>Set of 10 pcs. of 4mm acrylic UV cones with 14g (1.6mm) threading</t>
  </si>
  <si>
    <t>XUVDI4</t>
  </si>
  <si>
    <t>XUVDI4-A35000</t>
  </si>
  <si>
    <t>Color: Purple</t>
  </si>
  <si>
    <t>Set of 10 pcs. of 4mm acrylic UV dice with 14g (1.6mm) threading</t>
  </si>
  <si>
    <t>ASPG0</t>
  </si>
  <si>
    <t>BBINDX14A</t>
  </si>
  <si>
    <t>BBINDCNSX16A</t>
  </si>
  <si>
    <t>FPG13/8</t>
  </si>
  <si>
    <t>FTPG13/8</t>
  </si>
  <si>
    <t>FTSI11/16</t>
  </si>
  <si>
    <t>FTSI13/16</t>
  </si>
  <si>
    <t>IPTRD10</t>
  </si>
  <si>
    <t>LBIRC3</t>
  </si>
  <si>
    <t>PGSMM00</t>
  </si>
  <si>
    <t>Surgical steel tongue barbell, 14g (1.6mm) with a lower 5mm steel ball and with 6.2mm flat top with ferido glued crystal without resin cover - length 5/8'' (16mm)</t>
  </si>
  <si>
    <t>Clear bio flexible belly banana, 14g (1.6mm) with a 5mm and a 10mm jewel ball - length 5/8'' (16mm) ''cut to fit to your size''</t>
  </si>
  <si>
    <t>Bio flexible eyebrow retainer, 16g (1.2mm) - length 1/4'' to 1/2'' (6mm to 12mm)</t>
  </si>
  <si>
    <t>Exchange Rate THB-THB</t>
  </si>
  <si>
    <t>Seventeen Thousand Eighty-Three and 70/100 THB</t>
  </si>
  <si>
    <t xml:space="preserve">Credit 90 Days from the day order is picked up. </t>
  </si>
  <si>
    <t>Due Date</t>
  </si>
  <si>
    <t>JS Sourcings</t>
  </si>
  <si>
    <t>Sam Kong</t>
  </si>
  <si>
    <t xml:space="preserve">30/F Room 30-01 / S-01 152 </t>
  </si>
  <si>
    <t>30/F Room 30-01 / S-01 152</t>
  </si>
  <si>
    <t>Chartered Square Building</t>
  </si>
  <si>
    <t>55216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</si>
  <si>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</si>
  <si>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</si>
  <si>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Ten Thousand Two Hundred-Fifty and 22/100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</si>
</sst>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[$-409]d\-mmm\-yy;@"/>
    <numFmt numFmtId="169" formatCode="[$-409]d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722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0" fontId="4" fillId="2" borderId="8" xfId="0" applyFont="1" applyFill="1" applyBorder="1"/>
    <xf numFmtId="168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69" fontId="45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68" fontId="45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2" fontId="4" fillId="2" borderId="0" xfId="0" applyNumberFormat="1" applyFont="1" applyFill="1" applyAlignment="1">
      <alignment horizontal="right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722">
    <cellStyle name="Comma 2" xfId="7" xr:uid="{07EBDB42-8F92-4BFB-B91E-1F84BA0118C6}"/>
    <cellStyle name="Comma 2 2" xfId="4409" xr:uid="{150297A4-B598-44A0-B5E6-18EB6CA99D00}"/>
    <cellStyle name="Comma 2 2 2" xfId="4928" xr:uid="{9C2CBB8F-3DA7-4920-B9B9-B505C1CF037E}"/>
    <cellStyle name="Comma 2 2 2 2" xfId="5498" xr:uid="{4BB1EE7A-0F4F-45B0-9703-2992ED11F863}"/>
    <cellStyle name="Comma 2 2 3" xfId="4814" xr:uid="{037C07F5-AA51-4C87-93A8-49D2314673A9}"/>
    <cellStyle name="Comma 2 2 4" xfId="5518" xr:uid="{55D83B8C-44D9-4897-92AB-E6310E2E2639}"/>
    <cellStyle name="Comma 2 2 5" xfId="5534" xr:uid="{F41721B3-3925-437C-80F9-C30F443BE578}"/>
    <cellStyle name="Comma 2 2 5 2" xfId="5566" xr:uid="{3B3CFC31-3A82-473F-8617-BF502DC0CF18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9" xr:uid="{8B36EB7D-21A2-4EA6-9E5D-D7377E3837F7}"/>
    <cellStyle name="Comma 3 2 2 2" xfId="5499" xr:uid="{EA180ADC-F760-42C8-A206-C3641410B564}"/>
    <cellStyle name="Comma 3 2 3" xfId="5497" xr:uid="{BC9AFBA4-8635-457D-97BB-045065A54ED1}"/>
    <cellStyle name="Comma 3 2 4" xfId="5519" xr:uid="{EFBF09FC-2986-4890-84D4-0551623AE7B1}"/>
    <cellStyle name="Comma 3 2 5" xfId="5535" xr:uid="{E96602DF-598C-4B5D-870B-1FBE72CDA9E7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2" xr:uid="{A24AF3AB-378D-4F27-8613-435946FC8C98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8" xr:uid="{2B717B7F-7730-40E0-8BD3-F73A6146C5A1}"/>
    <cellStyle name="Currency 11 5 3" xfId="4893" xr:uid="{9A760F0F-14D0-45F8-B47F-A0550DAF0D87}"/>
    <cellStyle name="Currency 11 5 3 2" xfId="5488" xr:uid="{769CF468-66BC-44A3-A087-2F4C516CA48E}"/>
    <cellStyle name="Currency 11 5 3 3" xfId="4930" xr:uid="{11E963F8-CD6C-4650-8BE0-C7430B897A2D}"/>
    <cellStyle name="Currency 11 5 4" xfId="4870" xr:uid="{44D95A57-F198-4652-89DF-289B57C8276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2 2 2" xfId="5567" xr:uid="{31D360F7-8096-437F-8744-7D487A6671A4}"/>
    <cellStyle name="Currency 13 3" xfId="4297" xr:uid="{0FCB0231-8D2A-46A2-ADC9-8EFFE48E28CC}"/>
    <cellStyle name="Currency 13 3 2" xfId="4932" xr:uid="{5AFEF873-340A-42EE-B928-D335D11F133E}"/>
    <cellStyle name="Currency 13 4" xfId="4295" xr:uid="{BA07601C-D51B-4BC1-8732-754F15EBA5CA}"/>
    <cellStyle name="Currency 13 4 2" xfId="4578" xr:uid="{8EEB68E9-B27C-4202-B3AF-AF92F10EC3A6}"/>
    <cellStyle name="Currency 13 5" xfId="4931" xr:uid="{AE1CFBE2-6CF4-48CD-98FE-475FD5D110A9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75" xr:uid="{5B62A35E-0ED2-452C-9C5A-ED745EF9B623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3" xr:uid="{592CB653-4891-4603-B8AD-387A2264BE3D}"/>
    <cellStyle name="Currency 2 2 2 2 2 2" xfId="5568" xr:uid="{D7ADDABF-0C22-4F46-8B23-9D6550F58E07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9" xr:uid="{F65B5582-29B8-473B-88BD-D6D47DFF15EC}"/>
    <cellStyle name="Currency 4 5 3" xfId="4894" xr:uid="{F9C6B6D5-31BF-4567-8EAD-A8881EAFFC7B}"/>
    <cellStyle name="Currency 4 5 3 2" xfId="5489" xr:uid="{46746E5D-2D66-4CC4-A0C8-CDA345222321}"/>
    <cellStyle name="Currency 4 5 3 3" xfId="4934" xr:uid="{9D0C345B-E1AA-4D20-AB7D-D1DE05960B2A}"/>
    <cellStyle name="Currency 4 5 4" xfId="4871" xr:uid="{2ED051C3-E1B1-43E4-839A-BEFFB91FB07F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0" xr:uid="{1105B0C0-2DBF-4AC1-9985-CD457139B845}"/>
    <cellStyle name="Currency 5 3 2 2" xfId="5479" xr:uid="{A175148C-17A0-4FF0-96D9-62B12ED8CC8E}"/>
    <cellStyle name="Currency 5 3 2 3" xfId="4936" xr:uid="{398489C8-1FAD-451A-BC31-C4CDBC4DA105}"/>
    <cellStyle name="Currency 5 4" xfId="4935" xr:uid="{405C075F-223F-48DD-B4A3-8240F4EA9820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1" xr:uid="{10202FD5-E17B-4763-883F-AE977CB80D69}"/>
    <cellStyle name="Currency 6 3 3" xfId="4895" xr:uid="{CE21C432-DB74-4ED7-96DE-8028BBC09C7E}"/>
    <cellStyle name="Currency 6 3 3 2" xfId="5490" xr:uid="{0D242358-2481-4D7C-8982-ED8167E3CC2D}"/>
    <cellStyle name="Currency 6 3 3 3" xfId="4937" xr:uid="{6EB7CB3B-9A49-4D5E-A652-DFDFA92950E3}"/>
    <cellStyle name="Currency 6 3 4" xfId="4872" xr:uid="{44DDF789-9876-4479-B061-E7889013FB8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3" xr:uid="{AA5CBD4D-277F-4F60-AA39-B05FDA970285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4" xr:uid="{CD7FFED3-9963-4F76-BD50-24B41AA5E1DC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2" xr:uid="{AB7A742C-6FAA-4828-944F-A68755319FFB}"/>
    <cellStyle name="Currency 9 5 3" xfId="4896" xr:uid="{8171AFC0-D486-4CF9-AEA7-74E2660D7235}"/>
    <cellStyle name="Currency 9 5 4" xfId="4873" xr:uid="{28ECF1F6-375F-477B-8636-4D04B039D88D}"/>
    <cellStyle name="Currency 9 6" xfId="4439" xr:uid="{8342876A-405C-4CEC-8691-EE7DFE839E1E}"/>
    <cellStyle name="Hyperlink 2" xfId="6" xr:uid="{6CFFD761-E1C4-4FFC-9C82-FDD569F38491}"/>
    <cellStyle name="Hyperlink 2 2" xfId="5531" xr:uid="{E43DB273-616F-456A-8BB7-B281FC0796FA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6" xr:uid="{FB01B1DD-F5B3-4E17-ABD1-D21A569C93CD}"/>
    <cellStyle name="Hyperlink 4 2 2" xfId="5548" xr:uid="{2C10CCFF-0A92-4C09-AF77-343ECE5F2AF1}"/>
    <cellStyle name="Hyperlink 4 2 3" xfId="5547" xr:uid="{7C6FA3A4-4FD0-4B29-8A46-03F5680A9AB3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77" xr:uid="{F8CF8DCF-5018-4DE8-8541-8819ECFEB1C8}"/>
    <cellStyle name="Normal 10 10 2 3" xfId="4848" xr:uid="{5232B151-8B14-4F51-B90F-356E7706F8B2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7" xr:uid="{9AD1BA25-5550-4315-99FF-1ABE284BA11F}"/>
    <cellStyle name="Normal 10 2 2 6 4 3" xfId="4849" xr:uid="{E9EC2D50-9034-486E-83A9-2C4CE787E2B5}"/>
    <cellStyle name="Normal 10 2 2 6 4 4" xfId="4822" xr:uid="{8CF43004-0B78-4BCA-9D4E-2943D0AD7655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8" xr:uid="{1DC659EA-3080-4982-992D-708FD06FBA0B}"/>
    <cellStyle name="Normal 10 2 3 5 4 3" xfId="4850" xr:uid="{FFB49E3D-A095-45A2-9B7D-80EF85D5BCB0}"/>
    <cellStyle name="Normal 10 2 3 5 4 4" xfId="4823" xr:uid="{F9DD1812-084C-45C2-888D-7320A4C14DEE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76" xr:uid="{55972762-0028-49B1-8B9A-0E3FBD2C927B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78" xr:uid="{1A95B11D-2A0B-429E-92CD-BF49BCAB3C02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6" xr:uid="{E0F5396E-3229-49C0-B99A-68F31E2AD2F8}"/>
    <cellStyle name="Normal 10 2 7 4 3" xfId="4851" xr:uid="{2D5F8C17-B625-48FE-91D1-F02C7AA7A12E}"/>
    <cellStyle name="Normal 10 2 7 4 4" xfId="4821" xr:uid="{66812DFF-B0EF-4849-9F06-058C2827FEF7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80" xr:uid="{3E72FCCD-BE36-4A01-A76A-7FD015AB599E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3" xr:uid="{3F63AB6F-1C33-4BCA-998A-61B4756438EE}"/>
    <cellStyle name="Normal 10 3 3 2 2 2 3" xfId="4714" xr:uid="{6E72B72C-91CA-43B0-B0CB-F21D896F0D53}"/>
    <cellStyle name="Normal 10 3 3 2 2 3" xfId="328" xr:uid="{03EA47A2-FCA6-493E-8BCB-8143C776488D}"/>
    <cellStyle name="Normal 10 3 3 2 2 3 2" xfId="4715" xr:uid="{A71814B6-FE3C-4CD1-9DE8-55DF36203FEB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6" xr:uid="{46D2086E-CE0B-4707-9D06-C3E4D8EB45D6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7" xr:uid="{9EC31D26-7A60-4EB5-B8B8-561924111688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8" xr:uid="{515A2BEF-D88B-45BE-B309-B5951BE6BE7B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9" xr:uid="{F2D78B06-8BE7-466D-A48C-528B055F416D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0" xr:uid="{4AF3AA8A-9DEB-40CC-B424-426E60ACEC6D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84" xr:uid="{6C527C7C-71AD-4BB2-AB54-45C4E4348E30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85" xr:uid="{35D9FDD5-47CB-48D4-9F9F-1262C156B198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74" xr:uid="{BEEED067-264F-4985-9823-6C50476BFBF1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86" xr:uid="{0F1F69C1-B8F0-42B1-A9E1-273F80A405D8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89" xr:uid="{093438D3-257A-4220-95EC-97FE90A879AA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90" xr:uid="{30F02B89-9EBC-40E6-9428-01E8E8822D2F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91" xr:uid="{81FD7C92-E9D9-4653-AE2B-B93988578C46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92" xr:uid="{10CC1F49-079A-4EF0-9B0F-CF43023EB77D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93" xr:uid="{3B8A07FA-DE76-4290-AA62-CD020E29CF0B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94" xr:uid="{40B91BDE-7684-4369-A2FC-E5C5EEB520E9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95" xr:uid="{06EDEFF6-193A-46FC-950A-95B7CA5E370B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96" xr:uid="{B8AB72AE-5525-42B9-9A79-424CA6ADA8C6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97" xr:uid="{1627732D-6D03-4078-A3C0-3741B8022045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98" xr:uid="{8947DD3C-6290-459D-B8CA-F4B5669CA708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99" xr:uid="{07931ED7-526E-413F-9BF2-D8E09E05D886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600" xr:uid="{A8002898-2E51-4814-AE56-A00AF591E8BE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2" xr:uid="{9AE6CFD9-8372-4C65-9029-CCCFEDBFA4B9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2" xr:uid="{117FDC0C-AD2D-45F8-B80A-ABE36AB52C0B}"/>
    <cellStyle name="Normal 10 9 4" xfId="687" xr:uid="{B2FEB87C-CA84-46E0-B15C-D3D05C2A3E26}"/>
    <cellStyle name="Normal 10 9 4 2" xfId="4785" xr:uid="{4F2A77F5-31E2-4693-9887-364F7BE11306}"/>
    <cellStyle name="Normal 10 9 4 3" xfId="4853" xr:uid="{79080F07-9619-4489-B5F2-49F9CC759647}"/>
    <cellStyle name="Normal 10 9 4 4" xfId="4820" xr:uid="{35978B1C-F99A-456C-B94F-1E387FE302DF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5" xr:uid="{D76EEB75-8BF9-44CC-AB19-B66879400899}"/>
    <cellStyle name="Normal 11 3 3" xfId="4897" xr:uid="{AF97DB5A-5ABC-432F-AE30-57BF406D556E}"/>
    <cellStyle name="Normal 11 3 4" xfId="4874" xr:uid="{A8DC4CE5-FA1F-404B-8F70-24584EFF06F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6" xr:uid="{9CB4C20F-0A88-4AB4-8DBA-13965DD9B489}"/>
    <cellStyle name="Normal 13 2 3 3" xfId="4898" xr:uid="{5D531C90-77B5-41A0-91B0-B8924EF33593}"/>
    <cellStyle name="Normal 13 2 3 4" xfId="4875" xr:uid="{E5FF7196-E275-4039-B2BD-33DE8D30C47C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9" xr:uid="{F55BD29A-FEB9-4754-94F9-DABC9C567085}"/>
    <cellStyle name="Normal 13 3 5" xfId="4899" xr:uid="{3C179404-FF3C-4529-8FD4-287EB8CBBE50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7" xr:uid="{3769D941-E604-45A5-90CF-BD1124B97663}"/>
    <cellStyle name="Normal 14 4 3" xfId="4900" xr:uid="{413B8AAA-8698-44B2-8749-9A046DC7A454}"/>
    <cellStyle name="Normal 14 4 4" xfId="4876" xr:uid="{D14BD9ED-C605-4A67-B41C-F341F860D5AA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0" xr:uid="{270722DC-C09A-47C4-9F87-3513820AE160}"/>
    <cellStyle name="Normal 15 3 5" xfId="4902" xr:uid="{DDC1141F-523B-4368-9BAA-0470ED663CDE}"/>
    <cellStyle name="Normal 15 4" xfId="4317" xr:uid="{8D39809D-26D4-4C6B-9648-4D8B4EE914CC}"/>
    <cellStyle name="Normal 15 4 2" xfId="4589" xr:uid="{64FD5A7D-8B84-4992-9D1F-34D88340CC06}"/>
    <cellStyle name="Normal 15 4 2 2" xfId="4778" xr:uid="{5EE8F2A5-B230-400E-B7B8-F070B6580B6B}"/>
    <cellStyle name="Normal 15 4 3" xfId="4901" xr:uid="{7C5ED24C-045E-41D3-A850-700F6A4FF1B8}"/>
    <cellStyle name="Normal 15 4 4" xfId="4877" xr:uid="{3C7B9D11-CEDF-4F21-89C6-5899870CC044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1" xr:uid="{6BF8F2B9-D50B-43B5-BA34-3731A1323EAF}"/>
    <cellStyle name="Normal 16 2 5" xfId="4903" xr:uid="{0CBE6ECA-4920-4C01-8615-A42C04E8C6F8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2" xr:uid="{78CB9532-2654-42E7-853F-2EF4EDFCD1CD}"/>
    <cellStyle name="Normal 17 2 5" xfId="4904" xr:uid="{C34F7B0C-311C-44B1-A423-F8FA8896A9CF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9" xr:uid="{4F9DC635-515D-4C6E-9C75-A3179B19E99F}"/>
    <cellStyle name="Normal 18 3 3" xfId="4905" xr:uid="{55113606-E49E-4554-90B5-D0698E3760EA}"/>
    <cellStyle name="Normal 18 3 4" xfId="4878" xr:uid="{0E7F1A50-4E84-4FA2-97EE-D30020DDB268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8" xr:uid="{DFA22288-9F0D-4ADC-B4FD-34DD9A11829E}"/>
    <cellStyle name="Normal 2 2 3 2 2 2" xfId="4838" xr:uid="{FBF269DB-F116-4B5F-B698-10EDD93789B8}"/>
    <cellStyle name="Normal 2 2 3 2 2 2 2" xfId="5715" xr:uid="{4AE19382-7A5C-4803-8B4F-1752FA953564}"/>
    <cellStyle name="Normal 2 2 3 2 2 3" xfId="5520" xr:uid="{3D201ECA-00C3-472A-80DF-A81E2FBDDF3C}"/>
    <cellStyle name="Normal 2 2 3 2 2 4" xfId="5536" xr:uid="{5D8EBB32-626A-4846-8BDA-4C556AE76009}"/>
    <cellStyle name="Normal 2 2 3 2 3" xfId="4923" xr:uid="{9BA564D4-1C11-4CCB-BDEE-E2211087CA05}"/>
    <cellStyle name="Normal 2 2 3 2 4" xfId="5478" xr:uid="{E17A1CDB-AD48-4603-8C71-BDCD070F8120}"/>
    <cellStyle name="Normal 2 2 3 3" xfId="4706" xr:uid="{C552DF1F-8B5B-4223-8A77-243E549FDCA6}"/>
    <cellStyle name="Normal 2 2 3 4" xfId="4879" xr:uid="{57D1115B-EC7F-4F0D-9D37-40827A7A65E8}"/>
    <cellStyle name="Normal 2 2 3 5" xfId="4868" xr:uid="{DE8DE018-1FDA-45AA-B9FB-BE11AFC29CF9}"/>
    <cellStyle name="Normal 2 2 4" xfId="4324" xr:uid="{8879226F-2111-4565-AF46-876A7BE55D44}"/>
    <cellStyle name="Normal 2 2 4 2" xfId="4595" xr:uid="{2D91A38E-CD3B-44CD-BF6E-21C05E055A25}"/>
    <cellStyle name="Normal 2 2 4 2 2" xfId="4780" xr:uid="{CAE41E19-1D19-46F9-A6EA-47D0214BFE3A}"/>
    <cellStyle name="Normal 2 2 4 3" xfId="4906" xr:uid="{2D3A4019-7041-4844-BF77-6E0F2B901235}"/>
    <cellStyle name="Normal 2 2 4 4" xfId="4880" xr:uid="{2AD8D5C6-F338-4000-BDF4-FE84A315E97C}"/>
    <cellStyle name="Normal 2 2 5" xfId="4454" xr:uid="{598C08F5-11D4-4448-A08A-BF99F7CDF576}"/>
    <cellStyle name="Normal 2 2 5 2" xfId="4837" xr:uid="{FEF70BEE-F3B5-44A9-97ED-2138DBF497B3}"/>
    <cellStyle name="Normal 2 2 6" xfId="4926" xr:uid="{6131314C-5072-477A-9999-9701651B4180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2" xr:uid="{36969929-886B-406E-8149-17C5224C7AEF}"/>
    <cellStyle name="Normal 2 3 2 3 3" xfId="4908" xr:uid="{514EC87E-C1E3-40A3-B8B5-F12CD4599804}"/>
    <cellStyle name="Normal 2 3 2 3 4" xfId="4881" xr:uid="{CA5DE9E1-64DC-43DB-A707-97D92BD0E4AB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4 2" xfId="5569" xr:uid="{9D447182-6518-4940-A996-E8E458D6A495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1" xr:uid="{1D875CCF-7B96-4E47-B224-9A4D4B1C6B01}"/>
    <cellStyle name="Normal 2 3 6 3" xfId="4907" xr:uid="{FBD44FA3-223A-4AD2-AF1B-0AB03F053065}"/>
    <cellStyle name="Normal 2 3 6 4" xfId="4882" xr:uid="{A3AE7A27-2244-4D21-9D8E-6AC85AF416EB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6" xr:uid="{37B9AD9B-4528-46E4-9D30-9DBDDBDFE177}"/>
    <cellStyle name="Normal 2 4 4" xfId="4458" xr:uid="{68194DA7-C351-4737-A6E2-1FA81ADAED31}"/>
    <cellStyle name="Normal 2 4 5" xfId="4927" xr:uid="{3FA49298-BDEC-43A7-9E28-056DD1598FF5}"/>
    <cellStyle name="Normal 2 4 6" xfId="4925" xr:uid="{ECF1B885-C8DF-4650-8C66-BFAD98B5B6CA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09" xr:uid="{7A0CC25B-0D9C-447A-8155-D96D647A44F2}"/>
    <cellStyle name="Normal 2 5 3 2 2" xfId="5713" xr:uid="{C4283D88-1CCF-47DA-AD08-72134CADFEEC}"/>
    <cellStyle name="Normal 2 5 3 3" xfId="4919" xr:uid="{1F2C0CB7-AB55-465A-9EE4-292965AF378D}"/>
    <cellStyle name="Normal 2 5 3 3 2" xfId="5712" xr:uid="{2AF8268F-4484-479F-AD37-6AA5250A6728}"/>
    <cellStyle name="Normal 2 5 3 4" xfId="5475" xr:uid="{2F9B5AA3-70A2-4676-B415-1E6EB5D155D0}"/>
    <cellStyle name="Normal 2 5 3 4 2" xfId="5524" xr:uid="{ED482B88-DF69-4B22-90D7-3587146B17C4}"/>
    <cellStyle name="Normal 2 5 4" xfId="4839" xr:uid="{37510C4B-67E4-44EA-8384-97D97CD9102F}"/>
    <cellStyle name="Normal 2 5 5" xfId="4835" xr:uid="{D47BBE6B-E64A-430E-99FE-370AE9667519}"/>
    <cellStyle name="Normal 2 5 6" xfId="4834" xr:uid="{B54C7F1D-B3C8-48AD-BDAA-AEE1EC6C2E19}"/>
    <cellStyle name="Normal 2 5 7" xfId="4922" xr:uid="{3A56ECA2-4C8E-464C-BC44-08C71CF583D3}"/>
    <cellStyle name="Normal 2 5 8" xfId="4892" xr:uid="{2FAA21E6-81BD-47B3-BA61-830072FFEC32}"/>
    <cellStyle name="Normal 2 6" xfId="3736" xr:uid="{062F5EAA-23BD-48A8-8B68-75D1E89C1A45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07" xr:uid="{6BFA2168-8BE9-4FA8-9D62-A25DBF339BE0}"/>
    <cellStyle name="Normal 2 6 4" xfId="4686" xr:uid="{423DB43C-75AF-49D7-BDFE-751ECD87E4C4}"/>
    <cellStyle name="Normal 2 6 5" xfId="4832" xr:uid="{0F326776-1A3E-4750-B78E-82DAE0B5871D}"/>
    <cellStyle name="Normal 2 6 5 2" xfId="4883" xr:uid="{8C19A122-BFB3-4865-948C-F459817BD70D}"/>
    <cellStyle name="Normal 2 6 6" xfId="4819" xr:uid="{35B41023-002B-40CC-88E4-85F046D81708}"/>
    <cellStyle name="Normal 2 6 7" xfId="5494" xr:uid="{ACB0BC51-DCE8-4CAD-863A-CD82005D8C5C}"/>
    <cellStyle name="Normal 2 6 8" xfId="5503" xr:uid="{70444164-C2F2-4EA6-B9FF-EA35E05ABA74}"/>
    <cellStyle name="Normal 2 6 9" xfId="4701" xr:uid="{3E3D167C-ED58-44F4-99E7-E414CB21534A}"/>
    <cellStyle name="Normal 2 7" xfId="4406" xr:uid="{8D366A65-FEDC-4227-BE49-6A36FE242731}"/>
    <cellStyle name="Normal 2 7 2" xfId="4688" xr:uid="{186E9C9A-91B6-4387-8591-EC2F639B6A69}"/>
    <cellStyle name="Normal 2 7 2 2" xfId="4721" xr:uid="{51957751-7FE7-4BC8-8077-36B0DD5F720C}"/>
    <cellStyle name="Normal 2 7 3" xfId="4840" xr:uid="{C04C38A5-8555-4CD7-A728-FD186C4A2716}"/>
    <cellStyle name="Normal 2 7 4" xfId="5476" xr:uid="{6168EC1A-B452-40FB-A804-0CD17E47E682}"/>
    <cellStyle name="Normal 2 7 5" xfId="4702" xr:uid="{6995315C-AD81-41E5-B772-C2D8C39393B6}"/>
    <cellStyle name="Normal 2 8" xfId="4770" xr:uid="{0B87B688-C98D-4552-AFB0-E8A3AAD8EA80}"/>
    <cellStyle name="Normal 2 9" xfId="4836" xr:uid="{1D280BBE-058C-4EE5-A67C-84687CFCBF23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05" xr:uid="{040C3210-4106-45DC-94EC-C9BE3AD09DB1}"/>
    <cellStyle name="Normal 20 2 2 5" xfId="4917" xr:uid="{6BEBB8BB-4809-44BE-A51F-31F0D5C5E4F8}"/>
    <cellStyle name="Normal 20 2 3" xfId="4395" xr:uid="{189E0452-68CF-421D-BC5F-11D3096407C1}"/>
    <cellStyle name="Normal 20 2 3 2" xfId="4656" xr:uid="{BCFCDCE6-5624-4B4E-9CF8-FD91B7D903BB}"/>
    <cellStyle name="Normal 20 2 3 2 2" xfId="5549" xr:uid="{6DDF3E0B-7812-49EE-8C7E-15704AA486CE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4" xr:uid="{BD6C6DA2-BF53-4050-ABD1-8F48AE8CF69B}"/>
    <cellStyle name="Normal 20 2 6" xfId="4916" xr:uid="{5E3F7503-8D85-41A9-85B0-C43ED96AA782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3" xr:uid="{6F517775-9CDC-4FD8-B77C-2B3982B18DF8}"/>
    <cellStyle name="Normal 20 4 3" xfId="4909" xr:uid="{A2E6A5E6-CE99-4175-8816-41554148F0F2}"/>
    <cellStyle name="Normal 20 4 4" xfId="4884" xr:uid="{46063296-C9C2-4E8D-882E-B237600EF789}"/>
    <cellStyle name="Normal 20 5" xfId="4468" xr:uid="{8FB8BD1E-8933-4262-8885-0601B296D845}"/>
    <cellStyle name="Normal 20 5 2" xfId="5500" xr:uid="{73EDCC33-B7A9-433E-85D3-8DB8EB892442}"/>
    <cellStyle name="Normal 20 6" xfId="4810" xr:uid="{2FBEBA58-A043-4C7D-A51D-4E81F19CC6C1}"/>
    <cellStyle name="Normal 20 7" xfId="4869" xr:uid="{95322610-E3AC-4806-95AC-259CD8C5AB36}"/>
    <cellStyle name="Normal 20 8" xfId="4890" xr:uid="{9792A720-1DC5-4E19-970B-CEE8C6621074}"/>
    <cellStyle name="Normal 20 9" xfId="4889" xr:uid="{81312F3E-E44E-4A13-9CD8-F39C27E58DA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3" xr:uid="{E83EF1ED-22FE-45A6-90B7-2E02D7CE6AC5}"/>
    <cellStyle name="Normal 21 3 2 2" xfId="5528" xr:uid="{37261ECE-656B-4F85-B0C5-B5EF23AE3023}"/>
    <cellStyle name="Normal 21 3 3" xfId="4722" xr:uid="{75707A8D-E99F-4573-B901-1CDEEF4F4FCF}"/>
    <cellStyle name="Normal 21 4" xfId="4469" xr:uid="{BBBF06E8-86E3-4B41-B53F-687957D82874}"/>
    <cellStyle name="Normal 21 4 2" xfId="5529" xr:uid="{9289BF16-6705-4B5E-AE0E-941C1BF28916}"/>
    <cellStyle name="Normal 21 4 2 2" xfId="5709" xr:uid="{544744DA-E145-4C36-A935-F9DEF42A72C6}"/>
    <cellStyle name="Normal 21 4 2 3" xfId="5572" xr:uid="{E179F41F-0EF4-4B38-AFDF-79C5B852370D}"/>
    <cellStyle name="Normal 21 4 3" xfId="4793" xr:uid="{BA17055E-865D-4207-91DA-57E58E54648F}"/>
    <cellStyle name="Normal 21 5" xfId="4910" xr:uid="{9793CE31-915D-47AC-A01D-8712B612EE87}"/>
    <cellStyle name="Normal 21 6" xfId="5581" xr:uid="{E200B877-CE9E-4987-A513-72C6361853C0}"/>
    <cellStyle name="Normal 21 7" xfId="5582" xr:uid="{32647B78-15FA-4914-9AF6-195BC6964FE9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4" xr:uid="{140D1107-E4BE-4EA1-A0A7-63A8E60A0D46}"/>
    <cellStyle name="Normal 22 3 3" xfId="4487" xr:uid="{A8140693-B090-44C0-A1DB-C305F5FCCC2C}"/>
    <cellStyle name="Normal 22 3 4" xfId="4864" xr:uid="{402B0359-2D19-45AC-B965-B153CE6E402B}"/>
    <cellStyle name="Normal 22 4" xfId="3668" xr:uid="{1FC7FC2B-4DAF-48EB-BD08-6EBC158583EB}"/>
    <cellStyle name="Normal 22 4 10" xfId="5527" xr:uid="{950B214A-D74F-48A9-86E6-116F46E5D974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3" xr:uid="{BE10D86D-C22D-4F98-8098-85573F3C5F58}"/>
    <cellStyle name="Normal 22 4 3 2 2" xfId="5540" xr:uid="{FC2ED6A0-5E7A-492B-AE78-BD110BE4CD83}"/>
    <cellStyle name="Normal 22 4 3 3" xfId="4921" xr:uid="{86E027ED-895A-415C-9798-33C3881106D6}"/>
    <cellStyle name="Normal 22 4 3 4" xfId="5510" xr:uid="{9BC92602-A805-4B17-9E97-B3B21AE442E6}"/>
    <cellStyle name="Normal 22 4 3 5" xfId="5506" xr:uid="{607818A4-0C7B-41A0-B894-DE510295DC16}"/>
    <cellStyle name="Normal 22 4 3 6" xfId="4794" xr:uid="{4E36CC33-5443-484B-8AB7-84D98A6C0957}"/>
    <cellStyle name="Normal 22 4 4" xfId="4865" xr:uid="{168FEA7E-6A93-479F-A247-669768F62FF2}"/>
    <cellStyle name="Normal 22 4 5" xfId="4824" xr:uid="{A80196F8-6164-4F2A-9BB7-EAA038AF5515}"/>
    <cellStyle name="Normal 22 4 5 2" xfId="5539" xr:uid="{B260DEE3-6AF5-40FF-88F0-0A4C4EEB4239}"/>
    <cellStyle name="Normal 22 4 5 2 2" xfId="5560" xr:uid="{AC38867A-411D-44E6-9E23-83AC12159FBA}"/>
    <cellStyle name="Normal 22 4 5 3" xfId="5559" xr:uid="{F6F492B1-4E3F-40E3-AB5B-E2EFF199FBE2}"/>
    <cellStyle name="Normal 22 4 6" xfId="4818" xr:uid="{6A29CA93-0E92-4149-8113-E807C6C5610F}"/>
    <cellStyle name="Normal 22 4 7" xfId="4817" xr:uid="{27A4431B-2855-4337-9659-570F7221BE66}"/>
    <cellStyle name="Normal 22 4 8" xfId="4816" xr:uid="{C12129EE-EC5B-4BD9-8642-00FCD3188E71}"/>
    <cellStyle name="Normal 22 4 9" xfId="4815" xr:uid="{93C0562A-215C-4B2F-9D4A-E682C73E2224}"/>
    <cellStyle name="Normal 22 5" xfId="4472" xr:uid="{97F37249-F920-4DF6-BF87-0C9CCDCCDF2D}"/>
    <cellStyle name="Normal 22 5 2" xfId="4911" xr:uid="{3FB13D65-CB25-4754-A92D-C1C4D0902A29}"/>
    <cellStyle name="Normal 22 6" xfId="5588" xr:uid="{7712276D-1052-4FA2-B5C8-A3868960F7CF}"/>
    <cellStyle name="Normal 22 7" xfId="5583" xr:uid="{70CD56D9-E518-445C-B2F7-9AD85DF753DB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4" xr:uid="{4C43C97F-E95C-4B94-A5AF-B6D4BED4FA3C}"/>
    <cellStyle name="Normal 23 2 2 3" xfId="4866" xr:uid="{9F84D9B4-AE9D-479C-8B78-39F00D21EE12}"/>
    <cellStyle name="Normal 23 2 2 4" xfId="4841" xr:uid="{C06244E8-F146-4839-9562-764BB4B831BE}"/>
    <cellStyle name="Normal 23 2 3" xfId="4572" xr:uid="{EA02A35C-556D-4352-B529-8B4731D40F41}"/>
    <cellStyle name="Normal 23 2 3 2" xfId="4825" xr:uid="{7BF48218-CE48-4C12-BBCC-5F7C7CD594C6}"/>
    <cellStyle name="Normal 23 2 4" xfId="4885" xr:uid="{E40F270C-D6EC-43E6-9CF3-6E155ACBA252}"/>
    <cellStyle name="Normal 23 2 5" xfId="5565" xr:uid="{4B5D1BC8-F305-4721-B0F1-123516B06050}"/>
    <cellStyle name="Normal 23 2 5 2" xfId="5579" xr:uid="{F8E98562-9D38-440E-8E14-B70639ED4D11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5" xr:uid="{DA26A735-5BAE-4566-A45B-071CF562A6A2}"/>
    <cellStyle name="Normal 23 6" xfId="4912" xr:uid="{49380E7B-319D-44B9-9727-309BA54EA074}"/>
    <cellStyle name="Normal 23 7" xfId="5564" xr:uid="{B0B092BA-EE76-4283-981B-01838CD99AB7}"/>
    <cellStyle name="Normal 23 7 2" xfId="5587" xr:uid="{994B9F2D-9F9F-47CB-9A4F-9DDDC85861A6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7" xr:uid="{2DF3E62E-AE9A-4193-AE3A-388B4CF5DE62}"/>
    <cellStyle name="Normal 24 2 5" xfId="4914" xr:uid="{9BD0AC4D-C0B6-4C88-A530-D4F0F6111456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6" xr:uid="{49D93546-C454-431E-B2BE-62CF1B2CF849}"/>
    <cellStyle name="Normal 24 6" xfId="4913" xr:uid="{693A15F4-7644-44DB-9D2B-2465CF757D0E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9" xr:uid="{FD98E605-B8A2-4783-9DF9-51AF7375FB5D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8" xr:uid="{E4DCF20A-A870-4CB6-B8D7-EA07DF0B1EAD}"/>
    <cellStyle name="Normal 25 5 2 2" xfId="5562" xr:uid="{4C08E138-00FA-4475-94D5-BC66564F2215}"/>
    <cellStyle name="Normal 25 5 3" xfId="5706" xr:uid="{2E2A4E22-E207-44FC-ADCB-38AA3A265F47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7" xr:uid="{30F89ADE-8034-41A6-B145-EA261462E0C9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693" xr:uid="{306A489E-91C3-49AF-BA40-826F7E5B53F8}"/>
    <cellStyle name="Normal 27 5" xfId="5492" xr:uid="{03A9E370-11F8-4FF0-8A6D-BC61A658D17B}"/>
    <cellStyle name="Normal 27 5 2" xfId="5543" xr:uid="{20AB3DE9-2D61-4B4A-9C30-7811577BB3D0}"/>
    <cellStyle name="Normal 27 6" xfId="4812" xr:uid="{1B62CCF7-5CA4-47C9-BD81-5A74B786ABDB}"/>
    <cellStyle name="Normal 27 7" xfId="5504" xr:uid="{7CDCCE04-E37C-444C-AA45-6A02DBECC1AE}"/>
    <cellStyle name="Normal 27 8" xfId="4704" xr:uid="{29952D78-B960-47F7-ABE3-69BB82E8AEA9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3 2" xfId="5570" xr:uid="{29379347-544F-47A0-826B-3D2CED620C85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4771" xr:uid="{DF401B2A-9D5B-467B-8F37-1C7D4338A0A6}"/>
    <cellStyle name="Normal 3 2 5 3" xfId="5477" xr:uid="{FD557A9D-FCC4-4423-A924-EE0ADAEE1F04}"/>
    <cellStyle name="Normal 3 2 5 4" xfId="4703" xr:uid="{D507E0A7-59E3-428F-B2E6-FA320442F3DC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3" xr:uid="{6F44C895-D4EE-48FF-A902-24F453D9CD23}"/>
    <cellStyle name="Normal 3 4 2 2 2" xfId="5558" xr:uid="{4044FDF7-8163-4BB7-B4E3-542C1061493B}"/>
    <cellStyle name="Normal 3 4 2 2 3" xfId="5556" xr:uid="{C0D286AB-1D95-418A-9D39-96CAB006C3EC}"/>
    <cellStyle name="Normal 3 4 2 3" xfId="5557" xr:uid="{79EED2BD-6FA1-4DA1-AC56-041E4BAD2CE5}"/>
    <cellStyle name="Normal 3 4 2 3 2" xfId="5563" xr:uid="{7F1B2407-ABD7-4B5F-B975-68DA5ED7A18E}"/>
    <cellStyle name="Normal 3 4 2 3 2 2" xfId="5704" xr:uid="{5C810DAB-7307-44BD-899F-B4168945883C}"/>
    <cellStyle name="Normal 3 4 2 3 3" xfId="5711" xr:uid="{4F98CF3C-72D1-4E3D-9CB8-FD337D1721C2}"/>
    <cellStyle name="Normal 3 4 2 4" xfId="5561" xr:uid="{DBA33CA7-9AD4-4091-9F31-A3C8C9A981EF}"/>
    <cellStyle name="Normal 3 4 2 4 2" xfId="5601" xr:uid="{D5EDFA6E-8368-4E7E-BFB9-88DBF80B3CD7}"/>
    <cellStyle name="Normal 3 4 2 5" xfId="5554" xr:uid="{2D8B4658-0997-4001-B666-FD2FC37C62EB}"/>
    <cellStyle name="Normal 3 4 3" xfId="4560" xr:uid="{6FE9DBBC-F0C4-4131-937D-B504FC092390}"/>
    <cellStyle name="Normal 3 4 3 2" xfId="5602" xr:uid="{116BF080-751D-47D6-BD72-7F9A94186B51}"/>
    <cellStyle name="Normal 3 4 3 2 2" xfId="5705" xr:uid="{4C1B9F2B-36AC-4FBC-A8D9-D3790704AE0C}"/>
    <cellStyle name="Normal 3 5" xfId="4287" xr:uid="{046AE01D-A4D4-47BC-A4B9-2FC83F7E5298}"/>
    <cellStyle name="Normal 3 5 2" xfId="4573" xr:uid="{2C41BE8F-B6A0-4666-A092-ED91F048346C}"/>
    <cellStyle name="Normal 3 5 2 2" xfId="4844" xr:uid="{3411F979-7B13-4FCB-8D27-F9BCEF6B005B}"/>
    <cellStyle name="Normal 3 5 3" xfId="4918" xr:uid="{646F4DE7-1FD0-4558-ACBF-2825E3BF8FB3}"/>
    <cellStyle name="Normal 3 5 4" xfId="4886" xr:uid="{9F3D1F08-2672-4668-9A76-7978D4CE702D}"/>
    <cellStyle name="Normal 3 6" xfId="83" xr:uid="{EC173372-2831-41ED-88C4-207DAEED39E8}"/>
    <cellStyle name="Normal 3 6 2" xfId="5508" xr:uid="{6AC68C55-3517-4637-8830-98836292B50A}"/>
    <cellStyle name="Normal 3 6 2 2" xfId="5505" xr:uid="{7666E345-2D32-461D-89D1-A89EE2FC7AA2}"/>
    <cellStyle name="Normal 3 6 2 3" xfId="5719" xr:uid="{98D9C5FC-2383-4104-9C4C-F34B515EC3D8}"/>
    <cellStyle name="Normal 3 6 3" xfId="4842" xr:uid="{F64103C3-1DFA-4B89-A5D2-14B597D9A605}"/>
    <cellStyle name="Normal 3 6 3 2" xfId="5721" xr:uid="{84EA3DFC-E2CD-4BB0-97F4-83CA8178BE00}"/>
    <cellStyle name="Normal 3 6 3 3" xfId="5720" xr:uid="{21172428-1E7D-4D88-A899-65E27085556A}"/>
    <cellStyle name="Normal 3 6 4" xfId="5707" xr:uid="{F3576625-E251-418C-AE56-F4DD3CDBDA12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5" xr:uid="{54CEDA55-4310-4C34-88C4-E8F19B5EA7EB}"/>
    <cellStyle name="Normal 4 2 2 2 2 3" xfId="5553" xr:uid="{6057E9C7-678B-4E70-BFF5-F59EF5C95555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5" xr:uid="{57A47D2F-99D0-416F-B707-BC615AB3B809}"/>
    <cellStyle name="Normal 4 2 3 2 3" xfId="5521" xr:uid="{5B4E9BC7-CA78-49B7-A460-1E4E1B96B55F}"/>
    <cellStyle name="Normal 4 2 3 3" xfId="4566" xr:uid="{BE4FC7CD-F34D-4F1B-96B8-4C951C03170E}"/>
    <cellStyle name="Normal 4 2 3 3 2" xfId="4726" xr:uid="{EBB1DEE5-7344-462B-87E2-FB5710C39ED5}"/>
    <cellStyle name="Normal 4 2 3 4" xfId="4727" xr:uid="{8DED82C7-0696-4D13-A66E-DBBAEF78262D}"/>
    <cellStyle name="Normal 4 2 3 5" xfId="4728" xr:uid="{96BAFE71-A21E-4939-8FA3-81CBF62004CC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9" xr:uid="{4202EE39-0D08-408D-BF1F-F32DC98BE46C}"/>
    <cellStyle name="Normal 4 2 4 2 3" xfId="4867" xr:uid="{13CDCC48-4A88-4837-833A-A74308FC2952}"/>
    <cellStyle name="Normal 4 2 4 2 3 2" xfId="5603" xr:uid="{48F40779-0A9D-4DE9-BA13-329123F7EDC3}"/>
    <cellStyle name="Normal 4 2 4 2 4" xfId="4833" xr:uid="{9AD58ED9-08FE-4197-86EC-6081AED545D8}"/>
    <cellStyle name="Normal 4 2 4 3" xfId="4567" xr:uid="{12E74042-91BB-4385-858A-F89982E395B7}"/>
    <cellStyle name="Normal 4 2 4 3 2" xfId="4799" xr:uid="{E2910458-95C4-437C-BFE5-3B9667B54BCE}"/>
    <cellStyle name="Normal 4 2 4 4" xfId="4887" xr:uid="{FBD8EC33-FD3C-42C8-BD3A-D9CA1D047379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F36EEFF8-9BA7-40AD-B543-3B1BB5C9A933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5" xr:uid="{7CD64785-7BC2-47E1-AE8A-2076AD771669}"/>
    <cellStyle name="Normal 4 3 4" xfId="699" xr:uid="{76085EC5-0529-4D74-A1F6-0D35DFA8D307}"/>
    <cellStyle name="Normal 4 3 4 2" xfId="4482" xr:uid="{CA580C14-4467-4359-83FA-4F1DD5AAABF4}"/>
    <cellStyle name="Normal 4 3 4 2 2" xfId="5532" xr:uid="{3012A6CC-8E63-4AAB-B336-A60019F30260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5" xr:uid="{82D97E52-BF97-42A1-957E-686A81FD7B22}"/>
    <cellStyle name="Normal 4 4" xfId="3738" xr:uid="{FD6CD9AE-9EA2-45AF-84AA-DCD5B84564E0}"/>
    <cellStyle name="Normal 4 4 2" xfId="4281" xr:uid="{519939FC-48BF-4502-9F01-34B063D97408}"/>
    <cellStyle name="Normal 4 4 2 2" xfId="5511" xr:uid="{7F8A4BEA-472B-4257-9936-18344AE679ED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3" xr:uid="{5EA2982D-31C9-4361-9974-59B5AC3D39D7}"/>
    <cellStyle name="Normal 4 4 4 2 2" xfId="5718" xr:uid="{130907DE-8C4D-44AA-9AA8-6ABC6194B1A2}"/>
    <cellStyle name="Normal 4 4 4 2 3" xfId="5710" xr:uid="{0C608C06-0FFD-4065-8AF9-DFBCF770B579}"/>
    <cellStyle name="Normal 4 4 4 2 4" xfId="5573" xr:uid="{BE071836-B765-4C58-BFA6-33A6AACB5E14}"/>
    <cellStyle name="Normal 4 4 4 3" xfId="4920" xr:uid="{9D4137CA-2643-4C7A-89D7-B13A2DE21C5D}"/>
    <cellStyle name="Normal 4 4 4 3 2" xfId="5716" xr:uid="{26649B98-DE6E-4242-9284-02BD65340E8F}"/>
    <cellStyle name="Normal 4 4 4 4" xfId="5708" xr:uid="{39B752E4-B832-45E9-855E-9FD05BBBC752}"/>
    <cellStyle name="Normal 4 4 5" xfId="5522" xr:uid="{B6452790-45EB-4FF5-88BA-B378EC2C9D75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5F15118B-0A9B-4C3C-98CE-7EDA8485E00B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496" xr:uid="{67537342-891B-460B-B663-2532156DA641}"/>
    <cellStyle name="Normal 45 2 2" xfId="5714" xr:uid="{CB68444D-9F8F-471D-A5FB-2939DFA93DEE}"/>
    <cellStyle name="Normal 45 3" xfId="5495" xr:uid="{ABFF7DD7-A951-4CA9-AC91-45F4BB54F831}"/>
    <cellStyle name="Normal 45 4" xfId="4847" xr:uid="{A79F2780-1EB9-4154-BD96-E5798D823EBE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604" xr:uid="{A6C0AD84-C768-4098-8241-4670B1F3C927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4" xr:uid="{F1669AF4-8D9A-4EFF-AEDB-12B0FDDD91A7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3" xr:uid="{FA73ACC1-0903-43FF-BAE1-BE28D356981D}"/>
    <cellStyle name="Normal 5 11 4" xfId="722" xr:uid="{808FA53A-B689-4E59-8801-716276933DAC}"/>
    <cellStyle name="Normal 5 11 4 2" xfId="4800" xr:uid="{52602815-10C7-4357-A477-89164DAB38C9}"/>
    <cellStyle name="Normal 5 11 4 3" xfId="4855" xr:uid="{248B3C52-F358-491C-8DF8-A65ECE02DC82}"/>
    <cellStyle name="Normal 5 11 4 4" xfId="4826" xr:uid="{D13A1B86-210A-41C9-8277-144C8D501495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605" xr:uid="{FC611F47-FA7B-46E4-BAE4-031D07F7F2D6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0" xr:uid="{92F8A17F-E11D-4877-A524-EDC1AC49B2C8}"/>
    <cellStyle name="Normal 5 2" xfId="71" xr:uid="{5FD15914-3F03-4756-83EA-A0A5DDC3F081}"/>
    <cellStyle name="Normal 5 2 2" xfId="3731" xr:uid="{84FC1069-AC15-48C7-8402-933A81DDC88B}"/>
    <cellStyle name="Normal 5 2 2 10" xfId="4697" xr:uid="{4B597E87-5FC4-4635-873B-DC390B8D086F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45" xr:uid="{53EA3583-4DC3-4E59-8870-6E6C6C4786BC}"/>
    <cellStyle name="Normal 5 2 2 2 5" xfId="5473" xr:uid="{97133395-134E-4DC6-AD7E-0C5DDE6EF102}"/>
    <cellStyle name="Normal 5 2 2 2 6" xfId="4698" xr:uid="{5B6BF480-3E0A-4C2E-8E17-1A3D0B6B9A24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1" xr:uid="{8B137CE4-99FA-4802-97E5-187436DCABF8}"/>
    <cellStyle name="Normal 5 2 2 8" xfId="5541" xr:uid="{9D5B25DE-E3FC-4C51-AC91-FFD3B186518F}"/>
    <cellStyle name="Normal 5 2 2 9" xfId="5537" xr:uid="{35AB36FA-8049-40E9-9B61-43DE3D5D0E27}"/>
    <cellStyle name="Normal 5 2 3" xfId="4379" xr:uid="{3D93D95F-1BD9-416C-9A99-DD561FAA9933}"/>
    <cellStyle name="Normal 5 2 3 10" xfId="4699" xr:uid="{049EEDE8-6A38-4C4C-8014-3D873F0E04A9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45" xr:uid="{E8D30DF7-2C46-49F5-A5CC-9420CE92733E}"/>
    <cellStyle name="Normal 5 2 3 2 3 3" xfId="4784" xr:uid="{943E58B5-B407-4881-BEDA-49977F82A258}"/>
    <cellStyle name="Normal 5 2 3 2 4" xfId="5474" xr:uid="{F01C604C-454B-435A-AB57-63C4A8280E41}"/>
    <cellStyle name="Normal 5 2 3 2 4 2" xfId="5544" xr:uid="{D29F958B-3A1D-44E4-BDCB-1F6AE4B06FE5}"/>
    <cellStyle name="Normal 5 2 3 2 5" xfId="4700" xr:uid="{4337DEF6-3011-4430-9A75-91C500EB8356}"/>
    <cellStyle name="Normal 5 2 3 3" xfId="4680" xr:uid="{830CD712-D3FB-4CC9-B3D9-FBA5CD180CD1}"/>
    <cellStyle name="Normal 5 2 3 3 2" xfId="4915" xr:uid="{B9CF1433-4B3F-4767-9FD4-904A9B9B040B}"/>
    <cellStyle name="Normal 5 2 3 4" xfId="4695" xr:uid="{5680DFCB-D6B2-405A-BEE8-DA86CBEA5EF2}"/>
    <cellStyle name="Normal 5 2 3 4 2" xfId="4888" xr:uid="{30996407-C604-4A12-9685-1407D4252585}"/>
    <cellStyle name="Normal 5 2 3 5" xfId="4677" xr:uid="{5EE9E920-35C7-4D62-BF4D-8A37A1A65C59}"/>
    <cellStyle name="Normal 5 2 3 5 2" xfId="5717" xr:uid="{BA96D6E9-F54A-480D-81BD-CDC019896F9A}"/>
    <cellStyle name="Normal 5 2 3 6" xfId="5493" xr:uid="{4FE864A4-DA4B-4BA7-8511-464D96951052}"/>
    <cellStyle name="Normal 5 2 3 7" xfId="5502" xr:uid="{E915696B-2723-439F-8B7C-2C6F93601111}"/>
    <cellStyle name="Normal 5 2 3 8" xfId="5542" xr:uid="{890E304C-FB43-439D-9052-97C36CA9C289}"/>
    <cellStyle name="Normal 5 2 3 9" xfId="5538" xr:uid="{128267D9-966C-42FB-911A-E0DFBB2C1911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50" xr:uid="{1E2FCF34-3DE8-4434-867B-2B4CEE383C1C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7" xr:uid="{FC18320B-CE94-4A6B-BD03-5EFC0D2BF8FF}"/>
    <cellStyle name="Normal 5 4 2 6 4 3" xfId="4856" xr:uid="{3DD00D64-1FB3-489D-A26E-01258C752A47}"/>
    <cellStyle name="Normal 5 4 2 6 4 4" xfId="4831" xr:uid="{1EF70133-DA28-4F97-AA1B-5D80BFF8EBF5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52" xr:uid="{480F250D-4B05-4085-B5A9-A5B17E694483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606" xr:uid="{4AB5B4C2-9C80-4C6E-9C45-8B7F6B81963B}"/>
    <cellStyle name="Normal 5 4 4 4 3" xfId="850" xr:uid="{2A3BDC76-02AD-46D7-BDFA-73D54EE30ABB}"/>
    <cellStyle name="Normal 5 4 4 4 4" xfId="851" xr:uid="{36E31E65-9939-4FC0-BBD7-D204B86FD075}"/>
    <cellStyle name="Normal 5 4 4 4 5" xfId="5551" xr:uid="{96AFABD2-9CBC-4E94-931A-0D173B35F967}"/>
    <cellStyle name="Normal 5 4 4 5" xfId="852" xr:uid="{489E6B3D-E185-4A11-8C73-3FFC40F8A126}"/>
    <cellStyle name="Normal 5 4 4 5 2" xfId="5607" xr:uid="{57BDB8A9-527E-4650-AD26-DB33E2157523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6" xr:uid="{9E03E85B-8A54-4AF3-B96D-F00276E1C454}"/>
    <cellStyle name="Normal 5 4 7 4 3" xfId="4857" xr:uid="{403E97F4-41C1-4949-956E-870644FBD79E}"/>
    <cellStyle name="Normal 5 4 7 4 4" xfId="4830" xr:uid="{29A46F68-6EC5-4228-AA02-B75E9891C613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608" xr:uid="{024BE40A-DF0A-4076-9BC8-03002E2BE35E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0" xr:uid="{EFC29FDD-DF63-4239-98D1-564CD4F1DEC7}"/>
    <cellStyle name="Normal 5 5 3 2 2 2 3" xfId="4731" xr:uid="{A61C71DC-252D-4FDA-BF59-0884808D2EE0}"/>
    <cellStyle name="Normal 5 5 3 2 2 3" xfId="955" xr:uid="{0B9A5734-1A3C-4682-8F6A-A2961F3F3809}"/>
    <cellStyle name="Normal 5 5 3 2 2 3 2" xfId="4732" xr:uid="{38182EC3-7679-4615-BA62-4374E0B09D29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3" xr:uid="{07D83F94-5E0A-42D6-A3E9-3D04F454BB0A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4" xr:uid="{622E7B13-CFBD-4DF3-A629-52AE95549001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5" xr:uid="{C96A81AF-ABBD-47F3-BE66-EDD3A0C098DD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6" xr:uid="{B3828810-C62C-4EDD-A22C-9B163B7EAD37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7" xr:uid="{8FFBE960-ECE9-4F48-ABCB-0831A0583901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609" xr:uid="{0B2C79B5-63A6-4700-AF40-A14500C86F04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610" xr:uid="{FFD4E68E-96C1-43BD-986F-49971AA72BFC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611" xr:uid="{66EC48AE-F270-47D0-B872-8E36F6432702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612" xr:uid="{F13C8DFB-4A17-4ED3-BE6A-A2474A858762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613" xr:uid="{DBFCA96B-4EFB-40D5-9404-F646E53F67AD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614" xr:uid="{CA007F5A-9A9F-4ADD-BA77-C3601F544359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15" xr:uid="{52725503-C2CA-4138-BF7D-C6330A3DDBC7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16" xr:uid="{1C699BBD-591D-49D6-BE68-DEE90B50F63D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17" xr:uid="{76731C69-230E-40D8-BF85-7F7398A06AC9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18" xr:uid="{A3EF3472-7927-450F-9022-7667DC61CBAC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19" xr:uid="{B54D4036-6772-43B3-99E9-717AAEDE4F38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20" xr:uid="{BA0D7884-EB8C-46A1-BB7B-3AA8C64439B0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21" xr:uid="{EAEAD092-FF7A-431D-B528-F983F2181892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22" xr:uid="{92E0732D-8CEF-4FA8-A3B3-66F62AA4A790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23" xr:uid="{76906149-2B1C-4B7E-B8F1-9B9386DF3AB3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1" xr:uid="{FB891BA1-C979-4F5F-9283-9CD6A0558779}"/>
    <cellStyle name="Normal 6 10 2 3" xfId="1299" xr:uid="{78ED2972-A832-4B12-A26A-7E53F0E44244}"/>
    <cellStyle name="Normal 6 10 2 4" xfId="1300" xr:uid="{70F04B64-70C0-4A7D-9AFB-9BD63129E3AD}"/>
    <cellStyle name="Normal 6 10 2 5" xfId="5523" xr:uid="{5C76097A-9B53-40EE-BE79-E075127C2612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24" xr:uid="{BCB5BD9B-CC82-44D0-B8F9-1749238A6D7C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1" xr:uid="{177A3EF9-A2A4-4AAA-8A95-C5AAEC9E5D00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25" xr:uid="{57C164AA-01B2-4C52-9FD5-83288208A283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26" xr:uid="{0CBD7ECA-C7CA-4B82-9E98-7BF0FC452202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6" xr:uid="{C42138ED-ED9B-4983-A241-9053635570C8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1" xr:uid="{ED4DA6F0-72C9-49D1-9771-BDA3E6DBE50B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27" xr:uid="{13295979-82B7-4317-B02F-3E97DCFC3F3F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8" xr:uid="{21D14D1D-C860-44F8-B25E-D3A9447A350B}"/>
    <cellStyle name="Normal 6 4 3 2 2 2 3" xfId="4739" xr:uid="{FB2115CA-B54C-4C0A-8E22-D0EF2996F733}"/>
    <cellStyle name="Normal 6 4 3 2 2 3" xfId="1535" xr:uid="{54EDD147-8464-49D6-9FD8-FBE229AE6C84}"/>
    <cellStyle name="Normal 6 4 3 2 2 3 2" xfId="4740" xr:uid="{53DCF088-E816-47FA-9406-9B5A944A4A4A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1" xr:uid="{07C767F2-0AB9-4826-B290-989012035DC8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2" xr:uid="{C174EB0A-DFF4-42BE-8F3B-FA0BCE6FECF4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3" xr:uid="{A9726CE3-4EC5-410C-ACD6-40DD41038A6D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4" xr:uid="{A18624A9-577E-4F8E-A5ED-794C5780E00E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5" xr:uid="{FF521482-EB41-437C-B9FD-5F597B580015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8" xr:uid="{68CDFCBA-BDCF-4E04-8FE0-012DEEB53E4E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28" xr:uid="{58EA08BA-DFAA-4A50-82F4-D59241C962DB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29" xr:uid="{BCB0840A-CD66-4F53-8CD2-7B1852C47F57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30" xr:uid="{E4AABE93-2EA5-4BB7-B795-2283CF48ABBE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31" xr:uid="{53177F76-F12B-46D0-8726-8F9373BF170A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32" xr:uid="{CDA89114-4682-4077-9EF2-935F5DA60ED9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633" xr:uid="{B1658443-037B-41D9-9492-4FFC67BB79C3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634" xr:uid="{D1028F92-679D-4AAA-972D-C389A4856BCB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635" xr:uid="{F93D87CE-1BCA-4F47-BFC4-F2145FB11387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636" xr:uid="{DA54915F-7B03-4E1B-8CFF-5324503D0803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637" xr:uid="{D77BB939-7B7B-4AC0-A08A-53B9BD4AE2E8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638" xr:uid="{FFB64BCB-1BFE-45C4-9010-71F0B0FCCE57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639" xr:uid="{063A9E69-4DE4-40C0-BD88-EC70F93EC6AD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640" xr:uid="{3665F69F-81A8-4615-8AFD-8760ABCEE538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641" xr:uid="{2E8521CF-4D24-4CBC-93B4-156C8A5A033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42" xr:uid="{038D47AF-2759-4DE4-891F-8A903ACBD94A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43" xr:uid="{475AA5AF-65C6-4F89-A446-D831CFD509B9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44" xr:uid="{244C735F-C094-466B-9B6C-91E83D3AC5A2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45" xr:uid="{437C1B5F-9BA1-401F-A343-5C1ACFDFC097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46" xr:uid="{D87DACE9-E8B5-423E-82CE-BDA725BEF385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2" xr:uid="{28862C4F-A95E-4284-BC9A-12DD2E3971F6}"/>
    <cellStyle name="Normal 7 2 7 4 3" xfId="4859" xr:uid="{416D553B-A222-46A2-B563-E347C7B035BD}"/>
    <cellStyle name="Normal 7 2 7 4 4" xfId="4828" xr:uid="{3998B7D0-901B-4603-BF96-1E07C409E192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47" xr:uid="{0DC72E1E-F820-4B6E-B37D-432BBD2A8063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6" xr:uid="{52B78C2F-A394-4E01-9087-DA608741ACEC}"/>
    <cellStyle name="Normal 7 3 3 2 2 2 3" xfId="4747" xr:uid="{E6D30322-79C9-4412-BBEF-89674F2B29ED}"/>
    <cellStyle name="Normal 7 3 3 2 2 3" xfId="2119" xr:uid="{59EE3DA1-DB0B-4770-AA07-504ACC639355}"/>
    <cellStyle name="Normal 7 3 3 2 2 3 2" xfId="4748" xr:uid="{D028CCD9-938B-4C53-BE93-2CCC44656743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9" xr:uid="{005BC317-E8D6-420E-A0DB-258B288D9E8C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0" xr:uid="{7C3408A5-EA30-4D6B-83A0-784964E83DA5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1" xr:uid="{F08DF3D5-BB69-4645-92BA-F74DF55750F3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2" xr:uid="{B42082B9-23AE-42C6-A4CC-0FA72844723C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3" xr:uid="{926A7375-DB78-43B4-88C9-8B3BB0A9FC0F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48" xr:uid="{300A7AFF-A110-4EFC-9839-99C195C7B813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49" xr:uid="{53DE4A34-0655-4391-BD23-77CD3882F1A5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50" xr:uid="{658C44EE-F164-4DA9-9A8D-A5586D3CDD90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51" xr:uid="{371256D7-E6A9-44D8-AE00-FB4F23867D3D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52" xr:uid="{2C7EA280-86FF-474A-B6D2-D5323FBCBD93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53" xr:uid="{76E69575-3127-461D-8532-ACDB9F5389FA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54" xr:uid="{D799AF63-A5AC-4177-B277-3C3DD55166B9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55" xr:uid="{CF6BCBB5-906E-452A-883F-CD8BACFE90E7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56" xr:uid="{4A595E59-A62A-4B02-B213-0F002848D1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57" xr:uid="{B97EB0A3-2C8A-4BE9-83DE-B646D80B65B0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58" xr:uid="{4A7660CF-D61F-4795-A717-481CBF5BD770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59" xr:uid="{A5EA559B-2F05-4748-8FCB-FEE9199C9B0B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60" xr:uid="{3D18813A-BFC7-4C51-B495-7E6207473D1D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61" xr:uid="{ACF28D47-9815-47E3-8D32-6D71D973B412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62" xr:uid="{430441E4-4C6B-4192-AB6A-0C91346A15DF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63" xr:uid="{D9D6539F-0628-4F67-973E-7E5F943248BB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0" xr:uid="{040DDC9C-0F1F-4E5B-8891-F2E825A73FCD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4" xr:uid="{CC98525A-CC30-47B1-8DAE-201DF05915E6}"/>
    <cellStyle name="Normal 7 9 4" xfId="2478" xr:uid="{E54CEC28-D8CE-4A63-B422-E849457E4CFD}"/>
    <cellStyle name="Normal 7 9 4 2" xfId="4801" xr:uid="{B57A20C4-02EB-4B50-B2DF-9CBAAFB4DF49}"/>
    <cellStyle name="Normal 7 9 4 3" xfId="4861" xr:uid="{2C2A6B1F-4C5A-45BF-9403-F4F1723EAD4F}"/>
    <cellStyle name="Normal 7 9 4 4" xfId="4827" xr:uid="{254F5C66-7484-4934-AAAF-3FA656477636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64" xr:uid="{BA9EB0BB-E3A2-48C2-A56D-E0F00C99E98D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65" xr:uid="{E80FE68F-D7CB-4F02-A72B-3AA469E89CF3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66" xr:uid="{E49865DA-C0E6-42D5-8B3E-5CBFD3C6C4AC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67" xr:uid="{F5D6936E-445C-4B1D-890F-6EE02E17673D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4" xr:uid="{20D5412F-5939-4F87-A05C-08B2FA1BB758}"/>
    <cellStyle name="Normal 8 3 3 2 2 2 3" xfId="4755" xr:uid="{83677677-BE02-4F30-B848-B6F3E8CB7682}"/>
    <cellStyle name="Normal 8 3 3 2 2 3" xfId="2711" xr:uid="{61611B3B-040E-4461-B4C8-0DDB13582815}"/>
    <cellStyle name="Normal 8 3 3 2 2 3 2" xfId="4756" xr:uid="{2E6FC24D-EA95-43E9-BF1A-3E8DB0FA8D1A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7" xr:uid="{275BA041-359A-43F3-BA1E-9317C6A20389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8" xr:uid="{26566674-39A3-453D-A1D6-2E64A18FDA1E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9" xr:uid="{B2704FEA-9939-4A1E-8CBB-057B79EE0530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0" xr:uid="{D4F2639C-4A02-4CDC-A502-75386EA56C60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1" xr:uid="{CD5E81B3-C40B-4BB3-82DA-307D5CBB78C8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68" xr:uid="{8C915B6B-89E3-4323-B1E3-410F1076B560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69" xr:uid="{D7530AE6-DCD8-4458-9DB5-BEA8F87F8E0E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70" xr:uid="{44BA6DC0-3EEB-4E65-95B7-100EC17FD5C4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71" xr:uid="{C4F98EC7-0BD6-40EC-BEA3-776FF6BDC5CE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72" xr:uid="{F3F9986D-1872-4B6E-A267-257BA9528E90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73" xr:uid="{BAF02E64-E511-4361-9D77-A4FAC225B673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74" xr:uid="{25F5D078-F2D5-41FB-B7AE-0778B714314E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75" xr:uid="{BF600C60-849E-410F-A671-02BBB43772FE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76" xr:uid="{0B8BF101-3CF1-44DD-8F11-5496BB38C4CE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77" xr:uid="{86294DEC-3602-4A6B-A937-62615B050FDF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78" xr:uid="{F0CA2737-F8C7-4C16-A8D7-CD943773649F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79" xr:uid="{77C562B8-FD03-4578-8934-28AF473D87C1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80" xr:uid="{A33AAD1A-91CD-44C1-88F2-0557B702E763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81" xr:uid="{C5C1908F-BC0C-4B70-8783-6643D08602F9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82" xr:uid="{B90451C8-2F89-40A7-8B58-F68A6BB22811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83" xr:uid="{A70DE2E2-1F3E-4746-BA81-B838175B5BA5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2" xr:uid="{15681071-4325-4935-8CB6-E4E9B322B209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5" xr:uid="{A2F69ED8-357A-4754-B497-D14C99169A54}"/>
    <cellStyle name="Normal 8 9 4" xfId="3070" xr:uid="{536FF2B0-038F-4AE5-9FE7-52C6BA46A005}"/>
    <cellStyle name="Normal 8 9 4 2" xfId="4803" xr:uid="{F279F93E-B499-4DDC-8937-D5B8F30D7CDB}"/>
    <cellStyle name="Normal 8 9 4 3" xfId="4863" xr:uid="{725E3D51-ED13-453C-AC76-56935E51B201}"/>
    <cellStyle name="Normal 8 9 4 4" xfId="4829" xr:uid="{80A641A3-DD64-40FA-B31C-E43A1F5DA3D2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84" xr:uid="{C66B520A-5D07-4E15-A8A9-CF40635B5C92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8" xr:uid="{4EDAE470-1DD4-4427-B5A8-1AA10BE85213}"/>
    <cellStyle name="Normal 9 3 3 3 2 2 3" xfId="4238" xr:uid="{5EC2DB2A-3429-4C68-9A9E-182529ED8F67}"/>
    <cellStyle name="Normal 9 3 3 3 2 2 3 2" xfId="4939" xr:uid="{AF0FA0CB-F132-490D-B1CC-7DC09C5CAD8A}"/>
    <cellStyle name="Normal 9 3 3 3 2 3" xfId="3175" xr:uid="{85E4EB72-0899-4CDE-B2A3-D779D0CB8684}"/>
    <cellStyle name="Normal 9 3 3 3 2 3 2" xfId="4239" xr:uid="{0D35D169-A9E1-4217-A710-3312CC798062}"/>
    <cellStyle name="Normal 9 3 3 3 2 3 2 2" xfId="4941" xr:uid="{1025DA86-93B6-4FA4-9E7D-E6B42CEC7478}"/>
    <cellStyle name="Normal 9 3 3 3 2 3 3" xfId="4940" xr:uid="{01A08335-F856-4634-A2E9-EEEBE7C7D438}"/>
    <cellStyle name="Normal 9 3 3 3 2 4" xfId="3176" xr:uid="{FF234467-C34C-4526-9E6D-A8AAC1711BAD}"/>
    <cellStyle name="Normal 9 3 3 3 2 4 2" xfId="4942" xr:uid="{CDE7B044-661E-4911-9B0C-AE790AB32DFB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5" xr:uid="{CE6CF6A0-CF6F-47D1-A585-55A44EF97AC4}"/>
    <cellStyle name="Normal 9 3 3 3 3 2 3" xfId="4944" xr:uid="{7C5F7F1B-A16C-4F45-AFC9-F2738A1AC5A4}"/>
    <cellStyle name="Normal 9 3 3 3 3 3" xfId="4242" xr:uid="{75AF3F6B-4569-446D-9042-B4223F0A5F58}"/>
    <cellStyle name="Normal 9 3 3 3 3 3 2" xfId="4946" xr:uid="{3E2E686C-2D21-44EE-9193-C30485EA6BAD}"/>
    <cellStyle name="Normal 9 3 3 3 3 4" xfId="4943" xr:uid="{DF940A58-DB4E-4635-B5E2-77B7AC887B02}"/>
    <cellStyle name="Normal 9 3 3 3 4" xfId="3178" xr:uid="{FAA61678-B95A-4658-BF1B-C0F2FEF8E4A4}"/>
    <cellStyle name="Normal 9 3 3 3 4 2" xfId="4243" xr:uid="{327ADF0C-6426-4F53-9C38-1819753EFB63}"/>
    <cellStyle name="Normal 9 3 3 3 4 2 2" xfId="4948" xr:uid="{28DF5F1C-47F2-4C10-8EF2-1DBAC9DC753C}"/>
    <cellStyle name="Normal 9 3 3 3 4 3" xfId="4947" xr:uid="{E5A619C9-E604-452B-B966-455F05FDFA29}"/>
    <cellStyle name="Normal 9 3 3 3 5" xfId="3179" xr:uid="{09A1ACBC-C0CB-4C1A-8729-8B9CDF8C6C5B}"/>
    <cellStyle name="Normal 9 3 3 3 5 2" xfId="4949" xr:uid="{B1951F77-E49B-47A2-A3DE-5A461FEEED8A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3" xr:uid="{EF1D60A0-AE5E-49F6-92B7-89CEDEF3D04F}"/>
    <cellStyle name="Normal 9 3 3 4 2 2 3" xfId="4952" xr:uid="{D2C8BD47-D212-4BDC-9BC0-5D511DB3D09D}"/>
    <cellStyle name="Normal 9 3 3 4 2 3" xfId="4246" xr:uid="{6C0DE8CA-5730-4C8F-A9EC-F72076C6D58A}"/>
    <cellStyle name="Normal 9 3 3 4 2 3 2" xfId="4954" xr:uid="{81FD7D52-F7CE-4D50-B106-16CEE69D7DE7}"/>
    <cellStyle name="Normal 9 3 3 4 2 4" xfId="4951" xr:uid="{2C814B38-80AF-4FE3-91FB-1256947D081E}"/>
    <cellStyle name="Normal 9 3 3 4 3" xfId="3182" xr:uid="{635E208F-86A3-4AB7-9738-B6A06CB3C906}"/>
    <cellStyle name="Normal 9 3 3 4 3 2" xfId="4247" xr:uid="{A8D1A167-6002-4C17-84E2-4A455CFC55EE}"/>
    <cellStyle name="Normal 9 3 3 4 3 2 2" xfId="4956" xr:uid="{B45B3A04-BA33-41DC-862E-07523B197C73}"/>
    <cellStyle name="Normal 9 3 3 4 3 3" xfId="4955" xr:uid="{7DB50CDB-AE0B-4871-AAD0-F0860CDEFADE}"/>
    <cellStyle name="Normal 9 3 3 4 4" xfId="3183" xr:uid="{E098A52F-FD89-44CF-9487-669FF6468F75}"/>
    <cellStyle name="Normal 9 3 3 4 4 2" xfId="4957" xr:uid="{DE7E6A0A-AC74-4E20-AB90-2C979F0B5D61}"/>
    <cellStyle name="Normal 9 3 3 4 5" xfId="4950" xr:uid="{DE592B6D-F527-41BB-A72B-F054727CC9D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0" xr:uid="{4A1876E4-55A6-44AC-A72B-EAF1EDE28FCC}"/>
    <cellStyle name="Normal 9 3 3 5 2 3" xfId="4959" xr:uid="{68DA9AD9-B9F0-4E62-B2E6-3E64C83A16A0}"/>
    <cellStyle name="Normal 9 3 3 5 3" xfId="3186" xr:uid="{F5A394A9-821F-408B-884A-6587DD2A7753}"/>
    <cellStyle name="Normal 9 3 3 5 3 2" xfId="4961" xr:uid="{EDBFD765-AE0B-44D9-A2C1-ABD6E0F392E9}"/>
    <cellStyle name="Normal 9 3 3 5 4" xfId="3187" xr:uid="{673F3A29-4FF4-449F-A591-44EDFB635A51}"/>
    <cellStyle name="Normal 9 3 3 5 4 2" xfId="4962" xr:uid="{C167CA27-A1A5-4091-91B4-C82804CDA080}"/>
    <cellStyle name="Normal 9 3 3 5 5" xfId="4958" xr:uid="{D92C1FF2-DEF6-4289-8C4A-9D3E4BF24B49}"/>
    <cellStyle name="Normal 9 3 3 6" xfId="3188" xr:uid="{C450359E-1F3A-45B5-A2FF-BCCF081E102A}"/>
    <cellStyle name="Normal 9 3 3 6 2" xfId="4249" xr:uid="{E3FDC8C8-FEA9-4756-B2B8-70E5900D1294}"/>
    <cellStyle name="Normal 9 3 3 6 2 2" xfId="4964" xr:uid="{398B3DFD-0C83-4104-B508-F7C41FE7C882}"/>
    <cellStyle name="Normal 9 3 3 6 3" xfId="4963" xr:uid="{16005697-F659-48CF-852A-BBFDF6C0A1C0}"/>
    <cellStyle name="Normal 9 3 3 7" xfId="3189" xr:uid="{B65396C8-6144-4577-B70A-7A0F4766CBEF}"/>
    <cellStyle name="Normal 9 3 3 7 2" xfId="4965" xr:uid="{435E3374-3203-42AB-97AE-0B758F6921CA}"/>
    <cellStyle name="Normal 9 3 3 8" xfId="3190" xr:uid="{49F58DF3-23CF-40F1-B1C5-BF29FD744974}"/>
    <cellStyle name="Normal 9 3 3 8 2" xfId="4966" xr:uid="{2272C713-9C97-467A-AF90-D78D8F294571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1" xr:uid="{984EB23F-E7BD-44C3-9A13-E758F31DD355}"/>
    <cellStyle name="Normal 9 3 4 2 2 2 3" xfId="4970" xr:uid="{DED0ED89-B3F3-4D53-86B3-C4327AE2ED90}"/>
    <cellStyle name="Normal 9 3 4 2 2 3" xfId="3195" xr:uid="{402E439A-DB24-4ED0-9CC6-488A5F999901}"/>
    <cellStyle name="Normal 9 3 4 2 2 3 2" xfId="4972" xr:uid="{3DB3B678-E295-4095-814E-E6B47BD1BD37}"/>
    <cellStyle name="Normal 9 3 4 2 2 4" xfId="3196" xr:uid="{56B6DAED-1368-4989-BC5D-03577D2F313D}"/>
    <cellStyle name="Normal 9 3 4 2 2 4 2" xfId="4973" xr:uid="{1B0FDC1B-1DFF-4193-95E3-41DF503E47F5}"/>
    <cellStyle name="Normal 9 3 4 2 2 5" xfId="4969" xr:uid="{55FB32BF-091E-41C2-A08B-14AD9189BD9A}"/>
    <cellStyle name="Normal 9 3 4 2 3" xfId="3197" xr:uid="{AE0C72F5-C65C-40F8-997A-BE82FE4AAEF2}"/>
    <cellStyle name="Normal 9 3 4 2 3 2" xfId="4251" xr:uid="{74522319-1DFD-4241-AD02-C95B2C2F3055}"/>
    <cellStyle name="Normal 9 3 4 2 3 2 2" xfId="4975" xr:uid="{3945B662-466A-4833-A82B-BDE81ABEBADB}"/>
    <cellStyle name="Normal 9 3 4 2 3 3" xfId="4974" xr:uid="{523EA47E-ED82-4533-9D7B-54237DB14848}"/>
    <cellStyle name="Normal 9 3 4 2 4" xfId="3198" xr:uid="{1964B088-DD81-4689-8774-DC35D99AC0A7}"/>
    <cellStyle name="Normal 9 3 4 2 4 2" xfId="4976" xr:uid="{8B8B9609-B0D6-4A83-9E7B-4BA1F9728E5E}"/>
    <cellStyle name="Normal 9 3 4 2 5" xfId="3199" xr:uid="{85AA862A-566A-4298-95CA-001900BFF469}"/>
    <cellStyle name="Normal 9 3 4 2 5 2" xfId="4977" xr:uid="{09663CB2-52C0-40F9-A61C-CD9B6BD444C1}"/>
    <cellStyle name="Normal 9 3 4 2 6" xfId="4968" xr:uid="{AF27CFDD-3B24-4403-976B-19E331F51BD4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0" xr:uid="{C056848B-28B0-4994-A71D-7B10A47CD5E5}"/>
    <cellStyle name="Normal 9 3 4 3 2 3" xfId="4979" xr:uid="{3CFB0BB0-CD2A-41BB-AF16-F3CD9A17D630}"/>
    <cellStyle name="Normal 9 3 4 3 3" xfId="3202" xr:uid="{859E553D-2322-4DB5-9E80-3DCC002E1CE7}"/>
    <cellStyle name="Normal 9 3 4 3 3 2" xfId="4981" xr:uid="{344DA40A-28E1-42DD-8304-9F7C6F45DD4E}"/>
    <cellStyle name="Normal 9 3 4 3 4" xfId="3203" xr:uid="{C9E2BC69-2D11-4B5E-8793-867FEC47FD74}"/>
    <cellStyle name="Normal 9 3 4 3 4 2" xfId="4982" xr:uid="{F0A49B9B-CB1F-486F-AB13-5BA64412308A}"/>
    <cellStyle name="Normal 9 3 4 3 5" xfId="4978" xr:uid="{F00E743B-8676-473E-AC24-8401C011AF25}"/>
    <cellStyle name="Normal 9 3 4 4" xfId="3204" xr:uid="{B7E52E64-CF8F-4FA1-BD38-E40D2DE1CA8F}"/>
    <cellStyle name="Normal 9 3 4 4 2" xfId="3205" xr:uid="{6A5A9A9D-6477-4EC3-91D0-8634064021F4}"/>
    <cellStyle name="Normal 9 3 4 4 2 2" xfId="4984" xr:uid="{5FB7C73E-59FD-402F-8331-BE1CEFC820F3}"/>
    <cellStyle name="Normal 9 3 4 4 2 2 2" xfId="5685" xr:uid="{10BD3B30-FCDB-403E-A7BA-17E391627CC0}"/>
    <cellStyle name="Normal 9 3 4 4 3" xfId="3206" xr:uid="{BE61994C-C61D-45B9-A15A-8CA2F75F275C}"/>
    <cellStyle name="Normal 9 3 4 4 3 2" xfId="4985" xr:uid="{1D2BA3AB-15FC-4ACD-B884-4E73DE2E3F8D}"/>
    <cellStyle name="Normal 9 3 4 4 4" xfId="3207" xr:uid="{38B0C644-8565-442D-8A70-0CDFD71267BE}"/>
    <cellStyle name="Normal 9 3 4 4 4 2" xfId="4986" xr:uid="{F10C962A-1E42-4A4F-A256-7173BA22636D}"/>
    <cellStyle name="Normal 9 3 4 4 5" xfId="4983" xr:uid="{5A3F7330-AC78-44EA-94FA-2E16E3C042F9}"/>
    <cellStyle name="Normal 9 3 4 5" xfId="3208" xr:uid="{F3E6D4C4-EA5D-43E6-AA16-6FCFED5CAC01}"/>
    <cellStyle name="Normal 9 3 4 5 2" xfId="4987" xr:uid="{A33D510F-84C2-44F9-9243-9D1E15A017EC}"/>
    <cellStyle name="Normal 9 3 4 5 2 2" xfId="5686" xr:uid="{7994C10C-4157-4588-9DF5-D9D1AF5E3500}"/>
    <cellStyle name="Normal 9 3 4 6" xfId="3209" xr:uid="{803A3E4C-71C6-4C73-BF27-0215576BC0DE}"/>
    <cellStyle name="Normal 9 3 4 6 2" xfId="4988" xr:uid="{F0E27FB8-C745-40F6-ACFC-5342BA7EBB16}"/>
    <cellStyle name="Normal 9 3 4 7" xfId="3210" xr:uid="{2D7083F8-557C-4B17-B563-D93C0384D675}"/>
    <cellStyle name="Normal 9 3 4 7 2" xfId="4989" xr:uid="{B1F0B7F8-3AB3-4E44-9577-7BFF3CE6F361}"/>
    <cellStyle name="Normal 9 3 4 8" xfId="4967" xr:uid="{35748DBA-19EC-4738-8EA8-89B4487E807C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4" xr:uid="{947139CC-543E-4CD9-A91A-6EF0C5562DEC}"/>
    <cellStyle name="Normal 9 3 5 2 2 2 3" xfId="4993" xr:uid="{128A0083-DD1D-4C8D-9173-08F6EEE37B9C}"/>
    <cellStyle name="Normal 9 3 5 2 2 3" xfId="4255" xr:uid="{CDCA4BF1-82E3-45DD-8C87-BEDE17AF3A01}"/>
    <cellStyle name="Normal 9 3 5 2 2 3 2" xfId="4995" xr:uid="{3DA65D4F-9E7F-4A7F-B814-312BCC8A6624}"/>
    <cellStyle name="Normal 9 3 5 2 2 4" xfId="4992" xr:uid="{28E0AC70-CE43-40CA-860C-72DE6712CFE9}"/>
    <cellStyle name="Normal 9 3 5 2 3" xfId="3214" xr:uid="{E9D1AAEF-09A2-445F-BED7-13D463E938FC}"/>
    <cellStyle name="Normal 9 3 5 2 3 2" xfId="4256" xr:uid="{2E65939E-F180-4EF8-9329-2AEA0F8150D2}"/>
    <cellStyle name="Normal 9 3 5 2 3 2 2" xfId="4997" xr:uid="{56784DF1-BA80-40DD-969E-F951FBAC6941}"/>
    <cellStyle name="Normal 9 3 5 2 3 3" xfId="4996" xr:uid="{32CF50B7-C179-4ECA-A4E9-28A12BDFE7BE}"/>
    <cellStyle name="Normal 9 3 5 2 4" xfId="3215" xr:uid="{B907F800-23B2-472F-AB26-899EAA492952}"/>
    <cellStyle name="Normal 9 3 5 2 4 2" xfId="4998" xr:uid="{278B82A7-02D2-424A-9D7E-408813253E34}"/>
    <cellStyle name="Normal 9 3 5 2 5" xfId="4991" xr:uid="{C2679534-DF4E-4C06-B687-AC4A54D92D4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1" xr:uid="{97D9E28A-2268-418D-B778-FA676674A852}"/>
    <cellStyle name="Normal 9 3 5 3 2 3" xfId="5000" xr:uid="{981D7096-1B0D-41EF-9337-CD49FE21D301}"/>
    <cellStyle name="Normal 9 3 5 3 3" xfId="3218" xr:uid="{D376B54B-4288-4988-92BA-FE9EEEB32519}"/>
    <cellStyle name="Normal 9 3 5 3 3 2" xfId="5002" xr:uid="{1CFD52EB-E02D-4648-B8ED-B51B020EED5A}"/>
    <cellStyle name="Normal 9 3 5 3 4" xfId="3219" xr:uid="{7B79ED67-678A-4700-95E9-FD42624D2D91}"/>
    <cellStyle name="Normal 9 3 5 3 4 2" xfId="5003" xr:uid="{155A41AF-8F93-485B-AE33-858BF343317A}"/>
    <cellStyle name="Normal 9 3 5 3 5" xfId="4999" xr:uid="{AB9B5CA8-5A6D-4304-87C3-A8BC5BA3080A}"/>
    <cellStyle name="Normal 9 3 5 4" xfId="3220" xr:uid="{E37FD5A4-8D85-4AF9-8746-2A27AD14D583}"/>
    <cellStyle name="Normal 9 3 5 4 2" xfId="4258" xr:uid="{D6C9FA30-B072-4839-ACB0-40FDE19D79FB}"/>
    <cellStyle name="Normal 9 3 5 4 2 2" xfId="5005" xr:uid="{F842FF67-E499-49C1-BAA3-DE96B9FABD59}"/>
    <cellStyle name="Normal 9 3 5 4 3" xfId="5004" xr:uid="{7D1D4568-2272-485C-BB24-9A6FBD9882D4}"/>
    <cellStyle name="Normal 9 3 5 5" xfId="3221" xr:uid="{81B55BE6-F6F2-41F3-B85B-B0837804FE64}"/>
    <cellStyle name="Normal 9 3 5 5 2" xfId="5006" xr:uid="{CDCC16D7-EEDC-4E4D-B0EA-C1F6A3279B4C}"/>
    <cellStyle name="Normal 9 3 5 6" xfId="3222" xr:uid="{3A11D87E-9994-4FC6-809F-B4E217F15DB3}"/>
    <cellStyle name="Normal 9 3 5 6 2" xfId="5007" xr:uid="{0202B9B2-0C8F-44A0-A8F2-09C1F361AD5D}"/>
    <cellStyle name="Normal 9 3 5 7" xfId="4990" xr:uid="{96DF204D-2A85-4BB1-B57D-F98FC4ECB53D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1" xr:uid="{7F9E7EF3-0BC8-44FE-8277-B9D745E026CA}"/>
    <cellStyle name="Normal 9 3 6 2 2 3" xfId="5010" xr:uid="{DA200B68-07E4-444F-ACE6-5DE98B8172FC}"/>
    <cellStyle name="Normal 9 3 6 2 3" xfId="3226" xr:uid="{BFB16D22-425E-4A4C-9E8B-76A55139CE48}"/>
    <cellStyle name="Normal 9 3 6 2 3 2" xfId="5012" xr:uid="{CA2F2A49-DDDA-4DA7-B622-EBFAD2103222}"/>
    <cellStyle name="Normal 9 3 6 2 4" xfId="3227" xr:uid="{DEE05BC0-CAED-4A4E-AA58-32B1C758C8FE}"/>
    <cellStyle name="Normal 9 3 6 2 4 2" xfId="5013" xr:uid="{3220C034-9742-45B0-8720-C30E2EDC7367}"/>
    <cellStyle name="Normal 9 3 6 2 5" xfId="5009" xr:uid="{4FED1D38-FCB8-498A-8E09-D8343271636F}"/>
    <cellStyle name="Normal 9 3 6 3" xfId="3228" xr:uid="{9B268206-27D9-4036-B757-17A679EBF9F6}"/>
    <cellStyle name="Normal 9 3 6 3 2" xfId="4260" xr:uid="{F4A59E7F-A319-4A3D-BDFE-4A802922E196}"/>
    <cellStyle name="Normal 9 3 6 3 2 2" xfId="5015" xr:uid="{4C29D423-2F5A-4D2E-A68F-2CCEBD02D644}"/>
    <cellStyle name="Normal 9 3 6 3 3" xfId="5014" xr:uid="{AFD123A2-D5C9-48E8-905D-4FD15C260820}"/>
    <cellStyle name="Normal 9 3 6 4" xfId="3229" xr:uid="{2A25F579-A2F9-4E80-98F9-BE1CA3AA2300}"/>
    <cellStyle name="Normal 9 3 6 4 2" xfId="5016" xr:uid="{7D1D1DDA-8E0C-4603-9FAC-B28B25CB288B}"/>
    <cellStyle name="Normal 9 3 6 5" xfId="3230" xr:uid="{A38065C7-B910-4346-8B42-57F6B4E3B824}"/>
    <cellStyle name="Normal 9 3 6 5 2" xfId="5017" xr:uid="{8BB30238-032E-47C2-B114-9FD026FDD461}"/>
    <cellStyle name="Normal 9 3 6 6" xfId="5008" xr:uid="{67F79CCC-C65B-48B7-AC13-FD77122029A3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0" xr:uid="{2E6F8FF1-107A-4E96-BC90-0A408C130D98}"/>
    <cellStyle name="Normal 9 3 7 2 3" xfId="5019" xr:uid="{FBD68D4A-8D83-4D67-AF2D-0C2EEB1A47CC}"/>
    <cellStyle name="Normal 9 3 7 3" xfId="3233" xr:uid="{38775F42-C864-4A35-9A6E-6EB8D771FAB3}"/>
    <cellStyle name="Normal 9 3 7 3 2" xfId="5021" xr:uid="{E63F9B11-7EDB-4855-BDB4-007773E9C79F}"/>
    <cellStyle name="Normal 9 3 7 4" xfId="3234" xr:uid="{7F377F1D-7586-4C1C-AC60-FA8942F86B23}"/>
    <cellStyle name="Normal 9 3 7 4 2" xfId="5022" xr:uid="{E815C7CA-2E49-4BAB-B0C1-681E47AF592C}"/>
    <cellStyle name="Normal 9 3 7 5" xfId="5018" xr:uid="{E5637866-BB3F-4A7D-8DDD-43748075CB02}"/>
    <cellStyle name="Normal 9 3 8" xfId="3235" xr:uid="{3EE253FF-82BE-49E8-B59F-DC9BEF7DAF32}"/>
    <cellStyle name="Normal 9 3 8 2" xfId="3236" xr:uid="{41429C95-83AF-4EE0-A816-07E56C62A355}"/>
    <cellStyle name="Normal 9 3 8 2 2" xfId="5024" xr:uid="{3F02C356-8F09-4816-942D-7DE6924D070A}"/>
    <cellStyle name="Normal 9 3 8 3" xfId="3237" xr:uid="{F8F46510-84F2-451B-872B-5E61B548F04B}"/>
    <cellStyle name="Normal 9 3 8 3 2" xfId="5025" xr:uid="{A119ED0B-BD00-4DF8-9256-EECA36E80A9C}"/>
    <cellStyle name="Normal 9 3 8 4" xfId="3238" xr:uid="{5B25F764-DE19-4C03-9C12-57F7E42DB5E6}"/>
    <cellStyle name="Normal 9 3 8 4 2" xfId="5026" xr:uid="{6476AE06-1CA3-440F-A47A-2ADD27599A91}"/>
    <cellStyle name="Normal 9 3 8 5" xfId="5023" xr:uid="{C2BCD518-8958-41CB-9FAF-0632BF9157D6}"/>
    <cellStyle name="Normal 9 3 9" xfId="3239" xr:uid="{4F151668-A318-42FE-9B66-03C6CECE435F}"/>
    <cellStyle name="Normal 9 3 9 2" xfId="5027" xr:uid="{A0F55D0C-80CB-41DF-9CB0-73DFED15CFB7}"/>
    <cellStyle name="Normal 9 4" xfId="3240" xr:uid="{B36AF820-063D-4106-AA68-C19939629719}"/>
    <cellStyle name="Normal 9 4 10" xfId="3241" xr:uid="{05587996-56E9-472F-9AEA-D541525D9EDB}"/>
    <cellStyle name="Normal 9 4 10 2" xfId="5029" xr:uid="{05E0A746-E600-4BA0-8808-4A9B5BBDD788}"/>
    <cellStyle name="Normal 9 4 11" xfId="3242" xr:uid="{D10EDA6B-A4CA-4A9B-A25A-EB03B9568D01}"/>
    <cellStyle name="Normal 9 4 11 2" xfId="5030" xr:uid="{B02A7F6C-D138-4B44-84F5-8489538550F3}"/>
    <cellStyle name="Normal 9 4 12" xfId="5028" xr:uid="{7B6E3CE8-B440-4E8F-9CE6-AD016720D2D0}"/>
    <cellStyle name="Normal 9 4 2" xfId="3243" xr:uid="{8AC80D2C-D820-4EC4-8604-A26386C0B4D5}"/>
    <cellStyle name="Normal 9 4 2 10" xfId="5031" xr:uid="{561C9E0E-5AAD-412E-BD36-28889D4FFFDD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6" xr:uid="{3746EBFC-8FF2-406A-9B0E-2E31B3E952E1}"/>
    <cellStyle name="Normal 9 4 2 2 2 2 2 3" xfId="5035" xr:uid="{50769FEA-1705-42E2-A387-0C5C9E0BD6BF}"/>
    <cellStyle name="Normal 9 4 2 2 2 2 3" xfId="3248" xr:uid="{4EC5BD16-BFA6-4F0A-8F5C-336B40266A81}"/>
    <cellStyle name="Normal 9 4 2 2 2 2 3 2" xfId="5037" xr:uid="{215EFB3C-178B-44B6-9028-4F70924E5118}"/>
    <cellStyle name="Normal 9 4 2 2 2 2 4" xfId="3249" xr:uid="{61228715-DA0D-4526-8B76-26E7220A911F}"/>
    <cellStyle name="Normal 9 4 2 2 2 2 4 2" xfId="5038" xr:uid="{001E1FD8-DF65-4C2A-AC42-28B34D4E07B0}"/>
    <cellStyle name="Normal 9 4 2 2 2 2 5" xfId="5034" xr:uid="{C52AD3FD-8981-4916-AD2F-2030E0364616}"/>
    <cellStyle name="Normal 9 4 2 2 2 3" xfId="3250" xr:uid="{044B7EE5-169B-45B6-BB06-F969673A29EC}"/>
    <cellStyle name="Normal 9 4 2 2 2 3 2" xfId="3251" xr:uid="{9934C75E-97DC-4A5F-92D9-9BB9518D6B7A}"/>
    <cellStyle name="Normal 9 4 2 2 2 3 2 2" xfId="5040" xr:uid="{B09214A1-74F1-4692-87CB-769C0499ED16}"/>
    <cellStyle name="Normal 9 4 2 2 2 3 3" xfId="3252" xr:uid="{CC6D834B-C4D9-4194-84D9-E271FA2738D2}"/>
    <cellStyle name="Normal 9 4 2 2 2 3 3 2" xfId="5041" xr:uid="{D6FE92C9-1D94-4994-99C4-08DB8BF547C7}"/>
    <cellStyle name="Normal 9 4 2 2 2 3 4" xfId="3253" xr:uid="{C0DFF6F1-8303-4F5C-BA12-2A0C67856970}"/>
    <cellStyle name="Normal 9 4 2 2 2 3 4 2" xfId="5042" xr:uid="{908AD884-6C64-4FCB-8874-FF21EF5DE8AA}"/>
    <cellStyle name="Normal 9 4 2 2 2 3 5" xfId="5039" xr:uid="{C5A1854F-72FD-43C6-8E87-839476872F46}"/>
    <cellStyle name="Normal 9 4 2 2 2 4" xfId="3254" xr:uid="{8E6B803C-95FC-4CC7-BD71-A248E7196F0B}"/>
    <cellStyle name="Normal 9 4 2 2 2 4 2" xfId="5043" xr:uid="{2C290C41-8E6D-45A0-A377-0AEF5E468EB9}"/>
    <cellStyle name="Normal 9 4 2 2 2 5" xfId="3255" xr:uid="{1586594D-1969-4E74-AE57-6F0C25308D6E}"/>
    <cellStyle name="Normal 9 4 2 2 2 5 2" xfId="5044" xr:uid="{AFFB3F7E-9671-4FD9-A00D-56CD0C69AD81}"/>
    <cellStyle name="Normal 9 4 2 2 2 6" xfId="3256" xr:uid="{8EF72C3A-1B20-4919-A3FF-7A4971B0B7F8}"/>
    <cellStyle name="Normal 9 4 2 2 2 6 2" xfId="5045" xr:uid="{15EB80E0-3257-4B78-965E-6D58F9D8C792}"/>
    <cellStyle name="Normal 9 4 2 2 2 7" xfId="5033" xr:uid="{C2FDF152-6F21-4B80-96FC-A8090BE6EE8B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8" xr:uid="{BBA3E42D-8F9D-4A42-B3C6-3840F9B5F02B}"/>
    <cellStyle name="Normal 9 4 2 2 3 2 3" xfId="3260" xr:uid="{6F8DDBC6-3E3A-40CD-A4F4-C1180DC5667B}"/>
    <cellStyle name="Normal 9 4 2 2 3 2 3 2" xfId="5049" xr:uid="{6B44196F-58C4-4746-883C-EE641040A8A1}"/>
    <cellStyle name="Normal 9 4 2 2 3 2 4" xfId="3261" xr:uid="{219981AE-239B-4A9A-8E59-0EE983D2BF3D}"/>
    <cellStyle name="Normal 9 4 2 2 3 2 4 2" xfId="5050" xr:uid="{49804D9D-0377-4A9D-81D6-F7BF80B3DF62}"/>
    <cellStyle name="Normal 9 4 2 2 3 2 5" xfId="5047" xr:uid="{AD0BA244-2884-4552-ABC2-AD8FA39CBDB8}"/>
    <cellStyle name="Normal 9 4 2 2 3 3" xfId="3262" xr:uid="{23E1501E-7B04-40CD-A487-2F219F247E65}"/>
    <cellStyle name="Normal 9 4 2 2 3 3 2" xfId="5051" xr:uid="{A946D42A-DD47-4185-926E-9BD26A3C9F99}"/>
    <cellStyle name="Normal 9 4 2 2 3 4" xfId="3263" xr:uid="{E1B79620-2A9C-4A0F-B2AD-3E033A2CE8F8}"/>
    <cellStyle name="Normal 9 4 2 2 3 4 2" xfId="5052" xr:uid="{3297ECC4-2215-4269-833C-9A24D2F47E1F}"/>
    <cellStyle name="Normal 9 4 2 2 3 5" xfId="3264" xr:uid="{110D809D-0BC3-46CD-B72B-711780E9050F}"/>
    <cellStyle name="Normal 9 4 2 2 3 5 2" xfId="5053" xr:uid="{A1C7CEB3-0DF6-4EAA-BA33-E1F3C4BD5D6B}"/>
    <cellStyle name="Normal 9 4 2 2 3 6" xfId="5046" xr:uid="{C78A28A8-576A-44DA-93D2-A4B85F287648}"/>
    <cellStyle name="Normal 9 4 2 2 4" xfId="3265" xr:uid="{B8C2EED8-CB66-47A1-ADA3-DD4BA98651F3}"/>
    <cellStyle name="Normal 9 4 2 2 4 2" xfId="3266" xr:uid="{0BC5AF3E-CC97-466E-ACF1-9AA392D62128}"/>
    <cellStyle name="Normal 9 4 2 2 4 2 2" xfId="5055" xr:uid="{49510381-ECF3-4915-8BB2-2C7E31F381A8}"/>
    <cellStyle name="Normal 9 4 2 2 4 2 2 2" xfId="5687" xr:uid="{F558C21B-F95E-48A4-94ED-1283D869D759}"/>
    <cellStyle name="Normal 9 4 2 2 4 3" xfId="3267" xr:uid="{17E09A5C-8A59-4EB1-8865-BE6EC04B6B60}"/>
    <cellStyle name="Normal 9 4 2 2 4 3 2" xfId="5056" xr:uid="{C258E2D2-43FC-4E1F-8251-C6C50199B5D7}"/>
    <cellStyle name="Normal 9 4 2 2 4 4" xfId="3268" xr:uid="{71E5044D-E050-4A67-87BB-3B7AEAEEA0E1}"/>
    <cellStyle name="Normal 9 4 2 2 4 4 2" xfId="5057" xr:uid="{AA003C74-C744-4772-A059-9B5ACEADF10C}"/>
    <cellStyle name="Normal 9 4 2 2 4 5" xfId="5054" xr:uid="{8B456264-98EE-432B-8326-91D3CF1EECE2}"/>
    <cellStyle name="Normal 9 4 2 2 5" xfId="3269" xr:uid="{A1A31F0E-5E48-40A1-A790-F81542757042}"/>
    <cellStyle name="Normal 9 4 2 2 5 2" xfId="3270" xr:uid="{B07BD559-0B0D-479E-8705-6D1395CB3079}"/>
    <cellStyle name="Normal 9 4 2 2 5 2 2" xfId="5059" xr:uid="{0431B0CE-E9E8-40A5-BAE3-5A4F13D948C0}"/>
    <cellStyle name="Normal 9 4 2 2 5 3" xfId="3271" xr:uid="{D696B72D-DA5D-432D-B7FC-060A1F34C1ED}"/>
    <cellStyle name="Normal 9 4 2 2 5 3 2" xfId="5060" xr:uid="{B2C72807-F323-4477-8185-E4DBC10DBC82}"/>
    <cellStyle name="Normal 9 4 2 2 5 4" xfId="3272" xr:uid="{13EBF954-1F08-4D3B-B5FA-D19F1D84E502}"/>
    <cellStyle name="Normal 9 4 2 2 5 4 2" xfId="5061" xr:uid="{C5E5AB4E-8F10-4271-851C-07ED80CF86B4}"/>
    <cellStyle name="Normal 9 4 2 2 5 5" xfId="5058" xr:uid="{DC59C070-0F69-4CBA-82C0-68D1B1226ABB}"/>
    <cellStyle name="Normal 9 4 2 2 6" xfId="3273" xr:uid="{FAF572B2-5516-4FEC-B5D0-D8BB079B286A}"/>
    <cellStyle name="Normal 9 4 2 2 6 2" xfId="5062" xr:uid="{202B1E3C-C297-41AB-8236-CA110BE010A0}"/>
    <cellStyle name="Normal 9 4 2 2 7" xfId="3274" xr:uid="{8B112F79-1278-4631-81D6-9972DA2AC6D9}"/>
    <cellStyle name="Normal 9 4 2 2 7 2" xfId="5063" xr:uid="{CF9D366B-3B53-4A10-B278-80290ADC7EEF}"/>
    <cellStyle name="Normal 9 4 2 2 8" xfId="3275" xr:uid="{6CF4D569-8D5B-414E-922F-009464BABB7D}"/>
    <cellStyle name="Normal 9 4 2 2 8 2" xfId="5064" xr:uid="{D352DE0D-8D72-4C70-BB0B-7EA626E05D1F}"/>
    <cellStyle name="Normal 9 4 2 2 9" xfId="5032" xr:uid="{43CCE234-D97B-4AB5-9E43-E73CFEE56DA4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9" xr:uid="{35656524-AB24-48B9-B101-BD5599285700}"/>
    <cellStyle name="Normal 9 4 2 3 2 2 2 3" xfId="5068" xr:uid="{402D9B51-CE03-4AC0-96A3-B603E497B93C}"/>
    <cellStyle name="Normal 9 4 2 3 2 2 3" xfId="4265" xr:uid="{2ECDEDAD-A212-4492-8F74-A6CEEF34DDEA}"/>
    <cellStyle name="Normal 9 4 2 3 2 2 3 2" xfId="5070" xr:uid="{1C5FCD9B-96B3-4F27-96CC-8085EF189ADC}"/>
    <cellStyle name="Normal 9 4 2 3 2 2 4" xfId="5067" xr:uid="{270A8D06-520E-4ECC-B3AB-D3A8D722BBF5}"/>
    <cellStyle name="Normal 9 4 2 3 2 3" xfId="3279" xr:uid="{8CDEB715-07C0-4FE4-A61E-49CC1FB8EB0C}"/>
    <cellStyle name="Normal 9 4 2 3 2 3 2" xfId="4266" xr:uid="{49793AFE-CA67-4B52-AE66-F411EC6ECE11}"/>
    <cellStyle name="Normal 9 4 2 3 2 3 2 2" xfId="5072" xr:uid="{B9048ECC-249D-4D8F-B456-4E89A502DE3D}"/>
    <cellStyle name="Normal 9 4 2 3 2 3 3" xfId="5071" xr:uid="{D8153600-CC48-49E9-AA20-AB581B8D2C3E}"/>
    <cellStyle name="Normal 9 4 2 3 2 4" xfId="3280" xr:uid="{6813B584-FABB-43CA-AEE4-24CDD72D4F7D}"/>
    <cellStyle name="Normal 9 4 2 3 2 4 2" xfId="5073" xr:uid="{209E33BD-9D81-4A8B-BA3D-F73BB54C3407}"/>
    <cellStyle name="Normal 9 4 2 3 2 5" xfId="5066" xr:uid="{F9DD616C-955A-4A50-AF23-A388BDA053EA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6" xr:uid="{CF73DE66-0997-4BAB-8506-B38C6855B31B}"/>
    <cellStyle name="Normal 9 4 2 3 3 2 3" xfId="5075" xr:uid="{2942E05D-53EB-444F-ADC4-A7CE726A8136}"/>
    <cellStyle name="Normal 9 4 2 3 3 3" xfId="3283" xr:uid="{ABFF89AF-85E3-46C9-B362-41EEC11E2AEE}"/>
    <cellStyle name="Normal 9 4 2 3 3 3 2" xfId="5077" xr:uid="{FA8CD838-08CC-40AA-A523-750A1338E970}"/>
    <cellStyle name="Normal 9 4 2 3 3 4" xfId="3284" xr:uid="{549A0934-7F38-4FBF-B25D-0C11B396FC8C}"/>
    <cellStyle name="Normal 9 4 2 3 3 4 2" xfId="5078" xr:uid="{74C29D02-2873-4C00-A14C-82C1A35A05B6}"/>
    <cellStyle name="Normal 9 4 2 3 3 5" xfId="5074" xr:uid="{D1890E7C-4F1B-4C3C-8341-B759CD6FC9AA}"/>
    <cellStyle name="Normal 9 4 2 3 4" xfId="3285" xr:uid="{EE1C93E9-6800-4BBD-A6DA-7EAAA8FB2FD6}"/>
    <cellStyle name="Normal 9 4 2 3 4 2" xfId="4268" xr:uid="{D58037FC-2370-4193-A0C1-F8E06A91FC04}"/>
    <cellStyle name="Normal 9 4 2 3 4 2 2" xfId="5080" xr:uid="{8FD19672-4F64-4D68-AF04-D9F4EFA6DDC9}"/>
    <cellStyle name="Normal 9 4 2 3 4 3" xfId="5079" xr:uid="{3F34BC2D-4F8C-4B47-840B-0B29B78E860E}"/>
    <cellStyle name="Normal 9 4 2 3 5" xfId="3286" xr:uid="{E8C37C29-FD4B-49BC-8E22-AC2EBE7DF593}"/>
    <cellStyle name="Normal 9 4 2 3 5 2" xfId="5081" xr:uid="{DA55688B-871B-46E0-8B27-53F729D07882}"/>
    <cellStyle name="Normal 9 4 2 3 6" xfId="3287" xr:uid="{906AEEC2-8CF4-473F-99C6-F43E29750A31}"/>
    <cellStyle name="Normal 9 4 2 3 6 2" xfId="5082" xr:uid="{54F2B7F4-21B2-4CD1-9FC7-8EA137AC5B86}"/>
    <cellStyle name="Normal 9 4 2 3 7" xfId="5065" xr:uid="{AD34C72B-3BFF-4892-9848-6D615D28B074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6" xr:uid="{5EC8860C-82A5-4345-836E-BAFA542B9690}"/>
    <cellStyle name="Normal 9 4 2 4 2 2 3" xfId="5085" xr:uid="{47E63640-8130-4175-B622-6B07BE1C5FAB}"/>
    <cellStyle name="Normal 9 4 2 4 2 3" xfId="3291" xr:uid="{B5DF5C07-B2AB-4224-A98B-82ABF32D17FE}"/>
    <cellStyle name="Normal 9 4 2 4 2 3 2" xfId="5087" xr:uid="{B134B43E-00E7-484D-BF97-F1C5BEF1E169}"/>
    <cellStyle name="Normal 9 4 2 4 2 4" xfId="3292" xr:uid="{E3649021-61EE-422C-820F-959F7B2F146A}"/>
    <cellStyle name="Normal 9 4 2 4 2 4 2" xfId="5088" xr:uid="{183445CE-787A-435B-A3C1-3F5A3E82E2F9}"/>
    <cellStyle name="Normal 9 4 2 4 2 5" xfId="5084" xr:uid="{2C7E5851-94A4-4CE3-AC05-1B33EFD731E1}"/>
    <cellStyle name="Normal 9 4 2 4 3" xfId="3293" xr:uid="{A9E734C7-CD7B-445D-A574-47F4C6690C6E}"/>
    <cellStyle name="Normal 9 4 2 4 3 2" xfId="4270" xr:uid="{4F7E71AF-2EBC-4F6C-BBB1-729B073D06F1}"/>
    <cellStyle name="Normal 9 4 2 4 3 2 2" xfId="5090" xr:uid="{C5E7E26A-FB19-47F8-AE27-E3B61430D847}"/>
    <cellStyle name="Normal 9 4 2 4 3 3" xfId="5089" xr:uid="{27798989-D881-473E-9874-FB171A9ED9AB}"/>
    <cellStyle name="Normal 9 4 2 4 4" xfId="3294" xr:uid="{DC7FEBBA-CC56-40D6-96FC-5EF4CE97DDAF}"/>
    <cellStyle name="Normal 9 4 2 4 4 2" xfId="5091" xr:uid="{2D29077B-E160-45B0-879D-7D6E93CD7A95}"/>
    <cellStyle name="Normal 9 4 2 4 5" xfId="3295" xr:uid="{8DE7B1EA-9A22-4B40-B828-D5462898E796}"/>
    <cellStyle name="Normal 9 4 2 4 5 2" xfId="5092" xr:uid="{4036A43B-7597-404D-A9FA-4E8B4A6D4C50}"/>
    <cellStyle name="Normal 9 4 2 4 6" xfId="5083" xr:uid="{29A8FD38-5090-46D1-85A1-20DDEF4FECA8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5" xr:uid="{3ADF07FC-F622-4E45-8382-91AAE9F73515}"/>
    <cellStyle name="Normal 9 4 2 5 2 3" xfId="5094" xr:uid="{50308687-904A-403E-A0CB-DFC38A249709}"/>
    <cellStyle name="Normal 9 4 2 5 3" xfId="3298" xr:uid="{515F52F5-1FF6-4780-AB0D-57AC1901353A}"/>
    <cellStyle name="Normal 9 4 2 5 3 2" xfId="5096" xr:uid="{E15689DD-16A1-4476-8360-C1577FF69442}"/>
    <cellStyle name="Normal 9 4 2 5 4" xfId="3299" xr:uid="{E7E48E44-7E34-4478-905F-783CE06C0F36}"/>
    <cellStyle name="Normal 9 4 2 5 4 2" xfId="5097" xr:uid="{858B8516-B2D7-4647-9BE4-FAA96D28428D}"/>
    <cellStyle name="Normal 9 4 2 5 5" xfId="5093" xr:uid="{8C5C5A8D-2644-4A52-B84F-AF640DCE37E5}"/>
    <cellStyle name="Normal 9 4 2 6" xfId="3300" xr:uid="{5C803D0A-6AEB-4A8F-8E80-8D3622118DA2}"/>
    <cellStyle name="Normal 9 4 2 6 2" xfId="3301" xr:uid="{EBA2872D-81A5-4177-BD14-9D3F5247FA3D}"/>
    <cellStyle name="Normal 9 4 2 6 2 2" xfId="5099" xr:uid="{D58BA100-8086-4B47-A172-1B9C34877B7A}"/>
    <cellStyle name="Normal 9 4 2 6 3" xfId="3302" xr:uid="{30B89C50-1B50-431D-AE16-A9B691624786}"/>
    <cellStyle name="Normal 9 4 2 6 3 2" xfId="5100" xr:uid="{245331DD-E532-4B37-B5AE-1CA87CB761D2}"/>
    <cellStyle name="Normal 9 4 2 6 4" xfId="3303" xr:uid="{E02EA51D-AE4E-4A27-B385-1D45F1D7B0F0}"/>
    <cellStyle name="Normal 9 4 2 6 4 2" xfId="5101" xr:uid="{754BBD59-F204-4236-B5D1-730BBDB4DBBA}"/>
    <cellStyle name="Normal 9 4 2 6 5" xfId="5098" xr:uid="{2EB3F846-C5EA-4521-A7D7-54004C18EEFE}"/>
    <cellStyle name="Normal 9 4 2 7" xfId="3304" xr:uid="{717EC764-6200-4781-9DBE-7AE01DC492DD}"/>
    <cellStyle name="Normal 9 4 2 7 2" xfId="5102" xr:uid="{1195005A-A8C4-47D5-90B8-0CA282404F6B}"/>
    <cellStyle name="Normal 9 4 2 8" xfId="3305" xr:uid="{D54AE50E-6751-456D-B814-0BC1D4404099}"/>
    <cellStyle name="Normal 9 4 2 8 2" xfId="5103" xr:uid="{BE159A3E-A858-409E-9291-4256BFD02B81}"/>
    <cellStyle name="Normal 9 4 2 9" xfId="3306" xr:uid="{B26C6B3A-C714-4834-A076-37A046B30935}"/>
    <cellStyle name="Normal 9 4 2 9 2" xfId="5104" xr:uid="{0DD975A4-85B5-473D-AB9F-8F6FA3B1611F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2" xr:uid="{700C13AA-EC8A-40A3-BD16-F0402D88EAEB}"/>
    <cellStyle name="Normal 9 4 3 2 2 2 2 2 2" xfId="5480" xr:uid="{83BFF6CC-AF39-4DB0-A1D4-1A5D354F1D82}"/>
    <cellStyle name="Normal 9 4 3 2 2 2 2 2 3" xfId="5109" xr:uid="{3BF1041F-190A-46AB-AF01-6421A76E9927}"/>
    <cellStyle name="Normal 9 4 3 2 2 2 3" xfId="4763" xr:uid="{FAC9C179-A7AF-456D-8DEC-BF2AA19C5680}"/>
    <cellStyle name="Normal 9 4 3 2 2 2 3 2" xfId="5481" xr:uid="{54F80244-1D87-42A2-AC85-C2247A7D1B38}"/>
    <cellStyle name="Normal 9 4 3 2 2 2 3 3" xfId="5108" xr:uid="{168EF013-C0EA-40D2-991B-885E8B719CF8}"/>
    <cellStyle name="Normal 9 4 3 2 2 3" xfId="3311" xr:uid="{11006371-3CA0-4985-B591-71D72B539045}"/>
    <cellStyle name="Normal 9 4 3 2 2 3 2" xfId="4764" xr:uid="{C0DA1689-5A70-4707-B133-DB00985A25FB}"/>
    <cellStyle name="Normal 9 4 3 2 2 3 2 2" xfId="5482" xr:uid="{A99406C6-914D-4AD8-B890-63F938A48C9A}"/>
    <cellStyle name="Normal 9 4 3 2 2 3 2 3" xfId="5110" xr:uid="{2641E182-D6A3-4277-A251-40D8AB1E934D}"/>
    <cellStyle name="Normal 9 4 3 2 2 4" xfId="3312" xr:uid="{E62A273D-F6D5-433E-B6BD-74AE87A1D16D}"/>
    <cellStyle name="Normal 9 4 3 2 2 4 2" xfId="5111" xr:uid="{AF726240-F8C1-4043-AD53-1DDA96EF0BB8}"/>
    <cellStyle name="Normal 9 4 3 2 2 5" xfId="5107" xr:uid="{18D7D7A0-47C1-408D-AD9C-3141684F7553}"/>
    <cellStyle name="Normal 9 4 3 2 3" xfId="3313" xr:uid="{CDF820E3-1F8D-4790-8EBB-F35BAB48E074}"/>
    <cellStyle name="Normal 9 4 3 2 3 2" xfId="3314" xr:uid="{C6D6D191-4345-4124-95DB-DA72114A04AD}"/>
    <cellStyle name="Normal 9 4 3 2 3 2 2" xfId="4765" xr:uid="{5AA8250F-EFA2-4D1C-AAC4-DB2F76F7C5E1}"/>
    <cellStyle name="Normal 9 4 3 2 3 2 2 2" xfId="5483" xr:uid="{C918F5ED-B50C-4D0B-948B-946F4F6017CD}"/>
    <cellStyle name="Normal 9 4 3 2 3 2 2 3" xfId="5113" xr:uid="{0DE6FC63-DFDA-49D5-BF91-4A7B08C76815}"/>
    <cellStyle name="Normal 9 4 3 2 3 3" xfId="3315" xr:uid="{F82A6596-11F2-4F37-AE15-33682F6E3CCA}"/>
    <cellStyle name="Normal 9 4 3 2 3 3 2" xfId="5114" xr:uid="{B2EC29C1-E3E9-4486-B783-21D474AF1108}"/>
    <cellStyle name="Normal 9 4 3 2 3 4" xfId="3316" xr:uid="{93A4C50D-082E-4EAA-80B5-ABA592ACE146}"/>
    <cellStyle name="Normal 9 4 3 2 3 4 2" xfId="5115" xr:uid="{5A31A039-9A17-4D4A-B752-D3EC84EB4D42}"/>
    <cellStyle name="Normal 9 4 3 2 3 5" xfId="5112" xr:uid="{60831A4C-A2F3-4886-9240-456D64003849}"/>
    <cellStyle name="Normal 9 4 3 2 4" xfId="3317" xr:uid="{0989A098-235A-42A9-8FF4-60D3A72B6897}"/>
    <cellStyle name="Normal 9 4 3 2 4 2" xfId="4766" xr:uid="{82BD35F1-FD19-47BE-9368-9AC7B03BC95F}"/>
    <cellStyle name="Normal 9 4 3 2 4 2 2" xfId="5484" xr:uid="{E91D5203-775B-425C-8AB0-E9B299A7BACA}"/>
    <cellStyle name="Normal 9 4 3 2 4 2 3" xfId="5116" xr:uid="{1B84066C-384A-4D79-8577-8CE32AC2CD8B}"/>
    <cellStyle name="Normal 9 4 3 2 5" xfId="3318" xr:uid="{74781C37-F52E-4614-9623-0B5315CC4C21}"/>
    <cellStyle name="Normal 9 4 3 2 5 2" xfId="5117" xr:uid="{BDCD584B-E6CA-4BE7-AAF5-9CE8A4BF1471}"/>
    <cellStyle name="Normal 9 4 3 2 6" xfId="3319" xr:uid="{47557503-8191-4F66-A55C-0066518F1329}"/>
    <cellStyle name="Normal 9 4 3 2 6 2" xfId="5118" xr:uid="{DC201AD0-0356-4A21-A9E0-EBE634609414}"/>
    <cellStyle name="Normal 9 4 3 2 7" xfId="5106" xr:uid="{90E03A6E-8A61-465D-8723-FA7F72F060BA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7" xr:uid="{37D87466-9F6A-4156-BC15-6FC48658346A}"/>
    <cellStyle name="Normal 9 4 3 3 2 2 2 2" xfId="5485" xr:uid="{552B8DEE-10B4-4031-8C17-239919F93D4C}"/>
    <cellStyle name="Normal 9 4 3 3 2 2 2 3" xfId="5121" xr:uid="{01F5DB67-3A0E-4978-90A4-F02F1BFD5D41}"/>
    <cellStyle name="Normal 9 4 3 3 2 3" xfId="3323" xr:uid="{7540B3B3-BE63-4382-8788-035841DB8000}"/>
    <cellStyle name="Normal 9 4 3 3 2 3 2" xfId="5122" xr:uid="{A74CBDE7-4270-4807-A1F5-98C00BA51FE8}"/>
    <cellStyle name="Normal 9 4 3 3 2 4" xfId="3324" xr:uid="{4D05D9EA-2B64-4F3B-97E4-EE0965D522EA}"/>
    <cellStyle name="Normal 9 4 3 3 2 4 2" xfId="5123" xr:uid="{EA096378-5E8B-41BF-998A-AF9B08345C26}"/>
    <cellStyle name="Normal 9 4 3 3 2 5" xfId="5120" xr:uid="{0608D0F1-9D14-4972-B8A0-7A6E4CEA6839}"/>
    <cellStyle name="Normal 9 4 3 3 3" xfId="3325" xr:uid="{1695321A-5755-4761-9344-30D1F8022A20}"/>
    <cellStyle name="Normal 9 4 3 3 3 2" xfId="4768" xr:uid="{C01A7546-595C-473F-BD03-933B112EF22F}"/>
    <cellStyle name="Normal 9 4 3 3 3 2 2" xfId="5486" xr:uid="{1900D430-0779-428C-9A53-6C38787613FC}"/>
    <cellStyle name="Normal 9 4 3 3 3 2 3" xfId="5124" xr:uid="{942A6BD3-8A38-4795-A8C6-D24C095CA557}"/>
    <cellStyle name="Normal 9 4 3 3 4" xfId="3326" xr:uid="{E5D4892A-4307-46D8-9909-A239FFC90172}"/>
    <cellStyle name="Normal 9 4 3 3 4 2" xfId="5125" xr:uid="{80CC51D7-4177-4CA0-BA03-1C87E0B84E86}"/>
    <cellStyle name="Normal 9 4 3 3 5" xfId="3327" xr:uid="{4FF37372-DFBC-4372-9252-087A62240A77}"/>
    <cellStyle name="Normal 9 4 3 3 5 2" xfId="5126" xr:uid="{1BE235FD-9E7E-4EDB-B410-C032CC214BFB}"/>
    <cellStyle name="Normal 9 4 3 3 6" xfId="5119" xr:uid="{76E43BFB-8ADB-460A-8CA0-F998A7E1CD41}"/>
    <cellStyle name="Normal 9 4 3 4" xfId="3328" xr:uid="{B65728D1-7259-48BA-B3D2-BD4C2CBF7246}"/>
    <cellStyle name="Normal 9 4 3 4 2" xfId="3329" xr:uid="{BE4EE3B0-ECF7-4EF0-ADD3-F7F9BC0D8FBD}"/>
    <cellStyle name="Normal 9 4 3 4 2 2" xfId="4769" xr:uid="{52043AF1-59C2-4D88-9F8E-0D45310A81A1}"/>
    <cellStyle name="Normal 9 4 3 4 2 2 2" xfId="5487" xr:uid="{9B437E4E-5246-4F8D-8A8B-3B7C126AA6BA}"/>
    <cellStyle name="Normal 9 4 3 4 2 2 3" xfId="5128" xr:uid="{5698F6DB-82B8-4E89-87E2-CF8D8752FB91}"/>
    <cellStyle name="Normal 9 4 3 4 3" xfId="3330" xr:uid="{B566C851-B38D-41FF-BF26-4880290593F5}"/>
    <cellStyle name="Normal 9 4 3 4 3 2" xfId="5129" xr:uid="{0D4855D2-D427-42C0-A59E-93824D2FF13E}"/>
    <cellStyle name="Normal 9 4 3 4 4" xfId="3331" xr:uid="{C4DF18AD-95DD-4803-8718-861871550545}"/>
    <cellStyle name="Normal 9 4 3 4 4 2" xfId="5130" xr:uid="{A0B4EAD6-1018-4B88-9486-02B8B30176D4}"/>
    <cellStyle name="Normal 9 4 3 4 5" xfId="5127" xr:uid="{6BC88D4C-05CF-457D-A3B3-DD02C83D2F15}"/>
    <cellStyle name="Normal 9 4 3 5" xfId="3332" xr:uid="{6BE34A0C-5247-4E0E-8C18-CBEF482FD451}"/>
    <cellStyle name="Normal 9 4 3 5 2" xfId="3333" xr:uid="{69C0B82B-E59E-451D-8DA8-F3B070829995}"/>
    <cellStyle name="Normal 9 4 3 5 2 2" xfId="5132" xr:uid="{26FEF30A-6F94-428B-A48F-A08AD78019F6}"/>
    <cellStyle name="Normal 9 4 3 5 3" xfId="3334" xr:uid="{C658907C-AF6D-45D3-88AB-E4B8019AE96D}"/>
    <cellStyle name="Normal 9 4 3 5 3 2" xfId="5133" xr:uid="{1DA06B2F-FE2A-48DF-83AE-3B634832B0AD}"/>
    <cellStyle name="Normal 9 4 3 5 4" xfId="3335" xr:uid="{8BAF2CE6-A7BF-40F0-8222-1362BA7F2706}"/>
    <cellStyle name="Normal 9 4 3 5 4 2" xfId="5134" xr:uid="{1595EA5C-CA33-4623-9F93-F97EA533A130}"/>
    <cellStyle name="Normal 9 4 3 5 5" xfId="5131" xr:uid="{3D8F5BF9-1FB7-4ABB-9971-F134A1450764}"/>
    <cellStyle name="Normal 9 4 3 6" xfId="3336" xr:uid="{663F01B0-33FA-4D39-B6E1-F587E2B0AF15}"/>
    <cellStyle name="Normal 9 4 3 6 2" xfId="5135" xr:uid="{863CDC64-CB23-4CF1-A0E9-A0BCC9CDE415}"/>
    <cellStyle name="Normal 9 4 3 7" xfId="3337" xr:uid="{ED672016-18E9-4ABB-90F2-C09EC1FDC260}"/>
    <cellStyle name="Normal 9 4 3 7 2" xfId="5136" xr:uid="{A9EBA1BB-42F4-4DCD-9102-48D33E0A4237}"/>
    <cellStyle name="Normal 9 4 3 8" xfId="3338" xr:uid="{818A346A-71F6-4324-9525-50E86AB2A0BA}"/>
    <cellStyle name="Normal 9 4 3 8 2" xfId="5137" xr:uid="{4165D225-E703-413E-8B2C-07B470E12801}"/>
    <cellStyle name="Normal 9 4 3 9" xfId="5105" xr:uid="{1C505EA5-760C-41CE-ADB4-E3E6FFD69D93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2" xr:uid="{5BF21806-B247-4868-9F18-681099ECC151}"/>
    <cellStyle name="Normal 9 4 4 2 2 2 3" xfId="5141" xr:uid="{D6622D2F-6F1E-4B8B-AC57-263119EE15EF}"/>
    <cellStyle name="Normal 9 4 4 2 2 3" xfId="3343" xr:uid="{1B8C1CF7-E5C9-4880-B588-E7606850BBF2}"/>
    <cellStyle name="Normal 9 4 4 2 2 3 2" xfId="5143" xr:uid="{B891F711-C180-4C79-995A-86D99EDD193B}"/>
    <cellStyle name="Normal 9 4 4 2 2 4" xfId="3344" xr:uid="{A6BBA61C-2B58-4B6A-8522-D19F9275B174}"/>
    <cellStyle name="Normal 9 4 4 2 2 4 2" xfId="5144" xr:uid="{EAD4BBCF-A9FA-4F9C-9F12-0C2D118359FD}"/>
    <cellStyle name="Normal 9 4 4 2 2 5" xfId="5140" xr:uid="{2C9F59A2-F16A-452F-BA59-E82DD826A1B2}"/>
    <cellStyle name="Normal 9 4 4 2 3" xfId="3345" xr:uid="{58AD18EB-8B28-4CCF-A2F5-A6C00EBA9C96}"/>
    <cellStyle name="Normal 9 4 4 2 3 2" xfId="4274" xr:uid="{7633241B-2A2F-4012-9F3C-417098F53043}"/>
    <cellStyle name="Normal 9 4 4 2 3 2 2" xfId="5146" xr:uid="{511ABFC7-BCE9-492D-8E1E-AF8F6F73DCE9}"/>
    <cellStyle name="Normal 9 4 4 2 3 3" xfId="5145" xr:uid="{688310CC-99DB-4079-95A1-A595A480E452}"/>
    <cellStyle name="Normal 9 4 4 2 4" xfId="3346" xr:uid="{3F26112B-9D0F-4391-92B1-84B930FB740C}"/>
    <cellStyle name="Normal 9 4 4 2 4 2" xfId="5147" xr:uid="{B3327206-FF23-4A44-9F03-2059847FE5DE}"/>
    <cellStyle name="Normal 9 4 4 2 5" xfId="3347" xr:uid="{97EBE7D5-F65F-460B-9708-FD331A512542}"/>
    <cellStyle name="Normal 9 4 4 2 5 2" xfId="5148" xr:uid="{0CCB1D26-1274-40FE-BE00-6E8C3F1AE82C}"/>
    <cellStyle name="Normal 9 4 4 2 6" xfId="5139" xr:uid="{E27D523A-3EC8-41B9-BFEE-8176A784D59D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1" xr:uid="{2133EC68-8ADC-4C87-8CD7-3AA89A9C84A7}"/>
    <cellStyle name="Normal 9 4 4 3 2 3" xfId="5150" xr:uid="{7D34664F-D445-40F6-9912-023B1DF16A13}"/>
    <cellStyle name="Normal 9 4 4 3 3" xfId="3350" xr:uid="{677283A2-FBAA-4A7D-BF93-5C581F8828B9}"/>
    <cellStyle name="Normal 9 4 4 3 3 2" xfId="5152" xr:uid="{3DDE1FB2-8E1A-44CC-BDBB-CEC0D8F7790A}"/>
    <cellStyle name="Normal 9 4 4 3 4" xfId="3351" xr:uid="{086C0F03-BD4C-4343-9F4F-C5C72CC9C108}"/>
    <cellStyle name="Normal 9 4 4 3 4 2" xfId="5153" xr:uid="{7E2D9CD9-6187-4A73-B562-00D2A4252B06}"/>
    <cellStyle name="Normal 9 4 4 3 5" xfId="5149" xr:uid="{69367C46-8C2F-4ECE-BE4F-C94D42D4366D}"/>
    <cellStyle name="Normal 9 4 4 4" xfId="3352" xr:uid="{373083DB-45F7-467D-8220-0D1AFD273947}"/>
    <cellStyle name="Normal 9 4 4 4 2" xfId="3353" xr:uid="{321DF2AC-9CAD-420A-9817-3F63C8157AEA}"/>
    <cellStyle name="Normal 9 4 4 4 2 2" xfId="5155" xr:uid="{A3240E4F-FD2E-48D4-9E51-8076A42E4546}"/>
    <cellStyle name="Normal 9 4 4 4 3" xfId="3354" xr:uid="{B396A407-E763-4E74-9620-D29DAC74A0C9}"/>
    <cellStyle name="Normal 9 4 4 4 3 2" xfId="5156" xr:uid="{65AD0950-93D1-45A3-93FE-EC42A816B252}"/>
    <cellStyle name="Normal 9 4 4 4 4" xfId="3355" xr:uid="{49057117-C5D1-4F54-9358-182822105648}"/>
    <cellStyle name="Normal 9 4 4 4 4 2" xfId="5157" xr:uid="{CB00B8A9-4BD8-47E5-83BE-63E764A3B2AC}"/>
    <cellStyle name="Normal 9 4 4 4 5" xfId="5154" xr:uid="{3939684B-3CC4-455F-B422-E4F6D21FFF34}"/>
    <cellStyle name="Normal 9 4 4 5" xfId="3356" xr:uid="{C64D3DB9-8FB5-481D-8C0E-356859EB31C3}"/>
    <cellStyle name="Normal 9 4 4 5 2" xfId="5158" xr:uid="{2C1996AC-6133-4224-91E7-A7204608ADF2}"/>
    <cellStyle name="Normal 9 4 4 6" xfId="3357" xr:uid="{CE611F52-669B-4434-9538-3DE5D1953BF8}"/>
    <cellStyle name="Normal 9 4 4 6 2" xfId="5159" xr:uid="{B75F8D6B-F6A5-46DB-8B28-B2A4A897832B}"/>
    <cellStyle name="Normal 9 4 4 7" xfId="3358" xr:uid="{E42AA119-7F29-4E69-B4D7-3893569B3A67}"/>
    <cellStyle name="Normal 9 4 4 7 2" xfId="5160" xr:uid="{4FEB63C8-A091-436F-95A3-F61403727A30}"/>
    <cellStyle name="Normal 9 4 4 8" xfId="5138" xr:uid="{FA83FAA4-3430-453C-8F78-805C5462CAE7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4" xr:uid="{A9395B9C-660E-425D-9458-773C76BAF416}"/>
    <cellStyle name="Normal 9 4 5 2 2 3" xfId="5163" xr:uid="{860DE6F8-3F49-4644-A02C-E81F87BBC331}"/>
    <cellStyle name="Normal 9 4 5 2 3" xfId="3362" xr:uid="{DC9331B7-1C1E-4DEF-8ACA-BBB92E1435CA}"/>
    <cellStyle name="Normal 9 4 5 2 3 2" xfId="5165" xr:uid="{AB8A1E55-AACB-456D-8FCA-F95E3832F407}"/>
    <cellStyle name="Normal 9 4 5 2 4" xfId="3363" xr:uid="{A08CA7CB-1D88-4572-B0F9-EF195DDDD5C2}"/>
    <cellStyle name="Normal 9 4 5 2 4 2" xfId="5166" xr:uid="{F3B1E16B-2E4C-40B6-9899-9D0E980F36D1}"/>
    <cellStyle name="Normal 9 4 5 2 5" xfId="5162" xr:uid="{E2A8FCAE-5A4A-456D-83D1-D44466992F38}"/>
    <cellStyle name="Normal 9 4 5 3" xfId="3364" xr:uid="{A1E9C33C-C94E-4FFB-BAAF-493B0788A2C1}"/>
    <cellStyle name="Normal 9 4 5 3 2" xfId="3365" xr:uid="{3876BB89-BE58-496A-92CB-3F4DBDAC9F60}"/>
    <cellStyle name="Normal 9 4 5 3 2 2" xfId="5168" xr:uid="{80EE606B-BA33-473C-82DF-95A16CCCBED0}"/>
    <cellStyle name="Normal 9 4 5 3 3" xfId="3366" xr:uid="{F73D1800-06A9-4D99-8554-9DB4BC2DCF62}"/>
    <cellStyle name="Normal 9 4 5 3 3 2" xfId="5169" xr:uid="{144F800E-D27E-4C69-B1F3-D403E39F67D8}"/>
    <cellStyle name="Normal 9 4 5 3 4" xfId="3367" xr:uid="{41C66C3B-088B-4235-9A2A-04856B8649BA}"/>
    <cellStyle name="Normal 9 4 5 3 4 2" xfId="5170" xr:uid="{ED84AF74-FCB4-473F-924A-4EFFFCCBA4DB}"/>
    <cellStyle name="Normal 9 4 5 3 5" xfId="5167" xr:uid="{30F42AF1-FD3B-4ED9-9445-DFC4B22F547D}"/>
    <cellStyle name="Normal 9 4 5 4" xfId="3368" xr:uid="{E2116F0C-A7ED-4018-B37E-6460DD191EFB}"/>
    <cellStyle name="Normal 9 4 5 4 2" xfId="5171" xr:uid="{EA27BA04-0451-4F9B-9B4F-AF8F4B5FAF16}"/>
    <cellStyle name="Normal 9 4 5 5" xfId="3369" xr:uid="{10597110-38DF-4F4E-BF64-F79F5D4481D5}"/>
    <cellStyle name="Normal 9 4 5 5 2" xfId="5172" xr:uid="{7D3AE800-43A3-4BCE-ACC1-3D9FD121243E}"/>
    <cellStyle name="Normal 9 4 5 6" xfId="3370" xr:uid="{6193CB2F-0D4F-4003-B651-78D0486386BF}"/>
    <cellStyle name="Normal 9 4 5 6 2" xfId="5173" xr:uid="{D93E19CD-027E-4636-9336-3EB3A7F0B97B}"/>
    <cellStyle name="Normal 9 4 5 7" xfId="5161" xr:uid="{77BC3421-C11E-4B00-9B4A-9B2245FF699D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6" xr:uid="{0D0AC214-3B1E-454B-9564-3E60C8704D35}"/>
    <cellStyle name="Normal 9 4 6 2 3" xfId="3374" xr:uid="{936E98DF-DA76-41C5-997F-EDEF1086A88A}"/>
    <cellStyle name="Normal 9 4 6 2 3 2" xfId="5177" xr:uid="{F655F647-D211-4DAA-8F0A-69EBE962B0EC}"/>
    <cellStyle name="Normal 9 4 6 2 4" xfId="3375" xr:uid="{D86FE3C7-4910-4F6A-AFE5-FB872984644E}"/>
    <cellStyle name="Normal 9 4 6 2 4 2" xfId="5178" xr:uid="{A6ECD538-FB05-42C0-97FA-6EBD4DCD2061}"/>
    <cellStyle name="Normal 9 4 6 2 5" xfId="5175" xr:uid="{97F3B4BE-F134-4675-ABCE-94BE66489476}"/>
    <cellStyle name="Normal 9 4 6 3" xfId="3376" xr:uid="{7D42B768-6197-45F7-A266-F5094882D122}"/>
    <cellStyle name="Normal 9 4 6 3 2" xfId="5179" xr:uid="{202C90F9-FEC9-4AA9-9E22-E3EA7D6D5FDD}"/>
    <cellStyle name="Normal 9 4 6 4" xfId="3377" xr:uid="{7DB71026-A14B-43C5-8F56-41602DDF0746}"/>
    <cellStyle name="Normal 9 4 6 4 2" xfId="5180" xr:uid="{C3EB6510-4591-457C-97C0-27A336F7EBE6}"/>
    <cellStyle name="Normal 9 4 6 5" xfId="3378" xr:uid="{331CA8AB-5B2B-4241-B49C-65027FE1626C}"/>
    <cellStyle name="Normal 9 4 6 5 2" xfId="5181" xr:uid="{F703F340-75D8-4A43-BF4A-BCE4EBAB92C9}"/>
    <cellStyle name="Normal 9 4 6 6" xfId="5174" xr:uid="{39FE4082-873C-47BA-8266-F2DC13286E27}"/>
    <cellStyle name="Normal 9 4 7" xfId="3379" xr:uid="{23E879BA-5EDE-4527-B83F-BD3E7C5CD9E1}"/>
    <cellStyle name="Normal 9 4 7 2" xfId="3380" xr:uid="{FE6BB645-9DCD-439A-AA54-1D20CA64AABA}"/>
    <cellStyle name="Normal 9 4 7 2 2" xfId="5183" xr:uid="{7EA59EA7-F599-4389-8BB0-1D9F9C3C9206}"/>
    <cellStyle name="Normal 9 4 7 3" xfId="3381" xr:uid="{63EACFD9-C165-4BCD-83BB-E9C03CCCBB36}"/>
    <cellStyle name="Normal 9 4 7 3 2" xfId="5184" xr:uid="{2FCF987E-4651-4C33-A07B-9479ABD50359}"/>
    <cellStyle name="Normal 9 4 7 4" xfId="3382" xr:uid="{A237818C-2634-4E2F-A320-E14CE2E43306}"/>
    <cellStyle name="Normal 9 4 7 4 2" xfId="5185" xr:uid="{31D76FE7-D594-4394-9A98-A8DA68DA56E5}"/>
    <cellStyle name="Normal 9 4 7 5" xfId="5182" xr:uid="{67D62304-D6E8-45B2-9B51-8C5AF77CCD92}"/>
    <cellStyle name="Normal 9 4 8" xfId="3383" xr:uid="{4B3F0F96-7698-4C1B-9352-DFB8A143B4C0}"/>
    <cellStyle name="Normal 9 4 8 2" xfId="3384" xr:uid="{1652C9F7-EF06-4CE0-89E5-AD33D943B7C8}"/>
    <cellStyle name="Normal 9 4 8 2 2" xfId="5187" xr:uid="{6D6F7823-9333-4FAC-AD7B-58D177E597A5}"/>
    <cellStyle name="Normal 9 4 8 3" xfId="3385" xr:uid="{42C48E4C-0A45-4969-A540-285C636278BC}"/>
    <cellStyle name="Normal 9 4 8 3 2" xfId="5188" xr:uid="{75154A1E-05F9-4081-9EA8-DBAE06D79909}"/>
    <cellStyle name="Normal 9 4 8 4" xfId="3386" xr:uid="{6ED60723-E769-4128-AB65-7053B9A54F85}"/>
    <cellStyle name="Normal 9 4 8 4 2" xfId="5189" xr:uid="{AF621958-EAC1-423A-8A24-FC292A9CD681}"/>
    <cellStyle name="Normal 9 4 8 5" xfId="5186" xr:uid="{1A9D8585-B653-4F88-B00B-759CC9FFFE3F}"/>
    <cellStyle name="Normal 9 4 9" xfId="3387" xr:uid="{0A0D880C-0BFC-41C8-B227-974676FB3A25}"/>
    <cellStyle name="Normal 9 4 9 2" xfId="5190" xr:uid="{4EB993F9-5B40-4760-A5E3-A01D0A059E57}"/>
    <cellStyle name="Normal 9 5" xfId="3388" xr:uid="{F86CC073-51FB-4947-B60F-A224C8F5AAAD}"/>
    <cellStyle name="Normal 9 5 10" xfId="3389" xr:uid="{A9761081-2313-4CCE-946F-97186494E246}"/>
    <cellStyle name="Normal 9 5 10 2" xfId="5192" xr:uid="{FA15A33A-5887-42D1-B49D-F0AA8DA85728}"/>
    <cellStyle name="Normal 9 5 11" xfId="3390" xr:uid="{D20600A0-E03E-4CBD-8164-D0D21344248F}"/>
    <cellStyle name="Normal 9 5 11 2" xfId="5193" xr:uid="{C63D4B21-B97E-449D-A4AF-DEE7198D86EF}"/>
    <cellStyle name="Normal 9 5 12" xfId="5191" xr:uid="{67E8F519-0952-4E1E-87E5-2E1E3CB790A3}"/>
    <cellStyle name="Normal 9 5 2" xfId="3391" xr:uid="{A630278B-53B1-4F67-ABBD-AD5D7E85E57A}"/>
    <cellStyle name="Normal 9 5 2 10" xfId="5194" xr:uid="{23956A97-21E4-48DB-9C7B-82E62C74B871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8" xr:uid="{A9698A2B-9293-47E5-B353-34E52FF60B27}"/>
    <cellStyle name="Normal 9 5 2 2 2 2 2 2 2" xfId="5688" xr:uid="{71863887-2943-4E04-A101-EF69DD9DD044}"/>
    <cellStyle name="Normal 9 5 2 2 2 2 3" xfId="3396" xr:uid="{3E2CCF73-B1F9-4F05-80C1-CDC65940B91F}"/>
    <cellStyle name="Normal 9 5 2 2 2 2 3 2" xfId="5199" xr:uid="{A102951D-D35A-40D7-80FD-9863F7FDFDEE}"/>
    <cellStyle name="Normal 9 5 2 2 2 2 4" xfId="3397" xr:uid="{BF6CCD5E-E621-4573-AA38-665E2F75835D}"/>
    <cellStyle name="Normal 9 5 2 2 2 2 4 2" xfId="5200" xr:uid="{8A908581-D423-4F2E-8C30-698D31AAB2AC}"/>
    <cellStyle name="Normal 9 5 2 2 2 2 5" xfId="5197" xr:uid="{54392BC2-050D-4E89-BB33-9CFA5CD71911}"/>
    <cellStyle name="Normal 9 5 2 2 2 3" xfId="3398" xr:uid="{52C60F68-7D3D-4FAB-9822-F8D800416909}"/>
    <cellStyle name="Normal 9 5 2 2 2 3 2" xfId="3399" xr:uid="{A7D84D49-75C3-492F-8483-A4BA44E1ED1E}"/>
    <cellStyle name="Normal 9 5 2 2 2 3 2 2" xfId="5202" xr:uid="{C380D2A6-36E5-4115-B671-EA4018D22789}"/>
    <cellStyle name="Normal 9 5 2 2 2 3 3" xfId="3400" xr:uid="{DEB0BFC0-6AC8-47D9-B90F-FD577C17CA56}"/>
    <cellStyle name="Normal 9 5 2 2 2 3 3 2" xfId="5203" xr:uid="{44FF233B-6DAD-4370-BA78-6992422EB217}"/>
    <cellStyle name="Normal 9 5 2 2 2 3 4" xfId="3401" xr:uid="{03CA0861-E115-40D7-AD98-93C13EA8709B}"/>
    <cellStyle name="Normal 9 5 2 2 2 3 4 2" xfId="5204" xr:uid="{83819253-5E19-4A79-AF5D-E2B2874D52A8}"/>
    <cellStyle name="Normal 9 5 2 2 2 3 5" xfId="5201" xr:uid="{55E73EBD-C351-4364-AC9F-AA2F18AFD3BF}"/>
    <cellStyle name="Normal 9 5 2 2 2 4" xfId="3402" xr:uid="{5D86A963-245A-49A6-A2B1-B654F7A5EFF0}"/>
    <cellStyle name="Normal 9 5 2 2 2 4 2" xfId="5205" xr:uid="{3C85B3FA-862C-44D1-B259-0DF9E7DF3E50}"/>
    <cellStyle name="Normal 9 5 2 2 2 5" xfId="3403" xr:uid="{0D7CCE81-E84A-4D9A-80E7-BF2B58D2C1DD}"/>
    <cellStyle name="Normal 9 5 2 2 2 5 2" xfId="5206" xr:uid="{F894874A-A799-491F-9D0F-85413E8DC5CA}"/>
    <cellStyle name="Normal 9 5 2 2 2 6" xfId="3404" xr:uid="{FE0A2B1A-1FB6-4859-A93A-8CAF03C86E3D}"/>
    <cellStyle name="Normal 9 5 2 2 2 6 2" xfId="5207" xr:uid="{F1B75CC3-6A27-42CC-88ED-1F01DF8BBA2B}"/>
    <cellStyle name="Normal 9 5 2 2 2 7" xfId="5196" xr:uid="{DBBB22DD-0BAF-4786-A9DF-EA0393B9132C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0" xr:uid="{9DD01E14-EE28-41DF-93ED-0E4FB6693C82}"/>
    <cellStyle name="Normal 9 5 2 2 3 2 3" xfId="3408" xr:uid="{460C8630-68AB-426D-9D9D-763D724AF965}"/>
    <cellStyle name="Normal 9 5 2 2 3 2 3 2" xfId="5211" xr:uid="{1F4BC88C-0D29-46C1-B7C1-A9CEE575C0C7}"/>
    <cellStyle name="Normal 9 5 2 2 3 2 4" xfId="3409" xr:uid="{D555BAE4-2377-4ABA-9575-DA6DB052A73A}"/>
    <cellStyle name="Normal 9 5 2 2 3 2 4 2" xfId="5212" xr:uid="{3B33D359-62B8-41FD-98FA-C435AE82AFC7}"/>
    <cellStyle name="Normal 9 5 2 2 3 2 5" xfId="5209" xr:uid="{121872A7-AB5A-4256-A7A1-B81384575786}"/>
    <cellStyle name="Normal 9 5 2 2 3 3" xfId="3410" xr:uid="{C505AA95-563E-408B-A1CC-731CD37B53A9}"/>
    <cellStyle name="Normal 9 5 2 2 3 3 2" xfId="5213" xr:uid="{10BA71C5-1B06-4BAE-933F-75536D355ACB}"/>
    <cellStyle name="Normal 9 5 2 2 3 4" xfId="3411" xr:uid="{D68FF109-AC44-43B9-9469-DF21F3BAECA0}"/>
    <cellStyle name="Normal 9 5 2 2 3 4 2" xfId="5214" xr:uid="{F93D3F3B-ACA5-4EFD-A012-B3D7430F9A9E}"/>
    <cellStyle name="Normal 9 5 2 2 3 5" xfId="3412" xr:uid="{48D2BC56-2EE9-4334-A763-D2EDC87911F4}"/>
    <cellStyle name="Normal 9 5 2 2 3 5 2" xfId="5215" xr:uid="{455425DF-437A-4B9E-9756-B638EFFDE953}"/>
    <cellStyle name="Normal 9 5 2 2 3 6" xfId="5208" xr:uid="{85994E24-1D27-44F5-A835-8E86B1834DE2}"/>
    <cellStyle name="Normal 9 5 2 2 4" xfId="3413" xr:uid="{19746D52-1266-4886-850F-DE49B8F1E5D1}"/>
    <cellStyle name="Normal 9 5 2 2 4 2" xfId="3414" xr:uid="{8F02253D-2DA7-4DF7-AB36-0A15BE33DDCE}"/>
    <cellStyle name="Normal 9 5 2 2 4 2 2" xfId="5217" xr:uid="{22E9106A-3223-432A-A4A0-4F2BC7573C06}"/>
    <cellStyle name="Normal 9 5 2 2 4 2 2 2" xfId="5689" xr:uid="{7E7828FF-FE2B-4312-87E6-9BD192FB7EFB}"/>
    <cellStyle name="Normal 9 5 2 2 4 3" xfId="3415" xr:uid="{A1462127-7D09-4D1D-AA9D-AF764FEC13B9}"/>
    <cellStyle name="Normal 9 5 2 2 4 3 2" xfId="5218" xr:uid="{B38D7CD1-74C8-4D6B-BE4E-E1172757EF88}"/>
    <cellStyle name="Normal 9 5 2 2 4 4" xfId="3416" xr:uid="{E5FC1265-8147-4DBD-94DB-054BA3D935D8}"/>
    <cellStyle name="Normal 9 5 2 2 4 4 2" xfId="5219" xr:uid="{8C6EA84E-C4AF-438D-81A3-360FF387DE8A}"/>
    <cellStyle name="Normal 9 5 2 2 4 5" xfId="5216" xr:uid="{32CD968D-7689-404F-B86F-7CFA152A3D85}"/>
    <cellStyle name="Normal 9 5 2 2 5" xfId="3417" xr:uid="{D1030FEA-03C9-49A7-8E62-BABCB3AB477F}"/>
    <cellStyle name="Normal 9 5 2 2 5 2" xfId="3418" xr:uid="{9EF967B1-DD50-422B-9C1C-8D416AF67331}"/>
    <cellStyle name="Normal 9 5 2 2 5 2 2" xfId="5221" xr:uid="{27CE53E2-492D-4959-932A-61B4BE4AB355}"/>
    <cellStyle name="Normal 9 5 2 2 5 3" xfId="3419" xr:uid="{3ADD6D94-AD84-40E9-A436-ABE7AEFFDEE9}"/>
    <cellStyle name="Normal 9 5 2 2 5 3 2" xfId="5222" xr:uid="{6704411D-367C-45EA-8D1A-A6744D661E71}"/>
    <cellStyle name="Normal 9 5 2 2 5 4" xfId="3420" xr:uid="{EBC5E9A4-78A2-4167-A8DF-A6150A067C14}"/>
    <cellStyle name="Normal 9 5 2 2 5 4 2" xfId="5223" xr:uid="{DA65CDE1-D339-4304-B354-DD5126528811}"/>
    <cellStyle name="Normal 9 5 2 2 5 5" xfId="5220" xr:uid="{AD882E17-DFBF-4AF4-BF98-B3148FA59AC2}"/>
    <cellStyle name="Normal 9 5 2 2 6" xfId="3421" xr:uid="{5E5DB2A2-9827-4596-869F-B8830BBB12B8}"/>
    <cellStyle name="Normal 9 5 2 2 6 2" xfId="5224" xr:uid="{C90BAD50-6937-409B-826A-199069DCED36}"/>
    <cellStyle name="Normal 9 5 2 2 7" xfId="3422" xr:uid="{88D7E271-7BDB-49C9-AD74-416A73ED543D}"/>
    <cellStyle name="Normal 9 5 2 2 7 2" xfId="5225" xr:uid="{782C3DA8-8F51-4DCE-8DF7-F077501E1CCB}"/>
    <cellStyle name="Normal 9 5 2 2 8" xfId="3423" xr:uid="{08E1DCC5-DF73-4598-A21C-A13B18CBF928}"/>
    <cellStyle name="Normal 9 5 2 2 8 2" xfId="5226" xr:uid="{4661368C-864A-4458-B140-C7FC1520FA8A}"/>
    <cellStyle name="Normal 9 5 2 2 9" xfId="5195" xr:uid="{CFEE0470-717C-46A0-9EC8-A3FEE2343965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9" xr:uid="{10E12DC8-F7E3-4288-B0B4-344F6ACACD73}"/>
    <cellStyle name="Normal 9 5 2 3 2 2 2 2" xfId="5690" xr:uid="{3F855C52-8C44-420D-A437-292683E5A3C1}"/>
    <cellStyle name="Normal 9 5 2 3 2 3" xfId="3427" xr:uid="{6CAF1EA0-5483-45FF-99E2-B6981CAE9767}"/>
    <cellStyle name="Normal 9 5 2 3 2 3 2" xfId="5230" xr:uid="{43516215-03EF-4363-A1FE-3468410BFF77}"/>
    <cellStyle name="Normal 9 5 2 3 2 4" xfId="3428" xr:uid="{B47E8974-458C-4AF9-84CC-34D421E180D2}"/>
    <cellStyle name="Normal 9 5 2 3 2 4 2" xfId="5231" xr:uid="{79165491-8E17-4B11-A089-B38B8D4FE4BF}"/>
    <cellStyle name="Normal 9 5 2 3 2 5" xfId="5228" xr:uid="{7CD85983-37E3-4EBA-90A9-2AE8C85F5640}"/>
    <cellStyle name="Normal 9 5 2 3 3" xfId="3429" xr:uid="{DF70A764-65AE-4A06-B0C3-C0EA68E39D1E}"/>
    <cellStyle name="Normal 9 5 2 3 3 2" xfId="3430" xr:uid="{33B9A006-230F-4430-AD81-0A1828F7FF73}"/>
    <cellStyle name="Normal 9 5 2 3 3 2 2" xfId="5233" xr:uid="{5EEFED08-3A58-4957-98EC-5B39EEB0CCAF}"/>
    <cellStyle name="Normal 9 5 2 3 3 3" xfId="3431" xr:uid="{4C6CE248-1EA7-4D82-AF72-DBF364689ED2}"/>
    <cellStyle name="Normal 9 5 2 3 3 3 2" xfId="5234" xr:uid="{FC5574F9-4423-432E-9947-BCB393CAD453}"/>
    <cellStyle name="Normal 9 5 2 3 3 4" xfId="3432" xr:uid="{95A18C9F-E989-4B20-93A6-3A5BC6326BF0}"/>
    <cellStyle name="Normal 9 5 2 3 3 4 2" xfId="5235" xr:uid="{C847F26E-1ECA-4126-BF7E-FD211A90F57A}"/>
    <cellStyle name="Normal 9 5 2 3 3 5" xfId="5232" xr:uid="{10B6CBF0-DFA2-4F68-AB25-D52B4EA766EC}"/>
    <cellStyle name="Normal 9 5 2 3 4" xfId="3433" xr:uid="{63CBE5E3-3D73-45AA-8C1D-E37B4B46874E}"/>
    <cellStyle name="Normal 9 5 2 3 4 2" xfId="5236" xr:uid="{74D418D1-E897-45C8-8DA2-3AF4EC790A9F}"/>
    <cellStyle name="Normal 9 5 2 3 5" xfId="3434" xr:uid="{50BFB28E-AADF-4B76-ABA7-97EA3ECBB478}"/>
    <cellStyle name="Normal 9 5 2 3 5 2" xfId="5237" xr:uid="{AC8584ED-795B-4305-AAE0-7FEF7E23F82A}"/>
    <cellStyle name="Normal 9 5 2 3 6" xfId="3435" xr:uid="{9AFBB40A-5FA7-4E06-8CB0-CD5FD46CC394}"/>
    <cellStyle name="Normal 9 5 2 3 6 2" xfId="5238" xr:uid="{FDC505F0-7488-4C08-83E4-CC6F9FBB1043}"/>
    <cellStyle name="Normal 9 5 2 3 7" xfId="5227" xr:uid="{742B9B95-7B45-40F8-B17D-AAB0AD181A7C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1" xr:uid="{6BF5B8A5-9F8F-4990-A763-4ADE13487E5F}"/>
    <cellStyle name="Normal 9 5 2 4 2 3" xfId="3439" xr:uid="{99513CF1-4434-4648-9370-365F77384D49}"/>
    <cellStyle name="Normal 9 5 2 4 2 3 2" xfId="5242" xr:uid="{8C9F65A8-096E-47E5-A480-C1E3C8C3D0BE}"/>
    <cellStyle name="Normal 9 5 2 4 2 4" xfId="3440" xr:uid="{0BFD76FB-8B12-4A52-80B3-C930DD07FDA4}"/>
    <cellStyle name="Normal 9 5 2 4 2 4 2" xfId="5243" xr:uid="{986F2AB1-AE7D-462E-8C51-5EC62EEFABD7}"/>
    <cellStyle name="Normal 9 5 2 4 2 5" xfId="5240" xr:uid="{6D21194B-71B1-431F-9B70-03E7260498E6}"/>
    <cellStyle name="Normal 9 5 2 4 3" xfId="3441" xr:uid="{558C0A5C-B690-4755-A11B-3995B5942152}"/>
    <cellStyle name="Normal 9 5 2 4 3 2" xfId="5244" xr:uid="{2A056DEA-6BDC-4C95-8368-DEAF1E42809E}"/>
    <cellStyle name="Normal 9 5 2 4 4" xfId="3442" xr:uid="{731FAB44-C035-4434-BBC2-78D19177F876}"/>
    <cellStyle name="Normal 9 5 2 4 4 2" xfId="5245" xr:uid="{7132B9E5-88C0-44CE-AFE9-9D9214125CAA}"/>
    <cellStyle name="Normal 9 5 2 4 5" xfId="3443" xr:uid="{5287E35C-CA63-49C4-85CA-9AC4CE3047F9}"/>
    <cellStyle name="Normal 9 5 2 4 5 2" xfId="5246" xr:uid="{031E66AB-A4A8-4CFD-ADE9-F9ACB1EF04AA}"/>
    <cellStyle name="Normal 9 5 2 4 6" xfId="5239" xr:uid="{DF5F0B6A-D95D-4F09-B151-B8A562349165}"/>
    <cellStyle name="Normal 9 5 2 5" xfId="3444" xr:uid="{E41A2246-1F45-4D76-B522-E10C396DE870}"/>
    <cellStyle name="Normal 9 5 2 5 2" xfId="3445" xr:uid="{9C71CA7C-6CFE-4080-AE49-38B843637FEB}"/>
    <cellStyle name="Normal 9 5 2 5 2 2" xfId="5248" xr:uid="{BCCC3A3F-77D4-468B-91F6-34B442089F69}"/>
    <cellStyle name="Normal 9 5 2 5 2 2 2" xfId="5691" xr:uid="{7855DBCF-9DCA-4793-9119-0BEBB06031B4}"/>
    <cellStyle name="Normal 9 5 2 5 3" xfId="3446" xr:uid="{0CF0622F-4418-4EC2-ACF3-0B81D498B5AD}"/>
    <cellStyle name="Normal 9 5 2 5 3 2" xfId="5249" xr:uid="{5CFF72B0-4152-4A47-AB21-BD0DD6E7B502}"/>
    <cellStyle name="Normal 9 5 2 5 4" xfId="3447" xr:uid="{A6E4643C-6A1B-4B6B-A850-222E09D6CCA6}"/>
    <cellStyle name="Normal 9 5 2 5 4 2" xfId="5250" xr:uid="{89A42000-807E-43BB-9657-748EC10B39C0}"/>
    <cellStyle name="Normal 9 5 2 5 5" xfId="5247" xr:uid="{EE95E201-A7CF-421F-86D9-9D42FD1F6235}"/>
    <cellStyle name="Normal 9 5 2 6" xfId="3448" xr:uid="{8C110C3A-907B-435A-A8AA-D24C4B1366CE}"/>
    <cellStyle name="Normal 9 5 2 6 2" xfId="3449" xr:uid="{8568CA61-10C1-4A67-BF81-74C3A75566F2}"/>
    <cellStyle name="Normal 9 5 2 6 2 2" xfId="5252" xr:uid="{AFA0A34B-8424-4D33-A590-A494D21EC966}"/>
    <cellStyle name="Normal 9 5 2 6 3" xfId="3450" xr:uid="{29A4313F-8949-45E4-B984-92A0944FDCE2}"/>
    <cellStyle name="Normal 9 5 2 6 3 2" xfId="5253" xr:uid="{A91EA19D-DDC1-4FB4-B2A5-F20E68A87AF1}"/>
    <cellStyle name="Normal 9 5 2 6 4" xfId="3451" xr:uid="{0325FD9A-847A-43EE-B727-CD6655DBABC1}"/>
    <cellStyle name="Normal 9 5 2 6 4 2" xfId="5254" xr:uid="{E6A10489-9286-4C06-B1FF-8382E4AADC15}"/>
    <cellStyle name="Normal 9 5 2 6 5" xfId="5251" xr:uid="{04253B67-BF21-4CE1-8B4D-CF67588D6ADE}"/>
    <cellStyle name="Normal 9 5 2 7" xfId="3452" xr:uid="{E9633376-09FD-480B-B8E6-E2BBB4C54C9C}"/>
    <cellStyle name="Normal 9 5 2 7 2" xfId="5255" xr:uid="{B73D1903-7FA0-4D98-83F7-EFBCCF345319}"/>
    <cellStyle name="Normal 9 5 2 8" xfId="3453" xr:uid="{24667192-8A7F-4C78-B8E0-8EA511051635}"/>
    <cellStyle name="Normal 9 5 2 8 2" xfId="5256" xr:uid="{D7CA30ED-1C22-4BA6-B610-DCFB9221E2FC}"/>
    <cellStyle name="Normal 9 5 2 9" xfId="3454" xr:uid="{A3859758-B49F-42CD-A0B5-055EE9E68BF6}"/>
    <cellStyle name="Normal 9 5 2 9 2" xfId="5257" xr:uid="{AC41818D-AFEB-40B6-897D-E32054B195ED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2" xr:uid="{AAC04430-CBE3-4CDC-A312-1777588E092D}"/>
    <cellStyle name="Normal 9 5 3 2 2 2 3" xfId="5261" xr:uid="{01EECBD2-5C43-470F-8AE0-0D186279588E}"/>
    <cellStyle name="Normal 9 5 3 2 2 3" xfId="3459" xr:uid="{81EDA8D9-CE06-4943-BBD1-3133299612F3}"/>
    <cellStyle name="Normal 9 5 3 2 2 3 2" xfId="5263" xr:uid="{4383AE82-E8D1-449B-A586-BDCB0216AD8C}"/>
    <cellStyle name="Normal 9 5 3 2 2 4" xfId="3460" xr:uid="{9B9702E4-91CA-4288-83C4-823B366BBDE5}"/>
    <cellStyle name="Normal 9 5 3 2 2 4 2" xfId="5264" xr:uid="{7CE7D6A1-8B9E-4034-8CC6-B2A8AAA204C2}"/>
    <cellStyle name="Normal 9 5 3 2 2 5" xfId="5260" xr:uid="{E6A2D935-0441-4A23-B8F2-DE52445699DA}"/>
    <cellStyle name="Normal 9 5 3 2 3" xfId="3461" xr:uid="{215002A9-D445-4D5A-AE79-C3D1F42472E5}"/>
    <cellStyle name="Normal 9 5 3 2 3 2" xfId="3462" xr:uid="{3B61D4E9-2E45-4B2B-8CF2-01515EE8EC5B}"/>
    <cellStyle name="Normal 9 5 3 2 3 2 2" xfId="5266" xr:uid="{2E1444B7-D07F-4DA2-8382-B9AC9C7A6F2A}"/>
    <cellStyle name="Normal 9 5 3 2 3 3" xfId="3463" xr:uid="{1F61B04B-9527-40FF-BE3D-CA384975FB41}"/>
    <cellStyle name="Normal 9 5 3 2 3 3 2" xfId="5267" xr:uid="{C70D3BB2-4C52-4EE0-9192-2F59146769F2}"/>
    <cellStyle name="Normal 9 5 3 2 3 4" xfId="3464" xr:uid="{8882092E-0D1E-4D0E-907F-194906559D1A}"/>
    <cellStyle name="Normal 9 5 3 2 3 4 2" xfId="5268" xr:uid="{B6E6416F-25A3-47C7-957D-E75FD816BE5C}"/>
    <cellStyle name="Normal 9 5 3 2 3 5" xfId="5265" xr:uid="{04466611-4DAA-42A4-A6B2-97F7DECBE232}"/>
    <cellStyle name="Normal 9 5 3 2 4" xfId="3465" xr:uid="{411F4421-ABEA-461A-9058-E8CD9798B9E8}"/>
    <cellStyle name="Normal 9 5 3 2 4 2" xfId="5269" xr:uid="{2DE64C91-6665-4F27-9C84-C910D771EA0F}"/>
    <cellStyle name="Normal 9 5 3 2 5" xfId="3466" xr:uid="{0B02444B-F6A2-462A-9062-3C95251D624E}"/>
    <cellStyle name="Normal 9 5 3 2 5 2" xfId="5270" xr:uid="{4F81FEFB-025A-4BB9-A6DE-D0B831A63DE4}"/>
    <cellStyle name="Normal 9 5 3 2 6" xfId="3467" xr:uid="{65C3478D-E36D-4799-9007-A7B5C1DE94A4}"/>
    <cellStyle name="Normal 9 5 3 2 6 2" xfId="5271" xr:uid="{47155C31-2176-489C-B5B1-2E02AFEAC976}"/>
    <cellStyle name="Normal 9 5 3 2 7" xfId="5259" xr:uid="{33EF367F-3F1B-4727-ADC5-1DFC4F5B28B1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4" xr:uid="{6EE733C0-DBF3-4A20-9CD9-490AC96708F1}"/>
    <cellStyle name="Normal 9 5 3 3 2 3" xfId="3471" xr:uid="{9DD214D2-D70D-43B5-B6D3-39A6668C3BA7}"/>
    <cellStyle name="Normal 9 5 3 3 2 3 2" xfId="5275" xr:uid="{F35FA528-E436-4A27-9AEC-098FFF189CB3}"/>
    <cellStyle name="Normal 9 5 3 3 2 4" xfId="3472" xr:uid="{4CAC0FFB-A3DC-46A0-853A-11ACB7CC7939}"/>
    <cellStyle name="Normal 9 5 3 3 2 4 2" xfId="5276" xr:uid="{EC8EF732-0403-4AB1-8167-CC8368E9FC44}"/>
    <cellStyle name="Normal 9 5 3 3 2 5" xfId="5273" xr:uid="{EAC4569D-DAA9-4112-B9F4-9F1BEC1A1949}"/>
    <cellStyle name="Normal 9 5 3 3 3" xfId="3473" xr:uid="{E5026B54-9B89-4D83-A174-5D07F5E2155D}"/>
    <cellStyle name="Normal 9 5 3 3 3 2" xfId="5277" xr:uid="{8A85B3D1-AFF4-4FE9-8B2E-348D46A87C9F}"/>
    <cellStyle name="Normal 9 5 3 3 4" xfId="3474" xr:uid="{E062739B-F646-405F-8385-F898B790ECB5}"/>
    <cellStyle name="Normal 9 5 3 3 4 2" xfId="5278" xr:uid="{45697B23-E7F9-489A-9219-6C6D1BFB9C04}"/>
    <cellStyle name="Normal 9 5 3 3 5" xfId="3475" xr:uid="{F5D30213-279D-4255-A0DE-3F69F4F403A7}"/>
    <cellStyle name="Normal 9 5 3 3 5 2" xfId="5279" xr:uid="{AED8C0B4-A946-4DAD-B2CD-E5371C17652E}"/>
    <cellStyle name="Normal 9 5 3 3 6" xfId="5272" xr:uid="{761D6747-51A7-416B-B151-674001C8B7FA}"/>
    <cellStyle name="Normal 9 5 3 4" xfId="3476" xr:uid="{2956DDAD-978D-48AC-8E58-46D23C8B510F}"/>
    <cellStyle name="Normal 9 5 3 4 2" xfId="3477" xr:uid="{D1FFA0D6-70DA-4217-8381-68FE55181D90}"/>
    <cellStyle name="Normal 9 5 3 4 2 2" xfId="5281" xr:uid="{23F6408A-6C5F-4834-AD5B-EAC213044855}"/>
    <cellStyle name="Normal 9 5 3 4 2 2 2" xfId="5692" xr:uid="{74199EFE-B1BA-44A6-BE57-32F13D836C03}"/>
    <cellStyle name="Normal 9 5 3 4 3" xfId="3478" xr:uid="{900533C0-49E9-4916-B9A3-32FDDAE42CF6}"/>
    <cellStyle name="Normal 9 5 3 4 3 2" xfId="5282" xr:uid="{86CB875C-2D8D-4E4A-855A-D122D62C40BB}"/>
    <cellStyle name="Normal 9 5 3 4 4" xfId="3479" xr:uid="{D7820F01-9A4B-4F9C-B399-F6C809DC336F}"/>
    <cellStyle name="Normal 9 5 3 4 4 2" xfId="5283" xr:uid="{11AFE4CB-C0B9-4DFD-961A-CF37D42E8E9B}"/>
    <cellStyle name="Normal 9 5 3 4 5" xfId="5280" xr:uid="{5061452A-8830-4C42-B668-81E1CF5B8954}"/>
    <cellStyle name="Normal 9 5 3 5" xfId="3480" xr:uid="{7CB31839-CB84-4E61-8E87-49120194112E}"/>
    <cellStyle name="Normal 9 5 3 5 2" xfId="3481" xr:uid="{78CD7958-FB10-470E-9ADC-A9F616CE1DA8}"/>
    <cellStyle name="Normal 9 5 3 5 2 2" xfId="5285" xr:uid="{2F50F606-31E8-4691-B229-C9EC3134C4B4}"/>
    <cellStyle name="Normal 9 5 3 5 3" xfId="3482" xr:uid="{7A44180B-DC9E-4628-AA2C-D511A3E1A4DB}"/>
    <cellStyle name="Normal 9 5 3 5 3 2" xfId="5286" xr:uid="{8AAC49E5-3999-4C8C-BB99-A9275A4C2B20}"/>
    <cellStyle name="Normal 9 5 3 5 4" xfId="3483" xr:uid="{C065D9EF-3BF9-4395-869B-985EBB592D22}"/>
    <cellStyle name="Normal 9 5 3 5 4 2" xfId="5287" xr:uid="{52810E0F-6A6D-4533-92F8-F91C3CB07307}"/>
    <cellStyle name="Normal 9 5 3 5 5" xfId="5284" xr:uid="{7266E726-3F28-4D84-A1A5-3029CF6C6AFA}"/>
    <cellStyle name="Normal 9 5 3 6" xfId="3484" xr:uid="{8069611D-FE07-40C2-A3F2-F7AADA426843}"/>
    <cellStyle name="Normal 9 5 3 6 2" xfId="5288" xr:uid="{2B6302A7-18CE-4798-B0B8-3CC5EA227B74}"/>
    <cellStyle name="Normal 9 5 3 7" xfId="3485" xr:uid="{E409B1D1-567A-4E09-ADFE-5127B91B5C13}"/>
    <cellStyle name="Normal 9 5 3 7 2" xfId="5289" xr:uid="{E1B05391-3842-4135-99FE-4130AA59915A}"/>
    <cellStyle name="Normal 9 5 3 8" xfId="3486" xr:uid="{AD8E4184-C5B5-42A8-95BB-6AF790A5515D}"/>
    <cellStyle name="Normal 9 5 3 8 2" xfId="5290" xr:uid="{2C99FD4B-B0EE-4D77-BC84-B177F9BE4D00}"/>
    <cellStyle name="Normal 9 5 3 9" xfId="5258" xr:uid="{80D2B579-5D6C-4B32-AA89-F759AFEE07B2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4" xr:uid="{0C33864F-86BF-40E2-89EF-01593A2346C4}"/>
    <cellStyle name="Normal 9 5 4 2 2 3" xfId="3491" xr:uid="{F4965547-5CE4-4099-98C1-719E32EC737E}"/>
    <cellStyle name="Normal 9 5 4 2 2 3 2" xfId="5295" xr:uid="{02EF2476-5A54-46DF-8F9F-C674287AB37C}"/>
    <cellStyle name="Normal 9 5 4 2 2 4" xfId="3492" xr:uid="{CAFDA8F3-4445-4C8B-9D75-ED2E1F9C4D20}"/>
    <cellStyle name="Normal 9 5 4 2 2 4 2" xfId="5296" xr:uid="{43A105B5-5641-46C6-83D7-1A5DDC37C215}"/>
    <cellStyle name="Normal 9 5 4 2 2 5" xfId="5293" xr:uid="{BF17C74B-13F9-477E-9921-307F6FEDA37B}"/>
    <cellStyle name="Normal 9 5 4 2 3" xfId="3493" xr:uid="{ABEBAA1B-2EFC-4D53-91C2-CFB8E892C35D}"/>
    <cellStyle name="Normal 9 5 4 2 3 2" xfId="5297" xr:uid="{9CEF4025-590D-447A-BAB1-39A20047E64A}"/>
    <cellStyle name="Normal 9 5 4 2 4" xfId="3494" xr:uid="{F80B5EA7-759F-4D1A-BE47-A48DFBB52A17}"/>
    <cellStyle name="Normal 9 5 4 2 4 2" xfId="5298" xr:uid="{C118614C-3200-4272-847A-DE2671BE5A15}"/>
    <cellStyle name="Normal 9 5 4 2 5" xfId="3495" xr:uid="{8290C90D-43B6-427D-AB95-609FE562B116}"/>
    <cellStyle name="Normal 9 5 4 2 5 2" xfId="5299" xr:uid="{6E01B25C-C3DA-43D6-9F74-77E899E29C35}"/>
    <cellStyle name="Normal 9 5 4 2 6" xfId="5292" xr:uid="{AABA141A-391C-4C8A-9B1B-6131C8E4F2DB}"/>
    <cellStyle name="Normal 9 5 4 3" xfId="3496" xr:uid="{F50801D6-FC22-40E5-A00A-61F4FB8F1128}"/>
    <cellStyle name="Normal 9 5 4 3 2" xfId="3497" xr:uid="{39EF0002-E058-4ADE-9EE2-B1CCF3F38BC8}"/>
    <cellStyle name="Normal 9 5 4 3 2 2" xfId="5301" xr:uid="{F5E66D85-1F83-4A4F-A1A5-1E5B108DA67F}"/>
    <cellStyle name="Normal 9 5 4 3 3" xfId="3498" xr:uid="{34CA5CF6-F299-4624-8DA9-F03519E3BC52}"/>
    <cellStyle name="Normal 9 5 4 3 3 2" xfId="5302" xr:uid="{F1AE05B0-64CB-4E25-A429-EF64F6A1A1A7}"/>
    <cellStyle name="Normal 9 5 4 3 4" xfId="3499" xr:uid="{39A6F213-740F-4718-A632-93D5AE134FC9}"/>
    <cellStyle name="Normal 9 5 4 3 4 2" xfId="5303" xr:uid="{C7E9950C-1666-488F-8336-EF7355C34881}"/>
    <cellStyle name="Normal 9 5 4 3 5" xfId="5300" xr:uid="{A111A27A-1C87-4E97-A037-33BE0930B3AC}"/>
    <cellStyle name="Normal 9 5 4 4" xfId="3500" xr:uid="{2C9BBD38-6AEB-49E7-BA39-C871B7F700AA}"/>
    <cellStyle name="Normal 9 5 4 4 2" xfId="3501" xr:uid="{681755ED-F5DC-433D-B04E-19D20F0825CC}"/>
    <cellStyle name="Normal 9 5 4 4 2 2" xfId="5305" xr:uid="{B234815E-CFB0-444D-BC9F-93471DD429A3}"/>
    <cellStyle name="Normal 9 5 4 4 3" xfId="3502" xr:uid="{A023CC44-368B-47B8-88A1-E0BBB93BA094}"/>
    <cellStyle name="Normal 9 5 4 4 3 2" xfId="5306" xr:uid="{C2581D5B-CB70-49A9-B363-8E2F72B0DD25}"/>
    <cellStyle name="Normal 9 5 4 4 4" xfId="3503" xr:uid="{2498BC5C-214B-434F-BC73-5368B7617698}"/>
    <cellStyle name="Normal 9 5 4 4 4 2" xfId="5307" xr:uid="{537BEB6F-AAA7-49D1-A702-6798CBF7AAC5}"/>
    <cellStyle name="Normal 9 5 4 4 5" xfId="5304" xr:uid="{2E3D0C73-78FC-4F8D-8209-B5D74DBAEB38}"/>
    <cellStyle name="Normal 9 5 4 5" xfId="3504" xr:uid="{8446262D-E7F7-4258-9D75-FCC787D28D67}"/>
    <cellStyle name="Normal 9 5 4 5 2" xfId="5308" xr:uid="{FF648164-FF50-453D-BB22-D97FF574608C}"/>
    <cellStyle name="Normal 9 5 4 6" xfId="3505" xr:uid="{77E3D96C-E4D1-4F59-B251-4F8906AAB81D}"/>
    <cellStyle name="Normal 9 5 4 6 2" xfId="5309" xr:uid="{F997C9D0-623A-408B-BF6C-C528B42EFC45}"/>
    <cellStyle name="Normal 9 5 4 7" xfId="3506" xr:uid="{32671DA6-9AD3-4086-BD12-3784DE729229}"/>
    <cellStyle name="Normal 9 5 4 7 2" xfId="5310" xr:uid="{FE129D3B-DA20-4A5B-B37C-73DDFF05E0C2}"/>
    <cellStyle name="Normal 9 5 4 8" xfId="5291" xr:uid="{9DD0CCDB-F505-4636-9999-39A4A3D559F9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3" xr:uid="{AC86CE69-DE6B-4FAC-9074-8C00530C6D38}"/>
    <cellStyle name="Normal 9 5 5 2 3" xfId="3510" xr:uid="{C7D3BD57-3ACF-4D97-BA3E-A4BF37669E8D}"/>
    <cellStyle name="Normal 9 5 5 2 3 2" xfId="5314" xr:uid="{E10F5E29-8FFF-43C9-BDEC-9FB6686CF007}"/>
    <cellStyle name="Normal 9 5 5 2 4" xfId="3511" xr:uid="{8DA4C761-7A49-4571-8A1D-72507E79E84E}"/>
    <cellStyle name="Normal 9 5 5 2 4 2" xfId="5315" xr:uid="{1979E1F9-4D46-47B9-8E88-B5FC65FB5BE6}"/>
    <cellStyle name="Normal 9 5 5 2 5" xfId="5312" xr:uid="{AD6DABD2-8681-40E6-9D4C-1AB86661C62A}"/>
    <cellStyle name="Normal 9 5 5 3" xfId="3512" xr:uid="{2BE788CD-4950-456F-8B23-3AA8AD516D7B}"/>
    <cellStyle name="Normal 9 5 5 3 2" xfId="3513" xr:uid="{44C72F3C-AE61-4366-B44B-8ACA85C34C2A}"/>
    <cellStyle name="Normal 9 5 5 3 2 2" xfId="5317" xr:uid="{B6A22E6D-E71E-47BE-AC97-0C11E4192AA3}"/>
    <cellStyle name="Normal 9 5 5 3 3" xfId="3514" xr:uid="{0ED9306D-CB61-424E-8173-2CCDE6CAA260}"/>
    <cellStyle name="Normal 9 5 5 3 3 2" xfId="5318" xr:uid="{682D88F7-DFD7-4365-81FB-0506E34A477C}"/>
    <cellStyle name="Normal 9 5 5 3 4" xfId="3515" xr:uid="{E66B88EB-697F-46E7-AF5B-304EDB839CEE}"/>
    <cellStyle name="Normal 9 5 5 3 4 2" xfId="5319" xr:uid="{41DA85D6-CCC9-4691-A186-680A94AC9E4F}"/>
    <cellStyle name="Normal 9 5 5 3 5" xfId="5316" xr:uid="{E1399062-DB83-43AE-AD37-C595095C9757}"/>
    <cellStyle name="Normal 9 5 5 4" xfId="3516" xr:uid="{E57C5B06-B711-49E3-BBE2-CD6C41D017AC}"/>
    <cellStyle name="Normal 9 5 5 4 2" xfId="5320" xr:uid="{F802559F-C5BF-49F1-8836-F18E0C3A7A51}"/>
    <cellStyle name="Normal 9 5 5 5" xfId="3517" xr:uid="{20BC3070-137A-4FE4-86CB-626E81A8A232}"/>
    <cellStyle name="Normal 9 5 5 5 2" xfId="5321" xr:uid="{24AB2E9C-8707-4A71-849E-4D01CEB3DFCF}"/>
    <cellStyle name="Normal 9 5 5 6" xfId="3518" xr:uid="{5C5464CF-3BBC-4985-967F-F6E6B54E4410}"/>
    <cellStyle name="Normal 9 5 5 6 2" xfId="5322" xr:uid="{5F77EAE6-0367-4460-AA45-4931E24CE268}"/>
    <cellStyle name="Normal 9 5 5 7" xfId="5311" xr:uid="{45DA6A1C-D234-4F71-9831-A897891B6AFA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5" xr:uid="{7DEC93A2-E911-4033-8CA7-59F648C4701C}"/>
    <cellStyle name="Normal 9 5 6 2 3" xfId="3522" xr:uid="{006A5A07-34F7-42CB-A581-0731DEA5CD09}"/>
    <cellStyle name="Normal 9 5 6 2 3 2" xfId="5326" xr:uid="{6FA9D377-1B8C-4D7B-AE8D-8C9324F93E98}"/>
    <cellStyle name="Normal 9 5 6 2 4" xfId="3523" xr:uid="{9FB6EDE4-ABB1-4D30-B3C6-2868CB304DE9}"/>
    <cellStyle name="Normal 9 5 6 2 4 2" xfId="5327" xr:uid="{3F09FE31-841A-433D-AFC8-BEC18B47D445}"/>
    <cellStyle name="Normal 9 5 6 2 5" xfId="5324" xr:uid="{77522BEF-A0F1-4024-AD13-06F42D3604C9}"/>
    <cellStyle name="Normal 9 5 6 3" xfId="3524" xr:uid="{70D31E7D-8D35-44B6-B356-31B307F95A5E}"/>
    <cellStyle name="Normal 9 5 6 3 2" xfId="5328" xr:uid="{621B0612-2F0B-4E0B-8307-B63EB5BAD987}"/>
    <cellStyle name="Normal 9 5 6 4" xfId="3525" xr:uid="{59D60B76-2E95-4932-908E-B4A988E02ED0}"/>
    <cellStyle name="Normal 9 5 6 4 2" xfId="5329" xr:uid="{F3835F66-592C-4CBD-8B3E-C1E20117CBED}"/>
    <cellStyle name="Normal 9 5 6 5" xfId="3526" xr:uid="{53C37F21-B8FF-4570-A5B6-899519EC1C2C}"/>
    <cellStyle name="Normal 9 5 6 5 2" xfId="5330" xr:uid="{54346B0F-839C-4C12-9040-C57F818C40A6}"/>
    <cellStyle name="Normal 9 5 6 6" xfId="5323" xr:uid="{A01B96EE-8735-4674-920C-DC50B6907A17}"/>
    <cellStyle name="Normal 9 5 7" xfId="3527" xr:uid="{8A32F5F6-6741-43EE-B908-023D31B5CDEF}"/>
    <cellStyle name="Normal 9 5 7 2" xfId="3528" xr:uid="{0BFFC645-E101-4F53-AA74-A74675214F22}"/>
    <cellStyle name="Normal 9 5 7 2 2" xfId="5332" xr:uid="{E784E67E-AB5B-4355-A83B-82F0A6DE4E8F}"/>
    <cellStyle name="Normal 9 5 7 3" xfId="3529" xr:uid="{6C2490A9-054E-46AA-BD0E-B1E151926868}"/>
    <cellStyle name="Normal 9 5 7 3 2" xfId="5333" xr:uid="{286134FA-FBF4-4FE7-8683-7B009F490F57}"/>
    <cellStyle name="Normal 9 5 7 4" xfId="3530" xr:uid="{ED3CC8C0-21C6-4A1E-BC3F-94506ED26F43}"/>
    <cellStyle name="Normal 9 5 7 4 2" xfId="5334" xr:uid="{51A25970-6193-4122-BCAA-6BC5CAAB8598}"/>
    <cellStyle name="Normal 9 5 7 5" xfId="5331" xr:uid="{371AE417-5B1E-4A84-A501-AE142E8EAB6D}"/>
    <cellStyle name="Normal 9 5 8" xfId="3531" xr:uid="{6C98A002-3128-4D4F-83EE-6C28969DC451}"/>
    <cellStyle name="Normal 9 5 8 2" xfId="3532" xr:uid="{DC28BC4D-8758-49D8-B680-B0944F67D6B4}"/>
    <cellStyle name="Normal 9 5 8 2 2" xfId="5336" xr:uid="{78C1E8C1-49B3-4AD4-873F-042F87F34912}"/>
    <cellStyle name="Normal 9 5 8 3" xfId="3533" xr:uid="{268D54E0-77E2-4619-B8E2-87A0033AA1BC}"/>
    <cellStyle name="Normal 9 5 8 3 2" xfId="5337" xr:uid="{15F6F928-8194-4649-9548-1C892275F680}"/>
    <cellStyle name="Normal 9 5 8 4" xfId="3534" xr:uid="{94538C98-43EE-4226-9D9A-8F6193FFF09B}"/>
    <cellStyle name="Normal 9 5 8 4 2" xfId="5338" xr:uid="{F3B3877D-B4C5-49B0-8D11-01A5FB8C849E}"/>
    <cellStyle name="Normal 9 5 8 5" xfId="5335" xr:uid="{F9FBF3CF-B4AE-44AB-8F91-92120FEB8B30}"/>
    <cellStyle name="Normal 9 5 9" xfId="3535" xr:uid="{50615741-9D37-4C1F-A470-C55E03F6F494}"/>
    <cellStyle name="Normal 9 5 9 2" xfId="5339" xr:uid="{2791B7D8-D546-4C37-9BEC-8B7409796F5D}"/>
    <cellStyle name="Normal 9 6" xfId="3536" xr:uid="{BFF50448-C313-459F-A1AE-C47CB71FEEAF}"/>
    <cellStyle name="Normal 9 6 10" xfId="5340" xr:uid="{D812A817-085D-4E0D-A9AF-69D8FEA7D5CE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4" xr:uid="{491AEC76-CB50-4968-B1C5-5C0852137599}"/>
    <cellStyle name="Normal 9 6 2 2 2 2 2 2" xfId="5693" xr:uid="{987BD4DC-76AE-4DDA-94B6-2C2FDFD44C52}"/>
    <cellStyle name="Normal 9 6 2 2 2 3" xfId="3541" xr:uid="{73779289-A292-487E-B418-CBD91DC2C29B}"/>
    <cellStyle name="Normal 9 6 2 2 2 3 2" xfId="5345" xr:uid="{57BDD142-5A79-4BA6-AB93-BA568ECACE40}"/>
    <cellStyle name="Normal 9 6 2 2 2 4" xfId="3542" xr:uid="{73DBD49D-6AE8-49DC-8480-11C32F4CC6D8}"/>
    <cellStyle name="Normal 9 6 2 2 2 4 2" xfId="5346" xr:uid="{61DF09C7-72CD-421A-B98C-D06B859D826F}"/>
    <cellStyle name="Normal 9 6 2 2 2 5" xfId="5343" xr:uid="{CCF43B54-C739-4F83-A5F3-2D54059C3E27}"/>
    <cellStyle name="Normal 9 6 2 2 3" xfId="3543" xr:uid="{7BA9F422-CD62-4268-82F0-C92AB9933DCF}"/>
    <cellStyle name="Normal 9 6 2 2 3 2" xfId="3544" xr:uid="{5377CFB1-BB37-4FE4-AB9C-531370EB18D3}"/>
    <cellStyle name="Normal 9 6 2 2 3 2 2" xfId="5348" xr:uid="{2B6DBC21-95F1-4FCD-8937-5482B7A2A44B}"/>
    <cellStyle name="Normal 9 6 2 2 3 3" xfId="3545" xr:uid="{6DE34F42-A5F4-48D8-B3CF-462084457B73}"/>
    <cellStyle name="Normal 9 6 2 2 3 3 2" xfId="5349" xr:uid="{60C6B9D2-33B7-4BD3-8E8E-B5EEFD678CE3}"/>
    <cellStyle name="Normal 9 6 2 2 3 4" xfId="3546" xr:uid="{6D549EB1-AE7E-45A6-8D6A-4E41FABAA8D3}"/>
    <cellStyle name="Normal 9 6 2 2 3 4 2" xfId="5350" xr:uid="{124E2EF5-4078-4CB9-AD83-1336C733EF2F}"/>
    <cellStyle name="Normal 9 6 2 2 3 5" xfId="5347" xr:uid="{3E0DA93B-6913-45B2-A249-02B2D2FAB867}"/>
    <cellStyle name="Normal 9 6 2 2 4" xfId="3547" xr:uid="{25C44FEE-C857-454C-9628-80136D3143C4}"/>
    <cellStyle name="Normal 9 6 2 2 4 2" xfId="5351" xr:uid="{D123BB58-3871-4EFC-81CE-29C630894DC3}"/>
    <cellStyle name="Normal 9 6 2 2 5" xfId="3548" xr:uid="{BB987446-C94E-4745-8998-FC992F40EDDE}"/>
    <cellStyle name="Normal 9 6 2 2 5 2" xfId="5352" xr:uid="{3C3CADA6-5175-41AA-9C54-BBA56418A610}"/>
    <cellStyle name="Normal 9 6 2 2 6" xfId="3549" xr:uid="{7D423F21-B260-4FB8-84D8-F006CDBDBE2B}"/>
    <cellStyle name="Normal 9 6 2 2 6 2" xfId="5353" xr:uid="{390C2CED-90CF-44BA-A159-AFBAF129D7FA}"/>
    <cellStyle name="Normal 9 6 2 2 7" xfId="5342" xr:uid="{D725E080-D2EC-4C55-97E9-9D3A43084B66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6" xr:uid="{7AF0492D-3F8C-4571-B33C-70637B0A784D}"/>
    <cellStyle name="Normal 9 6 2 3 2 3" xfId="3553" xr:uid="{976C345C-BF81-4A56-AF4A-BA19F53385F9}"/>
    <cellStyle name="Normal 9 6 2 3 2 3 2" xfId="5357" xr:uid="{2288F213-AA02-4F32-A57E-6ECEFC4C0317}"/>
    <cellStyle name="Normal 9 6 2 3 2 4" xfId="3554" xr:uid="{DAE3C33D-9F68-41A1-9BC4-BF63BBC05322}"/>
    <cellStyle name="Normal 9 6 2 3 2 4 2" xfId="5358" xr:uid="{4EC04298-BF52-4A83-88C7-078C70BD4EB8}"/>
    <cellStyle name="Normal 9 6 2 3 2 5" xfId="5355" xr:uid="{22C9D9BF-7FC7-4DBC-BFCF-60021A736F04}"/>
    <cellStyle name="Normal 9 6 2 3 3" xfId="3555" xr:uid="{6569709C-1DB4-4379-B9F1-707848279119}"/>
    <cellStyle name="Normal 9 6 2 3 3 2" xfId="5359" xr:uid="{BD20D1A3-B6B0-47DB-A6CB-CDA6DF108D05}"/>
    <cellStyle name="Normal 9 6 2 3 4" xfId="3556" xr:uid="{473A70A9-1D27-41DD-BEB5-C40510E5B886}"/>
    <cellStyle name="Normal 9 6 2 3 4 2" xfId="5360" xr:uid="{3DC4794B-9C8F-479F-8E2D-9BDCB9C59ABC}"/>
    <cellStyle name="Normal 9 6 2 3 5" xfId="3557" xr:uid="{469C6613-360F-4DC0-926E-953A820A56D9}"/>
    <cellStyle name="Normal 9 6 2 3 5 2" xfId="5361" xr:uid="{3AC1F30E-3F4C-4186-9ACC-B6EA3BFE05E9}"/>
    <cellStyle name="Normal 9 6 2 3 6" xfId="5354" xr:uid="{47D8D341-F98A-4AD7-939E-92137E4544A5}"/>
    <cellStyle name="Normal 9 6 2 4" xfId="3558" xr:uid="{181F9A72-7F71-4BF4-8374-2655C19FD2BE}"/>
    <cellStyle name="Normal 9 6 2 4 2" xfId="3559" xr:uid="{EDE0ADEA-01DF-4D01-8810-40EF343715F5}"/>
    <cellStyle name="Normal 9 6 2 4 2 2" xfId="5363" xr:uid="{82526583-E1CA-4020-96D9-CC4E073C0984}"/>
    <cellStyle name="Normal 9 6 2 4 2 2 2" xfId="5694" xr:uid="{C3FA3823-3CCD-40F8-83B1-7D6F503EFDBA}"/>
    <cellStyle name="Normal 9 6 2 4 3" xfId="3560" xr:uid="{7D46754F-1AC8-42A2-8351-AC704A273C3E}"/>
    <cellStyle name="Normal 9 6 2 4 3 2" xfId="5364" xr:uid="{48B3D50E-0D2F-44A8-B90F-DECAD775859E}"/>
    <cellStyle name="Normal 9 6 2 4 4" xfId="3561" xr:uid="{BBFBAE1F-7778-4D57-8216-8BAA1EB684FC}"/>
    <cellStyle name="Normal 9 6 2 4 4 2" xfId="5365" xr:uid="{43E67496-5CA7-46DF-B5BC-5895E6D77B5D}"/>
    <cellStyle name="Normal 9 6 2 4 5" xfId="5362" xr:uid="{92235CD8-1DE2-479D-BE4A-CCE02461E9DC}"/>
    <cellStyle name="Normal 9 6 2 5" xfId="3562" xr:uid="{58A1AE35-8B69-4A2D-956A-33769B503AC6}"/>
    <cellStyle name="Normal 9 6 2 5 2" xfId="3563" xr:uid="{831D0774-7BEE-40E5-9751-35C17D08B1A5}"/>
    <cellStyle name="Normal 9 6 2 5 2 2" xfId="5367" xr:uid="{DB2D5ED4-15A4-41A7-9315-475010C9A79F}"/>
    <cellStyle name="Normal 9 6 2 5 3" xfId="3564" xr:uid="{EABD4579-EDCC-49DC-ADE2-BB733F24C981}"/>
    <cellStyle name="Normal 9 6 2 5 3 2" xfId="5368" xr:uid="{3AD9A237-04F5-45C7-8EFA-C07AC2D04DBD}"/>
    <cellStyle name="Normal 9 6 2 5 4" xfId="3565" xr:uid="{E9050EC4-9E3F-4864-9B10-478686ED3916}"/>
    <cellStyle name="Normal 9 6 2 5 4 2" xfId="5369" xr:uid="{399B59EF-7D96-4C2E-A805-AEB4914B946B}"/>
    <cellStyle name="Normal 9 6 2 5 5" xfId="5366" xr:uid="{CEA4909F-07A2-439C-B83B-43F41105ADCE}"/>
    <cellStyle name="Normal 9 6 2 6" xfId="3566" xr:uid="{4B33F863-1C38-4324-AA75-D196B7579E80}"/>
    <cellStyle name="Normal 9 6 2 6 2" xfId="5370" xr:uid="{BB5D2C2A-D810-4373-B5D9-7EC275FE2E70}"/>
    <cellStyle name="Normal 9 6 2 7" xfId="3567" xr:uid="{B14AE6E0-C2EF-4B6C-A994-A48E33E70A9A}"/>
    <cellStyle name="Normal 9 6 2 7 2" xfId="5371" xr:uid="{89FCA6F2-46D6-4E30-9178-0579CF635E4A}"/>
    <cellStyle name="Normal 9 6 2 8" xfId="3568" xr:uid="{DD756611-FAB7-48F1-88C5-282241F09FE9}"/>
    <cellStyle name="Normal 9 6 2 8 2" xfId="5372" xr:uid="{ED39E456-1DA6-4849-9E52-29395E617541}"/>
    <cellStyle name="Normal 9 6 2 9" xfId="5341" xr:uid="{90827A8E-2D9B-4955-BE85-6010256CB687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5" xr:uid="{5F96816A-D484-49A9-B9E1-4AD2CB6DD825}"/>
    <cellStyle name="Normal 9 6 3 2 2 2 2" xfId="5695" xr:uid="{35BFD138-9601-4BC3-A6D4-6EEA18D6E245}"/>
    <cellStyle name="Normal 9 6 3 2 3" xfId="3572" xr:uid="{A3BFEEC4-8F30-4186-BD82-2A46424EE3FD}"/>
    <cellStyle name="Normal 9 6 3 2 3 2" xfId="5376" xr:uid="{A8E84C0F-E1CF-4938-A5D8-E90336C1CDF8}"/>
    <cellStyle name="Normal 9 6 3 2 4" xfId="3573" xr:uid="{8BB588AC-2F51-46D3-B387-FE3A8D84AA87}"/>
    <cellStyle name="Normal 9 6 3 2 4 2" xfId="5377" xr:uid="{E476883B-644C-490A-99B6-FDBB29C404BC}"/>
    <cellStyle name="Normal 9 6 3 2 5" xfId="5374" xr:uid="{3C2626F1-E1E0-42DF-8C6E-B138154640BB}"/>
    <cellStyle name="Normal 9 6 3 3" xfId="3574" xr:uid="{6DB1D84B-B945-407A-836E-297729974FE9}"/>
    <cellStyle name="Normal 9 6 3 3 2" xfId="3575" xr:uid="{6B0D7E83-9998-4BBE-B9BE-62EC78B57D03}"/>
    <cellStyle name="Normal 9 6 3 3 2 2" xfId="5379" xr:uid="{B784293A-A5BE-4857-A770-A3EFC5778828}"/>
    <cellStyle name="Normal 9 6 3 3 3" xfId="3576" xr:uid="{B48D4A7B-667B-4F43-9694-BDA9AF1FF268}"/>
    <cellStyle name="Normal 9 6 3 3 3 2" xfId="5380" xr:uid="{D0F43517-6517-476E-986F-9B256A241E65}"/>
    <cellStyle name="Normal 9 6 3 3 4" xfId="3577" xr:uid="{473FF0FD-BB7F-4164-B806-DFA303720F70}"/>
    <cellStyle name="Normal 9 6 3 3 4 2" xfId="5381" xr:uid="{C695F159-D11E-40D4-811F-881C2089BCCF}"/>
    <cellStyle name="Normal 9 6 3 3 5" xfId="5378" xr:uid="{F6DF0DE5-20A4-49D7-8CE6-D61AB9CFA525}"/>
    <cellStyle name="Normal 9 6 3 4" xfId="3578" xr:uid="{6FC633F9-6940-468A-81F1-10EF4C3C73D6}"/>
    <cellStyle name="Normal 9 6 3 4 2" xfId="5382" xr:uid="{161A430F-EE84-4CF8-8306-D53BE4EEAACE}"/>
    <cellStyle name="Normal 9 6 3 5" xfId="3579" xr:uid="{CEFE2E24-082C-401F-8910-15BEA397F712}"/>
    <cellStyle name="Normal 9 6 3 5 2" xfId="5383" xr:uid="{3B6C3A67-576F-442E-A6FE-174F2C3AA1E4}"/>
    <cellStyle name="Normal 9 6 3 6" xfId="3580" xr:uid="{CBF0593B-4FC3-4CEE-9D56-F5B4D4CD827A}"/>
    <cellStyle name="Normal 9 6 3 6 2" xfId="5384" xr:uid="{AE336CEF-05A3-4DEA-BAC8-B64C332D2C8D}"/>
    <cellStyle name="Normal 9 6 3 7" xfId="5373" xr:uid="{4CDB1C13-F33B-444B-8759-20E178A79C8C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7" xr:uid="{62A9DB17-9467-4681-9BE7-A469AD1D9DC5}"/>
    <cellStyle name="Normal 9 6 4 2 3" xfId="3584" xr:uid="{DC61F81A-6DF7-4700-94A5-B9EB382707BC}"/>
    <cellStyle name="Normal 9 6 4 2 3 2" xfId="5388" xr:uid="{8CC7852A-7184-466D-BE32-D69983D8CC29}"/>
    <cellStyle name="Normal 9 6 4 2 4" xfId="3585" xr:uid="{67AA95AB-FDFD-43D6-A665-5C710A2C2282}"/>
    <cellStyle name="Normal 9 6 4 2 4 2" xfId="5389" xr:uid="{D2A5EE05-2BA3-4688-B16C-C1F6B3D95690}"/>
    <cellStyle name="Normal 9 6 4 2 5" xfId="5386" xr:uid="{92866A3B-1E06-49A5-9D63-6A8B4C5FEBCA}"/>
    <cellStyle name="Normal 9 6 4 3" xfId="3586" xr:uid="{809A3D4A-684F-44B2-A252-AAC9427708E6}"/>
    <cellStyle name="Normal 9 6 4 3 2" xfId="5390" xr:uid="{40119BEC-C49C-45C3-A308-A76D6154A786}"/>
    <cellStyle name="Normal 9 6 4 4" xfId="3587" xr:uid="{10B8F45D-7267-48A3-9B6F-985E233549E9}"/>
    <cellStyle name="Normal 9 6 4 4 2" xfId="5391" xr:uid="{2635A72A-FE0E-4970-BE97-B24768E2A4B7}"/>
    <cellStyle name="Normal 9 6 4 5" xfId="3588" xr:uid="{94E968E2-C4B9-4661-8E26-BAC486FBD715}"/>
    <cellStyle name="Normal 9 6 4 5 2" xfId="5392" xr:uid="{D498227C-C79C-4BCD-8416-CB3B517C6446}"/>
    <cellStyle name="Normal 9 6 4 6" xfId="5385" xr:uid="{40CA65D6-97F4-4593-9A65-4564EA3DFEB9}"/>
    <cellStyle name="Normal 9 6 5" xfId="3589" xr:uid="{D7DEA669-35E8-4386-9E39-652110E46899}"/>
    <cellStyle name="Normal 9 6 5 2" xfId="3590" xr:uid="{36EBB53C-B0AA-48BB-99D7-8DDFC815D542}"/>
    <cellStyle name="Normal 9 6 5 2 2" xfId="5394" xr:uid="{E1ED4EA9-D69B-45C5-8ECC-1F83FE41A953}"/>
    <cellStyle name="Normal 9 6 5 2 2 2" xfId="5696" xr:uid="{8EF1A41E-3190-446B-9D60-C492A91A79B2}"/>
    <cellStyle name="Normal 9 6 5 3" xfId="3591" xr:uid="{F07DB241-45F7-4040-A12A-34D633E5E2FB}"/>
    <cellStyle name="Normal 9 6 5 3 2" xfId="5395" xr:uid="{0054B870-EFCE-4E9F-943C-2643854EF066}"/>
    <cellStyle name="Normal 9 6 5 4" xfId="3592" xr:uid="{90897537-06F6-458A-A62D-EDC6187BEB9D}"/>
    <cellStyle name="Normal 9 6 5 4 2" xfId="5396" xr:uid="{42B36502-CEC4-46A3-A19F-10077F9A3B1B}"/>
    <cellStyle name="Normal 9 6 5 5" xfId="5393" xr:uid="{BC00277D-A637-4F5F-BCBA-ED70B6E15EB5}"/>
    <cellStyle name="Normal 9 6 6" xfId="3593" xr:uid="{E64DE26C-5E9A-47A0-BE60-B36039D521E8}"/>
    <cellStyle name="Normal 9 6 6 2" xfId="3594" xr:uid="{FAE45BA7-BEF7-4442-9F63-8C356B78A5CB}"/>
    <cellStyle name="Normal 9 6 6 2 2" xfId="5398" xr:uid="{EBF39A3B-5AC7-481B-89CC-6A3D1958B845}"/>
    <cellStyle name="Normal 9 6 6 3" xfId="3595" xr:uid="{67AAB308-2EB9-44EA-B33D-8F1A69C94B6F}"/>
    <cellStyle name="Normal 9 6 6 3 2" xfId="5399" xr:uid="{BCAFCFEF-86B0-413A-A461-2D33C7F494C3}"/>
    <cellStyle name="Normal 9 6 6 4" xfId="3596" xr:uid="{6FFD0B3E-2192-4836-B579-95842BC39CF3}"/>
    <cellStyle name="Normal 9 6 6 4 2" xfId="5400" xr:uid="{6132EBC9-30D2-44FD-A42E-C19989C78389}"/>
    <cellStyle name="Normal 9 6 6 5" xfId="5397" xr:uid="{E574BF98-D4F6-41EE-AF78-B49A3A15AF9E}"/>
    <cellStyle name="Normal 9 6 7" xfId="3597" xr:uid="{9019F92E-C065-46D0-A6FF-9D9B80A657F1}"/>
    <cellStyle name="Normal 9 6 7 2" xfId="5401" xr:uid="{DAADC5E4-A54A-4C0B-99C2-732A1786CF7B}"/>
    <cellStyle name="Normal 9 6 8" xfId="3598" xr:uid="{193ABBD1-F4F9-45CF-AA0D-DBB3F8B2B385}"/>
    <cellStyle name="Normal 9 6 8 2" xfId="5402" xr:uid="{5403F077-6BCC-48F1-BA07-604EE3DCC6E5}"/>
    <cellStyle name="Normal 9 6 9" xfId="3599" xr:uid="{00B2B5A6-9F51-4D64-8277-75B17B08B9B8}"/>
    <cellStyle name="Normal 9 6 9 2" xfId="5403" xr:uid="{81329A15-47DC-4E44-A788-732ADA8A373D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8" xr:uid="{3166CE83-57E1-4E58-B5F8-D6EECB9618F7}"/>
    <cellStyle name="Normal 9 7 2 2 2 3" xfId="5407" xr:uid="{D2CD4907-5F55-4B0C-B04E-86E207FAD607}"/>
    <cellStyle name="Normal 9 7 2 2 3" xfId="3604" xr:uid="{2E626BC5-1911-4CBB-A85B-3BF05DED003B}"/>
    <cellStyle name="Normal 9 7 2 2 3 2" xfId="5409" xr:uid="{4EC20744-4E32-400D-A627-632753AB2EBB}"/>
    <cellStyle name="Normal 9 7 2 2 4" xfId="3605" xr:uid="{09E9B784-B6A2-4EEF-B74B-EA06208DCDD2}"/>
    <cellStyle name="Normal 9 7 2 2 4 2" xfId="5410" xr:uid="{0BA5770C-6CA5-4DFC-AB83-38C53A8C964B}"/>
    <cellStyle name="Normal 9 7 2 2 5" xfId="5406" xr:uid="{22251B13-1D42-4867-BC7F-D1B99F067F4B}"/>
    <cellStyle name="Normal 9 7 2 3" xfId="3606" xr:uid="{2961A527-A5A0-4FD6-91A2-96A85005EF31}"/>
    <cellStyle name="Normal 9 7 2 3 2" xfId="3607" xr:uid="{C678F8B2-AE8A-4663-BB19-19B928427025}"/>
    <cellStyle name="Normal 9 7 2 3 2 2" xfId="5412" xr:uid="{B8B023DB-772E-4F83-A632-D6AA1DD77367}"/>
    <cellStyle name="Normal 9 7 2 3 3" xfId="3608" xr:uid="{1BD4EB06-3217-45DB-9510-4F91E919C856}"/>
    <cellStyle name="Normal 9 7 2 3 3 2" xfId="5413" xr:uid="{1AED024D-231F-447E-B8B2-FF226FB52621}"/>
    <cellStyle name="Normal 9 7 2 3 4" xfId="3609" xr:uid="{D25A23E5-F06B-4DB6-B767-ECEDD31CA078}"/>
    <cellStyle name="Normal 9 7 2 3 4 2" xfId="5414" xr:uid="{58EB8468-BB05-4F15-8C82-683C6D2B700A}"/>
    <cellStyle name="Normal 9 7 2 3 5" xfId="5411" xr:uid="{7A34C55C-A6FF-4E3B-AF78-E4D9F98C76AD}"/>
    <cellStyle name="Normal 9 7 2 4" xfId="3610" xr:uid="{DC9C7B3B-D56A-4400-9BA6-0A8D4B5DAF0A}"/>
    <cellStyle name="Normal 9 7 2 4 2" xfId="5415" xr:uid="{2FA07036-1F77-4DF5-A686-FB9A1FAA1182}"/>
    <cellStyle name="Normal 9 7 2 5" xfId="3611" xr:uid="{74A854AA-BE3C-4C1B-9BF3-D1A85778D077}"/>
    <cellStyle name="Normal 9 7 2 5 2" xfId="5416" xr:uid="{54BD57C8-781C-4972-9697-48F71B5483B0}"/>
    <cellStyle name="Normal 9 7 2 6" xfId="3612" xr:uid="{3667CF48-1370-49B0-BD9F-7E88100CB84A}"/>
    <cellStyle name="Normal 9 7 2 6 2" xfId="5417" xr:uid="{BA08354C-BC53-4526-8C01-A6C55D069E67}"/>
    <cellStyle name="Normal 9 7 2 7" xfId="5405" xr:uid="{00475067-9908-46DB-9C35-974CFA16E810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0" xr:uid="{D9A95B96-C1AC-4AC3-93E3-BEF226457B13}"/>
    <cellStyle name="Normal 9 7 3 2 3" xfId="3616" xr:uid="{07D563BF-E801-40FD-BCB1-8E3E3262EB12}"/>
    <cellStyle name="Normal 9 7 3 2 3 2" xfId="5421" xr:uid="{B0FC144D-7759-4C6A-B0E3-948340466E44}"/>
    <cellStyle name="Normal 9 7 3 2 4" xfId="3617" xr:uid="{06CEE252-CBBE-4CD0-B330-2852D613814B}"/>
    <cellStyle name="Normal 9 7 3 2 4 2" xfId="5422" xr:uid="{A010B886-C8F5-4122-B975-48ED5044B369}"/>
    <cellStyle name="Normal 9 7 3 2 5" xfId="5419" xr:uid="{4DDED0BA-28F3-4180-9C63-6F57FB58164C}"/>
    <cellStyle name="Normal 9 7 3 3" xfId="3618" xr:uid="{DA496EC0-5ADD-4BE0-8356-91A5D643329E}"/>
    <cellStyle name="Normal 9 7 3 3 2" xfId="5423" xr:uid="{9339765C-29E5-42A0-AFF4-4A937FA98442}"/>
    <cellStyle name="Normal 9 7 3 4" xfId="3619" xr:uid="{594CA94A-87A5-477C-91B4-BBA60C6CE123}"/>
    <cellStyle name="Normal 9 7 3 4 2" xfId="5424" xr:uid="{762EDCDF-D0E4-406A-9571-23136A505774}"/>
    <cellStyle name="Normal 9 7 3 5" xfId="3620" xr:uid="{C427076E-FB01-4841-9F79-6F2E93744E88}"/>
    <cellStyle name="Normal 9 7 3 5 2" xfId="5425" xr:uid="{59ABFF1A-34C4-47A6-A092-D3119DCFC488}"/>
    <cellStyle name="Normal 9 7 3 6" xfId="5418" xr:uid="{89DA077C-CC32-4B71-980C-38064192C6C7}"/>
    <cellStyle name="Normal 9 7 4" xfId="3621" xr:uid="{6C9E7BAF-4D63-4E99-9949-9CEC7B4D8A4B}"/>
    <cellStyle name="Normal 9 7 4 2" xfId="3622" xr:uid="{7DD27DF7-9311-4DC5-8455-F4C930942613}"/>
    <cellStyle name="Normal 9 7 4 2 2" xfId="5427" xr:uid="{C550E7ED-6E85-4133-BFEB-CD323FD2282D}"/>
    <cellStyle name="Normal 9 7 4 2 2 2" xfId="5697" xr:uid="{D267E177-97F7-41FD-B42B-377ECEB3189B}"/>
    <cellStyle name="Normal 9 7 4 3" xfId="3623" xr:uid="{B1CD8D0A-5EF7-4EC4-BE0B-DAC542A55B63}"/>
    <cellStyle name="Normal 9 7 4 3 2" xfId="5428" xr:uid="{E166CA2D-9932-448D-8538-236ED7FA4DD6}"/>
    <cellStyle name="Normal 9 7 4 4" xfId="3624" xr:uid="{0E6BF897-F229-445E-BE94-B9A3678ECC6D}"/>
    <cellStyle name="Normal 9 7 4 4 2" xfId="5429" xr:uid="{24D3F803-81C8-4743-AAB2-83DF072DC215}"/>
    <cellStyle name="Normal 9 7 4 5" xfId="5426" xr:uid="{6ABA37E5-5844-4D9F-A855-59D6B3792F60}"/>
    <cellStyle name="Normal 9 7 5" xfId="3625" xr:uid="{5BFF3073-2034-4E17-B505-FB1B98FEC907}"/>
    <cellStyle name="Normal 9 7 5 2" xfId="3626" xr:uid="{8BBDB8FF-BF98-44D1-9134-F685BB7E95F9}"/>
    <cellStyle name="Normal 9 7 5 2 2" xfId="5431" xr:uid="{4DA5FE22-4153-4E74-90D8-0F5B83F51FF2}"/>
    <cellStyle name="Normal 9 7 5 3" xfId="3627" xr:uid="{32A4342F-C2A6-41F5-9DAE-027E60F571BE}"/>
    <cellStyle name="Normal 9 7 5 3 2" xfId="5432" xr:uid="{7157B246-55E2-44A4-B097-10C2792706B7}"/>
    <cellStyle name="Normal 9 7 5 4" xfId="3628" xr:uid="{6003E606-2178-4B8D-A56E-9468325110C8}"/>
    <cellStyle name="Normal 9 7 5 4 2" xfId="5433" xr:uid="{9B9E6F9B-4FF7-4CD3-B2B7-A2F49DF1DA36}"/>
    <cellStyle name="Normal 9 7 5 5" xfId="5430" xr:uid="{8DB413C8-2118-4AF4-9F80-FE8A318B93CB}"/>
    <cellStyle name="Normal 9 7 6" xfId="3629" xr:uid="{7A13BAFB-B33D-4667-BB7B-C7427265176B}"/>
    <cellStyle name="Normal 9 7 6 2" xfId="5434" xr:uid="{EF5B5B01-A197-42CD-83E1-21E986CDBEF5}"/>
    <cellStyle name="Normal 9 7 7" xfId="3630" xr:uid="{857833F3-4206-4BF2-9D86-9D386834CCA9}"/>
    <cellStyle name="Normal 9 7 7 2" xfId="5435" xr:uid="{E871E2A7-AD9A-47DE-A8ED-C0F0FD0D7F53}"/>
    <cellStyle name="Normal 9 7 8" xfId="3631" xr:uid="{9A139019-200B-440C-9D85-1AB73A6A4C56}"/>
    <cellStyle name="Normal 9 7 8 2" xfId="5436" xr:uid="{E7099DF8-74B8-4202-BC4A-9A839D7AB8EB}"/>
    <cellStyle name="Normal 9 7 9" xfId="5404" xr:uid="{33191D40-9A06-4DFD-A355-3D1AD6D3D60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0" xr:uid="{BEC5BE68-9CB4-4321-8CDC-DEBDA0C0A26B}"/>
    <cellStyle name="Normal 9 8 2 2 2 2 2" xfId="5698" xr:uid="{20436D8F-93B8-4211-9951-765B081300D6}"/>
    <cellStyle name="Normal 9 8 2 2 3" xfId="3636" xr:uid="{6E272C3E-45E8-47C3-BCC0-AD2244A388E1}"/>
    <cellStyle name="Normal 9 8 2 2 3 2" xfId="5441" xr:uid="{811B95C3-B24B-485F-8F1B-CD86100422D9}"/>
    <cellStyle name="Normal 9 8 2 2 4" xfId="3637" xr:uid="{B7A78CC0-CA37-45B4-8144-865D08256F04}"/>
    <cellStyle name="Normal 9 8 2 2 4 2" xfId="5442" xr:uid="{0E1FA9BA-EBA4-47CD-945C-8690BA593897}"/>
    <cellStyle name="Normal 9 8 2 2 5" xfId="5439" xr:uid="{34C6A0DC-6A25-4AAE-8147-BB8C50FA48C5}"/>
    <cellStyle name="Normal 9 8 2 3" xfId="3638" xr:uid="{9E900116-C839-4B36-A322-5A7509900B5B}"/>
    <cellStyle name="Normal 9 8 2 3 2" xfId="5443" xr:uid="{BB1C9396-CA38-4705-9DF8-27693D13C363}"/>
    <cellStyle name="Normal 9 8 2 3 2 2" xfId="5699" xr:uid="{0747E8E5-4C36-4083-8843-F32BAD7A5E1B}"/>
    <cellStyle name="Normal 9 8 2 4" xfId="3639" xr:uid="{5D88517C-88EB-4F3C-A06A-0E1703FA1B1D}"/>
    <cellStyle name="Normal 9 8 2 4 2" xfId="5444" xr:uid="{2EDD4015-EC5B-4F7A-BD18-C58FCE60908D}"/>
    <cellStyle name="Normal 9 8 2 5" xfId="3640" xr:uid="{05896BB6-F57E-4BB4-8743-2CC4BBCB32F6}"/>
    <cellStyle name="Normal 9 8 2 5 2" xfId="5445" xr:uid="{F49B1DFC-8600-45D5-82CE-F0E8CF9C0208}"/>
    <cellStyle name="Normal 9 8 2 6" xfId="5438" xr:uid="{F69469F4-ED84-474C-B871-82A078B6D081}"/>
    <cellStyle name="Normal 9 8 3" xfId="3641" xr:uid="{4649D1C1-078F-4EF0-9BFE-6F402EF00446}"/>
    <cellStyle name="Normal 9 8 3 2" xfId="3642" xr:uid="{B7AB93C7-A568-4481-BF6B-21860DBE6121}"/>
    <cellStyle name="Normal 9 8 3 2 2" xfId="5447" xr:uid="{B3F842F3-A4E8-4340-8402-8B4DAD9BC715}"/>
    <cellStyle name="Normal 9 8 3 2 2 2" xfId="5700" xr:uid="{79554484-E873-4411-AA9F-C22E4FD1FC2D}"/>
    <cellStyle name="Normal 9 8 3 3" xfId="3643" xr:uid="{21304D52-FDBA-4FB2-86CB-5694683F5861}"/>
    <cellStyle name="Normal 9 8 3 3 2" xfId="5448" xr:uid="{1E980838-7433-450F-8B88-F6A99D7C8923}"/>
    <cellStyle name="Normal 9 8 3 4" xfId="3644" xr:uid="{CD15FEAC-5CA3-4DD2-BC2E-E23BAB659DD4}"/>
    <cellStyle name="Normal 9 8 3 4 2" xfId="5449" xr:uid="{CB849352-9D48-40DA-BBB0-A2DC41B97BF7}"/>
    <cellStyle name="Normal 9 8 3 5" xfId="5446" xr:uid="{9723C8E9-4732-4CCC-8B12-31AC361C54F1}"/>
    <cellStyle name="Normal 9 8 4" xfId="3645" xr:uid="{3F650EE3-B876-4D70-92E8-CB73D1CF7880}"/>
    <cellStyle name="Normal 9 8 4 2" xfId="3646" xr:uid="{68B66646-06E1-43D4-8153-99BC8B0FA796}"/>
    <cellStyle name="Normal 9 8 4 2 2" xfId="5451" xr:uid="{D0E10701-F68B-4984-93FF-B833DA65507D}"/>
    <cellStyle name="Normal 9 8 4 2 2 2" xfId="5701" xr:uid="{1FC2DFCD-921F-4A95-AF8A-EEA64600D140}"/>
    <cellStyle name="Normal 9 8 4 3" xfId="3647" xr:uid="{641C0901-22F5-473D-ABA3-BD85B4BCD562}"/>
    <cellStyle name="Normal 9 8 4 3 2" xfId="5452" xr:uid="{B36C7264-13BB-4B53-9AF8-6B98A38B10C4}"/>
    <cellStyle name="Normal 9 8 4 4" xfId="3648" xr:uid="{6802E739-3394-4E66-A9F2-00C11CC3469B}"/>
    <cellStyle name="Normal 9 8 4 4 2" xfId="5453" xr:uid="{CBB0A97A-8BD4-455A-B7D6-EE9FDFD5376C}"/>
    <cellStyle name="Normal 9 8 4 5" xfId="5450" xr:uid="{F3E3FDD0-3D3D-4865-B3D5-764B9DE40C8C}"/>
    <cellStyle name="Normal 9 8 5" xfId="3649" xr:uid="{3C041058-318B-41A5-ADBB-64D04DE98204}"/>
    <cellStyle name="Normal 9 8 5 2" xfId="5454" xr:uid="{9ABC8035-FC9A-4D42-B611-5CBA8DEE2700}"/>
    <cellStyle name="Normal 9 8 5 2 2" xfId="5702" xr:uid="{7C2F5211-7D0C-4CC2-B659-8D10646D79E9}"/>
    <cellStyle name="Normal 9 8 6" xfId="3650" xr:uid="{3C1DC8F7-43B5-4D9B-9135-4F5AF94799F7}"/>
    <cellStyle name="Normal 9 8 6 2" xfId="5455" xr:uid="{33194990-CB1D-47D6-A270-7F02E9BFE001}"/>
    <cellStyle name="Normal 9 8 7" xfId="3651" xr:uid="{1CC99482-1D33-4992-AD22-6BDA4BC0AB3E}"/>
    <cellStyle name="Normal 9 8 7 2" xfId="5456" xr:uid="{0128C2FB-51C7-4A1F-A0FF-12988A7A4D6D}"/>
    <cellStyle name="Normal 9 8 8" xfId="5437" xr:uid="{62BFF26C-1C9C-4DD1-8A19-DB1840577878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9" xr:uid="{8537CC02-0426-4C52-B7C0-D3DAE4639232}"/>
    <cellStyle name="Normal 9 9 2 2 2 2" xfId="5703" xr:uid="{586E3EDE-C3E1-44B2-8745-8FE5ADFEB6EE}"/>
    <cellStyle name="Normal 9 9 2 3" xfId="3655" xr:uid="{62CBCAAE-7869-4256-80FB-05F1A173D00B}"/>
    <cellStyle name="Normal 9 9 2 3 2" xfId="5460" xr:uid="{267D022D-8821-443C-A38D-B7B1BBC8CA92}"/>
    <cellStyle name="Normal 9 9 2 4" xfId="3656" xr:uid="{66BC08DA-6A39-47E5-A59E-0956FD36FF0D}"/>
    <cellStyle name="Normal 9 9 2 4 2" xfId="5461" xr:uid="{37B7FEAA-FBC6-4BAD-9830-4B3D6472E65B}"/>
    <cellStyle name="Normal 9 9 2 5" xfId="5458" xr:uid="{96F96799-43BF-486A-BC84-D4CDA0750293}"/>
    <cellStyle name="Normal 9 9 3" xfId="3657" xr:uid="{DBF7B777-3095-48FD-825C-02FC4A36C6D7}"/>
    <cellStyle name="Normal 9 9 3 2" xfId="3658" xr:uid="{82F64612-5806-4225-9C43-0EB75720D7EE}"/>
    <cellStyle name="Normal 9 9 3 2 2" xfId="5463" xr:uid="{216B3690-02C3-4884-B39F-2C165FCF1A37}"/>
    <cellStyle name="Normal 9 9 3 3" xfId="3659" xr:uid="{10D810C2-F585-4B39-84DC-0F01552EC093}"/>
    <cellStyle name="Normal 9 9 3 3 2" xfId="5464" xr:uid="{DD95AD01-75A5-4C8E-BC62-17298416FF20}"/>
    <cellStyle name="Normal 9 9 3 4" xfId="3660" xr:uid="{A5385F0A-72D7-4655-B04D-B81B1552A410}"/>
    <cellStyle name="Normal 9 9 3 4 2" xfId="5465" xr:uid="{86AF78E9-BFC3-45C0-B561-C5C04ABC2E7F}"/>
    <cellStyle name="Normal 9 9 3 5" xfId="5462" xr:uid="{1D015F0D-2AE7-4239-9E74-7DF38AF8CCD1}"/>
    <cellStyle name="Normal 9 9 4" xfId="3661" xr:uid="{99D6C685-704D-47F2-9F39-005F0D0475EA}"/>
    <cellStyle name="Normal 9 9 4 2" xfId="5466" xr:uid="{1E6AC026-9C45-4F7A-97D7-2DAC26BA3237}"/>
    <cellStyle name="Normal 9 9 5" xfId="3662" xr:uid="{7C324A39-4404-45C2-843C-B46208813AB4}"/>
    <cellStyle name="Normal 9 9 5 2" xfId="5467" xr:uid="{C1A86868-F837-4FC1-81F8-F61264407821}"/>
    <cellStyle name="Normal 9 9 6" xfId="3663" xr:uid="{B741073B-D48B-446D-BDDB-AF93464E6262}"/>
    <cellStyle name="Normal 9 9 6 2" xfId="5468" xr:uid="{8C1179F7-61E9-4A14-B850-EA06C42082C8}"/>
    <cellStyle name="Normal 9 9 7" xfId="5457" xr:uid="{6469E5F2-43B4-4438-8B31-AEE12B078EC3}"/>
    <cellStyle name="Percent 2" xfId="79" xr:uid="{750081A1-93E2-4099-B6D5-52DA3EB8C718}"/>
    <cellStyle name="Percent 2 2" xfId="5469" xr:uid="{E23212DE-047D-4202-87CE-48FDBD3AFAEC}"/>
    <cellStyle name="Percent 2 2 2" xfId="5571" xr:uid="{6B682FEB-3DBA-45AA-B2A8-58EA25F5CB44}"/>
    <cellStyle name="Гиперссылка 2" xfId="4" xr:uid="{49BAA0F8-B3D3-41B5-87DD-435502328B29}"/>
    <cellStyle name="Гиперссылка 2 2" xfId="5470" xr:uid="{C49461BD-7D5E-4E67-8A79-FC14488EE25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2" xr:uid="{FA74A1B9-1318-4780-9657-E4799C4A3E9B}"/>
    <cellStyle name="Обычный 2 3" xfId="5471" xr:uid="{B7E150FD-ECFA-4124-8B1F-87A752665232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0" t="s">
        <v>94</v>
      </c>
      <c r="F4" s="171"/>
      <c r="G4" s="171"/>
      <c r="H4" s="171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 t="s">
        <v>95</v>
      </c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9" t="s">
        <v>83</v>
      </c>
      <c r="E13" s="132"/>
      <c r="F13" s="132"/>
      <c r="G13" s="132"/>
      <c r="H13" s="132"/>
      <c r="I13" s="82"/>
    </row>
    <row r="14" spans="2:9" ht="14.25">
      <c r="B14" s="137"/>
      <c r="D14" s="169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2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73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36"/>
  <sheetViews>
    <sheetView tabSelected="1" topLeftCell="A111" zoomScale="90" zoomScaleNormal="90" workbookViewId="0">
      <selection activeCell="V144" sqref="V144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77" t="s">
        <v>418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78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413</v>
      </c>
      <c r="C10" s="145"/>
      <c r="D10" s="145"/>
      <c r="E10" s="103"/>
      <c r="F10" s="145"/>
      <c r="G10" s="103"/>
      <c r="H10" s="104"/>
      <c r="I10" s="104" t="s">
        <v>413</v>
      </c>
      <c r="J10" s="145"/>
      <c r="K10" s="174">
        <v>45495</v>
      </c>
      <c r="L10" s="103"/>
    </row>
    <row r="11" spans="1:12">
      <c r="A11" s="102"/>
      <c r="B11" s="102" t="s">
        <v>414</v>
      </c>
      <c r="C11" s="145"/>
      <c r="D11" s="145"/>
      <c r="E11" s="103"/>
      <c r="F11" s="145"/>
      <c r="G11" s="103"/>
      <c r="H11" s="104"/>
      <c r="I11" s="104" t="s">
        <v>414</v>
      </c>
      <c r="J11" s="145"/>
      <c r="K11" s="175"/>
      <c r="L11" s="103"/>
    </row>
    <row r="12" spans="1:12">
      <c r="A12" s="102"/>
      <c r="B12" s="102" t="s">
        <v>415</v>
      </c>
      <c r="C12" s="145"/>
      <c r="D12" s="145"/>
      <c r="E12" s="103"/>
      <c r="F12" s="145"/>
      <c r="G12" s="103"/>
      <c r="H12" s="104"/>
      <c r="I12" s="104" t="s">
        <v>416</v>
      </c>
      <c r="J12" s="145"/>
      <c r="K12" s="145"/>
      <c r="L12" s="103"/>
    </row>
    <row r="13" spans="1:12">
      <c r="A13" s="102"/>
      <c r="B13" s="102" t="s">
        <v>417</v>
      </c>
      <c r="C13" s="145"/>
      <c r="D13" s="145"/>
      <c r="E13" s="103"/>
      <c r="F13" s="145"/>
      <c r="G13" s="103"/>
      <c r="H13" s="104"/>
      <c r="I13" s="104" t="s">
        <v>417</v>
      </c>
      <c r="J13" s="145"/>
      <c r="K13" s="94" t="s">
        <v>8</v>
      </c>
      <c r="L13" s="103"/>
    </row>
    <row r="14" spans="1:12" ht="15" customHeight="1">
      <c r="A14" s="102"/>
      <c r="B14" s="102" t="s">
        <v>121</v>
      </c>
      <c r="C14" s="145"/>
      <c r="D14" s="145"/>
      <c r="E14" s="103"/>
      <c r="F14" s="145"/>
      <c r="G14" s="103"/>
      <c r="H14" s="104"/>
      <c r="I14" s="104" t="s">
        <v>121</v>
      </c>
      <c r="J14" s="145"/>
      <c r="K14" s="174">
        <v>45494</v>
      </c>
      <c r="L14" s="103"/>
    </row>
    <row r="15" spans="1:12" ht="15" customHeight="1">
      <c r="A15" s="102"/>
      <c r="B15" s="6" t="s">
        <v>28</v>
      </c>
      <c r="C15" s="7"/>
      <c r="D15" s="7"/>
      <c r="E15" s="8"/>
      <c r="F15" s="7"/>
      <c r="G15" s="8"/>
      <c r="H15" s="104"/>
      <c r="I15" s="9" t="s">
        <v>28</v>
      </c>
      <c r="J15" s="145"/>
      <c r="K15" s="176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43582</v>
      </c>
      <c r="L16" s="103"/>
    </row>
    <row r="17" spans="1:12">
      <c r="A17" s="102"/>
      <c r="B17" s="145" t="s">
        <v>122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123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3"/>
    </row>
    <row r="22" spans="1:12" ht="24">
      <c r="A22" s="102"/>
      <c r="B22" s="109">
        <v>78</v>
      </c>
      <c r="C22" s="119" t="s">
        <v>124</v>
      </c>
      <c r="D22" s="115" t="s">
        <v>124</v>
      </c>
      <c r="E22" s="123" t="s">
        <v>125</v>
      </c>
      <c r="F22" s="115"/>
      <c r="G22" s="179"/>
      <c r="H22" s="180"/>
      <c r="I22" s="116" t="s">
        <v>126</v>
      </c>
      <c r="J22" s="143">
        <v>12.36</v>
      </c>
      <c r="K22" s="113">
        <f t="shared" ref="K22:K53" si="0">J22*B22</f>
        <v>964.07999999999993</v>
      </c>
      <c r="L22" s="106"/>
    </row>
    <row r="23" spans="1:12">
      <c r="A23" s="102"/>
      <c r="B23" s="109">
        <v>48</v>
      </c>
      <c r="C23" s="119" t="s">
        <v>127</v>
      </c>
      <c r="D23" s="115" t="s">
        <v>127</v>
      </c>
      <c r="E23" s="123" t="s">
        <v>128</v>
      </c>
      <c r="F23" s="115" t="s">
        <v>129</v>
      </c>
      <c r="G23" s="179" t="s">
        <v>130</v>
      </c>
      <c r="H23" s="180"/>
      <c r="I23" s="116" t="s">
        <v>131</v>
      </c>
      <c r="J23" s="143">
        <v>5.09</v>
      </c>
      <c r="K23" s="113">
        <f t="shared" si="0"/>
        <v>244.32</v>
      </c>
      <c r="L23" s="106"/>
    </row>
    <row r="24" spans="1:12" ht="24">
      <c r="A24" s="102"/>
      <c r="B24" s="109">
        <v>2</v>
      </c>
      <c r="C24" s="119" t="s">
        <v>132</v>
      </c>
      <c r="D24" s="115" t="s">
        <v>132</v>
      </c>
      <c r="E24" s="123" t="s">
        <v>133</v>
      </c>
      <c r="F24" s="115" t="s">
        <v>134</v>
      </c>
      <c r="G24" s="179"/>
      <c r="H24" s="180"/>
      <c r="I24" s="116" t="s">
        <v>135</v>
      </c>
      <c r="J24" s="143">
        <v>12.36</v>
      </c>
      <c r="K24" s="113">
        <f t="shared" si="0"/>
        <v>24.72</v>
      </c>
      <c r="L24" s="106"/>
    </row>
    <row r="25" spans="1:12" ht="24">
      <c r="A25" s="102"/>
      <c r="B25" s="109">
        <v>6</v>
      </c>
      <c r="C25" s="119" t="s">
        <v>132</v>
      </c>
      <c r="D25" s="115" t="s">
        <v>132</v>
      </c>
      <c r="E25" s="123" t="s">
        <v>136</v>
      </c>
      <c r="F25" s="115" t="s">
        <v>137</v>
      </c>
      <c r="G25" s="179"/>
      <c r="H25" s="180"/>
      <c r="I25" s="116" t="s">
        <v>135</v>
      </c>
      <c r="J25" s="143">
        <v>12.36</v>
      </c>
      <c r="K25" s="113">
        <f t="shared" si="0"/>
        <v>74.16</v>
      </c>
      <c r="L25" s="106"/>
    </row>
    <row r="26" spans="1:12" ht="24">
      <c r="A26" s="102"/>
      <c r="B26" s="109">
        <v>9</v>
      </c>
      <c r="C26" s="119" t="s">
        <v>138</v>
      </c>
      <c r="D26" s="115" t="s">
        <v>138</v>
      </c>
      <c r="E26" s="123" t="s">
        <v>139</v>
      </c>
      <c r="F26" s="115" t="s">
        <v>102</v>
      </c>
      <c r="G26" s="179"/>
      <c r="H26" s="180"/>
      <c r="I26" s="116" t="s">
        <v>140</v>
      </c>
      <c r="J26" s="143">
        <v>12.36</v>
      </c>
      <c r="K26" s="113">
        <f t="shared" si="0"/>
        <v>111.24</v>
      </c>
      <c r="L26" s="106"/>
    </row>
    <row r="27" spans="1:12">
      <c r="A27" s="102"/>
      <c r="B27" s="109">
        <v>2</v>
      </c>
      <c r="C27" s="119" t="s">
        <v>141</v>
      </c>
      <c r="D27" s="115" t="s">
        <v>396</v>
      </c>
      <c r="E27" s="123" t="s">
        <v>142</v>
      </c>
      <c r="F27" s="115" t="s">
        <v>143</v>
      </c>
      <c r="G27" s="179" t="s">
        <v>144</v>
      </c>
      <c r="H27" s="180"/>
      <c r="I27" s="116" t="s">
        <v>145</v>
      </c>
      <c r="J27" s="143">
        <v>17.45</v>
      </c>
      <c r="K27" s="113">
        <f t="shared" si="0"/>
        <v>34.9</v>
      </c>
      <c r="L27" s="106"/>
    </row>
    <row r="28" spans="1:12" ht="24">
      <c r="A28" s="102"/>
      <c r="B28" s="109">
        <v>6</v>
      </c>
      <c r="C28" s="119" t="s">
        <v>146</v>
      </c>
      <c r="D28" s="115" t="s">
        <v>146</v>
      </c>
      <c r="E28" s="123" t="s">
        <v>147</v>
      </c>
      <c r="F28" s="115" t="s">
        <v>148</v>
      </c>
      <c r="G28" s="179" t="s">
        <v>104</v>
      </c>
      <c r="H28" s="180"/>
      <c r="I28" s="116" t="s">
        <v>149</v>
      </c>
      <c r="J28" s="143">
        <v>6.91</v>
      </c>
      <c r="K28" s="113">
        <f t="shared" si="0"/>
        <v>41.46</v>
      </c>
      <c r="L28" s="106"/>
    </row>
    <row r="29" spans="1:12" ht="24">
      <c r="A29" s="102"/>
      <c r="B29" s="109">
        <v>6</v>
      </c>
      <c r="C29" s="119" t="s">
        <v>146</v>
      </c>
      <c r="D29" s="115" t="s">
        <v>146</v>
      </c>
      <c r="E29" s="123" t="s">
        <v>150</v>
      </c>
      <c r="F29" s="115" t="s">
        <v>148</v>
      </c>
      <c r="G29" s="179" t="s">
        <v>100</v>
      </c>
      <c r="H29" s="180"/>
      <c r="I29" s="116" t="s">
        <v>149</v>
      </c>
      <c r="J29" s="143">
        <v>6.91</v>
      </c>
      <c r="K29" s="113">
        <f t="shared" si="0"/>
        <v>41.46</v>
      </c>
      <c r="L29" s="106"/>
    </row>
    <row r="30" spans="1:12">
      <c r="A30" s="102"/>
      <c r="B30" s="109">
        <v>8</v>
      </c>
      <c r="C30" s="119" t="s">
        <v>151</v>
      </c>
      <c r="D30" s="115" t="s">
        <v>151</v>
      </c>
      <c r="E30" s="123" t="s">
        <v>152</v>
      </c>
      <c r="F30" s="115" t="s">
        <v>129</v>
      </c>
      <c r="G30" s="179"/>
      <c r="H30" s="180"/>
      <c r="I30" s="116" t="s">
        <v>153</v>
      </c>
      <c r="J30" s="143">
        <v>5.82</v>
      </c>
      <c r="K30" s="113">
        <f t="shared" si="0"/>
        <v>46.56</v>
      </c>
      <c r="L30" s="106"/>
    </row>
    <row r="31" spans="1:12" ht="24">
      <c r="A31" s="102"/>
      <c r="B31" s="109">
        <v>1</v>
      </c>
      <c r="C31" s="119" t="s">
        <v>154</v>
      </c>
      <c r="D31" s="115" t="s">
        <v>154</v>
      </c>
      <c r="E31" s="123" t="s">
        <v>155</v>
      </c>
      <c r="F31" s="115" t="s">
        <v>156</v>
      </c>
      <c r="G31" s="179" t="s">
        <v>130</v>
      </c>
      <c r="H31" s="180"/>
      <c r="I31" s="116" t="s">
        <v>157</v>
      </c>
      <c r="J31" s="143">
        <v>26.91</v>
      </c>
      <c r="K31" s="113">
        <f t="shared" si="0"/>
        <v>26.91</v>
      </c>
      <c r="L31" s="106"/>
    </row>
    <row r="32" spans="1:12" ht="24">
      <c r="A32" s="102"/>
      <c r="B32" s="109">
        <v>1</v>
      </c>
      <c r="C32" s="119" t="s">
        <v>154</v>
      </c>
      <c r="D32" s="115" t="s">
        <v>154</v>
      </c>
      <c r="E32" s="123" t="s">
        <v>158</v>
      </c>
      <c r="F32" s="115" t="s">
        <v>156</v>
      </c>
      <c r="G32" s="179" t="s">
        <v>159</v>
      </c>
      <c r="H32" s="180"/>
      <c r="I32" s="116" t="s">
        <v>157</v>
      </c>
      <c r="J32" s="143">
        <v>26.91</v>
      </c>
      <c r="K32" s="113">
        <f t="shared" si="0"/>
        <v>26.91</v>
      </c>
      <c r="L32" s="106"/>
    </row>
    <row r="33" spans="1:12" ht="24">
      <c r="A33" s="102"/>
      <c r="B33" s="109">
        <v>1</v>
      </c>
      <c r="C33" s="119" t="s">
        <v>154</v>
      </c>
      <c r="D33" s="115" t="s">
        <v>154</v>
      </c>
      <c r="E33" s="123" t="s">
        <v>160</v>
      </c>
      <c r="F33" s="115" t="s">
        <v>156</v>
      </c>
      <c r="G33" s="179" t="s">
        <v>99</v>
      </c>
      <c r="H33" s="180"/>
      <c r="I33" s="116" t="s">
        <v>157</v>
      </c>
      <c r="J33" s="143">
        <v>26.91</v>
      </c>
      <c r="K33" s="113">
        <f t="shared" si="0"/>
        <v>26.91</v>
      </c>
      <c r="L33" s="106"/>
    </row>
    <row r="34" spans="1:12" ht="24">
      <c r="A34" s="102"/>
      <c r="B34" s="109">
        <v>12</v>
      </c>
      <c r="C34" s="119" t="s">
        <v>161</v>
      </c>
      <c r="D34" s="115" t="s">
        <v>161</v>
      </c>
      <c r="E34" s="123" t="s">
        <v>162</v>
      </c>
      <c r="F34" s="115" t="s">
        <v>100</v>
      </c>
      <c r="G34" s="179" t="s">
        <v>130</v>
      </c>
      <c r="H34" s="180"/>
      <c r="I34" s="116" t="s">
        <v>163</v>
      </c>
      <c r="J34" s="143">
        <v>21.45</v>
      </c>
      <c r="K34" s="113">
        <f t="shared" si="0"/>
        <v>257.39999999999998</v>
      </c>
      <c r="L34" s="106"/>
    </row>
    <row r="35" spans="1:12" ht="24">
      <c r="A35" s="102"/>
      <c r="B35" s="109">
        <v>24</v>
      </c>
      <c r="C35" s="119" t="s">
        <v>161</v>
      </c>
      <c r="D35" s="115" t="s">
        <v>161</v>
      </c>
      <c r="E35" s="123" t="s">
        <v>164</v>
      </c>
      <c r="F35" s="115" t="s">
        <v>100</v>
      </c>
      <c r="G35" s="179" t="s">
        <v>99</v>
      </c>
      <c r="H35" s="180"/>
      <c r="I35" s="116" t="s">
        <v>163</v>
      </c>
      <c r="J35" s="143">
        <v>21.45</v>
      </c>
      <c r="K35" s="113">
        <f t="shared" si="0"/>
        <v>514.79999999999995</v>
      </c>
      <c r="L35" s="106"/>
    </row>
    <row r="36" spans="1:12" ht="36">
      <c r="A36" s="102"/>
      <c r="B36" s="109">
        <v>4</v>
      </c>
      <c r="C36" s="119" t="s">
        <v>165</v>
      </c>
      <c r="D36" s="115" t="s">
        <v>165</v>
      </c>
      <c r="E36" s="123" t="s">
        <v>166</v>
      </c>
      <c r="F36" s="115" t="s">
        <v>102</v>
      </c>
      <c r="G36" s="179"/>
      <c r="H36" s="180"/>
      <c r="I36" s="116" t="s">
        <v>406</v>
      </c>
      <c r="J36" s="143">
        <v>32.36</v>
      </c>
      <c r="K36" s="113">
        <f t="shared" si="0"/>
        <v>129.44</v>
      </c>
      <c r="L36" s="106"/>
    </row>
    <row r="37" spans="1:12">
      <c r="A37" s="102"/>
      <c r="B37" s="109">
        <v>10</v>
      </c>
      <c r="C37" s="119" t="s">
        <v>167</v>
      </c>
      <c r="D37" s="115" t="s">
        <v>397</v>
      </c>
      <c r="E37" s="123" t="s">
        <v>168</v>
      </c>
      <c r="F37" s="115" t="s">
        <v>169</v>
      </c>
      <c r="G37" s="179"/>
      <c r="H37" s="180"/>
      <c r="I37" s="116" t="s">
        <v>170</v>
      </c>
      <c r="J37" s="143">
        <v>9.09</v>
      </c>
      <c r="K37" s="113">
        <f t="shared" si="0"/>
        <v>90.9</v>
      </c>
      <c r="L37" s="106"/>
    </row>
    <row r="38" spans="1:12">
      <c r="A38" s="102"/>
      <c r="B38" s="109">
        <v>6</v>
      </c>
      <c r="C38" s="119" t="s">
        <v>167</v>
      </c>
      <c r="D38" s="115" t="s">
        <v>397</v>
      </c>
      <c r="E38" s="123" t="s">
        <v>171</v>
      </c>
      <c r="F38" s="115" t="s">
        <v>156</v>
      </c>
      <c r="G38" s="179"/>
      <c r="H38" s="180"/>
      <c r="I38" s="116" t="s">
        <v>170</v>
      </c>
      <c r="J38" s="143">
        <v>9.09</v>
      </c>
      <c r="K38" s="113">
        <f t="shared" si="0"/>
        <v>54.54</v>
      </c>
      <c r="L38" s="106"/>
    </row>
    <row r="39" spans="1:12" ht="15" customHeight="1">
      <c r="A39" s="102"/>
      <c r="B39" s="109">
        <v>1</v>
      </c>
      <c r="C39" s="119" t="s">
        <v>172</v>
      </c>
      <c r="D39" s="115" t="s">
        <v>398</v>
      </c>
      <c r="E39" s="123" t="s">
        <v>173</v>
      </c>
      <c r="F39" s="115" t="s">
        <v>156</v>
      </c>
      <c r="G39" s="179"/>
      <c r="H39" s="180"/>
      <c r="I39" s="116" t="s">
        <v>174</v>
      </c>
      <c r="J39" s="143">
        <v>9.09</v>
      </c>
      <c r="K39" s="113">
        <f t="shared" si="0"/>
        <v>9.09</v>
      </c>
      <c r="L39" s="106"/>
    </row>
    <row r="40" spans="1:12" ht="24">
      <c r="A40" s="102"/>
      <c r="B40" s="109">
        <v>4</v>
      </c>
      <c r="C40" s="119" t="s">
        <v>175</v>
      </c>
      <c r="D40" s="115" t="s">
        <v>175</v>
      </c>
      <c r="E40" s="123" t="s">
        <v>176</v>
      </c>
      <c r="F40" s="115" t="s">
        <v>177</v>
      </c>
      <c r="G40" s="179" t="s">
        <v>130</v>
      </c>
      <c r="H40" s="180"/>
      <c r="I40" s="116" t="s">
        <v>178</v>
      </c>
      <c r="J40" s="143">
        <v>26.91</v>
      </c>
      <c r="K40" s="113">
        <f t="shared" si="0"/>
        <v>107.64</v>
      </c>
      <c r="L40" s="106"/>
    </row>
    <row r="41" spans="1:12" ht="24">
      <c r="A41" s="102"/>
      <c r="B41" s="109">
        <v>6</v>
      </c>
      <c r="C41" s="119" t="s">
        <v>179</v>
      </c>
      <c r="D41" s="115" t="s">
        <v>179</v>
      </c>
      <c r="E41" s="123" t="s">
        <v>180</v>
      </c>
      <c r="F41" s="115" t="s">
        <v>96</v>
      </c>
      <c r="G41" s="179" t="s">
        <v>181</v>
      </c>
      <c r="H41" s="180"/>
      <c r="I41" s="116" t="s">
        <v>182</v>
      </c>
      <c r="J41" s="143">
        <v>41.09</v>
      </c>
      <c r="K41" s="113">
        <f t="shared" si="0"/>
        <v>246.54000000000002</v>
      </c>
      <c r="L41" s="106"/>
    </row>
    <row r="42" spans="1:12" ht="13.5" customHeight="1">
      <c r="A42" s="102"/>
      <c r="B42" s="109">
        <v>12</v>
      </c>
      <c r="C42" s="119" t="s">
        <v>183</v>
      </c>
      <c r="D42" s="115" t="s">
        <v>183</v>
      </c>
      <c r="E42" s="123" t="s">
        <v>184</v>
      </c>
      <c r="F42" s="115" t="s">
        <v>104</v>
      </c>
      <c r="G42" s="179"/>
      <c r="H42" s="180"/>
      <c r="I42" s="116" t="s">
        <v>185</v>
      </c>
      <c r="J42" s="143">
        <v>6.91</v>
      </c>
      <c r="K42" s="113">
        <f t="shared" si="0"/>
        <v>82.92</v>
      </c>
      <c r="L42" s="106"/>
    </row>
    <row r="43" spans="1:12" ht="13.5" customHeight="1">
      <c r="A43" s="102"/>
      <c r="B43" s="109">
        <v>4</v>
      </c>
      <c r="C43" s="119" t="s">
        <v>186</v>
      </c>
      <c r="D43" s="115" t="s">
        <v>186</v>
      </c>
      <c r="E43" s="123" t="s">
        <v>187</v>
      </c>
      <c r="F43" s="115" t="s">
        <v>100</v>
      </c>
      <c r="G43" s="179"/>
      <c r="H43" s="180"/>
      <c r="I43" s="116" t="s">
        <v>188</v>
      </c>
      <c r="J43" s="143">
        <v>5.09</v>
      </c>
      <c r="K43" s="113">
        <f t="shared" si="0"/>
        <v>20.36</v>
      </c>
      <c r="L43" s="106"/>
    </row>
    <row r="44" spans="1:12" ht="24">
      <c r="A44" s="102"/>
      <c r="B44" s="109">
        <v>6</v>
      </c>
      <c r="C44" s="119" t="s">
        <v>189</v>
      </c>
      <c r="D44" s="115" t="s">
        <v>189</v>
      </c>
      <c r="E44" s="123" t="s">
        <v>190</v>
      </c>
      <c r="F44" s="115" t="s">
        <v>104</v>
      </c>
      <c r="G44" s="179" t="s">
        <v>191</v>
      </c>
      <c r="H44" s="180"/>
      <c r="I44" s="116" t="s">
        <v>192</v>
      </c>
      <c r="J44" s="143">
        <v>21.45</v>
      </c>
      <c r="K44" s="113">
        <f t="shared" si="0"/>
        <v>128.69999999999999</v>
      </c>
      <c r="L44" s="106"/>
    </row>
    <row r="45" spans="1:12" ht="24">
      <c r="A45" s="102"/>
      <c r="B45" s="109">
        <v>2</v>
      </c>
      <c r="C45" s="119" t="s">
        <v>189</v>
      </c>
      <c r="D45" s="115" t="s">
        <v>189</v>
      </c>
      <c r="E45" s="123" t="s">
        <v>193</v>
      </c>
      <c r="F45" s="115" t="s">
        <v>104</v>
      </c>
      <c r="G45" s="179" t="s">
        <v>159</v>
      </c>
      <c r="H45" s="180"/>
      <c r="I45" s="116" t="s">
        <v>192</v>
      </c>
      <c r="J45" s="143">
        <v>21.45</v>
      </c>
      <c r="K45" s="113">
        <f t="shared" si="0"/>
        <v>42.9</v>
      </c>
      <c r="L45" s="106"/>
    </row>
    <row r="46" spans="1:12" ht="24">
      <c r="A46" s="102"/>
      <c r="B46" s="109">
        <v>2</v>
      </c>
      <c r="C46" s="119" t="s">
        <v>194</v>
      </c>
      <c r="D46" s="115" t="s">
        <v>194</v>
      </c>
      <c r="E46" s="123" t="s">
        <v>195</v>
      </c>
      <c r="F46" s="115" t="s">
        <v>100</v>
      </c>
      <c r="G46" s="179" t="s">
        <v>99</v>
      </c>
      <c r="H46" s="180"/>
      <c r="I46" s="116" t="s">
        <v>196</v>
      </c>
      <c r="J46" s="143">
        <v>23.27</v>
      </c>
      <c r="K46" s="113">
        <f t="shared" si="0"/>
        <v>46.54</v>
      </c>
      <c r="L46" s="106"/>
    </row>
    <row r="47" spans="1:12" ht="24">
      <c r="A47" s="102"/>
      <c r="B47" s="109">
        <v>8</v>
      </c>
      <c r="C47" s="119" t="s">
        <v>197</v>
      </c>
      <c r="D47" s="115" t="s">
        <v>197</v>
      </c>
      <c r="E47" s="123" t="s">
        <v>198</v>
      </c>
      <c r="F47" s="115" t="s">
        <v>104</v>
      </c>
      <c r="G47" s="179"/>
      <c r="H47" s="180"/>
      <c r="I47" s="116" t="s">
        <v>199</v>
      </c>
      <c r="J47" s="143">
        <v>28.73</v>
      </c>
      <c r="K47" s="113">
        <f t="shared" si="0"/>
        <v>229.84</v>
      </c>
      <c r="L47" s="106"/>
    </row>
    <row r="48" spans="1:12" ht="24">
      <c r="A48" s="102"/>
      <c r="B48" s="109">
        <v>4</v>
      </c>
      <c r="C48" s="119" t="s">
        <v>200</v>
      </c>
      <c r="D48" s="115" t="s">
        <v>200</v>
      </c>
      <c r="E48" s="123" t="s">
        <v>201</v>
      </c>
      <c r="F48" s="115" t="s">
        <v>100</v>
      </c>
      <c r="G48" s="179" t="s">
        <v>99</v>
      </c>
      <c r="H48" s="180"/>
      <c r="I48" s="116" t="s">
        <v>202</v>
      </c>
      <c r="J48" s="143">
        <v>21.45</v>
      </c>
      <c r="K48" s="113">
        <f t="shared" si="0"/>
        <v>85.8</v>
      </c>
      <c r="L48" s="106"/>
    </row>
    <row r="49" spans="1:12" ht="24">
      <c r="A49" s="102"/>
      <c r="B49" s="109">
        <v>18</v>
      </c>
      <c r="C49" s="119" t="s">
        <v>203</v>
      </c>
      <c r="D49" s="115" t="s">
        <v>203</v>
      </c>
      <c r="E49" s="123" t="s">
        <v>204</v>
      </c>
      <c r="F49" s="115" t="s">
        <v>129</v>
      </c>
      <c r="G49" s="179" t="s">
        <v>99</v>
      </c>
      <c r="H49" s="180"/>
      <c r="I49" s="116" t="s">
        <v>205</v>
      </c>
      <c r="J49" s="143">
        <v>21.45</v>
      </c>
      <c r="K49" s="113">
        <f t="shared" si="0"/>
        <v>386.09999999999997</v>
      </c>
      <c r="L49" s="106"/>
    </row>
    <row r="50" spans="1:12" ht="24">
      <c r="A50" s="102"/>
      <c r="B50" s="109">
        <v>1</v>
      </c>
      <c r="C50" s="119" t="s">
        <v>206</v>
      </c>
      <c r="D50" s="115" t="s">
        <v>206</v>
      </c>
      <c r="E50" s="123" t="s">
        <v>207</v>
      </c>
      <c r="F50" s="115" t="s">
        <v>129</v>
      </c>
      <c r="G50" s="179"/>
      <c r="H50" s="180"/>
      <c r="I50" s="116" t="s">
        <v>208</v>
      </c>
      <c r="J50" s="143">
        <v>21.45</v>
      </c>
      <c r="K50" s="113">
        <f t="shared" si="0"/>
        <v>21.45</v>
      </c>
      <c r="L50" s="106"/>
    </row>
    <row r="51" spans="1:12" ht="24">
      <c r="A51" s="102"/>
      <c r="B51" s="109">
        <v>1</v>
      </c>
      <c r="C51" s="119" t="s">
        <v>206</v>
      </c>
      <c r="D51" s="115" t="s">
        <v>206</v>
      </c>
      <c r="E51" s="123" t="s">
        <v>209</v>
      </c>
      <c r="F51" s="115" t="s">
        <v>104</v>
      </c>
      <c r="G51" s="179"/>
      <c r="H51" s="180"/>
      <c r="I51" s="116" t="s">
        <v>208</v>
      </c>
      <c r="J51" s="143">
        <v>21.45</v>
      </c>
      <c r="K51" s="113">
        <f t="shared" si="0"/>
        <v>21.45</v>
      </c>
      <c r="L51" s="106"/>
    </row>
    <row r="52" spans="1:12" ht="24">
      <c r="A52" s="102"/>
      <c r="B52" s="109">
        <v>1</v>
      </c>
      <c r="C52" s="119" t="s">
        <v>206</v>
      </c>
      <c r="D52" s="115" t="s">
        <v>206</v>
      </c>
      <c r="E52" s="123" t="s">
        <v>210</v>
      </c>
      <c r="F52" s="115" t="s">
        <v>100</v>
      </c>
      <c r="G52" s="179"/>
      <c r="H52" s="180"/>
      <c r="I52" s="116" t="s">
        <v>208</v>
      </c>
      <c r="J52" s="143">
        <v>21.45</v>
      </c>
      <c r="K52" s="113">
        <f t="shared" si="0"/>
        <v>21.45</v>
      </c>
      <c r="L52" s="106"/>
    </row>
    <row r="53" spans="1:12" ht="24">
      <c r="A53" s="102"/>
      <c r="B53" s="109">
        <v>2</v>
      </c>
      <c r="C53" s="119" t="s">
        <v>211</v>
      </c>
      <c r="D53" s="115" t="s">
        <v>211</v>
      </c>
      <c r="E53" s="123" t="s">
        <v>212</v>
      </c>
      <c r="F53" s="115" t="s">
        <v>102</v>
      </c>
      <c r="G53" s="179" t="s">
        <v>213</v>
      </c>
      <c r="H53" s="180"/>
      <c r="I53" s="116" t="s">
        <v>407</v>
      </c>
      <c r="J53" s="143">
        <v>54.18</v>
      </c>
      <c r="K53" s="113">
        <f t="shared" si="0"/>
        <v>108.36</v>
      </c>
      <c r="L53" s="106"/>
    </row>
    <row r="54" spans="1:12" ht="24">
      <c r="A54" s="102"/>
      <c r="B54" s="109">
        <v>1</v>
      </c>
      <c r="C54" s="119" t="s">
        <v>211</v>
      </c>
      <c r="D54" s="115" t="s">
        <v>211</v>
      </c>
      <c r="E54" s="123" t="s">
        <v>214</v>
      </c>
      <c r="F54" s="115" t="s">
        <v>134</v>
      </c>
      <c r="G54" s="179" t="s">
        <v>213</v>
      </c>
      <c r="H54" s="180"/>
      <c r="I54" s="116" t="s">
        <v>407</v>
      </c>
      <c r="J54" s="143">
        <v>54.18</v>
      </c>
      <c r="K54" s="113">
        <f t="shared" ref="K54:K85" si="1">J54*B54</f>
        <v>54.18</v>
      </c>
      <c r="L54" s="106"/>
    </row>
    <row r="55" spans="1:12" ht="24">
      <c r="A55" s="102"/>
      <c r="B55" s="109">
        <v>4</v>
      </c>
      <c r="C55" s="119" t="s">
        <v>211</v>
      </c>
      <c r="D55" s="115" t="s">
        <v>211</v>
      </c>
      <c r="E55" s="123" t="s">
        <v>215</v>
      </c>
      <c r="F55" s="115" t="s">
        <v>111</v>
      </c>
      <c r="G55" s="179" t="s">
        <v>130</v>
      </c>
      <c r="H55" s="180"/>
      <c r="I55" s="116" t="s">
        <v>407</v>
      </c>
      <c r="J55" s="143">
        <v>54.18</v>
      </c>
      <c r="K55" s="113">
        <f t="shared" si="1"/>
        <v>216.72</v>
      </c>
      <c r="L55" s="106"/>
    </row>
    <row r="56" spans="1:12">
      <c r="A56" s="102"/>
      <c r="B56" s="109">
        <v>28</v>
      </c>
      <c r="C56" s="119" t="s">
        <v>216</v>
      </c>
      <c r="D56" s="115" t="s">
        <v>216</v>
      </c>
      <c r="E56" s="123" t="s">
        <v>217</v>
      </c>
      <c r="F56" s="115" t="s">
        <v>129</v>
      </c>
      <c r="G56" s="179"/>
      <c r="H56" s="180"/>
      <c r="I56" s="116" t="s">
        <v>218</v>
      </c>
      <c r="J56" s="143">
        <v>10.54</v>
      </c>
      <c r="K56" s="113">
        <f t="shared" si="1"/>
        <v>295.12</v>
      </c>
      <c r="L56" s="106"/>
    </row>
    <row r="57" spans="1:12">
      <c r="A57" s="102"/>
      <c r="B57" s="109">
        <v>4</v>
      </c>
      <c r="C57" s="119" t="s">
        <v>219</v>
      </c>
      <c r="D57" s="115" t="s">
        <v>219</v>
      </c>
      <c r="E57" s="123" t="s">
        <v>220</v>
      </c>
      <c r="F57" s="115" t="s">
        <v>129</v>
      </c>
      <c r="G57" s="179"/>
      <c r="H57" s="180"/>
      <c r="I57" s="116" t="s">
        <v>221</v>
      </c>
      <c r="J57" s="143">
        <v>11.27</v>
      </c>
      <c r="K57" s="113">
        <f t="shared" si="1"/>
        <v>45.08</v>
      </c>
      <c r="L57" s="106"/>
    </row>
    <row r="58" spans="1:12" ht="24">
      <c r="A58" s="102"/>
      <c r="B58" s="109">
        <v>1</v>
      </c>
      <c r="C58" s="119" t="s">
        <v>222</v>
      </c>
      <c r="D58" s="115" t="s">
        <v>222</v>
      </c>
      <c r="E58" s="123" t="s">
        <v>223</v>
      </c>
      <c r="F58" s="115" t="s">
        <v>100</v>
      </c>
      <c r="G58" s="179"/>
      <c r="H58" s="180"/>
      <c r="I58" s="116" t="s">
        <v>224</v>
      </c>
      <c r="J58" s="143">
        <v>36</v>
      </c>
      <c r="K58" s="113">
        <f t="shared" si="1"/>
        <v>36</v>
      </c>
      <c r="L58" s="106"/>
    </row>
    <row r="59" spans="1:12" ht="24">
      <c r="A59" s="102"/>
      <c r="B59" s="109">
        <v>4</v>
      </c>
      <c r="C59" s="119" t="s">
        <v>225</v>
      </c>
      <c r="D59" s="115" t="s">
        <v>225</v>
      </c>
      <c r="E59" s="123" t="s">
        <v>226</v>
      </c>
      <c r="F59" s="115" t="s">
        <v>100</v>
      </c>
      <c r="G59" s="179" t="s">
        <v>130</v>
      </c>
      <c r="H59" s="180"/>
      <c r="I59" s="116" t="s">
        <v>227</v>
      </c>
      <c r="J59" s="143">
        <v>21.45</v>
      </c>
      <c r="K59" s="113">
        <f t="shared" si="1"/>
        <v>85.8</v>
      </c>
      <c r="L59" s="106"/>
    </row>
    <row r="60" spans="1:12" ht="24">
      <c r="A60" s="102"/>
      <c r="B60" s="109">
        <v>8</v>
      </c>
      <c r="C60" s="119" t="s">
        <v>228</v>
      </c>
      <c r="D60" s="115" t="s">
        <v>228</v>
      </c>
      <c r="E60" s="123" t="s">
        <v>229</v>
      </c>
      <c r="F60" s="115" t="s">
        <v>104</v>
      </c>
      <c r="G60" s="179" t="s">
        <v>130</v>
      </c>
      <c r="H60" s="180"/>
      <c r="I60" s="116" t="s">
        <v>230</v>
      </c>
      <c r="J60" s="143">
        <v>21.45</v>
      </c>
      <c r="K60" s="113">
        <f t="shared" si="1"/>
        <v>171.6</v>
      </c>
      <c r="L60" s="106"/>
    </row>
    <row r="61" spans="1:12" ht="24">
      <c r="A61" s="102"/>
      <c r="B61" s="109">
        <v>4</v>
      </c>
      <c r="C61" s="119" t="s">
        <v>231</v>
      </c>
      <c r="D61" s="115" t="s">
        <v>231</v>
      </c>
      <c r="E61" s="123" t="s">
        <v>232</v>
      </c>
      <c r="F61" s="115" t="s">
        <v>100</v>
      </c>
      <c r="G61" s="179"/>
      <c r="H61" s="180"/>
      <c r="I61" s="116" t="s">
        <v>233</v>
      </c>
      <c r="J61" s="143">
        <v>21.45</v>
      </c>
      <c r="K61" s="113">
        <f t="shared" si="1"/>
        <v>85.8</v>
      </c>
      <c r="L61" s="106"/>
    </row>
    <row r="62" spans="1:12" ht="24">
      <c r="A62" s="102"/>
      <c r="B62" s="109">
        <v>10</v>
      </c>
      <c r="C62" s="119" t="s">
        <v>234</v>
      </c>
      <c r="D62" s="115" t="s">
        <v>234</v>
      </c>
      <c r="E62" s="123" t="s">
        <v>235</v>
      </c>
      <c r="F62" s="115" t="s">
        <v>104</v>
      </c>
      <c r="G62" s="179" t="s">
        <v>159</v>
      </c>
      <c r="H62" s="180"/>
      <c r="I62" s="116" t="s">
        <v>236</v>
      </c>
      <c r="J62" s="143">
        <v>24</v>
      </c>
      <c r="K62" s="113">
        <f t="shared" si="1"/>
        <v>240</v>
      </c>
      <c r="L62" s="106"/>
    </row>
    <row r="63" spans="1:12" ht="24">
      <c r="A63" s="102"/>
      <c r="B63" s="109">
        <v>4</v>
      </c>
      <c r="C63" s="119" t="s">
        <v>234</v>
      </c>
      <c r="D63" s="115" t="s">
        <v>234</v>
      </c>
      <c r="E63" s="123" t="s">
        <v>237</v>
      </c>
      <c r="F63" s="115" t="s">
        <v>104</v>
      </c>
      <c r="G63" s="179" t="s">
        <v>99</v>
      </c>
      <c r="H63" s="180"/>
      <c r="I63" s="116" t="s">
        <v>236</v>
      </c>
      <c r="J63" s="143">
        <v>24</v>
      </c>
      <c r="K63" s="113">
        <f t="shared" si="1"/>
        <v>96</v>
      </c>
      <c r="L63" s="106"/>
    </row>
    <row r="64" spans="1:12" ht="24">
      <c r="A64" s="102"/>
      <c r="B64" s="109">
        <v>8</v>
      </c>
      <c r="C64" s="119" t="s">
        <v>234</v>
      </c>
      <c r="D64" s="115" t="s">
        <v>234</v>
      </c>
      <c r="E64" s="123" t="s">
        <v>238</v>
      </c>
      <c r="F64" s="115" t="s">
        <v>100</v>
      </c>
      <c r="G64" s="179" t="s">
        <v>99</v>
      </c>
      <c r="H64" s="180"/>
      <c r="I64" s="116" t="s">
        <v>236</v>
      </c>
      <c r="J64" s="143">
        <v>24</v>
      </c>
      <c r="K64" s="113">
        <f t="shared" si="1"/>
        <v>192</v>
      </c>
      <c r="L64" s="106"/>
    </row>
    <row r="65" spans="1:12" ht="24">
      <c r="A65" s="102"/>
      <c r="B65" s="109">
        <v>6</v>
      </c>
      <c r="C65" s="119" t="s">
        <v>239</v>
      </c>
      <c r="D65" s="115" t="s">
        <v>239</v>
      </c>
      <c r="E65" s="123" t="s">
        <v>240</v>
      </c>
      <c r="F65" s="115" t="s">
        <v>100</v>
      </c>
      <c r="G65" s="179" t="s">
        <v>130</v>
      </c>
      <c r="H65" s="180"/>
      <c r="I65" s="116" t="s">
        <v>241</v>
      </c>
      <c r="J65" s="143">
        <v>25.09</v>
      </c>
      <c r="K65" s="113">
        <f t="shared" si="1"/>
        <v>150.54</v>
      </c>
      <c r="L65" s="106"/>
    </row>
    <row r="66" spans="1:12" ht="24">
      <c r="A66" s="102"/>
      <c r="B66" s="109">
        <v>8</v>
      </c>
      <c r="C66" s="119" t="s">
        <v>242</v>
      </c>
      <c r="D66" s="115" t="s">
        <v>242</v>
      </c>
      <c r="E66" s="123" t="s">
        <v>243</v>
      </c>
      <c r="F66" s="115" t="s">
        <v>104</v>
      </c>
      <c r="G66" s="179" t="s">
        <v>130</v>
      </c>
      <c r="H66" s="180"/>
      <c r="I66" s="116" t="s">
        <v>244</v>
      </c>
      <c r="J66" s="143">
        <v>23.27</v>
      </c>
      <c r="K66" s="113">
        <f t="shared" si="1"/>
        <v>186.16</v>
      </c>
      <c r="L66" s="106"/>
    </row>
    <row r="67" spans="1:12" ht="24">
      <c r="A67" s="102"/>
      <c r="B67" s="109">
        <v>32</v>
      </c>
      <c r="C67" s="119" t="s">
        <v>245</v>
      </c>
      <c r="D67" s="115" t="s">
        <v>245</v>
      </c>
      <c r="E67" s="123" t="s">
        <v>246</v>
      </c>
      <c r="F67" s="115" t="s">
        <v>129</v>
      </c>
      <c r="G67" s="179"/>
      <c r="H67" s="180"/>
      <c r="I67" s="116" t="s">
        <v>408</v>
      </c>
      <c r="J67" s="143">
        <v>5.09</v>
      </c>
      <c r="K67" s="113">
        <f t="shared" si="1"/>
        <v>162.88</v>
      </c>
      <c r="L67" s="106"/>
    </row>
    <row r="68" spans="1:12" ht="24">
      <c r="A68" s="102"/>
      <c r="B68" s="109">
        <v>36</v>
      </c>
      <c r="C68" s="119" t="s">
        <v>245</v>
      </c>
      <c r="D68" s="115" t="s">
        <v>245</v>
      </c>
      <c r="E68" s="123" t="s">
        <v>247</v>
      </c>
      <c r="F68" s="115" t="s">
        <v>108</v>
      </c>
      <c r="G68" s="179"/>
      <c r="H68" s="180"/>
      <c r="I68" s="116" t="s">
        <v>408</v>
      </c>
      <c r="J68" s="143">
        <v>5.09</v>
      </c>
      <c r="K68" s="113">
        <f t="shared" si="1"/>
        <v>183.24</v>
      </c>
      <c r="L68" s="106"/>
    </row>
    <row r="69" spans="1:12">
      <c r="A69" s="102"/>
      <c r="B69" s="109">
        <v>4</v>
      </c>
      <c r="C69" s="119" t="s">
        <v>248</v>
      </c>
      <c r="D69" s="115" t="s">
        <v>248</v>
      </c>
      <c r="E69" s="123" t="s">
        <v>249</v>
      </c>
      <c r="F69" s="115" t="s">
        <v>96</v>
      </c>
      <c r="G69" s="179" t="s">
        <v>130</v>
      </c>
      <c r="H69" s="180"/>
      <c r="I69" s="116" t="s">
        <v>250</v>
      </c>
      <c r="J69" s="143">
        <v>8.73</v>
      </c>
      <c r="K69" s="113">
        <f t="shared" si="1"/>
        <v>34.92</v>
      </c>
      <c r="L69" s="106"/>
    </row>
    <row r="70" spans="1:12">
      <c r="A70" s="102"/>
      <c r="B70" s="109">
        <v>4</v>
      </c>
      <c r="C70" s="119" t="s">
        <v>251</v>
      </c>
      <c r="D70" s="115" t="s">
        <v>251</v>
      </c>
      <c r="E70" s="123" t="s">
        <v>252</v>
      </c>
      <c r="F70" s="115" t="s">
        <v>104</v>
      </c>
      <c r="G70" s="179" t="s">
        <v>130</v>
      </c>
      <c r="H70" s="180"/>
      <c r="I70" s="116" t="s">
        <v>253</v>
      </c>
      <c r="J70" s="143">
        <v>8.73</v>
      </c>
      <c r="K70" s="113">
        <f t="shared" si="1"/>
        <v>34.92</v>
      </c>
      <c r="L70" s="106"/>
    </row>
    <row r="71" spans="1:12">
      <c r="A71" s="102"/>
      <c r="B71" s="109">
        <v>8</v>
      </c>
      <c r="C71" s="119" t="s">
        <v>251</v>
      </c>
      <c r="D71" s="115" t="s">
        <v>251</v>
      </c>
      <c r="E71" s="123" t="s">
        <v>254</v>
      </c>
      <c r="F71" s="115" t="s">
        <v>100</v>
      </c>
      <c r="G71" s="179" t="s">
        <v>130</v>
      </c>
      <c r="H71" s="180"/>
      <c r="I71" s="116" t="s">
        <v>253</v>
      </c>
      <c r="J71" s="143">
        <v>8.73</v>
      </c>
      <c r="K71" s="113">
        <f t="shared" si="1"/>
        <v>69.84</v>
      </c>
      <c r="L71" s="106"/>
    </row>
    <row r="72" spans="1:12">
      <c r="A72" s="102"/>
      <c r="B72" s="109">
        <v>4</v>
      </c>
      <c r="C72" s="119" t="s">
        <v>255</v>
      </c>
      <c r="D72" s="115" t="s">
        <v>255</v>
      </c>
      <c r="E72" s="123" t="s">
        <v>256</v>
      </c>
      <c r="F72" s="115" t="s">
        <v>104</v>
      </c>
      <c r="G72" s="179" t="s">
        <v>130</v>
      </c>
      <c r="H72" s="180"/>
      <c r="I72" s="116" t="s">
        <v>257</v>
      </c>
      <c r="J72" s="143">
        <v>9.4499999999999993</v>
      </c>
      <c r="K72" s="113">
        <f t="shared" si="1"/>
        <v>37.799999999999997</v>
      </c>
      <c r="L72" s="106"/>
    </row>
    <row r="73" spans="1:12">
      <c r="A73" s="102"/>
      <c r="B73" s="109">
        <v>4</v>
      </c>
      <c r="C73" s="119" t="s">
        <v>255</v>
      </c>
      <c r="D73" s="115" t="s">
        <v>255</v>
      </c>
      <c r="E73" s="123" t="s">
        <v>258</v>
      </c>
      <c r="F73" s="115" t="s">
        <v>100</v>
      </c>
      <c r="G73" s="179" t="s">
        <v>130</v>
      </c>
      <c r="H73" s="180"/>
      <c r="I73" s="116" t="s">
        <v>257</v>
      </c>
      <c r="J73" s="143">
        <v>9.4499999999999993</v>
      </c>
      <c r="K73" s="113">
        <f t="shared" si="1"/>
        <v>37.799999999999997</v>
      </c>
      <c r="L73" s="106"/>
    </row>
    <row r="74" spans="1:12">
      <c r="A74" s="102"/>
      <c r="B74" s="109">
        <v>60</v>
      </c>
      <c r="C74" s="119" t="s">
        <v>259</v>
      </c>
      <c r="D74" s="115" t="s">
        <v>259</v>
      </c>
      <c r="E74" s="123" t="s">
        <v>260</v>
      </c>
      <c r="F74" s="115" t="s">
        <v>108</v>
      </c>
      <c r="G74" s="179" t="s">
        <v>213</v>
      </c>
      <c r="H74" s="180"/>
      <c r="I74" s="116" t="s">
        <v>261</v>
      </c>
      <c r="J74" s="143">
        <v>9.4499999999999993</v>
      </c>
      <c r="K74" s="113">
        <f t="shared" si="1"/>
        <v>567</v>
      </c>
      <c r="L74" s="106"/>
    </row>
    <row r="75" spans="1:12">
      <c r="A75" s="102"/>
      <c r="B75" s="109">
        <v>8</v>
      </c>
      <c r="C75" s="119" t="s">
        <v>262</v>
      </c>
      <c r="D75" s="115" t="s">
        <v>399</v>
      </c>
      <c r="E75" s="123" t="s">
        <v>263</v>
      </c>
      <c r="F75" s="115" t="s">
        <v>264</v>
      </c>
      <c r="G75" s="179"/>
      <c r="H75" s="180"/>
      <c r="I75" s="116" t="s">
        <v>265</v>
      </c>
      <c r="J75" s="143">
        <v>252.35</v>
      </c>
      <c r="K75" s="113">
        <f t="shared" si="1"/>
        <v>2018.8</v>
      </c>
      <c r="L75" s="106"/>
    </row>
    <row r="76" spans="1:12">
      <c r="A76" s="102"/>
      <c r="B76" s="109">
        <v>2</v>
      </c>
      <c r="C76" s="119" t="s">
        <v>266</v>
      </c>
      <c r="D76" s="115" t="s">
        <v>400</v>
      </c>
      <c r="E76" s="123" t="s">
        <v>267</v>
      </c>
      <c r="F76" s="115" t="s">
        <v>264</v>
      </c>
      <c r="G76" s="179" t="s">
        <v>130</v>
      </c>
      <c r="H76" s="180"/>
      <c r="I76" s="116" t="s">
        <v>268</v>
      </c>
      <c r="J76" s="143">
        <v>326.89</v>
      </c>
      <c r="K76" s="113">
        <f t="shared" si="1"/>
        <v>653.78</v>
      </c>
      <c r="L76" s="106"/>
    </row>
    <row r="77" spans="1:12">
      <c r="A77" s="102"/>
      <c r="B77" s="109">
        <v>6</v>
      </c>
      <c r="C77" s="119" t="s">
        <v>269</v>
      </c>
      <c r="D77" s="115" t="s">
        <v>401</v>
      </c>
      <c r="E77" s="123" t="s">
        <v>270</v>
      </c>
      <c r="F77" s="115" t="s">
        <v>271</v>
      </c>
      <c r="G77" s="179" t="s">
        <v>144</v>
      </c>
      <c r="H77" s="180"/>
      <c r="I77" s="116" t="s">
        <v>272</v>
      </c>
      <c r="J77" s="143">
        <v>25.45</v>
      </c>
      <c r="K77" s="113">
        <f t="shared" si="1"/>
        <v>152.69999999999999</v>
      </c>
      <c r="L77" s="106"/>
    </row>
    <row r="78" spans="1:12">
      <c r="A78" s="102"/>
      <c r="B78" s="109">
        <v>32</v>
      </c>
      <c r="C78" s="119" t="s">
        <v>269</v>
      </c>
      <c r="D78" s="115" t="s">
        <v>402</v>
      </c>
      <c r="E78" s="123" t="s">
        <v>273</v>
      </c>
      <c r="F78" s="115" t="s">
        <v>274</v>
      </c>
      <c r="G78" s="179" t="s">
        <v>130</v>
      </c>
      <c r="H78" s="180"/>
      <c r="I78" s="116" t="s">
        <v>272</v>
      </c>
      <c r="J78" s="143">
        <v>28</v>
      </c>
      <c r="K78" s="113">
        <f t="shared" si="1"/>
        <v>896</v>
      </c>
      <c r="L78" s="106"/>
    </row>
    <row r="79" spans="1:12" ht="24">
      <c r="A79" s="102"/>
      <c r="B79" s="109">
        <v>4</v>
      </c>
      <c r="C79" s="119" t="s">
        <v>275</v>
      </c>
      <c r="D79" s="115" t="s">
        <v>403</v>
      </c>
      <c r="E79" s="123" t="s">
        <v>276</v>
      </c>
      <c r="F79" s="115" t="s">
        <v>277</v>
      </c>
      <c r="G79" s="179" t="s">
        <v>130</v>
      </c>
      <c r="H79" s="180"/>
      <c r="I79" s="116" t="s">
        <v>278</v>
      </c>
      <c r="J79" s="143">
        <v>26.91</v>
      </c>
      <c r="K79" s="113">
        <f t="shared" si="1"/>
        <v>107.64</v>
      </c>
      <c r="L79" s="106"/>
    </row>
    <row r="80" spans="1:12">
      <c r="A80" s="102"/>
      <c r="B80" s="109">
        <v>7</v>
      </c>
      <c r="C80" s="119" t="s">
        <v>279</v>
      </c>
      <c r="D80" s="115" t="s">
        <v>279</v>
      </c>
      <c r="E80" s="123" t="s">
        <v>280</v>
      </c>
      <c r="F80" s="115" t="s">
        <v>129</v>
      </c>
      <c r="G80" s="179"/>
      <c r="H80" s="180"/>
      <c r="I80" s="116" t="s">
        <v>281</v>
      </c>
      <c r="J80" s="143">
        <v>10.54</v>
      </c>
      <c r="K80" s="113">
        <f t="shared" si="1"/>
        <v>73.78</v>
      </c>
      <c r="L80" s="106"/>
    </row>
    <row r="81" spans="1:12">
      <c r="A81" s="102"/>
      <c r="B81" s="109">
        <v>7</v>
      </c>
      <c r="C81" s="119" t="s">
        <v>279</v>
      </c>
      <c r="D81" s="115" t="s">
        <v>279</v>
      </c>
      <c r="E81" s="123" t="s">
        <v>282</v>
      </c>
      <c r="F81" s="115" t="s">
        <v>104</v>
      </c>
      <c r="G81" s="179"/>
      <c r="H81" s="180"/>
      <c r="I81" s="116" t="s">
        <v>281</v>
      </c>
      <c r="J81" s="143">
        <v>10.54</v>
      </c>
      <c r="K81" s="113">
        <f t="shared" si="1"/>
        <v>73.78</v>
      </c>
      <c r="L81" s="106"/>
    </row>
    <row r="82" spans="1:12">
      <c r="A82" s="102"/>
      <c r="B82" s="109">
        <v>7</v>
      </c>
      <c r="C82" s="119" t="s">
        <v>279</v>
      </c>
      <c r="D82" s="115" t="s">
        <v>279</v>
      </c>
      <c r="E82" s="123" t="s">
        <v>283</v>
      </c>
      <c r="F82" s="115" t="s">
        <v>100</v>
      </c>
      <c r="G82" s="179"/>
      <c r="H82" s="180"/>
      <c r="I82" s="116" t="s">
        <v>281</v>
      </c>
      <c r="J82" s="143">
        <v>10.54</v>
      </c>
      <c r="K82" s="113">
        <f t="shared" si="1"/>
        <v>73.78</v>
      </c>
      <c r="L82" s="106"/>
    </row>
    <row r="83" spans="1:12">
      <c r="A83" s="102"/>
      <c r="B83" s="109">
        <v>2</v>
      </c>
      <c r="C83" s="119" t="s">
        <v>284</v>
      </c>
      <c r="D83" s="115" t="s">
        <v>284</v>
      </c>
      <c r="E83" s="123" t="s">
        <v>285</v>
      </c>
      <c r="F83" s="115" t="s">
        <v>100</v>
      </c>
      <c r="G83" s="179"/>
      <c r="H83" s="180"/>
      <c r="I83" s="116" t="s">
        <v>286</v>
      </c>
      <c r="J83" s="143">
        <v>10.54</v>
      </c>
      <c r="K83" s="113">
        <f t="shared" si="1"/>
        <v>21.08</v>
      </c>
      <c r="L83" s="106"/>
    </row>
    <row r="84" spans="1:12" ht="24">
      <c r="A84" s="102"/>
      <c r="B84" s="109">
        <v>6</v>
      </c>
      <c r="C84" s="119" t="s">
        <v>287</v>
      </c>
      <c r="D84" s="115" t="s">
        <v>287</v>
      </c>
      <c r="E84" s="123" t="s">
        <v>288</v>
      </c>
      <c r="F84" s="115" t="s">
        <v>104</v>
      </c>
      <c r="G84" s="179" t="s">
        <v>289</v>
      </c>
      <c r="H84" s="180"/>
      <c r="I84" s="116" t="s">
        <v>290</v>
      </c>
      <c r="J84" s="143">
        <v>12.36</v>
      </c>
      <c r="K84" s="113">
        <f t="shared" si="1"/>
        <v>74.16</v>
      </c>
      <c r="L84" s="106"/>
    </row>
    <row r="85" spans="1:12" ht="27" customHeight="1">
      <c r="A85" s="102"/>
      <c r="B85" s="109">
        <v>14</v>
      </c>
      <c r="C85" s="119" t="s">
        <v>291</v>
      </c>
      <c r="D85" s="115" t="s">
        <v>404</v>
      </c>
      <c r="E85" s="123" t="s">
        <v>292</v>
      </c>
      <c r="F85" s="115" t="s">
        <v>293</v>
      </c>
      <c r="G85" s="179" t="s">
        <v>294</v>
      </c>
      <c r="H85" s="180"/>
      <c r="I85" s="116" t="s">
        <v>295</v>
      </c>
      <c r="J85" s="143">
        <v>30.54</v>
      </c>
      <c r="K85" s="113">
        <f t="shared" si="1"/>
        <v>427.56</v>
      </c>
      <c r="L85" s="106"/>
    </row>
    <row r="86" spans="1:12" ht="24">
      <c r="A86" s="102"/>
      <c r="B86" s="109">
        <v>4</v>
      </c>
      <c r="C86" s="119" t="s">
        <v>296</v>
      </c>
      <c r="D86" s="115" t="s">
        <v>296</v>
      </c>
      <c r="E86" s="123" t="s">
        <v>297</v>
      </c>
      <c r="F86" s="115" t="s">
        <v>104</v>
      </c>
      <c r="G86" s="179" t="s">
        <v>130</v>
      </c>
      <c r="H86" s="180"/>
      <c r="I86" s="116" t="s">
        <v>298</v>
      </c>
      <c r="J86" s="143">
        <v>10.54</v>
      </c>
      <c r="K86" s="113">
        <f t="shared" ref="K86:K117" si="2">J86*B86</f>
        <v>42.16</v>
      </c>
      <c r="L86" s="106"/>
    </row>
    <row r="87" spans="1:12" ht="24">
      <c r="A87" s="102"/>
      <c r="B87" s="109">
        <v>4</v>
      </c>
      <c r="C87" s="119" t="s">
        <v>299</v>
      </c>
      <c r="D87" s="115" t="s">
        <v>299</v>
      </c>
      <c r="E87" s="123" t="s">
        <v>300</v>
      </c>
      <c r="F87" s="115" t="s">
        <v>104</v>
      </c>
      <c r="G87" s="179" t="s">
        <v>130</v>
      </c>
      <c r="H87" s="180"/>
      <c r="I87" s="116" t="s">
        <v>301</v>
      </c>
      <c r="J87" s="143">
        <v>21.45</v>
      </c>
      <c r="K87" s="113">
        <f t="shared" si="2"/>
        <v>85.8</v>
      </c>
      <c r="L87" s="106"/>
    </row>
    <row r="88" spans="1:12" ht="24">
      <c r="A88" s="102"/>
      <c r="B88" s="109">
        <v>3</v>
      </c>
      <c r="C88" s="119" t="s">
        <v>302</v>
      </c>
      <c r="D88" s="115" t="s">
        <v>302</v>
      </c>
      <c r="E88" s="123" t="s">
        <v>303</v>
      </c>
      <c r="F88" s="115" t="s">
        <v>102</v>
      </c>
      <c r="G88" s="179"/>
      <c r="H88" s="180"/>
      <c r="I88" s="116" t="s">
        <v>304</v>
      </c>
      <c r="J88" s="143">
        <v>16</v>
      </c>
      <c r="K88" s="113">
        <f t="shared" si="2"/>
        <v>48</v>
      </c>
      <c r="L88" s="106"/>
    </row>
    <row r="89" spans="1:12" ht="24">
      <c r="A89" s="102"/>
      <c r="B89" s="109">
        <v>3</v>
      </c>
      <c r="C89" s="119" t="s">
        <v>302</v>
      </c>
      <c r="D89" s="115" t="s">
        <v>302</v>
      </c>
      <c r="E89" s="123" t="s">
        <v>305</v>
      </c>
      <c r="F89" s="115" t="s">
        <v>113</v>
      </c>
      <c r="G89" s="179"/>
      <c r="H89" s="180"/>
      <c r="I89" s="116" t="s">
        <v>304</v>
      </c>
      <c r="J89" s="143">
        <v>16</v>
      </c>
      <c r="K89" s="113">
        <f t="shared" si="2"/>
        <v>48</v>
      </c>
      <c r="L89" s="106"/>
    </row>
    <row r="90" spans="1:12" ht="24">
      <c r="A90" s="102"/>
      <c r="B90" s="109">
        <v>3</v>
      </c>
      <c r="C90" s="119" t="s">
        <v>302</v>
      </c>
      <c r="D90" s="115" t="s">
        <v>302</v>
      </c>
      <c r="E90" s="123" t="s">
        <v>306</v>
      </c>
      <c r="F90" s="115" t="s">
        <v>114</v>
      </c>
      <c r="G90" s="179"/>
      <c r="H90" s="180"/>
      <c r="I90" s="116" t="s">
        <v>304</v>
      </c>
      <c r="J90" s="143">
        <v>16</v>
      </c>
      <c r="K90" s="113">
        <f t="shared" si="2"/>
        <v>48</v>
      </c>
      <c r="L90" s="106"/>
    </row>
    <row r="91" spans="1:12" ht="24">
      <c r="A91" s="102"/>
      <c r="B91" s="109">
        <v>3</v>
      </c>
      <c r="C91" s="119" t="s">
        <v>302</v>
      </c>
      <c r="D91" s="115" t="s">
        <v>302</v>
      </c>
      <c r="E91" s="123" t="s">
        <v>307</v>
      </c>
      <c r="F91" s="115" t="s">
        <v>308</v>
      </c>
      <c r="G91" s="179"/>
      <c r="H91" s="180"/>
      <c r="I91" s="116" t="s">
        <v>304</v>
      </c>
      <c r="J91" s="143">
        <v>16</v>
      </c>
      <c r="K91" s="113">
        <f t="shared" si="2"/>
        <v>48</v>
      </c>
      <c r="L91" s="106"/>
    </row>
    <row r="92" spans="1:12" ht="24">
      <c r="A92" s="102"/>
      <c r="B92" s="109">
        <v>8</v>
      </c>
      <c r="C92" s="119" t="s">
        <v>309</v>
      </c>
      <c r="D92" s="115" t="s">
        <v>309</v>
      </c>
      <c r="E92" s="123" t="s">
        <v>310</v>
      </c>
      <c r="F92" s="115"/>
      <c r="G92" s="179"/>
      <c r="H92" s="180"/>
      <c r="I92" s="116" t="s">
        <v>311</v>
      </c>
      <c r="J92" s="143">
        <v>6.91</v>
      </c>
      <c r="K92" s="113">
        <f t="shared" si="2"/>
        <v>55.28</v>
      </c>
      <c r="L92" s="106"/>
    </row>
    <row r="93" spans="1:12" ht="24">
      <c r="A93" s="102"/>
      <c r="B93" s="109">
        <v>6</v>
      </c>
      <c r="C93" s="119" t="s">
        <v>312</v>
      </c>
      <c r="D93" s="115" t="s">
        <v>312</v>
      </c>
      <c r="E93" s="123" t="s">
        <v>313</v>
      </c>
      <c r="F93" s="115"/>
      <c r="G93" s="179"/>
      <c r="H93" s="180"/>
      <c r="I93" s="116" t="s">
        <v>314</v>
      </c>
      <c r="J93" s="143">
        <v>5.09</v>
      </c>
      <c r="K93" s="113">
        <f t="shared" si="2"/>
        <v>30.54</v>
      </c>
      <c r="L93" s="106"/>
    </row>
    <row r="94" spans="1:12" ht="24">
      <c r="A94" s="102"/>
      <c r="B94" s="109">
        <v>300</v>
      </c>
      <c r="C94" s="119" t="s">
        <v>315</v>
      </c>
      <c r="D94" s="115" t="s">
        <v>315</v>
      </c>
      <c r="E94" s="123" t="s">
        <v>316</v>
      </c>
      <c r="F94" s="115"/>
      <c r="G94" s="179"/>
      <c r="H94" s="180"/>
      <c r="I94" s="116" t="s">
        <v>317</v>
      </c>
      <c r="J94" s="143">
        <v>5.09</v>
      </c>
      <c r="K94" s="113">
        <f t="shared" si="2"/>
        <v>1527</v>
      </c>
      <c r="L94" s="106"/>
    </row>
    <row r="95" spans="1:12" ht="24">
      <c r="A95" s="102"/>
      <c r="B95" s="109">
        <v>4</v>
      </c>
      <c r="C95" s="119" t="s">
        <v>318</v>
      </c>
      <c r="D95" s="115" t="s">
        <v>318</v>
      </c>
      <c r="E95" s="123" t="s">
        <v>319</v>
      </c>
      <c r="F95" s="115" t="s">
        <v>159</v>
      </c>
      <c r="G95" s="179"/>
      <c r="H95" s="180"/>
      <c r="I95" s="116" t="s">
        <v>320</v>
      </c>
      <c r="J95" s="143">
        <v>14.18</v>
      </c>
      <c r="K95" s="113">
        <f t="shared" si="2"/>
        <v>56.72</v>
      </c>
      <c r="L95" s="106"/>
    </row>
    <row r="96" spans="1:12" ht="24">
      <c r="A96" s="102"/>
      <c r="B96" s="109">
        <v>2</v>
      </c>
      <c r="C96" s="119" t="s">
        <v>321</v>
      </c>
      <c r="D96" s="115" t="s">
        <v>321</v>
      </c>
      <c r="E96" s="123" t="s">
        <v>322</v>
      </c>
      <c r="F96" s="115" t="s">
        <v>130</v>
      </c>
      <c r="G96" s="179" t="s">
        <v>103</v>
      </c>
      <c r="H96" s="180"/>
      <c r="I96" s="116" t="s">
        <v>323</v>
      </c>
      <c r="J96" s="143">
        <v>16</v>
      </c>
      <c r="K96" s="113">
        <f t="shared" si="2"/>
        <v>32</v>
      </c>
      <c r="L96" s="106"/>
    </row>
    <row r="97" spans="1:12">
      <c r="A97" s="102"/>
      <c r="B97" s="109">
        <v>2</v>
      </c>
      <c r="C97" s="119" t="s">
        <v>324</v>
      </c>
      <c r="D97" s="115" t="s">
        <v>405</v>
      </c>
      <c r="E97" s="123" t="s">
        <v>325</v>
      </c>
      <c r="F97" s="115" t="s">
        <v>326</v>
      </c>
      <c r="G97" s="179"/>
      <c r="H97" s="180"/>
      <c r="I97" s="116" t="s">
        <v>327</v>
      </c>
      <c r="J97" s="143">
        <v>85.09</v>
      </c>
      <c r="K97" s="113">
        <f t="shared" si="2"/>
        <v>170.18</v>
      </c>
      <c r="L97" s="106"/>
    </row>
    <row r="98" spans="1:12" ht="11.25" customHeight="1">
      <c r="A98" s="102"/>
      <c r="B98" s="109">
        <v>3</v>
      </c>
      <c r="C98" s="119" t="s">
        <v>328</v>
      </c>
      <c r="D98" s="115" t="s">
        <v>328</v>
      </c>
      <c r="E98" s="123" t="s">
        <v>329</v>
      </c>
      <c r="F98" s="115" t="s">
        <v>104</v>
      </c>
      <c r="G98" s="179"/>
      <c r="H98" s="180"/>
      <c r="I98" s="116" t="s">
        <v>330</v>
      </c>
      <c r="J98" s="143">
        <v>61.45</v>
      </c>
      <c r="K98" s="113">
        <f t="shared" si="2"/>
        <v>184.35000000000002</v>
      </c>
      <c r="L98" s="106"/>
    </row>
    <row r="99" spans="1:12" ht="24">
      <c r="A99" s="102"/>
      <c r="B99" s="109">
        <v>2</v>
      </c>
      <c r="C99" s="119" t="s">
        <v>331</v>
      </c>
      <c r="D99" s="115" t="s">
        <v>331</v>
      </c>
      <c r="E99" s="123" t="s">
        <v>332</v>
      </c>
      <c r="F99" s="115" t="s">
        <v>100</v>
      </c>
      <c r="G99" s="179"/>
      <c r="H99" s="180"/>
      <c r="I99" s="116" t="s">
        <v>333</v>
      </c>
      <c r="J99" s="143">
        <v>8.73</v>
      </c>
      <c r="K99" s="113">
        <f t="shared" si="2"/>
        <v>17.46</v>
      </c>
      <c r="L99" s="106"/>
    </row>
    <row r="100" spans="1:12" ht="24">
      <c r="A100" s="102"/>
      <c r="B100" s="109">
        <v>12</v>
      </c>
      <c r="C100" s="119" t="s">
        <v>334</v>
      </c>
      <c r="D100" s="115" t="s">
        <v>334</v>
      </c>
      <c r="E100" s="123" t="s">
        <v>335</v>
      </c>
      <c r="F100" s="115" t="s">
        <v>104</v>
      </c>
      <c r="G100" s="179"/>
      <c r="H100" s="180"/>
      <c r="I100" s="116" t="s">
        <v>336</v>
      </c>
      <c r="J100" s="143">
        <v>25.09</v>
      </c>
      <c r="K100" s="113">
        <f t="shared" si="2"/>
        <v>301.08</v>
      </c>
      <c r="L100" s="106"/>
    </row>
    <row r="101" spans="1:12">
      <c r="A101" s="102"/>
      <c r="B101" s="109">
        <v>9</v>
      </c>
      <c r="C101" s="119" t="s">
        <v>337</v>
      </c>
      <c r="D101" s="115" t="s">
        <v>337</v>
      </c>
      <c r="E101" s="123" t="s">
        <v>338</v>
      </c>
      <c r="F101" s="115" t="s">
        <v>101</v>
      </c>
      <c r="G101" s="179"/>
      <c r="H101" s="180"/>
      <c r="I101" s="116" t="s">
        <v>339</v>
      </c>
      <c r="J101" s="143">
        <v>5.09</v>
      </c>
      <c r="K101" s="113">
        <f t="shared" si="2"/>
        <v>45.81</v>
      </c>
      <c r="L101" s="106"/>
    </row>
    <row r="102" spans="1:12" ht="24">
      <c r="A102" s="102"/>
      <c r="B102" s="109">
        <v>4</v>
      </c>
      <c r="C102" s="119" t="s">
        <v>340</v>
      </c>
      <c r="D102" s="115" t="s">
        <v>340</v>
      </c>
      <c r="E102" s="123" t="s">
        <v>341</v>
      </c>
      <c r="F102" s="115" t="s">
        <v>100</v>
      </c>
      <c r="G102" s="179"/>
      <c r="H102" s="180"/>
      <c r="I102" s="116" t="s">
        <v>342</v>
      </c>
      <c r="J102" s="143">
        <v>68</v>
      </c>
      <c r="K102" s="113">
        <f t="shared" si="2"/>
        <v>272</v>
      </c>
      <c r="L102" s="106"/>
    </row>
    <row r="103" spans="1:12" ht="11.25" customHeight="1">
      <c r="A103" s="102"/>
      <c r="B103" s="109">
        <v>8</v>
      </c>
      <c r="C103" s="119" t="s">
        <v>343</v>
      </c>
      <c r="D103" s="115" t="s">
        <v>343</v>
      </c>
      <c r="E103" s="123" t="s">
        <v>344</v>
      </c>
      <c r="F103" s="115" t="s">
        <v>345</v>
      </c>
      <c r="G103" s="179"/>
      <c r="H103" s="180"/>
      <c r="I103" s="116" t="s">
        <v>346</v>
      </c>
      <c r="J103" s="143">
        <v>42.54</v>
      </c>
      <c r="K103" s="113">
        <f t="shared" si="2"/>
        <v>340.32</v>
      </c>
      <c r="L103" s="106"/>
    </row>
    <row r="104" spans="1:12">
      <c r="A104" s="102"/>
      <c r="B104" s="109">
        <v>6</v>
      </c>
      <c r="C104" s="119" t="s">
        <v>105</v>
      </c>
      <c r="D104" s="115" t="s">
        <v>105</v>
      </c>
      <c r="E104" s="123" t="s">
        <v>106</v>
      </c>
      <c r="F104" s="115" t="s">
        <v>100</v>
      </c>
      <c r="G104" s="179"/>
      <c r="H104" s="180"/>
      <c r="I104" s="116" t="s">
        <v>107</v>
      </c>
      <c r="J104" s="143">
        <v>37.82</v>
      </c>
      <c r="K104" s="113">
        <f t="shared" si="2"/>
        <v>226.92000000000002</v>
      </c>
      <c r="L104" s="106"/>
    </row>
    <row r="105" spans="1:12">
      <c r="A105" s="102"/>
      <c r="B105" s="109">
        <v>4</v>
      </c>
      <c r="C105" s="119" t="s">
        <v>347</v>
      </c>
      <c r="D105" s="115" t="s">
        <v>347</v>
      </c>
      <c r="E105" s="123" t="s">
        <v>348</v>
      </c>
      <c r="F105" s="115" t="s">
        <v>129</v>
      </c>
      <c r="G105" s="179"/>
      <c r="H105" s="180"/>
      <c r="I105" s="116" t="s">
        <v>349</v>
      </c>
      <c r="J105" s="143">
        <v>36</v>
      </c>
      <c r="K105" s="113">
        <f t="shared" si="2"/>
        <v>144</v>
      </c>
      <c r="L105" s="106"/>
    </row>
    <row r="106" spans="1:12" ht="24">
      <c r="A106" s="102"/>
      <c r="B106" s="109">
        <v>1</v>
      </c>
      <c r="C106" s="119" t="s">
        <v>350</v>
      </c>
      <c r="D106" s="115" t="s">
        <v>350</v>
      </c>
      <c r="E106" s="123" t="s">
        <v>351</v>
      </c>
      <c r="F106" s="115" t="s">
        <v>98</v>
      </c>
      <c r="G106" s="179" t="s">
        <v>213</v>
      </c>
      <c r="H106" s="180"/>
      <c r="I106" s="116" t="s">
        <v>352</v>
      </c>
      <c r="J106" s="143">
        <v>28.36</v>
      </c>
      <c r="K106" s="113">
        <f t="shared" si="2"/>
        <v>28.36</v>
      </c>
      <c r="L106" s="106"/>
    </row>
    <row r="107" spans="1:12" ht="24">
      <c r="A107" s="102"/>
      <c r="B107" s="109">
        <v>1</v>
      </c>
      <c r="C107" s="119" t="s">
        <v>353</v>
      </c>
      <c r="D107" s="115" t="s">
        <v>353</v>
      </c>
      <c r="E107" s="123" t="s">
        <v>354</v>
      </c>
      <c r="F107" s="115" t="s">
        <v>100</v>
      </c>
      <c r="G107" s="179" t="s">
        <v>213</v>
      </c>
      <c r="H107" s="180"/>
      <c r="I107" s="116" t="s">
        <v>355</v>
      </c>
      <c r="J107" s="143">
        <v>28.36</v>
      </c>
      <c r="K107" s="113">
        <f t="shared" si="2"/>
        <v>28.36</v>
      </c>
      <c r="L107" s="106"/>
    </row>
    <row r="108" spans="1:12" ht="24">
      <c r="A108" s="102"/>
      <c r="B108" s="109">
        <v>1</v>
      </c>
      <c r="C108" s="119" t="s">
        <v>356</v>
      </c>
      <c r="D108" s="115" t="s">
        <v>356</v>
      </c>
      <c r="E108" s="123" t="s">
        <v>357</v>
      </c>
      <c r="F108" s="115" t="s">
        <v>102</v>
      </c>
      <c r="G108" s="179"/>
      <c r="H108" s="180"/>
      <c r="I108" s="116" t="s">
        <v>358</v>
      </c>
      <c r="J108" s="143">
        <v>89.09</v>
      </c>
      <c r="K108" s="113">
        <f t="shared" si="2"/>
        <v>89.09</v>
      </c>
      <c r="L108" s="106"/>
    </row>
    <row r="109" spans="1:12" ht="24">
      <c r="A109" s="102"/>
      <c r="B109" s="109">
        <v>1</v>
      </c>
      <c r="C109" s="119" t="s">
        <v>109</v>
      </c>
      <c r="D109" s="115" t="s">
        <v>109</v>
      </c>
      <c r="E109" s="123" t="s">
        <v>112</v>
      </c>
      <c r="F109" s="115" t="s">
        <v>113</v>
      </c>
      <c r="G109" s="179"/>
      <c r="H109" s="180"/>
      <c r="I109" s="116" t="s">
        <v>110</v>
      </c>
      <c r="J109" s="143">
        <v>134.54</v>
      </c>
      <c r="K109" s="113">
        <f t="shared" si="2"/>
        <v>134.54</v>
      </c>
      <c r="L109" s="106"/>
    </row>
    <row r="110" spans="1:12" ht="24">
      <c r="A110" s="102"/>
      <c r="B110" s="109">
        <v>1</v>
      </c>
      <c r="C110" s="119" t="s">
        <v>359</v>
      </c>
      <c r="D110" s="115" t="s">
        <v>359</v>
      </c>
      <c r="E110" s="123" t="s">
        <v>360</v>
      </c>
      <c r="F110" s="115" t="s">
        <v>111</v>
      </c>
      <c r="G110" s="179"/>
      <c r="H110" s="180"/>
      <c r="I110" s="116" t="s">
        <v>361</v>
      </c>
      <c r="J110" s="143">
        <v>87.27</v>
      </c>
      <c r="K110" s="113">
        <f t="shared" si="2"/>
        <v>87.27</v>
      </c>
      <c r="L110" s="106"/>
    </row>
    <row r="111" spans="1:12" ht="24">
      <c r="A111" s="102"/>
      <c r="B111" s="109">
        <v>2</v>
      </c>
      <c r="C111" s="119" t="s">
        <v>359</v>
      </c>
      <c r="D111" s="115" t="s">
        <v>359</v>
      </c>
      <c r="E111" s="123" t="s">
        <v>362</v>
      </c>
      <c r="F111" s="115" t="s">
        <v>294</v>
      </c>
      <c r="G111" s="179"/>
      <c r="H111" s="180"/>
      <c r="I111" s="116" t="s">
        <v>361</v>
      </c>
      <c r="J111" s="143">
        <v>87.27</v>
      </c>
      <c r="K111" s="113">
        <f t="shared" si="2"/>
        <v>174.54</v>
      </c>
      <c r="L111" s="106"/>
    </row>
    <row r="112" spans="1:12" ht="36">
      <c r="A112" s="102"/>
      <c r="B112" s="109">
        <v>1</v>
      </c>
      <c r="C112" s="119" t="s">
        <v>363</v>
      </c>
      <c r="D112" s="115" t="s">
        <v>363</v>
      </c>
      <c r="E112" s="123" t="s">
        <v>364</v>
      </c>
      <c r="F112" s="115" t="s">
        <v>365</v>
      </c>
      <c r="G112" s="179"/>
      <c r="H112" s="180"/>
      <c r="I112" s="116" t="s">
        <v>366</v>
      </c>
      <c r="J112" s="143">
        <v>199.99</v>
      </c>
      <c r="K112" s="113">
        <f t="shared" si="2"/>
        <v>199.99</v>
      </c>
      <c r="L112" s="106"/>
    </row>
    <row r="113" spans="1:12" ht="24">
      <c r="A113" s="102"/>
      <c r="B113" s="109">
        <v>1</v>
      </c>
      <c r="C113" s="119" t="s">
        <v>367</v>
      </c>
      <c r="D113" s="115" t="s">
        <v>367</v>
      </c>
      <c r="E113" s="123" t="s">
        <v>368</v>
      </c>
      <c r="F113" s="115"/>
      <c r="G113" s="179"/>
      <c r="H113" s="180"/>
      <c r="I113" s="116" t="s">
        <v>369</v>
      </c>
      <c r="J113" s="143">
        <v>192.36</v>
      </c>
      <c r="K113" s="113">
        <f t="shared" si="2"/>
        <v>192.36</v>
      </c>
      <c r="L113" s="106"/>
    </row>
    <row r="114" spans="1:12" ht="24">
      <c r="A114" s="102"/>
      <c r="B114" s="109">
        <v>3</v>
      </c>
      <c r="C114" s="119" t="s">
        <v>115</v>
      </c>
      <c r="D114" s="115" t="s">
        <v>115</v>
      </c>
      <c r="E114" s="123" t="s">
        <v>116</v>
      </c>
      <c r="F114" s="115" t="s">
        <v>97</v>
      </c>
      <c r="G114" s="179"/>
      <c r="H114" s="180"/>
      <c r="I114" s="116" t="s">
        <v>117</v>
      </c>
      <c r="J114" s="143">
        <v>23.27</v>
      </c>
      <c r="K114" s="113">
        <f t="shared" si="2"/>
        <v>69.81</v>
      </c>
      <c r="L114" s="106"/>
    </row>
    <row r="115" spans="1:12" ht="24">
      <c r="A115" s="102"/>
      <c r="B115" s="109">
        <v>1</v>
      </c>
      <c r="C115" s="119" t="s">
        <v>370</v>
      </c>
      <c r="D115" s="115" t="s">
        <v>370</v>
      </c>
      <c r="E115" s="123" t="s">
        <v>371</v>
      </c>
      <c r="F115" s="115" t="s">
        <v>130</v>
      </c>
      <c r="G115" s="179"/>
      <c r="H115" s="180"/>
      <c r="I115" s="116" t="s">
        <v>372</v>
      </c>
      <c r="J115" s="143">
        <v>23.27</v>
      </c>
      <c r="K115" s="113">
        <f t="shared" si="2"/>
        <v>23.27</v>
      </c>
      <c r="L115" s="106"/>
    </row>
    <row r="116" spans="1:12" ht="24">
      <c r="A116" s="102"/>
      <c r="B116" s="109">
        <v>1</v>
      </c>
      <c r="C116" s="119" t="s">
        <v>373</v>
      </c>
      <c r="D116" s="115" t="s">
        <v>373</v>
      </c>
      <c r="E116" s="123" t="s">
        <v>374</v>
      </c>
      <c r="F116" s="115" t="s">
        <v>130</v>
      </c>
      <c r="G116" s="179"/>
      <c r="H116" s="180"/>
      <c r="I116" s="116" t="s">
        <v>375</v>
      </c>
      <c r="J116" s="143">
        <v>26.91</v>
      </c>
      <c r="K116" s="113">
        <f t="shared" si="2"/>
        <v>26.91</v>
      </c>
      <c r="L116" s="106"/>
    </row>
    <row r="117" spans="1:12" ht="24">
      <c r="A117" s="102"/>
      <c r="B117" s="109">
        <v>2</v>
      </c>
      <c r="C117" s="119" t="s">
        <v>373</v>
      </c>
      <c r="D117" s="115" t="s">
        <v>373</v>
      </c>
      <c r="E117" s="123" t="s">
        <v>376</v>
      </c>
      <c r="F117" s="115" t="s">
        <v>144</v>
      </c>
      <c r="G117" s="179"/>
      <c r="H117" s="180"/>
      <c r="I117" s="116" t="s">
        <v>375</v>
      </c>
      <c r="J117" s="143">
        <v>26.91</v>
      </c>
      <c r="K117" s="113">
        <f t="shared" si="2"/>
        <v>53.82</v>
      </c>
      <c r="L117" s="106"/>
    </row>
    <row r="118" spans="1:12" ht="24">
      <c r="A118" s="102"/>
      <c r="B118" s="109">
        <v>2</v>
      </c>
      <c r="C118" s="119" t="s">
        <v>373</v>
      </c>
      <c r="D118" s="115" t="s">
        <v>373</v>
      </c>
      <c r="E118" s="123" t="s">
        <v>377</v>
      </c>
      <c r="F118" s="115" t="s">
        <v>97</v>
      </c>
      <c r="G118" s="179"/>
      <c r="H118" s="180"/>
      <c r="I118" s="116" t="s">
        <v>375</v>
      </c>
      <c r="J118" s="143">
        <v>26.91</v>
      </c>
      <c r="K118" s="113">
        <f t="shared" ref="K118:K124" si="3">J118*B118</f>
        <v>53.82</v>
      </c>
      <c r="L118" s="106"/>
    </row>
    <row r="119" spans="1:12" ht="24">
      <c r="A119" s="102"/>
      <c r="B119" s="109">
        <v>1</v>
      </c>
      <c r="C119" s="119" t="s">
        <v>378</v>
      </c>
      <c r="D119" s="115" t="s">
        <v>378</v>
      </c>
      <c r="E119" s="123" t="s">
        <v>379</v>
      </c>
      <c r="F119" s="115" t="s">
        <v>130</v>
      </c>
      <c r="G119" s="179"/>
      <c r="H119" s="180"/>
      <c r="I119" s="116" t="s">
        <v>380</v>
      </c>
      <c r="J119" s="143">
        <v>141.81</v>
      </c>
      <c r="K119" s="113">
        <f t="shared" si="3"/>
        <v>141.81</v>
      </c>
      <c r="L119" s="106"/>
    </row>
    <row r="120" spans="1:12" ht="12" customHeight="1">
      <c r="A120" s="102"/>
      <c r="B120" s="109">
        <v>1</v>
      </c>
      <c r="C120" s="119" t="s">
        <v>381</v>
      </c>
      <c r="D120" s="115" t="s">
        <v>381</v>
      </c>
      <c r="E120" s="123" t="s">
        <v>382</v>
      </c>
      <c r="F120" s="115" t="s">
        <v>130</v>
      </c>
      <c r="G120" s="179"/>
      <c r="H120" s="180"/>
      <c r="I120" s="116" t="s">
        <v>383</v>
      </c>
      <c r="J120" s="143">
        <v>23.27</v>
      </c>
      <c r="K120" s="113">
        <f t="shared" si="3"/>
        <v>23.27</v>
      </c>
      <c r="L120" s="106"/>
    </row>
    <row r="121" spans="1:12" ht="24">
      <c r="A121" s="102"/>
      <c r="B121" s="109">
        <v>1</v>
      </c>
      <c r="C121" s="119" t="s">
        <v>384</v>
      </c>
      <c r="D121" s="115" t="s">
        <v>384</v>
      </c>
      <c r="E121" s="123" t="s">
        <v>385</v>
      </c>
      <c r="F121" s="115" t="s">
        <v>97</v>
      </c>
      <c r="G121" s="179"/>
      <c r="H121" s="180"/>
      <c r="I121" s="116" t="s">
        <v>386</v>
      </c>
      <c r="J121" s="143">
        <v>26.91</v>
      </c>
      <c r="K121" s="113">
        <f t="shared" si="3"/>
        <v>26.91</v>
      </c>
      <c r="L121" s="106"/>
    </row>
    <row r="122" spans="1:12" ht="24">
      <c r="A122" s="102"/>
      <c r="B122" s="109">
        <v>3</v>
      </c>
      <c r="C122" s="119" t="s">
        <v>384</v>
      </c>
      <c r="D122" s="115" t="s">
        <v>384</v>
      </c>
      <c r="E122" s="123" t="s">
        <v>387</v>
      </c>
      <c r="F122" s="115" t="s">
        <v>388</v>
      </c>
      <c r="G122" s="179"/>
      <c r="H122" s="180"/>
      <c r="I122" s="116" t="s">
        <v>386</v>
      </c>
      <c r="J122" s="143">
        <v>26.91</v>
      </c>
      <c r="K122" s="113">
        <f t="shared" si="3"/>
        <v>80.73</v>
      </c>
      <c r="L122" s="106"/>
    </row>
    <row r="123" spans="1:12" ht="24">
      <c r="A123" s="102"/>
      <c r="B123" s="109">
        <v>2</v>
      </c>
      <c r="C123" s="119" t="s">
        <v>389</v>
      </c>
      <c r="D123" s="115" t="s">
        <v>389</v>
      </c>
      <c r="E123" s="123" t="s">
        <v>390</v>
      </c>
      <c r="F123" s="115" t="s">
        <v>130</v>
      </c>
      <c r="G123" s="179"/>
      <c r="H123" s="180"/>
      <c r="I123" s="116" t="s">
        <v>391</v>
      </c>
      <c r="J123" s="143">
        <v>26.91</v>
      </c>
      <c r="K123" s="113">
        <f t="shared" si="3"/>
        <v>53.82</v>
      </c>
      <c r="L123" s="106"/>
    </row>
    <row r="124" spans="1:12" ht="14.25" customHeight="1">
      <c r="A124" s="102"/>
      <c r="B124" s="110">
        <v>1</v>
      </c>
      <c r="C124" s="120" t="s">
        <v>392</v>
      </c>
      <c r="D124" s="117" t="s">
        <v>392</v>
      </c>
      <c r="E124" s="124" t="s">
        <v>393</v>
      </c>
      <c r="F124" s="117" t="s">
        <v>394</v>
      </c>
      <c r="G124" s="185"/>
      <c r="H124" s="186"/>
      <c r="I124" s="118" t="s">
        <v>395</v>
      </c>
      <c r="J124" s="144">
        <v>45.09</v>
      </c>
      <c r="K124" s="114">
        <f t="shared" si="3"/>
        <v>45.09</v>
      </c>
      <c r="L124" s="106"/>
    </row>
    <row r="125" spans="1:12" ht="13.5" thickBot="1">
      <c r="A125" s="102"/>
      <c r="B125" s="155"/>
      <c r="C125" s="145"/>
      <c r="D125" s="145"/>
      <c r="E125" s="145"/>
      <c r="F125" s="145"/>
      <c r="G125" s="145"/>
      <c r="H125" s="145"/>
      <c r="I125" s="145"/>
      <c r="J125" s="157" t="s">
        <v>67</v>
      </c>
      <c r="K125" s="148">
        <f>SUM(K22:K124)</f>
        <v>17083.700000000008</v>
      </c>
      <c r="L125" s="106"/>
    </row>
    <row r="126" spans="1:12">
      <c r="A126" s="102"/>
      <c r="B126" s="145"/>
      <c r="C126" s="164" t="s">
        <v>411</v>
      </c>
      <c r="D126" s="163"/>
      <c r="E126" s="163"/>
      <c r="F126" s="166"/>
      <c r="G126" s="166"/>
      <c r="H126" s="161"/>
      <c r="I126" s="145"/>
      <c r="J126" s="168" t="s">
        <v>419</v>
      </c>
      <c r="K126" s="148">
        <f>K125*-0.4</f>
        <v>-6833.4800000000032</v>
      </c>
      <c r="L126" s="106"/>
    </row>
    <row r="127" spans="1:12" ht="13.5" outlineLevel="1" thickBot="1">
      <c r="A127" s="102"/>
      <c r="B127" s="145"/>
      <c r="C127" s="160" t="s">
        <v>412</v>
      </c>
      <c r="D127" s="165">
        <v>44637</v>
      </c>
      <c r="E127" s="162">
        <v>45445</v>
      </c>
      <c r="F127" s="159">
        <f>K14+90</f>
        <v>45584</v>
      </c>
      <c r="G127" s="167"/>
      <c r="H127" s="158"/>
      <c r="I127" s="145"/>
      <c r="J127" s="168" t="s">
        <v>420</v>
      </c>
      <c r="K127" s="148">
        <v>0</v>
      </c>
      <c r="L127" s="106"/>
    </row>
    <row r="128" spans="1:12">
      <c r="A128" s="102"/>
      <c r="B128" s="145"/>
      <c r="C128" s="145"/>
      <c r="D128" s="145"/>
      <c r="E128" s="145"/>
      <c r="F128" s="145"/>
      <c r="G128" s="145"/>
      <c r="H128" s="145"/>
      <c r="I128" s="145"/>
      <c r="J128" s="151" t="s">
        <v>68</v>
      </c>
      <c r="K128" s="148">
        <f>SUM(K125:K127)</f>
        <v>10250.220000000005</v>
      </c>
      <c r="L128" s="106"/>
    </row>
    <row r="129" spans="1:12">
      <c r="A129" s="6"/>
      <c r="B129" s="187" t="s">
        <v>421</v>
      </c>
      <c r="C129" s="187"/>
      <c r="D129" s="187"/>
      <c r="E129" s="187"/>
      <c r="F129" s="187"/>
      <c r="G129" s="187"/>
      <c r="H129" s="187"/>
      <c r="I129" s="187"/>
      <c r="J129" s="187"/>
      <c r="K129" s="187"/>
      <c r="L129" s="8"/>
    </row>
    <row r="131" spans="1:12">
      <c r="I131" s="1" t="s">
        <v>409</v>
      </c>
      <c r="J131" s="88">
        <f>'Tax Invoice'!E14</f>
        <v>1</v>
      </c>
    </row>
    <row r="132" spans="1:12">
      <c r="I132" s="1" t="s">
        <v>79</v>
      </c>
      <c r="J132" s="88">
        <v>33.57</v>
      </c>
    </row>
    <row r="133" spans="1:12">
      <c r="I133" s="1" t="s">
        <v>92</v>
      </c>
      <c r="J133" s="88">
        <f>J135/J132</f>
        <v>508.89782543938065</v>
      </c>
    </row>
    <row r="134" spans="1:12">
      <c r="I134" s="1" t="s">
        <v>93</v>
      </c>
      <c r="J134" s="88">
        <f>J136/J132</f>
        <v>305.33869526362838</v>
      </c>
    </row>
    <row r="135" spans="1:12">
      <c r="I135" s="1" t="s">
        <v>80</v>
      </c>
      <c r="J135" s="88">
        <f>K125*J131</f>
        <v>17083.700000000008</v>
      </c>
    </row>
    <row r="136" spans="1:12">
      <c r="I136" s="1" t="s">
        <v>81</v>
      </c>
      <c r="J136" s="88">
        <f>K128*J131</f>
        <v>10250.220000000005</v>
      </c>
    </row>
  </sheetData>
  <mergeCells count="109">
    <mergeCell ref="G122:H122"/>
    <mergeCell ref="G123:H123"/>
    <mergeCell ref="G124:H124"/>
    <mergeCell ref="B129:K129"/>
    <mergeCell ref="G117:H117"/>
    <mergeCell ref="G118:H118"/>
    <mergeCell ref="G119:H119"/>
    <mergeCell ref="G120:H120"/>
    <mergeCell ref="G121:H121"/>
    <mergeCell ref="G112:H112"/>
    <mergeCell ref="G113:H113"/>
    <mergeCell ref="G114:H114"/>
    <mergeCell ref="G115:H115"/>
    <mergeCell ref="G116:H116"/>
    <mergeCell ref="G107:H107"/>
    <mergeCell ref="G108:H108"/>
    <mergeCell ref="G109:H109"/>
    <mergeCell ref="G110:H110"/>
    <mergeCell ref="G111:H111"/>
    <mergeCell ref="G102:H102"/>
    <mergeCell ref="G103:H103"/>
    <mergeCell ref="G104:H104"/>
    <mergeCell ref="G105:H105"/>
    <mergeCell ref="G106:H106"/>
    <mergeCell ref="G97:H97"/>
    <mergeCell ref="G98:H98"/>
    <mergeCell ref="G99:H99"/>
    <mergeCell ref="G100:H100"/>
    <mergeCell ref="G101:H101"/>
    <mergeCell ref="G92:H92"/>
    <mergeCell ref="G93:H93"/>
    <mergeCell ref="G94:H94"/>
    <mergeCell ref="G95:H95"/>
    <mergeCell ref="G96:H96"/>
    <mergeCell ref="G87:H87"/>
    <mergeCell ref="G88:H88"/>
    <mergeCell ref="G89:H89"/>
    <mergeCell ref="G90:H90"/>
    <mergeCell ref="G91:H91"/>
    <mergeCell ref="G82:H82"/>
    <mergeCell ref="G83:H83"/>
    <mergeCell ref="G84:H84"/>
    <mergeCell ref="G85:H85"/>
    <mergeCell ref="G86:H86"/>
    <mergeCell ref="G77:H77"/>
    <mergeCell ref="G78:H78"/>
    <mergeCell ref="G79:H79"/>
    <mergeCell ref="G80:H80"/>
    <mergeCell ref="G81:H81"/>
    <mergeCell ref="G74:H74"/>
    <mergeCell ref="G75:H75"/>
    <mergeCell ref="G76:H76"/>
    <mergeCell ref="G60:H60"/>
    <mergeCell ref="G61:H61"/>
    <mergeCell ref="G62:H62"/>
    <mergeCell ref="G63:H63"/>
    <mergeCell ref="G64:H64"/>
    <mergeCell ref="G71:H71"/>
    <mergeCell ref="G58:H58"/>
    <mergeCell ref="G59:H59"/>
    <mergeCell ref="G50:H50"/>
    <mergeCell ref="G51:H51"/>
    <mergeCell ref="G52:H52"/>
    <mergeCell ref="G53:H53"/>
    <mergeCell ref="G54:H54"/>
    <mergeCell ref="G72:H72"/>
    <mergeCell ref="G73:H73"/>
    <mergeCell ref="G49:H49"/>
    <mergeCell ref="G40:H40"/>
    <mergeCell ref="G41:H41"/>
    <mergeCell ref="G42:H42"/>
    <mergeCell ref="G43:H43"/>
    <mergeCell ref="G44:H44"/>
    <mergeCell ref="G55:H55"/>
    <mergeCell ref="G56:H56"/>
    <mergeCell ref="G57:H57"/>
    <mergeCell ref="G30:H30"/>
    <mergeCell ref="G31:H31"/>
    <mergeCell ref="G32:H32"/>
    <mergeCell ref="G33:H33"/>
    <mergeCell ref="G34:H34"/>
    <mergeCell ref="G45:H45"/>
    <mergeCell ref="G46:H46"/>
    <mergeCell ref="G47:H47"/>
    <mergeCell ref="G48:H48"/>
    <mergeCell ref="K10:K11"/>
    <mergeCell ref="K14:K15"/>
    <mergeCell ref="K6:K7"/>
    <mergeCell ref="G65:H65"/>
    <mergeCell ref="G66:H66"/>
    <mergeCell ref="G67:H67"/>
    <mergeCell ref="G68:H68"/>
    <mergeCell ref="G69:H69"/>
    <mergeCell ref="G70:H70"/>
    <mergeCell ref="G25:H25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35:H35"/>
    <mergeCell ref="G36:H36"/>
    <mergeCell ref="G37:H37"/>
    <mergeCell ref="G38:H38"/>
    <mergeCell ref="G39:H39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124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1050</v>
      </c>
      <c r="O1" t="s">
        <v>20</v>
      </c>
      <c r="T1" t="s">
        <v>67</v>
      </c>
      <c r="U1">
        <v>17083.700000000008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77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8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118</v>
      </c>
      <c r="C10" s="145"/>
      <c r="D10" s="145"/>
      <c r="E10" s="103"/>
      <c r="F10" s="104"/>
      <c r="G10" s="104" t="s">
        <v>118</v>
      </c>
      <c r="H10" s="145"/>
      <c r="I10" s="174"/>
      <c r="J10" s="103"/>
    </row>
    <row r="11" spans="1:21">
      <c r="A11" s="102"/>
      <c r="B11" s="102" t="s">
        <v>119</v>
      </c>
      <c r="C11" s="145"/>
      <c r="D11" s="145"/>
      <c r="E11" s="103"/>
      <c r="F11" s="104"/>
      <c r="G11" s="104" t="s">
        <v>119</v>
      </c>
      <c r="H11" s="145"/>
      <c r="I11" s="175"/>
      <c r="J11" s="103"/>
    </row>
    <row r="12" spans="1:21">
      <c r="A12" s="102"/>
      <c r="B12" s="102" t="s">
        <v>120</v>
      </c>
      <c r="C12" s="145"/>
      <c r="D12" s="145"/>
      <c r="E12" s="103"/>
      <c r="F12" s="104"/>
      <c r="G12" s="104" t="s">
        <v>120</v>
      </c>
      <c r="H12" s="145"/>
      <c r="I12" s="145"/>
      <c r="J12" s="103"/>
    </row>
    <row r="13" spans="1:21">
      <c r="A13" s="102"/>
      <c r="B13" s="102" t="s">
        <v>121</v>
      </c>
      <c r="C13" s="145"/>
      <c r="D13" s="145"/>
      <c r="E13" s="103"/>
      <c r="F13" s="104"/>
      <c r="G13" s="104" t="s">
        <v>121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74">
        <v>45494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76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43582</v>
      </c>
      <c r="J16" s="103"/>
    </row>
    <row r="17" spans="1:10">
      <c r="A17" s="102"/>
      <c r="B17" s="145" t="s">
        <v>122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123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1" t="s">
        <v>65</v>
      </c>
      <c r="F20" s="182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3"/>
      <c r="F21" s="184"/>
      <c r="G21" s="107" t="s">
        <v>18</v>
      </c>
      <c r="H21" s="107"/>
      <c r="I21" s="107"/>
      <c r="J21" s="103"/>
    </row>
    <row r="22" spans="1:10" ht="180">
      <c r="A22" s="102"/>
      <c r="B22" s="109">
        <v>78</v>
      </c>
      <c r="C22" s="119" t="s">
        <v>124</v>
      </c>
      <c r="D22" s="115"/>
      <c r="E22" s="179"/>
      <c r="F22" s="180"/>
      <c r="G22" s="116" t="s">
        <v>126</v>
      </c>
      <c r="H22" s="111">
        <v>12.36</v>
      </c>
      <c r="I22" s="113">
        <f t="shared" ref="I22:I53" si="0">H22*B22</f>
        <v>964.07999999999993</v>
      </c>
      <c r="J22" s="106"/>
    </row>
    <row r="23" spans="1:10" ht="84">
      <c r="A23" s="102"/>
      <c r="B23" s="109">
        <v>48</v>
      </c>
      <c r="C23" s="119" t="s">
        <v>127</v>
      </c>
      <c r="D23" s="115" t="s">
        <v>129</v>
      </c>
      <c r="E23" s="179" t="s">
        <v>130</v>
      </c>
      <c r="F23" s="180"/>
      <c r="G23" s="116" t="s">
        <v>131</v>
      </c>
      <c r="H23" s="111">
        <v>5.09</v>
      </c>
      <c r="I23" s="113">
        <f t="shared" si="0"/>
        <v>244.32</v>
      </c>
      <c r="J23" s="106"/>
    </row>
    <row r="24" spans="1:10" ht="144">
      <c r="A24" s="102"/>
      <c r="B24" s="109">
        <v>2</v>
      </c>
      <c r="C24" s="119" t="s">
        <v>132</v>
      </c>
      <c r="D24" s="115" t="s">
        <v>134</v>
      </c>
      <c r="E24" s="179"/>
      <c r="F24" s="180"/>
      <c r="G24" s="116" t="s">
        <v>135</v>
      </c>
      <c r="H24" s="111">
        <v>12.36</v>
      </c>
      <c r="I24" s="113">
        <f t="shared" si="0"/>
        <v>24.72</v>
      </c>
      <c r="J24" s="106"/>
    </row>
    <row r="25" spans="1:10" ht="144">
      <c r="A25" s="102"/>
      <c r="B25" s="109">
        <v>6</v>
      </c>
      <c r="C25" s="119" t="s">
        <v>132</v>
      </c>
      <c r="D25" s="115" t="s">
        <v>137</v>
      </c>
      <c r="E25" s="179"/>
      <c r="F25" s="180"/>
      <c r="G25" s="116" t="s">
        <v>135</v>
      </c>
      <c r="H25" s="111">
        <v>12.36</v>
      </c>
      <c r="I25" s="113">
        <f t="shared" si="0"/>
        <v>74.16</v>
      </c>
      <c r="J25" s="106"/>
    </row>
    <row r="26" spans="1:10" ht="132">
      <c r="A26" s="102"/>
      <c r="B26" s="109">
        <v>9</v>
      </c>
      <c r="C26" s="119" t="s">
        <v>138</v>
      </c>
      <c r="D26" s="115" t="s">
        <v>102</v>
      </c>
      <c r="E26" s="179"/>
      <c r="F26" s="180"/>
      <c r="G26" s="116" t="s">
        <v>140</v>
      </c>
      <c r="H26" s="111">
        <v>12.36</v>
      </c>
      <c r="I26" s="113">
        <f t="shared" si="0"/>
        <v>111.24</v>
      </c>
      <c r="J26" s="106"/>
    </row>
    <row r="27" spans="1:10" ht="60">
      <c r="A27" s="102"/>
      <c r="B27" s="109">
        <v>2</v>
      </c>
      <c r="C27" s="119" t="s">
        <v>141</v>
      </c>
      <c r="D27" s="115" t="s">
        <v>143</v>
      </c>
      <c r="E27" s="179" t="s">
        <v>144</v>
      </c>
      <c r="F27" s="180"/>
      <c r="G27" s="116" t="s">
        <v>145</v>
      </c>
      <c r="H27" s="111">
        <v>17.45</v>
      </c>
      <c r="I27" s="113">
        <f t="shared" si="0"/>
        <v>34.9</v>
      </c>
      <c r="J27" s="106"/>
    </row>
    <row r="28" spans="1:10" ht="132">
      <c r="A28" s="102"/>
      <c r="B28" s="109">
        <v>6</v>
      </c>
      <c r="C28" s="119" t="s">
        <v>146</v>
      </c>
      <c r="D28" s="115" t="s">
        <v>148</v>
      </c>
      <c r="E28" s="179" t="s">
        <v>104</v>
      </c>
      <c r="F28" s="180"/>
      <c r="G28" s="116" t="s">
        <v>149</v>
      </c>
      <c r="H28" s="111">
        <v>6.91</v>
      </c>
      <c r="I28" s="113">
        <f t="shared" si="0"/>
        <v>41.46</v>
      </c>
      <c r="J28" s="106"/>
    </row>
    <row r="29" spans="1:10" ht="132">
      <c r="A29" s="102"/>
      <c r="B29" s="109">
        <v>6</v>
      </c>
      <c r="C29" s="119" t="s">
        <v>146</v>
      </c>
      <c r="D29" s="115" t="s">
        <v>148</v>
      </c>
      <c r="E29" s="179" t="s">
        <v>100</v>
      </c>
      <c r="F29" s="180"/>
      <c r="G29" s="116" t="s">
        <v>149</v>
      </c>
      <c r="H29" s="111">
        <v>6.91</v>
      </c>
      <c r="I29" s="113">
        <f t="shared" si="0"/>
        <v>41.46</v>
      </c>
      <c r="J29" s="106"/>
    </row>
    <row r="30" spans="1:10" ht="108">
      <c r="A30" s="102"/>
      <c r="B30" s="109">
        <v>8</v>
      </c>
      <c r="C30" s="119" t="s">
        <v>151</v>
      </c>
      <c r="D30" s="115" t="s">
        <v>129</v>
      </c>
      <c r="E30" s="179"/>
      <c r="F30" s="180"/>
      <c r="G30" s="116" t="s">
        <v>153</v>
      </c>
      <c r="H30" s="111">
        <v>5.82</v>
      </c>
      <c r="I30" s="113">
        <f t="shared" si="0"/>
        <v>46.56</v>
      </c>
      <c r="J30" s="106"/>
    </row>
    <row r="31" spans="1:10" ht="120">
      <c r="A31" s="102"/>
      <c r="B31" s="109">
        <v>1</v>
      </c>
      <c r="C31" s="119" t="s">
        <v>154</v>
      </c>
      <c r="D31" s="115" t="s">
        <v>156</v>
      </c>
      <c r="E31" s="179" t="s">
        <v>130</v>
      </c>
      <c r="F31" s="180"/>
      <c r="G31" s="116" t="s">
        <v>157</v>
      </c>
      <c r="H31" s="111">
        <v>26.91</v>
      </c>
      <c r="I31" s="113">
        <f t="shared" si="0"/>
        <v>26.91</v>
      </c>
      <c r="J31" s="106"/>
    </row>
    <row r="32" spans="1:10" ht="120">
      <c r="A32" s="102"/>
      <c r="B32" s="109">
        <v>1</v>
      </c>
      <c r="C32" s="119" t="s">
        <v>154</v>
      </c>
      <c r="D32" s="115" t="s">
        <v>156</v>
      </c>
      <c r="E32" s="179" t="s">
        <v>159</v>
      </c>
      <c r="F32" s="180"/>
      <c r="G32" s="116" t="s">
        <v>157</v>
      </c>
      <c r="H32" s="111">
        <v>26.91</v>
      </c>
      <c r="I32" s="113">
        <f t="shared" si="0"/>
        <v>26.91</v>
      </c>
      <c r="J32" s="106"/>
    </row>
    <row r="33" spans="1:10" ht="120">
      <c r="A33" s="102"/>
      <c r="B33" s="109">
        <v>1</v>
      </c>
      <c r="C33" s="119" t="s">
        <v>154</v>
      </c>
      <c r="D33" s="115" t="s">
        <v>156</v>
      </c>
      <c r="E33" s="179" t="s">
        <v>99</v>
      </c>
      <c r="F33" s="180"/>
      <c r="G33" s="116" t="s">
        <v>157</v>
      </c>
      <c r="H33" s="111">
        <v>26.91</v>
      </c>
      <c r="I33" s="113">
        <f t="shared" si="0"/>
        <v>26.91</v>
      </c>
      <c r="J33" s="106"/>
    </row>
    <row r="34" spans="1:10" ht="132">
      <c r="A34" s="102"/>
      <c r="B34" s="109">
        <v>12</v>
      </c>
      <c r="C34" s="119" t="s">
        <v>161</v>
      </c>
      <c r="D34" s="115" t="s">
        <v>100</v>
      </c>
      <c r="E34" s="179" t="s">
        <v>130</v>
      </c>
      <c r="F34" s="180"/>
      <c r="G34" s="116" t="s">
        <v>163</v>
      </c>
      <c r="H34" s="111">
        <v>21.45</v>
      </c>
      <c r="I34" s="113">
        <f t="shared" si="0"/>
        <v>257.39999999999998</v>
      </c>
      <c r="J34" s="106"/>
    </row>
    <row r="35" spans="1:10" ht="132">
      <c r="A35" s="102"/>
      <c r="B35" s="109">
        <v>24</v>
      </c>
      <c r="C35" s="119" t="s">
        <v>161</v>
      </c>
      <c r="D35" s="115" t="s">
        <v>100</v>
      </c>
      <c r="E35" s="179" t="s">
        <v>99</v>
      </c>
      <c r="F35" s="180"/>
      <c r="G35" s="116" t="s">
        <v>163</v>
      </c>
      <c r="H35" s="111">
        <v>21.45</v>
      </c>
      <c r="I35" s="113">
        <f t="shared" si="0"/>
        <v>514.79999999999995</v>
      </c>
      <c r="J35" s="106"/>
    </row>
    <row r="36" spans="1:10" ht="276">
      <c r="A36" s="102"/>
      <c r="B36" s="109">
        <v>4</v>
      </c>
      <c r="C36" s="119" t="s">
        <v>165</v>
      </c>
      <c r="D36" s="115" t="s">
        <v>102</v>
      </c>
      <c r="E36" s="179"/>
      <c r="F36" s="180"/>
      <c r="G36" s="116" t="s">
        <v>406</v>
      </c>
      <c r="H36" s="111">
        <v>32.36</v>
      </c>
      <c r="I36" s="113">
        <f t="shared" si="0"/>
        <v>129.44</v>
      </c>
      <c r="J36" s="106"/>
    </row>
    <row r="37" spans="1:10" ht="108">
      <c r="A37" s="102"/>
      <c r="B37" s="109">
        <v>10</v>
      </c>
      <c r="C37" s="119" t="s">
        <v>167</v>
      </c>
      <c r="D37" s="115" t="s">
        <v>169</v>
      </c>
      <c r="E37" s="179"/>
      <c r="F37" s="180"/>
      <c r="G37" s="116" t="s">
        <v>170</v>
      </c>
      <c r="H37" s="111">
        <v>9.09</v>
      </c>
      <c r="I37" s="113">
        <f t="shared" si="0"/>
        <v>90.9</v>
      </c>
      <c r="J37" s="106"/>
    </row>
    <row r="38" spans="1:10" ht="108">
      <c r="A38" s="102"/>
      <c r="B38" s="109">
        <v>6</v>
      </c>
      <c r="C38" s="119" t="s">
        <v>167</v>
      </c>
      <c r="D38" s="115" t="s">
        <v>156</v>
      </c>
      <c r="E38" s="179"/>
      <c r="F38" s="180"/>
      <c r="G38" s="116" t="s">
        <v>170</v>
      </c>
      <c r="H38" s="111">
        <v>9.09</v>
      </c>
      <c r="I38" s="113">
        <f t="shared" si="0"/>
        <v>54.54</v>
      </c>
      <c r="J38" s="106"/>
    </row>
    <row r="39" spans="1:10" ht="108">
      <c r="A39" s="102"/>
      <c r="B39" s="109">
        <v>1</v>
      </c>
      <c r="C39" s="119" t="s">
        <v>172</v>
      </c>
      <c r="D39" s="115" t="s">
        <v>156</v>
      </c>
      <c r="E39" s="179"/>
      <c r="F39" s="180"/>
      <c r="G39" s="116" t="s">
        <v>174</v>
      </c>
      <c r="H39" s="111">
        <v>9.09</v>
      </c>
      <c r="I39" s="113">
        <f t="shared" si="0"/>
        <v>9.09</v>
      </c>
      <c r="J39" s="106"/>
    </row>
    <row r="40" spans="1:10" ht="144">
      <c r="A40" s="102"/>
      <c r="B40" s="109">
        <v>4</v>
      </c>
      <c r="C40" s="119" t="s">
        <v>175</v>
      </c>
      <c r="D40" s="115" t="s">
        <v>177</v>
      </c>
      <c r="E40" s="179" t="s">
        <v>130</v>
      </c>
      <c r="F40" s="180"/>
      <c r="G40" s="116" t="s">
        <v>178</v>
      </c>
      <c r="H40" s="111">
        <v>26.91</v>
      </c>
      <c r="I40" s="113">
        <f t="shared" si="0"/>
        <v>107.64</v>
      </c>
      <c r="J40" s="106"/>
    </row>
    <row r="41" spans="1:10" ht="156">
      <c r="A41" s="102"/>
      <c r="B41" s="109">
        <v>6</v>
      </c>
      <c r="C41" s="119" t="s">
        <v>179</v>
      </c>
      <c r="D41" s="115" t="s">
        <v>96</v>
      </c>
      <c r="E41" s="179" t="s">
        <v>181</v>
      </c>
      <c r="F41" s="180"/>
      <c r="G41" s="116" t="s">
        <v>182</v>
      </c>
      <c r="H41" s="111">
        <v>41.09</v>
      </c>
      <c r="I41" s="113">
        <f t="shared" si="0"/>
        <v>246.54000000000002</v>
      </c>
      <c r="J41" s="106"/>
    </row>
    <row r="42" spans="1:10" ht="96">
      <c r="A42" s="102"/>
      <c r="B42" s="109">
        <v>12</v>
      </c>
      <c r="C42" s="119" t="s">
        <v>183</v>
      </c>
      <c r="D42" s="115" t="s">
        <v>104</v>
      </c>
      <c r="E42" s="179"/>
      <c r="F42" s="180"/>
      <c r="G42" s="116" t="s">
        <v>185</v>
      </c>
      <c r="H42" s="111">
        <v>6.91</v>
      </c>
      <c r="I42" s="113">
        <f t="shared" si="0"/>
        <v>82.92</v>
      </c>
      <c r="J42" s="106"/>
    </row>
    <row r="43" spans="1:10" ht="96">
      <c r="A43" s="102"/>
      <c r="B43" s="109">
        <v>4</v>
      </c>
      <c r="C43" s="119" t="s">
        <v>186</v>
      </c>
      <c r="D43" s="115" t="s">
        <v>100</v>
      </c>
      <c r="E43" s="179"/>
      <c r="F43" s="180"/>
      <c r="G43" s="116" t="s">
        <v>188</v>
      </c>
      <c r="H43" s="111">
        <v>5.09</v>
      </c>
      <c r="I43" s="113">
        <f t="shared" si="0"/>
        <v>20.36</v>
      </c>
      <c r="J43" s="106"/>
    </row>
    <row r="44" spans="1:10" ht="120">
      <c r="A44" s="102"/>
      <c r="B44" s="109">
        <v>6</v>
      </c>
      <c r="C44" s="119" t="s">
        <v>189</v>
      </c>
      <c r="D44" s="115" t="s">
        <v>104</v>
      </c>
      <c r="E44" s="179" t="s">
        <v>191</v>
      </c>
      <c r="F44" s="180"/>
      <c r="G44" s="116" t="s">
        <v>192</v>
      </c>
      <c r="H44" s="111">
        <v>21.45</v>
      </c>
      <c r="I44" s="113">
        <f t="shared" si="0"/>
        <v>128.69999999999999</v>
      </c>
      <c r="J44" s="106"/>
    </row>
    <row r="45" spans="1:10" ht="120">
      <c r="A45" s="102"/>
      <c r="B45" s="109">
        <v>2</v>
      </c>
      <c r="C45" s="119" t="s">
        <v>189</v>
      </c>
      <c r="D45" s="115" t="s">
        <v>104</v>
      </c>
      <c r="E45" s="179" t="s">
        <v>159</v>
      </c>
      <c r="F45" s="180"/>
      <c r="G45" s="116" t="s">
        <v>192</v>
      </c>
      <c r="H45" s="111">
        <v>21.45</v>
      </c>
      <c r="I45" s="113">
        <f t="shared" si="0"/>
        <v>42.9</v>
      </c>
      <c r="J45" s="106"/>
    </row>
    <row r="46" spans="1:10" ht="120">
      <c r="A46" s="102"/>
      <c r="B46" s="109">
        <v>2</v>
      </c>
      <c r="C46" s="119" t="s">
        <v>194</v>
      </c>
      <c r="D46" s="115" t="s">
        <v>100</v>
      </c>
      <c r="E46" s="179" t="s">
        <v>99</v>
      </c>
      <c r="F46" s="180"/>
      <c r="G46" s="116" t="s">
        <v>196</v>
      </c>
      <c r="H46" s="111">
        <v>23.27</v>
      </c>
      <c r="I46" s="113">
        <f t="shared" si="0"/>
        <v>46.54</v>
      </c>
      <c r="J46" s="106"/>
    </row>
    <row r="47" spans="1:10" ht="132">
      <c r="A47" s="102"/>
      <c r="B47" s="109">
        <v>8</v>
      </c>
      <c r="C47" s="119" t="s">
        <v>197</v>
      </c>
      <c r="D47" s="115" t="s">
        <v>104</v>
      </c>
      <c r="E47" s="179"/>
      <c r="F47" s="180"/>
      <c r="G47" s="116" t="s">
        <v>199</v>
      </c>
      <c r="H47" s="111">
        <v>28.73</v>
      </c>
      <c r="I47" s="113">
        <f t="shared" si="0"/>
        <v>229.84</v>
      </c>
      <c r="J47" s="106"/>
    </row>
    <row r="48" spans="1:10" ht="120">
      <c r="A48" s="102"/>
      <c r="B48" s="109">
        <v>4</v>
      </c>
      <c r="C48" s="119" t="s">
        <v>200</v>
      </c>
      <c r="D48" s="115" t="s">
        <v>100</v>
      </c>
      <c r="E48" s="179" t="s">
        <v>99</v>
      </c>
      <c r="F48" s="180"/>
      <c r="G48" s="116" t="s">
        <v>202</v>
      </c>
      <c r="H48" s="111">
        <v>21.45</v>
      </c>
      <c r="I48" s="113">
        <f t="shared" si="0"/>
        <v>85.8</v>
      </c>
      <c r="J48" s="106"/>
    </row>
    <row r="49" spans="1:10" ht="144">
      <c r="A49" s="102"/>
      <c r="B49" s="109">
        <v>18</v>
      </c>
      <c r="C49" s="119" t="s">
        <v>203</v>
      </c>
      <c r="D49" s="115" t="s">
        <v>129</v>
      </c>
      <c r="E49" s="179" t="s">
        <v>99</v>
      </c>
      <c r="F49" s="180"/>
      <c r="G49" s="116" t="s">
        <v>205</v>
      </c>
      <c r="H49" s="111">
        <v>21.45</v>
      </c>
      <c r="I49" s="113">
        <f t="shared" si="0"/>
        <v>386.09999999999997</v>
      </c>
      <c r="J49" s="106"/>
    </row>
    <row r="50" spans="1:10" ht="144">
      <c r="A50" s="102"/>
      <c r="B50" s="109">
        <v>1</v>
      </c>
      <c r="C50" s="119" t="s">
        <v>206</v>
      </c>
      <c r="D50" s="115" t="s">
        <v>129</v>
      </c>
      <c r="E50" s="179"/>
      <c r="F50" s="180"/>
      <c r="G50" s="116" t="s">
        <v>208</v>
      </c>
      <c r="H50" s="111">
        <v>21.45</v>
      </c>
      <c r="I50" s="113">
        <f t="shared" si="0"/>
        <v>21.45</v>
      </c>
      <c r="J50" s="106"/>
    </row>
    <row r="51" spans="1:10" ht="144">
      <c r="A51" s="102"/>
      <c r="B51" s="109">
        <v>1</v>
      </c>
      <c r="C51" s="119" t="s">
        <v>206</v>
      </c>
      <c r="D51" s="115" t="s">
        <v>104</v>
      </c>
      <c r="E51" s="179"/>
      <c r="F51" s="180"/>
      <c r="G51" s="116" t="s">
        <v>208</v>
      </c>
      <c r="H51" s="111">
        <v>21.45</v>
      </c>
      <c r="I51" s="113">
        <f t="shared" si="0"/>
        <v>21.45</v>
      </c>
      <c r="J51" s="106"/>
    </row>
    <row r="52" spans="1:10" ht="144">
      <c r="A52" s="102"/>
      <c r="B52" s="109">
        <v>1</v>
      </c>
      <c r="C52" s="119" t="s">
        <v>206</v>
      </c>
      <c r="D52" s="115" t="s">
        <v>100</v>
      </c>
      <c r="E52" s="179"/>
      <c r="F52" s="180"/>
      <c r="G52" s="116" t="s">
        <v>208</v>
      </c>
      <c r="H52" s="111">
        <v>21.45</v>
      </c>
      <c r="I52" s="113">
        <f t="shared" si="0"/>
        <v>21.45</v>
      </c>
      <c r="J52" s="106"/>
    </row>
    <row r="53" spans="1:10" ht="192">
      <c r="A53" s="102"/>
      <c r="B53" s="109">
        <v>2</v>
      </c>
      <c r="C53" s="119" t="s">
        <v>211</v>
      </c>
      <c r="D53" s="115" t="s">
        <v>102</v>
      </c>
      <c r="E53" s="179" t="s">
        <v>213</v>
      </c>
      <c r="F53" s="180"/>
      <c r="G53" s="116" t="s">
        <v>407</v>
      </c>
      <c r="H53" s="111">
        <v>54.18</v>
      </c>
      <c r="I53" s="113">
        <f t="shared" si="0"/>
        <v>108.36</v>
      </c>
      <c r="J53" s="106"/>
    </row>
    <row r="54" spans="1:10" ht="192">
      <c r="A54" s="102"/>
      <c r="B54" s="109">
        <v>1</v>
      </c>
      <c r="C54" s="119" t="s">
        <v>211</v>
      </c>
      <c r="D54" s="115" t="s">
        <v>134</v>
      </c>
      <c r="E54" s="179" t="s">
        <v>213</v>
      </c>
      <c r="F54" s="180"/>
      <c r="G54" s="116" t="s">
        <v>407</v>
      </c>
      <c r="H54" s="111">
        <v>54.18</v>
      </c>
      <c r="I54" s="113">
        <f t="shared" ref="I54:I85" si="1">H54*B54</f>
        <v>54.18</v>
      </c>
      <c r="J54" s="106"/>
    </row>
    <row r="55" spans="1:10" ht="192">
      <c r="A55" s="102"/>
      <c r="B55" s="109">
        <v>4</v>
      </c>
      <c r="C55" s="119" t="s">
        <v>211</v>
      </c>
      <c r="D55" s="115" t="s">
        <v>111</v>
      </c>
      <c r="E55" s="179" t="s">
        <v>130</v>
      </c>
      <c r="F55" s="180"/>
      <c r="G55" s="116" t="s">
        <v>407</v>
      </c>
      <c r="H55" s="111">
        <v>54.18</v>
      </c>
      <c r="I55" s="113">
        <f t="shared" si="1"/>
        <v>216.72</v>
      </c>
      <c r="J55" s="106"/>
    </row>
    <row r="56" spans="1:10" ht="108">
      <c r="A56" s="102"/>
      <c r="B56" s="109">
        <v>28</v>
      </c>
      <c r="C56" s="119" t="s">
        <v>216</v>
      </c>
      <c r="D56" s="115" t="s">
        <v>129</v>
      </c>
      <c r="E56" s="179"/>
      <c r="F56" s="180"/>
      <c r="G56" s="116" t="s">
        <v>218</v>
      </c>
      <c r="H56" s="111">
        <v>10.54</v>
      </c>
      <c r="I56" s="113">
        <f t="shared" si="1"/>
        <v>295.12</v>
      </c>
      <c r="J56" s="106"/>
    </row>
    <row r="57" spans="1:10" ht="108">
      <c r="A57" s="102"/>
      <c r="B57" s="109">
        <v>4</v>
      </c>
      <c r="C57" s="119" t="s">
        <v>219</v>
      </c>
      <c r="D57" s="115" t="s">
        <v>129</v>
      </c>
      <c r="E57" s="179"/>
      <c r="F57" s="180"/>
      <c r="G57" s="116" t="s">
        <v>221</v>
      </c>
      <c r="H57" s="111">
        <v>11.27</v>
      </c>
      <c r="I57" s="113">
        <f t="shared" si="1"/>
        <v>45.08</v>
      </c>
      <c r="J57" s="106"/>
    </row>
    <row r="58" spans="1:10" ht="132">
      <c r="A58" s="102"/>
      <c r="B58" s="109">
        <v>1</v>
      </c>
      <c r="C58" s="119" t="s">
        <v>222</v>
      </c>
      <c r="D58" s="115" t="s">
        <v>100</v>
      </c>
      <c r="E58" s="179"/>
      <c r="F58" s="180"/>
      <c r="G58" s="116" t="s">
        <v>224</v>
      </c>
      <c r="H58" s="111">
        <v>36</v>
      </c>
      <c r="I58" s="113">
        <f t="shared" si="1"/>
        <v>36</v>
      </c>
      <c r="J58" s="106"/>
    </row>
    <row r="59" spans="1:10" ht="144">
      <c r="A59" s="102"/>
      <c r="B59" s="109">
        <v>4</v>
      </c>
      <c r="C59" s="119" t="s">
        <v>225</v>
      </c>
      <c r="D59" s="115" t="s">
        <v>100</v>
      </c>
      <c r="E59" s="179" t="s">
        <v>130</v>
      </c>
      <c r="F59" s="180"/>
      <c r="G59" s="116" t="s">
        <v>227</v>
      </c>
      <c r="H59" s="111">
        <v>21.45</v>
      </c>
      <c r="I59" s="113">
        <f t="shared" si="1"/>
        <v>85.8</v>
      </c>
      <c r="J59" s="106"/>
    </row>
    <row r="60" spans="1:10" ht="120">
      <c r="A60" s="102"/>
      <c r="B60" s="109">
        <v>8</v>
      </c>
      <c r="C60" s="119" t="s">
        <v>228</v>
      </c>
      <c r="D60" s="115" t="s">
        <v>104</v>
      </c>
      <c r="E60" s="179" t="s">
        <v>130</v>
      </c>
      <c r="F60" s="180"/>
      <c r="G60" s="116" t="s">
        <v>230</v>
      </c>
      <c r="H60" s="111">
        <v>21.45</v>
      </c>
      <c r="I60" s="113">
        <f t="shared" si="1"/>
        <v>171.6</v>
      </c>
      <c r="J60" s="106"/>
    </row>
    <row r="61" spans="1:10" ht="144">
      <c r="A61" s="102"/>
      <c r="B61" s="109">
        <v>4</v>
      </c>
      <c r="C61" s="119" t="s">
        <v>231</v>
      </c>
      <c r="D61" s="115" t="s">
        <v>100</v>
      </c>
      <c r="E61" s="179"/>
      <c r="F61" s="180"/>
      <c r="G61" s="116" t="s">
        <v>233</v>
      </c>
      <c r="H61" s="111">
        <v>21.45</v>
      </c>
      <c r="I61" s="113">
        <f t="shared" si="1"/>
        <v>85.8</v>
      </c>
      <c r="J61" s="106"/>
    </row>
    <row r="62" spans="1:10" ht="132">
      <c r="A62" s="102"/>
      <c r="B62" s="109">
        <v>10</v>
      </c>
      <c r="C62" s="119" t="s">
        <v>234</v>
      </c>
      <c r="D62" s="115" t="s">
        <v>104</v>
      </c>
      <c r="E62" s="179" t="s">
        <v>159</v>
      </c>
      <c r="F62" s="180"/>
      <c r="G62" s="116" t="s">
        <v>236</v>
      </c>
      <c r="H62" s="111">
        <v>24</v>
      </c>
      <c r="I62" s="113">
        <f t="shared" si="1"/>
        <v>240</v>
      </c>
      <c r="J62" s="106"/>
    </row>
    <row r="63" spans="1:10" ht="132">
      <c r="A63" s="102"/>
      <c r="B63" s="109">
        <v>4</v>
      </c>
      <c r="C63" s="119" t="s">
        <v>234</v>
      </c>
      <c r="D63" s="115" t="s">
        <v>104</v>
      </c>
      <c r="E63" s="179" t="s">
        <v>99</v>
      </c>
      <c r="F63" s="180"/>
      <c r="G63" s="116" t="s">
        <v>236</v>
      </c>
      <c r="H63" s="111">
        <v>24</v>
      </c>
      <c r="I63" s="113">
        <f t="shared" si="1"/>
        <v>96</v>
      </c>
      <c r="J63" s="106"/>
    </row>
    <row r="64" spans="1:10" ht="132">
      <c r="A64" s="102"/>
      <c r="B64" s="109">
        <v>8</v>
      </c>
      <c r="C64" s="119" t="s">
        <v>234</v>
      </c>
      <c r="D64" s="115" t="s">
        <v>100</v>
      </c>
      <c r="E64" s="179" t="s">
        <v>99</v>
      </c>
      <c r="F64" s="180"/>
      <c r="G64" s="116" t="s">
        <v>236</v>
      </c>
      <c r="H64" s="111">
        <v>24</v>
      </c>
      <c r="I64" s="113">
        <f t="shared" si="1"/>
        <v>192</v>
      </c>
      <c r="J64" s="106"/>
    </row>
    <row r="65" spans="1:10" ht="132">
      <c r="A65" s="102"/>
      <c r="B65" s="109">
        <v>6</v>
      </c>
      <c r="C65" s="119" t="s">
        <v>239</v>
      </c>
      <c r="D65" s="115" t="s">
        <v>100</v>
      </c>
      <c r="E65" s="179" t="s">
        <v>130</v>
      </c>
      <c r="F65" s="180"/>
      <c r="G65" s="116" t="s">
        <v>241</v>
      </c>
      <c r="H65" s="111">
        <v>25.09</v>
      </c>
      <c r="I65" s="113">
        <f t="shared" si="1"/>
        <v>150.54</v>
      </c>
      <c r="J65" s="106"/>
    </row>
    <row r="66" spans="1:10" ht="120">
      <c r="A66" s="102"/>
      <c r="B66" s="109">
        <v>8</v>
      </c>
      <c r="C66" s="119" t="s">
        <v>242</v>
      </c>
      <c r="D66" s="115" t="s">
        <v>104</v>
      </c>
      <c r="E66" s="179" t="s">
        <v>130</v>
      </c>
      <c r="F66" s="180"/>
      <c r="G66" s="116" t="s">
        <v>244</v>
      </c>
      <c r="H66" s="111">
        <v>23.27</v>
      </c>
      <c r="I66" s="113">
        <f t="shared" si="1"/>
        <v>186.16</v>
      </c>
      <c r="J66" s="106"/>
    </row>
    <row r="67" spans="1:10" ht="132">
      <c r="A67" s="102"/>
      <c r="B67" s="109">
        <v>32</v>
      </c>
      <c r="C67" s="119" t="s">
        <v>245</v>
      </c>
      <c r="D67" s="115" t="s">
        <v>129</v>
      </c>
      <c r="E67" s="179"/>
      <c r="F67" s="180"/>
      <c r="G67" s="116" t="s">
        <v>408</v>
      </c>
      <c r="H67" s="111">
        <v>5.09</v>
      </c>
      <c r="I67" s="113">
        <f t="shared" si="1"/>
        <v>162.88</v>
      </c>
      <c r="J67" s="106"/>
    </row>
    <row r="68" spans="1:10" ht="132">
      <c r="A68" s="102"/>
      <c r="B68" s="109">
        <v>36</v>
      </c>
      <c r="C68" s="119" t="s">
        <v>245</v>
      </c>
      <c r="D68" s="115" t="s">
        <v>108</v>
      </c>
      <c r="E68" s="179"/>
      <c r="F68" s="180"/>
      <c r="G68" s="116" t="s">
        <v>408</v>
      </c>
      <c r="H68" s="111">
        <v>5.09</v>
      </c>
      <c r="I68" s="113">
        <f t="shared" si="1"/>
        <v>183.24</v>
      </c>
      <c r="J68" s="106"/>
    </row>
    <row r="69" spans="1:10" ht="96">
      <c r="A69" s="102"/>
      <c r="B69" s="109">
        <v>4</v>
      </c>
      <c r="C69" s="119" t="s">
        <v>248</v>
      </c>
      <c r="D69" s="115" t="s">
        <v>96</v>
      </c>
      <c r="E69" s="179" t="s">
        <v>130</v>
      </c>
      <c r="F69" s="180"/>
      <c r="G69" s="116" t="s">
        <v>250</v>
      </c>
      <c r="H69" s="111">
        <v>8.73</v>
      </c>
      <c r="I69" s="113">
        <f t="shared" si="1"/>
        <v>34.92</v>
      </c>
      <c r="J69" s="106"/>
    </row>
    <row r="70" spans="1:10" ht="96">
      <c r="A70" s="102"/>
      <c r="B70" s="109">
        <v>4</v>
      </c>
      <c r="C70" s="119" t="s">
        <v>251</v>
      </c>
      <c r="D70" s="115" t="s">
        <v>104</v>
      </c>
      <c r="E70" s="179" t="s">
        <v>130</v>
      </c>
      <c r="F70" s="180"/>
      <c r="G70" s="116" t="s">
        <v>253</v>
      </c>
      <c r="H70" s="111">
        <v>8.73</v>
      </c>
      <c r="I70" s="113">
        <f t="shared" si="1"/>
        <v>34.92</v>
      </c>
      <c r="J70" s="106"/>
    </row>
    <row r="71" spans="1:10" ht="96">
      <c r="A71" s="102"/>
      <c r="B71" s="109">
        <v>8</v>
      </c>
      <c r="C71" s="119" t="s">
        <v>251</v>
      </c>
      <c r="D71" s="115" t="s">
        <v>100</v>
      </c>
      <c r="E71" s="179" t="s">
        <v>130</v>
      </c>
      <c r="F71" s="180"/>
      <c r="G71" s="116" t="s">
        <v>253</v>
      </c>
      <c r="H71" s="111">
        <v>8.73</v>
      </c>
      <c r="I71" s="113">
        <f t="shared" si="1"/>
        <v>69.84</v>
      </c>
      <c r="J71" s="106"/>
    </row>
    <row r="72" spans="1:10" ht="96">
      <c r="A72" s="102"/>
      <c r="B72" s="109">
        <v>4</v>
      </c>
      <c r="C72" s="119" t="s">
        <v>255</v>
      </c>
      <c r="D72" s="115" t="s">
        <v>104</v>
      </c>
      <c r="E72" s="179" t="s">
        <v>130</v>
      </c>
      <c r="F72" s="180"/>
      <c r="G72" s="116" t="s">
        <v>257</v>
      </c>
      <c r="H72" s="111">
        <v>9.4499999999999993</v>
      </c>
      <c r="I72" s="113">
        <f t="shared" si="1"/>
        <v>37.799999999999997</v>
      </c>
      <c r="J72" s="106"/>
    </row>
    <row r="73" spans="1:10" ht="96">
      <c r="A73" s="102"/>
      <c r="B73" s="109">
        <v>4</v>
      </c>
      <c r="C73" s="119" t="s">
        <v>255</v>
      </c>
      <c r="D73" s="115" t="s">
        <v>100</v>
      </c>
      <c r="E73" s="179" t="s">
        <v>130</v>
      </c>
      <c r="F73" s="180"/>
      <c r="G73" s="116" t="s">
        <v>257</v>
      </c>
      <c r="H73" s="111">
        <v>9.4499999999999993</v>
      </c>
      <c r="I73" s="113">
        <f t="shared" si="1"/>
        <v>37.799999999999997</v>
      </c>
      <c r="J73" s="106"/>
    </row>
    <row r="74" spans="1:10" ht="96">
      <c r="A74" s="102"/>
      <c r="B74" s="109">
        <v>60</v>
      </c>
      <c r="C74" s="119" t="s">
        <v>259</v>
      </c>
      <c r="D74" s="115" t="s">
        <v>108</v>
      </c>
      <c r="E74" s="179" t="s">
        <v>213</v>
      </c>
      <c r="F74" s="180"/>
      <c r="G74" s="116" t="s">
        <v>261</v>
      </c>
      <c r="H74" s="111">
        <v>9.4499999999999993</v>
      </c>
      <c r="I74" s="113">
        <f t="shared" si="1"/>
        <v>567</v>
      </c>
      <c r="J74" s="106"/>
    </row>
    <row r="75" spans="1:10" ht="84">
      <c r="A75" s="102"/>
      <c r="B75" s="109">
        <v>8</v>
      </c>
      <c r="C75" s="119" t="s">
        <v>262</v>
      </c>
      <c r="D75" s="115" t="s">
        <v>264</v>
      </c>
      <c r="E75" s="179"/>
      <c r="F75" s="180"/>
      <c r="G75" s="116" t="s">
        <v>265</v>
      </c>
      <c r="H75" s="111">
        <v>252.35</v>
      </c>
      <c r="I75" s="113">
        <f t="shared" si="1"/>
        <v>2018.8</v>
      </c>
      <c r="J75" s="106"/>
    </row>
    <row r="76" spans="1:10" ht="84">
      <c r="A76" s="102"/>
      <c r="B76" s="109">
        <v>2</v>
      </c>
      <c r="C76" s="119" t="s">
        <v>266</v>
      </c>
      <c r="D76" s="115" t="s">
        <v>264</v>
      </c>
      <c r="E76" s="179" t="s">
        <v>130</v>
      </c>
      <c r="F76" s="180"/>
      <c r="G76" s="116" t="s">
        <v>268</v>
      </c>
      <c r="H76" s="111">
        <v>326.89</v>
      </c>
      <c r="I76" s="113">
        <f t="shared" si="1"/>
        <v>653.78</v>
      </c>
      <c r="J76" s="106"/>
    </row>
    <row r="77" spans="1:10" ht="60">
      <c r="A77" s="102"/>
      <c r="B77" s="109">
        <v>6</v>
      </c>
      <c r="C77" s="119" t="s">
        <v>269</v>
      </c>
      <c r="D77" s="115" t="s">
        <v>271</v>
      </c>
      <c r="E77" s="179" t="s">
        <v>144</v>
      </c>
      <c r="F77" s="180"/>
      <c r="G77" s="116" t="s">
        <v>272</v>
      </c>
      <c r="H77" s="111">
        <v>25.45</v>
      </c>
      <c r="I77" s="113">
        <f t="shared" si="1"/>
        <v>152.69999999999999</v>
      </c>
      <c r="J77" s="106"/>
    </row>
    <row r="78" spans="1:10" ht="60">
      <c r="A78" s="102"/>
      <c r="B78" s="109">
        <v>32</v>
      </c>
      <c r="C78" s="119" t="s">
        <v>269</v>
      </c>
      <c r="D78" s="115" t="s">
        <v>274</v>
      </c>
      <c r="E78" s="179" t="s">
        <v>130</v>
      </c>
      <c r="F78" s="180"/>
      <c r="G78" s="116" t="s">
        <v>272</v>
      </c>
      <c r="H78" s="111">
        <v>28</v>
      </c>
      <c r="I78" s="113">
        <f t="shared" si="1"/>
        <v>896</v>
      </c>
      <c r="J78" s="106"/>
    </row>
    <row r="79" spans="1:10" ht="96">
      <c r="A79" s="102"/>
      <c r="B79" s="109">
        <v>4</v>
      </c>
      <c r="C79" s="119" t="s">
        <v>275</v>
      </c>
      <c r="D79" s="115" t="s">
        <v>277</v>
      </c>
      <c r="E79" s="179" t="s">
        <v>130</v>
      </c>
      <c r="F79" s="180"/>
      <c r="G79" s="116" t="s">
        <v>278</v>
      </c>
      <c r="H79" s="111">
        <v>26.91</v>
      </c>
      <c r="I79" s="113">
        <f t="shared" si="1"/>
        <v>107.64</v>
      </c>
      <c r="J79" s="106"/>
    </row>
    <row r="80" spans="1:10" ht="108">
      <c r="A80" s="102"/>
      <c r="B80" s="109">
        <v>7</v>
      </c>
      <c r="C80" s="119" t="s">
        <v>279</v>
      </c>
      <c r="D80" s="115" t="s">
        <v>129</v>
      </c>
      <c r="E80" s="179"/>
      <c r="F80" s="180"/>
      <c r="G80" s="116" t="s">
        <v>281</v>
      </c>
      <c r="H80" s="111">
        <v>10.54</v>
      </c>
      <c r="I80" s="113">
        <f t="shared" si="1"/>
        <v>73.78</v>
      </c>
      <c r="J80" s="106"/>
    </row>
    <row r="81" spans="1:10" ht="108">
      <c r="A81" s="102"/>
      <c r="B81" s="109">
        <v>7</v>
      </c>
      <c r="C81" s="119" t="s">
        <v>279</v>
      </c>
      <c r="D81" s="115" t="s">
        <v>104</v>
      </c>
      <c r="E81" s="179"/>
      <c r="F81" s="180"/>
      <c r="G81" s="116" t="s">
        <v>281</v>
      </c>
      <c r="H81" s="111">
        <v>10.54</v>
      </c>
      <c r="I81" s="113">
        <f t="shared" si="1"/>
        <v>73.78</v>
      </c>
      <c r="J81" s="106"/>
    </row>
    <row r="82" spans="1:10" ht="108">
      <c r="A82" s="102"/>
      <c r="B82" s="109">
        <v>7</v>
      </c>
      <c r="C82" s="119" t="s">
        <v>279</v>
      </c>
      <c r="D82" s="115" t="s">
        <v>100</v>
      </c>
      <c r="E82" s="179"/>
      <c r="F82" s="180"/>
      <c r="G82" s="116" t="s">
        <v>281</v>
      </c>
      <c r="H82" s="111">
        <v>10.54</v>
      </c>
      <c r="I82" s="113">
        <f t="shared" si="1"/>
        <v>73.78</v>
      </c>
      <c r="J82" s="106"/>
    </row>
    <row r="83" spans="1:10" ht="108">
      <c r="A83" s="102"/>
      <c r="B83" s="109">
        <v>2</v>
      </c>
      <c r="C83" s="119" t="s">
        <v>284</v>
      </c>
      <c r="D83" s="115" t="s">
        <v>100</v>
      </c>
      <c r="E83" s="179"/>
      <c r="F83" s="180"/>
      <c r="G83" s="116" t="s">
        <v>286</v>
      </c>
      <c r="H83" s="111">
        <v>10.54</v>
      </c>
      <c r="I83" s="113">
        <f t="shared" si="1"/>
        <v>21.08</v>
      </c>
      <c r="J83" s="106"/>
    </row>
    <row r="84" spans="1:10" ht="144">
      <c r="A84" s="102"/>
      <c r="B84" s="109">
        <v>6</v>
      </c>
      <c r="C84" s="119" t="s">
        <v>287</v>
      </c>
      <c r="D84" s="115" t="s">
        <v>104</v>
      </c>
      <c r="E84" s="179" t="s">
        <v>289</v>
      </c>
      <c r="F84" s="180"/>
      <c r="G84" s="116" t="s">
        <v>290</v>
      </c>
      <c r="H84" s="111">
        <v>12.36</v>
      </c>
      <c r="I84" s="113">
        <f t="shared" si="1"/>
        <v>74.16</v>
      </c>
      <c r="J84" s="106"/>
    </row>
    <row r="85" spans="1:10" ht="192">
      <c r="A85" s="102"/>
      <c r="B85" s="109">
        <v>14</v>
      </c>
      <c r="C85" s="119" t="s">
        <v>291</v>
      </c>
      <c r="D85" s="115" t="s">
        <v>293</v>
      </c>
      <c r="E85" s="179" t="s">
        <v>294</v>
      </c>
      <c r="F85" s="180"/>
      <c r="G85" s="116" t="s">
        <v>295</v>
      </c>
      <c r="H85" s="111">
        <v>30.54</v>
      </c>
      <c r="I85" s="113">
        <f t="shared" si="1"/>
        <v>427.56</v>
      </c>
      <c r="J85" s="106"/>
    </row>
    <row r="86" spans="1:10" ht="144">
      <c r="A86" s="102"/>
      <c r="B86" s="109">
        <v>4</v>
      </c>
      <c r="C86" s="119" t="s">
        <v>296</v>
      </c>
      <c r="D86" s="115" t="s">
        <v>104</v>
      </c>
      <c r="E86" s="179" t="s">
        <v>130</v>
      </c>
      <c r="F86" s="180"/>
      <c r="G86" s="116" t="s">
        <v>298</v>
      </c>
      <c r="H86" s="111">
        <v>10.54</v>
      </c>
      <c r="I86" s="113">
        <f t="shared" ref="I86:I117" si="2">H86*B86</f>
        <v>42.16</v>
      </c>
      <c r="J86" s="106"/>
    </row>
    <row r="87" spans="1:10" ht="120">
      <c r="A87" s="102"/>
      <c r="B87" s="109">
        <v>4</v>
      </c>
      <c r="C87" s="119" t="s">
        <v>299</v>
      </c>
      <c r="D87" s="115" t="s">
        <v>104</v>
      </c>
      <c r="E87" s="179" t="s">
        <v>130</v>
      </c>
      <c r="F87" s="180"/>
      <c r="G87" s="116" t="s">
        <v>301</v>
      </c>
      <c r="H87" s="111">
        <v>21.45</v>
      </c>
      <c r="I87" s="113">
        <f t="shared" si="2"/>
        <v>85.8</v>
      </c>
      <c r="J87" s="106"/>
    </row>
    <row r="88" spans="1:10" ht="132">
      <c r="A88" s="102"/>
      <c r="B88" s="109">
        <v>3</v>
      </c>
      <c r="C88" s="119" t="s">
        <v>302</v>
      </c>
      <c r="D88" s="115" t="s">
        <v>102</v>
      </c>
      <c r="E88" s="179"/>
      <c r="F88" s="180"/>
      <c r="G88" s="116" t="s">
        <v>304</v>
      </c>
      <c r="H88" s="111">
        <v>16</v>
      </c>
      <c r="I88" s="113">
        <f t="shared" si="2"/>
        <v>48</v>
      </c>
      <c r="J88" s="106"/>
    </row>
    <row r="89" spans="1:10" ht="132">
      <c r="A89" s="102"/>
      <c r="B89" s="109">
        <v>3</v>
      </c>
      <c r="C89" s="119" t="s">
        <v>302</v>
      </c>
      <c r="D89" s="115" t="s">
        <v>113</v>
      </c>
      <c r="E89" s="179"/>
      <c r="F89" s="180"/>
      <c r="G89" s="116" t="s">
        <v>304</v>
      </c>
      <c r="H89" s="111">
        <v>16</v>
      </c>
      <c r="I89" s="113">
        <f t="shared" si="2"/>
        <v>48</v>
      </c>
      <c r="J89" s="106"/>
    </row>
    <row r="90" spans="1:10" ht="132">
      <c r="A90" s="102"/>
      <c r="B90" s="109">
        <v>3</v>
      </c>
      <c r="C90" s="119" t="s">
        <v>302</v>
      </c>
      <c r="D90" s="115" t="s">
        <v>114</v>
      </c>
      <c r="E90" s="179"/>
      <c r="F90" s="180"/>
      <c r="G90" s="116" t="s">
        <v>304</v>
      </c>
      <c r="H90" s="111">
        <v>16</v>
      </c>
      <c r="I90" s="113">
        <f t="shared" si="2"/>
        <v>48</v>
      </c>
      <c r="J90" s="106"/>
    </row>
    <row r="91" spans="1:10" ht="132">
      <c r="A91" s="102"/>
      <c r="B91" s="109">
        <v>3</v>
      </c>
      <c r="C91" s="119" t="s">
        <v>302</v>
      </c>
      <c r="D91" s="115" t="s">
        <v>308</v>
      </c>
      <c r="E91" s="179"/>
      <c r="F91" s="180"/>
      <c r="G91" s="116" t="s">
        <v>304</v>
      </c>
      <c r="H91" s="111">
        <v>16</v>
      </c>
      <c r="I91" s="113">
        <f t="shared" si="2"/>
        <v>48</v>
      </c>
      <c r="J91" s="106"/>
    </row>
    <row r="92" spans="1:10" ht="132">
      <c r="A92" s="102"/>
      <c r="B92" s="109">
        <v>8</v>
      </c>
      <c r="C92" s="119" t="s">
        <v>309</v>
      </c>
      <c r="D92" s="115"/>
      <c r="E92" s="179"/>
      <c r="F92" s="180"/>
      <c r="G92" s="116" t="s">
        <v>311</v>
      </c>
      <c r="H92" s="111">
        <v>6.91</v>
      </c>
      <c r="I92" s="113">
        <f t="shared" si="2"/>
        <v>55.28</v>
      </c>
      <c r="J92" s="106"/>
    </row>
    <row r="93" spans="1:10" ht="132">
      <c r="A93" s="102"/>
      <c r="B93" s="109">
        <v>6</v>
      </c>
      <c r="C93" s="119" t="s">
        <v>312</v>
      </c>
      <c r="D93" s="115"/>
      <c r="E93" s="179"/>
      <c r="F93" s="180"/>
      <c r="G93" s="116" t="s">
        <v>314</v>
      </c>
      <c r="H93" s="111">
        <v>5.09</v>
      </c>
      <c r="I93" s="113">
        <f t="shared" si="2"/>
        <v>30.54</v>
      </c>
      <c r="J93" s="106"/>
    </row>
    <row r="94" spans="1:10" ht="144">
      <c r="A94" s="102"/>
      <c r="B94" s="109">
        <v>300</v>
      </c>
      <c r="C94" s="119" t="s">
        <v>315</v>
      </c>
      <c r="D94" s="115"/>
      <c r="E94" s="179"/>
      <c r="F94" s="180"/>
      <c r="G94" s="116" t="s">
        <v>317</v>
      </c>
      <c r="H94" s="111">
        <v>5.09</v>
      </c>
      <c r="I94" s="113">
        <f t="shared" si="2"/>
        <v>1527</v>
      </c>
      <c r="J94" s="106"/>
    </row>
    <row r="95" spans="1:10" ht="108">
      <c r="A95" s="102"/>
      <c r="B95" s="109">
        <v>4</v>
      </c>
      <c r="C95" s="119" t="s">
        <v>318</v>
      </c>
      <c r="D95" s="115" t="s">
        <v>159</v>
      </c>
      <c r="E95" s="179"/>
      <c r="F95" s="180"/>
      <c r="G95" s="116" t="s">
        <v>320</v>
      </c>
      <c r="H95" s="111">
        <v>14.18</v>
      </c>
      <c r="I95" s="113">
        <f t="shared" si="2"/>
        <v>56.72</v>
      </c>
      <c r="J95" s="106"/>
    </row>
    <row r="96" spans="1:10" ht="132">
      <c r="A96" s="102"/>
      <c r="B96" s="109">
        <v>2</v>
      </c>
      <c r="C96" s="119" t="s">
        <v>321</v>
      </c>
      <c r="D96" s="115" t="s">
        <v>130</v>
      </c>
      <c r="E96" s="179" t="s">
        <v>103</v>
      </c>
      <c r="F96" s="180"/>
      <c r="G96" s="116" t="s">
        <v>323</v>
      </c>
      <c r="H96" s="111">
        <v>16</v>
      </c>
      <c r="I96" s="113">
        <f t="shared" si="2"/>
        <v>32</v>
      </c>
      <c r="J96" s="106"/>
    </row>
    <row r="97" spans="1:10" ht="72">
      <c r="A97" s="102"/>
      <c r="B97" s="109">
        <v>2</v>
      </c>
      <c r="C97" s="119" t="s">
        <v>324</v>
      </c>
      <c r="D97" s="115" t="s">
        <v>326</v>
      </c>
      <c r="E97" s="179"/>
      <c r="F97" s="180"/>
      <c r="G97" s="116" t="s">
        <v>327</v>
      </c>
      <c r="H97" s="111">
        <v>85.09</v>
      </c>
      <c r="I97" s="113">
        <f t="shared" si="2"/>
        <v>170.18</v>
      </c>
      <c r="J97" s="106"/>
    </row>
    <row r="98" spans="1:10" ht="96">
      <c r="A98" s="102"/>
      <c r="B98" s="109">
        <v>3</v>
      </c>
      <c r="C98" s="119" t="s">
        <v>328</v>
      </c>
      <c r="D98" s="115" t="s">
        <v>104</v>
      </c>
      <c r="E98" s="179"/>
      <c r="F98" s="180"/>
      <c r="G98" s="116" t="s">
        <v>330</v>
      </c>
      <c r="H98" s="111">
        <v>61.45</v>
      </c>
      <c r="I98" s="113">
        <f t="shared" si="2"/>
        <v>184.35000000000002</v>
      </c>
      <c r="J98" s="106"/>
    </row>
    <row r="99" spans="1:10" ht="132">
      <c r="A99" s="102"/>
      <c r="B99" s="109">
        <v>2</v>
      </c>
      <c r="C99" s="119" t="s">
        <v>331</v>
      </c>
      <c r="D99" s="115" t="s">
        <v>100</v>
      </c>
      <c r="E99" s="179"/>
      <c r="F99" s="180"/>
      <c r="G99" s="116" t="s">
        <v>333</v>
      </c>
      <c r="H99" s="111">
        <v>8.73</v>
      </c>
      <c r="I99" s="113">
        <f t="shared" si="2"/>
        <v>17.46</v>
      </c>
      <c r="J99" s="106"/>
    </row>
    <row r="100" spans="1:10" ht="144">
      <c r="A100" s="102"/>
      <c r="B100" s="109">
        <v>12</v>
      </c>
      <c r="C100" s="119" t="s">
        <v>334</v>
      </c>
      <c r="D100" s="115" t="s">
        <v>104</v>
      </c>
      <c r="E100" s="179"/>
      <c r="F100" s="180"/>
      <c r="G100" s="116" t="s">
        <v>336</v>
      </c>
      <c r="H100" s="111">
        <v>25.09</v>
      </c>
      <c r="I100" s="113">
        <f t="shared" si="2"/>
        <v>301.08</v>
      </c>
      <c r="J100" s="106"/>
    </row>
    <row r="101" spans="1:10" ht="108">
      <c r="A101" s="102"/>
      <c r="B101" s="109">
        <v>9</v>
      </c>
      <c r="C101" s="119" t="s">
        <v>337</v>
      </c>
      <c r="D101" s="115" t="s">
        <v>101</v>
      </c>
      <c r="E101" s="179"/>
      <c r="F101" s="180"/>
      <c r="G101" s="116" t="s">
        <v>339</v>
      </c>
      <c r="H101" s="111">
        <v>5.09</v>
      </c>
      <c r="I101" s="113">
        <f t="shared" si="2"/>
        <v>45.81</v>
      </c>
      <c r="J101" s="106"/>
    </row>
    <row r="102" spans="1:10" ht="108">
      <c r="A102" s="102"/>
      <c r="B102" s="109">
        <v>4</v>
      </c>
      <c r="C102" s="119" t="s">
        <v>340</v>
      </c>
      <c r="D102" s="115" t="s">
        <v>100</v>
      </c>
      <c r="E102" s="179"/>
      <c r="F102" s="180"/>
      <c r="G102" s="116" t="s">
        <v>342</v>
      </c>
      <c r="H102" s="111">
        <v>68</v>
      </c>
      <c r="I102" s="113">
        <f t="shared" si="2"/>
        <v>272</v>
      </c>
      <c r="J102" s="106"/>
    </row>
    <row r="103" spans="1:10" ht="108">
      <c r="A103" s="102"/>
      <c r="B103" s="109">
        <v>8</v>
      </c>
      <c r="C103" s="119" t="s">
        <v>343</v>
      </c>
      <c r="D103" s="115" t="s">
        <v>345</v>
      </c>
      <c r="E103" s="179"/>
      <c r="F103" s="180"/>
      <c r="G103" s="116" t="s">
        <v>346</v>
      </c>
      <c r="H103" s="111">
        <v>42.54</v>
      </c>
      <c r="I103" s="113">
        <f t="shared" si="2"/>
        <v>340.32</v>
      </c>
      <c r="J103" s="106"/>
    </row>
    <row r="104" spans="1:10" ht="84">
      <c r="A104" s="102"/>
      <c r="B104" s="109">
        <v>6</v>
      </c>
      <c r="C104" s="119" t="s">
        <v>105</v>
      </c>
      <c r="D104" s="115" t="s">
        <v>100</v>
      </c>
      <c r="E104" s="179"/>
      <c r="F104" s="180"/>
      <c r="G104" s="116" t="s">
        <v>107</v>
      </c>
      <c r="H104" s="111">
        <v>37.82</v>
      </c>
      <c r="I104" s="113">
        <f t="shared" si="2"/>
        <v>226.92000000000002</v>
      </c>
      <c r="J104" s="106"/>
    </row>
    <row r="105" spans="1:10" ht="96">
      <c r="A105" s="102"/>
      <c r="B105" s="109">
        <v>4</v>
      </c>
      <c r="C105" s="119" t="s">
        <v>347</v>
      </c>
      <c r="D105" s="115" t="s">
        <v>129</v>
      </c>
      <c r="E105" s="179"/>
      <c r="F105" s="180"/>
      <c r="G105" s="116" t="s">
        <v>349</v>
      </c>
      <c r="H105" s="111">
        <v>36</v>
      </c>
      <c r="I105" s="113">
        <f t="shared" si="2"/>
        <v>144</v>
      </c>
      <c r="J105" s="106"/>
    </row>
    <row r="106" spans="1:10" ht="120">
      <c r="A106" s="102"/>
      <c r="B106" s="109">
        <v>1</v>
      </c>
      <c r="C106" s="119" t="s">
        <v>350</v>
      </c>
      <c r="D106" s="115" t="s">
        <v>98</v>
      </c>
      <c r="E106" s="179" t="s">
        <v>213</v>
      </c>
      <c r="F106" s="180"/>
      <c r="G106" s="116" t="s">
        <v>352</v>
      </c>
      <c r="H106" s="111">
        <v>28.36</v>
      </c>
      <c r="I106" s="113">
        <f t="shared" si="2"/>
        <v>28.36</v>
      </c>
      <c r="J106" s="106"/>
    </row>
    <row r="107" spans="1:10" ht="120">
      <c r="A107" s="102"/>
      <c r="B107" s="109">
        <v>1</v>
      </c>
      <c r="C107" s="119" t="s">
        <v>353</v>
      </c>
      <c r="D107" s="115" t="s">
        <v>100</v>
      </c>
      <c r="E107" s="179" t="s">
        <v>213</v>
      </c>
      <c r="F107" s="180"/>
      <c r="G107" s="116" t="s">
        <v>355</v>
      </c>
      <c r="H107" s="111">
        <v>28.36</v>
      </c>
      <c r="I107" s="113">
        <f t="shared" si="2"/>
        <v>28.36</v>
      </c>
      <c r="J107" s="106"/>
    </row>
    <row r="108" spans="1:10" ht="132">
      <c r="A108" s="102"/>
      <c r="B108" s="109">
        <v>1</v>
      </c>
      <c r="C108" s="119" t="s">
        <v>356</v>
      </c>
      <c r="D108" s="115" t="s">
        <v>102</v>
      </c>
      <c r="E108" s="179"/>
      <c r="F108" s="180"/>
      <c r="G108" s="116" t="s">
        <v>358</v>
      </c>
      <c r="H108" s="111">
        <v>89.09</v>
      </c>
      <c r="I108" s="113">
        <f t="shared" si="2"/>
        <v>89.09</v>
      </c>
      <c r="J108" s="106"/>
    </row>
    <row r="109" spans="1:10" ht="156">
      <c r="A109" s="102"/>
      <c r="B109" s="109">
        <v>1</v>
      </c>
      <c r="C109" s="119" t="s">
        <v>109</v>
      </c>
      <c r="D109" s="115" t="s">
        <v>113</v>
      </c>
      <c r="E109" s="179"/>
      <c r="F109" s="180"/>
      <c r="G109" s="116" t="s">
        <v>110</v>
      </c>
      <c r="H109" s="111">
        <v>134.54</v>
      </c>
      <c r="I109" s="113">
        <f t="shared" si="2"/>
        <v>134.54</v>
      </c>
      <c r="J109" s="106"/>
    </row>
    <row r="110" spans="1:10" ht="168">
      <c r="A110" s="102"/>
      <c r="B110" s="109">
        <v>1</v>
      </c>
      <c r="C110" s="119" t="s">
        <v>359</v>
      </c>
      <c r="D110" s="115" t="s">
        <v>111</v>
      </c>
      <c r="E110" s="179"/>
      <c r="F110" s="180"/>
      <c r="G110" s="116" t="s">
        <v>361</v>
      </c>
      <c r="H110" s="111">
        <v>87.27</v>
      </c>
      <c r="I110" s="113">
        <f t="shared" si="2"/>
        <v>87.27</v>
      </c>
      <c r="J110" s="106"/>
    </row>
    <row r="111" spans="1:10" ht="168">
      <c r="A111" s="102"/>
      <c r="B111" s="109">
        <v>2</v>
      </c>
      <c r="C111" s="119" t="s">
        <v>359</v>
      </c>
      <c r="D111" s="115" t="s">
        <v>294</v>
      </c>
      <c r="E111" s="179"/>
      <c r="F111" s="180"/>
      <c r="G111" s="116" t="s">
        <v>361</v>
      </c>
      <c r="H111" s="111">
        <v>87.27</v>
      </c>
      <c r="I111" s="113">
        <f t="shared" si="2"/>
        <v>174.54</v>
      </c>
      <c r="J111" s="106"/>
    </row>
    <row r="112" spans="1:10" ht="156">
      <c r="A112" s="102"/>
      <c r="B112" s="109">
        <v>1</v>
      </c>
      <c r="C112" s="119" t="s">
        <v>363</v>
      </c>
      <c r="D112" s="115" t="s">
        <v>365</v>
      </c>
      <c r="E112" s="179"/>
      <c r="F112" s="180"/>
      <c r="G112" s="116" t="s">
        <v>366</v>
      </c>
      <c r="H112" s="111">
        <v>199.99</v>
      </c>
      <c r="I112" s="113">
        <f t="shared" si="2"/>
        <v>199.99</v>
      </c>
      <c r="J112" s="106"/>
    </row>
    <row r="113" spans="1:10" ht="180">
      <c r="A113" s="102"/>
      <c r="B113" s="109">
        <v>1</v>
      </c>
      <c r="C113" s="119" t="s">
        <v>367</v>
      </c>
      <c r="D113" s="115"/>
      <c r="E113" s="179"/>
      <c r="F113" s="180"/>
      <c r="G113" s="116" t="s">
        <v>369</v>
      </c>
      <c r="H113" s="111">
        <v>192.36</v>
      </c>
      <c r="I113" s="113">
        <f t="shared" si="2"/>
        <v>192.36</v>
      </c>
      <c r="J113" s="106"/>
    </row>
    <row r="114" spans="1:10" ht="120">
      <c r="A114" s="102"/>
      <c r="B114" s="109">
        <v>3</v>
      </c>
      <c r="C114" s="119" t="s">
        <v>115</v>
      </c>
      <c r="D114" s="115" t="s">
        <v>97</v>
      </c>
      <c r="E114" s="179"/>
      <c r="F114" s="180"/>
      <c r="G114" s="116" t="s">
        <v>117</v>
      </c>
      <c r="H114" s="111">
        <v>23.27</v>
      </c>
      <c r="I114" s="113">
        <f t="shared" si="2"/>
        <v>69.81</v>
      </c>
      <c r="J114" s="106"/>
    </row>
    <row r="115" spans="1:10" ht="120">
      <c r="A115" s="102"/>
      <c r="B115" s="109">
        <v>1</v>
      </c>
      <c r="C115" s="119" t="s">
        <v>370</v>
      </c>
      <c r="D115" s="115" t="s">
        <v>130</v>
      </c>
      <c r="E115" s="179"/>
      <c r="F115" s="180"/>
      <c r="G115" s="116" t="s">
        <v>372</v>
      </c>
      <c r="H115" s="111">
        <v>23.27</v>
      </c>
      <c r="I115" s="113">
        <f t="shared" si="2"/>
        <v>23.27</v>
      </c>
      <c r="J115" s="106"/>
    </row>
    <row r="116" spans="1:10" ht="120">
      <c r="A116" s="102"/>
      <c r="B116" s="109">
        <v>1</v>
      </c>
      <c r="C116" s="119" t="s">
        <v>373</v>
      </c>
      <c r="D116" s="115" t="s">
        <v>130</v>
      </c>
      <c r="E116" s="179"/>
      <c r="F116" s="180"/>
      <c r="G116" s="116" t="s">
        <v>375</v>
      </c>
      <c r="H116" s="111">
        <v>26.91</v>
      </c>
      <c r="I116" s="113">
        <f t="shared" si="2"/>
        <v>26.91</v>
      </c>
      <c r="J116" s="106"/>
    </row>
    <row r="117" spans="1:10" ht="120">
      <c r="A117" s="102"/>
      <c r="B117" s="109">
        <v>2</v>
      </c>
      <c r="C117" s="119" t="s">
        <v>373</v>
      </c>
      <c r="D117" s="115" t="s">
        <v>144</v>
      </c>
      <c r="E117" s="179"/>
      <c r="F117" s="180"/>
      <c r="G117" s="116" t="s">
        <v>375</v>
      </c>
      <c r="H117" s="111">
        <v>26.91</v>
      </c>
      <c r="I117" s="113">
        <f t="shared" si="2"/>
        <v>53.82</v>
      </c>
      <c r="J117" s="106"/>
    </row>
    <row r="118" spans="1:10" ht="120">
      <c r="A118" s="102"/>
      <c r="B118" s="109">
        <v>2</v>
      </c>
      <c r="C118" s="119" t="s">
        <v>373</v>
      </c>
      <c r="D118" s="115" t="s">
        <v>97</v>
      </c>
      <c r="E118" s="179"/>
      <c r="F118" s="180"/>
      <c r="G118" s="116" t="s">
        <v>375</v>
      </c>
      <c r="H118" s="111">
        <v>26.91</v>
      </c>
      <c r="I118" s="113">
        <f t="shared" ref="I118:I124" si="3">H118*B118</f>
        <v>53.82</v>
      </c>
      <c r="J118" s="106"/>
    </row>
    <row r="119" spans="1:10" ht="120">
      <c r="A119" s="102"/>
      <c r="B119" s="109">
        <v>1</v>
      </c>
      <c r="C119" s="119" t="s">
        <v>378</v>
      </c>
      <c r="D119" s="115" t="s">
        <v>130</v>
      </c>
      <c r="E119" s="179"/>
      <c r="F119" s="180"/>
      <c r="G119" s="116" t="s">
        <v>380</v>
      </c>
      <c r="H119" s="111">
        <v>141.81</v>
      </c>
      <c r="I119" s="113">
        <f t="shared" si="3"/>
        <v>141.81</v>
      </c>
      <c r="J119" s="106"/>
    </row>
    <row r="120" spans="1:10" ht="96">
      <c r="A120" s="102"/>
      <c r="B120" s="109">
        <v>1</v>
      </c>
      <c r="C120" s="119" t="s">
        <v>381</v>
      </c>
      <c r="D120" s="115" t="s">
        <v>130</v>
      </c>
      <c r="E120" s="179"/>
      <c r="F120" s="180"/>
      <c r="G120" s="116" t="s">
        <v>383</v>
      </c>
      <c r="H120" s="111">
        <v>23.27</v>
      </c>
      <c r="I120" s="113">
        <f t="shared" si="3"/>
        <v>23.27</v>
      </c>
      <c r="J120" s="106"/>
    </row>
    <row r="121" spans="1:10" ht="96">
      <c r="A121" s="102"/>
      <c r="B121" s="109">
        <v>1</v>
      </c>
      <c r="C121" s="119" t="s">
        <v>384</v>
      </c>
      <c r="D121" s="115" t="s">
        <v>97</v>
      </c>
      <c r="E121" s="179"/>
      <c r="F121" s="180"/>
      <c r="G121" s="116" t="s">
        <v>386</v>
      </c>
      <c r="H121" s="111">
        <v>26.91</v>
      </c>
      <c r="I121" s="113">
        <f t="shared" si="3"/>
        <v>26.91</v>
      </c>
      <c r="J121" s="106"/>
    </row>
    <row r="122" spans="1:10" ht="96">
      <c r="A122" s="102"/>
      <c r="B122" s="109">
        <v>3</v>
      </c>
      <c r="C122" s="119" t="s">
        <v>384</v>
      </c>
      <c r="D122" s="115" t="s">
        <v>388</v>
      </c>
      <c r="E122" s="179"/>
      <c r="F122" s="180"/>
      <c r="G122" s="116" t="s">
        <v>386</v>
      </c>
      <c r="H122" s="111">
        <v>26.91</v>
      </c>
      <c r="I122" s="113">
        <f t="shared" si="3"/>
        <v>80.73</v>
      </c>
      <c r="J122" s="106"/>
    </row>
    <row r="123" spans="1:10" ht="96">
      <c r="A123" s="102"/>
      <c r="B123" s="109">
        <v>2</v>
      </c>
      <c r="C123" s="119" t="s">
        <v>389</v>
      </c>
      <c r="D123" s="115" t="s">
        <v>130</v>
      </c>
      <c r="E123" s="179"/>
      <c r="F123" s="180"/>
      <c r="G123" s="116" t="s">
        <v>391</v>
      </c>
      <c r="H123" s="111">
        <v>26.91</v>
      </c>
      <c r="I123" s="113">
        <f t="shared" si="3"/>
        <v>53.82</v>
      </c>
      <c r="J123" s="106"/>
    </row>
    <row r="124" spans="1:10" ht="96">
      <c r="A124" s="102"/>
      <c r="B124" s="110">
        <v>1</v>
      </c>
      <c r="C124" s="120" t="s">
        <v>392</v>
      </c>
      <c r="D124" s="117" t="s">
        <v>394</v>
      </c>
      <c r="E124" s="185"/>
      <c r="F124" s="186"/>
      <c r="G124" s="118" t="s">
        <v>395</v>
      </c>
      <c r="H124" s="112">
        <v>45.09</v>
      </c>
      <c r="I124" s="114">
        <f t="shared" si="3"/>
        <v>45.09</v>
      </c>
      <c r="J124" s="106"/>
    </row>
  </sheetData>
  <mergeCells count="108">
    <mergeCell ref="E122:F122"/>
    <mergeCell ref="E123:F123"/>
    <mergeCell ref="E124:F124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70:F70"/>
    <mergeCell ref="E71:F71"/>
    <mergeCell ref="E65:F65"/>
    <mergeCell ref="E66:F66"/>
    <mergeCell ref="E67:F67"/>
    <mergeCell ref="E68:F68"/>
    <mergeCell ref="E69:F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36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17083.700000000008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17083.700000000008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89" t="str">
        <f>IF(Invoice!K6&lt;&gt;"", Invoice!K6, "")</f>
        <v>55216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8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118</v>
      </c>
      <c r="C10" s="145"/>
      <c r="D10" s="145"/>
      <c r="E10" s="103"/>
      <c r="F10" s="145"/>
      <c r="G10" s="103"/>
      <c r="H10" s="104"/>
      <c r="I10" s="104" t="s">
        <v>118</v>
      </c>
      <c r="J10" s="145"/>
      <c r="K10" s="145"/>
      <c r="L10" s="174">
        <f>IF(Invoice!K10&lt;&gt;"",Invoice!K10,"")</f>
        <v>45495</v>
      </c>
      <c r="M10" s="103"/>
    </row>
    <row r="11" spans="1:16" ht="12.75" customHeight="1">
      <c r="A11" s="102"/>
      <c r="B11" s="102" t="s">
        <v>119</v>
      </c>
      <c r="C11" s="145"/>
      <c r="D11" s="145"/>
      <c r="E11" s="103"/>
      <c r="F11" s="145"/>
      <c r="G11" s="103"/>
      <c r="H11" s="104"/>
      <c r="I11" s="104" t="s">
        <v>119</v>
      </c>
      <c r="J11" s="145"/>
      <c r="K11" s="145"/>
      <c r="L11" s="175"/>
      <c r="M11" s="103"/>
    </row>
    <row r="12" spans="1:16" ht="12.75" customHeight="1">
      <c r="A12" s="102"/>
      <c r="B12" s="102" t="s">
        <v>120</v>
      </c>
      <c r="C12" s="145"/>
      <c r="D12" s="145"/>
      <c r="E12" s="103"/>
      <c r="F12" s="145"/>
      <c r="G12" s="103"/>
      <c r="H12" s="104"/>
      <c r="I12" s="104" t="s">
        <v>120</v>
      </c>
      <c r="J12" s="145"/>
      <c r="K12" s="145"/>
      <c r="L12" s="145"/>
      <c r="M12" s="103"/>
    </row>
    <row r="13" spans="1:16" ht="12.75" customHeight="1">
      <c r="A13" s="102"/>
      <c r="B13" s="102" t="s">
        <v>121</v>
      </c>
      <c r="C13" s="145"/>
      <c r="D13" s="145"/>
      <c r="E13" s="103"/>
      <c r="F13" s="145"/>
      <c r="G13" s="103"/>
      <c r="H13" s="104"/>
      <c r="I13" s="104" t="s">
        <v>121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74">
        <v>45494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76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43582</v>
      </c>
      <c r="M16" s="103"/>
    </row>
    <row r="17" spans="1:13" ht="12.75" customHeight="1">
      <c r="A17" s="102"/>
      <c r="B17" s="145" t="s">
        <v>122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123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7"/>
      <c r="M21" s="103"/>
    </row>
    <row r="22" spans="1:13" ht="24" customHeight="1">
      <c r="A22" s="102"/>
      <c r="B22" s="109">
        <f>'Tax Invoice'!D18</f>
        <v>78</v>
      </c>
      <c r="C22" s="119" t="s">
        <v>124</v>
      </c>
      <c r="D22" s="115" t="s">
        <v>124</v>
      </c>
      <c r="E22" s="123" t="s">
        <v>125</v>
      </c>
      <c r="F22" s="115"/>
      <c r="G22" s="179"/>
      <c r="H22" s="180"/>
      <c r="I22" s="116" t="s">
        <v>126</v>
      </c>
      <c r="J22" s="143">
        <f t="shared" ref="J22:J53" si="0">ROUNDUP(K22*$O$1,2)</f>
        <v>12.36</v>
      </c>
      <c r="K22" s="111">
        <v>12.36</v>
      </c>
      <c r="L22" s="113">
        <f t="shared" ref="L22:L53" si="1">J22*B22</f>
        <v>964.07999999999993</v>
      </c>
      <c r="M22" s="106"/>
    </row>
    <row r="23" spans="1:13" ht="12.75" customHeight="1">
      <c r="A23" s="102"/>
      <c r="B23" s="109">
        <f>'Tax Invoice'!D19</f>
        <v>48</v>
      </c>
      <c r="C23" s="119" t="s">
        <v>127</v>
      </c>
      <c r="D23" s="115" t="s">
        <v>127</v>
      </c>
      <c r="E23" s="123" t="s">
        <v>128</v>
      </c>
      <c r="F23" s="115" t="s">
        <v>129</v>
      </c>
      <c r="G23" s="179" t="s">
        <v>130</v>
      </c>
      <c r="H23" s="180"/>
      <c r="I23" s="116" t="s">
        <v>131</v>
      </c>
      <c r="J23" s="143">
        <f t="shared" si="0"/>
        <v>5.09</v>
      </c>
      <c r="K23" s="111">
        <v>5.09</v>
      </c>
      <c r="L23" s="113">
        <f t="shared" si="1"/>
        <v>244.32</v>
      </c>
      <c r="M23" s="106"/>
    </row>
    <row r="24" spans="1:13" ht="24" customHeight="1">
      <c r="A24" s="102"/>
      <c r="B24" s="109">
        <f>'Tax Invoice'!D20</f>
        <v>2</v>
      </c>
      <c r="C24" s="119" t="s">
        <v>132</v>
      </c>
      <c r="D24" s="115" t="s">
        <v>132</v>
      </c>
      <c r="E24" s="123" t="s">
        <v>133</v>
      </c>
      <c r="F24" s="115" t="s">
        <v>134</v>
      </c>
      <c r="G24" s="179"/>
      <c r="H24" s="180"/>
      <c r="I24" s="116" t="s">
        <v>135</v>
      </c>
      <c r="J24" s="143">
        <f t="shared" si="0"/>
        <v>12.36</v>
      </c>
      <c r="K24" s="111">
        <v>12.36</v>
      </c>
      <c r="L24" s="113">
        <f t="shared" si="1"/>
        <v>24.72</v>
      </c>
      <c r="M24" s="106"/>
    </row>
    <row r="25" spans="1:13" ht="24" customHeight="1">
      <c r="A25" s="102"/>
      <c r="B25" s="109">
        <f>'Tax Invoice'!D21</f>
        <v>6</v>
      </c>
      <c r="C25" s="119" t="s">
        <v>132</v>
      </c>
      <c r="D25" s="115" t="s">
        <v>132</v>
      </c>
      <c r="E25" s="123" t="s">
        <v>136</v>
      </c>
      <c r="F25" s="115" t="s">
        <v>137</v>
      </c>
      <c r="G25" s="179"/>
      <c r="H25" s="180"/>
      <c r="I25" s="116" t="s">
        <v>135</v>
      </c>
      <c r="J25" s="143">
        <f t="shared" si="0"/>
        <v>12.36</v>
      </c>
      <c r="K25" s="111">
        <v>12.36</v>
      </c>
      <c r="L25" s="113">
        <f t="shared" si="1"/>
        <v>74.16</v>
      </c>
      <c r="M25" s="106"/>
    </row>
    <row r="26" spans="1:13" ht="24" customHeight="1">
      <c r="A26" s="102"/>
      <c r="B26" s="109">
        <f>'Tax Invoice'!D22</f>
        <v>9</v>
      </c>
      <c r="C26" s="119" t="s">
        <v>138</v>
      </c>
      <c r="D26" s="115" t="s">
        <v>138</v>
      </c>
      <c r="E26" s="123" t="s">
        <v>139</v>
      </c>
      <c r="F26" s="115" t="s">
        <v>102</v>
      </c>
      <c r="G26" s="179"/>
      <c r="H26" s="180"/>
      <c r="I26" s="116" t="s">
        <v>140</v>
      </c>
      <c r="J26" s="143">
        <f t="shared" si="0"/>
        <v>12.36</v>
      </c>
      <c r="K26" s="111">
        <v>12.36</v>
      </c>
      <c r="L26" s="113">
        <f t="shared" si="1"/>
        <v>111.24</v>
      </c>
      <c r="M26" s="106"/>
    </row>
    <row r="27" spans="1:13" ht="12.75" customHeight="1">
      <c r="A27" s="102"/>
      <c r="B27" s="109">
        <f>'Tax Invoice'!D23</f>
        <v>2</v>
      </c>
      <c r="C27" s="119" t="s">
        <v>141</v>
      </c>
      <c r="D27" s="115" t="s">
        <v>396</v>
      </c>
      <c r="E27" s="123" t="s">
        <v>142</v>
      </c>
      <c r="F27" s="115" t="s">
        <v>143</v>
      </c>
      <c r="G27" s="179" t="s">
        <v>144</v>
      </c>
      <c r="H27" s="180"/>
      <c r="I27" s="116" t="s">
        <v>145</v>
      </c>
      <c r="J27" s="143">
        <f t="shared" si="0"/>
        <v>17.45</v>
      </c>
      <c r="K27" s="111">
        <v>17.45</v>
      </c>
      <c r="L27" s="113">
        <f t="shared" si="1"/>
        <v>34.9</v>
      </c>
      <c r="M27" s="106"/>
    </row>
    <row r="28" spans="1:13" ht="24" customHeight="1">
      <c r="A28" s="102"/>
      <c r="B28" s="109">
        <f>'Tax Invoice'!D24</f>
        <v>6</v>
      </c>
      <c r="C28" s="119" t="s">
        <v>146</v>
      </c>
      <c r="D28" s="115" t="s">
        <v>146</v>
      </c>
      <c r="E28" s="123" t="s">
        <v>147</v>
      </c>
      <c r="F28" s="115" t="s">
        <v>148</v>
      </c>
      <c r="G28" s="179" t="s">
        <v>104</v>
      </c>
      <c r="H28" s="180"/>
      <c r="I28" s="116" t="s">
        <v>149</v>
      </c>
      <c r="J28" s="143">
        <f t="shared" si="0"/>
        <v>6.91</v>
      </c>
      <c r="K28" s="111">
        <v>6.91</v>
      </c>
      <c r="L28" s="113">
        <f t="shared" si="1"/>
        <v>41.46</v>
      </c>
      <c r="M28" s="106"/>
    </row>
    <row r="29" spans="1:13" ht="24" customHeight="1">
      <c r="A29" s="102"/>
      <c r="B29" s="109">
        <f>'Tax Invoice'!D25</f>
        <v>6</v>
      </c>
      <c r="C29" s="119" t="s">
        <v>146</v>
      </c>
      <c r="D29" s="115" t="s">
        <v>146</v>
      </c>
      <c r="E29" s="123" t="s">
        <v>150</v>
      </c>
      <c r="F29" s="115" t="s">
        <v>148</v>
      </c>
      <c r="G29" s="179" t="s">
        <v>100</v>
      </c>
      <c r="H29" s="180"/>
      <c r="I29" s="116" t="s">
        <v>149</v>
      </c>
      <c r="J29" s="143">
        <f t="shared" si="0"/>
        <v>6.91</v>
      </c>
      <c r="K29" s="111">
        <v>6.91</v>
      </c>
      <c r="L29" s="113">
        <f t="shared" si="1"/>
        <v>41.46</v>
      </c>
      <c r="M29" s="106"/>
    </row>
    <row r="30" spans="1:13" ht="12.75" customHeight="1">
      <c r="A30" s="102"/>
      <c r="B30" s="109">
        <f>'Tax Invoice'!D26</f>
        <v>8</v>
      </c>
      <c r="C30" s="119" t="s">
        <v>151</v>
      </c>
      <c r="D30" s="115" t="s">
        <v>151</v>
      </c>
      <c r="E30" s="123" t="s">
        <v>152</v>
      </c>
      <c r="F30" s="115" t="s">
        <v>129</v>
      </c>
      <c r="G30" s="179"/>
      <c r="H30" s="180"/>
      <c r="I30" s="116" t="s">
        <v>153</v>
      </c>
      <c r="J30" s="143">
        <f t="shared" si="0"/>
        <v>5.82</v>
      </c>
      <c r="K30" s="111">
        <v>5.82</v>
      </c>
      <c r="L30" s="113">
        <f t="shared" si="1"/>
        <v>46.56</v>
      </c>
      <c r="M30" s="106"/>
    </row>
    <row r="31" spans="1:13" ht="24" customHeight="1">
      <c r="A31" s="102"/>
      <c r="B31" s="109">
        <f>'Tax Invoice'!D27</f>
        <v>1</v>
      </c>
      <c r="C31" s="119" t="s">
        <v>154</v>
      </c>
      <c r="D31" s="115" t="s">
        <v>154</v>
      </c>
      <c r="E31" s="123" t="s">
        <v>155</v>
      </c>
      <c r="F31" s="115" t="s">
        <v>156</v>
      </c>
      <c r="G31" s="179" t="s">
        <v>130</v>
      </c>
      <c r="H31" s="180"/>
      <c r="I31" s="116" t="s">
        <v>157</v>
      </c>
      <c r="J31" s="143">
        <f t="shared" si="0"/>
        <v>26.91</v>
      </c>
      <c r="K31" s="111">
        <v>26.91</v>
      </c>
      <c r="L31" s="113">
        <f t="shared" si="1"/>
        <v>26.91</v>
      </c>
      <c r="M31" s="106"/>
    </row>
    <row r="32" spans="1:13" ht="24" customHeight="1">
      <c r="A32" s="102"/>
      <c r="B32" s="109">
        <f>'Tax Invoice'!D28</f>
        <v>1</v>
      </c>
      <c r="C32" s="119" t="s">
        <v>154</v>
      </c>
      <c r="D32" s="115" t="s">
        <v>154</v>
      </c>
      <c r="E32" s="123" t="s">
        <v>158</v>
      </c>
      <c r="F32" s="115" t="s">
        <v>156</v>
      </c>
      <c r="G32" s="179" t="s">
        <v>159</v>
      </c>
      <c r="H32" s="180"/>
      <c r="I32" s="116" t="s">
        <v>157</v>
      </c>
      <c r="J32" s="143">
        <f t="shared" si="0"/>
        <v>26.91</v>
      </c>
      <c r="K32" s="111">
        <v>26.91</v>
      </c>
      <c r="L32" s="113">
        <f t="shared" si="1"/>
        <v>26.91</v>
      </c>
      <c r="M32" s="106"/>
    </row>
    <row r="33" spans="1:13" ht="24" customHeight="1">
      <c r="A33" s="102"/>
      <c r="B33" s="109">
        <f>'Tax Invoice'!D29</f>
        <v>1</v>
      </c>
      <c r="C33" s="119" t="s">
        <v>154</v>
      </c>
      <c r="D33" s="115" t="s">
        <v>154</v>
      </c>
      <c r="E33" s="123" t="s">
        <v>160</v>
      </c>
      <c r="F33" s="115" t="s">
        <v>156</v>
      </c>
      <c r="G33" s="179" t="s">
        <v>99</v>
      </c>
      <c r="H33" s="180"/>
      <c r="I33" s="116" t="s">
        <v>157</v>
      </c>
      <c r="J33" s="143">
        <f t="shared" si="0"/>
        <v>26.91</v>
      </c>
      <c r="K33" s="111">
        <v>26.91</v>
      </c>
      <c r="L33" s="113">
        <f t="shared" si="1"/>
        <v>26.91</v>
      </c>
      <c r="M33" s="106"/>
    </row>
    <row r="34" spans="1:13" ht="24" customHeight="1">
      <c r="A34" s="102"/>
      <c r="B34" s="109">
        <f>'Tax Invoice'!D30</f>
        <v>12</v>
      </c>
      <c r="C34" s="119" t="s">
        <v>161</v>
      </c>
      <c r="D34" s="115" t="s">
        <v>161</v>
      </c>
      <c r="E34" s="123" t="s">
        <v>162</v>
      </c>
      <c r="F34" s="115" t="s">
        <v>100</v>
      </c>
      <c r="G34" s="179" t="s">
        <v>130</v>
      </c>
      <c r="H34" s="180"/>
      <c r="I34" s="116" t="s">
        <v>163</v>
      </c>
      <c r="J34" s="143">
        <f t="shared" si="0"/>
        <v>21.45</v>
      </c>
      <c r="K34" s="111">
        <v>21.45</v>
      </c>
      <c r="L34" s="113">
        <f t="shared" si="1"/>
        <v>257.39999999999998</v>
      </c>
      <c r="M34" s="106"/>
    </row>
    <row r="35" spans="1:13" ht="24" customHeight="1">
      <c r="A35" s="102"/>
      <c r="B35" s="109">
        <f>'Tax Invoice'!D31</f>
        <v>24</v>
      </c>
      <c r="C35" s="119" t="s">
        <v>161</v>
      </c>
      <c r="D35" s="115" t="s">
        <v>161</v>
      </c>
      <c r="E35" s="123" t="s">
        <v>164</v>
      </c>
      <c r="F35" s="115" t="s">
        <v>100</v>
      </c>
      <c r="G35" s="179" t="s">
        <v>99</v>
      </c>
      <c r="H35" s="180"/>
      <c r="I35" s="116" t="s">
        <v>163</v>
      </c>
      <c r="J35" s="143">
        <f t="shared" si="0"/>
        <v>21.45</v>
      </c>
      <c r="K35" s="111">
        <v>21.45</v>
      </c>
      <c r="L35" s="113">
        <f t="shared" si="1"/>
        <v>514.79999999999995</v>
      </c>
      <c r="M35" s="106"/>
    </row>
    <row r="36" spans="1:13" ht="36" customHeight="1">
      <c r="A36" s="102"/>
      <c r="B36" s="109">
        <f>'Tax Invoice'!D32</f>
        <v>4</v>
      </c>
      <c r="C36" s="119" t="s">
        <v>165</v>
      </c>
      <c r="D36" s="115" t="s">
        <v>165</v>
      </c>
      <c r="E36" s="123" t="s">
        <v>166</v>
      </c>
      <c r="F36" s="115" t="s">
        <v>102</v>
      </c>
      <c r="G36" s="179"/>
      <c r="H36" s="180"/>
      <c r="I36" s="116" t="s">
        <v>406</v>
      </c>
      <c r="J36" s="143">
        <f t="shared" si="0"/>
        <v>32.36</v>
      </c>
      <c r="K36" s="111">
        <v>32.36</v>
      </c>
      <c r="L36" s="113">
        <f t="shared" si="1"/>
        <v>129.44</v>
      </c>
      <c r="M36" s="106"/>
    </row>
    <row r="37" spans="1:13" ht="12.75" customHeight="1">
      <c r="A37" s="102"/>
      <c r="B37" s="109">
        <f>'Tax Invoice'!D33</f>
        <v>10</v>
      </c>
      <c r="C37" s="119" t="s">
        <v>167</v>
      </c>
      <c r="D37" s="115" t="s">
        <v>397</v>
      </c>
      <c r="E37" s="123" t="s">
        <v>168</v>
      </c>
      <c r="F37" s="115" t="s">
        <v>169</v>
      </c>
      <c r="G37" s="179"/>
      <c r="H37" s="180"/>
      <c r="I37" s="116" t="s">
        <v>170</v>
      </c>
      <c r="J37" s="143">
        <f t="shared" si="0"/>
        <v>9.09</v>
      </c>
      <c r="K37" s="111">
        <v>9.09</v>
      </c>
      <c r="L37" s="113">
        <f t="shared" si="1"/>
        <v>90.9</v>
      </c>
      <c r="M37" s="106"/>
    </row>
    <row r="38" spans="1:13" ht="12.75" customHeight="1">
      <c r="A38" s="102"/>
      <c r="B38" s="109">
        <f>'Tax Invoice'!D34</f>
        <v>6</v>
      </c>
      <c r="C38" s="119" t="s">
        <v>167</v>
      </c>
      <c r="D38" s="115" t="s">
        <v>397</v>
      </c>
      <c r="E38" s="123" t="s">
        <v>171</v>
      </c>
      <c r="F38" s="115" t="s">
        <v>156</v>
      </c>
      <c r="G38" s="179"/>
      <c r="H38" s="180"/>
      <c r="I38" s="116" t="s">
        <v>170</v>
      </c>
      <c r="J38" s="143">
        <f t="shared" si="0"/>
        <v>9.09</v>
      </c>
      <c r="K38" s="111">
        <v>9.09</v>
      </c>
      <c r="L38" s="113">
        <f t="shared" si="1"/>
        <v>54.54</v>
      </c>
      <c r="M38" s="106"/>
    </row>
    <row r="39" spans="1:13" ht="24" customHeight="1">
      <c r="A39" s="102"/>
      <c r="B39" s="109">
        <f>'Tax Invoice'!D35</f>
        <v>1</v>
      </c>
      <c r="C39" s="119" t="s">
        <v>172</v>
      </c>
      <c r="D39" s="115" t="s">
        <v>398</v>
      </c>
      <c r="E39" s="123" t="s">
        <v>173</v>
      </c>
      <c r="F39" s="115" t="s">
        <v>156</v>
      </c>
      <c r="G39" s="179"/>
      <c r="H39" s="180"/>
      <c r="I39" s="116" t="s">
        <v>174</v>
      </c>
      <c r="J39" s="143">
        <f t="shared" si="0"/>
        <v>9.09</v>
      </c>
      <c r="K39" s="111">
        <v>9.09</v>
      </c>
      <c r="L39" s="113">
        <f t="shared" si="1"/>
        <v>9.09</v>
      </c>
      <c r="M39" s="106"/>
    </row>
    <row r="40" spans="1:13" ht="24" customHeight="1">
      <c r="A40" s="102"/>
      <c r="B40" s="109">
        <f>'Tax Invoice'!D36</f>
        <v>4</v>
      </c>
      <c r="C40" s="119" t="s">
        <v>175</v>
      </c>
      <c r="D40" s="115" t="s">
        <v>175</v>
      </c>
      <c r="E40" s="123" t="s">
        <v>176</v>
      </c>
      <c r="F40" s="115" t="s">
        <v>177</v>
      </c>
      <c r="G40" s="179" t="s">
        <v>130</v>
      </c>
      <c r="H40" s="180"/>
      <c r="I40" s="116" t="s">
        <v>178</v>
      </c>
      <c r="J40" s="143">
        <f t="shared" si="0"/>
        <v>26.91</v>
      </c>
      <c r="K40" s="111">
        <v>26.91</v>
      </c>
      <c r="L40" s="113">
        <f t="shared" si="1"/>
        <v>107.64</v>
      </c>
      <c r="M40" s="106"/>
    </row>
    <row r="41" spans="1:13" ht="24" customHeight="1">
      <c r="A41" s="102"/>
      <c r="B41" s="109">
        <f>'Tax Invoice'!D37</f>
        <v>6</v>
      </c>
      <c r="C41" s="119" t="s">
        <v>179</v>
      </c>
      <c r="D41" s="115" t="s">
        <v>179</v>
      </c>
      <c r="E41" s="123" t="s">
        <v>180</v>
      </c>
      <c r="F41" s="115" t="s">
        <v>96</v>
      </c>
      <c r="G41" s="179" t="s">
        <v>181</v>
      </c>
      <c r="H41" s="180"/>
      <c r="I41" s="116" t="s">
        <v>182</v>
      </c>
      <c r="J41" s="143">
        <f t="shared" si="0"/>
        <v>41.09</v>
      </c>
      <c r="K41" s="111">
        <v>41.09</v>
      </c>
      <c r="L41" s="113">
        <f t="shared" si="1"/>
        <v>246.54000000000002</v>
      </c>
      <c r="M41" s="106"/>
    </row>
    <row r="42" spans="1:13" ht="24" customHeight="1">
      <c r="A42" s="102"/>
      <c r="B42" s="109">
        <f>'Tax Invoice'!D38</f>
        <v>12</v>
      </c>
      <c r="C42" s="119" t="s">
        <v>183</v>
      </c>
      <c r="D42" s="115" t="s">
        <v>183</v>
      </c>
      <c r="E42" s="123" t="s">
        <v>184</v>
      </c>
      <c r="F42" s="115" t="s">
        <v>104</v>
      </c>
      <c r="G42" s="179"/>
      <c r="H42" s="180"/>
      <c r="I42" s="116" t="s">
        <v>185</v>
      </c>
      <c r="J42" s="143">
        <f t="shared" si="0"/>
        <v>6.91</v>
      </c>
      <c r="K42" s="111">
        <v>6.91</v>
      </c>
      <c r="L42" s="113">
        <f t="shared" si="1"/>
        <v>82.92</v>
      </c>
      <c r="M42" s="106"/>
    </row>
    <row r="43" spans="1:13" ht="24" customHeight="1">
      <c r="A43" s="102"/>
      <c r="B43" s="109">
        <f>'Tax Invoice'!D39</f>
        <v>4</v>
      </c>
      <c r="C43" s="119" t="s">
        <v>186</v>
      </c>
      <c r="D43" s="115" t="s">
        <v>186</v>
      </c>
      <c r="E43" s="123" t="s">
        <v>187</v>
      </c>
      <c r="F43" s="115" t="s">
        <v>100</v>
      </c>
      <c r="G43" s="179"/>
      <c r="H43" s="180"/>
      <c r="I43" s="116" t="s">
        <v>188</v>
      </c>
      <c r="J43" s="143">
        <f t="shared" si="0"/>
        <v>5.09</v>
      </c>
      <c r="K43" s="111">
        <v>5.09</v>
      </c>
      <c r="L43" s="113">
        <f t="shared" si="1"/>
        <v>20.36</v>
      </c>
      <c r="M43" s="106"/>
    </row>
    <row r="44" spans="1:13" ht="24" customHeight="1">
      <c r="A44" s="102"/>
      <c r="B44" s="109">
        <f>'Tax Invoice'!D40</f>
        <v>6</v>
      </c>
      <c r="C44" s="119" t="s">
        <v>189</v>
      </c>
      <c r="D44" s="115" t="s">
        <v>189</v>
      </c>
      <c r="E44" s="123" t="s">
        <v>190</v>
      </c>
      <c r="F44" s="115" t="s">
        <v>104</v>
      </c>
      <c r="G44" s="179" t="s">
        <v>191</v>
      </c>
      <c r="H44" s="180"/>
      <c r="I44" s="116" t="s">
        <v>192</v>
      </c>
      <c r="J44" s="143">
        <f t="shared" si="0"/>
        <v>21.45</v>
      </c>
      <c r="K44" s="111">
        <v>21.45</v>
      </c>
      <c r="L44" s="113">
        <f t="shared" si="1"/>
        <v>128.69999999999999</v>
      </c>
      <c r="M44" s="106"/>
    </row>
    <row r="45" spans="1:13" ht="24" customHeight="1">
      <c r="A45" s="102"/>
      <c r="B45" s="109">
        <f>'Tax Invoice'!D41</f>
        <v>2</v>
      </c>
      <c r="C45" s="119" t="s">
        <v>189</v>
      </c>
      <c r="D45" s="115" t="s">
        <v>189</v>
      </c>
      <c r="E45" s="123" t="s">
        <v>193</v>
      </c>
      <c r="F45" s="115" t="s">
        <v>104</v>
      </c>
      <c r="G45" s="179" t="s">
        <v>159</v>
      </c>
      <c r="H45" s="180"/>
      <c r="I45" s="116" t="s">
        <v>192</v>
      </c>
      <c r="J45" s="143">
        <f t="shared" si="0"/>
        <v>21.45</v>
      </c>
      <c r="K45" s="111">
        <v>21.45</v>
      </c>
      <c r="L45" s="113">
        <f t="shared" si="1"/>
        <v>42.9</v>
      </c>
      <c r="M45" s="106"/>
    </row>
    <row r="46" spans="1:13" ht="24" customHeight="1">
      <c r="A46" s="102"/>
      <c r="B46" s="109">
        <f>'Tax Invoice'!D42</f>
        <v>2</v>
      </c>
      <c r="C46" s="119" t="s">
        <v>194</v>
      </c>
      <c r="D46" s="115" t="s">
        <v>194</v>
      </c>
      <c r="E46" s="123" t="s">
        <v>195</v>
      </c>
      <c r="F46" s="115" t="s">
        <v>100</v>
      </c>
      <c r="G46" s="179" t="s">
        <v>99</v>
      </c>
      <c r="H46" s="180"/>
      <c r="I46" s="116" t="s">
        <v>196</v>
      </c>
      <c r="J46" s="143">
        <f t="shared" si="0"/>
        <v>23.27</v>
      </c>
      <c r="K46" s="111">
        <v>23.27</v>
      </c>
      <c r="L46" s="113">
        <f t="shared" si="1"/>
        <v>46.54</v>
      </c>
      <c r="M46" s="106"/>
    </row>
    <row r="47" spans="1:13" ht="24" customHeight="1">
      <c r="A47" s="102"/>
      <c r="B47" s="109">
        <f>'Tax Invoice'!D43</f>
        <v>8</v>
      </c>
      <c r="C47" s="119" t="s">
        <v>197</v>
      </c>
      <c r="D47" s="115" t="s">
        <v>197</v>
      </c>
      <c r="E47" s="123" t="s">
        <v>198</v>
      </c>
      <c r="F47" s="115" t="s">
        <v>104</v>
      </c>
      <c r="G47" s="179"/>
      <c r="H47" s="180"/>
      <c r="I47" s="116" t="s">
        <v>199</v>
      </c>
      <c r="J47" s="143">
        <f t="shared" si="0"/>
        <v>28.73</v>
      </c>
      <c r="K47" s="111">
        <v>28.73</v>
      </c>
      <c r="L47" s="113">
        <f t="shared" si="1"/>
        <v>229.84</v>
      </c>
      <c r="M47" s="106"/>
    </row>
    <row r="48" spans="1:13" ht="24" customHeight="1">
      <c r="A48" s="102"/>
      <c r="B48" s="109">
        <f>'Tax Invoice'!D44</f>
        <v>4</v>
      </c>
      <c r="C48" s="119" t="s">
        <v>200</v>
      </c>
      <c r="D48" s="115" t="s">
        <v>200</v>
      </c>
      <c r="E48" s="123" t="s">
        <v>201</v>
      </c>
      <c r="F48" s="115" t="s">
        <v>100</v>
      </c>
      <c r="G48" s="179" t="s">
        <v>99</v>
      </c>
      <c r="H48" s="180"/>
      <c r="I48" s="116" t="s">
        <v>202</v>
      </c>
      <c r="J48" s="143">
        <f t="shared" si="0"/>
        <v>21.45</v>
      </c>
      <c r="K48" s="111">
        <v>21.45</v>
      </c>
      <c r="L48" s="113">
        <f t="shared" si="1"/>
        <v>85.8</v>
      </c>
      <c r="M48" s="106"/>
    </row>
    <row r="49" spans="1:13" ht="24" customHeight="1">
      <c r="A49" s="102"/>
      <c r="B49" s="109">
        <f>'Tax Invoice'!D45</f>
        <v>18</v>
      </c>
      <c r="C49" s="119" t="s">
        <v>203</v>
      </c>
      <c r="D49" s="115" t="s">
        <v>203</v>
      </c>
      <c r="E49" s="123" t="s">
        <v>204</v>
      </c>
      <c r="F49" s="115" t="s">
        <v>129</v>
      </c>
      <c r="G49" s="179" t="s">
        <v>99</v>
      </c>
      <c r="H49" s="180"/>
      <c r="I49" s="116" t="s">
        <v>205</v>
      </c>
      <c r="J49" s="143">
        <f t="shared" si="0"/>
        <v>21.45</v>
      </c>
      <c r="K49" s="111">
        <v>21.45</v>
      </c>
      <c r="L49" s="113">
        <f t="shared" si="1"/>
        <v>386.09999999999997</v>
      </c>
      <c r="M49" s="106"/>
    </row>
    <row r="50" spans="1:13" ht="24" customHeight="1">
      <c r="A50" s="102"/>
      <c r="B50" s="109">
        <f>'Tax Invoice'!D46</f>
        <v>1</v>
      </c>
      <c r="C50" s="119" t="s">
        <v>206</v>
      </c>
      <c r="D50" s="115" t="s">
        <v>206</v>
      </c>
      <c r="E50" s="123" t="s">
        <v>207</v>
      </c>
      <c r="F50" s="115" t="s">
        <v>129</v>
      </c>
      <c r="G50" s="179"/>
      <c r="H50" s="180"/>
      <c r="I50" s="116" t="s">
        <v>208</v>
      </c>
      <c r="J50" s="143">
        <f t="shared" si="0"/>
        <v>21.45</v>
      </c>
      <c r="K50" s="111">
        <v>21.45</v>
      </c>
      <c r="L50" s="113">
        <f t="shared" si="1"/>
        <v>21.45</v>
      </c>
      <c r="M50" s="106"/>
    </row>
    <row r="51" spans="1:13" ht="24" customHeight="1">
      <c r="A51" s="102"/>
      <c r="B51" s="109">
        <f>'Tax Invoice'!D47</f>
        <v>1</v>
      </c>
      <c r="C51" s="119" t="s">
        <v>206</v>
      </c>
      <c r="D51" s="115" t="s">
        <v>206</v>
      </c>
      <c r="E51" s="123" t="s">
        <v>209</v>
      </c>
      <c r="F51" s="115" t="s">
        <v>104</v>
      </c>
      <c r="G51" s="179"/>
      <c r="H51" s="180"/>
      <c r="I51" s="116" t="s">
        <v>208</v>
      </c>
      <c r="J51" s="143">
        <f t="shared" si="0"/>
        <v>21.45</v>
      </c>
      <c r="K51" s="111">
        <v>21.45</v>
      </c>
      <c r="L51" s="113">
        <f t="shared" si="1"/>
        <v>21.45</v>
      </c>
      <c r="M51" s="106"/>
    </row>
    <row r="52" spans="1:13" ht="24" customHeight="1">
      <c r="A52" s="102"/>
      <c r="B52" s="109">
        <f>'Tax Invoice'!D48</f>
        <v>1</v>
      </c>
      <c r="C52" s="119" t="s">
        <v>206</v>
      </c>
      <c r="D52" s="115" t="s">
        <v>206</v>
      </c>
      <c r="E52" s="123" t="s">
        <v>210</v>
      </c>
      <c r="F52" s="115" t="s">
        <v>100</v>
      </c>
      <c r="G52" s="179"/>
      <c r="H52" s="180"/>
      <c r="I52" s="116" t="s">
        <v>208</v>
      </c>
      <c r="J52" s="143">
        <f t="shared" si="0"/>
        <v>21.45</v>
      </c>
      <c r="K52" s="111">
        <v>21.45</v>
      </c>
      <c r="L52" s="113">
        <f t="shared" si="1"/>
        <v>21.45</v>
      </c>
      <c r="M52" s="106"/>
    </row>
    <row r="53" spans="1:13" ht="24" customHeight="1">
      <c r="A53" s="102"/>
      <c r="B53" s="109">
        <f>'Tax Invoice'!D49</f>
        <v>2</v>
      </c>
      <c r="C53" s="119" t="s">
        <v>211</v>
      </c>
      <c r="D53" s="115" t="s">
        <v>211</v>
      </c>
      <c r="E53" s="123" t="s">
        <v>212</v>
      </c>
      <c r="F53" s="115" t="s">
        <v>102</v>
      </c>
      <c r="G53" s="179" t="s">
        <v>213</v>
      </c>
      <c r="H53" s="180"/>
      <c r="I53" s="116" t="s">
        <v>407</v>
      </c>
      <c r="J53" s="143">
        <f t="shared" si="0"/>
        <v>54.18</v>
      </c>
      <c r="K53" s="111">
        <v>54.18</v>
      </c>
      <c r="L53" s="113">
        <f t="shared" si="1"/>
        <v>108.36</v>
      </c>
      <c r="M53" s="106"/>
    </row>
    <row r="54" spans="1:13" ht="24" customHeight="1">
      <c r="A54" s="102"/>
      <c r="B54" s="109">
        <f>'Tax Invoice'!D50</f>
        <v>1</v>
      </c>
      <c r="C54" s="119" t="s">
        <v>211</v>
      </c>
      <c r="D54" s="115" t="s">
        <v>211</v>
      </c>
      <c r="E54" s="123" t="s">
        <v>214</v>
      </c>
      <c r="F54" s="115" t="s">
        <v>134</v>
      </c>
      <c r="G54" s="179" t="s">
        <v>213</v>
      </c>
      <c r="H54" s="180"/>
      <c r="I54" s="116" t="s">
        <v>407</v>
      </c>
      <c r="J54" s="143">
        <f t="shared" ref="J54:J85" si="2">ROUNDUP(K54*$O$1,2)</f>
        <v>54.18</v>
      </c>
      <c r="K54" s="111">
        <v>54.18</v>
      </c>
      <c r="L54" s="113">
        <f t="shared" ref="L54:L85" si="3">J54*B54</f>
        <v>54.18</v>
      </c>
      <c r="M54" s="106"/>
    </row>
    <row r="55" spans="1:13" ht="24" customHeight="1">
      <c r="A55" s="102"/>
      <c r="B55" s="109">
        <f>'Tax Invoice'!D51</f>
        <v>4</v>
      </c>
      <c r="C55" s="119" t="s">
        <v>211</v>
      </c>
      <c r="D55" s="115" t="s">
        <v>211</v>
      </c>
      <c r="E55" s="123" t="s">
        <v>215</v>
      </c>
      <c r="F55" s="115" t="s">
        <v>111</v>
      </c>
      <c r="G55" s="179" t="s">
        <v>130</v>
      </c>
      <c r="H55" s="180"/>
      <c r="I55" s="116" t="s">
        <v>407</v>
      </c>
      <c r="J55" s="143">
        <f t="shared" si="2"/>
        <v>54.18</v>
      </c>
      <c r="K55" s="111">
        <v>54.18</v>
      </c>
      <c r="L55" s="113">
        <f t="shared" si="3"/>
        <v>216.72</v>
      </c>
      <c r="M55" s="106"/>
    </row>
    <row r="56" spans="1:13" ht="12.75" customHeight="1">
      <c r="A56" s="102"/>
      <c r="B56" s="109">
        <f>'Tax Invoice'!D52</f>
        <v>28</v>
      </c>
      <c r="C56" s="119" t="s">
        <v>216</v>
      </c>
      <c r="D56" s="115" t="s">
        <v>216</v>
      </c>
      <c r="E56" s="123" t="s">
        <v>217</v>
      </c>
      <c r="F56" s="115" t="s">
        <v>129</v>
      </c>
      <c r="G56" s="179"/>
      <c r="H56" s="180"/>
      <c r="I56" s="116" t="s">
        <v>218</v>
      </c>
      <c r="J56" s="143">
        <f t="shared" si="2"/>
        <v>10.54</v>
      </c>
      <c r="K56" s="111">
        <v>10.54</v>
      </c>
      <c r="L56" s="113">
        <f t="shared" si="3"/>
        <v>295.12</v>
      </c>
      <c r="M56" s="106"/>
    </row>
    <row r="57" spans="1:13" ht="12.75" customHeight="1">
      <c r="A57" s="102"/>
      <c r="B57" s="109">
        <f>'Tax Invoice'!D53</f>
        <v>4</v>
      </c>
      <c r="C57" s="119" t="s">
        <v>219</v>
      </c>
      <c r="D57" s="115" t="s">
        <v>219</v>
      </c>
      <c r="E57" s="123" t="s">
        <v>220</v>
      </c>
      <c r="F57" s="115" t="s">
        <v>129</v>
      </c>
      <c r="G57" s="179"/>
      <c r="H57" s="180"/>
      <c r="I57" s="116" t="s">
        <v>221</v>
      </c>
      <c r="J57" s="143">
        <f t="shared" si="2"/>
        <v>11.27</v>
      </c>
      <c r="K57" s="111">
        <v>11.27</v>
      </c>
      <c r="L57" s="113">
        <f t="shared" si="3"/>
        <v>45.08</v>
      </c>
      <c r="M57" s="106"/>
    </row>
    <row r="58" spans="1:13" ht="24" customHeight="1">
      <c r="A58" s="102"/>
      <c r="B58" s="109">
        <f>'Tax Invoice'!D54</f>
        <v>1</v>
      </c>
      <c r="C58" s="119" t="s">
        <v>222</v>
      </c>
      <c r="D58" s="115" t="s">
        <v>222</v>
      </c>
      <c r="E58" s="123" t="s">
        <v>223</v>
      </c>
      <c r="F58" s="115" t="s">
        <v>100</v>
      </c>
      <c r="G58" s="179"/>
      <c r="H58" s="180"/>
      <c r="I58" s="116" t="s">
        <v>224</v>
      </c>
      <c r="J58" s="143">
        <f t="shared" si="2"/>
        <v>36</v>
      </c>
      <c r="K58" s="111">
        <v>36</v>
      </c>
      <c r="L58" s="113">
        <f t="shared" si="3"/>
        <v>36</v>
      </c>
      <c r="M58" s="106"/>
    </row>
    <row r="59" spans="1:13" ht="24" customHeight="1">
      <c r="A59" s="102"/>
      <c r="B59" s="109">
        <f>'Tax Invoice'!D55</f>
        <v>4</v>
      </c>
      <c r="C59" s="119" t="s">
        <v>225</v>
      </c>
      <c r="D59" s="115" t="s">
        <v>225</v>
      </c>
      <c r="E59" s="123" t="s">
        <v>226</v>
      </c>
      <c r="F59" s="115" t="s">
        <v>100</v>
      </c>
      <c r="G59" s="179" t="s">
        <v>130</v>
      </c>
      <c r="H59" s="180"/>
      <c r="I59" s="116" t="s">
        <v>227</v>
      </c>
      <c r="J59" s="143">
        <f t="shared" si="2"/>
        <v>21.45</v>
      </c>
      <c r="K59" s="111">
        <v>21.45</v>
      </c>
      <c r="L59" s="113">
        <f t="shared" si="3"/>
        <v>85.8</v>
      </c>
      <c r="M59" s="106"/>
    </row>
    <row r="60" spans="1:13" ht="24" customHeight="1">
      <c r="A60" s="102"/>
      <c r="B60" s="109">
        <f>'Tax Invoice'!D56</f>
        <v>8</v>
      </c>
      <c r="C60" s="119" t="s">
        <v>228</v>
      </c>
      <c r="D60" s="115" t="s">
        <v>228</v>
      </c>
      <c r="E60" s="123" t="s">
        <v>229</v>
      </c>
      <c r="F60" s="115" t="s">
        <v>104</v>
      </c>
      <c r="G60" s="179" t="s">
        <v>130</v>
      </c>
      <c r="H60" s="180"/>
      <c r="I60" s="116" t="s">
        <v>230</v>
      </c>
      <c r="J60" s="143">
        <f t="shared" si="2"/>
        <v>21.45</v>
      </c>
      <c r="K60" s="111">
        <v>21.45</v>
      </c>
      <c r="L60" s="113">
        <f t="shared" si="3"/>
        <v>171.6</v>
      </c>
      <c r="M60" s="106"/>
    </row>
    <row r="61" spans="1:13" ht="24" customHeight="1">
      <c r="A61" s="102"/>
      <c r="B61" s="109">
        <f>'Tax Invoice'!D57</f>
        <v>4</v>
      </c>
      <c r="C61" s="119" t="s">
        <v>231</v>
      </c>
      <c r="D61" s="115" t="s">
        <v>231</v>
      </c>
      <c r="E61" s="123" t="s">
        <v>232</v>
      </c>
      <c r="F61" s="115" t="s">
        <v>100</v>
      </c>
      <c r="G61" s="179"/>
      <c r="H61" s="180"/>
      <c r="I61" s="116" t="s">
        <v>233</v>
      </c>
      <c r="J61" s="143">
        <f t="shared" si="2"/>
        <v>21.45</v>
      </c>
      <c r="K61" s="111">
        <v>21.45</v>
      </c>
      <c r="L61" s="113">
        <f t="shared" si="3"/>
        <v>85.8</v>
      </c>
      <c r="M61" s="106"/>
    </row>
    <row r="62" spans="1:13" ht="24" customHeight="1">
      <c r="A62" s="102"/>
      <c r="B62" s="109">
        <f>'Tax Invoice'!D58</f>
        <v>10</v>
      </c>
      <c r="C62" s="119" t="s">
        <v>234</v>
      </c>
      <c r="D62" s="115" t="s">
        <v>234</v>
      </c>
      <c r="E62" s="123" t="s">
        <v>235</v>
      </c>
      <c r="F62" s="115" t="s">
        <v>104</v>
      </c>
      <c r="G62" s="179" t="s">
        <v>159</v>
      </c>
      <c r="H62" s="180"/>
      <c r="I62" s="116" t="s">
        <v>236</v>
      </c>
      <c r="J62" s="143">
        <f t="shared" si="2"/>
        <v>24</v>
      </c>
      <c r="K62" s="111">
        <v>24</v>
      </c>
      <c r="L62" s="113">
        <f t="shared" si="3"/>
        <v>240</v>
      </c>
      <c r="M62" s="106"/>
    </row>
    <row r="63" spans="1:13" ht="24" customHeight="1">
      <c r="A63" s="102"/>
      <c r="B63" s="109">
        <f>'Tax Invoice'!D59</f>
        <v>4</v>
      </c>
      <c r="C63" s="119" t="s">
        <v>234</v>
      </c>
      <c r="D63" s="115" t="s">
        <v>234</v>
      </c>
      <c r="E63" s="123" t="s">
        <v>237</v>
      </c>
      <c r="F63" s="115" t="s">
        <v>104</v>
      </c>
      <c r="G63" s="179" t="s">
        <v>99</v>
      </c>
      <c r="H63" s="180"/>
      <c r="I63" s="116" t="s">
        <v>236</v>
      </c>
      <c r="J63" s="143">
        <f t="shared" si="2"/>
        <v>24</v>
      </c>
      <c r="K63" s="111">
        <v>24</v>
      </c>
      <c r="L63" s="113">
        <f t="shared" si="3"/>
        <v>96</v>
      </c>
      <c r="M63" s="106"/>
    </row>
    <row r="64" spans="1:13" ht="24" customHeight="1">
      <c r="A64" s="102"/>
      <c r="B64" s="109">
        <f>'Tax Invoice'!D60</f>
        <v>8</v>
      </c>
      <c r="C64" s="119" t="s">
        <v>234</v>
      </c>
      <c r="D64" s="115" t="s">
        <v>234</v>
      </c>
      <c r="E64" s="123" t="s">
        <v>238</v>
      </c>
      <c r="F64" s="115" t="s">
        <v>100</v>
      </c>
      <c r="G64" s="179" t="s">
        <v>99</v>
      </c>
      <c r="H64" s="180"/>
      <c r="I64" s="116" t="s">
        <v>236</v>
      </c>
      <c r="J64" s="143">
        <f t="shared" si="2"/>
        <v>24</v>
      </c>
      <c r="K64" s="111">
        <v>24</v>
      </c>
      <c r="L64" s="113">
        <f t="shared" si="3"/>
        <v>192</v>
      </c>
      <c r="M64" s="106"/>
    </row>
    <row r="65" spans="1:13" ht="24" customHeight="1">
      <c r="A65" s="102"/>
      <c r="B65" s="109">
        <f>'Tax Invoice'!D61</f>
        <v>6</v>
      </c>
      <c r="C65" s="119" t="s">
        <v>239</v>
      </c>
      <c r="D65" s="115" t="s">
        <v>239</v>
      </c>
      <c r="E65" s="123" t="s">
        <v>240</v>
      </c>
      <c r="F65" s="115" t="s">
        <v>100</v>
      </c>
      <c r="G65" s="179" t="s">
        <v>130</v>
      </c>
      <c r="H65" s="180"/>
      <c r="I65" s="116" t="s">
        <v>241</v>
      </c>
      <c r="J65" s="143">
        <f t="shared" si="2"/>
        <v>25.09</v>
      </c>
      <c r="K65" s="111">
        <v>25.09</v>
      </c>
      <c r="L65" s="113">
        <f t="shared" si="3"/>
        <v>150.54</v>
      </c>
      <c r="M65" s="106"/>
    </row>
    <row r="66" spans="1:13" ht="24" customHeight="1">
      <c r="A66" s="102"/>
      <c r="B66" s="109">
        <f>'Tax Invoice'!D62</f>
        <v>8</v>
      </c>
      <c r="C66" s="119" t="s">
        <v>242</v>
      </c>
      <c r="D66" s="115" t="s">
        <v>242</v>
      </c>
      <c r="E66" s="123" t="s">
        <v>243</v>
      </c>
      <c r="F66" s="115" t="s">
        <v>104</v>
      </c>
      <c r="G66" s="179" t="s">
        <v>130</v>
      </c>
      <c r="H66" s="180"/>
      <c r="I66" s="116" t="s">
        <v>244</v>
      </c>
      <c r="J66" s="143">
        <f t="shared" si="2"/>
        <v>23.27</v>
      </c>
      <c r="K66" s="111">
        <v>23.27</v>
      </c>
      <c r="L66" s="113">
        <f t="shared" si="3"/>
        <v>186.16</v>
      </c>
      <c r="M66" s="106"/>
    </row>
    <row r="67" spans="1:13" ht="24" customHeight="1">
      <c r="A67" s="102"/>
      <c r="B67" s="109">
        <f>'Tax Invoice'!D63</f>
        <v>32</v>
      </c>
      <c r="C67" s="119" t="s">
        <v>245</v>
      </c>
      <c r="D67" s="115" t="s">
        <v>245</v>
      </c>
      <c r="E67" s="123" t="s">
        <v>246</v>
      </c>
      <c r="F67" s="115" t="s">
        <v>129</v>
      </c>
      <c r="G67" s="179"/>
      <c r="H67" s="180"/>
      <c r="I67" s="116" t="s">
        <v>408</v>
      </c>
      <c r="J67" s="143">
        <f t="shared" si="2"/>
        <v>5.09</v>
      </c>
      <c r="K67" s="111">
        <v>5.09</v>
      </c>
      <c r="L67" s="113">
        <f t="shared" si="3"/>
        <v>162.88</v>
      </c>
      <c r="M67" s="106"/>
    </row>
    <row r="68" spans="1:13" ht="24" customHeight="1">
      <c r="A68" s="102"/>
      <c r="B68" s="109">
        <f>'Tax Invoice'!D64</f>
        <v>36</v>
      </c>
      <c r="C68" s="119" t="s">
        <v>245</v>
      </c>
      <c r="D68" s="115" t="s">
        <v>245</v>
      </c>
      <c r="E68" s="123" t="s">
        <v>247</v>
      </c>
      <c r="F68" s="115" t="s">
        <v>108</v>
      </c>
      <c r="G68" s="179"/>
      <c r="H68" s="180"/>
      <c r="I68" s="116" t="s">
        <v>408</v>
      </c>
      <c r="J68" s="143">
        <f t="shared" si="2"/>
        <v>5.09</v>
      </c>
      <c r="K68" s="111">
        <v>5.09</v>
      </c>
      <c r="L68" s="113">
        <f t="shared" si="3"/>
        <v>183.24</v>
      </c>
      <c r="M68" s="106"/>
    </row>
    <row r="69" spans="1:13" ht="12.75" customHeight="1">
      <c r="A69" s="102"/>
      <c r="B69" s="109">
        <f>'Tax Invoice'!D65</f>
        <v>4</v>
      </c>
      <c r="C69" s="119" t="s">
        <v>248</v>
      </c>
      <c r="D69" s="115" t="s">
        <v>248</v>
      </c>
      <c r="E69" s="123" t="s">
        <v>249</v>
      </c>
      <c r="F69" s="115" t="s">
        <v>96</v>
      </c>
      <c r="G69" s="179" t="s">
        <v>130</v>
      </c>
      <c r="H69" s="180"/>
      <c r="I69" s="116" t="s">
        <v>250</v>
      </c>
      <c r="J69" s="143">
        <f t="shared" si="2"/>
        <v>8.73</v>
      </c>
      <c r="K69" s="111">
        <v>8.73</v>
      </c>
      <c r="L69" s="113">
        <f t="shared" si="3"/>
        <v>34.92</v>
      </c>
      <c r="M69" s="106"/>
    </row>
    <row r="70" spans="1:13" ht="12.75" customHeight="1">
      <c r="A70" s="102"/>
      <c r="B70" s="109">
        <f>'Tax Invoice'!D66</f>
        <v>4</v>
      </c>
      <c r="C70" s="119" t="s">
        <v>251</v>
      </c>
      <c r="D70" s="115" t="s">
        <v>251</v>
      </c>
      <c r="E70" s="123" t="s">
        <v>252</v>
      </c>
      <c r="F70" s="115" t="s">
        <v>104</v>
      </c>
      <c r="G70" s="179" t="s">
        <v>130</v>
      </c>
      <c r="H70" s="180"/>
      <c r="I70" s="116" t="s">
        <v>253</v>
      </c>
      <c r="J70" s="143">
        <f t="shared" si="2"/>
        <v>8.73</v>
      </c>
      <c r="K70" s="111">
        <v>8.73</v>
      </c>
      <c r="L70" s="113">
        <f t="shared" si="3"/>
        <v>34.92</v>
      </c>
      <c r="M70" s="106"/>
    </row>
    <row r="71" spans="1:13" ht="12.75" customHeight="1">
      <c r="A71" s="102"/>
      <c r="B71" s="109">
        <f>'Tax Invoice'!D67</f>
        <v>8</v>
      </c>
      <c r="C71" s="119" t="s">
        <v>251</v>
      </c>
      <c r="D71" s="115" t="s">
        <v>251</v>
      </c>
      <c r="E71" s="123" t="s">
        <v>254</v>
      </c>
      <c r="F71" s="115" t="s">
        <v>100</v>
      </c>
      <c r="G71" s="179" t="s">
        <v>130</v>
      </c>
      <c r="H71" s="180"/>
      <c r="I71" s="116" t="s">
        <v>253</v>
      </c>
      <c r="J71" s="143">
        <f t="shared" si="2"/>
        <v>8.73</v>
      </c>
      <c r="K71" s="111">
        <v>8.73</v>
      </c>
      <c r="L71" s="113">
        <f t="shared" si="3"/>
        <v>69.84</v>
      </c>
      <c r="M71" s="106"/>
    </row>
    <row r="72" spans="1:13" ht="12.75" customHeight="1">
      <c r="A72" s="102"/>
      <c r="B72" s="109">
        <f>'Tax Invoice'!D68</f>
        <v>4</v>
      </c>
      <c r="C72" s="119" t="s">
        <v>255</v>
      </c>
      <c r="D72" s="115" t="s">
        <v>255</v>
      </c>
      <c r="E72" s="123" t="s">
        <v>256</v>
      </c>
      <c r="F72" s="115" t="s">
        <v>104</v>
      </c>
      <c r="G72" s="179" t="s">
        <v>130</v>
      </c>
      <c r="H72" s="180"/>
      <c r="I72" s="116" t="s">
        <v>257</v>
      </c>
      <c r="J72" s="143">
        <f t="shared" si="2"/>
        <v>9.4499999999999993</v>
      </c>
      <c r="K72" s="111">
        <v>9.4499999999999993</v>
      </c>
      <c r="L72" s="113">
        <f t="shared" si="3"/>
        <v>37.799999999999997</v>
      </c>
      <c r="M72" s="106"/>
    </row>
    <row r="73" spans="1:13" ht="12.75" customHeight="1">
      <c r="A73" s="102"/>
      <c r="B73" s="109">
        <f>'Tax Invoice'!D69</f>
        <v>4</v>
      </c>
      <c r="C73" s="119" t="s">
        <v>255</v>
      </c>
      <c r="D73" s="115" t="s">
        <v>255</v>
      </c>
      <c r="E73" s="123" t="s">
        <v>258</v>
      </c>
      <c r="F73" s="115" t="s">
        <v>100</v>
      </c>
      <c r="G73" s="179" t="s">
        <v>130</v>
      </c>
      <c r="H73" s="180"/>
      <c r="I73" s="116" t="s">
        <v>257</v>
      </c>
      <c r="J73" s="143">
        <f t="shared" si="2"/>
        <v>9.4499999999999993</v>
      </c>
      <c r="K73" s="111">
        <v>9.4499999999999993</v>
      </c>
      <c r="L73" s="113">
        <f t="shared" si="3"/>
        <v>37.799999999999997</v>
      </c>
      <c r="M73" s="106"/>
    </row>
    <row r="74" spans="1:13" ht="12.75" customHeight="1">
      <c r="A74" s="102"/>
      <c r="B74" s="109">
        <f>'Tax Invoice'!D70</f>
        <v>60</v>
      </c>
      <c r="C74" s="119" t="s">
        <v>259</v>
      </c>
      <c r="D74" s="115" t="s">
        <v>259</v>
      </c>
      <c r="E74" s="123" t="s">
        <v>260</v>
      </c>
      <c r="F74" s="115" t="s">
        <v>108</v>
      </c>
      <c r="G74" s="179" t="s">
        <v>213</v>
      </c>
      <c r="H74" s="180"/>
      <c r="I74" s="116" t="s">
        <v>261</v>
      </c>
      <c r="J74" s="143">
        <f t="shared" si="2"/>
        <v>9.4499999999999993</v>
      </c>
      <c r="K74" s="111">
        <v>9.4499999999999993</v>
      </c>
      <c r="L74" s="113">
        <f t="shared" si="3"/>
        <v>567</v>
      </c>
      <c r="M74" s="106"/>
    </row>
    <row r="75" spans="1:13" ht="12.75" customHeight="1">
      <c r="A75" s="102"/>
      <c r="B75" s="109">
        <f>'Tax Invoice'!D71</f>
        <v>8</v>
      </c>
      <c r="C75" s="119" t="s">
        <v>262</v>
      </c>
      <c r="D75" s="115" t="s">
        <v>399</v>
      </c>
      <c r="E75" s="123" t="s">
        <v>263</v>
      </c>
      <c r="F75" s="115" t="s">
        <v>264</v>
      </c>
      <c r="G75" s="179"/>
      <c r="H75" s="180"/>
      <c r="I75" s="116" t="s">
        <v>265</v>
      </c>
      <c r="J75" s="143">
        <f t="shared" si="2"/>
        <v>252.35</v>
      </c>
      <c r="K75" s="111">
        <v>252.35</v>
      </c>
      <c r="L75" s="113">
        <f t="shared" si="3"/>
        <v>2018.8</v>
      </c>
      <c r="M75" s="106"/>
    </row>
    <row r="76" spans="1:13" ht="12.75" customHeight="1">
      <c r="A76" s="102"/>
      <c r="B76" s="109">
        <f>'Tax Invoice'!D72</f>
        <v>2</v>
      </c>
      <c r="C76" s="119" t="s">
        <v>266</v>
      </c>
      <c r="D76" s="115" t="s">
        <v>400</v>
      </c>
      <c r="E76" s="123" t="s">
        <v>267</v>
      </c>
      <c r="F76" s="115" t="s">
        <v>264</v>
      </c>
      <c r="G76" s="179" t="s">
        <v>130</v>
      </c>
      <c r="H76" s="180"/>
      <c r="I76" s="116" t="s">
        <v>268</v>
      </c>
      <c r="J76" s="143">
        <f t="shared" si="2"/>
        <v>326.89</v>
      </c>
      <c r="K76" s="111">
        <v>326.89</v>
      </c>
      <c r="L76" s="113">
        <f t="shared" si="3"/>
        <v>653.78</v>
      </c>
      <c r="M76" s="106"/>
    </row>
    <row r="77" spans="1:13" ht="12.75" customHeight="1">
      <c r="A77" s="102"/>
      <c r="B77" s="109">
        <f>'Tax Invoice'!D73</f>
        <v>6</v>
      </c>
      <c r="C77" s="119" t="s">
        <v>269</v>
      </c>
      <c r="D77" s="115" t="s">
        <v>401</v>
      </c>
      <c r="E77" s="123" t="s">
        <v>270</v>
      </c>
      <c r="F77" s="115" t="s">
        <v>271</v>
      </c>
      <c r="G77" s="179" t="s">
        <v>144</v>
      </c>
      <c r="H77" s="180"/>
      <c r="I77" s="116" t="s">
        <v>272</v>
      </c>
      <c r="J77" s="143">
        <f t="shared" si="2"/>
        <v>25.45</v>
      </c>
      <c r="K77" s="111">
        <v>25.45</v>
      </c>
      <c r="L77" s="113">
        <f t="shared" si="3"/>
        <v>152.69999999999999</v>
      </c>
      <c r="M77" s="106"/>
    </row>
    <row r="78" spans="1:13" ht="12.75" customHeight="1">
      <c r="A78" s="102"/>
      <c r="B78" s="109">
        <f>'Tax Invoice'!D74</f>
        <v>32</v>
      </c>
      <c r="C78" s="119" t="s">
        <v>269</v>
      </c>
      <c r="D78" s="115" t="s">
        <v>402</v>
      </c>
      <c r="E78" s="123" t="s">
        <v>273</v>
      </c>
      <c r="F78" s="115" t="s">
        <v>274</v>
      </c>
      <c r="G78" s="179" t="s">
        <v>130</v>
      </c>
      <c r="H78" s="180"/>
      <c r="I78" s="116" t="s">
        <v>272</v>
      </c>
      <c r="J78" s="143">
        <f t="shared" si="2"/>
        <v>28</v>
      </c>
      <c r="K78" s="111">
        <v>28</v>
      </c>
      <c r="L78" s="113">
        <f t="shared" si="3"/>
        <v>896</v>
      </c>
      <c r="M78" s="106"/>
    </row>
    <row r="79" spans="1:13" ht="24" customHeight="1">
      <c r="A79" s="102"/>
      <c r="B79" s="109">
        <f>'Tax Invoice'!D75</f>
        <v>4</v>
      </c>
      <c r="C79" s="119" t="s">
        <v>275</v>
      </c>
      <c r="D79" s="115" t="s">
        <v>403</v>
      </c>
      <c r="E79" s="123" t="s">
        <v>276</v>
      </c>
      <c r="F79" s="115" t="s">
        <v>277</v>
      </c>
      <c r="G79" s="179" t="s">
        <v>130</v>
      </c>
      <c r="H79" s="180"/>
      <c r="I79" s="116" t="s">
        <v>278</v>
      </c>
      <c r="J79" s="143">
        <f t="shared" si="2"/>
        <v>26.91</v>
      </c>
      <c r="K79" s="111">
        <v>26.91</v>
      </c>
      <c r="L79" s="113">
        <f t="shared" si="3"/>
        <v>107.64</v>
      </c>
      <c r="M79" s="106"/>
    </row>
    <row r="80" spans="1:13" ht="12.75" customHeight="1">
      <c r="A80" s="102"/>
      <c r="B80" s="109">
        <f>'Tax Invoice'!D76</f>
        <v>7</v>
      </c>
      <c r="C80" s="119" t="s">
        <v>279</v>
      </c>
      <c r="D80" s="115" t="s">
        <v>279</v>
      </c>
      <c r="E80" s="123" t="s">
        <v>280</v>
      </c>
      <c r="F80" s="115" t="s">
        <v>129</v>
      </c>
      <c r="G80" s="179"/>
      <c r="H80" s="180"/>
      <c r="I80" s="116" t="s">
        <v>281</v>
      </c>
      <c r="J80" s="143">
        <f t="shared" si="2"/>
        <v>10.54</v>
      </c>
      <c r="K80" s="111">
        <v>10.54</v>
      </c>
      <c r="L80" s="113">
        <f t="shared" si="3"/>
        <v>73.78</v>
      </c>
      <c r="M80" s="106"/>
    </row>
    <row r="81" spans="1:13" ht="12.75" customHeight="1">
      <c r="A81" s="102"/>
      <c r="B81" s="109">
        <f>'Tax Invoice'!D77</f>
        <v>7</v>
      </c>
      <c r="C81" s="119" t="s">
        <v>279</v>
      </c>
      <c r="D81" s="115" t="s">
        <v>279</v>
      </c>
      <c r="E81" s="123" t="s">
        <v>282</v>
      </c>
      <c r="F81" s="115" t="s">
        <v>104</v>
      </c>
      <c r="G81" s="179"/>
      <c r="H81" s="180"/>
      <c r="I81" s="116" t="s">
        <v>281</v>
      </c>
      <c r="J81" s="143">
        <f t="shared" si="2"/>
        <v>10.54</v>
      </c>
      <c r="K81" s="111">
        <v>10.54</v>
      </c>
      <c r="L81" s="113">
        <f t="shared" si="3"/>
        <v>73.78</v>
      </c>
      <c r="M81" s="106"/>
    </row>
    <row r="82" spans="1:13" ht="12.75" customHeight="1">
      <c r="A82" s="102"/>
      <c r="B82" s="109">
        <f>'Tax Invoice'!D78</f>
        <v>7</v>
      </c>
      <c r="C82" s="119" t="s">
        <v>279</v>
      </c>
      <c r="D82" s="115" t="s">
        <v>279</v>
      </c>
      <c r="E82" s="123" t="s">
        <v>283</v>
      </c>
      <c r="F82" s="115" t="s">
        <v>100</v>
      </c>
      <c r="G82" s="179"/>
      <c r="H82" s="180"/>
      <c r="I82" s="116" t="s">
        <v>281</v>
      </c>
      <c r="J82" s="143">
        <f t="shared" si="2"/>
        <v>10.54</v>
      </c>
      <c r="K82" s="111">
        <v>10.54</v>
      </c>
      <c r="L82" s="113">
        <f t="shared" si="3"/>
        <v>73.78</v>
      </c>
      <c r="M82" s="106"/>
    </row>
    <row r="83" spans="1:13" ht="12.75" customHeight="1">
      <c r="A83" s="102"/>
      <c r="B83" s="109">
        <f>'Tax Invoice'!D79</f>
        <v>2</v>
      </c>
      <c r="C83" s="119" t="s">
        <v>284</v>
      </c>
      <c r="D83" s="115" t="s">
        <v>284</v>
      </c>
      <c r="E83" s="123" t="s">
        <v>285</v>
      </c>
      <c r="F83" s="115" t="s">
        <v>100</v>
      </c>
      <c r="G83" s="179"/>
      <c r="H83" s="180"/>
      <c r="I83" s="116" t="s">
        <v>286</v>
      </c>
      <c r="J83" s="143">
        <f t="shared" si="2"/>
        <v>10.54</v>
      </c>
      <c r="K83" s="111">
        <v>10.54</v>
      </c>
      <c r="L83" s="113">
        <f t="shared" si="3"/>
        <v>21.08</v>
      </c>
      <c r="M83" s="106"/>
    </row>
    <row r="84" spans="1:13" ht="24" customHeight="1">
      <c r="A84" s="102"/>
      <c r="B84" s="109">
        <f>'Tax Invoice'!D80</f>
        <v>6</v>
      </c>
      <c r="C84" s="119" t="s">
        <v>287</v>
      </c>
      <c r="D84" s="115" t="s">
        <v>287</v>
      </c>
      <c r="E84" s="123" t="s">
        <v>288</v>
      </c>
      <c r="F84" s="115" t="s">
        <v>104</v>
      </c>
      <c r="G84" s="179" t="s">
        <v>289</v>
      </c>
      <c r="H84" s="180"/>
      <c r="I84" s="116" t="s">
        <v>290</v>
      </c>
      <c r="J84" s="143">
        <f t="shared" si="2"/>
        <v>12.36</v>
      </c>
      <c r="K84" s="111">
        <v>12.36</v>
      </c>
      <c r="L84" s="113">
        <f t="shared" si="3"/>
        <v>74.16</v>
      </c>
      <c r="M84" s="106"/>
    </row>
    <row r="85" spans="1:13" ht="36" customHeight="1">
      <c r="A85" s="102"/>
      <c r="B85" s="109">
        <f>'Tax Invoice'!D81</f>
        <v>14</v>
      </c>
      <c r="C85" s="119" t="s">
        <v>291</v>
      </c>
      <c r="D85" s="115" t="s">
        <v>404</v>
      </c>
      <c r="E85" s="123" t="s">
        <v>292</v>
      </c>
      <c r="F85" s="115" t="s">
        <v>293</v>
      </c>
      <c r="G85" s="179" t="s">
        <v>294</v>
      </c>
      <c r="H85" s="180"/>
      <c r="I85" s="116" t="s">
        <v>295</v>
      </c>
      <c r="J85" s="143">
        <f t="shared" si="2"/>
        <v>30.54</v>
      </c>
      <c r="K85" s="111">
        <v>30.54</v>
      </c>
      <c r="L85" s="113">
        <f t="shared" si="3"/>
        <v>427.56</v>
      </c>
      <c r="M85" s="106"/>
    </row>
    <row r="86" spans="1:13" ht="24" customHeight="1">
      <c r="A86" s="102"/>
      <c r="B86" s="109">
        <f>'Tax Invoice'!D82</f>
        <v>4</v>
      </c>
      <c r="C86" s="119" t="s">
        <v>296</v>
      </c>
      <c r="D86" s="115" t="s">
        <v>296</v>
      </c>
      <c r="E86" s="123" t="s">
        <v>297</v>
      </c>
      <c r="F86" s="115" t="s">
        <v>104</v>
      </c>
      <c r="G86" s="179" t="s">
        <v>130</v>
      </c>
      <c r="H86" s="180"/>
      <c r="I86" s="116" t="s">
        <v>298</v>
      </c>
      <c r="J86" s="143">
        <f t="shared" ref="J86:J117" si="4">ROUNDUP(K86*$O$1,2)</f>
        <v>10.54</v>
      </c>
      <c r="K86" s="111">
        <v>10.54</v>
      </c>
      <c r="L86" s="113">
        <f t="shared" ref="L86:L117" si="5">J86*B86</f>
        <v>42.16</v>
      </c>
      <c r="M86" s="106"/>
    </row>
    <row r="87" spans="1:13" ht="24" customHeight="1">
      <c r="A87" s="102"/>
      <c r="B87" s="109">
        <f>'Tax Invoice'!D83</f>
        <v>4</v>
      </c>
      <c r="C87" s="119" t="s">
        <v>299</v>
      </c>
      <c r="D87" s="115" t="s">
        <v>299</v>
      </c>
      <c r="E87" s="123" t="s">
        <v>300</v>
      </c>
      <c r="F87" s="115" t="s">
        <v>104</v>
      </c>
      <c r="G87" s="179" t="s">
        <v>130</v>
      </c>
      <c r="H87" s="180"/>
      <c r="I87" s="116" t="s">
        <v>301</v>
      </c>
      <c r="J87" s="143">
        <f t="shared" si="4"/>
        <v>21.45</v>
      </c>
      <c r="K87" s="111">
        <v>21.45</v>
      </c>
      <c r="L87" s="113">
        <f t="shared" si="5"/>
        <v>85.8</v>
      </c>
      <c r="M87" s="106"/>
    </row>
    <row r="88" spans="1:13" ht="24" customHeight="1">
      <c r="A88" s="102"/>
      <c r="B88" s="109">
        <f>'Tax Invoice'!D84</f>
        <v>3</v>
      </c>
      <c r="C88" s="119" t="s">
        <v>302</v>
      </c>
      <c r="D88" s="115" t="s">
        <v>302</v>
      </c>
      <c r="E88" s="123" t="s">
        <v>303</v>
      </c>
      <c r="F88" s="115" t="s">
        <v>102</v>
      </c>
      <c r="G88" s="179"/>
      <c r="H88" s="180"/>
      <c r="I88" s="116" t="s">
        <v>304</v>
      </c>
      <c r="J88" s="143">
        <f t="shared" si="4"/>
        <v>16</v>
      </c>
      <c r="K88" s="111">
        <v>16</v>
      </c>
      <c r="L88" s="113">
        <f t="shared" si="5"/>
        <v>48</v>
      </c>
      <c r="M88" s="106"/>
    </row>
    <row r="89" spans="1:13" ht="24" customHeight="1">
      <c r="A89" s="102"/>
      <c r="B89" s="109">
        <f>'Tax Invoice'!D85</f>
        <v>3</v>
      </c>
      <c r="C89" s="119" t="s">
        <v>302</v>
      </c>
      <c r="D89" s="115" t="s">
        <v>302</v>
      </c>
      <c r="E89" s="123" t="s">
        <v>305</v>
      </c>
      <c r="F89" s="115" t="s">
        <v>113</v>
      </c>
      <c r="G89" s="179"/>
      <c r="H89" s="180"/>
      <c r="I89" s="116" t="s">
        <v>304</v>
      </c>
      <c r="J89" s="143">
        <f t="shared" si="4"/>
        <v>16</v>
      </c>
      <c r="K89" s="111">
        <v>16</v>
      </c>
      <c r="L89" s="113">
        <f t="shared" si="5"/>
        <v>48</v>
      </c>
      <c r="M89" s="106"/>
    </row>
    <row r="90" spans="1:13" ht="24" customHeight="1">
      <c r="A90" s="102"/>
      <c r="B90" s="109">
        <f>'Tax Invoice'!D86</f>
        <v>3</v>
      </c>
      <c r="C90" s="119" t="s">
        <v>302</v>
      </c>
      <c r="D90" s="115" t="s">
        <v>302</v>
      </c>
      <c r="E90" s="123" t="s">
        <v>306</v>
      </c>
      <c r="F90" s="115" t="s">
        <v>114</v>
      </c>
      <c r="G90" s="179"/>
      <c r="H90" s="180"/>
      <c r="I90" s="116" t="s">
        <v>304</v>
      </c>
      <c r="J90" s="143">
        <f t="shared" si="4"/>
        <v>16</v>
      </c>
      <c r="K90" s="111">
        <v>16</v>
      </c>
      <c r="L90" s="113">
        <f t="shared" si="5"/>
        <v>48</v>
      </c>
      <c r="M90" s="106"/>
    </row>
    <row r="91" spans="1:13" ht="24" customHeight="1">
      <c r="A91" s="102"/>
      <c r="B91" s="109">
        <f>'Tax Invoice'!D87</f>
        <v>3</v>
      </c>
      <c r="C91" s="119" t="s">
        <v>302</v>
      </c>
      <c r="D91" s="115" t="s">
        <v>302</v>
      </c>
      <c r="E91" s="123" t="s">
        <v>307</v>
      </c>
      <c r="F91" s="115" t="s">
        <v>308</v>
      </c>
      <c r="G91" s="179"/>
      <c r="H91" s="180"/>
      <c r="I91" s="116" t="s">
        <v>304</v>
      </c>
      <c r="J91" s="143">
        <f t="shared" si="4"/>
        <v>16</v>
      </c>
      <c r="K91" s="111">
        <v>16</v>
      </c>
      <c r="L91" s="113">
        <f t="shared" si="5"/>
        <v>48</v>
      </c>
      <c r="M91" s="106"/>
    </row>
    <row r="92" spans="1:13" ht="24" customHeight="1">
      <c r="A92" s="102"/>
      <c r="B92" s="109">
        <f>'Tax Invoice'!D88</f>
        <v>8</v>
      </c>
      <c r="C92" s="119" t="s">
        <v>309</v>
      </c>
      <c r="D92" s="115" t="s">
        <v>309</v>
      </c>
      <c r="E92" s="123" t="s">
        <v>310</v>
      </c>
      <c r="F92" s="115"/>
      <c r="G92" s="179"/>
      <c r="H92" s="180"/>
      <c r="I92" s="116" t="s">
        <v>311</v>
      </c>
      <c r="J92" s="143">
        <f t="shared" si="4"/>
        <v>6.91</v>
      </c>
      <c r="K92" s="111">
        <v>6.91</v>
      </c>
      <c r="L92" s="113">
        <f t="shared" si="5"/>
        <v>55.28</v>
      </c>
      <c r="M92" s="106"/>
    </row>
    <row r="93" spans="1:13" ht="24" customHeight="1">
      <c r="A93" s="102"/>
      <c r="B93" s="109">
        <f>'Tax Invoice'!D89</f>
        <v>6</v>
      </c>
      <c r="C93" s="119" t="s">
        <v>312</v>
      </c>
      <c r="D93" s="115" t="s">
        <v>312</v>
      </c>
      <c r="E93" s="123" t="s">
        <v>313</v>
      </c>
      <c r="F93" s="115"/>
      <c r="G93" s="179"/>
      <c r="H93" s="180"/>
      <c r="I93" s="116" t="s">
        <v>314</v>
      </c>
      <c r="J93" s="143">
        <f t="shared" si="4"/>
        <v>5.09</v>
      </c>
      <c r="K93" s="111">
        <v>5.09</v>
      </c>
      <c r="L93" s="113">
        <f t="shared" si="5"/>
        <v>30.54</v>
      </c>
      <c r="M93" s="106"/>
    </row>
    <row r="94" spans="1:13" ht="24" customHeight="1">
      <c r="A94" s="102"/>
      <c r="B94" s="109">
        <f>'Tax Invoice'!D90</f>
        <v>300</v>
      </c>
      <c r="C94" s="119" t="s">
        <v>315</v>
      </c>
      <c r="D94" s="115" t="s">
        <v>315</v>
      </c>
      <c r="E94" s="123" t="s">
        <v>316</v>
      </c>
      <c r="F94" s="115"/>
      <c r="G94" s="179"/>
      <c r="H94" s="180"/>
      <c r="I94" s="116" t="s">
        <v>317</v>
      </c>
      <c r="J94" s="143">
        <f t="shared" si="4"/>
        <v>5.09</v>
      </c>
      <c r="K94" s="111">
        <v>5.09</v>
      </c>
      <c r="L94" s="113">
        <f t="shared" si="5"/>
        <v>1527</v>
      </c>
      <c r="M94" s="106"/>
    </row>
    <row r="95" spans="1:13" ht="24" customHeight="1">
      <c r="A95" s="102"/>
      <c r="B95" s="109">
        <f>'Tax Invoice'!D91</f>
        <v>4</v>
      </c>
      <c r="C95" s="119" t="s">
        <v>318</v>
      </c>
      <c r="D95" s="115" t="s">
        <v>318</v>
      </c>
      <c r="E95" s="123" t="s">
        <v>319</v>
      </c>
      <c r="F95" s="115" t="s">
        <v>159</v>
      </c>
      <c r="G95" s="179"/>
      <c r="H95" s="180"/>
      <c r="I95" s="116" t="s">
        <v>320</v>
      </c>
      <c r="J95" s="143">
        <f t="shared" si="4"/>
        <v>14.18</v>
      </c>
      <c r="K95" s="111">
        <v>14.18</v>
      </c>
      <c r="L95" s="113">
        <f t="shared" si="5"/>
        <v>56.72</v>
      </c>
      <c r="M95" s="106"/>
    </row>
    <row r="96" spans="1:13" ht="24" customHeight="1">
      <c r="A96" s="102"/>
      <c r="B96" s="109">
        <f>'Tax Invoice'!D92</f>
        <v>2</v>
      </c>
      <c r="C96" s="119" t="s">
        <v>321</v>
      </c>
      <c r="D96" s="115" t="s">
        <v>321</v>
      </c>
      <c r="E96" s="123" t="s">
        <v>322</v>
      </c>
      <c r="F96" s="115" t="s">
        <v>130</v>
      </c>
      <c r="G96" s="179" t="s">
        <v>103</v>
      </c>
      <c r="H96" s="180"/>
      <c r="I96" s="116" t="s">
        <v>323</v>
      </c>
      <c r="J96" s="143">
        <f t="shared" si="4"/>
        <v>16</v>
      </c>
      <c r="K96" s="111">
        <v>16</v>
      </c>
      <c r="L96" s="113">
        <f t="shared" si="5"/>
        <v>32</v>
      </c>
      <c r="M96" s="106"/>
    </row>
    <row r="97" spans="1:13" ht="12.75" customHeight="1">
      <c r="A97" s="102"/>
      <c r="B97" s="109">
        <f>'Tax Invoice'!D93</f>
        <v>2</v>
      </c>
      <c r="C97" s="119" t="s">
        <v>324</v>
      </c>
      <c r="D97" s="115" t="s">
        <v>405</v>
      </c>
      <c r="E97" s="123" t="s">
        <v>325</v>
      </c>
      <c r="F97" s="115" t="s">
        <v>326</v>
      </c>
      <c r="G97" s="179"/>
      <c r="H97" s="180"/>
      <c r="I97" s="116" t="s">
        <v>327</v>
      </c>
      <c r="J97" s="143">
        <f t="shared" si="4"/>
        <v>85.09</v>
      </c>
      <c r="K97" s="111">
        <v>85.09</v>
      </c>
      <c r="L97" s="113">
        <f t="shared" si="5"/>
        <v>170.18</v>
      </c>
      <c r="M97" s="106"/>
    </row>
    <row r="98" spans="1:13" ht="24" customHeight="1">
      <c r="A98" s="102"/>
      <c r="B98" s="109">
        <f>'Tax Invoice'!D94</f>
        <v>3</v>
      </c>
      <c r="C98" s="119" t="s">
        <v>328</v>
      </c>
      <c r="D98" s="115" t="s">
        <v>328</v>
      </c>
      <c r="E98" s="123" t="s">
        <v>329</v>
      </c>
      <c r="F98" s="115" t="s">
        <v>104</v>
      </c>
      <c r="G98" s="179"/>
      <c r="H98" s="180"/>
      <c r="I98" s="116" t="s">
        <v>330</v>
      </c>
      <c r="J98" s="143">
        <f t="shared" si="4"/>
        <v>61.45</v>
      </c>
      <c r="K98" s="111">
        <v>61.45</v>
      </c>
      <c r="L98" s="113">
        <f t="shared" si="5"/>
        <v>184.35000000000002</v>
      </c>
      <c r="M98" s="106"/>
    </row>
    <row r="99" spans="1:13" ht="24" customHeight="1">
      <c r="A99" s="102"/>
      <c r="B99" s="109">
        <f>'Tax Invoice'!D95</f>
        <v>2</v>
      </c>
      <c r="C99" s="119" t="s">
        <v>331</v>
      </c>
      <c r="D99" s="115" t="s">
        <v>331</v>
      </c>
      <c r="E99" s="123" t="s">
        <v>332</v>
      </c>
      <c r="F99" s="115" t="s">
        <v>100</v>
      </c>
      <c r="G99" s="179"/>
      <c r="H99" s="180"/>
      <c r="I99" s="116" t="s">
        <v>333</v>
      </c>
      <c r="J99" s="143">
        <f t="shared" si="4"/>
        <v>8.73</v>
      </c>
      <c r="K99" s="111">
        <v>8.73</v>
      </c>
      <c r="L99" s="113">
        <f t="shared" si="5"/>
        <v>17.46</v>
      </c>
      <c r="M99" s="106"/>
    </row>
    <row r="100" spans="1:13" ht="24" customHeight="1">
      <c r="A100" s="102"/>
      <c r="B100" s="109">
        <f>'Tax Invoice'!D96</f>
        <v>12</v>
      </c>
      <c r="C100" s="119" t="s">
        <v>334</v>
      </c>
      <c r="D100" s="115" t="s">
        <v>334</v>
      </c>
      <c r="E100" s="123" t="s">
        <v>335</v>
      </c>
      <c r="F100" s="115" t="s">
        <v>104</v>
      </c>
      <c r="G100" s="179"/>
      <c r="H100" s="180"/>
      <c r="I100" s="116" t="s">
        <v>336</v>
      </c>
      <c r="J100" s="143">
        <f t="shared" si="4"/>
        <v>25.09</v>
      </c>
      <c r="K100" s="111">
        <v>25.09</v>
      </c>
      <c r="L100" s="113">
        <f t="shared" si="5"/>
        <v>301.08</v>
      </c>
      <c r="M100" s="106"/>
    </row>
    <row r="101" spans="1:13" ht="12.75" customHeight="1">
      <c r="A101" s="102"/>
      <c r="B101" s="109">
        <f>'Tax Invoice'!D97</f>
        <v>9</v>
      </c>
      <c r="C101" s="119" t="s">
        <v>337</v>
      </c>
      <c r="D101" s="115" t="s">
        <v>337</v>
      </c>
      <c r="E101" s="123" t="s">
        <v>338</v>
      </c>
      <c r="F101" s="115" t="s">
        <v>101</v>
      </c>
      <c r="G101" s="179"/>
      <c r="H101" s="180"/>
      <c r="I101" s="116" t="s">
        <v>339</v>
      </c>
      <c r="J101" s="143">
        <f t="shared" si="4"/>
        <v>5.09</v>
      </c>
      <c r="K101" s="111">
        <v>5.09</v>
      </c>
      <c r="L101" s="113">
        <f t="shared" si="5"/>
        <v>45.81</v>
      </c>
      <c r="M101" s="106"/>
    </row>
    <row r="102" spans="1:13" ht="24" customHeight="1">
      <c r="A102" s="102"/>
      <c r="B102" s="109">
        <f>'Tax Invoice'!D98</f>
        <v>4</v>
      </c>
      <c r="C102" s="119" t="s">
        <v>340</v>
      </c>
      <c r="D102" s="115" t="s">
        <v>340</v>
      </c>
      <c r="E102" s="123" t="s">
        <v>341</v>
      </c>
      <c r="F102" s="115" t="s">
        <v>100</v>
      </c>
      <c r="G102" s="179"/>
      <c r="H102" s="180"/>
      <c r="I102" s="116" t="s">
        <v>342</v>
      </c>
      <c r="J102" s="143">
        <f t="shared" si="4"/>
        <v>68</v>
      </c>
      <c r="K102" s="111">
        <v>68</v>
      </c>
      <c r="L102" s="113">
        <f t="shared" si="5"/>
        <v>272</v>
      </c>
      <c r="M102" s="106"/>
    </row>
    <row r="103" spans="1:13" ht="24" customHeight="1">
      <c r="A103" s="102"/>
      <c r="B103" s="109">
        <f>'Tax Invoice'!D99</f>
        <v>8</v>
      </c>
      <c r="C103" s="119" t="s">
        <v>343</v>
      </c>
      <c r="D103" s="115" t="s">
        <v>343</v>
      </c>
      <c r="E103" s="123" t="s">
        <v>344</v>
      </c>
      <c r="F103" s="115" t="s">
        <v>345</v>
      </c>
      <c r="G103" s="179"/>
      <c r="H103" s="180"/>
      <c r="I103" s="116" t="s">
        <v>346</v>
      </c>
      <c r="J103" s="143">
        <f t="shared" si="4"/>
        <v>42.54</v>
      </c>
      <c r="K103" s="111">
        <v>42.54</v>
      </c>
      <c r="L103" s="113">
        <f t="shared" si="5"/>
        <v>340.32</v>
      </c>
      <c r="M103" s="106"/>
    </row>
    <row r="104" spans="1:13" ht="12.75" customHeight="1">
      <c r="A104" s="102"/>
      <c r="B104" s="109">
        <f>'Tax Invoice'!D100</f>
        <v>6</v>
      </c>
      <c r="C104" s="119" t="s">
        <v>105</v>
      </c>
      <c r="D104" s="115" t="s">
        <v>105</v>
      </c>
      <c r="E104" s="123" t="s">
        <v>106</v>
      </c>
      <c r="F104" s="115" t="s">
        <v>100</v>
      </c>
      <c r="G104" s="179"/>
      <c r="H104" s="180"/>
      <c r="I104" s="116" t="s">
        <v>107</v>
      </c>
      <c r="J104" s="143">
        <f t="shared" si="4"/>
        <v>37.82</v>
      </c>
      <c r="K104" s="111">
        <v>37.82</v>
      </c>
      <c r="L104" s="113">
        <f t="shared" si="5"/>
        <v>226.92000000000002</v>
      </c>
      <c r="M104" s="106"/>
    </row>
    <row r="105" spans="1:13" ht="12.75" customHeight="1">
      <c r="A105" s="102"/>
      <c r="B105" s="109">
        <f>'Tax Invoice'!D101</f>
        <v>4</v>
      </c>
      <c r="C105" s="119" t="s">
        <v>347</v>
      </c>
      <c r="D105" s="115" t="s">
        <v>347</v>
      </c>
      <c r="E105" s="123" t="s">
        <v>348</v>
      </c>
      <c r="F105" s="115" t="s">
        <v>129</v>
      </c>
      <c r="G105" s="179"/>
      <c r="H105" s="180"/>
      <c r="I105" s="116" t="s">
        <v>349</v>
      </c>
      <c r="J105" s="143">
        <f t="shared" si="4"/>
        <v>36</v>
      </c>
      <c r="K105" s="111">
        <v>36</v>
      </c>
      <c r="L105" s="113">
        <f t="shared" si="5"/>
        <v>144</v>
      </c>
      <c r="M105" s="106"/>
    </row>
    <row r="106" spans="1:13" ht="24" customHeight="1">
      <c r="A106" s="102"/>
      <c r="B106" s="109">
        <f>'Tax Invoice'!D102</f>
        <v>1</v>
      </c>
      <c r="C106" s="119" t="s">
        <v>350</v>
      </c>
      <c r="D106" s="115" t="s">
        <v>350</v>
      </c>
      <c r="E106" s="123" t="s">
        <v>351</v>
      </c>
      <c r="F106" s="115" t="s">
        <v>98</v>
      </c>
      <c r="G106" s="179" t="s">
        <v>213</v>
      </c>
      <c r="H106" s="180"/>
      <c r="I106" s="116" t="s">
        <v>352</v>
      </c>
      <c r="J106" s="143">
        <f t="shared" si="4"/>
        <v>28.36</v>
      </c>
      <c r="K106" s="111">
        <v>28.36</v>
      </c>
      <c r="L106" s="113">
        <f t="shared" si="5"/>
        <v>28.36</v>
      </c>
      <c r="M106" s="106"/>
    </row>
    <row r="107" spans="1:13" ht="24" customHeight="1">
      <c r="A107" s="102"/>
      <c r="B107" s="109">
        <f>'Tax Invoice'!D103</f>
        <v>1</v>
      </c>
      <c r="C107" s="119" t="s">
        <v>353</v>
      </c>
      <c r="D107" s="115" t="s">
        <v>353</v>
      </c>
      <c r="E107" s="123" t="s">
        <v>354</v>
      </c>
      <c r="F107" s="115" t="s">
        <v>100</v>
      </c>
      <c r="G107" s="179" t="s">
        <v>213</v>
      </c>
      <c r="H107" s="180"/>
      <c r="I107" s="116" t="s">
        <v>355</v>
      </c>
      <c r="J107" s="143">
        <f t="shared" si="4"/>
        <v>28.36</v>
      </c>
      <c r="K107" s="111">
        <v>28.36</v>
      </c>
      <c r="L107" s="113">
        <f t="shared" si="5"/>
        <v>28.36</v>
      </c>
      <c r="M107" s="106"/>
    </row>
    <row r="108" spans="1:13" ht="24" customHeight="1">
      <c r="A108" s="102"/>
      <c r="B108" s="109">
        <f>'Tax Invoice'!D104</f>
        <v>1</v>
      </c>
      <c r="C108" s="119" t="s">
        <v>356</v>
      </c>
      <c r="D108" s="115" t="s">
        <v>356</v>
      </c>
      <c r="E108" s="123" t="s">
        <v>357</v>
      </c>
      <c r="F108" s="115" t="s">
        <v>102</v>
      </c>
      <c r="G108" s="179"/>
      <c r="H108" s="180"/>
      <c r="I108" s="116" t="s">
        <v>358</v>
      </c>
      <c r="J108" s="143">
        <f t="shared" si="4"/>
        <v>89.09</v>
      </c>
      <c r="K108" s="111">
        <v>89.09</v>
      </c>
      <c r="L108" s="113">
        <f t="shared" si="5"/>
        <v>89.09</v>
      </c>
      <c r="M108" s="106"/>
    </row>
    <row r="109" spans="1:13" ht="24" customHeight="1">
      <c r="A109" s="102"/>
      <c r="B109" s="109">
        <f>'Tax Invoice'!D105</f>
        <v>1</v>
      </c>
      <c r="C109" s="119" t="s">
        <v>109</v>
      </c>
      <c r="D109" s="115" t="s">
        <v>109</v>
      </c>
      <c r="E109" s="123" t="s">
        <v>112</v>
      </c>
      <c r="F109" s="115" t="s">
        <v>113</v>
      </c>
      <c r="G109" s="179"/>
      <c r="H109" s="180"/>
      <c r="I109" s="116" t="s">
        <v>110</v>
      </c>
      <c r="J109" s="143">
        <f t="shared" si="4"/>
        <v>134.54</v>
      </c>
      <c r="K109" s="111">
        <v>134.54</v>
      </c>
      <c r="L109" s="113">
        <f t="shared" si="5"/>
        <v>134.54</v>
      </c>
      <c r="M109" s="106"/>
    </row>
    <row r="110" spans="1:13" ht="24" customHeight="1">
      <c r="A110" s="102"/>
      <c r="B110" s="109">
        <f>'Tax Invoice'!D106</f>
        <v>1</v>
      </c>
      <c r="C110" s="119" t="s">
        <v>359</v>
      </c>
      <c r="D110" s="115" t="s">
        <v>359</v>
      </c>
      <c r="E110" s="123" t="s">
        <v>360</v>
      </c>
      <c r="F110" s="115" t="s">
        <v>111</v>
      </c>
      <c r="G110" s="179"/>
      <c r="H110" s="180"/>
      <c r="I110" s="116" t="s">
        <v>361</v>
      </c>
      <c r="J110" s="143">
        <f t="shared" si="4"/>
        <v>87.27</v>
      </c>
      <c r="K110" s="111">
        <v>87.27</v>
      </c>
      <c r="L110" s="113">
        <f t="shared" si="5"/>
        <v>87.27</v>
      </c>
      <c r="M110" s="106"/>
    </row>
    <row r="111" spans="1:13" ht="24" customHeight="1">
      <c r="A111" s="102"/>
      <c r="B111" s="109">
        <f>'Tax Invoice'!D107</f>
        <v>2</v>
      </c>
      <c r="C111" s="119" t="s">
        <v>359</v>
      </c>
      <c r="D111" s="115" t="s">
        <v>359</v>
      </c>
      <c r="E111" s="123" t="s">
        <v>362</v>
      </c>
      <c r="F111" s="115" t="s">
        <v>294</v>
      </c>
      <c r="G111" s="179"/>
      <c r="H111" s="180"/>
      <c r="I111" s="116" t="s">
        <v>361</v>
      </c>
      <c r="J111" s="143">
        <f t="shared" si="4"/>
        <v>87.27</v>
      </c>
      <c r="K111" s="111">
        <v>87.27</v>
      </c>
      <c r="L111" s="113">
        <f t="shared" si="5"/>
        <v>174.54</v>
      </c>
      <c r="M111" s="106"/>
    </row>
    <row r="112" spans="1:13" ht="36" customHeight="1">
      <c r="A112" s="102"/>
      <c r="B112" s="109">
        <f>'Tax Invoice'!D108</f>
        <v>1</v>
      </c>
      <c r="C112" s="119" t="s">
        <v>363</v>
      </c>
      <c r="D112" s="115" t="s">
        <v>363</v>
      </c>
      <c r="E112" s="123" t="s">
        <v>364</v>
      </c>
      <c r="F112" s="115" t="s">
        <v>365</v>
      </c>
      <c r="G112" s="179"/>
      <c r="H112" s="180"/>
      <c r="I112" s="116" t="s">
        <v>366</v>
      </c>
      <c r="J112" s="143">
        <f t="shared" si="4"/>
        <v>199.99</v>
      </c>
      <c r="K112" s="111">
        <v>199.99</v>
      </c>
      <c r="L112" s="113">
        <f t="shared" si="5"/>
        <v>199.99</v>
      </c>
      <c r="M112" s="106"/>
    </row>
    <row r="113" spans="1:13" ht="24" customHeight="1">
      <c r="A113" s="102"/>
      <c r="B113" s="109">
        <f>'Tax Invoice'!D109</f>
        <v>1</v>
      </c>
      <c r="C113" s="119" t="s">
        <v>367</v>
      </c>
      <c r="D113" s="115" t="s">
        <v>367</v>
      </c>
      <c r="E113" s="123" t="s">
        <v>368</v>
      </c>
      <c r="F113" s="115"/>
      <c r="G113" s="179"/>
      <c r="H113" s="180"/>
      <c r="I113" s="116" t="s">
        <v>369</v>
      </c>
      <c r="J113" s="143">
        <f t="shared" si="4"/>
        <v>192.36</v>
      </c>
      <c r="K113" s="111">
        <v>192.36</v>
      </c>
      <c r="L113" s="113">
        <f t="shared" si="5"/>
        <v>192.36</v>
      </c>
      <c r="M113" s="106"/>
    </row>
    <row r="114" spans="1:13" ht="24" customHeight="1">
      <c r="A114" s="102"/>
      <c r="B114" s="109">
        <f>'Tax Invoice'!D110</f>
        <v>3</v>
      </c>
      <c r="C114" s="119" t="s">
        <v>115</v>
      </c>
      <c r="D114" s="115" t="s">
        <v>115</v>
      </c>
      <c r="E114" s="123" t="s">
        <v>116</v>
      </c>
      <c r="F114" s="115" t="s">
        <v>97</v>
      </c>
      <c r="G114" s="179"/>
      <c r="H114" s="180"/>
      <c r="I114" s="116" t="s">
        <v>117</v>
      </c>
      <c r="J114" s="143">
        <f t="shared" si="4"/>
        <v>23.27</v>
      </c>
      <c r="K114" s="111">
        <v>23.27</v>
      </c>
      <c r="L114" s="113">
        <f t="shared" si="5"/>
        <v>69.81</v>
      </c>
      <c r="M114" s="106"/>
    </row>
    <row r="115" spans="1:13" ht="24" customHeight="1">
      <c r="A115" s="102"/>
      <c r="B115" s="109">
        <f>'Tax Invoice'!D111</f>
        <v>1</v>
      </c>
      <c r="C115" s="119" t="s">
        <v>370</v>
      </c>
      <c r="D115" s="115" t="s">
        <v>370</v>
      </c>
      <c r="E115" s="123" t="s">
        <v>371</v>
      </c>
      <c r="F115" s="115" t="s">
        <v>130</v>
      </c>
      <c r="G115" s="179"/>
      <c r="H115" s="180"/>
      <c r="I115" s="116" t="s">
        <v>372</v>
      </c>
      <c r="J115" s="143">
        <f t="shared" si="4"/>
        <v>23.27</v>
      </c>
      <c r="K115" s="111">
        <v>23.27</v>
      </c>
      <c r="L115" s="113">
        <f t="shared" si="5"/>
        <v>23.27</v>
      </c>
      <c r="M115" s="106"/>
    </row>
    <row r="116" spans="1:13" ht="24" customHeight="1">
      <c r="A116" s="102"/>
      <c r="B116" s="109">
        <f>'Tax Invoice'!D112</f>
        <v>1</v>
      </c>
      <c r="C116" s="119" t="s">
        <v>373</v>
      </c>
      <c r="D116" s="115" t="s">
        <v>373</v>
      </c>
      <c r="E116" s="123" t="s">
        <v>374</v>
      </c>
      <c r="F116" s="115" t="s">
        <v>130</v>
      </c>
      <c r="G116" s="179"/>
      <c r="H116" s="180"/>
      <c r="I116" s="116" t="s">
        <v>375</v>
      </c>
      <c r="J116" s="143">
        <f t="shared" si="4"/>
        <v>26.91</v>
      </c>
      <c r="K116" s="111">
        <v>26.91</v>
      </c>
      <c r="L116" s="113">
        <f t="shared" si="5"/>
        <v>26.91</v>
      </c>
      <c r="M116" s="106"/>
    </row>
    <row r="117" spans="1:13" ht="24" customHeight="1">
      <c r="A117" s="102"/>
      <c r="B117" s="109">
        <f>'Tax Invoice'!D113</f>
        <v>2</v>
      </c>
      <c r="C117" s="119" t="s">
        <v>373</v>
      </c>
      <c r="D117" s="115" t="s">
        <v>373</v>
      </c>
      <c r="E117" s="123" t="s">
        <v>376</v>
      </c>
      <c r="F117" s="115" t="s">
        <v>144</v>
      </c>
      <c r="G117" s="179"/>
      <c r="H117" s="180"/>
      <c r="I117" s="116" t="s">
        <v>375</v>
      </c>
      <c r="J117" s="143">
        <f t="shared" si="4"/>
        <v>26.91</v>
      </c>
      <c r="K117" s="111">
        <v>26.91</v>
      </c>
      <c r="L117" s="113">
        <f t="shared" si="5"/>
        <v>53.82</v>
      </c>
      <c r="M117" s="106"/>
    </row>
    <row r="118" spans="1:13" ht="24" customHeight="1">
      <c r="A118" s="102"/>
      <c r="B118" s="109">
        <f>'Tax Invoice'!D114</f>
        <v>2</v>
      </c>
      <c r="C118" s="119" t="s">
        <v>373</v>
      </c>
      <c r="D118" s="115" t="s">
        <v>373</v>
      </c>
      <c r="E118" s="123" t="s">
        <v>377</v>
      </c>
      <c r="F118" s="115" t="s">
        <v>97</v>
      </c>
      <c r="G118" s="179"/>
      <c r="H118" s="180"/>
      <c r="I118" s="116" t="s">
        <v>375</v>
      </c>
      <c r="J118" s="143">
        <f t="shared" ref="J118:J124" si="6">ROUNDUP(K118*$O$1,2)</f>
        <v>26.91</v>
      </c>
      <c r="K118" s="111">
        <v>26.91</v>
      </c>
      <c r="L118" s="113">
        <f t="shared" ref="L118:L124" si="7">J118*B118</f>
        <v>53.82</v>
      </c>
      <c r="M118" s="106"/>
    </row>
    <row r="119" spans="1:13" ht="24" customHeight="1">
      <c r="A119" s="102"/>
      <c r="B119" s="109">
        <f>'Tax Invoice'!D115</f>
        <v>1</v>
      </c>
      <c r="C119" s="119" t="s">
        <v>378</v>
      </c>
      <c r="D119" s="115" t="s">
        <v>378</v>
      </c>
      <c r="E119" s="123" t="s">
        <v>379</v>
      </c>
      <c r="F119" s="115" t="s">
        <v>130</v>
      </c>
      <c r="G119" s="179"/>
      <c r="H119" s="180"/>
      <c r="I119" s="116" t="s">
        <v>380</v>
      </c>
      <c r="J119" s="143">
        <f t="shared" si="6"/>
        <v>141.81</v>
      </c>
      <c r="K119" s="111">
        <v>141.81</v>
      </c>
      <c r="L119" s="113">
        <f t="shared" si="7"/>
        <v>141.81</v>
      </c>
      <c r="M119" s="106"/>
    </row>
    <row r="120" spans="1:13" ht="24" customHeight="1">
      <c r="A120" s="102"/>
      <c r="B120" s="109">
        <f>'Tax Invoice'!D116</f>
        <v>1</v>
      </c>
      <c r="C120" s="119" t="s">
        <v>381</v>
      </c>
      <c r="D120" s="115" t="s">
        <v>381</v>
      </c>
      <c r="E120" s="123" t="s">
        <v>382</v>
      </c>
      <c r="F120" s="115" t="s">
        <v>130</v>
      </c>
      <c r="G120" s="179"/>
      <c r="H120" s="180"/>
      <c r="I120" s="116" t="s">
        <v>383</v>
      </c>
      <c r="J120" s="143">
        <f t="shared" si="6"/>
        <v>23.27</v>
      </c>
      <c r="K120" s="111">
        <v>23.27</v>
      </c>
      <c r="L120" s="113">
        <f t="shared" si="7"/>
        <v>23.27</v>
      </c>
      <c r="M120" s="106"/>
    </row>
    <row r="121" spans="1:13" ht="24" customHeight="1">
      <c r="A121" s="102"/>
      <c r="B121" s="109">
        <f>'Tax Invoice'!D117</f>
        <v>1</v>
      </c>
      <c r="C121" s="119" t="s">
        <v>384</v>
      </c>
      <c r="D121" s="115" t="s">
        <v>384</v>
      </c>
      <c r="E121" s="123" t="s">
        <v>385</v>
      </c>
      <c r="F121" s="115" t="s">
        <v>97</v>
      </c>
      <c r="G121" s="179"/>
      <c r="H121" s="180"/>
      <c r="I121" s="116" t="s">
        <v>386</v>
      </c>
      <c r="J121" s="143">
        <f t="shared" si="6"/>
        <v>26.91</v>
      </c>
      <c r="K121" s="111">
        <v>26.91</v>
      </c>
      <c r="L121" s="113">
        <f t="shared" si="7"/>
        <v>26.91</v>
      </c>
      <c r="M121" s="106"/>
    </row>
    <row r="122" spans="1:13" ht="24" customHeight="1">
      <c r="A122" s="102"/>
      <c r="B122" s="109">
        <f>'Tax Invoice'!D118</f>
        <v>3</v>
      </c>
      <c r="C122" s="119" t="s">
        <v>384</v>
      </c>
      <c r="D122" s="115" t="s">
        <v>384</v>
      </c>
      <c r="E122" s="123" t="s">
        <v>387</v>
      </c>
      <c r="F122" s="115" t="s">
        <v>388</v>
      </c>
      <c r="G122" s="179"/>
      <c r="H122" s="180"/>
      <c r="I122" s="116" t="s">
        <v>386</v>
      </c>
      <c r="J122" s="143">
        <f t="shared" si="6"/>
        <v>26.91</v>
      </c>
      <c r="K122" s="111">
        <v>26.91</v>
      </c>
      <c r="L122" s="113">
        <f t="shared" si="7"/>
        <v>80.73</v>
      </c>
      <c r="M122" s="106"/>
    </row>
    <row r="123" spans="1:13" ht="24" customHeight="1">
      <c r="A123" s="102"/>
      <c r="B123" s="109">
        <f>'Tax Invoice'!D119</f>
        <v>2</v>
      </c>
      <c r="C123" s="119" t="s">
        <v>389</v>
      </c>
      <c r="D123" s="115" t="s">
        <v>389</v>
      </c>
      <c r="E123" s="123" t="s">
        <v>390</v>
      </c>
      <c r="F123" s="115" t="s">
        <v>130</v>
      </c>
      <c r="G123" s="179"/>
      <c r="H123" s="180"/>
      <c r="I123" s="116" t="s">
        <v>391</v>
      </c>
      <c r="J123" s="143">
        <f t="shared" si="6"/>
        <v>26.91</v>
      </c>
      <c r="K123" s="111">
        <v>26.91</v>
      </c>
      <c r="L123" s="113">
        <f t="shared" si="7"/>
        <v>53.82</v>
      </c>
      <c r="M123" s="106"/>
    </row>
    <row r="124" spans="1:13" ht="24" customHeight="1">
      <c r="A124" s="102"/>
      <c r="B124" s="110">
        <f>'Tax Invoice'!D120</f>
        <v>1</v>
      </c>
      <c r="C124" s="120" t="s">
        <v>392</v>
      </c>
      <c r="D124" s="117" t="s">
        <v>392</v>
      </c>
      <c r="E124" s="124" t="s">
        <v>393</v>
      </c>
      <c r="F124" s="117" t="s">
        <v>394</v>
      </c>
      <c r="G124" s="185"/>
      <c r="H124" s="186"/>
      <c r="I124" s="118" t="s">
        <v>395</v>
      </c>
      <c r="J124" s="144">
        <f t="shared" si="6"/>
        <v>45.09</v>
      </c>
      <c r="K124" s="112">
        <v>45.09</v>
      </c>
      <c r="L124" s="114">
        <f t="shared" si="7"/>
        <v>45.09</v>
      </c>
      <c r="M124" s="106"/>
    </row>
    <row r="125" spans="1:13" ht="12.75" customHeight="1">
      <c r="A125" s="102"/>
      <c r="B125" s="155">
        <f>SUM(B22:B124)</f>
        <v>1050</v>
      </c>
      <c r="C125" s="145" t="s">
        <v>20</v>
      </c>
      <c r="D125" s="145"/>
      <c r="E125" s="145"/>
      <c r="F125" s="145"/>
      <c r="G125" s="145"/>
      <c r="H125" s="145"/>
      <c r="I125" s="145"/>
      <c r="J125" s="157" t="s">
        <v>67</v>
      </c>
      <c r="K125" s="151" t="s">
        <v>67</v>
      </c>
      <c r="L125" s="148">
        <f>SUM(L22:L124)</f>
        <v>17083.700000000008</v>
      </c>
      <c r="M125" s="106"/>
    </row>
    <row r="126" spans="1:13" ht="12.75" customHeight="1">
      <c r="A126" s="102"/>
      <c r="B126" s="145"/>
      <c r="C126" s="145"/>
      <c r="D126" s="145"/>
      <c r="E126" s="145"/>
      <c r="F126" s="145"/>
      <c r="G126" s="145"/>
      <c r="H126" s="145"/>
      <c r="I126" s="145"/>
      <c r="J126" s="150" t="s">
        <v>59</v>
      </c>
      <c r="K126" s="150" t="s">
        <v>59</v>
      </c>
      <c r="L126" s="148">
        <f>Invoice!K126</f>
        <v>-6833.4800000000032</v>
      </c>
      <c r="M126" s="106"/>
    </row>
    <row r="127" spans="1:13" ht="12.75" customHeight="1" outlineLevel="1">
      <c r="A127" s="102"/>
      <c r="B127" s="145"/>
      <c r="C127" s="145"/>
      <c r="D127" s="145"/>
      <c r="E127" s="145"/>
      <c r="F127" s="145"/>
      <c r="G127" s="145"/>
      <c r="H127" s="145"/>
      <c r="I127" s="145"/>
      <c r="J127" s="151" t="s">
        <v>60</v>
      </c>
      <c r="K127" s="151" t="s">
        <v>60</v>
      </c>
      <c r="L127" s="148">
        <f>Invoice!K127</f>
        <v>0</v>
      </c>
      <c r="M127" s="106"/>
    </row>
    <row r="128" spans="1:13" ht="12.75" customHeight="1">
      <c r="A128" s="102"/>
      <c r="B128" s="145"/>
      <c r="C128" s="145"/>
      <c r="D128" s="145"/>
      <c r="E128" s="145"/>
      <c r="F128" s="145"/>
      <c r="G128" s="145"/>
      <c r="H128" s="145"/>
      <c r="I128" s="145"/>
      <c r="J128" s="151" t="s">
        <v>68</v>
      </c>
      <c r="K128" s="151" t="s">
        <v>68</v>
      </c>
      <c r="L128" s="148">
        <f>SUM(L125:L127)</f>
        <v>10250.220000000005</v>
      </c>
      <c r="M128" s="106"/>
    </row>
    <row r="129" spans="1:13" ht="12.75" customHeight="1">
      <c r="A129" s="6"/>
      <c r="B129" s="187" t="s">
        <v>410</v>
      </c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8"/>
    </row>
    <row r="130" spans="1:13" ht="12.75" customHeight="1"/>
    <row r="131" spans="1:13" ht="12.75" customHeight="1"/>
    <row r="132" spans="1:13" ht="12.75" customHeight="1"/>
    <row r="133" spans="1:13" ht="12.75" customHeight="1"/>
    <row r="134" spans="1:13" ht="12.75" customHeight="1"/>
    <row r="135" spans="1:13" ht="12.75" customHeight="1"/>
    <row r="136" spans="1:13" ht="12.75" customHeight="1"/>
  </sheetData>
  <mergeCells count="109">
    <mergeCell ref="G121:H121"/>
    <mergeCell ref="G122:H122"/>
    <mergeCell ref="G123:H123"/>
    <mergeCell ref="G124:H124"/>
    <mergeCell ref="B129:L129"/>
    <mergeCell ref="G116:H116"/>
    <mergeCell ref="G117:H117"/>
    <mergeCell ref="G118:H118"/>
    <mergeCell ref="G119:H119"/>
    <mergeCell ref="G120:H120"/>
    <mergeCell ref="G111:H111"/>
    <mergeCell ref="G112:H112"/>
    <mergeCell ref="G113:H113"/>
    <mergeCell ref="G114:H114"/>
    <mergeCell ref="G115:H115"/>
    <mergeCell ref="G106:H106"/>
    <mergeCell ref="G107:H107"/>
    <mergeCell ref="G108:H108"/>
    <mergeCell ref="G109:H109"/>
    <mergeCell ref="G110:H110"/>
    <mergeCell ref="G101:H101"/>
    <mergeCell ref="G102:H102"/>
    <mergeCell ref="G103:H103"/>
    <mergeCell ref="G104:H104"/>
    <mergeCell ref="G105:H105"/>
    <mergeCell ref="G96:H96"/>
    <mergeCell ref="G97:H97"/>
    <mergeCell ref="G98:H98"/>
    <mergeCell ref="G99:H99"/>
    <mergeCell ref="G100:H100"/>
    <mergeCell ref="G91:H91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81:H81"/>
    <mergeCell ref="G82:H82"/>
    <mergeCell ref="G83:H83"/>
    <mergeCell ref="G84:H84"/>
    <mergeCell ref="G85:H85"/>
    <mergeCell ref="G76:H76"/>
    <mergeCell ref="G77:H77"/>
    <mergeCell ref="G78:H78"/>
    <mergeCell ref="G79:H79"/>
    <mergeCell ref="G80:H80"/>
    <mergeCell ref="G71:H71"/>
    <mergeCell ref="G72:H72"/>
    <mergeCell ref="G73:H73"/>
    <mergeCell ref="G74:H74"/>
    <mergeCell ref="G75:H75"/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63:H63"/>
    <mergeCell ref="G64:H64"/>
    <mergeCell ref="G65:H65"/>
    <mergeCell ref="G66:H66"/>
    <mergeCell ref="G67:H67"/>
    <mergeCell ref="G68:H68"/>
    <mergeCell ref="G69:H69"/>
    <mergeCell ref="G70:H70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17083.700000000008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45495</v>
      </c>
      <c r="H3" s="156"/>
      <c r="N3" s="15">
        <v>17083.700000000008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36.14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39.119999999999997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46.42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23.78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26.15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21.49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124</v>
      </c>
      <c r="D18" s="50">
        <f>Invoice!B22</f>
        <v>78</v>
      </c>
      <c r="E18" s="51">
        <f>'Shipping Invoice'!K22*$N$1</f>
        <v>12.36</v>
      </c>
      <c r="F18" s="51">
        <f>D18*E18</f>
        <v>964.07999999999993</v>
      </c>
      <c r="G18" s="52">
        <f>E18*$E$14</f>
        <v>12.36</v>
      </c>
      <c r="H18" s="53">
        <f>D18*G18</f>
        <v>964.07999999999993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Flexible acrylic labret, 16g (1.2mm) with 3mm UV ballLength: 6mmColor: Black</v>
      </c>
      <c r="B19" s="49" t="str">
        <f>'Copy paste to Here'!C23</f>
        <v>ALBEVB</v>
      </c>
      <c r="C19" s="50" t="s">
        <v>127</v>
      </c>
      <c r="D19" s="50">
        <f>Invoice!B23</f>
        <v>48</v>
      </c>
      <c r="E19" s="51">
        <f>'Shipping Invoice'!K23*$N$1</f>
        <v>5.09</v>
      </c>
      <c r="F19" s="51">
        <f t="shared" ref="F19:F82" si="0">D19*E19</f>
        <v>244.32</v>
      </c>
      <c r="G19" s="52">
        <f t="shared" ref="G19:G82" si="1">E19*$E$14</f>
        <v>5.09</v>
      </c>
      <c r="H19" s="55">
        <f t="shared" ref="H19:H82" si="2">D19*G19</f>
        <v>244.32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AB</v>
      </c>
      <c r="B20" s="49" t="str">
        <f>'Copy paste to Here'!C24</f>
        <v>ANBBC25</v>
      </c>
      <c r="C20" s="50" t="s">
        <v>132</v>
      </c>
      <c r="D20" s="50">
        <f>Invoice!B24</f>
        <v>2</v>
      </c>
      <c r="E20" s="51">
        <f>'Shipping Invoice'!K24*$N$1</f>
        <v>12.36</v>
      </c>
      <c r="F20" s="51">
        <f t="shared" si="0"/>
        <v>24.72</v>
      </c>
      <c r="G20" s="52">
        <f t="shared" si="1"/>
        <v>12.36</v>
      </c>
      <c r="H20" s="55">
        <f t="shared" si="2"/>
        <v>24.72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bone, 20g (0.8mm) with a 2.5mm round top with bezel set SwarovskiⓇ crystalCrystal Color: Light Sapphire</v>
      </c>
      <c r="B21" s="49" t="str">
        <f>'Copy paste to Here'!C25</f>
        <v>ANBBC25</v>
      </c>
      <c r="C21" s="50" t="s">
        <v>132</v>
      </c>
      <c r="D21" s="50">
        <f>Invoice!B25</f>
        <v>6</v>
      </c>
      <c r="E21" s="51">
        <f>'Shipping Invoice'!K25*$N$1</f>
        <v>12.36</v>
      </c>
      <c r="F21" s="51">
        <f t="shared" si="0"/>
        <v>74.16</v>
      </c>
      <c r="G21" s="52">
        <f t="shared" si="1"/>
        <v>12.36</v>
      </c>
      <c r="H21" s="55">
        <f t="shared" si="2"/>
        <v>74.16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Clear</v>
      </c>
      <c r="B22" s="49" t="str">
        <f>'Copy paste to Here'!C26</f>
        <v>ANSBC25</v>
      </c>
      <c r="C22" s="50" t="s">
        <v>138</v>
      </c>
      <c r="D22" s="50">
        <f>Invoice!B26</f>
        <v>9</v>
      </c>
      <c r="E22" s="51">
        <f>'Shipping Invoice'!K26*$N$1</f>
        <v>12.36</v>
      </c>
      <c r="F22" s="51">
        <f t="shared" si="0"/>
        <v>111.24</v>
      </c>
      <c r="G22" s="52">
        <f t="shared" si="1"/>
        <v>12.36</v>
      </c>
      <c r="H22" s="55">
        <f t="shared" si="2"/>
        <v>111.24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Solid acrylic double flared plugGauge: 8mmColor: White</v>
      </c>
      <c r="B23" s="49" t="str">
        <f>'Copy paste to Here'!C27</f>
        <v>ASPG</v>
      </c>
      <c r="C23" s="50" t="s">
        <v>396</v>
      </c>
      <c r="D23" s="50">
        <f>Invoice!B27</f>
        <v>2</v>
      </c>
      <c r="E23" s="51">
        <f>'Shipping Invoice'!K27*$N$1</f>
        <v>17.45</v>
      </c>
      <c r="F23" s="51">
        <f t="shared" si="0"/>
        <v>34.9</v>
      </c>
      <c r="G23" s="52">
        <f t="shared" si="1"/>
        <v>17.45</v>
      </c>
      <c r="H23" s="55">
        <f t="shared" si="2"/>
        <v>34.9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PVD plated 316L steel eyebrow barbell, 18g (1mm) with two 3mm ballsColor: High PolishLength: 8mm</v>
      </c>
      <c r="B24" s="49" t="str">
        <f>'Copy paste to Here'!C28</f>
        <v>BB18B3</v>
      </c>
      <c r="C24" s="50" t="s">
        <v>146</v>
      </c>
      <c r="D24" s="50">
        <f>Invoice!B28</f>
        <v>6</v>
      </c>
      <c r="E24" s="51">
        <f>'Shipping Invoice'!K28*$N$1</f>
        <v>6.91</v>
      </c>
      <c r="F24" s="51">
        <f t="shared" si="0"/>
        <v>41.46</v>
      </c>
      <c r="G24" s="52">
        <f t="shared" si="1"/>
        <v>6.91</v>
      </c>
      <c r="H24" s="55">
        <f t="shared" si="2"/>
        <v>41.46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PVD plated 316L steel eyebrow barbell, 18g (1mm) with two 3mm ballsColor: High PolishLength: 10mm</v>
      </c>
      <c r="B25" s="49" t="str">
        <f>'Copy paste to Here'!C29</f>
        <v>BB18B3</v>
      </c>
      <c r="C25" s="50" t="s">
        <v>146</v>
      </c>
      <c r="D25" s="50">
        <f>Invoice!B29</f>
        <v>6</v>
      </c>
      <c r="E25" s="51">
        <f>'Shipping Invoice'!K29*$N$1</f>
        <v>6.91</v>
      </c>
      <c r="F25" s="51">
        <f t="shared" si="0"/>
        <v>41.46</v>
      </c>
      <c r="G25" s="52">
        <f t="shared" si="1"/>
        <v>6.91</v>
      </c>
      <c r="H25" s="55">
        <f t="shared" si="2"/>
        <v>41.46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316L steel eyebrow barbell, 16g (1.2mm) with two 3mm ballsLength: 6mm</v>
      </c>
      <c r="B26" s="49" t="str">
        <f>'Copy paste to Here'!C30</f>
        <v>BBEB</v>
      </c>
      <c r="C26" s="50" t="s">
        <v>151</v>
      </c>
      <c r="D26" s="50">
        <f>Invoice!B30</f>
        <v>8</v>
      </c>
      <c r="E26" s="51">
        <f>'Shipping Invoice'!K30*$N$1</f>
        <v>5.82</v>
      </c>
      <c r="F26" s="51">
        <f t="shared" si="0"/>
        <v>46.56</v>
      </c>
      <c r="G26" s="52">
        <f t="shared" si="1"/>
        <v>5.82</v>
      </c>
      <c r="H26" s="55">
        <f t="shared" si="2"/>
        <v>46.56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PVD plated 316L steel industrial barbell, 1.2mm (16g) with two 4mm conesLength: 38mmColor: Black</v>
      </c>
      <c r="B27" s="49" t="str">
        <f>'Copy paste to Here'!C31</f>
        <v>BBEITCN</v>
      </c>
      <c r="C27" s="50" t="s">
        <v>154</v>
      </c>
      <c r="D27" s="50">
        <f>Invoice!B31</f>
        <v>1</v>
      </c>
      <c r="E27" s="51">
        <f>'Shipping Invoice'!K31*$N$1</f>
        <v>26.91</v>
      </c>
      <c r="F27" s="51">
        <f t="shared" si="0"/>
        <v>26.91</v>
      </c>
      <c r="G27" s="52">
        <f t="shared" si="1"/>
        <v>26.91</v>
      </c>
      <c r="H27" s="55">
        <f t="shared" si="2"/>
        <v>26.91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PVD plated 316L steel industrial barbell, 1.2mm (16g) with two 4mm conesLength: 38mmColor: Rainbow</v>
      </c>
      <c r="B28" s="49" t="str">
        <f>'Copy paste to Here'!C32</f>
        <v>BBEITCN</v>
      </c>
      <c r="C28" s="50" t="s">
        <v>154</v>
      </c>
      <c r="D28" s="50">
        <f>Invoice!B32</f>
        <v>1</v>
      </c>
      <c r="E28" s="51">
        <f>'Shipping Invoice'!K32*$N$1</f>
        <v>26.91</v>
      </c>
      <c r="F28" s="51">
        <f t="shared" si="0"/>
        <v>26.91</v>
      </c>
      <c r="G28" s="52">
        <f t="shared" si="1"/>
        <v>26.91</v>
      </c>
      <c r="H28" s="55">
        <f t="shared" si="2"/>
        <v>26.91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PVD plated 316L steel industrial barbell, 1.2mm (16g) with two 4mm conesLength: 38mmColor: Gold</v>
      </c>
      <c r="B29" s="49" t="str">
        <f>'Copy paste to Here'!C33</f>
        <v>BBEITCN</v>
      </c>
      <c r="C29" s="50" t="s">
        <v>154</v>
      </c>
      <c r="D29" s="50">
        <f>Invoice!B33</f>
        <v>1</v>
      </c>
      <c r="E29" s="51">
        <f>'Shipping Invoice'!K33*$N$1</f>
        <v>26.91</v>
      </c>
      <c r="F29" s="51">
        <f t="shared" si="0"/>
        <v>26.91</v>
      </c>
      <c r="G29" s="52">
        <f t="shared" si="1"/>
        <v>26.91</v>
      </c>
      <c r="H29" s="55">
        <f t="shared" si="2"/>
        <v>26.91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Anodized surgical steel eyebrow or helix barbell, 16g (1.2mm) with two 3mm ballsLength: 10mmColor: Black</v>
      </c>
      <c r="B30" s="49" t="str">
        <f>'Copy paste to Here'!C34</f>
        <v>BBETB</v>
      </c>
      <c r="C30" s="50" t="s">
        <v>161</v>
      </c>
      <c r="D30" s="50">
        <f>Invoice!B34</f>
        <v>12</v>
      </c>
      <c r="E30" s="51">
        <f>'Shipping Invoice'!K34*$N$1</f>
        <v>21.45</v>
      </c>
      <c r="F30" s="51">
        <f t="shared" si="0"/>
        <v>257.39999999999998</v>
      </c>
      <c r="G30" s="52">
        <f t="shared" si="1"/>
        <v>21.45</v>
      </c>
      <c r="H30" s="55">
        <f t="shared" si="2"/>
        <v>257.39999999999998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Anodized surgical steel eyebrow or helix barbell, 16g (1.2mm) with two 3mm ballsLength: 10mmColor: Gold</v>
      </c>
      <c r="B31" s="49" t="str">
        <f>'Copy paste to Here'!C35</f>
        <v>BBETB</v>
      </c>
      <c r="C31" s="50" t="s">
        <v>161</v>
      </c>
      <c r="D31" s="50">
        <f>Invoice!B35</f>
        <v>24</v>
      </c>
      <c r="E31" s="51">
        <f>'Shipping Invoice'!K35*$N$1</f>
        <v>21.45</v>
      </c>
      <c r="F31" s="51">
        <f t="shared" si="0"/>
        <v>514.79999999999995</v>
      </c>
      <c r="G31" s="52">
        <f t="shared" si="1"/>
        <v>21.45</v>
      </c>
      <c r="H31" s="55">
        <f t="shared" si="2"/>
        <v>514.79999999999995</v>
      </c>
    </row>
    <row r="32" spans="1:13" s="54" customFormat="1" ht="36">
      <c r="A32" s="48" t="str">
        <f>IF(LEN('Copy paste to Here'!G36) &gt; 5, CONCATENATE('Copy paste to Here'!G36, 'Copy paste to Here'!D36, 'Copy paste to Here'!E36), "Empty Cell")</f>
        <v>Surgical steel tongue barbell, 14g (1.6mm) with a lower 5mm steel ball and with 6.2mm flat top with ferido glued crystal without resin cover - length 5/8'' (16mm)Crystal Color: Clear</v>
      </c>
      <c r="B32" s="49" t="str">
        <f>'Copy paste to Here'!C36</f>
        <v>BBFCS2</v>
      </c>
      <c r="C32" s="50" t="s">
        <v>165</v>
      </c>
      <c r="D32" s="50">
        <f>Invoice!B36</f>
        <v>4</v>
      </c>
      <c r="E32" s="51">
        <f>'Shipping Invoice'!K36*$N$1</f>
        <v>32.36</v>
      </c>
      <c r="F32" s="51">
        <f t="shared" si="0"/>
        <v>129.44</v>
      </c>
      <c r="G32" s="52">
        <f t="shared" si="1"/>
        <v>32.36</v>
      </c>
      <c r="H32" s="55">
        <f t="shared" si="2"/>
        <v>129.44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316L steel Industrial barbell, 14g (1.6mm) with two 5mm ballsLength: 35mm</v>
      </c>
      <c r="B33" s="49" t="str">
        <f>'Copy paste to Here'!C37</f>
        <v>BBIND</v>
      </c>
      <c r="C33" s="50" t="s">
        <v>397</v>
      </c>
      <c r="D33" s="50">
        <f>Invoice!B37</f>
        <v>10</v>
      </c>
      <c r="E33" s="51">
        <f>'Shipping Invoice'!K37*$N$1</f>
        <v>9.09</v>
      </c>
      <c r="F33" s="51">
        <f t="shared" si="0"/>
        <v>90.9</v>
      </c>
      <c r="G33" s="52">
        <f t="shared" si="1"/>
        <v>9.09</v>
      </c>
      <c r="H33" s="55">
        <f t="shared" si="2"/>
        <v>90.9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316L steel Industrial barbell, 14g (1.6mm) with two 5mm ballsLength: 38mm</v>
      </c>
      <c r="B34" s="49" t="str">
        <f>'Copy paste to Here'!C38</f>
        <v>BBIND</v>
      </c>
      <c r="C34" s="50" t="s">
        <v>397</v>
      </c>
      <c r="D34" s="50">
        <f>Invoice!B38</f>
        <v>6</v>
      </c>
      <c r="E34" s="51">
        <f>'Shipping Invoice'!K38*$N$1</f>
        <v>9.09</v>
      </c>
      <c r="F34" s="51">
        <f t="shared" si="0"/>
        <v>54.54</v>
      </c>
      <c r="G34" s="52">
        <f t="shared" si="1"/>
        <v>9.09</v>
      </c>
      <c r="H34" s="55">
        <f t="shared" si="2"/>
        <v>54.54</v>
      </c>
    </row>
    <row r="35" spans="1:8" s="54" customFormat="1" ht="51">
      <c r="A35" s="48" t="str">
        <f>IF(LEN('Copy paste to Here'!G39) &gt; 5, CONCATENATE('Copy paste to Here'!G39, 'Copy paste to Here'!D39, 'Copy paste to Here'!E39), "Empty Cell")</f>
        <v>Surgical steel industrial barbell, 16g 1.2mm) with two 4mm coneLength: 38mm</v>
      </c>
      <c r="B35" s="49" t="str">
        <f>'Copy paste to Here'!C39</f>
        <v>BBINDCNS</v>
      </c>
      <c r="C35" s="50" t="s">
        <v>398</v>
      </c>
      <c r="D35" s="50">
        <f>Invoice!B39</f>
        <v>1</v>
      </c>
      <c r="E35" s="51">
        <f>'Shipping Invoice'!K39*$N$1</f>
        <v>9.09</v>
      </c>
      <c r="F35" s="51">
        <f t="shared" si="0"/>
        <v>9.09</v>
      </c>
      <c r="G35" s="52">
        <f t="shared" si="1"/>
        <v>9.09</v>
      </c>
      <c r="H35" s="55">
        <f t="shared" si="2"/>
        <v>9.09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Extra long PVD plated surgical steel industrial barbell, 14g (1.6mm) with two 5mm ballsLength: 45mmColor: Black</v>
      </c>
      <c r="B36" s="49" t="str">
        <f>'Copy paste to Here'!C40</f>
        <v>BBITBXL</v>
      </c>
      <c r="C36" s="50" t="s">
        <v>175</v>
      </c>
      <c r="D36" s="50">
        <f>Invoice!B40</f>
        <v>4</v>
      </c>
      <c r="E36" s="51">
        <f>'Shipping Invoice'!K40*$N$1</f>
        <v>26.91</v>
      </c>
      <c r="F36" s="51">
        <f t="shared" si="0"/>
        <v>107.64</v>
      </c>
      <c r="G36" s="52">
        <f t="shared" si="1"/>
        <v>26.91</v>
      </c>
      <c r="H36" s="55">
        <f t="shared" si="2"/>
        <v>107.64</v>
      </c>
    </row>
    <row r="37" spans="1:8" s="54" customFormat="1" ht="36">
      <c r="A37" s="48" t="str">
        <f>IF(LEN('Copy paste to Here'!G41) &gt; 5, CONCATENATE('Copy paste to Here'!G41, 'Copy paste to Here'!D41, 'Copy paste to Here'!E41), "Empty Cell")</f>
        <v>Anodized surgical steel tongue barbell, 14g (1.6mm) with top 6mm jewel ball and lower 6mm steel ballLength: 16mmColor: Black Anodized w/ Rose crystal</v>
      </c>
      <c r="B37" s="49" t="str">
        <f>'Copy paste to Here'!C41</f>
        <v>BBTC</v>
      </c>
      <c r="C37" s="50" t="s">
        <v>179</v>
      </c>
      <c r="D37" s="50">
        <f>Invoice!B41</f>
        <v>6</v>
      </c>
      <c r="E37" s="51">
        <f>'Shipping Invoice'!K41*$N$1</f>
        <v>41.09</v>
      </c>
      <c r="F37" s="51">
        <f t="shared" si="0"/>
        <v>246.54000000000002</v>
      </c>
      <c r="G37" s="52">
        <f t="shared" si="1"/>
        <v>41.09</v>
      </c>
      <c r="H37" s="55">
        <f t="shared" si="2"/>
        <v>246.54000000000002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316L Surgical steel ball closure ring, 16g (1.2mm) with a 3mm ballLength: 8mm</v>
      </c>
      <c r="B38" s="49" t="str">
        <f>'Copy paste to Here'!C42</f>
        <v>BCR16</v>
      </c>
      <c r="C38" s="50" t="s">
        <v>183</v>
      </c>
      <c r="D38" s="50">
        <f>Invoice!B42</f>
        <v>12</v>
      </c>
      <c r="E38" s="51">
        <f>'Shipping Invoice'!K42*$N$1</f>
        <v>6.91</v>
      </c>
      <c r="F38" s="51">
        <f t="shared" si="0"/>
        <v>82.92</v>
      </c>
      <c r="G38" s="52">
        <f t="shared" si="1"/>
        <v>6.91</v>
      </c>
      <c r="H38" s="55">
        <f t="shared" si="2"/>
        <v>82.92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316L Surgical steel ball closure ring, 16g (1.2mm) with a 4mm ballLength: 10mm</v>
      </c>
      <c r="B39" s="49" t="str">
        <f>'Copy paste to Here'!C43</f>
        <v>BCR16G</v>
      </c>
      <c r="C39" s="50" t="s">
        <v>186</v>
      </c>
      <c r="D39" s="50">
        <f>Invoice!B43</f>
        <v>4</v>
      </c>
      <c r="E39" s="51">
        <f>'Shipping Invoice'!K43*$N$1</f>
        <v>5.09</v>
      </c>
      <c r="F39" s="51">
        <f t="shared" si="0"/>
        <v>20.36</v>
      </c>
      <c r="G39" s="52">
        <f t="shared" si="1"/>
        <v>5.09</v>
      </c>
      <c r="H39" s="55">
        <f t="shared" si="2"/>
        <v>20.36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Black PVD plated surgical steel ball closure ring, 18g (1mm) with 3mm ballLength: 8mmColor: Blue</v>
      </c>
      <c r="B40" s="49" t="str">
        <f>'Copy paste to Here'!C44</f>
        <v>BCRT18</v>
      </c>
      <c r="C40" s="50" t="s">
        <v>189</v>
      </c>
      <c r="D40" s="50">
        <f>Invoice!B44</f>
        <v>6</v>
      </c>
      <c r="E40" s="51">
        <f>'Shipping Invoice'!K44*$N$1</f>
        <v>21.45</v>
      </c>
      <c r="F40" s="51">
        <f t="shared" si="0"/>
        <v>128.69999999999999</v>
      </c>
      <c r="G40" s="52">
        <f t="shared" si="1"/>
        <v>21.45</v>
      </c>
      <c r="H40" s="55">
        <f t="shared" si="2"/>
        <v>128.69999999999999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Black PVD plated surgical steel ball closure ring, 18g (1mm) with 3mm ballLength: 8mmColor: Rainbow</v>
      </c>
      <c r="B41" s="49" t="str">
        <f>'Copy paste to Here'!C45</f>
        <v>BCRT18</v>
      </c>
      <c r="C41" s="50" t="s">
        <v>189</v>
      </c>
      <c r="D41" s="50">
        <f>Invoice!B45</f>
        <v>2</v>
      </c>
      <c r="E41" s="51">
        <f>'Shipping Invoice'!K45*$N$1</f>
        <v>21.45</v>
      </c>
      <c r="F41" s="51">
        <f t="shared" si="0"/>
        <v>42.9</v>
      </c>
      <c r="G41" s="52">
        <f t="shared" si="1"/>
        <v>21.45</v>
      </c>
      <c r="H41" s="55">
        <f t="shared" si="2"/>
        <v>42.9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Black PVD plated surgical steel ball closure ring, 20g (0.8mm) with 3mm ballLength: 10mmColor: Gold</v>
      </c>
      <c r="B42" s="49" t="str">
        <f>'Copy paste to Here'!C46</f>
        <v>BCRT20</v>
      </c>
      <c r="C42" s="50" t="s">
        <v>194</v>
      </c>
      <c r="D42" s="50">
        <f>Invoice!B46</f>
        <v>2</v>
      </c>
      <c r="E42" s="51">
        <f>'Shipping Invoice'!K46*$N$1</f>
        <v>23.27</v>
      </c>
      <c r="F42" s="51">
        <f t="shared" si="0"/>
        <v>46.54</v>
      </c>
      <c r="G42" s="52">
        <f t="shared" si="1"/>
        <v>23.27</v>
      </c>
      <c r="H42" s="55">
        <f t="shared" si="2"/>
        <v>46.54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Surgical steel eyebrow banana, 16g (1.2mm) with two internally threaded 3mm ballsLength: 8mm</v>
      </c>
      <c r="B43" s="49" t="str">
        <f>'Copy paste to Here'!C47</f>
        <v>BNEBIN</v>
      </c>
      <c r="C43" s="50" t="s">
        <v>197</v>
      </c>
      <c r="D43" s="50">
        <f>Invoice!B47</f>
        <v>8</v>
      </c>
      <c r="E43" s="51">
        <f>'Shipping Invoice'!K47*$N$1</f>
        <v>28.73</v>
      </c>
      <c r="F43" s="51">
        <f t="shared" si="0"/>
        <v>229.84</v>
      </c>
      <c r="G43" s="52">
        <f t="shared" si="1"/>
        <v>28.73</v>
      </c>
      <c r="H43" s="55">
        <f t="shared" si="2"/>
        <v>229.84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Anodized surgical steel eyebrow banana, 20g (0.8mm) with two 3mm ballsLength: 10mmColor: Gold</v>
      </c>
      <c r="B44" s="49" t="str">
        <f>'Copy paste to Here'!C48</f>
        <v>BNET20B</v>
      </c>
      <c r="C44" s="50" t="s">
        <v>200</v>
      </c>
      <c r="D44" s="50">
        <f>Invoice!B48</f>
        <v>4</v>
      </c>
      <c r="E44" s="51">
        <f>'Shipping Invoice'!K48*$N$1</f>
        <v>21.45</v>
      </c>
      <c r="F44" s="51">
        <f t="shared" si="0"/>
        <v>85.8</v>
      </c>
      <c r="G44" s="52">
        <f t="shared" si="1"/>
        <v>21.45</v>
      </c>
      <c r="H44" s="55">
        <f t="shared" si="2"/>
        <v>85.8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Premium PVD plated surgical steel eyebrow banana, 16g (1.2mm) with two 3mm ballsLength: 6mmColor: Gold</v>
      </c>
      <c r="B45" s="49" t="str">
        <f>'Copy paste to Here'!C49</f>
        <v>BNETB</v>
      </c>
      <c r="C45" s="50" t="s">
        <v>203</v>
      </c>
      <c r="D45" s="50">
        <f>Invoice!B49</f>
        <v>18</v>
      </c>
      <c r="E45" s="51">
        <f>'Shipping Invoice'!K49*$N$1</f>
        <v>21.45</v>
      </c>
      <c r="F45" s="51">
        <f t="shared" si="0"/>
        <v>386.09999999999997</v>
      </c>
      <c r="G45" s="52">
        <f t="shared" si="1"/>
        <v>21.45</v>
      </c>
      <c r="H45" s="55">
        <f t="shared" si="2"/>
        <v>386.09999999999997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Rose gold PVD plated surgical steel eyebrow banana, 16g (1.2mm) with two 3mm ballsLength: 6mm</v>
      </c>
      <c r="B46" s="49" t="str">
        <f>'Copy paste to Here'!C50</f>
        <v>BNETTB</v>
      </c>
      <c r="C46" s="50" t="s">
        <v>206</v>
      </c>
      <c r="D46" s="50">
        <f>Invoice!B50</f>
        <v>1</v>
      </c>
      <c r="E46" s="51">
        <f>'Shipping Invoice'!K50*$N$1</f>
        <v>21.45</v>
      </c>
      <c r="F46" s="51">
        <f t="shared" si="0"/>
        <v>21.45</v>
      </c>
      <c r="G46" s="52">
        <f t="shared" si="1"/>
        <v>21.45</v>
      </c>
      <c r="H46" s="55">
        <f t="shared" si="2"/>
        <v>21.45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Rose gold PVD plated surgical steel eyebrow banana, 16g (1.2mm) with two 3mm ballsLength: 8mm</v>
      </c>
      <c r="B47" s="49" t="str">
        <f>'Copy paste to Here'!C51</f>
        <v>BNETTB</v>
      </c>
      <c r="C47" s="50" t="s">
        <v>206</v>
      </c>
      <c r="D47" s="50">
        <f>Invoice!B51</f>
        <v>1</v>
      </c>
      <c r="E47" s="51">
        <f>'Shipping Invoice'!K51*$N$1</f>
        <v>21.45</v>
      </c>
      <c r="F47" s="51">
        <f t="shared" si="0"/>
        <v>21.45</v>
      </c>
      <c r="G47" s="52">
        <f t="shared" si="1"/>
        <v>21.45</v>
      </c>
      <c r="H47" s="55">
        <f t="shared" si="2"/>
        <v>21.45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Rose gold PVD plated surgical steel eyebrow banana, 16g (1.2mm) with two 3mm balls &amp; Length: 10mm  &amp;  </v>
      </c>
      <c r="B48" s="49" t="str">
        <f>'Copy paste to Here'!C52</f>
        <v>BNETTB</v>
      </c>
      <c r="C48" s="50" t="s">
        <v>206</v>
      </c>
      <c r="D48" s="50">
        <f>Invoice!B52</f>
        <v>1</v>
      </c>
      <c r="E48" s="51">
        <f>'Shipping Invoice'!K52*$N$1</f>
        <v>21.45</v>
      </c>
      <c r="F48" s="51">
        <f t="shared" si="0"/>
        <v>21.45</v>
      </c>
      <c r="G48" s="52">
        <f t="shared" si="1"/>
        <v>21.45</v>
      </c>
      <c r="H48" s="55">
        <f t="shared" si="2"/>
        <v>21.45</v>
      </c>
    </row>
    <row r="49" spans="1:8" s="54" customFormat="1" ht="36">
      <c r="A49" s="48" t="str">
        <f>IF((LEN('Copy paste to Here'!G53))&gt;5,((CONCATENATE('Copy paste to Here'!G53," &amp; ",'Copy paste to Here'!D53,"  &amp;  ",'Copy paste to Here'!E53))),"Empty Cell")</f>
        <v>Clear bio flexible belly banana, 14g (1.6mm) with a 5mm and a 10mm jewel ball - length 5/8'' (16mm) ''cut to fit to your size'' &amp; Crystal Color: Clear  &amp;  Color: Clear</v>
      </c>
      <c r="B49" s="49" t="str">
        <f>'Copy paste to Here'!C53</f>
        <v>BNOCC</v>
      </c>
      <c r="C49" s="50" t="s">
        <v>211</v>
      </c>
      <c r="D49" s="50">
        <f>Invoice!B53</f>
        <v>2</v>
      </c>
      <c r="E49" s="51">
        <f>'Shipping Invoice'!K53*$N$1</f>
        <v>54.18</v>
      </c>
      <c r="F49" s="51">
        <f t="shared" si="0"/>
        <v>108.36</v>
      </c>
      <c r="G49" s="52">
        <f t="shared" si="1"/>
        <v>54.18</v>
      </c>
      <c r="H49" s="55">
        <f t="shared" si="2"/>
        <v>108.36</v>
      </c>
    </row>
    <row r="50" spans="1:8" s="54" customFormat="1" ht="36">
      <c r="A50" s="48" t="str">
        <f>IF((LEN('Copy paste to Here'!G54))&gt;5,((CONCATENATE('Copy paste to Here'!G54," &amp; ",'Copy paste to Here'!D54,"  &amp;  ",'Copy paste to Here'!E54))),"Empty Cell")</f>
        <v>Clear bio flexible belly banana, 14g (1.6mm) with a 5mm and a 10mm jewel ball - length 5/8'' (16mm) ''cut to fit to your size'' &amp; Crystal Color: AB  &amp;  Color: Clear</v>
      </c>
      <c r="B50" s="49" t="str">
        <f>'Copy paste to Here'!C54</f>
        <v>BNOCC</v>
      </c>
      <c r="C50" s="50" t="s">
        <v>211</v>
      </c>
      <c r="D50" s="50">
        <f>Invoice!B54</f>
        <v>1</v>
      </c>
      <c r="E50" s="51">
        <f>'Shipping Invoice'!K54*$N$1</f>
        <v>54.18</v>
      </c>
      <c r="F50" s="51">
        <f t="shared" si="0"/>
        <v>54.18</v>
      </c>
      <c r="G50" s="52">
        <f t="shared" si="1"/>
        <v>54.18</v>
      </c>
      <c r="H50" s="55">
        <f t="shared" si="2"/>
        <v>54.18</v>
      </c>
    </row>
    <row r="51" spans="1:8" s="54" customFormat="1" ht="36">
      <c r="A51" s="48" t="str">
        <f>IF((LEN('Copy paste to Here'!G55))&gt;5,((CONCATENATE('Copy paste to Here'!G55," &amp; ",'Copy paste to Here'!D55,"  &amp;  ",'Copy paste to Here'!E55))),"Empty Cell")</f>
        <v>Clear bio flexible belly banana, 14g (1.6mm) with a 5mm and a 10mm jewel ball - length 5/8'' (16mm) ''cut to fit to your size'' &amp; Crystal Color: Rose  &amp;  Color: Black</v>
      </c>
      <c r="B51" s="49" t="str">
        <f>'Copy paste to Here'!C55</f>
        <v>BNOCC</v>
      </c>
      <c r="C51" s="50" t="s">
        <v>211</v>
      </c>
      <c r="D51" s="50">
        <f>Invoice!B55</f>
        <v>4</v>
      </c>
      <c r="E51" s="51">
        <f>'Shipping Invoice'!K55*$N$1</f>
        <v>54.18</v>
      </c>
      <c r="F51" s="51">
        <f t="shared" si="0"/>
        <v>216.72</v>
      </c>
      <c r="G51" s="52">
        <f t="shared" si="1"/>
        <v>54.18</v>
      </c>
      <c r="H51" s="55">
        <f t="shared" si="2"/>
        <v>216.72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Surgical steel circular barbell, 18g (1mm) with two 3mm balls &amp; Length: 6mm  &amp;  </v>
      </c>
      <c r="B52" s="49" t="str">
        <f>'Copy paste to Here'!C56</f>
        <v>CB18B3</v>
      </c>
      <c r="C52" s="50" t="s">
        <v>216</v>
      </c>
      <c r="D52" s="50">
        <f>Invoice!B56</f>
        <v>28</v>
      </c>
      <c r="E52" s="51">
        <f>'Shipping Invoice'!K56*$N$1</f>
        <v>10.54</v>
      </c>
      <c r="F52" s="51">
        <f t="shared" si="0"/>
        <v>295.12</v>
      </c>
      <c r="G52" s="52">
        <f t="shared" si="1"/>
        <v>10.54</v>
      </c>
      <c r="H52" s="55">
        <f t="shared" si="2"/>
        <v>295.12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 xml:space="preserve">Surgical steel circular barbell, 18g (1mm) with two 3mm cones &amp; Length: 6mm  &amp;  </v>
      </c>
      <c r="B53" s="49" t="str">
        <f>'Copy paste to Here'!C57</f>
        <v>CB18CN3</v>
      </c>
      <c r="C53" s="50" t="s">
        <v>219</v>
      </c>
      <c r="D53" s="50">
        <f>Invoice!B57</f>
        <v>4</v>
      </c>
      <c r="E53" s="51">
        <f>'Shipping Invoice'!K57*$N$1</f>
        <v>11.27</v>
      </c>
      <c r="F53" s="51">
        <f t="shared" si="0"/>
        <v>45.08</v>
      </c>
      <c r="G53" s="52">
        <f t="shared" si="1"/>
        <v>11.27</v>
      </c>
      <c r="H53" s="55">
        <f t="shared" si="2"/>
        <v>45.08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Surgical steel circular barbell, 16g (1.2mm) with two internally threaded 3mm balls &amp; Length: 10mm  &amp;  </v>
      </c>
      <c r="B54" s="49" t="str">
        <f>'Copy paste to Here'!C58</f>
        <v>CBEBIN</v>
      </c>
      <c r="C54" s="50" t="s">
        <v>222</v>
      </c>
      <c r="D54" s="50">
        <f>Invoice!B58</f>
        <v>1</v>
      </c>
      <c r="E54" s="51">
        <f>'Shipping Invoice'!K58*$N$1</f>
        <v>36</v>
      </c>
      <c r="F54" s="51">
        <f t="shared" si="0"/>
        <v>36</v>
      </c>
      <c r="G54" s="52">
        <f t="shared" si="1"/>
        <v>36</v>
      </c>
      <c r="H54" s="55">
        <f t="shared" si="2"/>
        <v>36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>Premium PVD plated surgical steel circular barbell, 16g (1.2mm) with two 3mm cones &amp; Length: 10mm  &amp;  Color: Black</v>
      </c>
      <c r="B55" s="49" t="str">
        <f>'Copy paste to Here'!C59</f>
        <v>CBETCN</v>
      </c>
      <c r="C55" s="50" t="s">
        <v>225</v>
      </c>
      <c r="D55" s="50">
        <f>Invoice!B59</f>
        <v>4</v>
      </c>
      <c r="E55" s="51">
        <f>'Shipping Invoice'!K59*$N$1</f>
        <v>21.45</v>
      </c>
      <c r="F55" s="51">
        <f t="shared" si="0"/>
        <v>85.8</v>
      </c>
      <c r="G55" s="52">
        <f t="shared" si="1"/>
        <v>21.45</v>
      </c>
      <c r="H55" s="55">
        <f t="shared" si="2"/>
        <v>85.8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>PVD plated 316L steel circular barbell, 1mm (18g) with two 3mm cones &amp; Length: 8mm  &amp;  Color: Black</v>
      </c>
      <c r="B56" s="49" t="str">
        <f>'Copy paste to Here'!C60</f>
        <v>CBETCN18</v>
      </c>
      <c r="C56" s="50" t="s">
        <v>228</v>
      </c>
      <c r="D56" s="50">
        <f>Invoice!B60</f>
        <v>8</v>
      </c>
      <c r="E56" s="51">
        <f>'Shipping Invoice'!K60*$N$1</f>
        <v>21.45</v>
      </c>
      <c r="F56" s="51">
        <f t="shared" si="0"/>
        <v>171.6</v>
      </c>
      <c r="G56" s="52">
        <f t="shared" si="1"/>
        <v>21.45</v>
      </c>
      <c r="H56" s="55">
        <f t="shared" si="2"/>
        <v>171.6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 xml:space="preserve">Rose gold PVD plated surgical steel circular barbell, 16g (1.2mm) with two 3mm balls &amp; Length: 10mm  &amp;  </v>
      </c>
      <c r="B57" s="49" t="str">
        <f>'Copy paste to Here'!C61</f>
        <v>CBETTB</v>
      </c>
      <c r="C57" s="50" t="s">
        <v>231</v>
      </c>
      <c r="D57" s="50">
        <f>Invoice!B61</f>
        <v>4</v>
      </c>
      <c r="E57" s="51">
        <f>'Shipping Invoice'!K61*$N$1</f>
        <v>21.45</v>
      </c>
      <c r="F57" s="51">
        <f t="shared" si="0"/>
        <v>85.8</v>
      </c>
      <c r="G57" s="52">
        <f t="shared" si="1"/>
        <v>21.45</v>
      </c>
      <c r="H57" s="55">
        <f t="shared" si="2"/>
        <v>85.8</v>
      </c>
    </row>
    <row r="58" spans="1:8" s="54" customFormat="1" ht="25.5">
      <c r="A58" s="48" t="str">
        <f>IF((LEN('Copy paste to Here'!G62))&gt;5,((CONCATENATE('Copy paste to Here'!G62," &amp; ",'Copy paste to Here'!D62,"  &amp;  ",'Copy paste to Here'!E62))),"Empty Cell")</f>
        <v>PVD plated surgical steel circular barbell 18g (1mm) with two 3mm balls &amp; Length: 8mm  &amp;  Color: Rainbow</v>
      </c>
      <c r="B58" s="49" t="str">
        <f>'Copy paste to Here'!C62</f>
        <v>CBT18B3</v>
      </c>
      <c r="C58" s="50" t="s">
        <v>234</v>
      </c>
      <c r="D58" s="50">
        <f>Invoice!B62</f>
        <v>10</v>
      </c>
      <c r="E58" s="51">
        <f>'Shipping Invoice'!K62*$N$1</f>
        <v>24</v>
      </c>
      <c r="F58" s="51">
        <f t="shared" si="0"/>
        <v>240</v>
      </c>
      <c r="G58" s="52">
        <f t="shared" si="1"/>
        <v>24</v>
      </c>
      <c r="H58" s="55">
        <f t="shared" si="2"/>
        <v>240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>PVD plated surgical steel circular barbell 18g (1mm) with two 3mm balls &amp; Length: 8mm  &amp;  Color: Gold</v>
      </c>
      <c r="B59" s="49" t="str">
        <f>'Copy paste to Here'!C63</f>
        <v>CBT18B3</v>
      </c>
      <c r="C59" s="50" t="s">
        <v>234</v>
      </c>
      <c r="D59" s="50">
        <f>Invoice!B63</f>
        <v>4</v>
      </c>
      <c r="E59" s="51">
        <f>'Shipping Invoice'!K63*$N$1</f>
        <v>24</v>
      </c>
      <c r="F59" s="51">
        <f t="shared" si="0"/>
        <v>96</v>
      </c>
      <c r="G59" s="52">
        <f t="shared" si="1"/>
        <v>24</v>
      </c>
      <c r="H59" s="55">
        <f t="shared" si="2"/>
        <v>96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PVD plated surgical steel circular barbell 18g (1mm) with two 3mm balls &amp; Length: 10mm  &amp;  Color: Gold</v>
      </c>
      <c r="B60" s="49" t="str">
        <f>'Copy paste to Here'!C64</f>
        <v>CBT18B3</v>
      </c>
      <c r="C60" s="50" t="s">
        <v>234</v>
      </c>
      <c r="D60" s="50">
        <f>Invoice!B64</f>
        <v>8</v>
      </c>
      <c r="E60" s="51">
        <f>'Shipping Invoice'!K64*$N$1</f>
        <v>24</v>
      </c>
      <c r="F60" s="51">
        <f t="shared" si="0"/>
        <v>192</v>
      </c>
      <c r="G60" s="52">
        <f t="shared" si="1"/>
        <v>24</v>
      </c>
      <c r="H60" s="55">
        <f t="shared" si="2"/>
        <v>192</v>
      </c>
    </row>
    <row r="61" spans="1:8" s="54" customFormat="1" ht="38.25">
      <c r="A61" s="48" t="str">
        <f>IF((LEN('Copy paste to Here'!G65))&gt;5,((CONCATENATE('Copy paste to Here'!G65," &amp; ",'Copy paste to Here'!D65,"  &amp;  ",'Copy paste to Here'!E65))),"Empty Cell")</f>
        <v>PVD plated surgical steel circular barbell 20g (0.8mm) with two 3mm cones &amp; Length: 10mm  &amp;  Color: Black</v>
      </c>
      <c r="B61" s="49" t="str">
        <f>'Copy paste to Here'!C65</f>
        <v>CBT20CN</v>
      </c>
      <c r="C61" s="50" t="s">
        <v>239</v>
      </c>
      <c r="D61" s="50">
        <f>Invoice!B65</f>
        <v>6</v>
      </c>
      <c r="E61" s="51">
        <f>'Shipping Invoice'!K65*$N$1</f>
        <v>25.09</v>
      </c>
      <c r="F61" s="51">
        <f t="shared" si="0"/>
        <v>150.54</v>
      </c>
      <c r="G61" s="52">
        <f t="shared" si="1"/>
        <v>25.09</v>
      </c>
      <c r="H61" s="55">
        <f t="shared" si="2"/>
        <v>150.54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Anodized surgical steel circular barbell, 14g (1.6mm) with two 4mm cones &amp; Length: 8mm  &amp;  Color: Black</v>
      </c>
      <c r="B62" s="49" t="str">
        <f>'Copy paste to Here'!C66</f>
        <v>CBTCNM</v>
      </c>
      <c r="C62" s="50" t="s">
        <v>242</v>
      </c>
      <c r="D62" s="50">
        <f>Invoice!B66</f>
        <v>8</v>
      </c>
      <c r="E62" s="51">
        <f>'Shipping Invoice'!K66*$N$1</f>
        <v>23.27</v>
      </c>
      <c r="F62" s="51">
        <f t="shared" si="0"/>
        <v>186.16</v>
      </c>
      <c r="G62" s="52">
        <f t="shared" si="1"/>
        <v>23.27</v>
      </c>
      <c r="H62" s="55">
        <f t="shared" si="2"/>
        <v>186.16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 xml:space="preserve">Bio flexible eyebrow retainer, 16g (1.2mm) - length 1/4'' to 1/2'' (6mm to 12mm) &amp; Length: 6mm  &amp;  </v>
      </c>
      <c r="B63" s="49" t="str">
        <f>'Copy paste to Here'!C67</f>
        <v>EBRT</v>
      </c>
      <c r="C63" s="50" t="s">
        <v>245</v>
      </c>
      <c r="D63" s="50">
        <f>Invoice!B67</f>
        <v>32</v>
      </c>
      <c r="E63" s="51">
        <f>'Shipping Invoice'!K67*$N$1</f>
        <v>5.09</v>
      </c>
      <c r="F63" s="51">
        <f t="shared" si="0"/>
        <v>162.88</v>
      </c>
      <c r="G63" s="52">
        <f t="shared" si="1"/>
        <v>5.09</v>
      </c>
      <c r="H63" s="55">
        <f t="shared" si="2"/>
        <v>162.88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 xml:space="preserve">Bio flexible eyebrow retainer, 16g (1.2mm) - length 1/4'' to 1/2'' (6mm to 12mm) &amp; Length: 12mm  &amp;  </v>
      </c>
      <c r="B64" s="49" t="str">
        <f>'Copy paste to Here'!C68</f>
        <v>EBRT</v>
      </c>
      <c r="C64" s="50" t="s">
        <v>245</v>
      </c>
      <c r="D64" s="50">
        <f>Invoice!B68</f>
        <v>36</v>
      </c>
      <c r="E64" s="51">
        <f>'Shipping Invoice'!K68*$N$1</f>
        <v>5.09</v>
      </c>
      <c r="F64" s="51">
        <f t="shared" si="0"/>
        <v>183.24</v>
      </c>
      <c r="G64" s="52">
        <f t="shared" si="1"/>
        <v>5.09</v>
      </c>
      <c r="H64" s="55">
        <f t="shared" si="2"/>
        <v>183.24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>Bioflex tongue barbell, 14g (1.6mm) with two 5mm balls &amp; Length: 16mm  &amp;  Color: Black</v>
      </c>
      <c r="B65" s="49" t="str">
        <f>'Copy paste to Here'!C69</f>
        <v>FBBUV5</v>
      </c>
      <c r="C65" s="50" t="s">
        <v>248</v>
      </c>
      <c r="D65" s="50">
        <f>Invoice!B69</f>
        <v>4</v>
      </c>
      <c r="E65" s="51">
        <f>'Shipping Invoice'!K69*$N$1</f>
        <v>8.73</v>
      </c>
      <c r="F65" s="51">
        <f t="shared" si="0"/>
        <v>34.92</v>
      </c>
      <c r="G65" s="52">
        <f t="shared" si="1"/>
        <v>8.73</v>
      </c>
      <c r="H65" s="55">
        <f t="shared" si="2"/>
        <v>34.92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Bioflex eyebrow banana, 16g (1.2mm) with two 3mm balls &amp; Length: 8mm  &amp;  Color: Black</v>
      </c>
      <c r="B66" s="49" t="str">
        <f>'Copy paste to Here'!C70</f>
        <v>FBNEVB</v>
      </c>
      <c r="C66" s="50" t="s">
        <v>251</v>
      </c>
      <c r="D66" s="50">
        <f>Invoice!B70</f>
        <v>4</v>
      </c>
      <c r="E66" s="51">
        <f>'Shipping Invoice'!K70*$N$1</f>
        <v>8.73</v>
      </c>
      <c r="F66" s="51">
        <f t="shared" si="0"/>
        <v>34.92</v>
      </c>
      <c r="G66" s="52">
        <f t="shared" si="1"/>
        <v>8.73</v>
      </c>
      <c r="H66" s="55">
        <f t="shared" si="2"/>
        <v>34.92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Bioflex eyebrow banana, 16g (1.2mm) with two 3mm balls &amp; Length: 10mm  &amp;  Color: Black</v>
      </c>
      <c r="B67" s="49" t="str">
        <f>'Copy paste to Here'!C71</f>
        <v>FBNEVB</v>
      </c>
      <c r="C67" s="50" t="s">
        <v>251</v>
      </c>
      <c r="D67" s="50">
        <f>Invoice!B71</f>
        <v>8</v>
      </c>
      <c r="E67" s="51">
        <f>'Shipping Invoice'!K71*$N$1</f>
        <v>8.73</v>
      </c>
      <c r="F67" s="51">
        <f t="shared" si="0"/>
        <v>69.84</v>
      </c>
      <c r="G67" s="52">
        <f t="shared" si="1"/>
        <v>8.73</v>
      </c>
      <c r="H67" s="55">
        <f t="shared" si="2"/>
        <v>69.84</v>
      </c>
    </row>
    <row r="68" spans="1:8" s="54" customFormat="1" ht="38.25">
      <c r="A68" s="48" t="str">
        <f>IF((LEN('Copy paste to Here'!G72))&gt;5,((CONCATENATE('Copy paste to Here'!G72," &amp; ",'Copy paste to Here'!D72,"  &amp;  ",'Copy paste to Here'!E72))),"Empty Cell")</f>
        <v>Bioflex eyebrow banana, 16g (1.2mm) with two 3mm cones &amp; Length: 8mm  &amp;  Color: Black</v>
      </c>
      <c r="B68" s="49" t="str">
        <f>'Copy paste to Here'!C72</f>
        <v>FBNEVCN</v>
      </c>
      <c r="C68" s="50" t="s">
        <v>255</v>
      </c>
      <c r="D68" s="50">
        <f>Invoice!B72</f>
        <v>4</v>
      </c>
      <c r="E68" s="51">
        <f>'Shipping Invoice'!K72*$N$1</f>
        <v>9.4499999999999993</v>
      </c>
      <c r="F68" s="51">
        <f t="shared" si="0"/>
        <v>37.799999999999997</v>
      </c>
      <c r="G68" s="52">
        <f t="shared" si="1"/>
        <v>9.4499999999999993</v>
      </c>
      <c r="H68" s="55">
        <f t="shared" si="2"/>
        <v>37.799999999999997</v>
      </c>
    </row>
    <row r="69" spans="1:8" s="54" customFormat="1" ht="38.25">
      <c r="A69" s="48" t="str">
        <f>IF((LEN('Copy paste to Here'!G73))&gt;5,((CONCATENATE('Copy paste to Here'!G73," &amp; ",'Copy paste to Here'!D73,"  &amp;  ",'Copy paste to Here'!E73))),"Empty Cell")</f>
        <v>Bioflex eyebrow banana, 16g (1.2mm) with two 3mm cones &amp; Length: 10mm  &amp;  Color: Black</v>
      </c>
      <c r="B69" s="49" t="str">
        <f>'Copy paste to Here'!C73</f>
        <v>FBNEVCN</v>
      </c>
      <c r="C69" s="50" t="s">
        <v>255</v>
      </c>
      <c r="D69" s="50">
        <f>Invoice!B73</f>
        <v>4</v>
      </c>
      <c r="E69" s="51">
        <f>'Shipping Invoice'!K73*$N$1</f>
        <v>9.4499999999999993</v>
      </c>
      <c r="F69" s="51">
        <f t="shared" si="0"/>
        <v>37.799999999999997</v>
      </c>
      <c r="G69" s="52">
        <f t="shared" si="1"/>
        <v>9.4499999999999993</v>
      </c>
      <c r="H69" s="55">
        <f t="shared" si="2"/>
        <v>37.799999999999997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Bioflex belly banana, 14g (1.6mm) with 5 and 8mm ball &amp; Length: 12mm  &amp;  Color: Clear</v>
      </c>
      <c r="B70" s="49" t="str">
        <f>'Copy paste to Here'!C74</f>
        <v>FBNUV</v>
      </c>
      <c r="C70" s="50" t="s">
        <v>259</v>
      </c>
      <c r="D70" s="50">
        <f>Invoice!B74</f>
        <v>60</v>
      </c>
      <c r="E70" s="51">
        <f>'Shipping Invoice'!K74*$N$1</f>
        <v>9.4499999999999993</v>
      </c>
      <c r="F70" s="51">
        <f t="shared" si="0"/>
        <v>567</v>
      </c>
      <c r="G70" s="52">
        <f t="shared" si="1"/>
        <v>9.4499999999999993</v>
      </c>
      <c r="H70" s="55">
        <f t="shared" si="2"/>
        <v>567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Mirror polished surgical steel screw-fit flesh tunnel &amp; Gauge: 35mm  &amp;  </v>
      </c>
      <c r="B71" s="49" t="str">
        <f>'Copy paste to Here'!C75</f>
        <v>FPG</v>
      </c>
      <c r="C71" s="50" t="s">
        <v>399</v>
      </c>
      <c r="D71" s="50">
        <f>Invoice!B75</f>
        <v>8</v>
      </c>
      <c r="E71" s="51">
        <f>'Shipping Invoice'!K75*$N$1</f>
        <v>252.35</v>
      </c>
      <c r="F71" s="51">
        <f t="shared" si="0"/>
        <v>2018.8</v>
      </c>
      <c r="G71" s="52">
        <f t="shared" si="1"/>
        <v>252.35</v>
      </c>
      <c r="H71" s="55">
        <f t="shared" si="2"/>
        <v>2018.8</v>
      </c>
    </row>
    <row r="72" spans="1:8" s="54" customFormat="1" ht="38.25">
      <c r="A72" s="48" t="str">
        <f>IF((LEN('Copy paste to Here'!G76))&gt;5,((CONCATENATE('Copy paste to Here'!G76," &amp; ",'Copy paste to Here'!D76,"  &amp;  ",'Copy paste to Here'!E76))),"Empty Cell")</f>
        <v>PVD plated surgical steel screw-fit flesh tunnel &amp; Gauge: 35mm  &amp;  Color: Black</v>
      </c>
      <c r="B72" s="49" t="str">
        <f>'Copy paste to Here'!C76</f>
        <v>FTPG</v>
      </c>
      <c r="C72" s="50" t="s">
        <v>400</v>
      </c>
      <c r="D72" s="50">
        <f>Invoice!B76</f>
        <v>2</v>
      </c>
      <c r="E72" s="51">
        <f>'Shipping Invoice'!K76*$N$1</f>
        <v>326.89</v>
      </c>
      <c r="F72" s="51">
        <f t="shared" si="0"/>
        <v>653.78</v>
      </c>
      <c r="G72" s="52">
        <f t="shared" si="1"/>
        <v>326.89</v>
      </c>
      <c r="H72" s="55">
        <f t="shared" si="2"/>
        <v>653.78</v>
      </c>
    </row>
    <row r="73" spans="1:8" s="54" customFormat="1" ht="38.25">
      <c r="A73" s="48" t="str">
        <f>IF((LEN('Copy paste to Here'!G77))&gt;5,((CONCATENATE('Copy paste to Here'!G77," &amp; ",'Copy paste to Here'!D77,"  &amp;  ",'Copy paste to Here'!E77))),"Empty Cell")</f>
        <v>Silicone double flared flesh tunnel &amp; Gauge: 18mm  &amp;  Color: White</v>
      </c>
      <c r="B73" s="49" t="str">
        <f>'Copy paste to Here'!C77</f>
        <v>FTSI</v>
      </c>
      <c r="C73" s="50" t="s">
        <v>401</v>
      </c>
      <c r="D73" s="50">
        <f>Invoice!B77</f>
        <v>6</v>
      </c>
      <c r="E73" s="51">
        <f>'Shipping Invoice'!K77*$N$1</f>
        <v>25.45</v>
      </c>
      <c r="F73" s="51">
        <f t="shared" si="0"/>
        <v>152.69999999999999</v>
      </c>
      <c r="G73" s="52">
        <f t="shared" si="1"/>
        <v>25.45</v>
      </c>
      <c r="H73" s="55">
        <f t="shared" si="2"/>
        <v>152.69999999999999</v>
      </c>
    </row>
    <row r="74" spans="1:8" s="54" customFormat="1" ht="38.25">
      <c r="A74" s="48" t="str">
        <f>IF((LEN('Copy paste to Here'!G78))&gt;5,((CONCATENATE('Copy paste to Here'!G78," &amp; ",'Copy paste to Here'!D78,"  &amp;  ",'Copy paste to Here'!E78))),"Empty Cell")</f>
        <v>Silicone double flared flesh tunnel &amp; Gauge: 20mm  &amp;  Color: Black</v>
      </c>
      <c r="B74" s="49" t="str">
        <f>'Copy paste to Here'!C78</f>
        <v>FTSI</v>
      </c>
      <c r="C74" s="50" t="s">
        <v>402</v>
      </c>
      <c r="D74" s="50">
        <f>Invoice!B78</f>
        <v>32</v>
      </c>
      <c r="E74" s="51">
        <f>'Shipping Invoice'!K78*$N$1</f>
        <v>28</v>
      </c>
      <c r="F74" s="51">
        <f t="shared" si="0"/>
        <v>896</v>
      </c>
      <c r="G74" s="52">
        <f t="shared" si="1"/>
        <v>28</v>
      </c>
      <c r="H74" s="55">
        <f t="shared" si="2"/>
        <v>896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>Anodized surgical steel fake plug in black and gold without O-Rings &amp; Size: 10mm  &amp;  Color: Black</v>
      </c>
      <c r="B75" s="49" t="str">
        <f>'Copy paste to Here'!C79</f>
        <v>IPTRD</v>
      </c>
      <c r="C75" s="50" t="s">
        <v>403</v>
      </c>
      <c r="D75" s="50">
        <f>Invoice!B79</f>
        <v>4</v>
      </c>
      <c r="E75" s="51">
        <f>'Shipping Invoice'!K79*$N$1</f>
        <v>26.91</v>
      </c>
      <c r="F75" s="51">
        <f t="shared" si="0"/>
        <v>107.64</v>
      </c>
      <c r="G75" s="52">
        <f t="shared" si="1"/>
        <v>26.91</v>
      </c>
      <c r="H75" s="55">
        <f t="shared" si="2"/>
        <v>107.64</v>
      </c>
    </row>
    <row r="76" spans="1:8" s="54" customFormat="1" ht="24">
      <c r="A76" s="48" t="str">
        <f>IF((LEN('Copy paste to Here'!G80))&gt;5,((CONCATENATE('Copy paste to Here'!G80," &amp; ",'Copy paste to Here'!D80,"  &amp;  ",'Copy paste to Here'!E80))),"Empty Cell")</f>
        <v xml:space="preserve">Bio flexible labret, 16g (1.2mm) with a 3mm push in steel ball &amp; Length: 6mm  &amp;  </v>
      </c>
      <c r="B76" s="49" t="str">
        <f>'Copy paste to Here'!C80</f>
        <v>LBIB</v>
      </c>
      <c r="C76" s="50" t="s">
        <v>279</v>
      </c>
      <c r="D76" s="50">
        <f>Invoice!B80</f>
        <v>7</v>
      </c>
      <c r="E76" s="51">
        <f>'Shipping Invoice'!K80*$N$1</f>
        <v>10.54</v>
      </c>
      <c r="F76" s="51">
        <f t="shared" si="0"/>
        <v>73.78</v>
      </c>
      <c r="G76" s="52">
        <f t="shared" si="1"/>
        <v>10.54</v>
      </c>
      <c r="H76" s="55">
        <f t="shared" si="2"/>
        <v>73.78</v>
      </c>
    </row>
    <row r="77" spans="1:8" s="54" customFormat="1" ht="24">
      <c r="A77" s="48" t="str">
        <f>IF((LEN('Copy paste to Here'!G81))&gt;5,((CONCATENATE('Copy paste to Here'!G81," &amp; ",'Copy paste to Here'!D81,"  &amp;  ",'Copy paste to Here'!E81))),"Empty Cell")</f>
        <v xml:space="preserve">Bio flexible labret, 16g (1.2mm) with a 3mm push in steel ball &amp; Length: 8mm  &amp;  </v>
      </c>
      <c r="B77" s="49" t="str">
        <f>'Copy paste to Here'!C81</f>
        <v>LBIB</v>
      </c>
      <c r="C77" s="50" t="s">
        <v>279</v>
      </c>
      <c r="D77" s="50">
        <f>Invoice!B81</f>
        <v>7</v>
      </c>
      <c r="E77" s="51">
        <f>'Shipping Invoice'!K81*$N$1</f>
        <v>10.54</v>
      </c>
      <c r="F77" s="51">
        <f t="shared" si="0"/>
        <v>73.78</v>
      </c>
      <c r="G77" s="52">
        <f t="shared" si="1"/>
        <v>10.54</v>
      </c>
      <c r="H77" s="55">
        <f t="shared" si="2"/>
        <v>73.78</v>
      </c>
    </row>
    <row r="78" spans="1:8" s="54" customFormat="1" ht="24">
      <c r="A78" s="48" t="str">
        <f>IF((LEN('Copy paste to Here'!G82))&gt;5,((CONCATENATE('Copy paste to Here'!G82," &amp; ",'Copy paste to Here'!D82,"  &amp;  ",'Copy paste to Here'!E82))),"Empty Cell")</f>
        <v xml:space="preserve">Bio flexible labret, 16g (1.2mm) with a 3mm push in steel ball &amp; Length: 10mm  &amp;  </v>
      </c>
      <c r="B78" s="49" t="str">
        <f>'Copy paste to Here'!C82</f>
        <v>LBIB</v>
      </c>
      <c r="C78" s="50" t="s">
        <v>279</v>
      </c>
      <c r="D78" s="50">
        <f>Invoice!B82</f>
        <v>7</v>
      </c>
      <c r="E78" s="51">
        <f>'Shipping Invoice'!K82*$N$1</f>
        <v>10.54</v>
      </c>
      <c r="F78" s="51">
        <f t="shared" si="0"/>
        <v>73.78</v>
      </c>
      <c r="G78" s="52">
        <f t="shared" si="1"/>
        <v>10.54</v>
      </c>
      <c r="H78" s="55">
        <f t="shared" si="2"/>
        <v>73.78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Bio flexible labret, 16g (1.2mm) with a 3mm push in steel cone &amp; Length: 10mm  &amp;  </v>
      </c>
      <c r="B79" s="49" t="str">
        <f>'Copy paste to Here'!C83</f>
        <v>LBICN</v>
      </c>
      <c r="C79" s="50" t="s">
        <v>284</v>
      </c>
      <c r="D79" s="50">
        <f>Invoice!B83</f>
        <v>2</v>
      </c>
      <c r="E79" s="51">
        <f>'Shipping Invoice'!K83*$N$1</f>
        <v>10.54</v>
      </c>
      <c r="F79" s="51">
        <f t="shared" si="0"/>
        <v>21.08</v>
      </c>
      <c r="G79" s="52">
        <f t="shared" si="1"/>
        <v>10.54</v>
      </c>
      <c r="H79" s="55">
        <f t="shared" si="2"/>
        <v>21.08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>Clear bio flexible labret, 16g (1.2mm) with a 316L steel push in 2.5mm flat crystal top &amp; Length: 8mm  &amp;  Crystal Color: Emerald</v>
      </c>
      <c r="B80" s="49" t="str">
        <f>'Copy paste to Here'!C84</f>
        <v>LBIJY</v>
      </c>
      <c r="C80" s="50" t="s">
        <v>287</v>
      </c>
      <c r="D80" s="50">
        <f>Invoice!B84</f>
        <v>6</v>
      </c>
      <c r="E80" s="51">
        <f>'Shipping Invoice'!K84*$N$1</f>
        <v>12.36</v>
      </c>
      <c r="F80" s="51">
        <f t="shared" si="0"/>
        <v>74.16</v>
      </c>
      <c r="G80" s="52">
        <f t="shared" si="1"/>
        <v>12.36</v>
      </c>
      <c r="H80" s="55">
        <f t="shared" si="2"/>
        <v>74.16</v>
      </c>
    </row>
    <row r="81" spans="1:8" s="54" customFormat="1" ht="36">
      <c r="A81" s="48" t="str">
        <f>IF((LEN('Copy paste to Here'!G85))&gt;5,((CONCATENATE('Copy paste to Here'!G85," &amp; ",'Copy paste to Here'!D85,"  &amp;  ",'Copy paste to Here'!E85))),"Empty Cell")</f>
        <v>Surgical steel internally threaded labret, 16g (1.2mm) with bezel set jewel flat head sized 1.5mm to 4mm for triple tragus piercings &amp; Length: 6mm with 3mm top part  &amp;  Crystal Color: Jet</v>
      </c>
      <c r="B81" s="49" t="str">
        <f>'Copy paste to Here'!C85</f>
        <v>LBIRC</v>
      </c>
      <c r="C81" s="50" t="s">
        <v>404</v>
      </c>
      <c r="D81" s="50">
        <f>Invoice!B85</f>
        <v>14</v>
      </c>
      <c r="E81" s="51">
        <f>'Shipping Invoice'!K85*$N$1</f>
        <v>30.54</v>
      </c>
      <c r="F81" s="51">
        <f t="shared" si="0"/>
        <v>427.56</v>
      </c>
      <c r="G81" s="52">
        <f t="shared" si="1"/>
        <v>30.54</v>
      </c>
      <c r="H81" s="55">
        <f t="shared" si="2"/>
        <v>427.56</v>
      </c>
    </row>
    <row r="82" spans="1:8" s="54" customFormat="1" ht="38.25">
      <c r="A82" s="48" t="str">
        <f>IF((LEN('Copy paste to Here'!G86))&gt;5,((CONCATENATE('Copy paste to Here'!G86," &amp; ",'Copy paste to Here'!D86,"  &amp;  ",'Copy paste to Here'!E86))),"Empty Cell")</f>
        <v>Clear bio flexible labret, 16g (1.2mm) with a push in 3mm solid color acrylic cone &amp; Length: 8mm  &amp;  Color: Black</v>
      </c>
      <c r="B82" s="49" t="str">
        <f>'Copy paste to Here'!C86</f>
        <v>LBISACN3</v>
      </c>
      <c r="C82" s="50" t="s">
        <v>296</v>
      </c>
      <c r="D82" s="50">
        <f>Invoice!B86</f>
        <v>4</v>
      </c>
      <c r="E82" s="51">
        <f>'Shipping Invoice'!K86*$N$1</f>
        <v>10.54</v>
      </c>
      <c r="F82" s="51">
        <f t="shared" si="0"/>
        <v>42.16</v>
      </c>
      <c r="G82" s="52">
        <f t="shared" si="1"/>
        <v>10.54</v>
      </c>
      <c r="H82" s="55">
        <f t="shared" si="2"/>
        <v>42.16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>Premium PVD plated surgical steel labret, 16g (1.2mm) with a 3mm ball &amp; Length: 8mm  &amp;  Color: Black</v>
      </c>
      <c r="B83" s="49" t="str">
        <f>'Copy paste to Here'!C87</f>
        <v>LBTB3</v>
      </c>
      <c r="C83" s="50" t="s">
        <v>299</v>
      </c>
      <c r="D83" s="50">
        <f>Invoice!B87</f>
        <v>4</v>
      </c>
      <c r="E83" s="51">
        <f>'Shipping Invoice'!K87*$N$1</f>
        <v>21.45</v>
      </c>
      <c r="F83" s="51">
        <f t="shared" ref="F83:F146" si="3">D83*E83</f>
        <v>85.8</v>
      </c>
      <c r="G83" s="52">
        <f t="shared" ref="G83:G146" si="4">E83*$E$14</f>
        <v>21.45</v>
      </c>
      <c r="H83" s="55">
        <f t="shared" ref="H83:H146" si="5">D83*G83</f>
        <v>85.8</v>
      </c>
    </row>
    <row r="84" spans="1:8" s="54" customFormat="1" ht="25.5">
      <c r="A84" s="48" t="str">
        <f>IF((LEN('Copy paste to Here'!G88))&gt;5,((CONCATENATE('Copy paste to Here'!G88," &amp; ",'Copy paste to Here'!D88,"  &amp;  ",'Copy paste to Here'!E88))),"Empty Cell")</f>
        <v xml:space="preserve">316L steel nose stud, 1mm (18g) with a 2mm round crystal in flat head bezel set &amp; Crystal Color: Clear  &amp;  </v>
      </c>
      <c r="B84" s="49" t="str">
        <f>'Copy paste to Here'!C88</f>
        <v>NLCB18</v>
      </c>
      <c r="C84" s="50" t="s">
        <v>302</v>
      </c>
      <c r="D84" s="50">
        <f>Invoice!B88</f>
        <v>3</v>
      </c>
      <c r="E84" s="51">
        <f>'Shipping Invoice'!K88*$N$1</f>
        <v>16</v>
      </c>
      <c r="F84" s="51">
        <f t="shared" si="3"/>
        <v>48</v>
      </c>
      <c r="G84" s="52">
        <f t="shared" si="4"/>
        <v>16</v>
      </c>
      <c r="H84" s="55">
        <f t="shared" si="5"/>
        <v>48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316L steel nose stud, 1mm (18g) with a 2mm round crystal in flat head bezel set &amp; Crystal Color: Aquamarine  &amp;  </v>
      </c>
      <c r="B85" s="49" t="str">
        <f>'Copy paste to Here'!C89</f>
        <v>NLCB18</v>
      </c>
      <c r="C85" s="50" t="s">
        <v>302</v>
      </c>
      <c r="D85" s="50">
        <f>Invoice!B89</f>
        <v>3</v>
      </c>
      <c r="E85" s="51">
        <f>'Shipping Invoice'!K89*$N$1</f>
        <v>16</v>
      </c>
      <c r="F85" s="51">
        <f t="shared" si="3"/>
        <v>48</v>
      </c>
      <c r="G85" s="52">
        <f t="shared" si="4"/>
        <v>16</v>
      </c>
      <c r="H85" s="55">
        <f t="shared" si="5"/>
        <v>48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316L steel nose stud, 1mm (18g) with a 2mm round crystal in flat head bezel set &amp; Crystal Color: Blue Zircon  &amp;  </v>
      </c>
      <c r="B86" s="49" t="str">
        <f>'Copy paste to Here'!C90</f>
        <v>NLCB18</v>
      </c>
      <c r="C86" s="50" t="s">
        <v>302</v>
      </c>
      <c r="D86" s="50">
        <f>Invoice!B90</f>
        <v>3</v>
      </c>
      <c r="E86" s="51">
        <f>'Shipping Invoice'!K90*$N$1</f>
        <v>16</v>
      </c>
      <c r="F86" s="51">
        <f t="shared" si="3"/>
        <v>48</v>
      </c>
      <c r="G86" s="52">
        <f t="shared" si="4"/>
        <v>16</v>
      </c>
      <c r="H86" s="55">
        <f t="shared" si="5"/>
        <v>48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 xml:space="preserve">316L steel nose stud, 1mm (18g) with a 2mm round crystal in flat head bezel set &amp; Crystal Color: Peridot  &amp;  </v>
      </c>
      <c r="B87" s="49" t="str">
        <f>'Copy paste to Here'!C91</f>
        <v>NLCB18</v>
      </c>
      <c r="C87" s="50" t="s">
        <v>302</v>
      </c>
      <c r="D87" s="50">
        <f>Invoice!B91</f>
        <v>3</v>
      </c>
      <c r="E87" s="51">
        <f>'Shipping Invoice'!K91*$N$1</f>
        <v>16</v>
      </c>
      <c r="F87" s="51">
        <f t="shared" si="3"/>
        <v>48</v>
      </c>
      <c r="G87" s="52">
        <f t="shared" si="4"/>
        <v>16</v>
      </c>
      <c r="H87" s="55">
        <f t="shared" si="5"/>
        <v>48</v>
      </c>
    </row>
    <row r="88" spans="1:8" s="54" customFormat="1" ht="24">
      <c r="A88" s="48" t="str">
        <f>IF((LEN('Copy paste to Here'!G92))&gt;5,((CONCATENATE('Copy paste to Here'!G92," &amp; ",'Copy paste to Here'!D92,"  &amp;  ",'Copy paste to Here'!E92))),"Empty Cell")</f>
        <v xml:space="preserve">High polished surgical steel nose screw, 0.8mm (20g) with 2mm ball shaped top &amp;   &amp;  </v>
      </c>
      <c r="B88" s="49" t="str">
        <f>'Copy paste to Here'!C92</f>
        <v>NSB</v>
      </c>
      <c r="C88" s="50" t="s">
        <v>309</v>
      </c>
      <c r="D88" s="50">
        <f>Invoice!B92</f>
        <v>8</v>
      </c>
      <c r="E88" s="51">
        <f>'Shipping Invoice'!K92*$N$1</f>
        <v>6.91</v>
      </c>
      <c r="F88" s="51">
        <f t="shared" si="3"/>
        <v>55.28</v>
      </c>
      <c r="G88" s="52">
        <f t="shared" si="4"/>
        <v>6.91</v>
      </c>
      <c r="H88" s="55">
        <f t="shared" si="5"/>
        <v>55.28</v>
      </c>
    </row>
    <row r="89" spans="1:8" s="54" customFormat="1" ht="25.5">
      <c r="A89" s="48" t="str">
        <f>IF((LEN('Copy paste to Here'!G93))&gt;5,((CONCATENATE('Copy paste to Here'!G93," &amp; ",'Copy paste to Here'!D93,"  &amp;  ",'Copy paste to Here'!E93))),"Empty Cell")</f>
        <v xml:space="preserve">Clear Bio-flexible nose screw retainer, 20g (0.8mm) with 2mm ball shaped top &amp;   &amp;  </v>
      </c>
      <c r="B89" s="49" t="str">
        <f>'Copy paste to Here'!C93</f>
        <v>NSCRT20</v>
      </c>
      <c r="C89" s="50" t="s">
        <v>312</v>
      </c>
      <c r="D89" s="50">
        <f>Invoice!B93</f>
        <v>6</v>
      </c>
      <c r="E89" s="51">
        <f>'Shipping Invoice'!K93*$N$1</f>
        <v>5.09</v>
      </c>
      <c r="F89" s="51">
        <f t="shared" si="3"/>
        <v>30.54</v>
      </c>
      <c r="G89" s="52">
        <f t="shared" si="4"/>
        <v>5.09</v>
      </c>
      <c r="H89" s="55">
        <f t="shared" si="5"/>
        <v>30.54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 xml:space="preserve">Clear acrylic flexible nose stud retainer, 20g (0.8mm) with 2mm flat disk shaped top &amp;   &amp;  </v>
      </c>
      <c r="B90" s="49" t="str">
        <f>'Copy paste to Here'!C94</f>
        <v>NSRTD</v>
      </c>
      <c r="C90" s="50" t="s">
        <v>315</v>
      </c>
      <c r="D90" s="50">
        <f>Invoice!B94</f>
        <v>300</v>
      </c>
      <c r="E90" s="51">
        <f>'Shipping Invoice'!K94*$N$1</f>
        <v>5.09</v>
      </c>
      <c r="F90" s="51">
        <f t="shared" si="3"/>
        <v>1527</v>
      </c>
      <c r="G90" s="52">
        <f t="shared" si="4"/>
        <v>5.09</v>
      </c>
      <c r="H90" s="55">
        <f t="shared" si="5"/>
        <v>1527</v>
      </c>
    </row>
    <row r="91" spans="1:8" s="54" customFormat="1" ht="25.5">
      <c r="A91" s="48" t="str">
        <f>IF((LEN('Copy paste to Here'!G95))&gt;5,((CONCATENATE('Copy paste to Here'!G95," &amp; ",'Copy paste to Here'!D95,"  &amp;  ",'Copy paste to Here'!E95))),"Empty Cell")</f>
        <v xml:space="preserve">Anodized surgical steel nose screw, 20g (0.8mm) with 2mm ball top &amp; Color: Rainbow  &amp;  </v>
      </c>
      <c r="B91" s="49" t="str">
        <f>'Copy paste to Here'!C95</f>
        <v>NSTB</v>
      </c>
      <c r="C91" s="50" t="s">
        <v>318</v>
      </c>
      <c r="D91" s="50">
        <f>Invoice!B95</f>
        <v>4</v>
      </c>
      <c r="E91" s="51">
        <f>'Shipping Invoice'!K95*$N$1</f>
        <v>14.18</v>
      </c>
      <c r="F91" s="51">
        <f t="shared" si="3"/>
        <v>56.72</v>
      </c>
      <c r="G91" s="52">
        <f t="shared" si="4"/>
        <v>14.18</v>
      </c>
      <c r="H91" s="55">
        <f t="shared" si="5"/>
        <v>56.72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>Anodized surgical steel nose screw, 20g (0.8mm) with 2mm round crystal tops &amp; Color: Black  &amp;  Crystal Color: Light Siam</v>
      </c>
      <c r="B92" s="49" t="str">
        <f>'Copy paste to Here'!C96</f>
        <v>NSTC</v>
      </c>
      <c r="C92" s="50" t="s">
        <v>321</v>
      </c>
      <c r="D92" s="50">
        <f>Invoice!B96</f>
        <v>2</v>
      </c>
      <c r="E92" s="51">
        <f>'Shipping Invoice'!K96*$N$1</f>
        <v>16</v>
      </c>
      <c r="F92" s="51">
        <f t="shared" si="3"/>
        <v>32</v>
      </c>
      <c r="G92" s="52">
        <f t="shared" si="4"/>
        <v>16</v>
      </c>
      <c r="H92" s="55">
        <f t="shared" si="5"/>
        <v>32</v>
      </c>
    </row>
    <row r="93" spans="1:8" s="54" customFormat="1" ht="38.25">
      <c r="A93" s="48" t="str">
        <f>IF((LEN('Copy paste to Here'!G97))&gt;5,((CONCATENATE('Copy paste to Here'!G97," &amp; ",'Copy paste to Here'!D97,"  &amp;  ",'Copy paste to Here'!E97))),"Empty Cell")</f>
        <v xml:space="preserve">Red Agate double flared stone plug  &amp; Gauge: 10mm  &amp;  </v>
      </c>
      <c r="B93" s="49" t="str">
        <f>'Copy paste to Here'!C97</f>
        <v>PGSMM</v>
      </c>
      <c r="C93" s="50" t="s">
        <v>405</v>
      </c>
      <c r="D93" s="50">
        <f>Invoice!B97</f>
        <v>2</v>
      </c>
      <c r="E93" s="51">
        <f>'Shipping Invoice'!K97*$N$1</f>
        <v>85.09</v>
      </c>
      <c r="F93" s="51">
        <f t="shared" si="3"/>
        <v>170.18</v>
      </c>
      <c r="G93" s="52">
        <f t="shared" si="4"/>
        <v>85.09</v>
      </c>
      <c r="H93" s="55">
        <f t="shared" si="5"/>
        <v>170.18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 xml:space="preserve">High polished surgical steel hinged segment ring, 18g (1.0mm) &amp; Length: 8mm  &amp;  </v>
      </c>
      <c r="B94" s="49" t="str">
        <f>'Copy paste to Here'!C98</f>
        <v>SEGH18</v>
      </c>
      <c r="C94" s="50" t="s">
        <v>328</v>
      </c>
      <c r="D94" s="50">
        <f>Invoice!B98</f>
        <v>3</v>
      </c>
      <c r="E94" s="51">
        <f>'Shipping Invoice'!K98*$N$1</f>
        <v>61.45</v>
      </c>
      <c r="F94" s="51">
        <f t="shared" si="3"/>
        <v>184.35000000000002</v>
      </c>
      <c r="G94" s="52">
        <f t="shared" si="4"/>
        <v>61.45</v>
      </c>
      <c r="H94" s="55">
        <f t="shared" si="5"/>
        <v>184.35000000000002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 xml:space="preserve">Annealed 316L steel seamless hoop ring with a twisted wire design, 16g (1.2mm) &amp; Length: 10mm  &amp;  </v>
      </c>
      <c r="B95" s="49" t="str">
        <f>'Copy paste to Here'!C99</f>
        <v>SELW16</v>
      </c>
      <c r="C95" s="50" t="s">
        <v>331</v>
      </c>
      <c r="D95" s="50">
        <f>Invoice!B99</f>
        <v>2</v>
      </c>
      <c r="E95" s="51">
        <f>'Shipping Invoice'!K99*$N$1</f>
        <v>8.73</v>
      </c>
      <c r="F95" s="51">
        <f t="shared" si="3"/>
        <v>17.46</v>
      </c>
      <c r="G95" s="52">
        <f t="shared" si="4"/>
        <v>8.73</v>
      </c>
      <c r="H95" s="55">
        <f t="shared" si="5"/>
        <v>17.46</v>
      </c>
    </row>
    <row r="96" spans="1:8" s="54" customFormat="1" ht="25.5">
      <c r="A96" s="48" t="str">
        <f>IF((LEN('Copy paste to Here'!G100))&gt;5,((CONCATENATE('Copy paste to Here'!G100," &amp; ",'Copy paste to Here'!D100,"  &amp;  ",'Copy paste to Here'!E100))),"Empty Cell")</f>
        <v xml:space="preserve">Rose gold PVD plated surgical steel eyebrow spiral, 16g (1.2mm) with two 3mm balls &amp; Length: 8mm  &amp;  </v>
      </c>
      <c r="B96" s="49" t="str">
        <f>'Copy paste to Here'!C100</f>
        <v>SPETTB</v>
      </c>
      <c r="C96" s="50" t="s">
        <v>334</v>
      </c>
      <c r="D96" s="50">
        <f>Invoice!B100</f>
        <v>12</v>
      </c>
      <c r="E96" s="51">
        <f>'Shipping Invoice'!K100*$N$1</f>
        <v>25.09</v>
      </c>
      <c r="F96" s="51">
        <f t="shared" si="3"/>
        <v>301.08</v>
      </c>
      <c r="G96" s="52">
        <f t="shared" si="4"/>
        <v>25.09</v>
      </c>
      <c r="H96" s="55">
        <f t="shared" si="5"/>
        <v>301.08</v>
      </c>
    </row>
    <row r="97" spans="1:8" s="54" customFormat="1" ht="24">
      <c r="A97" s="48" t="str">
        <f>IF((LEN('Copy paste to Here'!G101))&gt;5,((CONCATENATE('Copy paste to Here'!G101," &amp; ",'Copy paste to Here'!D101,"  &amp;  ",'Copy paste to Here'!E101))),"Empty Cell")</f>
        <v xml:space="preserve">Bio flexible tongue retainer, 14g (1.6mm) with silicon O-ring &amp; Color: # 1 in picture  &amp;  </v>
      </c>
      <c r="B97" s="49" t="str">
        <f>'Copy paste to Here'!C101</f>
        <v>TR14</v>
      </c>
      <c r="C97" s="50" t="s">
        <v>337</v>
      </c>
      <c r="D97" s="50">
        <f>Invoice!B101</f>
        <v>9</v>
      </c>
      <c r="E97" s="51">
        <f>'Shipping Invoice'!K101*$N$1</f>
        <v>5.09</v>
      </c>
      <c r="F97" s="51">
        <f t="shared" si="3"/>
        <v>45.81</v>
      </c>
      <c r="G97" s="52">
        <f t="shared" si="4"/>
        <v>5.09</v>
      </c>
      <c r="H97" s="55">
        <f t="shared" si="5"/>
        <v>45.81</v>
      </c>
    </row>
    <row r="98" spans="1:8" s="54" customFormat="1" ht="25.5">
      <c r="A98" s="48" t="str">
        <f>IF((LEN('Copy paste to Here'!G102))&gt;5,((CONCATENATE('Copy paste to Here'!G102," &amp; ",'Copy paste to Here'!D102,"  &amp;  ",'Copy paste to Here'!E102))),"Empty Cell")</f>
        <v xml:space="preserve">Titanium G23 internally threaded banana, 1.2mm (16g) with two 3mm balls &amp; Length: 10mm  &amp;  </v>
      </c>
      <c r="B98" s="49" t="str">
        <f>'Copy paste to Here'!C102</f>
        <v>UBNEBIN</v>
      </c>
      <c r="C98" s="50" t="s">
        <v>340</v>
      </c>
      <c r="D98" s="50">
        <f>Invoice!B102</f>
        <v>4</v>
      </c>
      <c r="E98" s="51">
        <f>'Shipping Invoice'!K102*$N$1</f>
        <v>68</v>
      </c>
      <c r="F98" s="51">
        <f t="shared" si="3"/>
        <v>272</v>
      </c>
      <c r="G98" s="52">
        <f t="shared" si="4"/>
        <v>68</v>
      </c>
      <c r="H98" s="55">
        <f t="shared" si="5"/>
        <v>272</v>
      </c>
    </row>
    <row r="99" spans="1:8" s="54" customFormat="1" ht="25.5">
      <c r="A99" s="48" t="str">
        <f>IF((LEN('Copy paste to Here'!G103))&gt;5,((CONCATENATE('Copy paste to Here'!G103," &amp; ",'Copy paste to Here'!D103,"  &amp;  ",'Copy paste to Here'!E103))),"Empty Cell")</f>
        <v xml:space="preserve">Titanium G23 circular barbell, 16g (1.2mm) with two 3mm balls &amp; Length: 9mm  &amp;  </v>
      </c>
      <c r="B99" s="49" t="str">
        <f>'Copy paste to Here'!C103</f>
        <v>UCBEB</v>
      </c>
      <c r="C99" s="50" t="s">
        <v>343</v>
      </c>
      <c r="D99" s="50">
        <f>Invoice!B103</f>
        <v>8</v>
      </c>
      <c r="E99" s="51">
        <f>'Shipping Invoice'!K103*$N$1</f>
        <v>42.54</v>
      </c>
      <c r="F99" s="51">
        <f t="shared" si="3"/>
        <v>340.32</v>
      </c>
      <c r="G99" s="52">
        <f t="shared" si="4"/>
        <v>42.54</v>
      </c>
      <c r="H99" s="55">
        <f t="shared" si="5"/>
        <v>340.32</v>
      </c>
    </row>
    <row r="100" spans="1:8" s="54" customFormat="1" ht="25.5">
      <c r="A100" s="48" t="str">
        <f>IF((LEN('Copy paste to Here'!G104))&gt;5,((CONCATENATE('Copy paste to Here'!G104," &amp; ",'Copy paste to Here'!D104,"  &amp;  ",'Copy paste to Here'!E104))),"Empty Cell")</f>
        <v xml:space="preserve">Titanium G23 labret, 16g (1.2mm) with a 4mm ball &amp; Length: 10mm  &amp;  </v>
      </c>
      <c r="B100" s="49" t="str">
        <f>'Copy paste to Here'!C104</f>
        <v>ULB4S</v>
      </c>
      <c r="C100" s="50" t="s">
        <v>105</v>
      </c>
      <c r="D100" s="50">
        <f>Invoice!B104</f>
        <v>6</v>
      </c>
      <c r="E100" s="51">
        <f>'Shipping Invoice'!K104*$N$1</f>
        <v>37.82</v>
      </c>
      <c r="F100" s="51">
        <f t="shared" si="3"/>
        <v>226.92000000000002</v>
      </c>
      <c r="G100" s="52">
        <f t="shared" si="4"/>
        <v>37.82</v>
      </c>
      <c r="H100" s="55">
        <f t="shared" si="5"/>
        <v>226.92000000000002</v>
      </c>
    </row>
    <row r="101" spans="1:8" s="54" customFormat="1" ht="25.5">
      <c r="A101" s="48" t="str">
        <f>IF((LEN('Copy paste to Here'!G105))&gt;5,((CONCATENATE('Copy paste to Here'!G105," &amp; ",'Copy paste to Here'!D105,"  &amp;  ",'Copy paste to Here'!E105))),"Empty Cell")</f>
        <v xml:space="preserve">Titanium G23 labret, 16g (1.2mm) with a 4mm cone &amp; Length: 6mm  &amp;  </v>
      </c>
      <c r="B101" s="49" t="str">
        <f>'Copy paste to Here'!C105</f>
        <v>ULCN4S</v>
      </c>
      <c r="C101" s="50" t="s">
        <v>347</v>
      </c>
      <c r="D101" s="50">
        <f>Invoice!B105</f>
        <v>4</v>
      </c>
      <c r="E101" s="51">
        <f>'Shipping Invoice'!K105*$N$1</f>
        <v>36</v>
      </c>
      <c r="F101" s="51">
        <f t="shared" si="3"/>
        <v>144</v>
      </c>
      <c r="G101" s="52">
        <f t="shared" si="4"/>
        <v>36</v>
      </c>
      <c r="H101" s="55">
        <f t="shared" si="5"/>
        <v>144</v>
      </c>
    </row>
    <row r="102" spans="1:8" s="54" customFormat="1" ht="38.25">
      <c r="A102" s="48" t="str">
        <f>IF((LEN('Copy paste to Here'!G106))&gt;5,((CONCATENATE('Copy paste to Here'!G106," &amp; ",'Copy paste to Here'!D106,"  &amp;  ",'Copy paste to Here'!E106))),"Empty Cell")</f>
        <v>Pack of 10 pcs. of bioflex barbell posts with external threading, 14g (1.6mm) &amp; Length: 14mm  &amp;  Color: Clear</v>
      </c>
      <c r="B102" s="49" t="str">
        <f>'Copy paste to Here'!C106</f>
        <v>XABB14G</v>
      </c>
      <c r="C102" s="50" t="s">
        <v>350</v>
      </c>
      <c r="D102" s="50">
        <f>Invoice!B106</f>
        <v>1</v>
      </c>
      <c r="E102" s="51">
        <f>'Shipping Invoice'!K106*$N$1</f>
        <v>28.36</v>
      </c>
      <c r="F102" s="51">
        <f t="shared" si="3"/>
        <v>28.36</v>
      </c>
      <c r="G102" s="52">
        <f t="shared" si="4"/>
        <v>28.36</v>
      </c>
      <c r="H102" s="55">
        <f t="shared" si="5"/>
        <v>28.36</v>
      </c>
    </row>
    <row r="103" spans="1:8" s="54" customFormat="1" ht="38.25">
      <c r="A103" s="48" t="str">
        <f>IF((LEN('Copy paste to Here'!G107))&gt;5,((CONCATENATE('Copy paste to Here'!G107," &amp; ",'Copy paste to Here'!D107,"  &amp;  ",'Copy paste to Here'!E107))),"Empty Cell")</f>
        <v>Pack of 10 pcs. of bioflex banana posts with external threading, 16g (1.2mm) &amp; Length: 10mm  &amp;  Color: Clear</v>
      </c>
      <c r="B103" s="49" t="str">
        <f>'Copy paste to Here'!C107</f>
        <v>XABN16G</v>
      </c>
      <c r="C103" s="50" t="s">
        <v>353</v>
      </c>
      <c r="D103" s="50">
        <f>Invoice!B107</f>
        <v>1</v>
      </c>
      <c r="E103" s="51">
        <f>'Shipping Invoice'!K107*$N$1</f>
        <v>28.36</v>
      </c>
      <c r="F103" s="51">
        <f t="shared" si="3"/>
        <v>28.36</v>
      </c>
      <c r="G103" s="52">
        <f t="shared" si="4"/>
        <v>28.36</v>
      </c>
      <c r="H103" s="55">
        <f t="shared" si="5"/>
        <v>28.36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 xml:space="preserve">Pack of 10 pcs. of 3mm Bio-Flex balls with bezel set crystal with 1.2mm threading (16g) &amp; Crystal Color: Clear  &amp;  </v>
      </c>
      <c r="B104" s="49" t="str">
        <f>'Copy paste to Here'!C108</f>
        <v>XAJB3</v>
      </c>
      <c r="C104" s="50" t="s">
        <v>356</v>
      </c>
      <c r="D104" s="50">
        <f>Invoice!B108</f>
        <v>1</v>
      </c>
      <c r="E104" s="51">
        <f>'Shipping Invoice'!K108*$N$1</f>
        <v>89.09</v>
      </c>
      <c r="F104" s="51">
        <f t="shared" si="3"/>
        <v>89.09</v>
      </c>
      <c r="G104" s="52">
        <f t="shared" si="4"/>
        <v>89.09</v>
      </c>
      <c r="H104" s="55">
        <f t="shared" si="5"/>
        <v>89.09</v>
      </c>
    </row>
    <row r="105" spans="1:8" s="54" customFormat="1" ht="36">
      <c r="A105" s="48" t="str">
        <f>IF((LEN('Copy paste to Here'!G109))&gt;5,((CONCATENATE('Copy paste to Here'!G109," &amp; ",'Copy paste to Here'!D109,"  &amp;  ",'Copy paste to Here'!E109))),"Empty Cell")</f>
        <v xml:space="preserve">Pack of 10 pcs. of 3mm surgical steel half jewel balls with bezel set crystal with 1.2mm threading (16g) &amp; Crystal Color: Aquamarine  &amp;  </v>
      </c>
      <c r="B105" s="49" t="str">
        <f>'Copy paste to Here'!C109</f>
        <v>XHJB3</v>
      </c>
      <c r="C105" s="50" t="s">
        <v>109</v>
      </c>
      <c r="D105" s="50">
        <f>Invoice!B109</f>
        <v>1</v>
      </c>
      <c r="E105" s="51">
        <f>'Shipping Invoice'!K109*$N$1</f>
        <v>134.54</v>
      </c>
      <c r="F105" s="51">
        <f t="shared" si="3"/>
        <v>134.54</v>
      </c>
      <c r="G105" s="52">
        <f t="shared" si="4"/>
        <v>134.54</v>
      </c>
      <c r="H105" s="55">
        <f t="shared" si="5"/>
        <v>134.54</v>
      </c>
    </row>
    <row r="106" spans="1:8" s="54" customFormat="1" ht="36">
      <c r="A106" s="48" t="str">
        <f>IF((LEN('Copy paste to Here'!G110))&gt;5,((CONCATENATE('Copy paste to Here'!G110," &amp; ",'Copy paste to Here'!D110,"  &amp;  ",'Copy paste to Here'!E110))),"Empty Cell")</f>
        <v xml:space="preserve">Pack of 10 pcs. of 3mm high polished surgical steel balls with bezel set crystal and with 1.2mm (16g) threading &amp; Crystal Color: Rose  &amp;  </v>
      </c>
      <c r="B106" s="49" t="str">
        <f>'Copy paste to Here'!C110</f>
        <v>XJB3</v>
      </c>
      <c r="C106" s="50" t="s">
        <v>359</v>
      </c>
      <c r="D106" s="50">
        <f>Invoice!B110</f>
        <v>1</v>
      </c>
      <c r="E106" s="51">
        <f>'Shipping Invoice'!K110*$N$1</f>
        <v>87.27</v>
      </c>
      <c r="F106" s="51">
        <f t="shared" si="3"/>
        <v>87.27</v>
      </c>
      <c r="G106" s="52">
        <f t="shared" si="4"/>
        <v>87.27</v>
      </c>
      <c r="H106" s="55">
        <f t="shared" si="5"/>
        <v>87.27</v>
      </c>
    </row>
    <row r="107" spans="1:8" s="54" customFormat="1" ht="36">
      <c r="A107" s="48" t="str">
        <f>IF((LEN('Copy paste to Here'!G111))&gt;5,((CONCATENATE('Copy paste to Here'!G111," &amp; ",'Copy paste to Here'!D111,"  &amp;  ",'Copy paste to Here'!E111))),"Empty Cell")</f>
        <v xml:space="preserve">Pack of 10 pcs. of 3mm high polished surgical steel balls with bezel set crystal and with 1.2mm (16g) threading &amp; Crystal Color: Jet  &amp;  </v>
      </c>
      <c r="B107" s="49" t="str">
        <f>'Copy paste to Here'!C111</f>
        <v>XJB3</v>
      </c>
      <c r="C107" s="50" t="s">
        <v>359</v>
      </c>
      <c r="D107" s="50">
        <f>Invoice!B111</f>
        <v>2</v>
      </c>
      <c r="E107" s="51">
        <f>'Shipping Invoice'!K111*$N$1</f>
        <v>87.27</v>
      </c>
      <c r="F107" s="51">
        <f t="shared" si="3"/>
        <v>174.54</v>
      </c>
      <c r="G107" s="52">
        <f t="shared" si="4"/>
        <v>87.27</v>
      </c>
      <c r="H107" s="55">
        <f t="shared" si="5"/>
        <v>174.54</v>
      </c>
    </row>
    <row r="108" spans="1:8" s="54" customFormat="1" ht="36">
      <c r="A108" s="48" t="str">
        <f>IF((LEN('Copy paste to Here'!G112))&gt;5,((CONCATENATE('Copy paste to Here'!G112," &amp; ",'Copy paste to Here'!D112,"  &amp;  ",'Copy paste to Here'!E112))),"Empty Cell")</f>
        <v xml:space="preserve">Pack of 10 pcs. of 4mm anodized surgical steel balls with bezel set crystal and with 1.6mm threading (14g) &amp; Color: Black Anodized w/ Aquamarine crystal  &amp;  </v>
      </c>
      <c r="B108" s="49" t="str">
        <f>'Copy paste to Here'!C112</f>
        <v>XJBT4G</v>
      </c>
      <c r="C108" s="50" t="s">
        <v>363</v>
      </c>
      <c r="D108" s="50">
        <f>Invoice!B112</f>
        <v>1</v>
      </c>
      <c r="E108" s="51">
        <f>'Shipping Invoice'!K112*$N$1</f>
        <v>199.99</v>
      </c>
      <c r="F108" s="51">
        <f t="shared" si="3"/>
        <v>199.99</v>
      </c>
      <c r="G108" s="52">
        <f t="shared" si="4"/>
        <v>199.99</v>
      </c>
      <c r="H108" s="55">
        <f t="shared" si="5"/>
        <v>199.99</v>
      </c>
    </row>
    <row r="109" spans="1:8" s="54" customFormat="1" ht="25.5">
      <c r="A109" s="48" t="str">
        <f>IF((LEN('Copy paste to Here'!G113))&gt;5,((CONCATENATE('Copy paste to Here'!G113," &amp; ",'Copy paste to Here'!D113,"  &amp;  ",'Copy paste to Here'!E113))),"Empty Cell")</f>
        <v xml:space="preserve">Pack of 10 pcs. of 3mm Rose gold PVD plated 316L steel balls with bezel set crystal and with 1.2mm threading (16g) &amp;   &amp;  </v>
      </c>
      <c r="B109" s="49" t="str">
        <f>'Copy paste to Here'!C113</f>
        <v>XJBTT3S</v>
      </c>
      <c r="C109" s="50" t="s">
        <v>367</v>
      </c>
      <c r="D109" s="50">
        <f>Invoice!B113</f>
        <v>1</v>
      </c>
      <c r="E109" s="51">
        <f>'Shipping Invoice'!K113*$N$1</f>
        <v>192.36</v>
      </c>
      <c r="F109" s="51">
        <f t="shared" si="3"/>
        <v>192.36</v>
      </c>
      <c r="G109" s="52">
        <f t="shared" si="4"/>
        <v>192.36</v>
      </c>
      <c r="H109" s="55">
        <f t="shared" si="5"/>
        <v>192.36</v>
      </c>
    </row>
    <row r="110" spans="1:8" s="54" customFormat="1" ht="25.5">
      <c r="A110" s="48" t="str">
        <f>IF((LEN('Copy paste to Here'!G114))&gt;5,((CONCATENATE('Copy paste to Here'!G114," &amp; ",'Copy paste to Here'!D114,"  &amp;  ",'Copy paste to Here'!E114))),"Empty Cell")</f>
        <v xml:space="preserve">Set of 10 pcs. of 3mm acrylic ball in solid colors with 16g (1.2mm) threading &amp; Color: Pink  &amp;  </v>
      </c>
      <c r="B110" s="49" t="str">
        <f>'Copy paste to Here'!C114</f>
        <v>XSAB3</v>
      </c>
      <c r="C110" s="50" t="s">
        <v>115</v>
      </c>
      <c r="D110" s="50">
        <f>Invoice!B114</f>
        <v>3</v>
      </c>
      <c r="E110" s="51">
        <f>'Shipping Invoice'!K114*$N$1</f>
        <v>23.27</v>
      </c>
      <c r="F110" s="51">
        <f t="shared" si="3"/>
        <v>69.81</v>
      </c>
      <c r="G110" s="52">
        <f t="shared" si="4"/>
        <v>23.27</v>
      </c>
      <c r="H110" s="55">
        <f t="shared" si="5"/>
        <v>69.81</v>
      </c>
    </row>
    <row r="111" spans="1:8" s="54" customFormat="1" ht="25.5">
      <c r="A111" s="48" t="str">
        <f>IF((LEN('Copy paste to Here'!G115))&gt;5,((CONCATENATE('Copy paste to Here'!G115," &amp; ",'Copy paste to Here'!D115,"  &amp;  ",'Copy paste to Here'!E115))),"Empty Cell")</f>
        <v xml:space="preserve">Set of 10 pcs. of 4mm acrylic ball in solid colors with 14g (1.6mm) threading &amp; Color: Black  &amp;  </v>
      </c>
      <c r="B111" s="49" t="str">
        <f>'Copy paste to Here'!C115</f>
        <v>XSAB4</v>
      </c>
      <c r="C111" s="50" t="s">
        <v>370</v>
      </c>
      <c r="D111" s="50">
        <f>Invoice!B115</f>
        <v>1</v>
      </c>
      <c r="E111" s="51">
        <f>'Shipping Invoice'!K115*$N$1</f>
        <v>23.27</v>
      </c>
      <c r="F111" s="51">
        <f t="shared" si="3"/>
        <v>23.27</v>
      </c>
      <c r="G111" s="52">
        <f t="shared" si="4"/>
        <v>23.27</v>
      </c>
      <c r="H111" s="55">
        <f t="shared" si="5"/>
        <v>23.27</v>
      </c>
    </row>
    <row r="112" spans="1:8" s="54" customFormat="1" ht="25.5">
      <c r="A112" s="48" t="str">
        <f>IF((LEN('Copy paste to Here'!G116))&gt;5,((CONCATENATE('Copy paste to Here'!G116," &amp; ",'Copy paste to Here'!D116,"  &amp;  ",'Copy paste to Here'!E116))),"Empty Cell")</f>
        <v xml:space="preserve">Set of 10 pcs. of 3mm solid color acrylic cones with 16g (1.2mm) threading &amp; Color: Black  &amp;  </v>
      </c>
      <c r="B112" s="49" t="str">
        <f>'Copy paste to Here'!C116</f>
        <v>XSACN3</v>
      </c>
      <c r="C112" s="50" t="s">
        <v>373</v>
      </c>
      <c r="D112" s="50">
        <f>Invoice!B116</f>
        <v>1</v>
      </c>
      <c r="E112" s="51">
        <f>'Shipping Invoice'!K116*$N$1</f>
        <v>26.91</v>
      </c>
      <c r="F112" s="51">
        <f t="shared" si="3"/>
        <v>26.91</v>
      </c>
      <c r="G112" s="52">
        <f t="shared" si="4"/>
        <v>26.91</v>
      </c>
      <c r="H112" s="55">
        <f t="shared" si="5"/>
        <v>26.91</v>
      </c>
    </row>
    <row r="113" spans="1:8" s="54" customFormat="1" ht="25.5">
      <c r="A113" s="48" t="str">
        <f>IF((LEN('Copy paste to Here'!G117))&gt;5,((CONCATENATE('Copy paste to Here'!G117," &amp; ",'Copy paste to Here'!D117,"  &amp;  ",'Copy paste to Here'!E117))),"Empty Cell")</f>
        <v xml:space="preserve">Set of 10 pcs. of 3mm solid color acrylic cones with 16g (1.2mm) threading &amp; Color: White  &amp;  </v>
      </c>
      <c r="B113" s="49" t="str">
        <f>'Copy paste to Here'!C117</f>
        <v>XSACN3</v>
      </c>
      <c r="C113" s="50" t="s">
        <v>373</v>
      </c>
      <c r="D113" s="50">
        <f>Invoice!B117</f>
        <v>2</v>
      </c>
      <c r="E113" s="51">
        <f>'Shipping Invoice'!K117*$N$1</f>
        <v>26.91</v>
      </c>
      <c r="F113" s="51">
        <f t="shared" si="3"/>
        <v>53.82</v>
      </c>
      <c r="G113" s="52">
        <f t="shared" si="4"/>
        <v>26.91</v>
      </c>
      <c r="H113" s="55">
        <f t="shared" si="5"/>
        <v>53.82</v>
      </c>
    </row>
    <row r="114" spans="1:8" s="54" customFormat="1" ht="25.5">
      <c r="A114" s="48" t="str">
        <f>IF((LEN('Copy paste to Here'!G118))&gt;5,((CONCATENATE('Copy paste to Here'!G118," &amp; ",'Copy paste to Here'!D118,"  &amp;  ",'Copy paste to Here'!E118))),"Empty Cell")</f>
        <v xml:space="preserve">Set of 10 pcs. of 3mm solid color acrylic cones with 16g (1.2mm) threading &amp; Color: Pink  &amp;  </v>
      </c>
      <c r="B114" s="49" t="str">
        <f>'Copy paste to Here'!C118</f>
        <v>XSACN3</v>
      </c>
      <c r="C114" s="50" t="s">
        <v>373</v>
      </c>
      <c r="D114" s="50">
        <f>Invoice!B118</f>
        <v>2</v>
      </c>
      <c r="E114" s="51">
        <f>'Shipping Invoice'!K118*$N$1</f>
        <v>26.91</v>
      </c>
      <c r="F114" s="51">
        <f t="shared" si="3"/>
        <v>53.82</v>
      </c>
      <c r="G114" s="52">
        <f t="shared" si="4"/>
        <v>26.91</v>
      </c>
      <c r="H114" s="55">
        <f t="shared" si="5"/>
        <v>53.82</v>
      </c>
    </row>
    <row r="115" spans="1:8" s="54" customFormat="1" ht="25.5">
      <c r="A115" s="48" t="str">
        <f>IF((LEN('Copy paste to Here'!G119))&gt;5,((CONCATENATE('Copy paste to Here'!G119," &amp; ",'Copy paste to Here'!D119,"  &amp;  ",'Copy paste to Here'!E119))),"Empty Cell")</f>
        <v xml:space="preserve">Pack of 10 pcs. of 3mm anodized surgical steel dice - threading 1.2mm (16g) &amp; Color: Black  &amp;  </v>
      </c>
      <c r="B115" s="49" t="str">
        <f>'Copy paste to Here'!C119</f>
        <v>XSDIT3</v>
      </c>
      <c r="C115" s="50" t="s">
        <v>378</v>
      </c>
      <c r="D115" s="50">
        <f>Invoice!B119</f>
        <v>1</v>
      </c>
      <c r="E115" s="51">
        <f>'Shipping Invoice'!K119*$N$1</f>
        <v>141.81</v>
      </c>
      <c r="F115" s="51">
        <f t="shared" si="3"/>
        <v>141.81</v>
      </c>
      <c r="G115" s="52">
        <f t="shared" si="4"/>
        <v>141.81</v>
      </c>
      <c r="H115" s="55">
        <f t="shared" si="5"/>
        <v>141.81</v>
      </c>
    </row>
    <row r="116" spans="1:8" s="54" customFormat="1" ht="25.5">
      <c r="A116" s="48" t="str">
        <f>IF((LEN('Copy paste to Here'!G120))&gt;5,((CONCATENATE('Copy paste to Here'!G120," &amp; ",'Copy paste to Here'!D120,"  &amp;  ",'Copy paste to Here'!E120))),"Empty Cell")</f>
        <v xml:space="preserve">Set of 10 pcs. of 4mm acrylic UV balls with 14g (1.6mm) threading &amp; Color: Black  &amp;  </v>
      </c>
      <c r="B116" s="49" t="str">
        <f>'Copy paste to Here'!C120</f>
        <v>XUVB4</v>
      </c>
      <c r="C116" s="50" t="s">
        <v>381</v>
      </c>
      <c r="D116" s="50">
        <f>Invoice!B120</f>
        <v>1</v>
      </c>
      <c r="E116" s="51">
        <f>'Shipping Invoice'!K120*$N$1</f>
        <v>23.27</v>
      </c>
      <c r="F116" s="51">
        <f t="shared" si="3"/>
        <v>23.27</v>
      </c>
      <c r="G116" s="52">
        <f t="shared" si="4"/>
        <v>23.27</v>
      </c>
      <c r="H116" s="55">
        <f t="shared" si="5"/>
        <v>23.27</v>
      </c>
    </row>
    <row r="117" spans="1:8" s="54" customFormat="1" ht="25.5">
      <c r="A117" s="48" t="str">
        <f>IF((LEN('Copy paste to Here'!G121))&gt;5,((CONCATENATE('Copy paste to Here'!G121," &amp; ",'Copy paste to Here'!D121,"  &amp;  ",'Copy paste to Here'!E121))),"Empty Cell")</f>
        <v xml:space="preserve">Set of 10 pcs. of 3mm acrylic UV cones with 16g (1.2mm) threading &amp; Color: Pink  &amp;  </v>
      </c>
      <c r="B117" s="49" t="str">
        <f>'Copy paste to Here'!C121</f>
        <v>XUVCN3</v>
      </c>
      <c r="C117" s="50" t="s">
        <v>384</v>
      </c>
      <c r="D117" s="50">
        <f>Invoice!B121</f>
        <v>1</v>
      </c>
      <c r="E117" s="51">
        <f>'Shipping Invoice'!K121*$N$1</f>
        <v>26.91</v>
      </c>
      <c r="F117" s="51">
        <f t="shared" si="3"/>
        <v>26.91</v>
      </c>
      <c r="G117" s="52">
        <f t="shared" si="4"/>
        <v>26.91</v>
      </c>
      <c r="H117" s="55">
        <f t="shared" si="5"/>
        <v>26.91</v>
      </c>
    </row>
    <row r="118" spans="1:8" s="54" customFormat="1" ht="25.5">
      <c r="A118" s="48" t="str">
        <f>IF((LEN('Copy paste to Here'!G122))&gt;5,((CONCATENATE('Copy paste to Here'!G122," &amp; ",'Copy paste to Here'!D122,"  &amp;  ",'Copy paste to Here'!E122))),"Empty Cell")</f>
        <v xml:space="preserve">Set of 10 pcs. of 3mm acrylic UV cones with 16g (1.2mm) threading &amp; Color: Red  &amp;  </v>
      </c>
      <c r="B118" s="49" t="str">
        <f>'Copy paste to Here'!C122</f>
        <v>XUVCN3</v>
      </c>
      <c r="C118" s="50" t="s">
        <v>384</v>
      </c>
      <c r="D118" s="50">
        <f>Invoice!B122</f>
        <v>3</v>
      </c>
      <c r="E118" s="51">
        <f>'Shipping Invoice'!K122*$N$1</f>
        <v>26.91</v>
      </c>
      <c r="F118" s="51">
        <f t="shared" si="3"/>
        <v>80.73</v>
      </c>
      <c r="G118" s="52">
        <f t="shared" si="4"/>
        <v>26.91</v>
      </c>
      <c r="H118" s="55">
        <f t="shared" si="5"/>
        <v>80.73</v>
      </c>
    </row>
    <row r="119" spans="1:8" s="54" customFormat="1" ht="25.5">
      <c r="A119" s="48" t="str">
        <f>IF((LEN('Copy paste to Here'!G123))&gt;5,((CONCATENATE('Copy paste to Here'!G123," &amp; ",'Copy paste to Here'!D123,"  &amp;  ",'Copy paste to Here'!E123))),"Empty Cell")</f>
        <v xml:space="preserve">Set of 10 pcs. of 4mm acrylic UV cones with 14g (1.6mm) threading &amp; Color: Black  &amp;  </v>
      </c>
      <c r="B119" s="49" t="str">
        <f>'Copy paste to Here'!C123</f>
        <v>XUVCN4</v>
      </c>
      <c r="C119" s="50" t="s">
        <v>389</v>
      </c>
      <c r="D119" s="50">
        <f>Invoice!B123</f>
        <v>2</v>
      </c>
      <c r="E119" s="51">
        <f>'Shipping Invoice'!K123*$N$1</f>
        <v>26.91</v>
      </c>
      <c r="F119" s="51">
        <f t="shared" si="3"/>
        <v>53.82</v>
      </c>
      <c r="G119" s="52">
        <f t="shared" si="4"/>
        <v>26.91</v>
      </c>
      <c r="H119" s="55">
        <f t="shared" si="5"/>
        <v>53.82</v>
      </c>
    </row>
    <row r="120" spans="1:8" s="54" customFormat="1" ht="25.5">
      <c r="A120" s="48" t="str">
        <f>IF((LEN('Copy paste to Here'!G124))&gt;5,((CONCATENATE('Copy paste to Here'!G124," &amp; ",'Copy paste to Here'!D124,"  &amp;  ",'Copy paste to Here'!E124))),"Empty Cell")</f>
        <v xml:space="preserve">Set of 10 pcs. of 4mm acrylic UV dice with 14g (1.6mm) threading &amp; Color: Purple  &amp;  </v>
      </c>
      <c r="B120" s="49" t="str">
        <f>'Copy paste to Here'!C124</f>
        <v>XUVDI4</v>
      </c>
      <c r="C120" s="50" t="s">
        <v>392</v>
      </c>
      <c r="D120" s="50">
        <f>Invoice!B124</f>
        <v>1</v>
      </c>
      <c r="E120" s="51">
        <f>'Shipping Invoice'!K124*$N$1</f>
        <v>45.09</v>
      </c>
      <c r="F120" s="51">
        <f t="shared" si="3"/>
        <v>45.09</v>
      </c>
      <c r="G120" s="52">
        <f t="shared" si="4"/>
        <v>45.09</v>
      </c>
      <c r="H120" s="55">
        <f t="shared" si="5"/>
        <v>45.09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17083.700000000008</v>
      </c>
      <c r="G1000" s="52"/>
      <c r="H1000" s="53">
        <f t="shared" ref="H1000:H1007" si="49">F1000*$E$14</f>
        <v>17083.700000000008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Invoice!K126</f>
        <v>-6833.4800000000032</v>
      </c>
      <c r="G1001" s="52"/>
      <c r="H1001" s="53">
        <f t="shared" si="49"/>
        <v>-6833.4800000000032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Invoice!K127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10250.220000000005</v>
      </c>
      <c r="G1003" s="52"/>
      <c r="H1003" s="53">
        <f t="shared" si="49"/>
        <v>10250.220000000005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17083.700000000008</v>
      </c>
    </row>
    <row r="1010" spans="1:8" s="15" customFormat="1">
      <c r="A1010" s="16"/>
      <c r="E1010" s="15" t="s">
        <v>52</v>
      </c>
      <c r="H1010" s="129">
        <f>(SUMIF($A$1000:$A$1008,"Total:",$H$1000:$H$1008))</f>
        <v>10250.220000000005</v>
      </c>
    </row>
    <row r="1011" spans="1:8" s="15" customFormat="1">
      <c r="E1011" s="15" t="s">
        <v>53</v>
      </c>
      <c r="H1011" s="130">
        <f>H1013-H1012</f>
        <v>9579.64</v>
      </c>
    </row>
    <row r="1012" spans="1:8" s="15" customFormat="1">
      <c r="E1012" s="15" t="s">
        <v>54</v>
      </c>
      <c r="H1012" s="130">
        <f>ROUND((H1013*7)/107,2)</f>
        <v>670.58</v>
      </c>
    </row>
    <row r="1013" spans="1:8" s="15" customFormat="1">
      <c r="E1013" s="16" t="s">
        <v>55</v>
      </c>
      <c r="H1013" s="131">
        <f>ROUND((SUMIF($A$1000:$A$1008,"Total:",$H$1000:$H$1008)),2)</f>
        <v>10250.219999999999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03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124</v>
      </c>
      <c r="B1" s="2" t="s">
        <v>125</v>
      </c>
    </row>
    <row r="2" spans="1:2">
      <c r="A2" s="2" t="s">
        <v>127</v>
      </c>
      <c r="B2" s="2" t="s">
        <v>128</v>
      </c>
    </row>
    <row r="3" spans="1:2">
      <c r="A3" s="2" t="s">
        <v>132</v>
      </c>
      <c r="B3" s="2" t="s">
        <v>133</v>
      </c>
    </row>
    <row r="4" spans="1:2">
      <c r="A4" s="2" t="s">
        <v>132</v>
      </c>
      <c r="B4" s="2" t="s">
        <v>136</v>
      </c>
    </row>
    <row r="5" spans="1:2">
      <c r="A5" s="2" t="s">
        <v>138</v>
      </c>
      <c r="B5" s="2" t="s">
        <v>139</v>
      </c>
    </row>
    <row r="6" spans="1:2">
      <c r="A6" s="2" t="s">
        <v>396</v>
      </c>
      <c r="B6" s="2" t="s">
        <v>142</v>
      </c>
    </row>
    <row r="7" spans="1:2">
      <c r="A7" s="2" t="s">
        <v>146</v>
      </c>
      <c r="B7" s="2" t="s">
        <v>147</v>
      </c>
    </row>
    <row r="8" spans="1:2">
      <c r="A8" s="2" t="s">
        <v>146</v>
      </c>
      <c r="B8" s="2" t="s">
        <v>150</v>
      </c>
    </row>
    <row r="9" spans="1:2">
      <c r="A9" s="2" t="s">
        <v>151</v>
      </c>
      <c r="B9" s="2" t="s">
        <v>152</v>
      </c>
    </row>
    <row r="10" spans="1:2">
      <c r="A10" s="2" t="s">
        <v>154</v>
      </c>
      <c r="B10" s="2" t="s">
        <v>155</v>
      </c>
    </row>
    <row r="11" spans="1:2">
      <c r="A11" s="2" t="s">
        <v>154</v>
      </c>
      <c r="B11" s="2" t="s">
        <v>158</v>
      </c>
    </row>
    <row r="12" spans="1:2">
      <c r="A12" s="2" t="s">
        <v>154</v>
      </c>
      <c r="B12" s="2" t="s">
        <v>160</v>
      </c>
    </row>
    <row r="13" spans="1:2">
      <c r="A13" s="2" t="s">
        <v>161</v>
      </c>
      <c r="B13" s="2" t="s">
        <v>162</v>
      </c>
    </row>
    <row r="14" spans="1:2">
      <c r="A14" s="2" t="s">
        <v>161</v>
      </c>
      <c r="B14" s="2" t="s">
        <v>164</v>
      </c>
    </row>
    <row r="15" spans="1:2">
      <c r="A15" s="2" t="s">
        <v>165</v>
      </c>
      <c r="B15" s="2" t="s">
        <v>166</v>
      </c>
    </row>
    <row r="16" spans="1:2">
      <c r="A16" s="2" t="s">
        <v>397</v>
      </c>
      <c r="B16" s="2" t="s">
        <v>168</v>
      </c>
    </row>
    <row r="17" spans="1:2">
      <c r="A17" s="2" t="s">
        <v>397</v>
      </c>
      <c r="B17" s="2" t="s">
        <v>171</v>
      </c>
    </row>
    <row r="18" spans="1:2">
      <c r="A18" s="2" t="s">
        <v>398</v>
      </c>
      <c r="B18" s="2" t="s">
        <v>173</v>
      </c>
    </row>
    <row r="19" spans="1:2">
      <c r="A19" s="2" t="s">
        <v>175</v>
      </c>
      <c r="B19" s="2" t="s">
        <v>176</v>
      </c>
    </row>
    <row r="20" spans="1:2">
      <c r="A20" s="2" t="s">
        <v>179</v>
      </c>
      <c r="B20" s="2" t="s">
        <v>180</v>
      </c>
    </row>
    <row r="21" spans="1:2">
      <c r="A21" s="2" t="s">
        <v>183</v>
      </c>
      <c r="B21" s="2" t="s">
        <v>184</v>
      </c>
    </row>
    <row r="22" spans="1:2">
      <c r="A22" s="2" t="s">
        <v>186</v>
      </c>
      <c r="B22" s="2" t="s">
        <v>187</v>
      </c>
    </row>
    <row r="23" spans="1:2">
      <c r="A23" s="2" t="s">
        <v>189</v>
      </c>
      <c r="B23" s="2" t="s">
        <v>190</v>
      </c>
    </row>
    <row r="24" spans="1:2">
      <c r="A24" s="2" t="s">
        <v>189</v>
      </c>
      <c r="B24" s="2" t="s">
        <v>193</v>
      </c>
    </row>
    <row r="25" spans="1:2">
      <c r="A25" s="2" t="s">
        <v>194</v>
      </c>
      <c r="B25" s="2" t="s">
        <v>195</v>
      </c>
    </row>
    <row r="26" spans="1:2">
      <c r="A26" s="2" t="s">
        <v>197</v>
      </c>
      <c r="B26" s="2" t="s">
        <v>198</v>
      </c>
    </row>
    <row r="27" spans="1:2">
      <c r="A27" s="2" t="s">
        <v>200</v>
      </c>
      <c r="B27" s="2" t="s">
        <v>201</v>
      </c>
    </row>
    <row r="28" spans="1:2">
      <c r="A28" s="2" t="s">
        <v>203</v>
      </c>
      <c r="B28" s="2" t="s">
        <v>204</v>
      </c>
    </row>
    <row r="29" spans="1:2">
      <c r="A29" s="2" t="s">
        <v>206</v>
      </c>
      <c r="B29" s="2" t="s">
        <v>207</v>
      </c>
    </row>
    <row r="30" spans="1:2">
      <c r="A30" s="2" t="s">
        <v>206</v>
      </c>
      <c r="B30" s="2" t="s">
        <v>209</v>
      </c>
    </row>
    <row r="31" spans="1:2">
      <c r="A31" s="2" t="s">
        <v>206</v>
      </c>
      <c r="B31" s="2" t="s">
        <v>210</v>
      </c>
    </row>
    <row r="32" spans="1:2">
      <c r="A32" s="2" t="s">
        <v>211</v>
      </c>
      <c r="B32" s="2" t="s">
        <v>212</v>
      </c>
    </row>
    <row r="33" spans="1:2">
      <c r="A33" s="2" t="s">
        <v>211</v>
      </c>
      <c r="B33" s="2" t="s">
        <v>214</v>
      </c>
    </row>
    <row r="34" spans="1:2">
      <c r="A34" s="2" t="s">
        <v>211</v>
      </c>
      <c r="B34" s="2" t="s">
        <v>215</v>
      </c>
    </row>
    <row r="35" spans="1:2">
      <c r="A35" s="2" t="s">
        <v>216</v>
      </c>
      <c r="B35" s="2" t="s">
        <v>217</v>
      </c>
    </row>
    <row r="36" spans="1:2">
      <c r="A36" s="2" t="s">
        <v>219</v>
      </c>
      <c r="B36" s="2" t="s">
        <v>220</v>
      </c>
    </row>
    <row r="37" spans="1:2">
      <c r="A37" s="2" t="s">
        <v>222</v>
      </c>
      <c r="B37" s="2" t="s">
        <v>223</v>
      </c>
    </row>
    <row r="38" spans="1:2">
      <c r="A38" s="2" t="s">
        <v>225</v>
      </c>
      <c r="B38" s="2" t="s">
        <v>226</v>
      </c>
    </row>
    <row r="39" spans="1:2">
      <c r="A39" s="2" t="s">
        <v>228</v>
      </c>
      <c r="B39" s="2" t="s">
        <v>229</v>
      </c>
    </row>
    <row r="40" spans="1:2">
      <c r="A40" s="2" t="s">
        <v>231</v>
      </c>
      <c r="B40" s="2" t="s">
        <v>232</v>
      </c>
    </row>
    <row r="41" spans="1:2">
      <c r="A41" s="2" t="s">
        <v>234</v>
      </c>
      <c r="B41" s="2" t="s">
        <v>235</v>
      </c>
    </row>
    <row r="42" spans="1:2">
      <c r="A42" s="2" t="s">
        <v>234</v>
      </c>
      <c r="B42" s="2" t="s">
        <v>237</v>
      </c>
    </row>
    <row r="43" spans="1:2">
      <c r="A43" s="2" t="s">
        <v>234</v>
      </c>
      <c r="B43" s="2" t="s">
        <v>238</v>
      </c>
    </row>
    <row r="44" spans="1:2">
      <c r="A44" s="2" t="s">
        <v>239</v>
      </c>
      <c r="B44" s="2" t="s">
        <v>240</v>
      </c>
    </row>
    <row r="45" spans="1:2">
      <c r="A45" s="2" t="s">
        <v>242</v>
      </c>
      <c r="B45" s="2" t="s">
        <v>243</v>
      </c>
    </row>
    <row r="46" spans="1:2">
      <c r="A46" s="2" t="s">
        <v>245</v>
      </c>
      <c r="B46" s="2" t="s">
        <v>246</v>
      </c>
    </row>
    <row r="47" spans="1:2">
      <c r="A47" s="2" t="s">
        <v>245</v>
      </c>
      <c r="B47" s="2" t="s">
        <v>247</v>
      </c>
    </row>
    <row r="48" spans="1:2">
      <c r="A48" s="2" t="s">
        <v>248</v>
      </c>
      <c r="B48" s="2" t="s">
        <v>249</v>
      </c>
    </row>
    <row r="49" spans="1:2">
      <c r="A49" s="2" t="s">
        <v>251</v>
      </c>
      <c r="B49" s="2" t="s">
        <v>252</v>
      </c>
    </row>
    <row r="50" spans="1:2">
      <c r="A50" s="2" t="s">
        <v>251</v>
      </c>
      <c r="B50" s="2" t="s">
        <v>254</v>
      </c>
    </row>
    <row r="51" spans="1:2">
      <c r="A51" s="2" t="s">
        <v>255</v>
      </c>
      <c r="B51" s="2" t="s">
        <v>256</v>
      </c>
    </row>
    <row r="52" spans="1:2">
      <c r="A52" s="2" t="s">
        <v>255</v>
      </c>
      <c r="B52" s="2" t="s">
        <v>258</v>
      </c>
    </row>
    <row r="53" spans="1:2">
      <c r="A53" s="2" t="s">
        <v>259</v>
      </c>
      <c r="B53" s="2" t="s">
        <v>260</v>
      </c>
    </row>
    <row r="54" spans="1:2">
      <c r="A54" s="2" t="s">
        <v>399</v>
      </c>
      <c r="B54" s="2" t="s">
        <v>263</v>
      </c>
    </row>
    <row r="55" spans="1:2">
      <c r="A55" s="2" t="s">
        <v>400</v>
      </c>
      <c r="B55" s="2" t="s">
        <v>267</v>
      </c>
    </row>
    <row r="56" spans="1:2">
      <c r="A56" s="2" t="s">
        <v>401</v>
      </c>
      <c r="B56" s="2" t="s">
        <v>270</v>
      </c>
    </row>
    <row r="57" spans="1:2">
      <c r="A57" s="2" t="s">
        <v>402</v>
      </c>
      <c r="B57" s="2" t="s">
        <v>273</v>
      </c>
    </row>
    <row r="58" spans="1:2">
      <c r="A58" s="2" t="s">
        <v>403</v>
      </c>
      <c r="B58" s="2" t="s">
        <v>276</v>
      </c>
    </row>
    <row r="59" spans="1:2">
      <c r="A59" s="2" t="s">
        <v>279</v>
      </c>
      <c r="B59" s="2" t="s">
        <v>280</v>
      </c>
    </row>
    <row r="60" spans="1:2">
      <c r="A60" s="2" t="s">
        <v>279</v>
      </c>
      <c r="B60" s="2" t="s">
        <v>282</v>
      </c>
    </row>
    <row r="61" spans="1:2">
      <c r="A61" s="2" t="s">
        <v>279</v>
      </c>
      <c r="B61" s="2" t="s">
        <v>283</v>
      </c>
    </row>
    <row r="62" spans="1:2">
      <c r="A62" s="2" t="s">
        <v>284</v>
      </c>
      <c r="B62" s="2" t="s">
        <v>285</v>
      </c>
    </row>
    <row r="63" spans="1:2">
      <c r="A63" s="2" t="s">
        <v>287</v>
      </c>
      <c r="B63" s="2" t="s">
        <v>288</v>
      </c>
    </row>
    <row r="64" spans="1:2">
      <c r="A64" s="2" t="s">
        <v>404</v>
      </c>
      <c r="B64" s="2" t="s">
        <v>292</v>
      </c>
    </row>
    <row r="65" spans="1:2">
      <c r="A65" s="2" t="s">
        <v>296</v>
      </c>
      <c r="B65" s="2" t="s">
        <v>297</v>
      </c>
    </row>
    <row r="66" spans="1:2">
      <c r="A66" s="2" t="s">
        <v>299</v>
      </c>
      <c r="B66" s="2" t="s">
        <v>300</v>
      </c>
    </row>
    <row r="67" spans="1:2">
      <c r="A67" s="2" t="s">
        <v>302</v>
      </c>
      <c r="B67" s="2" t="s">
        <v>303</v>
      </c>
    </row>
    <row r="68" spans="1:2">
      <c r="A68" s="2" t="s">
        <v>302</v>
      </c>
      <c r="B68" s="2" t="s">
        <v>305</v>
      </c>
    </row>
    <row r="69" spans="1:2">
      <c r="A69" s="2" t="s">
        <v>302</v>
      </c>
      <c r="B69" s="2" t="s">
        <v>306</v>
      </c>
    </row>
    <row r="70" spans="1:2">
      <c r="A70" s="2" t="s">
        <v>302</v>
      </c>
      <c r="B70" s="2" t="s">
        <v>307</v>
      </c>
    </row>
    <row r="71" spans="1:2">
      <c r="A71" s="2" t="s">
        <v>309</v>
      </c>
      <c r="B71" s="2" t="s">
        <v>310</v>
      </c>
    </row>
    <row r="72" spans="1:2">
      <c r="A72" s="2" t="s">
        <v>312</v>
      </c>
      <c r="B72" s="2" t="s">
        <v>313</v>
      </c>
    </row>
    <row r="73" spans="1:2">
      <c r="A73" s="2" t="s">
        <v>315</v>
      </c>
      <c r="B73" s="2" t="s">
        <v>316</v>
      </c>
    </row>
    <row r="74" spans="1:2">
      <c r="A74" s="2" t="s">
        <v>318</v>
      </c>
      <c r="B74" s="2" t="s">
        <v>319</v>
      </c>
    </row>
    <row r="75" spans="1:2">
      <c r="A75" s="2" t="s">
        <v>321</v>
      </c>
      <c r="B75" s="2" t="s">
        <v>322</v>
      </c>
    </row>
    <row r="76" spans="1:2">
      <c r="A76" s="2" t="s">
        <v>405</v>
      </c>
      <c r="B76" s="2" t="s">
        <v>325</v>
      </c>
    </row>
    <row r="77" spans="1:2">
      <c r="A77" s="2" t="s">
        <v>328</v>
      </c>
      <c r="B77" s="2" t="s">
        <v>329</v>
      </c>
    </row>
    <row r="78" spans="1:2">
      <c r="A78" s="2" t="s">
        <v>331</v>
      </c>
      <c r="B78" s="2" t="s">
        <v>332</v>
      </c>
    </row>
    <row r="79" spans="1:2">
      <c r="A79" s="2" t="s">
        <v>334</v>
      </c>
      <c r="B79" s="2" t="s">
        <v>335</v>
      </c>
    </row>
    <row r="80" spans="1:2">
      <c r="A80" s="2" t="s">
        <v>337</v>
      </c>
      <c r="B80" s="2" t="s">
        <v>338</v>
      </c>
    </row>
    <row r="81" spans="1:2">
      <c r="A81" s="2" t="s">
        <v>340</v>
      </c>
      <c r="B81" s="2" t="s">
        <v>341</v>
      </c>
    </row>
    <row r="82" spans="1:2">
      <c r="A82" s="2" t="s">
        <v>343</v>
      </c>
      <c r="B82" s="2" t="s">
        <v>344</v>
      </c>
    </row>
    <row r="83" spans="1:2">
      <c r="A83" s="2" t="s">
        <v>105</v>
      </c>
      <c r="B83" s="2" t="s">
        <v>106</v>
      </c>
    </row>
    <row r="84" spans="1:2">
      <c r="A84" s="2" t="s">
        <v>347</v>
      </c>
      <c r="B84" s="2" t="s">
        <v>348</v>
      </c>
    </row>
    <row r="85" spans="1:2">
      <c r="A85" s="2" t="s">
        <v>350</v>
      </c>
      <c r="B85" s="2" t="s">
        <v>351</v>
      </c>
    </row>
    <row r="86" spans="1:2">
      <c r="A86" s="2" t="s">
        <v>353</v>
      </c>
      <c r="B86" s="2" t="s">
        <v>354</v>
      </c>
    </row>
    <row r="87" spans="1:2">
      <c r="A87" s="2" t="s">
        <v>356</v>
      </c>
      <c r="B87" s="2" t="s">
        <v>357</v>
      </c>
    </row>
    <row r="88" spans="1:2">
      <c r="A88" s="2" t="s">
        <v>109</v>
      </c>
      <c r="B88" s="2" t="s">
        <v>112</v>
      </c>
    </row>
    <row r="89" spans="1:2">
      <c r="A89" s="2" t="s">
        <v>359</v>
      </c>
      <c r="B89" s="2" t="s">
        <v>360</v>
      </c>
    </row>
    <row r="90" spans="1:2">
      <c r="A90" s="2" t="s">
        <v>359</v>
      </c>
      <c r="B90" s="2" t="s">
        <v>362</v>
      </c>
    </row>
    <row r="91" spans="1:2">
      <c r="A91" s="2" t="s">
        <v>363</v>
      </c>
      <c r="B91" s="2" t="s">
        <v>364</v>
      </c>
    </row>
    <row r="92" spans="1:2">
      <c r="A92" s="2" t="s">
        <v>367</v>
      </c>
      <c r="B92" s="2" t="s">
        <v>368</v>
      </c>
    </row>
    <row r="93" spans="1:2">
      <c r="A93" s="2" t="s">
        <v>115</v>
      </c>
      <c r="B93" s="2" t="s">
        <v>116</v>
      </c>
    </row>
    <row r="94" spans="1:2">
      <c r="A94" s="2" t="s">
        <v>370</v>
      </c>
      <c r="B94" s="2" t="s">
        <v>371</v>
      </c>
    </row>
    <row r="95" spans="1:2">
      <c r="A95" s="2" t="s">
        <v>373</v>
      </c>
      <c r="B95" s="2" t="s">
        <v>374</v>
      </c>
    </row>
    <row r="96" spans="1:2">
      <c r="A96" s="2" t="s">
        <v>373</v>
      </c>
      <c r="B96" s="2" t="s">
        <v>376</v>
      </c>
    </row>
    <row r="97" spans="1:2">
      <c r="A97" s="2" t="s">
        <v>373</v>
      </c>
      <c r="B97" s="2" t="s">
        <v>377</v>
      </c>
    </row>
    <row r="98" spans="1:2">
      <c r="A98" s="2" t="s">
        <v>378</v>
      </c>
      <c r="B98" s="2" t="s">
        <v>379</v>
      </c>
    </row>
    <row r="99" spans="1:2">
      <c r="A99" s="2" t="s">
        <v>381</v>
      </c>
      <c r="B99" s="2" t="s">
        <v>382</v>
      </c>
    </row>
    <row r="100" spans="1:2">
      <c r="A100" s="2" t="s">
        <v>384</v>
      </c>
      <c r="B100" s="2" t="s">
        <v>385</v>
      </c>
    </row>
    <row r="101" spans="1:2">
      <c r="A101" s="2" t="s">
        <v>384</v>
      </c>
      <c r="B101" s="2" t="s">
        <v>387</v>
      </c>
    </row>
    <row r="102" spans="1:2">
      <c r="A102" s="2" t="s">
        <v>389</v>
      </c>
      <c r="B102" s="2" t="s">
        <v>390</v>
      </c>
    </row>
    <row r="103" spans="1:2">
      <c r="A103" s="2" t="s">
        <v>392</v>
      </c>
      <c r="B103" s="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2024-10-25T02:20:11Z</cp:lastPrinted>
  <dcterms:created xsi:type="dcterms:W3CDTF">2009-06-02T18:56:54Z</dcterms:created>
  <dcterms:modified xsi:type="dcterms:W3CDTF">2024-10-25T02:27:28Z</dcterms:modified>
</cp:coreProperties>
</file>