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F59119B-DE9C-42F5-93A1-2D936EB38F4A}"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Invoice!$A$1:$K$146</definedName>
    <definedName name="_xlnm.Print_Area" localSheetId="2">'Shipping Invoice'!$A$1:$L$134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F1003" i="6"/>
  <c r="F1004" i="6"/>
  <c r="A1002" i="6"/>
  <c r="A1003" i="6"/>
  <c r="A1004" i="6"/>
  <c r="A1005" i="6"/>
  <c r="A1001" i="6"/>
  <c r="K131" i="7"/>
  <c r="K130" i="7"/>
  <c r="I138" i="2" l="1"/>
  <c r="K132" i="7" l="1"/>
  <c r="K14" i="7"/>
  <c r="K17" i="7"/>
  <c r="K10" i="7"/>
  <c r="I128" i="7"/>
  <c r="I127" i="7"/>
  <c r="I125" i="7"/>
  <c r="I124" i="7"/>
  <c r="I122" i="7"/>
  <c r="I121" i="7"/>
  <c r="I119" i="7"/>
  <c r="I118" i="7"/>
  <c r="I116" i="7"/>
  <c r="I115" i="7"/>
  <c r="I113" i="7"/>
  <c r="I112" i="7"/>
  <c r="I110" i="7"/>
  <c r="I109" i="7"/>
  <c r="I107" i="7"/>
  <c r="I106" i="7"/>
  <c r="I104" i="7"/>
  <c r="I103" i="7"/>
  <c r="I101" i="7"/>
  <c r="I100" i="7"/>
  <c r="I98" i="7"/>
  <c r="I97" i="7"/>
  <c r="I95" i="7"/>
  <c r="I94" i="7"/>
  <c r="I92" i="7"/>
  <c r="I91" i="7"/>
  <c r="I89" i="7"/>
  <c r="I88" i="7"/>
  <c r="I86" i="7"/>
  <c r="I85" i="7"/>
  <c r="I83" i="7"/>
  <c r="I82" i="7"/>
  <c r="I80" i="7"/>
  <c r="I79" i="7"/>
  <c r="I77" i="7"/>
  <c r="I76" i="7"/>
  <c r="I74" i="7"/>
  <c r="I73" i="7"/>
  <c r="I71" i="7"/>
  <c r="I70" i="7"/>
  <c r="I68" i="7"/>
  <c r="I67" i="7"/>
  <c r="I65" i="7"/>
  <c r="I64" i="7"/>
  <c r="I62" i="7"/>
  <c r="I61" i="7"/>
  <c r="I59" i="7"/>
  <c r="I58" i="7"/>
  <c r="I56" i="7"/>
  <c r="I55" i="7"/>
  <c r="I53" i="7"/>
  <c r="I52" i="7"/>
  <c r="I50" i="7"/>
  <c r="I49" i="7"/>
  <c r="I47" i="7"/>
  <c r="I46" i="7"/>
  <c r="I44" i="7"/>
  <c r="I43" i="7"/>
  <c r="I41" i="7"/>
  <c r="I40" i="7"/>
  <c r="I38" i="7"/>
  <c r="I37" i="7"/>
  <c r="I35" i="7"/>
  <c r="I34" i="7"/>
  <c r="I32" i="7"/>
  <c r="I31" i="7"/>
  <c r="I29" i="7"/>
  <c r="I28" i="7"/>
  <c r="I26" i="7"/>
  <c r="I25" i="7"/>
  <c r="I24" i="7"/>
  <c r="I23" i="7"/>
  <c r="I22" i="7"/>
  <c r="I126" i="7"/>
  <c r="N1" i="6"/>
  <c r="E124" i="6" s="1"/>
  <c r="F1001" i="6"/>
  <c r="D125" i="6"/>
  <c r="B129" i="7" s="1"/>
  <c r="D124" i="6"/>
  <c r="B128" i="7" s="1"/>
  <c r="K128" i="7" s="1"/>
  <c r="D123" i="6"/>
  <c r="B127" i="7" s="1"/>
  <c r="D122" i="6"/>
  <c r="B126" i="7" s="1"/>
  <c r="D121" i="6"/>
  <c r="B125" i="7" s="1"/>
  <c r="D120" i="6"/>
  <c r="B124" i="7" s="1"/>
  <c r="D119" i="6"/>
  <c r="B123" i="7" s="1"/>
  <c r="D118" i="6"/>
  <c r="B122" i="7" s="1"/>
  <c r="K122" i="7" s="1"/>
  <c r="D117" i="6"/>
  <c r="B121" i="7" s="1"/>
  <c r="D116" i="6"/>
  <c r="B120" i="7" s="1"/>
  <c r="D115" i="6"/>
  <c r="B119" i="7" s="1"/>
  <c r="D114" i="6"/>
  <c r="B118" i="7" s="1"/>
  <c r="D113" i="6"/>
  <c r="B117" i="7" s="1"/>
  <c r="D112" i="6"/>
  <c r="B116" i="7" s="1"/>
  <c r="K116" i="7" s="1"/>
  <c r="D111" i="6"/>
  <c r="B115" i="7" s="1"/>
  <c r="D110" i="6"/>
  <c r="B114" i="7" s="1"/>
  <c r="D109" i="6"/>
  <c r="B113" i="7" s="1"/>
  <c r="D108" i="6"/>
  <c r="B112" i="7" s="1"/>
  <c r="D107" i="6"/>
  <c r="B111" i="7" s="1"/>
  <c r="D106" i="6"/>
  <c r="B110" i="7" s="1"/>
  <c r="K110" i="7" s="1"/>
  <c r="D105" i="6"/>
  <c r="B109" i="7" s="1"/>
  <c r="D104" i="6"/>
  <c r="B108" i="7" s="1"/>
  <c r="D103" i="6"/>
  <c r="B107" i="7" s="1"/>
  <c r="D102" i="6"/>
  <c r="B106" i="7" s="1"/>
  <c r="D101" i="6"/>
  <c r="B105" i="7" s="1"/>
  <c r="D100" i="6"/>
  <c r="B104" i="7" s="1"/>
  <c r="K104" i="7" s="1"/>
  <c r="D99" i="6"/>
  <c r="B103" i="7" s="1"/>
  <c r="D98" i="6"/>
  <c r="B102" i="7" s="1"/>
  <c r="D97" i="6"/>
  <c r="B101" i="7" s="1"/>
  <c r="D96" i="6"/>
  <c r="B100" i="7" s="1"/>
  <c r="D95" i="6"/>
  <c r="B99" i="7" s="1"/>
  <c r="D94" i="6"/>
  <c r="B98" i="7" s="1"/>
  <c r="K98" i="7" s="1"/>
  <c r="D93" i="6"/>
  <c r="B97" i="7" s="1"/>
  <c r="D92" i="6"/>
  <c r="B96" i="7" s="1"/>
  <c r="D91" i="6"/>
  <c r="B95" i="7" s="1"/>
  <c r="D90" i="6"/>
  <c r="B94" i="7" s="1"/>
  <c r="D89" i="6"/>
  <c r="B93" i="7" s="1"/>
  <c r="D88" i="6"/>
  <c r="B92" i="7" s="1"/>
  <c r="K92" i="7" s="1"/>
  <c r="D87" i="6"/>
  <c r="B91" i="7" s="1"/>
  <c r="D86" i="6"/>
  <c r="B90" i="7" s="1"/>
  <c r="D85" i="6"/>
  <c r="B89" i="7" s="1"/>
  <c r="D84" i="6"/>
  <c r="B88" i="7" s="1"/>
  <c r="D83" i="6"/>
  <c r="B87" i="7" s="1"/>
  <c r="D82" i="6"/>
  <c r="B86" i="7" s="1"/>
  <c r="K86" i="7" s="1"/>
  <c r="D81" i="6"/>
  <c r="B85" i="7" s="1"/>
  <c r="D80" i="6"/>
  <c r="B84" i="7" s="1"/>
  <c r="D79" i="6"/>
  <c r="B83" i="7" s="1"/>
  <c r="D78" i="6"/>
  <c r="B82" i="7" s="1"/>
  <c r="D77" i="6"/>
  <c r="B81" i="7" s="1"/>
  <c r="D76" i="6"/>
  <c r="B80" i="7" s="1"/>
  <c r="K80" i="7" s="1"/>
  <c r="D75" i="6"/>
  <c r="B79" i="7" s="1"/>
  <c r="D74" i="6"/>
  <c r="B78" i="7" s="1"/>
  <c r="D73" i="6"/>
  <c r="B77" i="7" s="1"/>
  <c r="D72" i="6"/>
  <c r="B76" i="7" s="1"/>
  <c r="D71" i="6"/>
  <c r="B75" i="7" s="1"/>
  <c r="D70" i="6"/>
  <c r="B74" i="7" s="1"/>
  <c r="K74" i="7" s="1"/>
  <c r="D69" i="6"/>
  <c r="B73" i="7" s="1"/>
  <c r="D68" i="6"/>
  <c r="B72" i="7" s="1"/>
  <c r="D67" i="6"/>
  <c r="B71" i="7" s="1"/>
  <c r="D66" i="6"/>
  <c r="B70" i="7" s="1"/>
  <c r="D65" i="6"/>
  <c r="B69" i="7" s="1"/>
  <c r="D64" i="6"/>
  <c r="B68" i="7" s="1"/>
  <c r="K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K56" i="7" s="1"/>
  <c r="D51" i="6"/>
  <c r="B55" i="7" s="1"/>
  <c r="D50" i="6"/>
  <c r="B54" i="7" s="1"/>
  <c r="D49" i="6"/>
  <c r="B53" i="7" s="1"/>
  <c r="D48" i="6"/>
  <c r="B52" i="7" s="1"/>
  <c r="D47" i="6"/>
  <c r="B51" i="7" s="1"/>
  <c r="D46" i="6"/>
  <c r="B50" i="7" s="1"/>
  <c r="K50" i="7" s="1"/>
  <c r="D45" i="6"/>
  <c r="B49" i="7" s="1"/>
  <c r="D44" i="6"/>
  <c r="B48" i="7" s="1"/>
  <c r="D43" i="6"/>
  <c r="B47" i="7" s="1"/>
  <c r="D42" i="6"/>
  <c r="B46" i="7" s="1"/>
  <c r="D41" i="6"/>
  <c r="B45" i="7" s="1"/>
  <c r="D40" i="6"/>
  <c r="B44" i="7" s="1"/>
  <c r="K44" i="7" s="1"/>
  <c r="D39" i="6"/>
  <c r="B43" i="7" s="1"/>
  <c r="D38" i="6"/>
  <c r="B42" i="7" s="1"/>
  <c r="D37" i="6"/>
  <c r="B41" i="7" s="1"/>
  <c r="D36" i="6"/>
  <c r="B40" i="7" s="1"/>
  <c r="D35" i="6"/>
  <c r="B39" i="7" s="1"/>
  <c r="D34" i="6"/>
  <c r="B38" i="7" s="1"/>
  <c r="K38" i="7" s="1"/>
  <c r="D33" i="6"/>
  <c r="B37" i="7" s="1"/>
  <c r="D32" i="6"/>
  <c r="B36" i="7" s="1"/>
  <c r="D31" i="6"/>
  <c r="B35" i="7" s="1"/>
  <c r="D30" i="6"/>
  <c r="B34" i="7" s="1"/>
  <c r="D29" i="6"/>
  <c r="B33" i="7" s="1"/>
  <c r="D28" i="6"/>
  <c r="B32" i="7" s="1"/>
  <c r="K32" i="7" s="1"/>
  <c r="D27" i="6"/>
  <c r="B31" i="7" s="1"/>
  <c r="D26" i="6"/>
  <c r="B30" i="7" s="1"/>
  <c r="D25" i="6"/>
  <c r="B29" i="7" s="1"/>
  <c r="D24" i="6"/>
  <c r="B28" i="7" s="1"/>
  <c r="D23" i="6"/>
  <c r="B27" i="7" s="1"/>
  <c r="D22" i="6"/>
  <c r="B26" i="7" s="1"/>
  <c r="K26" i="7" s="1"/>
  <c r="D21" i="6"/>
  <c r="B25" i="7" s="1"/>
  <c r="D20" i="6"/>
  <c r="B24" i="7" s="1"/>
  <c r="D19" i="6"/>
  <c r="B23" i="7" s="1"/>
  <c r="D18" i="6"/>
  <c r="B22" i="7" s="1"/>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0" i="2" s="1"/>
  <c r="J132" i="2" s="1"/>
  <c r="A1007" i="6"/>
  <c r="A1006" i="6"/>
  <c r="K23" i="7" l="1"/>
  <c r="K29" i="7"/>
  <c r="K35" i="7"/>
  <c r="K41" i="7"/>
  <c r="K47" i="7"/>
  <c r="K53" i="7"/>
  <c r="K59" i="7"/>
  <c r="K65" i="7"/>
  <c r="K71" i="7"/>
  <c r="K77" i="7"/>
  <c r="K83" i="7"/>
  <c r="K89" i="7"/>
  <c r="K95" i="7"/>
  <c r="K101" i="7"/>
  <c r="K107" i="7"/>
  <c r="K113" i="7"/>
  <c r="K119" i="7"/>
  <c r="K125" i="7"/>
  <c r="K24" i="7"/>
  <c r="K72" i="7"/>
  <c r="K84" i="7"/>
  <c r="K108" i="7"/>
  <c r="K120" i="7"/>
  <c r="K126" i="7"/>
  <c r="K25" i="7"/>
  <c r="K31" i="7"/>
  <c r="K37" i="7"/>
  <c r="K43" i="7"/>
  <c r="K49" i="7"/>
  <c r="K55" i="7"/>
  <c r="K61" i="7"/>
  <c r="K67" i="7"/>
  <c r="K73" i="7"/>
  <c r="K79" i="7"/>
  <c r="K85" i="7"/>
  <c r="K91" i="7"/>
  <c r="K97" i="7"/>
  <c r="K103" i="7"/>
  <c r="K109" i="7"/>
  <c r="K115" i="7"/>
  <c r="K121" i="7"/>
  <c r="K127" i="7"/>
  <c r="I27" i="7"/>
  <c r="I33" i="7"/>
  <c r="I39" i="7"/>
  <c r="I45" i="7"/>
  <c r="I51" i="7"/>
  <c r="I57" i="7"/>
  <c r="I63" i="7"/>
  <c r="I69" i="7"/>
  <c r="I75" i="7"/>
  <c r="I81" i="7"/>
  <c r="I87" i="7"/>
  <c r="I93" i="7"/>
  <c r="I99" i="7"/>
  <c r="I105" i="7"/>
  <c r="I111" i="7"/>
  <c r="I117" i="7"/>
  <c r="I123" i="7"/>
  <c r="I129" i="7"/>
  <c r="K27" i="7"/>
  <c r="K33" i="7"/>
  <c r="K39" i="7"/>
  <c r="K45" i="7"/>
  <c r="K51" i="7"/>
  <c r="K57" i="7"/>
  <c r="K63" i="7"/>
  <c r="K69" i="7"/>
  <c r="K75" i="7"/>
  <c r="K81" i="7"/>
  <c r="K87" i="7"/>
  <c r="K93" i="7"/>
  <c r="K99" i="7"/>
  <c r="K105" i="7"/>
  <c r="K111" i="7"/>
  <c r="K117" i="7"/>
  <c r="K123" i="7"/>
  <c r="K129" i="7"/>
  <c r="K22" i="7"/>
  <c r="K28" i="7"/>
  <c r="K34" i="7"/>
  <c r="K40" i="7"/>
  <c r="K46" i="7"/>
  <c r="K52" i="7"/>
  <c r="K58" i="7"/>
  <c r="K64" i="7"/>
  <c r="K70" i="7"/>
  <c r="K76" i="7"/>
  <c r="K82" i="7"/>
  <c r="K88" i="7"/>
  <c r="K94" i="7"/>
  <c r="K100" i="7"/>
  <c r="K106" i="7"/>
  <c r="K112" i="7"/>
  <c r="K118" i="7"/>
  <c r="K124" i="7"/>
  <c r="I30" i="7"/>
  <c r="K30" i="7" s="1"/>
  <c r="I36" i="7"/>
  <c r="K36" i="7" s="1"/>
  <c r="I42" i="7"/>
  <c r="K42" i="7" s="1"/>
  <c r="I48" i="7"/>
  <c r="K48" i="7" s="1"/>
  <c r="I54" i="7"/>
  <c r="K54" i="7" s="1"/>
  <c r="I60" i="7"/>
  <c r="K60" i="7" s="1"/>
  <c r="I66" i="7"/>
  <c r="K66" i="7" s="1"/>
  <c r="I72" i="7"/>
  <c r="I78" i="7"/>
  <c r="K78" i="7" s="1"/>
  <c r="I84" i="7"/>
  <c r="I90" i="7"/>
  <c r="K90" i="7" s="1"/>
  <c r="I96" i="7"/>
  <c r="K96" i="7" s="1"/>
  <c r="I102" i="7"/>
  <c r="K102" i="7" s="1"/>
  <c r="I108" i="7"/>
  <c r="I114" i="7"/>
  <c r="K114" i="7" s="1"/>
  <c r="I120" i="7"/>
  <c r="E23" i="6"/>
  <c r="E29" i="6"/>
  <c r="E35" i="6"/>
  <c r="E41" i="6"/>
  <c r="E47" i="6"/>
  <c r="E53" i="6"/>
  <c r="E59" i="6"/>
  <c r="E65" i="6"/>
  <c r="E71" i="6"/>
  <c r="E77" i="6"/>
  <c r="E83" i="6"/>
  <c r="E89" i="6"/>
  <c r="E95" i="6"/>
  <c r="E101" i="6"/>
  <c r="E107" i="6"/>
  <c r="E113" i="6"/>
  <c r="E119" i="6"/>
  <c r="E125" i="6"/>
  <c r="E18" i="6"/>
  <c r="E24" i="6"/>
  <c r="E30" i="6"/>
  <c r="E36" i="6"/>
  <c r="E42" i="6"/>
  <c r="E48" i="6"/>
  <c r="E54" i="6"/>
  <c r="E60" i="6"/>
  <c r="E66" i="6"/>
  <c r="E72" i="6"/>
  <c r="E78" i="6"/>
  <c r="E84" i="6"/>
  <c r="E90" i="6"/>
  <c r="E96" i="6"/>
  <c r="E102" i="6"/>
  <c r="E108" i="6"/>
  <c r="E114" i="6"/>
  <c r="E120" i="6"/>
  <c r="E19" i="6"/>
  <c r="E25" i="6"/>
  <c r="E31" i="6"/>
  <c r="E37" i="6"/>
  <c r="E43" i="6"/>
  <c r="E49" i="6"/>
  <c r="E55" i="6"/>
  <c r="E61" i="6"/>
  <c r="E67" i="6"/>
  <c r="E73" i="6"/>
  <c r="E79" i="6"/>
  <c r="E85" i="6"/>
  <c r="E91" i="6"/>
  <c r="E97" i="6"/>
  <c r="E103" i="6"/>
  <c r="E109" i="6"/>
  <c r="E115" i="6"/>
  <c r="E121" i="6"/>
  <c r="E20" i="6"/>
  <c r="E26" i="6"/>
  <c r="E32" i="6"/>
  <c r="E38" i="6"/>
  <c r="E44" i="6"/>
  <c r="E50" i="6"/>
  <c r="E56" i="6"/>
  <c r="E62" i="6"/>
  <c r="E68" i="6"/>
  <c r="E74" i="6"/>
  <c r="E80" i="6"/>
  <c r="E86" i="6"/>
  <c r="E92" i="6"/>
  <c r="E98" i="6"/>
  <c r="E104" i="6"/>
  <c r="E110" i="6"/>
  <c r="E116" i="6"/>
  <c r="E122" i="6"/>
  <c r="E21" i="6"/>
  <c r="E27" i="6"/>
  <c r="E33" i="6"/>
  <c r="E39" i="6"/>
  <c r="E45" i="6"/>
  <c r="E51" i="6"/>
  <c r="E57" i="6"/>
  <c r="E63" i="6"/>
  <c r="E69" i="6"/>
  <c r="E75" i="6"/>
  <c r="E81" i="6"/>
  <c r="E87" i="6"/>
  <c r="E93" i="6"/>
  <c r="E99" i="6"/>
  <c r="E105" i="6"/>
  <c r="E111" i="6"/>
  <c r="E117" i="6"/>
  <c r="E123" i="6"/>
  <c r="E22" i="6"/>
  <c r="E28" i="6"/>
  <c r="E34" i="6"/>
  <c r="E40" i="6"/>
  <c r="E46" i="6"/>
  <c r="E52" i="6"/>
  <c r="E58" i="6"/>
  <c r="E64" i="6"/>
  <c r="E70" i="6"/>
  <c r="E76" i="6"/>
  <c r="E82" i="6"/>
  <c r="E88" i="6"/>
  <c r="E94" i="6"/>
  <c r="E100" i="6"/>
  <c r="E106" i="6"/>
  <c r="E112" i="6"/>
  <c r="E118" i="6"/>
  <c r="J134" i="2"/>
  <c r="B130" i="7"/>
  <c r="M11" i="6"/>
  <c r="I141" i="2" s="1"/>
  <c r="K133"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40" i="2" s="1"/>
  <c r="I144" i="2" l="1"/>
  <c r="I142" i="2" s="1"/>
  <c r="I145" i="2"/>
  <c r="I14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<sst xmlns="http://schemas.openxmlformats.org/spreadsheetml/2006/main" count="3355" uniqueCount="960">
  <si>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</si>
  <si>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</si>
  <si>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</si>
  <si>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</si>
  <si>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</si>
  <si>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</si>
  <si>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</si>
  <si>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</si>
  <si>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</si>
  <si>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</si>
  <si>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</si>
  <si>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</si>
  <si>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</si>
  <si>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</si>
  <si>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</si>
  <si>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</si>
  <si>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</si>
  <si>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</si>
  <si>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</si>
  <si>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</si>
  <si>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</si>
  <si>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</si>
  <si>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</si>
  <si>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</si>
  <si>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</si>
  <si>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</si>
  <si>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</si>
  <si>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</si>
  <si>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</si>
  <si>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</si>
  <si>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</si>
  <si>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</si>
  <si>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</si>
  <si>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</si>
  <si>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</si>
  <si>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</si>
  <si>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</si>
  <si>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</si>
  <si>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</si>
  <si>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</si>
  <si>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</si>
  <si>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</si>
  <si>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</si>
  <si>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</si>
  <si>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</si>
  <si>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</si>
  <si>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</si>
  <si>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</si>
  <si>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</si>
  <si>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</si>
  <si>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</si>
  <si>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</si>
  <si>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</si>
  <si>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</si>
  <si>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</si>
  <si>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</si>
  <si>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</si>
  <si>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</si>
  <si>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</si>
  <si>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</si>
  <si>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</si>
  <si>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</si>
  <si>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</si>
  <si>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</si>
  <si>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</si>
  <si>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</si>
  <si>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</si>
  <si>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</si>
  <si>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</si>
  <si>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</si>
  <si>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</si>
  <si>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</si>
  <si>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</si>
  <si>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</si>
  <si>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</si>
  <si>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</si>
  <si>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</si>
  <si>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</si>
  <si>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</si>
  <si>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</si>
  <si>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</si>
  <si>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</si>
  <si>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</si>
  <si>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</si>
  <si>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</si>
  <si>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</si>
  <si>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</si>
  <si>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</si>
  <si>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</si>
  <si>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</si>
  <si>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</si>
  <si>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</si>
  <si>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</si>
  <si>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</si>
  <si>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</si>
  <si>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</si>
  <si>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</si>
  <si>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</si>
  <si>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</si>
  <si>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</si>
  <si>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</si>
  <si>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</si>
  <si>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</si>
  <si>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</si>
  <si>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</si>
  <si>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</si>
  <si>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</si>
  <si>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</si>
  <si>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</si>
  <si>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</si>
  <si>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</si>
  <si>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</si>
  <si>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</si>
  <si>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</si>
  <si>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</si>
  <si>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</si>
  <si>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</si>
  <si>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</si>
  <si>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</si>
  <si>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</si>
  <si>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</si>
  <si>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</si>
  <si>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</si>
  <si>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</si>
  <si>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</si>
  <si>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</si>
  <si>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</si>
  <si>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</si>
  <si>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</si>
  <si>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</si>
  <si>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</si>
  <si>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</si>
  <si>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</si>
  <si>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</si>
  <si>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</si>
  <si>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</si>
  <si>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</si>
  <si>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</si>
  <si>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</si>
  <si>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</si>
  <si>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</si>
  <si>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</si>
  <si>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</si>
  <si>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</si>
  <si>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</si>
  <si>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</si>
  <si>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</si>
  <si>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</si>
  <si>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</si>
  <si>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</si>
  <si>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</si>
  <si>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</si>
  <si>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</si>
  <si>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</si>
  <si>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</si>
  <si>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</si>
  <si>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</si>
  <si>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</si>
  <si>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</si>
  <si>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</si>
  <si>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</si>
  <si>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</si>
  <si>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</si>
  <si>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</si>
  <si>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</si>
  <si>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</si>
  <si>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</si>
  <si>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</si>
  <si>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</si>
  <si>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</si>
  <si>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</si>
  <si>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</si>
  <si>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</si>
  <si>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</si>
  <si>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</si>
  <si>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</si>
  <si>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</si>
  <si>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</si>
  <si>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</si>
  <si>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</si>
  <si>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</si>
  <si>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</si>
  <si>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</si>
  <si>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</si>
  <si>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</si>
  <si>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</si>
  <si>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</si>
  <si>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</si>
  <si>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</si>
  <si>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</si>
  <si>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</si>
  <si>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</si>
  <si>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</si>
  <si>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</si>
  <si>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</si>
  <si>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</si>
  <si>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</si>
  <si>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</si>
  <si>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</si>
  <si>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</si>
  <si>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</si>
  <si>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</si>
  <si>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</si>
  <si>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</si>
  <si>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</si>
  <si>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</si>
  <si>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</si>
  <si>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</si>
  <si>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</si>
  <si>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</si>
  <si>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</si>
  <si>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</si>
  <si>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</si>
  <si>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</si>
  <si>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</si>
  <si>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</si>
  <si>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</si>
  <si>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</si>
  <si>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</si>
  <si>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</si>
  <si>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</si>
  <si>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</si>
  <si>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</si>
  <si>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</si>
  <si>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</si>
  <si>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</si>
  <si>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</si>
  <si>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</si>
  <si>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</si>
  <si>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</si>
  <si>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</si>
  <si>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</si>
  <si>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</si>
  <si>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</si>
  <si>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</si>
  <si>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</si>
  <si>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</si>
  <si>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</si>
  <si>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</si>
  <si>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</si>
  <si>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</si>
  <si>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</si>
  <si>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</si>
  <si>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</si>
  <si>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</si>
  <si>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</si>
  <si>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</si>
  <si>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</si>
  <si>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</si>
  <si>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</si>
  <si>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</si>
  <si>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</si>
  <si>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</si>
  <si>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</si>
  <si>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</si>
  <si>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</si>
  <si>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</si>
  <si>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</si>
  <si>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</si>
  <si>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</si>
  <si>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</si>
  <si>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</si>
  <si>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</si>
  <si>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</si>
  <si>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</si>
  <si>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</si>
  <si>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</si>
  <si>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</si>
  <si>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</si>
  <si>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</si>
  <si>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</si>
  <si>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</si>
  <si>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</si>
  <si>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</si>
  <si>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</si>
  <si>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</si>
  <si>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</si>
  <si>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</si>
  <si>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</si>
  <si>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</si>
  <si>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</si>
  <si>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</si>
  <si>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</si>
  <si>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</si>
  <si>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</si>
  <si>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</si>
  <si>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</si>
  <si>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</si>
  <si>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</si>
  <si>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</si>
  <si>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</si>
  <si>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</si>
  <si>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</si>
  <si>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</si>
  <si>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</si>
  <si>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</si>
  <si>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</si>
  <si>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</si>
  <si>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</si>
  <si>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</si>
  <si>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</si>
  <si>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</si>
  <si>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</si>
  <si>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</si>
  <si>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</si>
  <si>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</si>
  <si>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</si>
  <si>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</si>
  <si>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</si>
  <si>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</si>
  <si>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</si>
  <si>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</si>
  <si>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</si>
  <si>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</si>
  <si>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</si>
  <si>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</si>
  <si>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</si>
  <si>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</si>
  <si>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</si>
  <si>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</si>
  <si>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</si>
  <si>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</si>
  <si>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</si>
  <si>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</si>
  <si>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</si>
  <si>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</si>
  <si>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</si>
  <si>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</si>
  <si>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</si>
  <si>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</si>
  <si>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</si>
  <si>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</si>
  <si>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</si>
  <si>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</si>
  <si>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</si>
  <si>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</si>
  <si>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</si>
  <si>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</si>
  <si>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</si>
  <si>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</si>
  <si>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</si>
  <si>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</si>
  <si>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</si>
  <si>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</si>
  <si>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</si>
  <si>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</si>
  <si>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</si>
  <si>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</si>
  <si>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</si>
  <si>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</si>
  <si>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</si>
  <si>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</si>
  <si>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</si>
  <si>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</si>
  <si>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</si>
  <si>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</si>
  <si>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</si>
  <si>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</si>
  <si>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</si>
  <si>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</si>
  <si>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</si>
  <si>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</si>
  <si>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</si>
  <si>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</si>
  <si>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</si>
  <si>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</si>
  <si>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</si>
  <si>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</si>
  <si>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</si>
  <si>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</si>
  <si>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</si>
  <si>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</si>
  <si>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</si>
  <si>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</si>
  <si>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</si>
  <si>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</si>
  <si>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</si>
  <si>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</si>
  <si>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</si>
  <si>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</si>
  <si>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</si>
  <si>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</si>
  <si>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</si>
  <si>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</si>
  <si>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</si>
  <si>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</si>
  <si>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</si>
  <si>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</si>
  <si>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</si>
  <si>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</si>
  <si>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</si>
  <si>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</si>
  <si>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</si>
  <si>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</si>
  <si>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</si>
  <si>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</si>
  <si>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</si>
  <si>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</si>
  <si>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</si>
  <si>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</si>
  <si>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</si>
  <si>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</si>
  <si>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</si>
  <si>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</si>
  <si>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</si>
  <si>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</si>
  <si>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</si>
  <si>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</si>
  <si>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</si>
  <si>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</si>
  <si>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</si>
  <si>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</si>
  <si>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</si>
  <si>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</si>
  <si>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</si>
  <si>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</si>
  <si>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</si>
  <si>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</si>
  <si>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</si>
  <si>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</si>
  <si>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</si>
  <si>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</si>
  <si>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</si>
  <si>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</si>
  <si>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</si>
  <si>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</si>
  <si>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</si>
  <si>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</si>
  <si>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</si>
  <si>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</si>
  <si>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</si>
  <si>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</si>
  <si>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</si>
  <si>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</si>
  <si>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</si>
  <si>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</si>
  <si>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</si>
  <si>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</si>
  <si>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</si>
  <si>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</si>
  <si>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</si>
  <si>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</si>
  <si>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</si>
  <si>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</si>
  <si>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</si>
  <si>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</si>
  <si>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</si>
  <si>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</si>
  <si>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</si>
  <si>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</si>
  <si>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</si>
  <si>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</si>
  <si>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</si>
  <si>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</si>
  <si>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</si>
  <si>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</si>
  <si>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</si>
  <si>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</si>
  <si>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</si>
  <si>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</si>
  <si>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</si>
  <si>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</si>
  <si>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</si>
  <si>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</si>
  <si>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</si>
  <si>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</si>
  <si>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</si>
  <si>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</si>
  <si>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</si>
  <si>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</si>
  <si>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</si>
  <si>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</si>
  <si>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</si>
  <si>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</si>
  <si>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</si>
  <si>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</si>
  <si>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</si>
  <si>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</si>
  <si>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</si>
  <si>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</si>
  <si>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</si>
  <si>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</si>
  <si>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</si>
  <si>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</si>
  <si>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</si>
  <si>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</si>
  <si>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</si>
  <si>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</si>
  <si>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</si>
  <si>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</si>
  <si>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</si>
  <si>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</si>
  <si>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</si>
  <si>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</si>
  <si>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</si>
  <si>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</si>
  <si>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</si>
  <si>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</si>
  <si>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</si>
  <si>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</si>
  <si>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</si>
  <si>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</si>
  <si>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</si>
  <si>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</si>
  <si>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</si>
  <si>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</si>
  <si>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</si>
  <si>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</si>
  <si>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</si>
  <si>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</si>
  <si>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</si>
  <si>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</si>
  <si>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</si>
  <si>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</si>
  <si>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</si>
  <si>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</si>
  <si>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</si>
  <si>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</si>
  <si>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</si>
  <si>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</si>
  <si>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</si>
  <si>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</si>
  <si>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</si>
  <si>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</si>
  <si>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</si>
  <si>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</si>
  <si>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</si>
  <si>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</si>
  <si>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</si>
  <si>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</si>
  <si>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</si>
  <si>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</si>
  <si>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</si>
  <si>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</si>
  <si>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</si>
  <si>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</si>
  <si>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</si>
  <si>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</si>
  <si>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</si>
  <si>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</si>
  <si>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</si>
  <si>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</si>
  <si>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</si>
  <si>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</si>
  <si>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</si>
  <si>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</si>
  <si>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</si>
  <si>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</si>
  <si>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</si>
  <si>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</si>
  <si>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</si>
  <si>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</si>
  <si>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</si>
  <si>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</si>
  <si>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</si>
  <si>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</si>
  <si>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</si>
  <si>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</si>
  <si>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</si>
  <si>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</si>
  <si>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</si>
  <si>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</si>
  <si>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</si>
  <si>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</si>
  <si>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</si>
  <si>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</si>
  <si>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</si>
  <si>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</si>
  <si>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</si>
  <si>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</si>
  <si>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</si>
  <si>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</si>
  <si>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</si>
  <si>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</si>
  <si>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</si>
  <si>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</si>
  <si>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</si>
  <si>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</si>
  <si>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</si>
  <si>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</si>
  <si>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</si>
  <si>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</si>
  <si>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</si>
  <si>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</si>
  <si>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</si>
  <si>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</si>
  <si>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</si>
  <si>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</si>
  <si>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</si>
  <si>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</si>
  <si>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</si>
  <si>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</si>
  <si>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</si>
  <si>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</si>
  <si>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</si>
  <si>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</si>
  <si>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</si>
  <si>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</si>
  <si>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</si>
  <si>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</si>
  <si>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</si>
  <si>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</si>
  <si>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</si>
  <si>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</si>
  <si>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</si>
  <si>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</si>
  <si>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</si>
  <si>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</si>
  <si>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</si>
  <si>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</si>
  <si>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</si>
  <si>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</si>
  <si>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</si>
  <si>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</si>
  <si>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</si>
  <si>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</si>
  <si>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</si>
  <si>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</si>
  <si>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</si>
  <si>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</si>
  <si>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</si>
  <si>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</si>
  <si>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</si>
  <si>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</si>
  <si>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</si>
  <si>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</si>
  <si>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</si>
  <si>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</si>
  <si>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</si>
  <si>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</si>
  <si>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</si>
  <si>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</si>
  <si>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</si>
  <si>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</si>
  <si>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</si>
  <si>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</si>
  <si>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</si>
  <si>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</si>
  <si>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</si>
  <si>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</si>
  <si>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</si>
  <si>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</si>
  <si>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</si>
  <si>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</si>
  <si>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</si>
  <si>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</si>
  <si>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</si>
  <si>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</si>
  <si>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</si>
  <si>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</si>
  <si>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</si>
  <si>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</si>
  <si>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</si>
  <si>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</si>
  <si>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</si>
  <si>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</si>
  <si>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</si>
  <si>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</si>
  <si>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</si>
  <si>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</si>
  <si>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</si>
  <si>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</si>
  <si>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</si>
  <si>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</si>
  <si>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</si>
  <si>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</si>
  <si>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</si>
  <si>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</si>
  <si>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</si>
  <si>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</si>
  <si>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</si>
  <si>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</si>
  <si>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</si>
  <si>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</si>
  <si>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</si>
  <si>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</si>
  <si>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</si>
  <si>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</si>
  <si>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</si>
  <si>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</si>
  <si>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</si>
  <si>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</si>
  <si>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</si>
  <si>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</si>
  <si>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</si>
  <si>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</si>
  <si>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</si>
  <si>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</si>
  <si>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</si>
  <si>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</si>
  <si>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</si>
  <si>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</si>
  <si>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</si>
  <si>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</si>
  <si>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</si>
  <si>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</si>
  <si>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</si>
  <si>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</si>
  <si>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</si>
  <si>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</si>
  <si>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</si>
  <si>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</si>
  <si>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</si>
  <si>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</si>
  <si>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</si>
  <si>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</si>
  <si>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</si>
  <si>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</si>
  <si>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</si>
  <si>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</si>
  <si>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</si>
  <si>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Email: contactus@keenonpiercing.com</t>
  </si>
  <si>
    <t>Exchange Rate NZD-THB</t>
  </si>
  <si>
    <t>Jewellery Importers c/o keen on piercing</t>
  </si>
  <si>
    <t>Jewellery Importers</t>
  </si>
  <si>
    <t>212 Broadway C/O Keen on Piercing</t>
  </si>
  <si>
    <t>1023 Auckland</t>
  </si>
  <si>
    <t>Tel: +642102616956</t>
  </si>
  <si>
    <t>316L steel eyebrow barbell, 16g (1.2mm) with two 3mm balls</t>
  </si>
  <si>
    <t>316L steel Industrial barbell, 14g (1.6mm) with two 5mm balls</t>
  </si>
  <si>
    <t>BBNPG</t>
  </si>
  <si>
    <t>Surgical steel nipple barbell, 14g (1.6mm) with two 5mm balls</t>
  </si>
  <si>
    <t>BCR14</t>
  </si>
  <si>
    <t>316L Surgical steel ball closure ring, 14g (1.6mm) with a 4mm ball</t>
  </si>
  <si>
    <t>BNEB</t>
  </si>
  <si>
    <t>Surgical steel eyebrow banana, 16g (1.2mm) with two 3mm balls</t>
  </si>
  <si>
    <t>BNETB</t>
  </si>
  <si>
    <t>Premium PVD plated surgical steel eyebrow banana, 16g (1.2mm) with two 3mm balls</t>
  </si>
  <si>
    <t>BNS</t>
  </si>
  <si>
    <t>Surgical Steel belly Banana, 14g (1.6mm) with an upper 5mm and a lower 6mm plain steel ball</t>
  </si>
  <si>
    <t>CBEB</t>
  </si>
  <si>
    <t>Surgical steel circular barbell, 16g (1.2mm) with two 3mm balls</t>
  </si>
  <si>
    <t>CBETB</t>
  </si>
  <si>
    <t>Premium PVD plated surgical steel circular barbell, 16g (1.2mm) with two 3mm balls</t>
  </si>
  <si>
    <t>CBM</t>
  </si>
  <si>
    <t>Surgical steel circular barbell, 14g (1.6mm) with two 4mm balls</t>
  </si>
  <si>
    <t>EHVCFD39</t>
  </si>
  <si>
    <t>Sterling silver helix ear cuff with a rope pattern edge with a hamsa dangling (sold per pcs.)</t>
  </si>
  <si>
    <t>EHVCFD40</t>
  </si>
  <si>
    <t>FPG</t>
  </si>
  <si>
    <t>Gauge: 18mm</t>
  </si>
  <si>
    <t>Mirror polished surgical steel screw-fit flesh tunnel</t>
  </si>
  <si>
    <t>Gauge: 20mm</t>
  </si>
  <si>
    <t>Gauge: 22mm</t>
  </si>
  <si>
    <t>FTPG</t>
  </si>
  <si>
    <t>Gauge: 6mm</t>
  </si>
  <si>
    <t>PVD plated surgical steel screw-fit flesh tunnel</t>
  </si>
  <si>
    <t>HBCRB16</t>
  </si>
  <si>
    <t>High polished surgical steel hinged ball closure ring, 16g (1.2mm) with 3mm ball</t>
  </si>
  <si>
    <t>HBCRBT16</t>
  </si>
  <si>
    <t>Anodized 316L steel hinged ball closure ring, 16g (1.2mm) with 3mm ball</t>
  </si>
  <si>
    <t>HBCRC16</t>
  </si>
  <si>
    <t>High polished surgical steel hinged ball closure ring, 16g (1.2mm) with 3mm ball with bezel set crystal</t>
  </si>
  <si>
    <t>HBCRCT16</t>
  </si>
  <si>
    <t>Color: Black Anodized w/ Clear crystal</t>
  </si>
  <si>
    <t>Anodized 316L steel hinged ball closure ring, 16g (1.2mm) with 3mm ball with bezel set crystal</t>
  </si>
  <si>
    <t>Color: Gold Anodized w/ Clear crystal</t>
  </si>
  <si>
    <t>Color: Rose gold Anodized w/ Clear crystal</t>
  </si>
  <si>
    <t>Length: 5mm</t>
  </si>
  <si>
    <t>Length: 4mm</t>
  </si>
  <si>
    <t>LBB3G</t>
  </si>
  <si>
    <t>Surgical steel labret, 14g (1.6mm) with a 3mm ball</t>
  </si>
  <si>
    <t>LBTB3</t>
  </si>
  <si>
    <t>Premium PVD plated surgical steel labret, 16g (1.2mm) with a 3mm ball</t>
  </si>
  <si>
    <t>NS05BL</t>
  </si>
  <si>
    <t>Color: Aqua</t>
  </si>
  <si>
    <t>Color: Green</t>
  </si>
  <si>
    <t>Color: Pink</t>
  </si>
  <si>
    <t>Color: Purple</t>
  </si>
  <si>
    <t>Color: Red</t>
  </si>
  <si>
    <t>NS07BL</t>
  </si>
  <si>
    <t>High polished surgical steel nose screw, 0.8mm (20g) with 2mm ball shaped top</t>
  </si>
  <si>
    <t>Surgical steel nose screw, 20g (0.8mm) with 2mm half ball shaped round crystal top</t>
  </si>
  <si>
    <t>PGSBB</t>
  </si>
  <si>
    <t>Gauge: 4mm</t>
  </si>
  <si>
    <t>Moon stone double flare plug (opalite)</t>
  </si>
  <si>
    <t>Gauge: 10mm</t>
  </si>
  <si>
    <t>PGSCC</t>
  </si>
  <si>
    <t>Rose quartz double flared stone plug</t>
  </si>
  <si>
    <t>Gauge: 5mm</t>
  </si>
  <si>
    <t>PGSFF</t>
  </si>
  <si>
    <t>Amethyst double flared stone plug</t>
  </si>
  <si>
    <t>PGSHH</t>
  </si>
  <si>
    <t>Gauge: 12mm</t>
  </si>
  <si>
    <t>Black Onyx double flared stone plug</t>
  </si>
  <si>
    <t>High polished surgical steel hinged segment ring, 16g (1.2mm)</t>
  </si>
  <si>
    <t>SEGH20</t>
  </si>
  <si>
    <t>High polished surgical steel hinged segment ring, 20g (0.8mm)</t>
  </si>
  <si>
    <t>SEGHT14</t>
  </si>
  <si>
    <t>PVD plated surgical steel hinged segment ring, 14g (1.6mm)</t>
  </si>
  <si>
    <t>PVD plated surgical steel hinged segment ring, 16g (1.2mm)</t>
  </si>
  <si>
    <t>SIUT</t>
  </si>
  <si>
    <t>Silicone Ultra Thin double flared flesh tunnel</t>
  </si>
  <si>
    <t>Gauge: 14mm</t>
  </si>
  <si>
    <t>Gauge: 16mm</t>
  </si>
  <si>
    <t>SPG</t>
  </si>
  <si>
    <t>High polished surgical steel single flesh tunnel with rubber O-ring</t>
  </si>
  <si>
    <t>STPG</t>
  </si>
  <si>
    <t>Gauge: 3mm</t>
  </si>
  <si>
    <t>PVD plated surgical steel single flared flesh tunnel with rubber O-ring</t>
  </si>
  <si>
    <t>USEGH16</t>
  </si>
  <si>
    <t>Titanium G23 hinged segment ring, 16g (1.2mm)</t>
  </si>
  <si>
    <t>XBAL5S</t>
  </si>
  <si>
    <t>Pack of 10 pcs. of 5mm high polished surgical steel balls with 1.2mm threading (16g)</t>
  </si>
  <si>
    <t>XHJB3</t>
  </si>
  <si>
    <t>Pack of 10 pcs. of 3mm surgical steel half jewel balls with bezel set crystal with 1.2mm threading (16g)</t>
  </si>
  <si>
    <t>XJB4S</t>
  </si>
  <si>
    <t>Pack of 10 pcs. of 4mm high polished surgical steel balls with bezel set crystal and with 1.2mm (16g) threading</t>
  </si>
  <si>
    <t>XJB5S</t>
  </si>
  <si>
    <t>Pack of 10 pcs. of 5mm high polished surgical steel balls with bezel set crystal and with 1.2mm (16g) threading</t>
  </si>
  <si>
    <t>BBEBL</t>
  </si>
  <si>
    <t>BBINDX14B</t>
  </si>
  <si>
    <t>BNEB16GX3</t>
  </si>
  <si>
    <t>FPG11/16</t>
  </si>
  <si>
    <t>FPG13/16</t>
  </si>
  <si>
    <t>FPG7/8</t>
  </si>
  <si>
    <t>FTPG2</t>
  </si>
  <si>
    <t>PGSBB6</t>
  </si>
  <si>
    <t>PGSBB00</t>
  </si>
  <si>
    <t>PGSCC6</t>
  </si>
  <si>
    <t>PGSCC4</t>
  </si>
  <si>
    <t>PGSFF6</t>
  </si>
  <si>
    <t>PGSFF4</t>
  </si>
  <si>
    <t>PGSHH1/2</t>
  </si>
  <si>
    <t>SIUT4</t>
  </si>
  <si>
    <t>SIUT00</t>
  </si>
  <si>
    <t>SIUT1/2</t>
  </si>
  <si>
    <t>SIUT9/16</t>
  </si>
  <si>
    <t>SIUT5/8</t>
  </si>
  <si>
    <t>SPG6</t>
  </si>
  <si>
    <t>SPG1/2</t>
  </si>
  <si>
    <t>STPG8</t>
  </si>
  <si>
    <t>STPG5/8</t>
  </si>
  <si>
    <t>STPG7/8</t>
  </si>
  <si>
    <t>One Thousand Nine Hundred Forty Nine and 14 cents NZD</t>
  </si>
  <si>
    <t>Color-plated sterling silver nose hoop, 22g (0.6mm) with ball and an outer diameter of 5/16'' (8mm) - 1 piece</t>
  </si>
  <si>
    <t>Color-plated sterling silver nose hoop, 22g (0.6mm) with ball and an outer diameter of 1/2'' (12mm) - 1 piece</t>
  </si>
  <si>
    <t>Didi</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</si>
  <si>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</si>
  <si>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</si>
  <si>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</si>
  <si>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Sku</t>
  </si>
  <si>
    <t>BBEB-F04000</t>
  </si>
  <si>
    <t>BBEB-F06000</t>
  </si>
  <si>
    <t>BBEB-F08000</t>
  </si>
  <si>
    <t>BBEB-F11000</t>
  </si>
  <si>
    <t>BBIND-F23000</t>
  </si>
  <si>
    <t>BBIND-F24000</t>
  </si>
  <si>
    <t>BBNPG-F11000</t>
  </si>
  <si>
    <t>BBNPG-F48000</t>
  </si>
  <si>
    <t>BBNPG-F49000</t>
  </si>
  <si>
    <t>BCR14-F04000</t>
  </si>
  <si>
    <t>BCR14-F06000</t>
  </si>
  <si>
    <t>BNEB-F04000</t>
  </si>
  <si>
    <t>BNEB-F06000</t>
  </si>
  <si>
    <t>BNEB-F08000</t>
  </si>
  <si>
    <t>BNEB-F10000</t>
  </si>
  <si>
    <t>BNETB-F04A10</t>
  </si>
  <si>
    <t>BNETB-F06A11</t>
  </si>
  <si>
    <t>BNS-F02000</t>
  </si>
  <si>
    <t>BNS-F04000</t>
  </si>
  <si>
    <t>BNS-F11000</t>
  </si>
  <si>
    <t>CBEB-F06000</t>
  </si>
  <si>
    <t>CBETB-F02A12</t>
  </si>
  <si>
    <t>CBETB-F03A12</t>
  </si>
  <si>
    <t>CBM-F04000</t>
  </si>
  <si>
    <t>CBM-F08000</t>
  </si>
  <si>
    <t>CBM-F10000</t>
  </si>
  <si>
    <t>EHVCFD39-000000</t>
  </si>
  <si>
    <t>EHVCFD40-000000</t>
  </si>
  <si>
    <t>FPG-D17000</t>
  </si>
  <si>
    <t>FPG-D19000</t>
  </si>
  <si>
    <t>FPG-D20000</t>
  </si>
  <si>
    <t>FTPG-D11A12</t>
  </si>
  <si>
    <t>HBCRB16-F06000</t>
  </si>
  <si>
    <t>HBCRBT16-F02A12</t>
  </si>
  <si>
    <t>HBCRBT16-F06A12</t>
  </si>
  <si>
    <t>HBCRC16-F06B01</t>
  </si>
  <si>
    <t>HBCRCT16-F02P01</t>
  </si>
  <si>
    <t>HBCRCT16-F02P13</t>
  </si>
  <si>
    <t>HBCRCT16-F02P49</t>
  </si>
  <si>
    <t>HBCRCT16-F04P01</t>
  </si>
  <si>
    <t>HBCRCT16-F04P13</t>
  </si>
  <si>
    <t>HBCRCT16-F04P49</t>
  </si>
  <si>
    <t>HBCRCT16-F06P01</t>
  </si>
  <si>
    <t>HBCRCT16-F06P13</t>
  </si>
  <si>
    <t>HBCRCT16-F06P49</t>
  </si>
  <si>
    <t>LBB3-F01000</t>
  </si>
  <si>
    <t>LBB3-F03000</t>
  </si>
  <si>
    <t>LBB3-F04000</t>
  </si>
  <si>
    <t>LBB3-F05000</t>
  </si>
  <si>
    <t>LBB3-F06000</t>
  </si>
  <si>
    <t>LBB3-F08000</t>
  </si>
  <si>
    <t>LBB3-Q03000</t>
  </si>
  <si>
    <t>LBB3G-F02000</t>
  </si>
  <si>
    <t>LBB3G-F04000</t>
  </si>
  <si>
    <t>LBTB3-F06A12</t>
  </si>
  <si>
    <t>NS05BL-A07000</t>
  </si>
  <si>
    <t>NS05BL-A08000</t>
  </si>
  <si>
    <t>NS05BL-A10000</t>
  </si>
  <si>
    <t>NS05BL-A14000</t>
  </si>
  <si>
    <t>NS05BL-A20000</t>
  </si>
  <si>
    <t>NS05BL-A32000</t>
  </si>
  <si>
    <t>NS05BL-A35000</t>
  </si>
  <si>
    <t>NS05BL-A42000</t>
  </si>
  <si>
    <t>NS07BL-A07000</t>
  </si>
  <si>
    <t>NS07BL-A08000</t>
  </si>
  <si>
    <t>NS07BL-A10000</t>
  </si>
  <si>
    <t>NS07BL-A14000</t>
  </si>
  <si>
    <t>NS07BL-A20000</t>
  </si>
  <si>
    <t>NS07BL-A32000</t>
  </si>
  <si>
    <t>NS07BL-A35000</t>
  </si>
  <si>
    <t>NS07BL-A42000</t>
  </si>
  <si>
    <t>NSB-000000</t>
  </si>
  <si>
    <t>NSC-B01000</t>
  </si>
  <si>
    <t>PGSBB-D09000</t>
  </si>
  <si>
    <t>PGSBB-D13000</t>
  </si>
  <si>
    <t>PGSCC-D09000</t>
  </si>
  <si>
    <t>PGSCC-D10000</t>
  </si>
  <si>
    <t>PGSFF-D09000</t>
  </si>
  <si>
    <t>PGSFF-D10000</t>
  </si>
  <si>
    <t>PGSHH-D14000</t>
  </si>
  <si>
    <t>SEGH14-F04000</t>
  </si>
  <si>
    <t>SEGH16-F03000</t>
  </si>
  <si>
    <t>SEGH16-F04000</t>
  </si>
  <si>
    <t>SEGH16-F05000</t>
  </si>
  <si>
    <t>SEGH16-F06000</t>
  </si>
  <si>
    <t>SEGH20-F04000</t>
  </si>
  <si>
    <t>SEGH20-F05000</t>
  </si>
  <si>
    <t>SEGH20-F06000</t>
  </si>
  <si>
    <t>SEGHT14-F05A12</t>
  </si>
  <si>
    <t>SEGHT14-F08A12</t>
  </si>
  <si>
    <t>SEGHT16-F03A12</t>
  </si>
  <si>
    <t>SEGHT20-L08A12</t>
  </si>
  <si>
    <t>SIUT-D10A07</t>
  </si>
  <si>
    <t>SIUT-D13A07</t>
  </si>
  <si>
    <t>SIUT-D14A07</t>
  </si>
  <si>
    <t>SIUT-D15A08</t>
  </si>
  <si>
    <t>SIUT-D16A08</t>
  </si>
  <si>
    <t>SPG-D09000</t>
  </si>
  <si>
    <t>SPG-D14000</t>
  </si>
  <si>
    <t>STPG-D08A12</t>
  </si>
  <si>
    <t>STPG-D16A12</t>
  </si>
  <si>
    <t>STPG-D20A12</t>
  </si>
  <si>
    <t>USEGH16-F03000</t>
  </si>
  <si>
    <t>USEGH16-F04000</t>
  </si>
  <si>
    <t>XBAL5S-000000</t>
  </si>
  <si>
    <t>XHJB3-B01000</t>
  </si>
  <si>
    <t>XJB4S-B01000</t>
  </si>
  <si>
    <t>XJB5S-B01000</t>
  </si>
  <si>
    <t>One Thousand Two Hundred Twenty Two and 18 cents NZD</t>
  </si>
  <si>
    <t>Customer Prepaid</t>
  </si>
  <si>
    <t>Refund</t>
  </si>
  <si>
    <t>Keen on Piercing Henderson (Jewellery Importers)</t>
  </si>
  <si>
    <t>Don Thompson</t>
  </si>
  <si>
    <t xml:space="preserve">VAT: 75-498-361  </t>
  </si>
  <si>
    <t>Three Hundred Sixty Seven and 55 cents NZD</t>
  </si>
  <si>
    <t>COUNTRY OF ORIGIN: THAILAND</t>
  </si>
  <si>
    <t>3/1 Devonport Road C/O Keen on Piercing</t>
  </si>
  <si>
    <t>3110 Tauranga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</si>
</sst>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31" fillId="0" borderId="0" xfId="0" applyFont="1" applyAlignment="1">
      <alignment horizontal="right"/>
    </xf>
    <xf numFmtId="2" fontId="31" fillId="0" borderId="0" xfId="0" applyNumberFormat="1" applyFont="1"/>
    <xf numFmtId="1" fontId="32" fillId="2" borderId="0" xfId="0" applyNumberFormat="1" applyFont="1" applyFill="1"/>
    <xf numFmtId="0" fontId="18" fillId="2" borderId="20"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56">
    <cellStyle name="Comma 2" xfId="7" xr:uid="{693590D5-5A61-410F-886F-B9BA6EDD2F0C}"/>
    <cellStyle name="Comma 2 2" xfId="4756" xr:uid="{6C650D48-C94A-40BB-8601-80A7F9C2FCBE}"/>
    <cellStyle name="Comma 2 2 2" xfId="5322" xr:uid="{26585475-A797-4579-8B19-583FABDCF17D}"/>
    <cellStyle name="Comma 2 2 2 2" xfId="5335" xr:uid="{BF5A7FF5-A87E-435B-B600-E3B7FBEA51BA}"/>
    <cellStyle name="Comma 2 2 2 3" xfId="5330" xr:uid="{542B2480-AD44-4C5D-B878-0527BB63722C}"/>
    <cellStyle name="Comma 2 2 3" xfId="5327" xr:uid="{51689452-1B9D-42C8-9F3B-6BE2DE86999F}"/>
    <cellStyle name="Comma 2 2 4" xfId="5342" xr:uid="{CE6FFF2B-0531-4EF2-9549-8911A86F61C3}"/>
    <cellStyle name="Comma 3" xfId="4289" xr:uid="{EC9F7E79-3AC8-43D4-9249-347E92D29305}"/>
    <cellStyle name="Comma 3 2" xfId="4757" xr:uid="{7DD5E579-5948-4B0F-8D94-AD5836400040}"/>
    <cellStyle name="Comma 3 2 2" xfId="5323" xr:uid="{D5624110-1F72-49E6-B8F1-E0245B99CAFC}"/>
    <cellStyle name="Comma 3 2 2 2" xfId="5336" xr:uid="{D2ADF7D3-1A45-4C4F-B150-DF450C3A6AA4}"/>
    <cellStyle name="Comma 3 2 2 3" xfId="5331" xr:uid="{E63A1A62-3A4C-4B26-BA5B-FAE2F128B88D}"/>
    <cellStyle name="Comma 3 2 3" xfId="5334" xr:uid="{98EE2509-BFE1-4469-8A39-F9CEA5FF9D61}"/>
    <cellStyle name="Comma 3 2 4" xfId="5344" xr:uid="{6F0403F5-5F8A-48CC-A832-08FB024862B1}"/>
    <cellStyle name="Currency 10" xfId="8" xr:uid="{8CF8F06E-C422-4DE3-81B3-A10A7F8EB76A}"/>
    <cellStyle name="Currency 10 2" xfId="9" xr:uid="{0867B8DD-C41E-4906-B22B-EFFF273AA31D}"/>
    <cellStyle name="Currency 10 2 2" xfId="3665" xr:uid="{44E33B4C-D706-4AB9-B651-8EB65E474D10}"/>
    <cellStyle name="Currency 10 2 2 2" xfId="4483" xr:uid="{4CEDFE21-1E49-45FB-A9B8-C964BB89BF49}"/>
    <cellStyle name="Currency 10 2 3" xfId="4484" xr:uid="{B1823897-DBCF-4647-A8D8-9C02F6DA8008}"/>
    <cellStyle name="Currency 10 3" xfId="10" xr:uid="{93D747BE-F6D0-4563-A81D-CE76C27EE2C5}"/>
    <cellStyle name="Currency 10 3 2" xfId="3666" xr:uid="{5809E7FA-1248-4F2F-87AC-E33D341EBADD}"/>
    <cellStyle name="Currency 10 3 2 2" xfId="4485" xr:uid="{DB9A6609-8673-4615-8223-292410AAB7E9}"/>
    <cellStyle name="Currency 10 3 3" xfId="4486" xr:uid="{F7F83599-E1FE-4434-83ED-9B2A198E9AB9}"/>
    <cellStyle name="Currency 10 4" xfId="3667" xr:uid="{72EBB996-5C14-492E-9201-42469D0E7E30}"/>
    <cellStyle name="Currency 10 4 2" xfId="4487" xr:uid="{FDFAB8F3-2D92-4D4D-B9CC-1E63DD208C0E}"/>
    <cellStyle name="Currency 10 5" xfId="4488" xr:uid="{5C82E1B6-81C1-40B8-9C09-5E725E478F22}"/>
    <cellStyle name="Currency 10 6" xfId="4679" xr:uid="{15CED50B-B706-4E05-8300-1C934C46A25A}"/>
    <cellStyle name="Currency 11" xfId="11" xr:uid="{A320EA35-9742-42D8-AF44-62068F5E539C}"/>
    <cellStyle name="Currency 11 2" xfId="12" xr:uid="{49061A99-0968-4B4E-9C90-BCFC77923F95}"/>
    <cellStyle name="Currency 11 2 2" xfId="3668" xr:uid="{D60F5171-5FB1-4F1E-8C63-1E8AD55AA6AB}"/>
    <cellStyle name="Currency 11 2 2 2" xfId="4489" xr:uid="{14D371C3-3765-4684-8CD9-51BABA45C03F}"/>
    <cellStyle name="Currency 11 2 3" xfId="4490" xr:uid="{9E893185-F19E-47C4-9763-B780FD427292}"/>
    <cellStyle name="Currency 11 3" xfId="13" xr:uid="{83418303-E714-4DCE-A960-34D7A14D4AD2}"/>
    <cellStyle name="Currency 11 3 2" xfId="3669" xr:uid="{7C5EDA11-E0A7-4ABF-8D4B-9E4A23B1B23E}"/>
    <cellStyle name="Currency 11 3 2 2" xfId="4491" xr:uid="{FBF3DEB2-D4DF-472F-B211-21265AF0B05C}"/>
    <cellStyle name="Currency 11 3 3" xfId="4492" xr:uid="{AC13E178-23C1-4B30-87EC-5728F86BCB95}"/>
    <cellStyle name="Currency 11 4" xfId="3670" xr:uid="{8B2F66F4-8721-46DD-ABC7-F02EFE8E683C}"/>
    <cellStyle name="Currency 11 4 2" xfId="4493" xr:uid="{89B2D1B7-1B4C-400F-8F90-478D9D0AB123}"/>
    <cellStyle name="Currency 11 5" xfId="4290" xr:uid="{B9CF5FBE-6784-403E-AC29-46CA32182C22}"/>
    <cellStyle name="Currency 11 5 2" xfId="4494" xr:uid="{A578BCD4-1A82-46FE-87D8-0814BB7000EE}"/>
    <cellStyle name="Currency 11 5 3" xfId="4711" xr:uid="{FFEF854B-5C6E-47FB-ADF6-D04417AE834E}"/>
    <cellStyle name="Currency 11 5 3 2" xfId="5316" xr:uid="{64981B2F-E61C-4D7F-86D0-09D4C9D4D400}"/>
    <cellStyle name="Currency 11 5 3 3" xfId="4758" xr:uid="{7AD01286-60CC-4DBE-AAEA-8B143FF01271}"/>
    <cellStyle name="Currency 11 5 4" xfId="4688" xr:uid="{D821D9DD-8AC2-4B4C-A7E3-A4B7945E64A4}"/>
    <cellStyle name="Currency 11 6" xfId="4680" xr:uid="{2EFFB771-6548-43BA-BDB1-9E7FC6244EC3}"/>
    <cellStyle name="Currency 12" xfId="14" xr:uid="{3AFCBBE6-3EC4-434F-9C45-6CF91187379F}"/>
    <cellStyle name="Currency 12 2" xfId="15" xr:uid="{C48FC058-461C-4A1F-9996-CB9D1B607BD6}"/>
    <cellStyle name="Currency 12 2 2" xfId="3671" xr:uid="{B4687BA3-D59F-46E0-A4C4-7A59C07415DA}"/>
    <cellStyle name="Currency 12 2 2 2" xfId="4495" xr:uid="{6263CCDD-8C00-4C9D-A590-526C435CE5C1}"/>
    <cellStyle name="Currency 12 2 3" xfId="4496" xr:uid="{B2A3A71C-523A-4A11-9BB4-687A6BE18BC2}"/>
    <cellStyle name="Currency 12 3" xfId="3672" xr:uid="{41BB53D0-644A-4962-814D-650C13E4DEE7}"/>
    <cellStyle name="Currency 12 3 2" xfId="4497" xr:uid="{60EB7C19-A35E-4E34-A03C-B7731C648C79}"/>
    <cellStyle name="Currency 12 4" xfId="4498" xr:uid="{DC84C133-05D8-48C1-BF36-4BE66B3EB94E}"/>
    <cellStyle name="Currency 13" xfId="16" xr:uid="{A676F11C-7F5D-4C9A-AC94-E4E5DE9D3271}"/>
    <cellStyle name="Currency 13 2" xfId="4292" xr:uid="{F8D0D75F-A8F0-4E5D-A694-B9B955D1BE78}"/>
    <cellStyle name="Currency 13 3" xfId="4293" xr:uid="{EBECEF61-B0FC-4747-ADCD-DBE22647EBF8}"/>
    <cellStyle name="Currency 13 3 2" xfId="4760" xr:uid="{20685986-5B65-4636-86F2-1A9734CDDA8E}"/>
    <cellStyle name="Currency 13 4" xfId="4291" xr:uid="{E22CEBD0-98EC-4DF4-A6D7-2B99C8FEF135}"/>
    <cellStyle name="Currency 13 5" xfId="4759" xr:uid="{E179895A-715F-4E0C-8B2B-BBB9A4241167}"/>
    <cellStyle name="Currency 14" xfId="17" xr:uid="{50DD716D-3484-42FF-88CD-706D6415F43B}"/>
    <cellStyle name="Currency 14 2" xfId="3673" xr:uid="{81D27CC4-C807-443C-904F-C8AA19C60A34}"/>
    <cellStyle name="Currency 14 2 2" xfId="4499" xr:uid="{71501481-0C22-480A-B793-002373E692E6}"/>
    <cellStyle name="Currency 14 3" xfId="4500" xr:uid="{0CB34979-B32C-49C5-AFAF-57E1E8B29E74}"/>
    <cellStyle name="Currency 15" xfId="4385" xr:uid="{1FFB0B43-4EF5-4A7C-A6D6-BD309C161310}"/>
    <cellStyle name="Currency 17" xfId="4294" xr:uid="{C05C044D-8DEF-443B-997A-D0EF38BFAC26}"/>
    <cellStyle name="Currency 2" xfId="18" xr:uid="{A92B291E-7963-44F4-9301-D3997E90C70F}"/>
    <cellStyle name="Currency 2 2" xfId="19" xr:uid="{E838DAEE-476C-4841-BB26-5F98218E0CC6}"/>
    <cellStyle name="Currency 2 2 2" xfId="20" xr:uid="{8FFC0246-C802-42B2-9FE1-711E28BD6528}"/>
    <cellStyle name="Currency 2 2 2 2" xfId="21" xr:uid="{D4E226F7-9147-456A-B808-945CE28EA47F}"/>
    <cellStyle name="Currency 2 2 2 2 2" xfId="4761" xr:uid="{88C6318F-A749-4695-8574-641FE36A6351}"/>
    <cellStyle name="Currency 2 2 2 3" xfId="22" xr:uid="{AE128C32-31BF-41DA-94DF-6969D557F7E3}"/>
    <cellStyle name="Currency 2 2 2 3 2" xfId="3674" xr:uid="{35B9F9CF-AFB7-48F3-9F85-AC4D16FC8710}"/>
    <cellStyle name="Currency 2 2 2 3 2 2" xfId="4501" xr:uid="{F991520D-2EC4-4D21-9475-4DE19D2AE68C}"/>
    <cellStyle name="Currency 2 2 2 3 3" xfId="4502" xr:uid="{8BF5C460-953F-4700-904F-CAA270773E33}"/>
    <cellStyle name="Currency 2 2 2 4" xfId="3675" xr:uid="{B47A2055-7053-4810-B47C-5CF0B8D9F418}"/>
    <cellStyle name="Currency 2 2 2 4 2" xfId="4503" xr:uid="{601E6A1C-E8F2-43C7-B8EE-EB4BBBEF8493}"/>
    <cellStyle name="Currency 2 2 2 5" xfId="4504" xr:uid="{65A4AA9A-2DE0-422E-A368-2F7034D3AE89}"/>
    <cellStyle name="Currency 2 2 3" xfId="3676" xr:uid="{ADD65BB7-BED1-40C2-BDD7-C943CA845BBA}"/>
    <cellStyle name="Currency 2 2 3 2" xfId="4505" xr:uid="{0F4EC98C-F13F-42DC-AF39-2F43071C5C2C}"/>
    <cellStyle name="Currency 2 2 4" xfId="4506" xr:uid="{C7ED0325-B70B-4993-80F4-08B70C1912D8}"/>
    <cellStyle name="Currency 2 3" xfId="23" xr:uid="{8C1AB6BB-0B3E-403A-8737-49576AFE27C3}"/>
    <cellStyle name="Currency 2 3 2" xfId="3677" xr:uid="{A8805245-75EC-412F-B032-671A7FA81D73}"/>
    <cellStyle name="Currency 2 3 2 2" xfId="4507" xr:uid="{59D8905F-3797-4C66-BEF1-FDF70DE6A19E}"/>
    <cellStyle name="Currency 2 3 3" xfId="4508" xr:uid="{A3354713-5942-47BE-BB71-B80BEEE7AADC}"/>
    <cellStyle name="Currency 2 4" xfId="3678" xr:uid="{566D0AF1-1179-422D-A413-920B7D095252}"/>
    <cellStyle name="Currency 2 4 2" xfId="4418" xr:uid="{857D15DF-57A7-4DA5-A63D-D4A590E2A5BB}"/>
    <cellStyle name="Currency 2 5" xfId="4419" xr:uid="{12B13B70-40FE-447B-AAA7-EE872DBBE36B}"/>
    <cellStyle name="Currency 2 5 2" xfId="4420" xr:uid="{78D96B3F-B2D0-476F-8036-5A1BC6B98545}"/>
    <cellStyle name="Currency 2 6" xfId="4421" xr:uid="{00094D09-9219-4A8D-B143-C8FD2DB463A0}"/>
    <cellStyle name="Currency 3" xfId="24" xr:uid="{29E530DB-152F-41E2-82A8-587E36CCA5B2}"/>
    <cellStyle name="Currency 3 2" xfId="25" xr:uid="{08731CCF-C20C-4033-9FD8-3C059413F1AC}"/>
    <cellStyle name="Currency 3 2 2" xfId="3679" xr:uid="{6A56D233-6B6B-402F-AC0C-07B246E45CDF}"/>
    <cellStyle name="Currency 3 2 2 2" xfId="4509" xr:uid="{330C97ED-BD1B-43AA-9676-AAD6C2F97B80}"/>
    <cellStyle name="Currency 3 2 3" xfId="4510" xr:uid="{239D3F34-3AE1-4014-819C-165882DBE678}"/>
    <cellStyle name="Currency 3 3" xfId="26" xr:uid="{C604703E-34BC-4520-94ED-C800F6BD6957}"/>
    <cellStyle name="Currency 3 3 2" xfId="3680" xr:uid="{9E572EB0-9C9F-4F08-A0A2-EDC5AF288D5A}"/>
    <cellStyle name="Currency 3 3 2 2" xfId="4511" xr:uid="{C323A13C-EA0B-424C-911B-6FC9D0BC4AF0}"/>
    <cellStyle name="Currency 3 3 3" xfId="4512" xr:uid="{F97B855A-06E4-4C70-BA27-26D4B3CC1923}"/>
    <cellStyle name="Currency 3 4" xfId="27" xr:uid="{C26027EC-3933-4DD7-A7A3-66E29A1516B2}"/>
    <cellStyle name="Currency 3 4 2" xfId="3681" xr:uid="{C99797CF-735F-4EB1-911A-D90D4231CFD1}"/>
    <cellStyle name="Currency 3 4 2 2" xfId="4513" xr:uid="{F2A76BA0-C18F-4990-ABE3-B0C6024B6378}"/>
    <cellStyle name="Currency 3 4 3" xfId="4514" xr:uid="{B4345C65-0F5F-4C00-8B4C-40A0394ED4FA}"/>
    <cellStyle name="Currency 3 5" xfId="3682" xr:uid="{9C9EB1AA-2944-4BC0-B52B-E9F590B2D721}"/>
    <cellStyle name="Currency 3 5 2" xfId="4515" xr:uid="{7D56CE72-BDF6-4CFA-9088-ACCF6A6363B4}"/>
    <cellStyle name="Currency 3 6" xfId="4516" xr:uid="{B5F44EFA-FAD5-4D05-8B2F-9B8B46409D89}"/>
    <cellStyle name="Currency 4" xfId="28" xr:uid="{8711EAE2-36A2-49E3-80E6-D493483DFC46}"/>
    <cellStyle name="Currency 4 2" xfId="29" xr:uid="{D70D8997-BD74-4821-AA0D-83AE15A8B262}"/>
    <cellStyle name="Currency 4 2 2" xfId="3683" xr:uid="{C118EBC8-2382-4B1E-8B53-0DD23432D5B9}"/>
    <cellStyle name="Currency 4 2 2 2" xfId="4517" xr:uid="{F96A8F72-1AA0-43B8-A5CE-B68ED85342AD}"/>
    <cellStyle name="Currency 4 2 3" xfId="4518" xr:uid="{C02B452E-2B3A-47DD-9111-D200FB202936}"/>
    <cellStyle name="Currency 4 3" xfId="30" xr:uid="{AF46BD58-E17D-4A6A-AA48-B1E177C8FC77}"/>
    <cellStyle name="Currency 4 3 2" xfId="3684" xr:uid="{862A3C3F-0168-4B48-86B9-117A14B67171}"/>
    <cellStyle name="Currency 4 3 2 2" xfId="4519" xr:uid="{E63B280F-0A11-41E8-BF6F-AB16294C1E5F}"/>
    <cellStyle name="Currency 4 3 3" xfId="4520" xr:uid="{78BDA4E0-037A-4CDB-8BAD-84D3C72AFA3E}"/>
    <cellStyle name="Currency 4 4" xfId="3685" xr:uid="{DB6FF7FC-2E65-4E3D-91D2-235EEFACB0FD}"/>
    <cellStyle name="Currency 4 4 2" xfId="4521" xr:uid="{35644DC4-288E-4C7A-AE70-70F85ECACD0C}"/>
    <cellStyle name="Currency 4 5" xfId="4295" xr:uid="{9B0AA306-667F-4A10-B975-56DB0F86D332}"/>
    <cellStyle name="Currency 4 5 2" xfId="4522" xr:uid="{6FCCB5A5-A15B-4B6C-9DF4-A6D6F423C9BC}"/>
    <cellStyle name="Currency 4 5 3" xfId="4712" xr:uid="{2EA2EE48-6C12-402A-8854-8636C1ABD447}"/>
    <cellStyle name="Currency 4 5 3 2" xfId="5317" xr:uid="{B6A6765E-BBF1-44F0-8CB9-091184984178}"/>
    <cellStyle name="Currency 4 5 3 3" xfId="4762" xr:uid="{5BEFA65A-B261-4CC7-B3E9-5B7040461DBD}"/>
    <cellStyle name="Currency 4 5 4" xfId="4689" xr:uid="{61CAB551-D042-435C-A376-145FF1964FA3}"/>
    <cellStyle name="Currency 4 6" xfId="4681" xr:uid="{9C2918F9-6CF7-4C29-8629-33239E695E4E}"/>
    <cellStyle name="Currency 5" xfId="31" xr:uid="{56048049-8A24-487A-BC6E-3CE37F1881BC}"/>
    <cellStyle name="Currency 5 2" xfId="32" xr:uid="{266AFDDE-8781-4409-B00B-A33D44CBC0FB}"/>
    <cellStyle name="Currency 5 2 2" xfId="3686" xr:uid="{20FD2661-DF1F-454D-9661-0BA0FF957680}"/>
    <cellStyle name="Currency 5 2 2 2" xfId="4523" xr:uid="{889F62AD-D6FE-473D-937C-4A803ADBEFF6}"/>
    <cellStyle name="Currency 5 2 3" xfId="4524" xr:uid="{27EA35EB-9708-4C4D-A362-96D39785F2CA}"/>
    <cellStyle name="Currency 5 3" xfId="4296" xr:uid="{A4BAD80D-83E7-4ED1-A32A-15433BD07606}"/>
    <cellStyle name="Currency 5 3 2" xfId="4620" xr:uid="{E3DB3342-1A86-486A-A62D-104AB727355E}"/>
    <cellStyle name="Currency 5 3 2 2" xfId="5307" xr:uid="{23C0FD94-ED1E-4B20-B622-8AE4D99282D1}"/>
    <cellStyle name="Currency 5 3 2 3" xfId="4764" xr:uid="{08475478-96B3-475F-97EC-7C3608D5FAA7}"/>
    <cellStyle name="Currency 5 4" xfId="4763" xr:uid="{6FCA5AAA-D670-4672-8C94-DC5B17584D92}"/>
    <cellStyle name="Currency 6" xfId="33" xr:uid="{455F52B9-6A72-4011-B56A-1DF7EF91D03F}"/>
    <cellStyle name="Currency 6 2" xfId="3687" xr:uid="{CAC01192-A8F4-4404-BCDB-D93C0D861D78}"/>
    <cellStyle name="Currency 6 2 2" xfId="4525" xr:uid="{132202EA-F74D-41BA-8C1C-011C10DDD529}"/>
    <cellStyle name="Currency 6 3" xfId="4297" xr:uid="{22008EFC-021B-4C6E-9036-FEA47F83A602}"/>
    <cellStyle name="Currency 6 3 2" xfId="4526" xr:uid="{D0F0463E-EA74-42FB-9CCA-4DF5E9D49E63}"/>
    <cellStyle name="Currency 6 3 3" xfId="4713" xr:uid="{38B9D16D-3C70-4888-8F11-66AEAE0DDC23}"/>
    <cellStyle name="Currency 6 3 3 2" xfId="5318" xr:uid="{11450F0F-B758-49A6-82B2-7F3183FC176F}"/>
    <cellStyle name="Currency 6 3 3 3" xfId="4765" xr:uid="{5FB7FECA-9C47-4398-AF5C-92F4A62F5E89}"/>
    <cellStyle name="Currency 6 3 4" xfId="4690" xr:uid="{706C7FF8-C3E5-4CE8-AF50-DC4FCBEEC95B}"/>
    <cellStyle name="Currency 6 4" xfId="4682" xr:uid="{AB27831D-7858-49E1-BC7F-B7AA148350D4}"/>
    <cellStyle name="Currency 7" xfId="34" xr:uid="{C982E014-141D-4D03-A29C-C8538CD7F846}"/>
    <cellStyle name="Currency 7 2" xfId="35" xr:uid="{73CB8018-6927-44BC-93BA-7D96370A9339}"/>
    <cellStyle name="Currency 7 2 2" xfId="3688" xr:uid="{6D3E2287-E0A1-4114-B6D1-889B6D3F7BA7}"/>
    <cellStyle name="Currency 7 2 2 2" xfId="4527" xr:uid="{C18714FF-EC0D-4753-9738-AF0318343C49}"/>
    <cellStyle name="Currency 7 2 3" xfId="4528" xr:uid="{F47F8974-C6F1-4F19-B88B-3A1A78274A50}"/>
    <cellStyle name="Currency 7 3" xfId="3689" xr:uid="{C8FA27CC-647E-42DD-9A1D-7409680164CC}"/>
    <cellStyle name="Currency 7 3 2" xfId="4529" xr:uid="{E23BCE23-B40E-4C16-836B-30275A7457EA}"/>
    <cellStyle name="Currency 7 4" xfId="4530" xr:uid="{B4FD6BB6-0225-4414-B778-7C1F4244ED57}"/>
    <cellStyle name="Currency 7 5" xfId="4683" xr:uid="{1CFF1682-F944-46C7-A73C-F034DAEF150F}"/>
    <cellStyle name="Currency 8" xfId="36" xr:uid="{772A8738-1157-4FBF-A142-4A8014ADE4C4}"/>
    <cellStyle name="Currency 8 2" xfId="37" xr:uid="{812C9889-528A-4D12-B80F-828DF18BCA0D}"/>
    <cellStyle name="Currency 8 2 2" xfId="3690" xr:uid="{DC84C0F9-9534-4393-8B89-A6FB32F8411C}"/>
    <cellStyle name="Currency 8 2 2 2" xfId="4531" xr:uid="{BE0C6FE3-B5E2-42C8-B868-F9EB5D2A6BDA}"/>
    <cellStyle name="Currency 8 2 3" xfId="4532" xr:uid="{231EA89B-B845-40F9-BBE5-00AEB9A7ABA9}"/>
    <cellStyle name="Currency 8 3" xfId="38" xr:uid="{A77DD518-08A8-4BDF-942C-FFCBBF21D5FD}"/>
    <cellStyle name="Currency 8 3 2" xfId="3691" xr:uid="{FC16B45B-FD50-4010-9421-79FF32866C07}"/>
    <cellStyle name="Currency 8 3 2 2" xfId="4533" xr:uid="{3D822386-DE2F-40A8-A286-89A89F893718}"/>
    <cellStyle name="Currency 8 3 3" xfId="4534" xr:uid="{790A0106-0F0E-4173-80B2-38E9AE01402A}"/>
    <cellStyle name="Currency 8 4" xfId="39" xr:uid="{4570A44F-8D38-414B-954A-C95D90F96D1C}"/>
    <cellStyle name="Currency 8 4 2" xfId="3692" xr:uid="{BCC70327-7C2C-4973-B174-8B3EDED3085F}"/>
    <cellStyle name="Currency 8 4 2 2" xfId="4535" xr:uid="{5127B78D-010B-462C-8ADD-BD61FD998A65}"/>
    <cellStyle name="Currency 8 4 3" xfId="4536" xr:uid="{6ED35D9D-CD91-4B7B-85DD-256B6EBA5B45}"/>
    <cellStyle name="Currency 8 5" xfId="3693" xr:uid="{F07DFE36-5D15-4559-A49D-8616AB2E24F2}"/>
    <cellStyle name="Currency 8 5 2" xfId="4537" xr:uid="{CCC7CFDD-A582-4BCC-A9AC-64A492D18B6B}"/>
    <cellStyle name="Currency 8 6" xfId="4538" xr:uid="{8AB8DB1B-7567-4099-814E-AE7C51CE4F78}"/>
    <cellStyle name="Currency 8 7" xfId="4684" xr:uid="{0D285995-4B7A-476A-942B-4EB0A0EC47AE}"/>
    <cellStyle name="Currency 9" xfId="40" xr:uid="{31B6EA1D-2B8C-4357-B445-8CE5D1C233EE}"/>
    <cellStyle name="Currency 9 2" xfId="41" xr:uid="{8797564A-CE62-49A1-8D89-A72F04549DDD}"/>
    <cellStyle name="Currency 9 2 2" xfId="3694" xr:uid="{3F354554-14AE-438D-A050-ADB95F572074}"/>
    <cellStyle name="Currency 9 2 2 2" xfId="4539" xr:uid="{345F60CB-DFD6-4BA3-B04E-4BE7E6EEE0AB}"/>
    <cellStyle name="Currency 9 2 3" xfId="4540" xr:uid="{5D65B44B-ED41-4EA7-8382-F7F0AA23B393}"/>
    <cellStyle name="Currency 9 3" xfId="42" xr:uid="{5D5A71A0-D2CD-40EE-993F-6CDE14B197C5}"/>
    <cellStyle name="Currency 9 3 2" xfId="3695" xr:uid="{DED2B66B-1515-47E5-B7F1-0B679B874F68}"/>
    <cellStyle name="Currency 9 3 2 2" xfId="4541" xr:uid="{F9CCE61A-FCBF-4071-A9B4-D46F13ACD95D}"/>
    <cellStyle name="Currency 9 3 3" xfId="4542" xr:uid="{9D293334-F516-4800-BA22-F7357844731C}"/>
    <cellStyle name="Currency 9 4" xfId="3696" xr:uid="{84DB8B9E-1670-4CEB-9111-130B69356012}"/>
    <cellStyle name="Currency 9 4 2" xfId="4543" xr:uid="{F4CE3AD0-076C-4E75-9B56-A6A14C167443}"/>
    <cellStyle name="Currency 9 5" xfId="4298" xr:uid="{5DA4D95D-658C-468E-94A8-1EB6EB9600C2}"/>
    <cellStyle name="Currency 9 5 2" xfId="4544" xr:uid="{35230550-CEC3-4DF5-8515-97D5BE2BE23A}"/>
    <cellStyle name="Currency 9 5 3" xfId="4714" xr:uid="{20F939AA-B1ED-4A49-8506-5D5229D9FC26}"/>
    <cellStyle name="Currency 9 5 4" xfId="4691" xr:uid="{3C4D95B5-4BA9-4F98-A156-D511A8124741}"/>
    <cellStyle name="Currency 9 6" xfId="4685" xr:uid="{BEBD7F7A-932F-4F9A-BD86-73B6E8BCDB44}"/>
    <cellStyle name="Hyperlink 2" xfId="6" xr:uid="{6CFFD761-E1C4-4FFC-9C82-FDD569F38491}"/>
    <cellStyle name="Hyperlink 3" xfId="80" xr:uid="{B75E97BE-432E-420D-86B9-1C1CA5ABAD82}"/>
    <cellStyle name="Hyperlink 3 2" xfId="4386" xr:uid="{21D839BA-800E-4044-8987-90299FFF2711}"/>
    <cellStyle name="Hyperlink 3 3" xfId="4299" xr:uid="{45F59335-BCCB-4414-B6A0-68805EEF8B62}"/>
    <cellStyle name="Hyperlink 4" xfId="4300" xr:uid="{74161AE4-B121-4E4A-93C1-819EB8C34166}"/>
    <cellStyle name="Normal" xfId="0" builtinId="0"/>
    <cellStyle name="Normal 10" xfId="43" xr:uid="{E8A3C537-CAAE-4919-AF59-16DC13CA228D}"/>
    <cellStyle name="Normal 10 10" xfId="93" xr:uid="{92188B42-6892-4165-BD24-EF1AFD4B1784}"/>
    <cellStyle name="Normal 10 10 2" xfId="94" xr:uid="{19603881-49D2-42F4-9BEE-8E5F9CB01662}"/>
    <cellStyle name="Normal 10 10 2 2" xfId="4302" xr:uid="{1BBFF705-D16F-4A1B-B947-EFC082F84C85}"/>
    <cellStyle name="Normal 10 10 2 3" xfId="4598" xr:uid="{3E1C72CA-2AD9-487E-9DE9-7072F5E98E20}"/>
    <cellStyle name="Normal 10 10 3" xfId="95" xr:uid="{EDDDAC97-BC18-4211-9466-1EC91CBBF905}"/>
    <cellStyle name="Normal 10 10 4" xfId="96" xr:uid="{793DBFE5-D918-4F7F-8D06-D86689C28838}"/>
    <cellStyle name="Normal 10 11" xfId="97" xr:uid="{D7DC3589-A708-42EF-AC79-E10C526B484F}"/>
    <cellStyle name="Normal 10 11 2" xfId="98" xr:uid="{BC1C0B78-4F19-4933-9CA1-9491090E00CB}"/>
    <cellStyle name="Normal 10 11 3" xfId="99" xr:uid="{422B69A2-843E-4E1E-AB06-689B9C5BB3A5}"/>
    <cellStyle name="Normal 10 11 4" xfId="100" xr:uid="{B7AD2265-F693-4B37-8E3D-46B104368E6F}"/>
    <cellStyle name="Normal 10 12" xfId="101" xr:uid="{2BC9216D-81E4-44C8-B778-E4B5942A18A1}"/>
    <cellStyle name="Normal 10 12 2" xfId="102" xr:uid="{4645CA97-2B6D-40D5-BC1A-7A3A24CE4D80}"/>
    <cellStyle name="Normal 10 13" xfId="103" xr:uid="{DC245EE4-946F-4FF2-B68E-432782095375}"/>
    <cellStyle name="Normal 10 14" xfId="104" xr:uid="{38D7A6A1-147E-47AD-9A3E-B2F9167D8063}"/>
    <cellStyle name="Normal 10 15" xfId="105" xr:uid="{FE460AEE-84CE-425D-BF9D-F3F5B96866CE}"/>
    <cellStyle name="Normal 10 2" xfId="81" xr:uid="{68DF3CD9-9E06-4046-A4B5-70E0EF14B277}"/>
    <cellStyle name="Normal 10 2 10" xfId="106" xr:uid="{13108BA5-62DA-43B5-AB8C-B2EA40008A41}"/>
    <cellStyle name="Normal 10 2 11" xfId="107" xr:uid="{01AA83F1-41E8-422C-B71E-428E3236968F}"/>
    <cellStyle name="Normal 10 2 2" xfId="108" xr:uid="{0B46C97D-A03B-4374-A54F-92D8264F557C}"/>
    <cellStyle name="Normal 10 2 2 2" xfId="109" xr:uid="{DD3B139E-9226-4960-99C9-DE8291697A47}"/>
    <cellStyle name="Normal 10 2 2 2 2" xfId="110" xr:uid="{FEBE98D4-ABBB-4A73-B171-9A62C4ABFCB9}"/>
    <cellStyle name="Normal 10 2 2 2 2 2" xfId="111" xr:uid="{ADB84A58-B129-4E22-89FA-40CDBA68A957}"/>
    <cellStyle name="Normal 10 2 2 2 2 2 2" xfId="112" xr:uid="{C51CEDA6-9FEE-4F2E-8819-E9354D1245EC}"/>
    <cellStyle name="Normal 10 2 2 2 2 2 2 2" xfId="3738" xr:uid="{7525FBD6-ECE0-4682-AB28-AE1D1FBFC94C}"/>
    <cellStyle name="Normal 10 2 2 2 2 2 2 2 2" xfId="3739" xr:uid="{6FB4415C-068E-49DA-953F-A6DED4BAB265}"/>
    <cellStyle name="Normal 10 2 2 2 2 2 2 3" xfId="3740" xr:uid="{D5DEC6F9-F654-4447-A56C-42B01F36BA69}"/>
    <cellStyle name="Normal 10 2 2 2 2 2 3" xfId="113" xr:uid="{1D47C84C-2137-4EED-BDC9-D1AD74EE1B8C}"/>
    <cellStyle name="Normal 10 2 2 2 2 2 3 2" xfId="3741" xr:uid="{B6E4D8F5-DF4C-4BCC-84D4-8A19BC123F10}"/>
    <cellStyle name="Normal 10 2 2 2 2 2 4" xfId="114" xr:uid="{1F1A8ED0-2814-4BCF-93C2-F839C67B8E51}"/>
    <cellStyle name="Normal 10 2 2 2 2 3" xfId="115" xr:uid="{D350EAEA-7960-4FDC-97BD-0A851B734A41}"/>
    <cellStyle name="Normal 10 2 2 2 2 3 2" xfId="116" xr:uid="{1B61B331-0A51-43B8-8F37-0FBFBBFED79C}"/>
    <cellStyle name="Normal 10 2 2 2 2 3 2 2" xfId="3742" xr:uid="{3209B183-3E2A-4969-9F81-EAD85C518110}"/>
    <cellStyle name="Normal 10 2 2 2 2 3 3" xfId="117" xr:uid="{B295BEFE-4A82-4B52-AB78-5E44B5D48970}"/>
    <cellStyle name="Normal 10 2 2 2 2 3 4" xfId="118" xr:uid="{34F347FC-9A6D-4AF0-A042-6E724FC8E99D}"/>
    <cellStyle name="Normal 10 2 2 2 2 4" xfId="119" xr:uid="{B0476DF8-4B6E-484C-A5F3-EBA7717E3BE3}"/>
    <cellStyle name="Normal 10 2 2 2 2 4 2" xfId="3743" xr:uid="{526CACAE-C54D-4171-91C0-1D35D14377D2}"/>
    <cellStyle name="Normal 10 2 2 2 2 5" xfId="120" xr:uid="{1DC19CAD-0C02-4CCB-A347-C35D621FF1FE}"/>
    <cellStyle name="Normal 10 2 2 2 2 6" xfId="121" xr:uid="{2E1742D3-C5FC-4D1E-9BF4-E5648E99AC13}"/>
    <cellStyle name="Normal 10 2 2 2 3" xfId="122" xr:uid="{587061E8-E1F0-4A89-971E-9FA3299DD6A3}"/>
    <cellStyle name="Normal 10 2 2 2 3 2" xfId="123" xr:uid="{D4B13EC4-395E-4DA7-A9FC-D348B86A1795}"/>
    <cellStyle name="Normal 10 2 2 2 3 2 2" xfId="124" xr:uid="{B8FBC1E3-E265-4D50-9F5B-79046BBDB420}"/>
    <cellStyle name="Normal 10 2 2 2 3 2 2 2" xfId="3744" xr:uid="{F07BAD61-F475-4FF7-A005-3B25A5A7E748}"/>
    <cellStyle name="Normal 10 2 2 2 3 2 2 2 2" xfId="3745" xr:uid="{305D12E4-BEE4-410D-AF8C-1B8613DEBAC6}"/>
    <cellStyle name="Normal 10 2 2 2 3 2 2 3" xfId="3746" xr:uid="{E50D138D-0131-4280-957C-00C7DE0FC898}"/>
    <cellStyle name="Normal 10 2 2 2 3 2 3" xfId="125" xr:uid="{552FF4B3-ED6B-4FCE-BCA4-9C0708090A7E}"/>
    <cellStyle name="Normal 10 2 2 2 3 2 3 2" xfId="3747" xr:uid="{2ACAD2BF-80E6-4AC2-82F3-6B397ED203A0}"/>
    <cellStyle name="Normal 10 2 2 2 3 2 4" xfId="126" xr:uid="{1EA090F2-9040-4DE8-B725-E51FFC09B423}"/>
    <cellStyle name="Normal 10 2 2 2 3 3" xfId="127" xr:uid="{B9D5E677-753E-4BA6-9FCE-772480CC2CC5}"/>
    <cellStyle name="Normal 10 2 2 2 3 3 2" xfId="3748" xr:uid="{BD6FFA8C-29F1-4D6F-AB2A-69C164DF5772}"/>
    <cellStyle name="Normal 10 2 2 2 3 3 2 2" xfId="3749" xr:uid="{00A0A9AB-AE6C-4E81-9508-AF6D8BD48FFE}"/>
    <cellStyle name="Normal 10 2 2 2 3 3 3" xfId="3750" xr:uid="{7D8B7EBA-7315-4221-87BC-6728271D4A3A}"/>
    <cellStyle name="Normal 10 2 2 2 3 4" xfId="128" xr:uid="{09D59E78-CBB8-46DE-84B6-E530039F956B}"/>
    <cellStyle name="Normal 10 2 2 2 3 4 2" xfId="3751" xr:uid="{F04AA578-FF8F-4576-8508-3D07C3074E24}"/>
    <cellStyle name="Normal 10 2 2 2 3 5" xfId="129" xr:uid="{094366E9-1FCC-4D44-A6A2-D5CD3E2035FB}"/>
    <cellStyle name="Normal 10 2 2 2 4" xfId="130" xr:uid="{AB6D6A1F-8D87-4011-8D96-8D41ABEF8C4F}"/>
    <cellStyle name="Normal 10 2 2 2 4 2" xfId="131" xr:uid="{99A685EA-8DC3-44AC-9294-8CBA8ACF9DB6}"/>
    <cellStyle name="Normal 10 2 2 2 4 2 2" xfId="3752" xr:uid="{0E29F3D2-91BD-4D85-ABAF-EB1A2DE62F8C}"/>
    <cellStyle name="Normal 10 2 2 2 4 2 2 2" xfId="3753" xr:uid="{AB30089C-767E-45B6-9FC1-A85C7CD68FCB}"/>
    <cellStyle name="Normal 10 2 2 2 4 2 3" xfId="3754" xr:uid="{8E3F9464-9A34-4154-B254-81AC33886B44}"/>
    <cellStyle name="Normal 10 2 2 2 4 3" xfId="132" xr:uid="{4A3B805E-D252-4A62-BD54-94B6A4CE3E7C}"/>
    <cellStyle name="Normal 10 2 2 2 4 3 2" xfId="3755" xr:uid="{CC449A71-E1C6-4CB3-9BD1-D138DCE77F34}"/>
    <cellStyle name="Normal 10 2 2 2 4 4" xfId="133" xr:uid="{241B4145-3302-4F71-8682-7EB466C69072}"/>
    <cellStyle name="Normal 10 2 2 2 5" xfId="134" xr:uid="{F70A01CB-4ABF-453A-BF0D-E99812EF7B1C}"/>
    <cellStyle name="Normal 10 2 2 2 5 2" xfId="135" xr:uid="{A7557C81-98EB-48D8-AEF5-3D847D68CD09}"/>
    <cellStyle name="Normal 10 2 2 2 5 2 2" xfId="3756" xr:uid="{DB1712D9-6B22-4CDF-8359-2CF38F759421}"/>
    <cellStyle name="Normal 10 2 2 2 5 3" xfId="136" xr:uid="{8F95953E-086F-43AF-A600-36006712CE95}"/>
    <cellStyle name="Normal 10 2 2 2 5 4" xfId="137" xr:uid="{EC5FAF62-046A-4B02-8E07-937D197D403A}"/>
    <cellStyle name="Normal 10 2 2 2 6" xfId="138" xr:uid="{BD9281F3-A76B-4F9D-9FFC-54068D237838}"/>
    <cellStyle name="Normal 10 2 2 2 6 2" xfId="3757" xr:uid="{32BCBDF1-7833-43F4-92C3-B130F90D6268}"/>
    <cellStyle name="Normal 10 2 2 2 7" xfId="139" xr:uid="{86CEEC76-FB68-4396-AAB8-05F4240D36DD}"/>
    <cellStyle name="Normal 10 2 2 2 8" xfId="140" xr:uid="{8BC2F305-8884-495E-AC6D-C373C36D5038}"/>
    <cellStyle name="Normal 10 2 2 3" xfId="141" xr:uid="{3E4B1EAA-0EFE-455D-B1C7-5F3159EADB6D}"/>
    <cellStyle name="Normal 10 2 2 3 2" xfId="142" xr:uid="{C42DAD3A-163B-4062-803A-7D50059D0FAD}"/>
    <cellStyle name="Normal 10 2 2 3 2 2" xfId="143" xr:uid="{05027724-BCDA-44F7-8D1C-F4B8E86CF8E3}"/>
    <cellStyle name="Normal 10 2 2 3 2 2 2" xfId="3758" xr:uid="{463255D2-B52B-4613-AE48-D66B13C57395}"/>
    <cellStyle name="Normal 10 2 2 3 2 2 2 2" xfId="3759" xr:uid="{9CE4DEC3-D9FC-4844-A9AD-16B26690CEA3}"/>
    <cellStyle name="Normal 10 2 2 3 2 2 3" xfId="3760" xr:uid="{8843EB77-92E8-47AB-B8EC-E3AEC0E1AEBC}"/>
    <cellStyle name="Normal 10 2 2 3 2 3" xfId="144" xr:uid="{C07F3A85-AAD9-4759-8DCB-D17ED5C353BE}"/>
    <cellStyle name="Normal 10 2 2 3 2 3 2" xfId="3761" xr:uid="{F87A0216-B655-4277-86C7-B05ECF96532F}"/>
    <cellStyle name="Normal 10 2 2 3 2 4" xfId="145" xr:uid="{3794056C-F516-457C-9775-E1E8ECE83476}"/>
    <cellStyle name="Normal 10 2 2 3 3" xfId="146" xr:uid="{7EF78303-40FD-4EEF-AAEB-1A139F57F3AC}"/>
    <cellStyle name="Normal 10 2 2 3 3 2" xfId="147" xr:uid="{3A6F5ECC-C3FC-408A-B82F-5FE54FC9C078}"/>
    <cellStyle name="Normal 10 2 2 3 3 2 2" xfId="3762" xr:uid="{C7920051-2011-4FD2-9ACA-57EC80C1D9F4}"/>
    <cellStyle name="Normal 10 2 2 3 3 3" xfId="148" xr:uid="{B635FF9E-DA73-4687-8DA6-37E388DD1ABF}"/>
    <cellStyle name="Normal 10 2 2 3 3 4" xfId="149" xr:uid="{E4E2E216-CB63-46D5-B394-01B28C1CA1DA}"/>
    <cellStyle name="Normal 10 2 2 3 4" xfId="150" xr:uid="{5846BDD3-CB70-4C36-8C16-79A1DB2514BF}"/>
    <cellStyle name="Normal 10 2 2 3 4 2" xfId="3763" xr:uid="{9AAB4A50-E380-48AD-A20B-E9FEE3801AA1}"/>
    <cellStyle name="Normal 10 2 2 3 5" xfId="151" xr:uid="{B7CE422E-610F-4602-AEC2-198AF4237798}"/>
    <cellStyle name="Normal 10 2 2 3 6" xfId="152" xr:uid="{EA1F02D4-E8CC-4250-8E08-C26C4C0B4215}"/>
    <cellStyle name="Normal 10 2 2 4" xfId="153" xr:uid="{B1A14ED4-E9C5-457C-96AF-8DEF536607DB}"/>
    <cellStyle name="Normal 10 2 2 4 2" xfId="154" xr:uid="{E9ACC88B-700E-4CD1-B5D3-495A165DE66B}"/>
    <cellStyle name="Normal 10 2 2 4 2 2" xfId="155" xr:uid="{A4F7EAE7-0A0F-449F-B4A7-41E29C9D5023}"/>
    <cellStyle name="Normal 10 2 2 4 2 2 2" xfId="3764" xr:uid="{22115FC5-A8A7-4B72-A4E9-CC22854E2FD1}"/>
    <cellStyle name="Normal 10 2 2 4 2 2 2 2" xfId="3765" xr:uid="{9A176AFC-0C05-4C99-AC29-288C3F5424C0}"/>
    <cellStyle name="Normal 10 2 2 4 2 2 3" xfId="3766" xr:uid="{256FE27D-95E3-4401-9CDD-51F6E61F7E2A}"/>
    <cellStyle name="Normal 10 2 2 4 2 3" xfId="156" xr:uid="{745621BB-72EE-4FF6-AB85-4B5FC1835F92}"/>
    <cellStyle name="Normal 10 2 2 4 2 3 2" xfId="3767" xr:uid="{65438F64-BBE1-454E-8870-7C455FC6FA3D}"/>
    <cellStyle name="Normal 10 2 2 4 2 4" xfId="157" xr:uid="{0BD688D1-70EC-4ACF-8A9C-6623FB21B6CA}"/>
    <cellStyle name="Normal 10 2 2 4 3" xfId="158" xr:uid="{D6767949-E712-4545-A401-49C305620257}"/>
    <cellStyle name="Normal 10 2 2 4 3 2" xfId="3768" xr:uid="{BE9144F8-07E0-4236-A835-58994E891131}"/>
    <cellStyle name="Normal 10 2 2 4 3 2 2" xfId="3769" xr:uid="{EFBD018B-E90F-46A0-A1D8-10BA2AF82CAD}"/>
    <cellStyle name="Normal 10 2 2 4 3 3" xfId="3770" xr:uid="{78345D2F-399C-4A97-AA7E-4F3311CA9189}"/>
    <cellStyle name="Normal 10 2 2 4 4" xfId="159" xr:uid="{80EA44BF-3388-4FE5-A0D5-E6C6D98EC7E0}"/>
    <cellStyle name="Normal 10 2 2 4 4 2" xfId="3771" xr:uid="{B8C3DE46-A603-486B-9005-7FB9A4B6388C}"/>
    <cellStyle name="Normal 10 2 2 4 5" xfId="160" xr:uid="{2741569D-FA82-41D6-BE69-1C679A15239B}"/>
    <cellStyle name="Normal 10 2 2 5" xfId="161" xr:uid="{91334A39-FD9E-4D2A-B642-224A349F9409}"/>
    <cellStyle name="Normal 10 2 2 5 2" xfId="162" xr:uid="{1CDFEF5D-13BC-405E-87BF-692855C9494D}"/>
    <cellStyle name="Normal 10 2 2 5 2 2" xfId="3772" xr:uid="{3CD71A3D-C933-4D0C-9EAF-BFBDE5F8481B}"/>
    <cellStyle name="Normal 10 2 2 5 2 2 2" xfId="3773" xr:uid="{140232E9-8745-4D34-B614-8E36EB4AE88B}"/>
    <cellStyle name="Normal 10 2 2 5 2 3" xfId="3774" xr:uid="{E105C912-9629-4325-B3D8-0653F2ED462B}"/>
    <cellStyle name="Normal 10 2 2 5 3" xfId="163" xr:uid="{3376E30D-D052-4E8F-96DD-EF16E87FC1C2}"/>
    <cellStyle name="Normal 10 2 2 5 3 2" xfId="3775" xr:uid="{EE72BAF0-8A90-4A45-AF45-127CC78A7115}"/>
    <cellStyle name="Normal 10 2 2 5 4" xfId="164" xr:uid="{D3D95DE3-6B02-42AC-85EB-512F0C06B3EB}"/>
    <cellStyle name="Normal 10 2 2 6" xfId="165" xr:uid="{3054DE56-E72A-4D38-8B1A-7444FBCAF41C}"/>
    <cellStyle name="Normal 10 2 2 6 2" xfId="166" xr:uid="{0C755269-EE92-41B7-B01C-02B61F67C8E1}"/>
    <cellStyle name="Normal 10 2 2 6 2 2" xfId="3776" xr:uid="{FB4E6DA8-6806-414A-817E-3D1D2D6CA46B}"/>
    <cellStyle name="Normal 10 2 2 6 2 3" xfId="4304" xr:uid="{A3396D7C-62F2-4B69-9B84-C2BE6E547495}"/>
    <cellStyle name="Normal 10 2 2 6 3" xfId="167" xr:uid="{133A70F5-E1F4-4F6F-9657-4DE3DBAEE038}"/>
    <cellStyle name="Normal 10 2 2 6 4" xfId="168" xr:uid="{BC6DDAA1-58C6-477F-B0CD-10D3A0DEF8B6}"/>
    <cellStyle name="Normal 10 2 2 6 4 2" xfId="4740" xr:uid="{5698705C-F030-4F80-B607-9870296451D3}"/>
    <cellStyle name="Normal 10 2 2 6 4 3" xfId="4599" xr:uid="{5C8E91FB-46C5-403F-A3FD-ACD5D63DB05B}"/>
    <cellStyle name="Normal 10 2 2 6 4 4" xfId="4447" xr:uid="{1AA73A1B-FBFC-419F-9B62-EE4C50CEB83A}"/>
    <cellStyle name="Normal 10 2 2 7" xfId="169" xr:uid="{36903B30-164D-4462-880E-AD180A25669A}"/>
    <cellStyle name="Normal 10 2 2 7 2" xfId="3777" xr:uid="{61C778E0-27AE-407A-8D78-7D8D2F587CFD}"/>
    <cellStyle name="Normal 10 2 2 8" xfId="170" xr:uid="{32A2A435-06BB-4861-8092-4567F94A05AA}"/>
    <cellStyle name="Normal 10 2 2 9" xfId="171" xr:uid="{627BF777-D381-4E32-ADB2-DEF502A15F7E}"/>
    <cellStyle name="Normal 10 2 3" xfId="172" xr:uid="{88652569-DA26-4C09-85ED-F69F960003FD}"/>
    <cellStyle name="Normal 10 2 3 2" xfId="173" xr:uid="{90034374-8D85-461D-B99C-6E8546DB210C}"/>
    <cellStyle name="Normal 10 2 3 2 2" xfId="174" xr:uid="{8809DE12-01DA-4BCB-8477-78BC075707A6}"/>
    <cellStyle name="Normal 10 2 3 2 2 2" xfId="175" xr:uid="{786FDD4D-F905-4852-9192-D933078BAF87}"/>
    <cellStyle name="Normal 10 2 3 2 2 2 2" xfId="3778" xr:uid="{95A32573-7FBB-4EB0-A172-2F2EEDFD0D10}"/>
    <cellStyle name="Normal 10 2 3 2 2 2 2 2" xfId="3779" xr:uid="{3D5E07DA-F66D-4DC9-8D6D-15E237FC116D}"/>
    <cellStyle name="Normal 10 2 3 2 2 2 3" xfId="3780" xr:uid="{A846971D-7E1D-4652-A384-E05DCA34FCE4}"/>
    <cellStyle name="Normal 10 2 3 2 2 3" xfId="176" xr:uid="{FF219180-18D7-46B2-B0F3-373D67D6CF9F}"/>
    <cellStyle name="Normal 10 2 3 2 2 3 2" xfId="3781" xr:uid="{A1289E9E-5805-4413-93C3-30259D699C08}"/>
    <cellStyle name="Normal 10 2 3 2 2 4" xfId="177" xr:uid="{172AFB35-2017-4929-AA15-AF65F509630B}"/>
    <cellStyle name="Normal 10 2 3 2 3" xfId="178" xr:uid="{4596538C-DBD8-43AF-B1F6-2CCEDD9ABA1F}"/>
    <cellStyle name="Normal 10 2 3 2 3 2" xfId="179" xr:uid="{00F9D371-C8EC-4959-86E0-F10B5E37D7D2}"/>
    <cellStyle name="Normal 10 2 3 2 3 2 2" xfId="3782" xr:uid="{3659876A-5E62-4406-AED7-CF398DC14AC8}"/>
    <cellStyle name="Normal 10 2 3 2 3 3" xfId="180" xr:uid="{E913EA65-11D8-461F-849F-55BA13D54AC2}"/>
    <cellStyle name="Normal 10 2 3 2 3 4" xfId="181" xr:uid="{E39B4D93-1D2B-4D19-BE33-88565D82FF8B}"/>
    <cellStyle name="Normal 10 2 3 2 4" xfId="182" xr:uid="{DDE2E410-4D3F-4ADE-A859-456C1133A8DB}"/>
    <cellStyle name="Normal 10 2 3 2 4 2" xfId="3783" xr:uid="{AE19A632-CE35-4B64-B754-1EA31B223033}"/>
    <cellStyle name="Normal 10 2 3 2 5" xfId="183" xr:uid="{3D50937C-925F-4288-8272-23C083E7FDA0}"/>
    <cellStyle name="Normal 10 2 3 2 6" xfId="184" xr:uid="{CE7A1FF9-4EC2-4D9A-8DD6-26BB1D1D6D6F}"/>
    <cellStyle name="Normal 10 2 3 3" xfId="185" xr:uid="{CBAFCE66-3E23-471B-B5EB-EAE9426BDD12}"/>
    <cellStyle name="Normal 10 2 3 3 2" xfId="186" xr:uid="{B7973F51-4997-4BD7-AEC3-37F94DAEF6F6}"/>
    <cellStyle name="Normal 10 2 3 3 2 2" xfId="187" xr:uid="{FF44A0E6-423D-40DB-8822-9DD28CDAD8CD}"/>
    <cellStyle name="Normal 10 2 3 3 2 2 2" xfId="3784" xr:uid="{FDFC1DAC-3FD8-4C94-AAD9-86DDA2EA4BD4}"/>
    <cellStyle name="Normal 10 2 3 3 2 2 2 2" xfId="3785" xr:uid="{658F791F-0F07-49EF-A526-EA394D5FF1BE}"/>
    <cellStyle name="Normal 10 2 3 3 2 2 3" xfId="3786" xr:uid="{E5E3F478-3DBF-4B0B-8ADF-F6637ADBCC83}"/>
    <cellStyle name="Normal 10 2 3 3 2 3" xfId="188" xr:uid="{B5FF9323-28A1-431C-B6FE-E85ABD24CD68}"/>
    <cellStyle name="Normal 10 2 3 3 2 3 2" xfId="3787" xr:uid="{C600EBD2-1C28-484D-8A0E-DF1C9409A8D6}"/>
    <cellStyle name="Normal 10 2 3 3 2 4" xfId="189" xr:uid="{4AA48507-9CE2-42E6-8D8F-9B0068C5999D}"/>
    <cellStyle name="Normal 10 2 3 3 3" xfId="190" xr:uid="{A78FFD79-61F6-417F-8ECC-A768A619A632}"/>
    <cellStyle name="Normal 10 2 3 3 3 2" xfId="3788" xr:uid="{3EB7C721-2B55-4811-A27E-26B963963359}"/>
    <cellStyle name="Normal 10 2 3 3 3 2 2" xfId="3789" xr:uid="{27E0B02E-B389-432A-A0F6-2D8235B7C7C6}"/>
    <cellStyle name="Normal 10 2 3 3 3 3" xfId="3790" xr:uid="{BD74C3CC-C9C3-431A-9727-A2315DFF49F9}"/>
    <cellStyle name="Normal 10 2 3 3 4" xfId="191" xr:uid="{1BA3CD10-CA3D-4322-B0BE-A3484F2A6238}"/>
    <cellStyle name="Normal 10 2 3 3 4 2" xfId="3791" xr:uid="{E3DEF7B9-1D6E-432B-B5AD-0876BCBC910A}"/>
    <cellStyle name="Normal 10 2 3 3 5" xfId="192" xr:uid="{BC7F2567-B600-46D0-91F7-C0C4312D26F6}"/>
    <cellStyle name="Normal 10 2 3 4" xfId="193" xr:uid="{CDEED6C8-8A3D-46C4-820D-FDDA5FA05D16}"/>
    <cellStyle name="Normal 10 2 3 4 2" xfId="194" xr:uid="{75BC53D8-4CB1-4F66-AE06-5EE2D18B3DE5}"/>
    <cellStyle name="Normal 10 2 3 4 2 2" xfId="3792" xr:uid="{A837B288-4C86-4C2E-AF2A-F19170E5DFB6}"/>
    <cellStyle name="Normal 10 2 3 4 2 2 2" xfId="3793" xr:uid="{61F4F18E-E3A6-4CBA-87EB-1E54709361F0}"/>
    <cellStyle name="Normal 10 2 3 4 2 3" xfId="3794" xr:uid="{7C2985D3-C8C9-465F-B808-656F13AE822B}"/>
    <cellStyle name="Normal 10 2 3 4 3" xfId="195" xr:uid="{F94704BD-7B94-4A05-96B4-AF8C9FD3B336}"/>
    <cellStyle name="Normal 10 2 3 4 3 2" xfId="3795" xr:uid="{6A0A3F4D-AA1A-418E-93CF-1C666D3B737A}"/>
    <cellStyle name="Normal 10 2 3 4 4" xfId="196" xr:uid="{CFDC25D0-C99D-4DBC-AB1B-03EB2C56D93B}"/>
    <cellStyle name="Normal 10 2 3 5" xfId="197" xr:uid="{9124AECB-C0DA-42B0-BB09-107C3D50ECB7}"/>
    <cellStyle name="Normal 10 2 3 5 2" xfId="198" xr:uid="{3DE61255-DF97-48B3-9DEE-750F96EA9845}"/>
    <cellStyle name="Normal 10 2 3 5 2 2" xfId="3796" xr:uid="{15BA8679-88B6-469F-BBD2-ABB3DC1C03D9}"/>
    <cellStyle name="Normal 10 2 3 5 2 3" xfId="4305" xr:uid="{CA47EE7E-5DD3-4EB7-BAED-1DBDEEDEAA2F}"/>
    <cellStyle name="Normal 10 2 3 5 3" xfId="199" xr:uid="{52C72027-BE13-40CE-BB43-F1D35357E2E8}"/>
    <cellStyle name="Normal 10 2 3 5 4" xfId="200" xr:uid="{E4D65778-2484-4818-8EC4-8179C1407150}"/>
    <cellStyle name="Normal 10 2 3 5 4 2" xfId="4741" xr:uid="{6D3C16BC-E1D6-4472-AA7D-5E15D22A8E69}"/>
    <cellStyle name="Normal 10 2 3 5 4 3" xfId="4600" xr:uid="{1773F8A4-527B-41CE-8F7C-C12640924B33}"/>
    <cellStyle name="Normal 10 2 3 5 4 4" xfId="4448" xr:uid="{724DB187-7A0C-452A-A51F-1FAC8C0E9BDE}"/>
    <cellStyle name="Normal 10 2 3 6" xfId="201" xr:uid="{A2FF7432-E73D-43A3-9E6D-93A018C379FC}"/>
    <cellStyle name="Normal 10 2 3 6 2" xfId="3797" xr:uid="{F8BD8B6A-22AB-49D2-AE3D-2EAE58DA656C}"/>
    <cellStyle name="Normal 10 2 3 7" xfId="202" xr:uid="{77B99FBF-E2AB-45DD-A622-B55133E96BFC}"/>
    <cellStyle name="Normal 10 2 3 8" xfId="203" xr:uid="{9F3DEAA4-C1F5-4D1C-AF5D-16456F29C3CA}"/>
    <cellStyle name="Normal 10 2 4" xfId="204" xr:uid="{807EDCDD-C7D6-48DC-8EF0-35891A28E365}"/>
    <cellStyle name="Normal 10 2 4 2" xfId="205" xr:uid="{E8546F6C-6803-4FD6-B82D-268117CE5066}"/>
    <cellStyle name="Normal 10 2 4 2 2" xfId="206" xr:uid="{25DB9F44-829B-489F-A227-A7A2BDE47788}"/>
    <cellStyle name="Normal 10 2 4 2 2 2" xfId="207" xr:uid="{AF8562DF-0A55-4419-A908-21E91E193AAB}"/>
    <cellStyle name="Normal 10 2 4 2 2 2 2" xfId="3798" xr:uid="{8A210C4D-8329-4586-849A-FF900C812154}"/>
    <cellStyle name="Normal 10 2 4 2 2 3" xfId="208" xr:uid="{B9FA9F39-E9BB-4014-A74A-C90B827CAAF4}"/>
    <cellStyle name="Normal 10 2 4 2 2 4" xfId="209" xr:uid="{7D2B8126-9BF7-43A1-9845-30232E8FDD25}"/>
    <cellStyle name="Normal 10 2 4 2 3" xfId="210" xr:uid="{104489AC-726F-4474-81D0-336E23058580}"/>
    <cellStyle name="Normal 10 2 4 2 3 2" xfId="3799" xr:uid="{362629FD-C986-4155-ACAA-5A7E350885CA}"/>
    <cellStyle name="Normal 10 2 4 2 4" xfId="211" xr:uid="{BC1E8133-431B-430A-9351-617B4B504C2C}"/>
    <cellStyle name="Normal 10 2 4 2 5" xfId="212" xr:uid="{E61A5313-9C33-4463-A19B-D719DDC1D6E4}"/>
    <cellStyle name="Normal 10 2 4 3" xfId="213" xr:uid="{97447873-7710-47DA-B8E0-A9D5E271E48F}"/>
    <cellStyle name="Normal 10 2 4 3 2" xfId="214" xr:uid="{35F85D17-1F18-4C54-831F-010E36FB023B}"/>
    <cellStyle name="Normal 10 2 4 3 2 2" xfId="3800" xr:uid="{43B1E611-CDA1-47EB-8ED3-66A6872C3FD0}"/>
    <cellStyle name="Normal 10 2 4 3 3" xfId="215" xr:uid="{DA5657D7-A0F7-4939-A4C0-B2117842BE7A}"/>
    <cellStyle name="Normal 10 2 4 3 4" xfId="216" xr:uid="{664F83F1-652A-4536-8960-18FEF1945D8C}"/>
    <cellStyle name="Normal 10 2 4 4" xfId="217" xr:uid="{AF439407-E6CC-44AB-B81E-28B89634C109}"/>
    <cellStyle name="Normal 10 2 4 4 2" xfId="218" xr:uid="{4E96DECB-0FCA-4DFA-BE88-337A1EC11CEE}"/>
    <cellStyle name="Normal 10 2 4 4 3" xfId="219" xr:uid="{036CE18D-9A37-44FE-80F6-C282E574821C}"/>
    <cellStyle name="Normal 10 2 4 4 4" xfId="220" xr:uid="{C3B1AC8F-E82A-4D6A-9209-990B9E567B31}"/>
    <cellStyle name="Normal 10 2 4 5" xfId="221" xr:uid="{9D8AA4D1-2C11-4359-8308-2C6BB13123C3}"/>
    <cellStyle name="Normal 10 2 4 6" xfId="222" xr:uid="{3B732506-1378-4E9B-9A23-E12E7D344745}"/>
    <cellStyle name="Normal 10 2 4 7" xfId="223" xr:uid="{5CA83D7C-CB24-477E-A8B2-431787C659B7}"/>
    <cellStyle name="Normal 10 2 5" xfId="224" xr:uid="{DA6CA6D5-F38D-46B4-A418-8EA941EACFFF}"/>
    <cellStyle name="Normal 10 2 5 2" xfId="225" xr:uid="{9C842E2E-48BF-4994-AD21-BAFE7C214233}"/>
    <cellStyle name="Normal 10 2 5 2 2" xfId="226" xr:uid="{D2F9555D-ED63-4B76-BCB2-461E031D3497}"/>
    <cellStyle name="Normal 10 2 5 2 2 2" xfId="3801" xr:uid="{D70DB0B7-7944-4C61-B3D7-13C69B6F8074}"/>
    <cellStyle name="Normal 10 2 5 2 2 2 2" xfId="3802" xr:uid="{2638A60F-DBB8-4A2B-9E4C-F3F7702B7E4B}"/>
    <cellStyle name="Normal 10 2 5 2 2 3" xfId="3803" xr:uid="{45D75AD4-978D-4284-A706-81BB3B4CD1C1}"/>
    <cellStyle name="Normal 10 2 5 2 3" xfId="227" xr:uid="{E89DC561-A937-4B2E-96E9-BF4D4C2F4BBE}"/>
    <cellStyle name="Normal 10 2 5 2 3 2" xfId="3804" xr:uid="{A357C670-E26B-455E-AE4F-AB19FDFD2C89}"/>
    <cellStyle name="Normal 10 2 5 2 4" xfId="228" xr:uid="{2C0CCBE0-D372-49AD-9538-7199B016AEB6}"/>
    <cellStyle name="Normal 10 2 5 3" xfId="229" xr:uid="{B173901D-D497-48AA-9113-8C0CDD940E13}"/>
    <cellStyle name="Normal 10 2 5 3 2" xfId="230" xr:uid="{903B8D80-770B-4473-9075-DE346B7608A0}"/>
    <cellStyle name="Normal 10 2 5 3 2 2" xfId="3805" xr:uid="{0157B841-F760-4BA8-B25E-2A0B9128FB65}"/>
    <cellStyle name="Normal 10 2 5 3 3" xfId="231" xr:uid="{0F51B691-4A1E-486F-9363-5BA26D8F1142}"/>
    <cellStyle name="Normal 10 2 5 3 4" xfId="232" xr:uid="{FA40A293-2192-494E-9AF7-94322B4A45F9}"/>
    <cellStyle name="Normal 10 2 5 4" xfId="233" xr:uid="{5E84E9F9-6A79-45BA-AECE-5F9F26E5E635}"/>
    <cellStyle name="Normal 10 2 5 4 2" xfId="3806" xr:uid="{5D374E7E-60CF-429F-BE27-46E813E839CD}"/>
    <cellStyle name="Normal 10 2 5 5" xfId="234" xr:uid="{603772ED-0460-4B40-8278-6E6E3040F03B}"/>
    <cellStyle name="Normal 10 2 5 6" xfId="235" xr:uid="{15134344-9F5B-4C37-9E1A-F64164552D2C}"/>
    <cellStyle name="Normal 10 2 6" xfId="236" xr:uid="{E19F0EA6-ED18-4687-9FD0-F1F71CBE772E}"/>
    <cellStyle name="Normal 10 2 6 2" xfId="237" xr:uid="{6075A93F-3249-40F0-86BB-3B3477E542B7}"/>
    <cellStyle name="Normal 10 2 6 2 2" xfId="238" xr:uid="{A537FE73-275C-4223-8B93-AA867086782E}"/>
    <cellStyle name="Normal 10 2 6 2 2 2" xfId="3807" xr:uid="{ED429F61-1813-478F-AD4B-17CEF4EEF4A6}"/>
    <cellStyle name="Normal 10 2 6 2 3" xfId="239" xr:uid="{5024A593-C160-4CEF-832F-84B216B36E98}"/>
    <cellStyle name="Normal 10 2 6 2 4" xfId="240" xr:uid="{4B9876EC-9A53-4300-834C-C3D1E54B0F9D}"/>
    <cellStyle name="Normal 10 2 6 3" xfId="241" xr:uid="{FC3333C2-CC8D-4935-841D-90FFEA7682FD}"/>
    <cellStyle name="Normal 10 2 6 3 2" xfId="3808" xr:uid="{1D4195F3-C69F-474C-AC11-2298A2682234}"/>
    <cellStyle name="Normal 10 2 6 4" xfId="242" xr:uid="{01FCE539-0328-4649-BD28-D210A29C4C5E}"/>
    <cellStyle name="Normal 10 2 6 5" xfId="243" xr:uid="{C8FFE745-1959-49A8-935E-FF9393A5DCEB}"/>
    <cellStyle name="Normal 10 2 7" xfId="244" xr:uid="{0BD48CF0-F9DB-43F4-9AF4-99A5A9E0B797}"/>
    <cellStyle name="Normal 10 2 7 2" xfId="245" xr:uid="{12AFE912-8E75-4F32-827E-267D81977B0E}"/>
    <cellStyle name="Normal 10 2 7 2 2" xfId="3809" xr:uid="{81CE3958-418D-4DE7-AF4F-6298179CC7EE}"/>
    <cellStyle name="Normal 10 2 7 2 3" xfId="4303" xr:uid="{022ED02D-E23F-482D-A209-B0C36A904AC4}"/>
    <cellStyle name="Normal 10 2 7 3" xfId="246" xr:uid="{DEAEEE90-1EB2-4567-9A66-CB2D14933047}"/>
    <cellStyle name="Normal 10 2 7 4" xfId="247" xr:uid="{B977B210-B305-47D0-8AD7-2E0F10F7BAB9}"/>
    <cellStyle name="Normal 10 2 7 4 2" xfId="4739" xr:uid="{60F7F016-1154-452B-9C6C-C11023CE5D77}"/>
    <cellStyle name="Normal 10 2 7 4 3" xfId="4601" xr:uid="{E1679828-1DD5-46C3-9C00-652C832AD34D}"/>
    <cellStyle name="Normal 10 2 7 4 4" xfId="4446" xr:uid="{FD041FE7-6F74-447C-A765-14C8E5170D9D}"/>
    <cellStyle name="Normal 10 2 8" xfId="248" xr:uid="{0E9CCF8A-9EB4-426B-B2EC-283ACFAFCF19}"/>
    <cellStyle name="Normal 10 2 8 2" xfId="249" xr:uid="{5C735BF1-AB25-4871-B67E-D8D5A2EA51B4}"/>
    <cellStyle name="Normal 10 2 8 3" xfId="250" xr:uid="{7E56C6B5-BA48-4121-9D6D-8A8DE638F29A}"/>
    <cellStyle name="Normal 10 2 8 4" xfId="251" xr:uid="{7AD6E61C-80E0-48E9-8AEA-325FB7012D8C}"/>
    <cellStyle name="Normal 10 2 9" xfId="252" xr:uid="{8EB0A325-1D49-49F3-83EF-D51751D46F1D}"/>
    <cellStyle name="Normal 10 3" xfId="253" xr:uid="{D47EFCA5-6735-4112-AAA0-17E35C1D47E0}"/>
    <cellStyle name="Normal 10 3 10" xfId="254" xr:uid="{67E97257-A02F-4BA7-A998-B8ED9DFD9860}"/>
    <cellStyle name="Normal 10 3 11" xfId="255" xr:uid="{8F723450-28A2-4742-AC80-F123A309C1F1}"/>
    <cellStyle name="Normal 10 3 2" xfId="256" xr:uid="{E491C4F3-832F-4013-85E1-DFAE3E0F6EA1}"/>
    <cellStyle name="Normal 10 3 2 2" xfId="257" xr:uid="{6BE59009-9AA2-479B-8738-7C85A5A67DB6}"/>
    <cellStyle name="Normal 10 3 2 2 2" xfId="258" xr:uid="{4479D143-D061-4B9D-8263-AE2E600231E3}"/>
    <cellStyle name="Normal 10 3 2 2 2 2" xfId="259" xr:uid="{00F8243F-16D2-4E06-AF0B-A9068C835AB1}"/>
    <cellStyle name="Normal 10 3 2 2 2 2 2" xfId="260" xr:uid="{1E6E3959-1712-46E4-92ED-7DF600AF97B6}"/>
    <cellStyle name="Normal 10 3 2 2 2 2 2 2" xfId="3810" xr:uid="{D41A0C33-762B-460E-AA51-FB3EE2C99546}"/>
    <cellStyle name="Normal 10 3 2 2 2 2 3" xfId="261" xr:uid="{A88882F9-6BE8-4D0A-B9D6-AF425792B378}"/>
    <cellStyle name="Normal 10 3 2 2 2 2 4" xfId="262" xr:uid="{A4158BD0-0318-4074-8773-480D36030F3F}"/>
    <cellStyle name="Normal 10 3 2 2 2 3" xfId="263" xr:uid="{AB02664D-8CDE-48B0-BA73-BD4D62E82FAF}"/>
    <cellStyle name="Normal 10 3 2 2 2 3 2" xfId="264" xr:uid="{349DA83F-14F9-4038-934D-400E003DD347}"/>
    <cellStyle name="Normal 10 3 2 2 2 3 3" xfId="265" xr:uid="{47F962C2-5986-4B16-966F-EC9C566BCE34}"/>
    <cellStyle name="Normal 10 3 2 2 2 3 4" xfId="266" xr:uid="{F62EFEA8-231E-49C2-AA78-2EA34BCC4992}"/>
    <cellStyle name="Normal 10 3 2 2 2 4" xfId="267" xr:uid="{F71A0563-10EA-4FD2-A897-2B181F182B05}"/>
    <cellStyle name="Normal 10 3 2 2 2 5" xfId="268" xr:uid="{198C3016-490D-427A-99B1-D5AD688900D6}"/>
    <cellStyle name="Normal 10 3 2 2 2 6" xfId="269" xr:uid="{F961D038-2897-4BCF-85AF-B31259829B05}"/>
    <cellStyle name="Normal 10 3 2 2 3" xfId="270" xr:uid="{F35C6F66-B8E0-49CD-AE3B-E3CC7D1F9C4E}"/>
    <cellStyle name="Normal 10 3 2 2 3 2" xfId="271" xr:uid="{0E2DC0CE-6D89-403C-981A-1B100C150523}"/>
    <cellStyle name="Normal 10 3 2 2 3 2 2" xfId="272" xr:uid="{769477B5-D2A6-423F-963A-4E6DEFC1E162}"/>
    <cellStyle name="Normal 10 3 2 2 3 2 3" xfId="273" xr:uid="{B585E8EB-A0C3-4C4E-9280-923601DBD3CE}"/>
    <cellStyle name="Normal 10 3 2 2 3 2 4" xfId="274" xr:uid="{1FE3D7E3-2B5B-4F2D-BB26-1413C6F73D68}"/>
    <cellStyle name="Normal 10 3 2 2 3 3" xfId="275" xr:uid="{44E0E53C-CDE5-44DA-9F29-B42877797F9E}"/>
    <cellStyle name="Normal 10 3 2 2 3 4" xfId="276" xr:uid="{58091020-EBF4-43B2-A4C3-A94D079133B1}"/>
    <cellStyle name="Normal 10 3 2 2 3 5" xfId="277" xr:uid="{2F47855E-12B0-4B44-9FCD-C26BC685F2DB}"/>
    <cellStyle name="Normal 10 3 2 2 4" xfId="278" xr:uid="{0E7316A8-A9BD-435C-8C8B-1F0369E520AE}"/>
    <cellStyle name="Normal 10 3 2 2 4 2" xfId="279" xr:uid="{3F5443C7-1322-4F42-88E6-9246FB21A626}"/>
    <cellStyle name="Normal 10 3 2 2 4 3" xfId="280" xr:uid="{85FBAFB6-A729-42AF-8EC9-D0A80280F320}"/>
    <cellStyle name="Normal 10 3 2 2 4 4" xfId="281" xr:uid="{D8CAFFA6-43B0-48B3-9BAA-FA14D1623BFC}"/>
    <cellStyle name="Normal 10 3 2 2 5" xfId="282" xr:uid="{1BF21BC1-2808-4B5D-B0E4-FFACCEEAE093}"/>
    <cellStyle name="Normal 10 3 2 2 5 2" xfId="283" xr:uid="{1F39B52D-11D3-4747-AD28-FD985E82F868}"/>
    <cellStyle name="Normal 10 3 2 2 5 3" xfId="284" xr:uid="{84313EE7-CB6E-478D-AFE6-CE233695F117}"/>
    <cellStyle name="Normal 10 3 2 2 5 4" xfId="285" xr:uid="{625BEC47-0E85-42A3-9C76-F38B164A4202}"/>
    <cellStyle name="Normal 10 3 2 2 6" xfId="286" xr:uid="{CCAEB05B-BA00-4EF2-A3D3-887CFFDBE19C}"/>
    <cellStyle name="Normal 10 3 2 2 7" xfId="287" xr:uid="{E2F9BE9C-2661-4455-86BF-9289F027345C}"/>
    <cellStyle name="Normal 10 3 2 2 8" xfId="288" xr:uid="{EC823501-0FDD-4867-B209-EB62024C1CD0}"/>
    <cellStyle name="Normal 10 3 2 3" xfId="289" xr:uid="{4BFC13E0-B346-44F3-8EA6-EF5A27F1DDEF}"/>
    <cellStyle name="Normal 10 3 2 3 2" xfId="290" xr:uid="{EDFBBC3C-EDAA-48BB-A2D0-7FEC224A1E56}"/>
    <cellStyle name="Normal 10 3 2 3 2 2" xfId="291" xr:uid="{64B71A83-F584-40E4-9912-9DFDF3D8C3F4}"/>
    <cellStyle name="Normal 10 3 2 3 2 2 2" xfId="3811" xr:uid="{2DEFCC18-10B6-4935-A136-D039CDEE4056}"/>
    <cellStyle name="Normal 10 3 2 3 2 2 2 2" xfId="3812" xr:uid="{537980DF-3199-440D-B917-8B7E88BE0D36}"/>
    <cellStyle name="Normal 10 3 2 3 2 2 3" xfId="3813" xr:uid="{106C6A58-B70B-4A14-B2A2-A35AD359CBD4}"/>
    <cellStyle name="Normal 10 3 2 3 2 3" xfId="292" xr:uid="{20C4D3D3-8EE1-472E-961E-46E6D77E6CFC}"/>
    <cellStyle name="Normal 10 3 2 3 2 3 2" xfId="3814" xr:uid="{F43137FB-84CA-451A-A3B4-F56F03E2B372}"/>
    <cellStyle name="Normal 10 3 2 3 2 4" xfId="293" xr:uid="{D5BD95DA-0C06-46B4-BDB0-B33227D3B26E}"/>
    <cellStyle name="Normal 10 3 2 3 3" xfId="294" xr:uid="{613D9DB0-3054-4AE0-B925-4164215ADF56}"/>
    <cellStyle name="Normal 10 3 2 3 3 2" xfId="295" xr:uid="{742079EF-CF52-4C26-BAF0-0E588E01243D}"/>
    <cellStyle name="Normal 10 3 2 3 3 2 2" xfId="3815" xr:uid="{5BD9B551-D04C-482D-94E2-F442622613C0}"/>
    <cellStyle name="Normal 10 3 2 3 3 3" xfId="296" xr:uid="{3263037C-135B-42DA-B47F-A9613E52124B}"/>
    <cellStyle name="Normal 10 3 2 3 3 4" xfId="297" xr:uid="{CBBD0610-B527-494C-8067-C33B6148E3D0}"/>
    <cellStyle name="Normal 10 3 2 3 4" xfId="298" xr:uid="{5FF74E36-82A3-4ED5-8720-B7BD0269DC87}"/>
    <cellStyle name="Normal 10 3 2 3 4 2" xfId="3816" xr:uid="{DC41D130-D293-4DA8-BA8F-AC3664B2B2EE}"/>
    <cellStyle name="Normal 10 3 2 3 5" xfId="299" xr:uid="{FA9A850D-B377-44DD-BFC1-06EE43D19FE1}"/>
    <cellStyle name="Normal 10 3 2 3 6" xfId="300" xr:uid="{5C9204C1-6758-4604-9181-5326183C5D98}"/>
    <cellStyle name="Normal 10 3 2 4" xfId="301" xr:uid="{CE864D7A-4DF6-4D2F-95A4-5D8F780F42B4}"/>
    <cellStyle name="Normal 10 3 2 4 2" xfId="302" xr:uid="{B00B7374-DBAD-498F-93A0-C6E58C6D4B48}"/>
    <cellStyle name="Normal 10 3 2 4 2 2" xfId="303" xr:uid="{F082B274-29CE-4699-ACA2-F8DB43A57E62}"/>
    <cellStyle name="Normal 10 3 2 4 2 2 2" xfId="3817" xr:uid="{8480777F-F311-4E8D-94A0-68D7BCA26DEE}"/>
    <cellStyle name="Normal 10 3 2 4 2 3" xfId="304" xr:uid="{AA119B6B-4784-4236-AD2B-6349A1404BE6}"/>
    <cellStyle name="Normal 10 3 2 4 2 4" xfId="305" xr:uid="{2E3945BE-4CFB-4B8B-B1FF-80544A003939}"/>
    <cellStyle name="Normal 10 3 2 4 3" xfId="306" xr:uid="{13E2A18C-EBB3-4F69-AE99-B7C062C5D6F4}"/>
    <cellStyle name="Normal 10 3 2 4 3 2" xfId="3818" xr:uid="{B3B5654C-D7B1-4804-B9A2-692AF735EFA2}"/>
    <cellStyle name="Normal 10 3 2 4 4" xfId="307" xr:uid="{25525FBB-E9C4-44B7-BF60-1FC014A5517C}"/>
    <cellStyle name="Normal 10 3 2 4 5" xfId="308" xr:uid="{5D76D10D-42F6-44E5-9B30-63D527C98B05}"/>
    <cellStyle name="Normal 10 3 2 5" xfId="309" xr:uid="{E13554E7-1359-4A7B-9258-86EA200C240D}"/>
    <cellStyle name="Normal 10 3 2 5 2" xfId="310" xr:uid="{BD3D3D6E-C8AD-4FE5-9CC3-0CD0CDC4370A}"/>
    <cellStyle name="Normal 10 3 2 5 2 2" xfId="3819" xr:uid="{3C75A975-B823-44B4-801D-D5B675DCD343}"/>
    <cellStyle name="Normal 10 3 2 5 3" xfId="311" xr:uid="{85C22F10-FCF1-4C48-AA20-656B836527AE}"/>
    <cellStyle name="Normal 10 3 2 5 4" xfId="312" xr:uid="{91E92145-11E1-4E7A-B50C-D22DF155A625}"/>
    <cellStyle name="Normal 10 3 2 6" xfId="313" xr:uid="{68565A1A-0335-4B3B-910D-0C13B9C30DE3}"/>
    <cellStyle name="Normal 10 3 2 6 2" xfId="314" xr:uid="{2E79B5DB-319F-4B5A-8576-4F2BB0065EDC}"/>
    <cellStyle name="Normal 10 3 2 6 3" xfId="315" xr:uid="{5A750B51-F673-4556-A01C-E23212C33CF1}"/>
    <cellStyle name="Normal 10 3 2 6 4" xfId="316" xr:uid="{D66D3AAA-CB78-4C90-9DB0-EB0D18DC23EB}"/>
    <cellStyle name="Normal 10 3 2 7" xfId="317" xr:uid="{529C09D8-00C9-4104-B811-A5F37750D429}"/>
    <cellStyle name="Normal 10 3 2 8" xfId="318" xr:uid="{FD558EFE-CBDA-4AB6-9909-97DA93C718F3}"/>
    <cellStyle name="Normal 10 3 2 9" xfId="319" xr:uid="{07DA407E-4988-4EC7-A07E-0A059C2F7FFD}"/>
    <cellStyle name="Normal 10 3 3" xfId="320" xr:uid="{34B99C39-141E-49B1-9C97-69E0CCBEBC77}"/>
    <cellStyle name="Normal 10 3 3 2" xfId="321" xr:uid="{311032CF-0600-4A7F-914B-A371D8F09AE3}"/>
    <cellStyle name="Normal 10 3 3 2 2" xfId="322" xr:uid="{B8F8BC5D-7D74-4FBE-A3E9-A806A1E97DA9}"/>
    <cellStyle name="Normal 10 3 3 2 2 2" xfId="323" xr:uid="{237917E9-6CCC-4466-B20D-43C2136D9EB8}"/>
    <cellStyle name="Normal 10 3 3 2 2 2 2" xfId="3820" xr:uid="{6A8534A9-59F8-4FBB-92B9-363A8DDB95B3}"/>
    <cellStyle name="Normal 10 3 3 2 2 2 2 2" xfId="4621" xr:uid="{B8E2AF72-6AB3-4AB9-A1EA-E56AB6D097B3}"/>
    <cellStyle name="Normal 10 3 3 2 2 2 3" xfId="4622" xr:uid="{563513F0-FDBC-4994-BF97-F4B7E31CF5CA}"/>
    <cellStyle name="Normal 10 3 3 2 2 3" xfId="324" xr:uid="{A09704A1-E4BF-4D15-92F6-44751B53A64C}"/>
    <cellStyle name="Normal 10 3 3 2 2 3 2" xfId="4623" xr:uid="{C6C24B50-310C-4A56-813C-75830E263638}"/>
    <cellStyle name="Normal 10 3 3 2 2 4" xfId="325" xr:uid="{6381334E-E69A-4635-845A-3D0439555E52}"/>
    <cellStyle name="Normal 10 3 3 2 3" xfId="326" xr:uid="{C91692F6-C308-497E-B63B-28A1BA6F9FF1}"/>
    <cellStyle name="Normal 10 3 3 2 3 2" xfId="327" xr:uid="{5BA4F076-1560-48FF-818B-AAB1914C35CB}"/>
    <cellStyle name="Normal 10 3 3 2 3 2 2" xfId="4624" xr:uid="{6C96138D-BC5F-4E03-81A4-F86544C8BFC8}"/>
    <cellStyle name="Normal 10 3 3 2 3 3" xfId="328" xr:uid="{4C1337E9-D0D2-4F75-A450-79EF010B3693}"/>
    <cellStyle name="Normal 10 3 3 2 3 4" xfId="329" xr:uid="{045CE0E2-B5E4-4B78-8462-A4812AFBE234}"/>
    <cellStyle name="Normal 10 3 3 2 4" xfId="330" xr:uid="{3F54D119-36DE-4C70-B536-89BF0F250BA6}"/>
    <cellStyle name="Normal 10 3 3 2 4 2" xfId="4625" xr:uid="{2505258A-5FF3-4573-85C4-8554D1879075}"/>
    <cellStyle name="Normal 10 3 3 2 5" xfId="331" xr:uid="{E445BC53-E851-453B-AD35-4BDC8FFA946A}"/>
    <cellStyle name="Normal 10 3 3 2 6" xfId="332" xr:uid="{2911BED9-7D7B-476E-BE46-0B3FD780FC0F}"/>
    <cellStyle name="Normal 10 3 3 3" xfId="333" xr:uid="{B5175778-D7F3-42D7-B128-120787CC1494}"/>
    <cellStyle name="Normal 10 3 3 3 2" xfId="334" xr:uid="{FB9F9A7D-7906-48F2-98A3-922A3418D7B7}"/>
    <cellStyle name="Normal 10 3 3 3 2 2" xfId="335" xr:uid="{2B68282C-18A1-4449-8639-CD9FFA693060}"/>
    <cellStyle name="Normal 10 3 3 3 2 2 2" xfId="4626" xr:uid="{57CECB29-B55E-4936-9C92-15A89D9B39E1}"/>
    <cellStyle name="Normal 10 3 3 3 2 3" xfId="336" xr:uid="{AA7CA1F6-C1CB-4309-9641-A3B2FC9A0B15}"/>
    <cellStyle name="Normal 10 3 3 3 2 4" xfId="337" xr:uid="{049ABD64-41C0-4E8E-B2C8-6F721F52336E}"/>
    <cellStyle name="Normal 10 3 3 3 3" xfId="338" xr:uid="{6D22D9BD-EC8B-4C36-95B1-B2DB78C08B06}"/>
    <cellStyle name="Normal 10 3 3 3 3 2" xfId="4627" xr:uid="{10AF5295-714E-43EA-9E86-BA8C4520214E}"/>
    <cellStyle name="Normal 10 3 3 3 4" xfId="339" xr:uid="{6DD47F54-A434-4017-919C-86AB64682045}"/>
    <cellStyle name="Normal 10 3 3 3 5" xfId="340" xr:uid="{32D9A2E3-7812-40B8-90A2-6B7B6D9F46E5}"/>
    <cellStyle name="Normal 10 3 3 4" xfId="341" xr:uid="{B5B59706-737A-41FC-91BC-A215B5A515FD}"/>
    <cellStyle name="Normal 10 3 3 4 2" xfId="342" xr:uid="{FF69936D-9659-4E57-8144-B3CF0314B7FE}"/>
    <cellStyle name="Normal 10 3 3 4 2 2" xfId="4628" xr:uid="{291A5ED0-8E80-4C22-B0C7-3547C3EEEDA8}"/>
    <cellStyle name="Normal 10 3 3 4 3" xfId="343" xr:uid="{4DFD916D-D959-4E10-9972-4B48C9176DAA}"/>
    <cellStyle name="Normal 10 3 3 4 4" xfId="344" xr:uid="{D98F6FB5-D156-4CEE-9C36-C42583A24396}"/>
    <cellStyle name="Normal 10 3 3 5" xfId="345" xr:uid="{1DE227F5-512D-45E8-9757-8F472AAA90A5}"/>
    <cellStyle name="Normal 10 3 3 5 2" xfId="346" xr:uid="{E3AD3CA9-0EBA-4816-BFAE-B4B77AC6BF15}"/>
    <cellStyle name="Normal 10 3 3 5 3" xfId="347" xr:uid="{BE229CC0-B920-46AD-8480-293C6E686AB1}"/>
    <cellStyle name="Normal 10 3 3 5 4" xfId="348" xr:uid="{54B636E6-F3BD-4832-A2A5-CB9748FC4521}"/>
    <cellStyle name="Normal 10 3 3 6" xfId="349" xr:uid="{478F7636-A3B2-4B43-880B-1523DB1D750F}"/>
    <cellStyle name="Normal 10 3 3 7" xfId="350" xr:uid="{D1C6D28E-FC02-4871-9B3F-F0414F8EB464}"/>
    <cellStyle name="Normal 10 3 3 8" xfId="351" xr:uid="{6E467FBE-23DA-4CBB-99A7-A3CD908E034C}"/>
    <cellStyle name="Normal 10 3 4" xfId="352" xr:uid="{7A09448B-21C8-4F8E-AA23-EF9D2260AFA2}"/>
    <cellStyle name="Normal 10 3 4 2" xfId="353" xr:uid="{E8ECADAF-2438-45E7-8066-AE5541735B58}"/>
    <cellStyle name="Normal 10 3 4 2 2" xfId="354" xr:uid="{397B7D35-55ED-4FCD-AC6C-0813A1063088}"/>
    <cellStyle name="Normal 10 3 4 2 2 2" xfId="355" xr:uid="{7F79094B-3C8F-4EAC-8279-73D7AA11F9FF}"/>
    <cellStyle name="Normal 10 3 4 2 2 2 2" xfId="3821" xr:uid="{24FB0C2A-F5F3-4AB3-80A5-87D601A6CE47}"/>
    <cellStyle name="Normal 10 3 4 2 2 3" xfId="356" xr:uid="{F22E61DE-6DC4-4180-B02F-1DADDC474FFA}"/>
    <cellStyle name="Normal 10 3 4 2 2 4" xfId="357" xr:uid="{1A4898D7-0EEC-4032-A3B1-F6B19E9A8EDA}"/>
    <cellStyle name="Normal 10 3 4 2 3" xfId="358" xr:uid="{F42FD2DB-42DE-4973-8CF2-7C84C9179B0C}"/>
    <cellStyle name="Normal 10 3 4 2 3 2" xfId="3822" xr:uid="{C8095A58-9128-492D-85CD-4813A1D1E413}"/>
    <cellStyle name="Normal 10 3 4 2 4" xfId="359" xr:uid="{825FA275-5B7E-4E31-8AC6-8F6093CA7C94}"/>
    <cellStyle name="Normal 10 3 4 2 5" xfId="360" xr:uid="{26A0ECE1-FC0C-4197-909E-1BEE6CB785AE}"/>
    <cellStyle name="Normal 10 3 4 3" xfId="361" xr:uid="{FCA3793F-C249-4A54-A64D-1C7D710D7025}"/>
    <cellStyle name="Normal 10 3 4 3 2" xfId="362" xr:uid="{34D2723C-6E20-4AE2-9A5F-55E49028EA55}"/>
    <cellStyle name="Normal 10 3 4 3 2 2" xfId="3823" xr:uid="{E69BCEE8-DEEE-42DF-ACB4-CBB9447DD35D}"/>
    <cellStyle name="Normal 10 3 4 3 3" xfId="363" xr:uid="{0DA91DCB-4934-4CC1-A869-715AF502B419}"/>
    <cellStyle name="Normal 10 3 4 3 4" xfId="364" xr:uid="{71DFEB99-D87F-4C60-8D5F-936ED6F5DEF1}"/>
    <cellStyle name="Normal 10 3 4 4" xfId="365" xr:uid="{0BD33394-9E0C-49F4-9E66-A38EB21DD32F}"/>
    <cellStyle name="Normal 10 3 4 4 2" xfId="366" xr:uid="{FB7DC731-AC7A-4417-B418-053827279A6C}"/>
    <cellStyle name="Normal 10 3 4 4 3" xfId="367" xr:uid="{ABC62496-ECA4-40E9-AFF8-F7F51BE1D23D}"/>
    <cellStyle name="Normal 10 3 4 4 4" xfId="368" xr:uid="{6530FA09-48F1-4E11-B257-4C0208ECAFE2}"/>
    <cellStyle name="Normal 10 3 4 5" xfId="369" xr:uid="{F7517809-CC06-4BBC-A434-E8CBAD50E09A}"/>
    <cellStyle name="Normal 10 3 4 6" xfId="370" xr:uid="{189D8FBC-C528-4779-A793-9F333B233B51}"/>
    <cellStyle name="Normal 10 3 4 7" xfId="371" xr:uid="{89532967-FD82-4C48-B4C2-19F51A3DA5A9}"/>
    <cellStyle name="Normal 10 3 5" xfId="372" xr:uid="{7157D197-7A69-4CB0-8F0C-8FD2C832046A}"/>
    <cellStyle name="Normal 10 3 5 2" xfId="373" xr:uid="{E33CAE2B-5555-4030-BBEF-D5ECC8232518}"/>
    <cellStyle name="Normal 10 3 5 2 2" xfId="374" xr:uid="{8224FC8E-EED0-43D5-B7D2-7C8648031B3B}"/>
    <cellStyle name="Normal 10 3 5 2 2 2" xfId="3824" xr:uid="{5F044A8D-D05E-48B1-A0FE-BBB39AD0454F}"/>
    <cellStyle name="Normal 10 3 5 2 3" xfId="375" xr:uid="{1B1B7B17-2C3A-4D57-B915-C673D8319873}"/>
    <cellStyle name="Normal 10 3 5 2 4" xfId="376" xr:uid="{D974B1CB-189A-43E8-B5C4-57886B12A105}"/>
    <cellStyle name="Normal 10 3 5 3" xfId="377" xr:uid="{A2896CD2-A980-4CCB-8EBF-3C79C5856A71}"/>
    <cellStyle name="Normal 10 3 5 3 2" xfId="378" xr:uid="{CCFE3023-EF04-4FEA-9591-D7868E0F07BC}"/>
    <cellStyle name="Normal 10 3 5 3 3" xfId="379" xr:uid="{643487C9-F7C8-4977-82AA-615CF437A15D}"/>
    <cellStyle name="Normal 10 3 5 3 4" xfId="380" xr:uid="{DC13D5C7-6AC9-48B5-AA76-A69BB204853C}"/>
    <cellStyle name="Normal 10 3 5 4" xfId="381" xr:uid="{93937FF2-D355-4B8A-99ED-179B9BE0ABD0}"/>
    <cellStyle name="Normal 10 3 5 5" xfId="382" xr:uid="{E76F9C75-451B-430A-8530-737BDF93D787}"/>
    <cellStyle name="Normal 10 3 5 6" xfId="383" xr:uid="{A6458B50-9989-45AF-9389-D0CBE24B2009}"/>
    <cellStyle name="Normal 10 3 6" xfId="384" xr:uid="{E907E353-CAC3-411D-98F0-7279F23D1E6F}"/>
    <cellStyle name="Normal 10 3 6 2" xfId="385" xr:uid="{A18083D5-F9AD-415A-9FF6-23F600440270}"/>
    <cellStyle name="Normal 10 3 6 2 2" xfId="386" xr:uid="{AEB49D10-0E61-4849-ADE4-58CCF4024175}"/>
    <cellStyle name="Normal 10 3 6 2 3" xfId="387" xr:uid="{A76889BD-E438-47E6-8FBF-7AA8A006BF92}"/>
    <cellStyle name="Normal 10 3 6 2 4" xfId="388" xr:uid="{440EFC1B-4227-49FF-8184-C0E174EB93EE}"/>
    <cellStyle name="Normal 10 3 6 3" xfId="389" xr:uid="{73068DD3-A459-4E31-B187-1735D9557E50}"/>
    <cellStyle name="Normal 10 3 6 4" xfId="390" xr:uid="{BE0E1731-1C0E-49F8-A676-32DA8932E65A}"/>
    <cellStyle name="Normal 10 3 6 5" xfId="391" xr:uid="{D9285D96-0DB1-46AF-AB72-DEA1C7145C6E}"/>
    <cellStyle name="Normal 10 3 7" xfId="392" xr:uid="{B6ACE09E-A8CE-4485-B336-0E41EDA3E3EB}"/>
    <cellStyle name="Normal 10 3 7 2" xfId="393" xr:uid="{2F996603-4207-4249-8663-549C973F9BA0}"/>
    <cellStyle name="Normal 10 3 7 3" xfId="394" xr:uid="{156C920F-376B-427C-A335-766A166D86FC}"/>
    <cellStyle name="Normal 10 3 7 4" xfId="395" xr:uid="{3AB8EE22-8CB2-4818-BE79-E3A4910DC890}"/>
    <cellStyle name="Normal 10 3 8" xfId="396" xr:uid="{5495EEA1-5DAE-40B7-93FD-60FBBD51B66F}"/>
    <cellStyle name="Normal 10 3 8 2" xfId="397" xr:uid="{D1B6DB65-CEA3-444B-B9B9-FA79355AE82D}"/>
    <cellStyle name="Normal 10 3 8 3" xfId="398" xr:uid="{57C5C0A9-4584-41AF-9EC6-9B4CABE9496F}"/>
    <cellStyle name="Normal 10 3 8 4" xfId="399" xr:uid="{0DB276E4-DC09-4DED-BB4A-E445C5BB8A16}"/>
    <cellStyle name="Normal 10 3 9" xfId="400" xr:uid="{3F216F5D-8FDA-4F6C-A45E-FD7F72AABD57}"/>
    <cellStyle name="Normal 10 4" xfId="401" xr:uid="{1DC1FE4B-698B-4D32-B929-92C25925C258}"/>
    <cellStyle name="Normal 10 4 10" xfId="402" xr:uid="{24B71170-47F9-474A-B3D8-9C402818A884}"/>
    <cellStyle name="Normal 10 4 11" xfId="403" xr:uid="{A4AA9F22-F96C-4EBC-8882-BBC24B9B0471}"/>
    <cellStyle name="Normal 10 4 2" xfId="404" xr:uid="{791E0B99-9D88-425B-BD0B-F261EAF0D174}"/>
    <cellStyle name="Normal 10 4 2 2" xfId="405" xr:uid="{F9A7EEAA-9493-453C-9484-AD515B563040}"/>
    <cellStyle name="Normal 10 4 2 2 2" xfId="406" xr:uid="{512C9038-43C7-44F7-B0F1-1E7669136715}"/>
    <cellStyle name="Normal 10 4 2 2 2 2" xfId="407" xr:uid="{AAB3EE0B-CCE8-48B0-B69B-90B872D3FA09}"/>
    <cellStyle name="Normal 10 4 2 2 2 2 2" xfId="408" xr:uid="{9AC69A6C-54DD-4D42-B12B-CDA9E7DAA5AF}"/>
    <cellStyle name="Normal 10 4 2 2 2 2 3" xfId="409" xr:uid="{41BE6457-86C8-45ED-9828-2873AC0D4ECB}"/>
    <cellStyle name="Normal 10 4 2 2 2 2 4" xfId="410" xr:uid="{51919FEA-E5CF-4EF8-8E03-F64614D12095}"/>
    <cellStyle name="Normal 10 4 2 2 2 3" xfId="411" xr:uid="{E6F6FB20-C899-42E9-90A0-D0A300314AA5}"/>
    <cellStyle name="Normal 10 4 2 2 2 3 2" xfId="412" xr:uid="{42022A84-D801-4097-9753-7E09F2DFF205}"/>
    <cellStyle name="Normal 10 4 2 2 2 3 3" xfId="413" xr:uid="{A356B738-B689-4FE9-9B96-1F96A9CD8BB5}"/>
    <cellStyle name="Normal 10 4 2 2 2 3 4" xfId="414" xr:uid="{29C1BDCB-01FF-417B-9F3E-21310ED57929}"/>
    <cellStyle name="Normal 10 4 2 2 2 4" xfId="415" xr:uid="{FB1DE59F-38F5-4CA9-AE08-F66361B12BEA}"/>
    <cellStyle name="Normal 10 4 2 2 2 5" xfId="416" xr:uid="{FB03576C-9588-48C5-8853-50510D63BA3A}"/>
    <cellStyle name="Normal 10 4 2 2 2 6" xfId="417" xr:uid="{23D21A83-6292-484B-A602-62080AC1E341}"/>
    <cellStyle name="Normal 10 4 2 2 3" xfId="418" xr:uid="{0869CD96-C207-424F-A3D3-872EC0486155}"/>
    <cellStyle name="Normal 10 4 2 2 3 2" xfId="419" xr:uid="{B3CBFFCE-B45C-442F-A7FF-9380DE0D47B4}"/>
    <cellStyle name="Normal 10 4 2 2 3 2 2" xfId="420" xr:uid="{11556EA2-E535-42DE-9858-340E5C535BFD}"/>
    <cellStyle name="Normal 10 4 2 2 3 2 3" xfId="421" xr:uid="{A70D2063-FBCC-4FE5-8CAC-3DBDE199B3D2}"/>
    <cellStyle name="Normal 10 4 2 2 3 2 4" xfId="422" xr:uid="{806A7CB5-BDB6-4B17-A313-1C369C27ABC9}"/>
    <cellStyle name="Normal 10 4 2 2 3 3" xfId="423" xr:uid="{C53B7647-66D6-4168-9D1B-26E5D0D6A018}"/>
    <cellStyle name="Normal 10 4 2 2 3 4" xfId="424" xr:uid="{B3C61A34-DE65-497F-A8B2-C0913D81D988}"/>
    <cellStyle name="Normal 10 4 2 2 3 5" xfId="425" xr:uid="{AC2DEFE8-77B1-40FB-80A7-B62CAE9D728C}"/>
    <cellStyle name="Normal 10 4 2 2 4" xfId="426" xr:uid="{79D5FF1F-C80F-419E-A034-FAA8ED11EE31}"/>
    <cellStyle name="Normal 10 4 2 2 4 2" xfId="427" xr:uid="{562C2B32-EBD0-4C94-A14E-BEF6C8587C93}"/>
    <cellStyle name="Normal 10 4 2 2 4 3" xfId="428" xr:uid="{3E5F0502-D008-4B52-95B7-451FA407E118}"/>
    <cellStyle name="Normal 10 4 2 2 4 4" xfId="429" xr:uid="{BC1EDC27-C71B-438D-82AE-F981C4825E74}"/>
    <cellStyle name="Normal 10 4 2 2 5" xfId="430" xr:uid="{847A467E-FCAA-41FD-97B0-4A238AC9F8A8}"/>
    <cellStyle name="Normal 10 4 2 2 5 2" xfId="431" xr:uid="{8B7545A1-8831-4B34-BBFF-0CE812E97786}"/>
    <cellStyle name="Normal 10 4 2 2 5 3" xfId="432" xr:uid="{B6C99A24-0A1B-4ACF-ABDD-9A8E863B4727}"/>
    <cellStyle name="Normal 10 4 2 2 5 4" xfId="433" xr:uid="{2F5D8DD5-1E86-4B34-A26A-7909F35C039A}"/>
    <cellStyle name="Normal 10 4 2 2 6" xfId="434" xr:uid="{2E52DBC2-0E1B-4649-8D51-CE81F46297F1}"/>
    <cellStyle name="Normal 10 4 2 2 7" xfId="435" xr:uid="{954BE874-019D-4332-BFF7-3810AF641E28}"/>
    <cellStyle name="Normal 10 4 2 2 8" xfId="436" xr:uid="{06F02699-07E2-41FF-BF23-9EADFC5D916B}"/>
    <cellStyle name="Normal 10 4 2 3" xfId="437" xr:uid="{EC94D0EF-807E-46D6-80BD-EDA1664C96D6}"/>
    <cellStyle name="Normal 10 4 2 3 2" xfId="438" xr:uid="{E8F69A7A-20FC-43B1-B8CC-92E303AEFF78}"/>
    <cellStyle name="Normal 10 4 2 3 2 2" xfId="439" xr:uid="{8724E693-4627-4268-961B-A10873F64F63}"/>
    <cellStyle name="Normal 10 4 2 3 2 3" xfId="440" xr:uid="{487308C1-7321-4573-B993-2D04CF623E61}"/>
    <cellStyle name="Normal 10 4 2 3 2 4" xfId="441" xr:uid="{D7C603AF-29CC-496F-A035-EB383D746A9E}"/>
    <cellStyle name="Normal 10 4 2 3 3" xfId="442" xr:uid="{51C2D836-7DBA-44AE-ADFF-596D6B8E5B94}"/>
    <cellStyle name="Normal 10 4 2 3 3 2" xfId="443" xr:uid="{5030A0FD-31CE-4FB3-ABF3-C197327595A3}"/>
    <cellStyle name="Normal 10 4 2 3 3 3" xfId="444" xr:uid="{E44D014E-DCF0-4761-B1D6-B2092F3473C8}"/>
    <cellStyle name="Normal 10 4 2 3 3 4" xfId="445" xr:uid="{62CC4638-451E-420B-A1D3-B104D8D33205}"/>
    <cellStyle name="Normal 10 4 2 3 4" xfId="446" xr:uid="{9CC7EA20-59CB-4BFE-8912-F9AC48490669}"/>
    <cellStyle name="Normal 10 4 2 3 5" xfId="447" xr:uid="{D771D7B8-BA1C-4ACF-8138-1FBE40C7BB1B}"/>
    <cellStyle name="Normal 10 4 2 3 6" xfId="448" xr:uid="{5B9030EF-A87A-4E81-9C58-7F24350B955C}"/>
    <cellStyle name="Normal 10 4 2 4" xfId="449" xr:uid="{080CC8C5-8907-4D84-877E-9E7E3E29CBF0}"/>
    <cellStyle name="Normal 10 4 2 4 2" xfId="450" xr:uid="{C5A6F5AA-7058-4253-8A71-D2DC8F94300F}"/>
    <cellStyle name="Normal 10 4 2 4 2 2" xfId="451" xr:uid="{26971381-F091-489B-9711-67395429BC05}"/>
    <cellStyle name="Normal 10 4 2 4 2 3" xfId="452" xr:uid="{7DF84FE0-14C0-4340-A85C-03CDC4D0D07C}"/>
    <cellStyle name="Normal 10 4 2 4 2 4" xfId="453" xr:uid="{B48DB0F5-B295-4505-928E-05FDD869BCA9}"/>
    <cellStyle name="Normal 10 4 2 4 3" xfId="454" xr:uid="{7E761C83-ADBC-4E53-AD88-03E75BAA224C}"/>
    <cellStyle name="Normal 10 4 2 4 4" xfId="455" xr:uid="{C8310C12-18F3-4E20-A575-72B18A563414}"/>
    <cellStyle name="Normal 10 4 2 4 5" xfId="456" xr:uid="{BE7EF2AB-23B1-4B59-9B87-12FA93D60D7B}"/>
    <cellStyle name="Normal 10 4 2 5" xfId="457" xr:uid="{2F1A6ECF-E91D-4214-B0C4-468CD5710F75}"/>
    <cellStyle name="Normal 10 4 2 5 2" xfId="458" xr:uid="{CA8D7076-CA94-4B20-BC4C-3F2354FC198D}"/>
    <cellStyle name="Normal 10 4 2 5 3" xfId="459" xr:uid="{FDEF0DFD-2D67-484E-9FCF-22259F386B54}"/>
    <cellStyle name="Normal 10 4 2 5 4" xfId="460" xr:uid="{E8EFADAB-6FCF-43D2-9B80-9603AE2F9B80}"/>
    <cellStyle name="Normal 10 4 2 6" xfId="461" xr:uid="{69CDBE2C-3967-437F-B434-EB304CACC5D1}"/>
    <cellStyle name="Normal 10 4 2 6 2" xfId="462" xr:uid="{7BC1AAF9-FD30-4320-96DA-D10A141C1C5B}"/>
    <cellStyle name="Normal 10 4 2 6 3" xfId="463" xr:uid="{EE9A31DE-4552-4B33-A78B-1D9D18551F31}"/>
    <cellStyle name="Normal 10 4 2 6 4" xfId="464" xr:uid="{32BC0C79-35BB-443E-A425-CF4A89F54DAC}"/>
    <cellStyle name="Normal 10 4 2 7" xfId="465" xr:uid="{2575C430-03D7-4A0D-ACBC-57E4A515B13D}"/>
    <cellStyle name="Normal 10 4 2 8" xfId="466" xr:uid="{69DA0B80-1489-4E72-85F9-510BBEC83CB4}"/>
    <cellStyle name="Normal 10 4 2 9" xfId="467" xr:uid="{119BA9BC-A48B-48EC-A6F0-ED021D8759D0}"/>
    <cellStyle name="Normal 10 4 3" xfId="468" xr:uid="{B4DBD55D-2E7E-4FD1-9B28-BFDD37ADB62F}"/>
    <cellStyle name="Normal 10 4 3 2" xfId="469" xr:uid="{90DFE4FE-A7F2-46AD-A007-CC3DCC14E472}"/>
    <cellStyle name="Normal 10 4 3 2 2" xfId="470" xr:uid="{BA69CAB3-50DA-4303-BBB2-C4684563AE2A}"/>
    <cellStyle name="Normal 10 4 3 2 2 2" xfId="471" xr:uid="{010C1815-7409-4AD5-BEBD-07516A050190}"/>
    <cellStyle name="Normal 10 4 3 2 2 2 2" xfId="3825" xr:uid="{598AB425-2FA9-4F0C-8181-13F3F67D76A4}"/>
    <cellStyle name="Normal 10 4 3 2 2 3" xfId="472" xr:uid="{4C8B5965-C985-4FE1-81B5-20CAF58B7A04}"/>
    <cellStyle name="Normal 10 4 3 2 2 4" xfId="473" xr:uid="{EB780C03-70AC-472B-9D4D-C36E0C5487F5}"/>
    <cellStyle name="Normal 10 4 3 2 3" xfId="474" xr:uid="{9FEF4D9A-3602-4436-A733-7DBAAF89EE5F}"/>
    <cellStyle name="Normal 10 4 3 2 3 2" xfId="475" xr:uid="{69D7D67B-7C4E-4658-90D8-CBE465A7249F}"/>
    <cellStyle name="Normal 10 4 3 2 3 3" xfId="476" xr:uid="{6D95430A-AA77-4F41-878D-B123D8B6BD8B}"/>
    <cellStyle name="Normal 10 4 3 2 3 4" xfId="477" xr:uid="{E1830219-13EC-429E-A26C-F382548786C0}"/>
    <cellStyle name="Normal 10 4 3 2 4" xfId="478" xr:uid="{3C90BF73-9A3C-4068-87DC-E66054A16B64}"/>
    <cellStyle name="Normal 10 4 3 2 5" xfId="479" xr:uid="{3A5A766E-B786-4C51-9D35-CE2CB1C9A858}"/>
    <cellStyle name="Normal 10 4 3 2 6" xfId="480" xr:uid="{8FA9C4EB-8F86-4605-8BE8-5F500D13154D}"/>
    <cellStyle name="Normal 10 4 3 3" xfId="481" xr:uid="{47972C17-F55E-4976-A45C-6D7F9BF9E5E6}"/>
    <cellStyle name="Normal 10 4 3 3 2" xfId="482" xr:uid="{10A0023E-25F8-4D62-9179-A365EBAC3979}"/>
    <cellStyle name="Normal 10 4 3 3 2 2" xfId="483" xr:uid="{D983DE39-50B1-4BFF-A876-790D168F4498}"/>
    <cellStyle name="Normal 10 4 3 3 2 3" xfId="484" xr:uid="{A57E19F5-F279-4505-9C3A-C6E1D4910189}"/>
    <cellStyle name="Normal 10 4 3 3 2 4" xfId="485" xr:uid="{1C530DFE-6EBF-471D-92DF-40BD638D9DB3}"/>
    <cellStyle name="Normal 10 4 3 3 3" xfId="486" xr:uid="{090D2E9E-30B2-44CF-964E-12956EA770DA}"/>
    <cellStyle name="Normal 10 4 3 3 4" xfId="487" xr:uid="{C2CBB230-0031-4B43-A721-EEEE56AD83FF}"/>
    <cellStyle name="Normal 10 4 3 3 5" xfId="488" xr:uid="{23D20931-CF3B-45D3-9784-ACE4C68CD7A9}"/>
    <cellStyle name="Normal 10 4 3 4" xfId="489" xr:uid="{40259451-657F-4AFD-974F-E10389F386AC}"/>
    <cellStyle name="Normal 10 4 3 4 2" xfId="490" xr:uid="{67908389-8C0C-4A4D-8498-157ABBDB3EB8}"/>
    <cellStyle name="Normal 10 4 3 4 3" xfId="491" xr:uid="{3F0F40F5-C749-41C6-BC88-FCC36FB391A9}"/>
    <cellStyle name="Normal 10 4 3 4 4" xfId="492" xr:uid="{B97A36B1-7802-4ECB-A7CD-E4E527A6FD6E}"/>
    <cellStyle name="Normal 10 4 3 5" xfId="493" xr:uid="{AFC94940-C449-4D37-AD11-A98DE16C42E1}"/>
    <cellStyle name="Normal 10 4 3 5 2" xfId="494" xr:uid="{C69E9F3B-AA86-4E9A-ACA1-06437157FEE1}"/>
    <cellStyle name="Normal 10 4 3 5 3" xfId="495" xr:uid="{EED0EB1C-4239-4B36-97DD-4134860276E9}"/>
    <cellStyle name="Normal 10 4 3 5 4" xfId="496" xr:uid="{35B186FE-34A0-4B3C-939B-9C14AFBBD804}"/>
    <cellStyle name="Normal 10 4 3 6" xfId="497" xr:uid="{68BE83D5-C8F2-4D4C-8C0A-8064946A5F11}"/>
    <cellStyle name="Normal 10 4 3 7" xfId="498" xr:uid="{40DA945A-38CE-4E03-8DE6-F310174C51CB}"/>
    <cellStyle name="Normal 10 4 3 8" xfId="499" xr:uid="{796C4B61-A0A2-4602-BF90-D0C5B3B61F94}"/>
    <cellStyle name="Normal 10 4 4" xfId="500" xr:uid="{722D95CD-4F42-40A0-9A73-C1DC7A730EBC}"/>
    <cellStyle name="Normal 10 4 4 2" xfId="501" xr:uid="{456F39D1-87CA-4646-9F18-6EB9D832AD7F}"/>
    <cellStyle name="Normal 10 4 4 2 2" xfId="502" xr:uid="{808C16A6-76F5-4A7D-B4C5-7F7BEFFDD521}"/>
    <cellStyle name="Normal 10 4 4 2 2 2" xfId="503" xr:uid="{DB654ADF-023A-4AA3-8297-38B612C5AFCD}"/>
    <cellStyle name="Normal 10 4 4 2 2 3" xfId="504" xr:uid="{89370CA4-B6C6-4E3E-B409-EDA59E49B67F}"/>
    <cellStyle name="Normal 10 4 4 2 2 4" xfId="505" xr:uid="{C04E0E51-2BF2-40E7-A27A-C88F7E0972D7}"/>
    <cellStyle name="Normal 10 4 4 2 3" xfId="506" xr:uid="{8BE2732B-EBE0-44C3-A572-1638DB837D86}"/>
    <cellStyle name="Normal 10 4 4 2 4" xfId="507" xr:uid="{B4AF2400-5CF7-415D-93C0-94F3938DF271}"/>
    <cellStyle name="Normal 10 4 4 2 5" xfId="508" xr:uid="{48FD3E2C-33F7-41BD-89D5-2B3F741E13CC}"/>
    <cellStyle name="Normal 10 4 4 3" xfId="509" xr:uid="{F6FE1071-4C40-4390-B110-FE878F0B5720}"/>
    <cellStyle name="Normal 10 4 4 3 2" xfId="510" xr:uid="{81911037-FC22-473B-BA06-0B4439E868B2}"/>
    <cellStyle name="Normal 10 4 4 3 3" xfId="511" xr:uid="{58C77FD4-EA88-4E3C-BD13-84193B8A5EF7}"/>
    <cellStyle name="Normal 10 4 4 3 4" xfId="512" xr:uid="{F394C791-BD1C-4CDF-9426-D9FFDB9F5459}"/>
    <cellStyle name="Normal 10 4 4 4" xfId="513" xr:uid="{DF1C396C-C8A0-41C5-822B-E55D2166FDCE}"/>
    <cellStyle name="Normal 10 4 4 4 2" xfId="514" xr:uid="{728F356B-9EF2-43C6-A471-1CD6879CDAEE}"/>
    <cellStyle name="Normal 10 4 4 4 3" xfId="515" xr:uid="{EDE73726-3599-46FA-9121-D755D337AD2D}"/>
    <cellStyle name="Normal 10 4 4 4 4" xfId="516" xr:uid="{E1B70FFC-0FB1-44F0-8350-84C0EB4E6F7B}"/>
    <cellStyle name="Normal 10 4 4 5" xfId="517" xr:uid="{78042277-0F03-4FDC-A98C-1BCFB4FCDEE7}"/>
    <cellStyle name="Normal 10 4 4 6" xfId="518" xr:uid="{64B08C78-FF5F-4C22-9115-EF56F0088260}"/>
    <cellStyle name="Normal 10 4 4 7" xfId="519" xr:uid="{52FE71A1-2CA1-44C2-94A6-812C7661D523}"/>
    <cellStyle name="Normal 10 4 5" xfId="520" xr:uid="{818FC9DE-30BF-4FD1-B2F5-E687C74657AA}"/>
    <cellStyle name="Normal 10 4 5 2" xfId="521" xr:uid="{96B0CE73-AC6C-4C7C-8E87-25C7CB3EE708}"/>
    <cellStyle name="Normal 10 4 5 2 2" xfId="522" xr:uid="{1B463DC4-496B-49C3-842D-8830202C81B8}"/>
    <cellStyle name="Normal 10 4 5 2 3" xfId="523" xr:uid="{0F3AC159-274A-449F-831B-AC96F3A7B093}"/>
    <cellStyle name="Normal 10 4 5 2 4" xfId="524" xr:uid="{31E43BDC-FBD9-4AF8-806E-9FDF910FCF2F}"/>
    <cellStyle name="Normal 10 4 5 3" xfId="525" xr:uid="{0B004039-3E0E-46B9-80A6-95D37DF65FD6}"/>
    <cellStyle name="Normal 10 4 5 3 2" xfId="526" xr:uid="{D927C014-0CFD-4006-8A89-6CD308A9982E}"/>
    <cellStyle name="Normal 10 4 5 3 3" xfId="527" xr:uid="{68B3CB78-5997-4413-993F-F66278649D45}"/>
    <cellStyle name="Normal 10 4 5 3 4" xfId="528" xr:uid="{2ECCF2C0-FF4E-4BCB-BA85-04032E6682B9}"/>
    <cellStyle name="Normal 10 4 5 4" xfId="529" xr:uid="{1AB51CAB-6F48-47BA-94EA-077134998BBF}"/>
    <cellStyle name="Normal 10 4 5 5" xfId="530" xr:uid="{73985BAC-E56E-4BC7-9B93-94CA2B678D5C}"/>
    <cellStyle name="Normal 10 4 5 6" xfId="531" xr:uid="{89A01C23-0F74-46D3-9DA9-6A1613EEFBEC}"/>
    <cellStyle name="Normal 10 4 6" xfId="532" xr:uid="{70D1F18F-3ADB-4D56-B320-CB296BB8AE96}"/>
    <cellStyle name="Normal 10 4 6 2" xfId="533" xr:uid="{BFA80302-1BD6-46AC-B312-967EFB551A48}"/>
    <cellStyle name="Normal 10 4 6 2 2" xfId="534" xr:uid="{3262944B-0BC9-4FF1-AF6F-099DFB67C52D}"/>
    <cellStyle name="Normal 10 4 6 2 3" xfId="535" xr:uid="{0CC6348F-E82C-4315-A674-15B63450556A}"/>
    <cellStyle name="Normal 10 4 6 2 4" xfId="536" xr:uid="{D9245C22-B4BE-48B3-A0C5-D5BE300F776D}"/>
    <cellStyle name="Normal 10 4 6 3" xfId="537" xr:uid="{9CFF42A7-E5E0-46BE-9531-52F4E2D5779C}"/>
    <cellStyle name="Normal 10 4 6 4" xfId="538" xr:uid="{8D5D4B89-7AC1-4B22-A0C4-87217617FB5B}"/>
    <cellStyle name="Normal 10 4 6 5" xfId="539" xr:uid="{568C26E4-2260-4765-B9B4-B28C3C48134B}"/>
    <cellStyle name="Normal 10 4 7" xfId="540" xr:uid="{F9E847E1-EC33-498A-9789-AB0EDC6720E6}"/>
    <cellStyle name="Normal 10 4 7 2" xfId="541" xr:uid="{80A08AA8-AA34-4B5D-97F6-7C01B4E6E192}"/>
    <cellStyle name="Normal 10 4 7 3" xfId="542" xr:uid="{AC8DF095-8431-4F25-85A8-EA340A6B9CC1}"/>
    <cellStyle name="Normal 10 4 7 4" xfId="543" xr:uid="{A135DDF6-3D83-4064-812A-F5BA279F0969}"/>
    <cellStyle name="Normal 10 4 8" xfId="544" xr:uid="{92C041CC-5AD4-4AD5-88C0-3A03186CBF91}"/>
    <cellStyle name="Normal 10 4 8 2" xfId="545" xr:uid="{A838087C-91CC-4881-828F-9FE4D62D0556}"/>
    <cellStyle name="Normal 10 4 8 3" xfId="546" xr:uid="{C7101032-A02B-4DBF-B029-0463F9B2D928}"/>
    <cellStyle name="Normal 10 4 8 4" xfId="547" xr:uid="{D65DB1BD-D96B-4334-94B2-7474896E3039}"/>
    <cellStyle name="Normal 10 4 9" xfId="548" xr:uid="{2BFAC320-3C0F-4295-9C6D-BBA078BD1C6D}"/>
    <cellStyle name="Normal 10 5" xfId="549" xr:uid="{CCFF97C6-DFD9-47BC-B394-9B4922F87D38}"/>
    <cellStyle name="Normal 10 5 2" xfId="550" xr:uid="{B5E36FBC-1CB6-41D5-82E8-858F38B16F44}"/>
    <cellStyle name="Normal 10 5 2 2" xfId="551" xr:uid="{A240DB84-8DB6-4320-AA32-5453CD91D288}"/>
    <cellStyle name="Normal 10 5 2 2 2" xfId="552" xr:uid="{0000C418-E21B-4B9B-A133-D5484DEC6A98}"/>
    <cellStyle name="Normal 10 5 2 2 2 2" xfId="553" xr:uid="{01E020EF-572D-42BB-9268-3901EB66F48C}"/>
    <cellStyle name="Normal 10 5 2 2 2 3" xfId="554" xr:uid="{C6B60971-9779-47A0-A62C-ECE92BE27100}"/>
    <cellStyle name="Normal 10 5 2 2 2 4" xfId="555" xr:uid="{5D8DD914-240C-4437-9B8A-5139340051A3}"/>
    <cellStyle name="Normal 10 5 2 2 3" xfId="556" xr:uid="{940EC95A-3F1C-46D4-851A-4727A29B6879}"/>
    <cellStyle name="Normal 10 5 2 2 3 2" xfId="557" xr:uid="{14E7C8DA-E634-475A-BB16-91973E4949D0}"/>
    <cellStyle name="Normal 10 5 2 2 3 3" xfId="558" xr:uid="{7D2B17BA-A2F1-4AF4-B115-07CCD04CADD5}"/>
    <cellStyle name="Normal 10 5 2 2 3 4" xfId="559" xr:uid="{30EC6823-A6E4-47FB-8B08-4EAAB0420DEE}"/>
    <cellStyle name="Normal 10 5 2 2 4" xfId="560" xr:uid="{0904C6E4-A113-4518-BC61-C0A6D95AEAA8}"/>
    <cellStyle name="Normal 10 5 2 2 5" xfId="561" xr:uid="{6589C70A-9CC6-4E99-82D9-C9930789189E}"/>
    <cellStyle name="Normal 10 5 2 2 6" xfId="562" xr:uid="{197DE4C3-12DA-49B9-8DC4-4FF469442341}"/>
    <cellStyle name="Normal 10 5 2 3" xfId="563" xr:uid="{191D36B6-0729-43B2-96B0-AFCDB3C4EB98}"/>
    <cellStyle name="Normal 10 5 2 3 2" xfId="564" xr:uid="{837E0DF0-7C49-4463-A17A-221C3AF5406B}"/>
    <cellStyle name="Normal 10 5 2 3 2 2" xfId="565" xr:uid="{E39372EA-5566-4927-8DCF-3F398973E9DD}"/>
    <cellStyle name="Normal 10 5 2 3 2 3" xfId="566" xr:uid="{A6732FDF-D9B8-475F-A893-CAD97CC278EE}"/>
    <cellStyle name="Normal 10 5 2 3 2 4" xfId="567" xr:uid="{503E0835-080B-4519-AD60-DB756AF58426}"/>
    <cellStyle name="Normal 10 5 2 3 3" xfId="568" xr:uid="{B6CB0AB8-97B7-4F60-A456-C5DDC7F82B52}"/>
    <cellStyle name="Normal 10 5 2 3 4" xfId="569" xr:uid="{2A2DDE2A-798F-4BBE-AA0F-635670A2431B}"/>
    <cellStyle name="Normal 10 5 2 3 5" xfId="570" xr:uid="{2E41CF2F-73BC-4322-85E7-2A54B1A1388F}"/>
    <cellStyle name="Normal 10 5 2 4" xfId="571" xr:uid="{3F7FFC89-EC55-4E77-96D0-02CBAC8A8CE1}"/>
    <cellStyle name="Normal 10 5 2 4 2" xfId="572" xr:uid="{A37ED68D-0064-4834-8A9C-2B96AA9A35A2}"/>
    <cellStyle name="Normal 10 5 2 4 3" xfId="573" xr:uid="{0A7DBC31-70A7-4ABB-9D96-C6CC6A18000C}"/>
    <cellStyle name="Normal 10 5 2 4 4" xfId="574" xr:uid="{DC07B7C6-20B8-41C5-BF2A-4C94EB99A6C3}"/>
    <cellStyle name="Normal 10 5 2 5" xfId="575" xr:uid="{BF230D5C-A685-41D2-BB4C-DEF0A308C736}"/>
    <cellStyle name="Normal 10 5 2 5 2" xfId="576" xr:uid="{338B85F9-90F5-4ECF-AB37-F46B5021C1A6}"/>
    <cellStyle name="Normal 10 5 2 5 3" xfId="577" xr:uid="{12D2C0DC-1448-458A-93EF-E9CF930D1F9D}"/>
    <cellStyle name="Normal 10 5 2 5 4" xfId="578" xr:uid="{10B396E8-5660-4A5F-AC73-DE7F148FC601}"/>
    <cellStyle name="Normal 10 5 2 6" xfId="579" xr:uid="{FF7771C4-653C-44D9-BB69-36550F738387}"/>
    <cellStyle name="Normal 10 5 2 7" xfId="580" xr:uid="{06E83B3F-5FEE-4475-99C0-F5299CF4EA29}"/>
    <cellStyle name="Normal 10 5 2 8" xfId="581" xr:uid="{A61AD57B-AD32-40D5-B515-8DDF2ECB070C}"/>
    <cellStyle name="Normal 10 5 3" xfId="582" xr:uid="{6334B61A-81D8-480A-B87F-BC4634C34709}"/>
    <cellStyle name="Normal 10 5 3 2" xfId="583" xr:uid="{2FFDACD2-DA62-4845-BC70-3B8D83CC9641}"/>
    <cellStyle name="Normal 10 5 3 2 2" xfId="584" xr:uid="{7554A95B-8EA9-440D-9D87-80635B9A6E15}"/>
    <cellStyle name="Normal 10 5 3 2 3" xfId="585" xr:uid="{E50327CC-3A46-4556-902F-70484AA41B41}"/>
    <cellStyle name="Normal 10 5 3 2 4" xfId="586" xr:uid="{781B9034-7DBF-409A-B727-195D61ACDD13}"/>
    <cellStyle name="Normal 10 5 3 3" xfId="587" xr:uid="{F32EB18C-A7F8-4526-9193-00464C88F666}"/>
    <cellStyle name="Normal 10 5 3 3 2" xfId="588" xr:uid="{06510333-54B8-4B1C-AB19-C787CE1CFA93}"/>
    <cellStyle name="Normal 10 5 3 3 3" xfId="589" xr:uid="{616D76C4-9531-477C-A022-EA189FE201DB}"/>
    <cellStyle name="Normal 10 5 3 3 4" xfId="590" xr:uid="{C0599893-4561-415D-87BD-5F30F3F1002A}"/>
    <cellStyle name="Normal 10 5 3 4" xfId="591" xr:uid="{E7D9F927-32B7-45A6-AF43-0D425C44FD92}"/>
    <cellStyle name="Normal 10 5 3 5" xfId="592" xr:uid="{D32CD0EF-CBBD-4D25-8683-C5AB8727EEC3}"/>
    <cellStyle name="Normal 10 5 3 6" xfId="593" xr:uid="{325C8B57-C987-450C-8FF1-4432D718442B}"/>
    <cellStyle name="Normal 10 5 4" xfId="594" xr:uid="{274338C9-276A-4B57-8F62-E42365B39DAD}"/>
    <cellStyle name="Normal 10 5 4 2" xfId="595" xr:uid="{4B88D2A9-763F-46B9-8D4E-B9542F7F5D4A}"/>
    <cellStyle name="Normal 10 5 4 2 2" xfId="596" xr:uid="{1AE32FC4-FD7D-4FCA-BC77-1AD2D4B9E3B2}"/>
    <cellStyle name="Normal 10 5 4 2 3" xfId="597" xr:uid="{BCE1FC2E-BC9C-4609-8394-63F1DF1E6938}"/>
    <cellStyle name="Normal 10 5 4 2 4" xfId="598" xr:uid="{3E729D8B-4978-4E0B-B365-2EA2D885DAEC}"/>
    <cellStyle name="Normal 10 5 4 3" xfId="599" xr:uid="{156A78B1-CEF3-4153-B130-E64550C10696}"/>
    <cellStyle name="Normal 10 5 4 4" xfId="600" xr:uid="{7776B38E-98DD-4385-8E29-3AF966083AE7}"/>
    <cellStyle name="Normal 10 5 4 5" xfId="601" xr:uid="{9967F2E9-9F20-49B6-91CB-62AE780E24B7}"/>
    <cellStyle name="Normal 10 5 5" xfId="602" xr:uid="{137208B7-A377-4D4B-B170-BB444DEBB129}"/>
    <cellStyle name="Normal 10 5 5 2" xfId="603" xr:uid="{B04CB7C1-87EB-497E-8A5B-83E799665788}"/>
    <cellStyle name="Normal 10 5 5 3" xfId="604" xr:uid="{DF671481-A20C-4921-A4FA-6C389A09FB03}"/>
    <cellStyle name="Normal 10 5 5 4" xfId="605" xr:uid="{B1C96718-D06D-4CE4-BDD9-0439438E8C71}"/>
    <cellStyle name="Normal 10 5 6" xfId="606" xr:uid="{8FD56B9D-729E-415B-813C-1775D16D8555}"/>
    <cellStyle name="Normal 10 5 6 2" xfId="607" xr:uid="{FE8FFDD7-81EF-46D9-A33B-DC7CA207A2A3}"/>
    <cellStyle name="Normal 10 5 6 3" xfId="608" xr:uid="{8BB6EAC8-914A-4BFC-8CA9-B69408EBAE54}"/>
    <cellStyle name="Normal 10 5 6 4" xfId="609" xr:uid="{D629511A-10C6-4DFB-883E-30668AB03B32}"/>
    <cellStyle name="Normal 10 5 7" xfId="610" xr:uid="{F01064F7-3A93-47D2-90F9-F609EEA3B192}"/>
    <cellStyle name="Normal 10 5 8" xfId="611" xr:uid="{5391C5C1-37FA-48E4-8E2B-126F436ECAD0}"/>
    <cellStyle name="Normal 10 5 9" xfId="612" xr:uid="{64EAC7A5-CB06-49DB-908B-2EC7DD68FD4A}"/>
    <cellStyle name="Normal 10 6" xfId="613" xr:uid="{11C0AB27-8C7B-4A61-9F69-042E39AC027F}"/>
    <cellStyle name="Normal 10 6 2" xfId="614" xr:uid="{4E3B109E-D86E-4A46-9153-445C3A7458B8}"/>
    <cellStyle name="Normal 10 6 2 2" xfId="615" xr:uid="{7FB3E1F9-21F5-4A59-A04D-9D1FEB2A14E4}"/>
    <cellStyle name="Normal 10 6 2 2 2" xfId="616" xr:uid="{B8A3C58C-1D29-42D5-BD2F-5667FFBDCB1A}"/>
    <cellStyle name="Normal 10 6 2 2 2 2" xfId="3826" xr:uid="{C0B37DB0-F2CF-4AA6-A071-9745E0C45507}"/>
    <cellStyle name="Normal 10 6 2 2 3" xfId="617" xr:uid="{28E148EF-2D06-43E1-BC39-DDB9EA59284B}"/>
    <cellStyle name="Normal 10 6 2 2 4" xfId="618" xr:uid="{268C16F4-3390-42DC-86BC-224028366BC6}"/>
    <cellStyle name="Normal 10 6 2 3" xfId="619" xr:uid="{D2F19FCE-C31B-4199-9641-484419D92417}"/>
    <cellStyle name="Normal 10 6 2 3 2" xfId="620" xr:uid="{03241D66-43F8-4B38-B7D5-85E2E58B98F0}"/>
    <cellStyle name="Normal 10 6 2 3 3" xfId="621" xr:uid="{5DA04661-F1F2-4A50-9B17-F964E09EAA0F}"/>
    <cellStyle name="Normal 10 6 2 3 4" xfId="622" xr:uid="{E50FE2F1-5492-42B4-BC64-D1BF9742ADB8}"/>
    <cellStyle name="Normal 10 6 2 4" xfId="623" xr:uid="{CA5BCE51-AE47-48F2-8750-2BFDAB201D5C}"/>
    <cellStyle name="Normal 10 6 2 5" xfId="624" xr:uid="{1F164D54-E4E8-42B8-B315-29D4375AD079}"/>
    <cellStyle name="Normal 10 6 2 6" xfId="625" xr:uid="{7C262D63-2B40-4B88-A6B0-BECCEB12C6A1}"/>
    <cellStyle name="Normal 10 6 3" xfId="626" xr:uid="{BF782326-B55C-4D2B-9DCC-86BB781C3AF2}"/>
    <cellStyle name="Normal 10 6 3 2" xfId="627" xr:uid="{04A9E160-925E-4A9D-99E1-8ADC27705824}"/>
    <cellStyle name="Normal 10 6 3 2 2" xfId="628" xr:uid="{42D397B9-F21E-4089-A365-8E32D6445A57}"/>
    <cellStyle name="Normal 10 6 3 2 3" xfId="629" xr:uid="{767F8F56-C135-488A-85F7-8CA58CB64F68}"/>
    <cellStyle name="Normal 10 6 3 2 4" xfId="630" xr:uid="{A4165AD1-4900-49EC-A1BD-802DAF79EAE8}"/>
    <cellStyle name="Normal 10 6 3 3" xfId="631" xr:uid="{52E5127E-FE9A-40C9-B4CB-A1E8E2B9760E}"/>
    <cellStyle name="Normal 10 6 3 4" xfId="632" xr:uid="{8CF965FE-56C6-4722-9F64-06CAA0476A2C}"/>
    <cellStyle name="Normal 10 6 3 5" xfId="633" xr:uid="{55A5F2E1-835F-409D-8794-AAD44E923128}"/>
    <cellStyle name="Normal 10 6 4" xfId="634" xr:uid="{3A7C26C7-FA94-445C-A317-6CA0ACAB9310}"/>
    <cellStyle name="Normal 10 6 4 2" xfId="635" xr:uid="{AF4DCC48-9287-4AF1-9EC1-B18A88BC657D}"/>
    <cellStyle name="Normal 10 6 4 3" xfId="636" xr:uid="{377CEE43-4E27-41E3-9381-67CF9C01885A}"/>
    <cellStyle name="Normal 10 6 4 4" xfId="637" xr:uid="{03B3DD89-45F2-4E6C-A80D-3EB877FDC1B2}"/>
    <cellStyle name="Normal 10 6 5" xfId="638" xr:uid="{20562EDD-535B-49D4-8BE6-2EB3C9CE41F9}"/>
    <cellStyle name="Normal 10 6 5 2" xfId="639" xr:uid="{84463C3A-EA6E-49EF-ABF4-C46A072556EF}"/>
    <cellStyle name="Normal 10 6 5 3" xfId="640" xr:uid="{AF3C4D30-9FB7-41C5-87BE-74E8470363CC}"/>
    <cellStyle name="Normal 10 6 5 4" xfId="641" xr:uid="{060043E0-AD65-4BEA-846C-544405D24721}"/>
    <cellStyle name="Normal 10 6 6" xfId="642" xr:uid="{732E910B-0F73-4DE3-A3BB-7FC527EDC717}"/>
    <cellStyle name="Normal 10 6 7" xfId="643" xr:uid="{75E3D8C8-49D8-4E11-8D44-220D6451CA41}"/>
    <cellStyle name="Normal 10 6 8" xfId="644" xr:uid="{2DA72029-14E1-4053-872E-C2B487C28FCF}"/>
    <cellStyle name="Normal 10 7" xfId="645" xr:uid="{30DBF4A7-8A1C-4B49-8208-60C4E7E78C66}"/>
    <cellStyle name="Normal 10 7 2" xfId="646" xr:uid="{DBC3005E-D9C5-4392-B0F9-96EDEFA181BF}"/>
    <cellStyle name="Normal 10 7 2 2" xfId="647" xr:uid="{B3C79318-B006-4412-9E18-5872EB1F6D34}"/>
    <cellStyle name="Normal 10 7 2 2 2" xfId="648" xr:uid="{82428C82-B32F-41FC-8B49-BD5045CB3C9D}"/>
    <cellStyle name="Normal 10 7 2 2 3" xfId="649" xr:uid="{75102C67-61EC-4E9A-8037-59D785D3C879}"/>
    <cellStyle name="Normal 10 7 2 2 4" xfId="650" xr:uid="{E3C5E5FC-0F11-4E00-9226-041B00FE1189}"/>
    <cellStyle name="Normal 10 7 2 3" xfId="651" xr:uid="{3AAFF186-3CC3-41C3-84D8-500F18D31991}"/>
    <cellStyle name="Normal 10 7 2 4" xfId="652" xr:uid="{1A550E65-A925-4B4A-80C0-C016D9B7C560}"/>
    <cellStyle name="Normal 10 7 2 5" xfId="653" xr:uid="{D06A52FA-4E71-4C10-9C7B-16BB9BC93727}"/>
    <cellStyle name="Normal 10 7 3" xfId="654" xr:uid="{14DE4F7E-A45E-471B-8C68-9667027EF6E6}"/>
    <cellStyle name="Normal 10 7 3 2" xfId="655" xr:uid="{568D7938-2F8F-42A6-B1C3-9777D4A1C268}"/>
    <cellStyle name="Normal 10 7 3 3" xfId="656" xr:uid="{B27D017C-F231-4482-836C-B1D26146A802}"/>
    <cellStyle name="Normal 10 7 3 4" xfId="657" xr:uid="{DC31F91C-991A-49E8-8A4B-4F855217A3F9}"/>
    <cellStyle name="Normal 10 7 4" xfId="658" xr:uid="{60EADA33-49AB-4CBE-9A6A-39E2B6941648}"/>
    <cellStyle name="Normal 10 7 4 2" xfId="659" xr:uid="{D8A499E9-1FA5-417F-91A5-2ACF6BF15450}"/>
    <cellStyle name="Normal 10 7 4 3" xfId="660" xr:uid="{89D39022-8292-41C7-B0D7-76730C98422B}"/>
    <cellStyle name="Normal 10 7 4 4" xfId="661" xr:uid="{0B3B5759-F12D-4E81-B489-A990B20230E5}"/>
    <cellStyle name="Normal 10 7 5" xfId="662" xr:uid="{8A3FFAD1-94EE-4862-9634-F15113B8B056}"/>
    <cellStyle name="Normal 10 7 6" xfId="663" xr:uid="{B6A8CAF3-A651-48D8-81CE-76097A2864E3}"/>
    <cellStyle name="Normal 10 7 7" xfId="664" xr:uid="{38DA7AC5-FB9A-47B2-B5A7-50A7CEC14A46}"/>
    <cellStyle name="Normal 10 8" xfId="665" xr:uid="{C7CC10E6-4878-4193-80D9-03371B30602F}"/>
    <cellStyle name="Normal 10 8 2" xfId="666" xr:uid="{531D0779-0E32-440F-9D31-B8BDE2DED660}"/>
    <cellStyle name="Normal 10 8 2 2" xfId="667" xr:uid="{B5BD26D8-3CB1-4133-8E5E-1C7CBAC7B135}"/>
    <cellStyle name="Normal 10 8 2 3" xfId="668" xr:uid="{E0A1AF5B-091C-45B4-BF45-D45579C4A131}"/>
    <cellStyle name="Normal 10 8 2 4" xfId="669" xr:uid="{185AA4A7-DD4D-4F62-AC80-87E52B3E7F8A}"/>
    <cellStyle name="Normal 10 8 3" xfId="670" xr:uid="{A58803D8-135D-4716-AB38-89D3B31364EF}"/>
    <cellStyle name="Normal 10 8 3 2" xfId="671" xr:uid="{001D0710-C83C-4BAA-B5ED-7CE79D7BB79A}"/>
    <cellStyle name="Normal 10 8 3 3" xfId="672" xr:uid="{15EA571E-7532-4E10-8069-6A44CE643008}"/>
    <cellStyle name="Normal 10 8 3 4" xfId="673" xr:uid="{9C1E54A5-65AA-4709-AFA1-AD302E06A0B0}"/>
    <cellStyle name="Normal 10 8 4" xfId="674" xr:uid="{0BD533CA-09AA-4A58-B0A0-0C898374A36E}"/>
    <cellStyle name="Normal 10 8 5" xfId="675" xr:uid="{984E1FD2-AD28-4F54-BE9D-A975B4A74431}"/>
    <cellStyle name="Normal 10 8 6" xfId="676" xr:uid="{EFB54574-FD9B-4525-B77D-2AFEE1CC5FF0}"/>
    <cellStyle name="Normal 10 9" xfId="677" xr:uid="{199DE8F8-8034-4968-A2CA-1F8C060822F0}"/>
    <cellStyle name="Normal 10 9 2" xfId="678" xr:uid="{B869283D-A194-4232-80CB-11A8C9415FFA}"/>
    <cellStyle name="Normal 10 9 2 2" xfId="679" xr:uid="{8E97053E-B18C-4AC2-877B-BED44C576411}"/>
    <cellStyle name="Normal 10 9 2 2 2" xfId="4301" xr:uid="{93101F06-41E9-4DCD-BB7C-8B12341D0589}"/>
    <cellStyle name="Normal 10 9 2 2 3" xfId="4602" xr:uid="{B883C5F7-2463-4CC8-AAAA-E8ACC8C0A8AF}"/>
    <cellStyle name="Normal 10 9 2 3" xfId="680" xr:uid="{17A772A8-4985-4ADD-8AC0-A02C73AA6F8A}"/>
    <cellStyle name="Normal 10 9 2 4" xfId="681" xr:uid="{C2FB1B1E-183F-4B92-9C11-C57613D914F2}"/>
    <cellStyle name="Normal 10 9 3" xfId="682" xr:uid="{23D77338-F289-4B8C-AA39-014A22B1C9A3}"/>
    <cellStyle name="Normal 10 9 3 2" xfId="5351" xr:uid="{27EFDBEE-CCA2-464F-8105-65E035E15DB9}"/>
    <cellStyle name="Normal 10 9 4" xfId="683" xr:uid="{733DF6DE-5398-4C68-BBAC-E39C62651A94}"/>
    <cellStyle name="Normal 10 9 4 2" xfId="4738" xr:uid="{5B5356BC-77A7-4611-801C-0DE8A59CE1C7}"/>
    <cellStyle name="Normal 10 9 4 3" xfId="4603" xr:uid="{E67221D2-66BC-470D-95E1-01F5A91762C7}"/>
    <cellStyle name="Normal 10 9 4 4" xfId="4445" xr:uid="{A0268F5B-3E30-4984-AA81-6E8C073F99C1}"/>
    <cellStyle name="Normal 10 9 5" xfId="684" xr:uid="{B7D22BD1-76A3-4AFE-B6C2-80EA3F9E134E}"/>
    <cellStyle name="Normal 11" xfId="44" xr:uid="{CBAD5913-518B-440D-8A5A-DDA2DBBCBE14}"/>
    <cellStyle name="Normal 11 2" xfId="3697" xr:uid="{AFB9CA5C-1861-4D48-9B0C-E940C7F62A7A}"/>
    <cellStyle name="Normal 11 2 2" xfId="4545" xr:uid="{5C8B88B2-85EC-43A8-8E57-F3D31C230371}"/>
    <cellStyle name="Normal 11 3" xfId="4306" xr:uid="{AAA7E168-00C7-40BA-BD4B-8AB4DA5459C3}"/>
    <cellStyle name="Normal 11 3 2" xfId="4546" xr:uid="{A5DC5D0C-6306-4633-9959-E2C12F7260B3}"/>
    <cellStyle name="Normal 11 3 3" xfId="4715" xr:uid="{635E3382-6529-4F67-AE09-5AA5B8ECBC24}"/>
    <cellStyle name="Normal 11 3 4" xfId="4692" xr:uid="{F94C118C-77C7-4A46-9F87-DA4C67C0621D}"/>
    <cellStyle name="Normal 12" xfId="45" xr:uid="{FA849146-DD87-4673-8735-82DC01E851FE}"/>
    <cellStyle name="Normal 12 2" xfId="3698" xr:uid="{ED105DD3-DAFA-495A-A1ED-86343014E296}"/>
    <cellStyle name="Normal 12 2 2" xfId="4547" xr:uid="{CF13B14E-F2E2-4CB9-917C-4C39962F8F07}"/>
    <cellStyle name="Normal 12 3" xfId="4548" xr:uid="{BA426831-4E67-4F82-903A-DEA7BC54817C}"/>
    <cellStyle name="Normal 13" xfId="46" xr:uid="{68BCF6A5-9AA9-432B-8584-B04154527FF8}"/>
    <cellStyle name="Normal 13 2" xfId="47" xr:uid="{B79A8A7A-1998-4039-A53D-10FDA87CF252}"/>
    <cellStyle name="Normal 13 2 2" xfId="3699" xr:uid="{75C8FFAF-D640-4731-B55B-A11EF615D102}"/>
    <cellStyle name="Normal 13 2 2 2" xfId="4549" xr:uid="{696D15EA-4D43-4D13-8FB2-9A77F2A1B2EC}"/>
    <cellStyle name="Normal 13 2 3" xfId="4308" xr:uid="{774414E4-AF0F-4648-9968-E715CDC74AB2}"/>
    <cellStyle name="Normal 13 2 3 2" xfId="4550" xr:uid="{428E167D-AF6A-43F1-908E-36206F8ECCBB}"/>
    <cellStyle name="Normal 13 2 3 3" xfId="4716" xr:uid="{2EEB5D9D-91F9-467A-B13A-F144CD0CF4EF}"/>
    <cellStyle name="Normal 13 2 3 4" xfId="4693" xr:uid="{D1F635A8-3356-474D-B586-5D7C3FBC7BEA}"/>
    <cellStyle name="Normal 13 3" xfId="3700" xr:uid="{4A187B4C-F611-4D81-81BE-1076AD6BB219}"/>
    <cellStyle name="Normal 13 3 2" xfId="4392" xr:uid="{212AF716-F094-46DE-9A78-B6CCA790C855}"/>
    <cellStyle name="Normal 13 3 3" xfId="4309" xr:uid="{A72A848A-6A52-4D78-A67A-B516758EDD2B}"/>
    <cellStyle name="Normal 13 3 4" xfId="4449" xr:uid="{C5980E60-2F03-44DB-858C-E36E3FDA33D9}"/>
    <cellStyle name="Normal 13 3 5" xfId="4717" xr:uid="{7DCE7126-C4B4-4697-A2DD-9556E0123273}"/>
    <cellStyle name="Normal 13 4" xfId="4310" xr:uid="{BE77D11A-C3E9-40E9-A44D-D8F592193E92}"/>
    <cellStyle name="Normal 13 5" xfId="4307" xr:uid="{6F92BC01-FC65-4D15-8F5C-CC2556F68138}"/>
    <cellStyle name="Normal 14" xfId="48" xr:uid="{47FC9C00-9F61-4D13-8AB1-EE4C5A50795E}"/>
    <cellStyle name="Normal 14 18" xfId="4312" xr:uid="{3B6F003F-0BF4-4001-BF8F-2CE517C9FF1C}"/>
    <cellStyle name="Normal 14 2" xfId="82" xr:uid="{C50521BE-9B0D-4A92-B654-A4C0A57D9807}"/>
    <cellStyle name="Normal 14 2 2" xfId="83" xr:uid="{68E6A284-16AF-4D02-A127-C4FD15FAEF25}"/>
    <cellStyle name="Normal 14 2 2 2" xfId="3701" xr:uid="{02D1295F-C291-45B0-ADD0-111E94A684CC}"/>
    <cellStyle name="Normal 14 2 3" xfId="3702" xr:uid="{86C07198-5766-48DD-9EAF-B3D3035D9855}"/>
    <cellStyle name="Normal 14 3" xfId="3703" xr:uid="{6356E0B8-8403-4830-AB62-5175A69A36C1}"/>
    <cellStyle name="Normal 14 3 2" xfId="4551" xr:uid="{15F2ADF2-7B4A-49FC-AF0C-84C971DB7448}"/>
    <cellStyle name="Normal 14 4" xfId="4311" xr:uid="{D15BDCB8-D396-4C06-888A-3ED4C25242E4}"/>
    <cellStyle name="Normal 14 4 2" xfId="4552" xr:uid="{81AAF408-9A44-47DE-B4F5-2931A0C8591E}"/>
    <cellStyle name="Normal 14 4 3" xfId="4718" xr:uid="{80DE3EBD-76BA-4BA9-B9F2-119F3653DEED}"/>
    <cellStyle name="Normal 14 4 4" xfId="4694" xr:uid="{C6838D8D-D52F-4773-9BD6-D007C86DA00B}"/>
    <cellStyle name="Normal 15" xfId="49" xr:uid="{D452297E-4832-4C5B-9CC8-51963759DF23}"/>
    <cellStyle name="Normal 15 2" xfId="50" xr:uid="{9F067952-78AD-4233-B170-38BF618F1702}"/>
    <cellStyle name="Normal 15 2 2" xfId="3704" xr:uid="{42058B09-281C-4388-BDAF-F8C11260E34A}"/>
    <cellStyle name="Normal 15 2 2 2" xfId="4553" xr:uid="{B6299DAF-E8B4-4796-A847-790BDAC7D270}"/>
    <cellStyle name="Normal 15 2 3" xfId="4554" xr:uid="{4DD648D6-678B-4EB8-8AFC-949AEA5053A4}"/>
    <cellStyle name="Normal 15 3" xfId="3705" xr:uid="{E7ED0D44-28BE-4B5F-BB41-3AD05AF02936}"/>
    <cellStyle name="Normal 15 3 2" xfId="4393" xr:uid="{68A2643A-7D32-4B68-B0F1-673FAB3869E2}"/>
    <cellStyle name="Normal 15 3 3" xfId="4314" xr:uid="{473EF15C-F996-4469-AEE6-B3DE90755043}"/>
    <cellStyle name="Normal 15 3 4" xfId="4450" xr:uid="{E8FBA4F8-557A-433A-B6A5-2A02742B4419}"/>
    <cellStyle name="Normal 15 3 5" xfId="4720" xr:uid="{68EF4170-39F3-4EA9-BA70-7E453ED54EEF}"/>
    <cellStyle name="Normal 15 4" xfId="4313" xr:uid="{465E6A65-F31C-4325-80C2-83E939F56A4E}"/>
    <cellStyle name="Normal 15 4 2" xfId="4555" xr:uid="{BD7CAD9F-57EA-4803-A746-29B192DB8000}"/>
    <cellStyle name="Normal 15 4 3" xfId="4719" xr:uid="{1547A3D0-8C2A-4C1F-8448-D1812E50251B}"/>
    <cellStyle name="Normal 15 4 4" xfId="4695" xr:uid="{144C5833-C913-4498-9E5F-D14C8A4A01A0}"/>
    <cellStyle name="Normal 16" xfId="51" xr:uid="{A0E10970-8A8F-4D65-805B-F0E2DF2CE7EB}"/>
    <cellStyle name="Normal 16 2" xfId="3706" xr:uid="{77DA8420-F682-4BDA-B13F-6F86D5960443}"/>
    <cellStyle name="Normal 16 2 2" xfId="4394" xr:uid="{9BF2A3C0-1911-4279-BBEE-3B5B2EAD10F7}"/>
    <cellStyle name="Normal 16 2 3" xfId="4315" xr:uid="{B6C33DC1-E891-47BB-83FA-1981171A4428}"/>
    <cellStyle name="Normal 16 2 4" xfId="4451" xr:uid="{4F47CFB6-EBEF-4D59-8FF5-42ACBF86B4F6}"/>
    <cellStyle name="Normal 16 2 5" xfId="4721" xr:uid="{11AA2657-A8FF-4953-9EC1-C32FE5D81A93}"/>
    <cellStyle name="Normal 16 3" xfId="4422" xr:uid="{F5FD44DD-7BB4-4534-9BCA-62A37AB03324}"/>
    <cellStyle name="Normal 17" xfId="52" xr:uid="{432D9109-46B2-46CB-8A11-C3FF050A4755}"/>
    <cellStyle name="Normal 17 2" xfId="3707" xr:uid="{5B5DD8CC-FF63-4E5E-898B-B95DF9571099}"/>
    <cellStyle name="Normal 17 2 2" xfId="4395" xr:uid="{A28855A9-8C06-41E1-8A76-4E389A0FFA25}"/>
    <cellStyle name="Normal 17 2 3" xfId="4317" xr:uid="{700DD2AA-6366-4CEA-9569-506B6420FA2E}"/>
    <cellStyle name="Normal 17 2 4" xfId="4452" xr:uid="{125D7476-B3F0-484B-ABF3-718B6124C5B4}"/>
    <cellStyle name="Normal 17 2 5" xfId="4722" xr:uid="{452050EE-366C-4907-A3C5-826BDF5C51F9}"/>
    <cellStyle name="Normal 17 3" xfId="4318" xr:uid="{78A6EF65-330F-4FA9-B843-10F1BBA7849C}"/>
    <cellStyle name="Normal 17 4" xfId="4316" xr:uid="{A28A8296-AEF6-4759-98EA-183A89DEF2CA}"/>
    <cellStyle name="Normal 18" xfId="53" xr:uid="{7BB2AFA7-E530-4662-AACD-E1CBB3FC1D38}"/>
    <cellStyle name="Normal 18 2" xfId="3708" xr:uid="{7568D4AF-7840-4B71-A76F-EC916910DF60}"/>
    <cellStyle name="Normal 18 2 2" xfId="4556" xr:uid="{86C25DA9-12B2-4A6E-8435-BE26563306CC}"/>
    <cellStyle name="Normal 18 3" xfId="4319" xr:uid="{DB386164-ADB6-4648-8B16-7AB3024320B0}"/>
    <cellStyle name="Normal 18 3 2" xfId="4557" xr:uid="{C1303480-EF2C-4D73-B7D4-47A7D504BCE7}"/>
    <cellStyle name="Normal 18 3 3" xfId="4723" xr:uid="{38071270-64A8-4E45-AAD7-A27AD5C09AF1}"/>
    <cellStyle name="Normal 18 3 4" xfId="4696" xr:uid="{B5862FC4-1CB4-4C4C-8F91-4018D70F2472}"/>
    <cellStyle name="Normal 19" xfId="54" xr:uid="{B6EFAA3D-78F2-447F-83F7-6A9747887403}"/>
    <cellStyle name="Normal 19 2" xfId="55" xr:uid="{37BB548A-D6B6-4236-BC52-BFEB4FD932E3}"/>
    <cellStyle name="Normal 19 2 2" xfId="3709" xr:uid="{D0BB17F6-83A2-4635-B79B-177402AC48C3}"/>
    <cellStyle name="Normal 19 2 2 2" xfId="4558" xr:uid="{532AA730-94AB-4661-A24E-F0877F3DADF4}"/>
    <cellStyle name="Normal 19 2 3" xfId="4559" xr:uid="{82601022-C8E5-4F2F-A78D-649076176AA2}"/>
    <cellStyle name="Normal 19 3" xfId="3710" xr:uid="{1F24170B-A093-492F-9D96-B7DBC65195EE}"/>
    <cellStyle name="Normal 19 3 2" xfId="4560" xr:uid="{DD330E63-CB67-4EB5-A583-4EE37882CC2D}"/>
    <cellStyle name="Normal 19 4" xfId="4561" xr:uid="{8B01B296-C853-4713-9A1F-A33B8AE1E29C}"/>
    <cellStyle name="Normal 2" xfId="3" xr:uid="{0035700C-F3A5-4A6F-B63A-5CE25669DEE2}"/>
    <cellStyle name="Normal 2 2" xfId="56" xr:uid="{97440ADA-20C8-43A0-AAAC-A90A2A3884E4}"/>
    <cellStyle name="Normal 2 2 2" xfId="57" xr:uid="{B69A6D10-3C9D-4226-B9F8-22CD6757E393}"/>
    <cellStyle name="Normal 2 2 2 2" xfId="3711" xr:uid="{DBA7C71E-5CDE-427B-A79D-0BB5E8A02D1A}"/>
    <cellStyle name="Normal 2 2 2 2 2" xfId="4564" xr:uid="{D9AA8921-C91D-4F55-88F5-09C9802E3743}"/>
    <cellStyle name="Normal 2 2 2 3" xfId="4565" xr:uid="{225B5C0F-88EE-4A99-95F4-CBF0FD86A45C}"/>
    <cellStyle name="Normal 2 2 3" xfId="3712" xr:uid="{830F3E5F-447E-4568-B93D-9AF9624D71E5}"/>
    <cellStyle name="Normal 2 2 3 2" xfId="4472" xr:uid="{B2B6F89C-491D-4638-95F6-D1306A6584BE}"/>
    <cellStyle name="Normal 2 2 3 2 2" xfId="4566" xr:uid="{54A5D9E5-A729-4684-967E-61567DB01972}"/>
    <cellStyle name="Normal 2 2 3 2 2 2" xfId="5328" xr:uid="{5F8F01D5-FADA-4A99-A3ED-1471243EF5C5}"/>
    <cellStyle name="Normal 2 2 3 2 2 3" xfId="5324" xr:uid="{72CBCC5B-4B21-4696-A9F8-079A1545B84E}"/>
    <cellStyle name="Normal 2 2 3 2 3" xfId="4751" xr:uid="{648A692C-5752-43C4-A851-5160A12A893B}"/>
    <cellStyle name="Normal 2 2 3 2 4" xfId="5306" xr:uid="{680AC456-768A-4DC7-A923-5A718C586160}"/>
    <cellStyle name="Normal 2 2 3 3" xfId="4595" xr:uid="{525B2A55-9310-4320-A05F-93307247F218}"/>
    <cellStyle name="Normal 2 2 3 4" xfId="4697" xr:uid="{C1C7B183-F138-4C42-B7A6-03D923D22260}"/>
    <cellStyle name="Normal 2 2 3 5" xfId="4686" xr:uid="{CB214EE2-D8D7-4B93-99CF-3FDF26138FBF}"/>
    <cellStyle name="Normal 2 2 4" xfId="4320" xr:uid="{05E3E00F-ECC0-4855-A31D-B92177A2BCD1}"/>
    <cellStyle name="Normal 2 2 4 2" xfId="4479" xr:uid="{ED395D64-4109-4C0A-9BCB-E97FA5D83488}"/>
    <cellStyle name="Normal 2 2 4 3" xfId="4724" xr:uid="{BB2C6DA7-7C79-4B06-A5AA-2670F49F58FF}"/>
    <cellStyle name="Normal 2 2 4 4" xfId="4698" xr:uid="{81FCF72E-7683-48A9-94AB-D9265BC44A1F}"/>
    <cellStyle name="Normal 2 2 5" xfId="4563" xr:uid="{6DA7A4F1-5120-417A-A66E-0EF2E99180A1}"/>
    <cellStyle name="Normal 2 2 6" xfId="4754" xr:uid="{0776EF7B-A157-40D4-AEED-A2D76564F4EF}"/>
    <cellStyle name="Normal 2 3" xfId="58" xr:uid="{EF9C1643-A31E-40E2-8123-22EF91AE251B}"/>
    <cellStyle name="Normal 2 3 2" xfId="59" xr:uid="{ADB3397A-9703-4AC6-AF09-129A4F432748}"/>
    <cellStyle name="Normal 2 3 2 2" xfId="3713" xr:uid="{0E0B798D-0E73-4C8A-A68F-4B28DCD1ACB7}"/>
    <cellStyle name="Normal 2 3 2 2 2" xfId="4567" xr:uid="{B941AFB7-5554-476A-BCBE-2C64022249CF}"/>
    <cellStyle name="Normal 2 3 2 3" xfId="4322" xr:uid="{FB586779-97E6-45AF-8C43-C27BC3B3A440}"/>
    <cellStyle name="Normal 2 3 2 3 2" xfId="4568" xr:uid="{7BF17714-B3D4-4043-AC8B-655472F16E0C}"/>
    <cellStyle name="Normal 2 3 2 3 3" xfId="4726" xr:uid="{0B60B46E-9DD0-4477-88A4-17761ECEDFDF}"/>
    <cellStyle name="Normal 2 3 2 3 4" xfId="4699" xr:uid="{4111A426-833C-4D30-BF15-E25E9F73C0D4}"/>
    <cellStyle name="Normal 2 3 3" xfId="60" xr:uid="{F4CF48F6-373B-415C-A20B-0195AE7DD452}"/>
    <cellStyle name="Normal 2 3 4" xfId="61" xr:uid="{A027B129-1980-4450-8267-86D9E2D6B4F6}"/>
    <cellStyle name="Normal 2 3 5" xfId="3714" xr:uid="{DEC85E80-792E-441B-97F5-0F4A6C512220}"/>
    <cellStyle name="Normal 2 3 5 2" xfId="4569" xr:uid="{C2699CBC-128A-48EE-AB01-13D8D1ADE336}"/>
    <cellStyle name="Normal 2 3 6" xfId="4321" xr:uid="{D5ED78BD-A068-44E0-9F6E-7F37DCD577A4}"/>
    <cellStyle name="Normal 2 3 6 2" xfId="4570" xr:uid="{D71347A2-BBAF-4D44-8951-4A0F4484402A}"/>
    <cellStyle name="Normal 2 3 6 3" xfId="4725" xr:uid="{8C1B007A-47ED-4D98-94CF-29079330BA99}"/>
    <cellStyle name="Normal 2 3 6 4" xfId="4700" xr:uid="{8C8DBBB1-4CE0-4ED8-94E6-4EF6B69B561C}"/>
    <cellStyle name="Normal 2 3 7" xfId="5319" xr:uid="{F73EDA31-6DD0-48E9-A0A7-6C4FBC3AF52C}"/>
    <cellStyle name="Normal 2 4" xfId="62" xr:uid="{1E272FBA-379E-4D1C-A632-D4311F6D95AA}"/>
    <cellStyle name="Normal 2 4 2" xfId="63" xr:uid="{094B883C-8EF9-438B-BAD2-144D0C43DEDC}"/>
    <cellStyle name="Normal 2 4 3" xfId="3715" xr:uid="{1267FCC5-91EE-4833-8DD7-AD582FC8CCFD}"/>
    <cellStyle name="Normal 2 4 3 2" xfId="4571" xr:uid="{7CD1DDDF-AE33-46DA-AFE6-3D3AF14920BC}"/>
    <cellStyle name="Normal 2 4 3 3" xfId="4596" xr:uid="{01856091-3F2E-4A73-ABE3-3A59B1F212F2}"/>
    <cellStyle name="Normal 2 4 4" xfId="4572" xr:uid="{2A472E50-A0A5-4853-B48D-B2C89CE01DEF}"/>
    <cellStyle name="Normal 2 4 5" xfId="4755" xr:uid="{8F418A25-7EED-4140-9AE2-A5C07675C034}"/>
    <cellStyle name="Normal 2 4 6" xfId="4753" xr:uid="{25C931EA-6FB2-4DAA-A97E-A0BC33B1407C}"/>
    <cellStyle name="Normal 2 5" xfId="3716" xr:uid="{1BBEBE47-AF2E-4109-BA5C-C7CB8F6EEA28}"/>
    <cellStyle name="Normal 2 5 2" xfId="3731" xr:uid="{6F4D96CF-FDD8-4410-AD92-1F6EE6829745}"/>
    <cellStyle name="Normal 2 5 2 2" xfId="4430" xr:uid="{FC255A59-EA1D-4005-9124-947EB1D1FFAE}"/>
    <cellStyle name="Normal 2 5 3" xfId="4423" xr:uid="{2DBD5EED-8B5F-4445-BD42-CE1D3FB37DFA}"/>
    <cellStyle name="Normal 2 5 3 2" xfId="4475" xr:uid="{3C4E5191-B288-4E52-A370-E67E22E4F125}"/>
    <cellStyle name="Normal 2 5 3 3" xfId="4737" xr:uid="{0260A842-567D-40E0-A0B5-13AAFFA4238B}"/>
    <cellStyle name="Normal 2 5 3 4" xfId="5303" xr:uid="{4EF32E4C-A9E0-457D-AB05-17C5700DF7E3}"/>
    <cellStyle name="Normal 2 5 4" xfId="4573" xr:uid="{F491591F-C9EB-4EE9-B967-6D1F6747E1B6}"/>
    <cellStyle name="Normal 2 5 5" xfId="4481" xr:uid="{CE7F5C24-AAAA-4BEE-9448-491240FF50DB}"/>
    <cellStyle name="Normal 2 5 6" xfId="4480" xr:uid="{3683A8AA-166C-4CEE-994B-92B8FCA9614A}"/>
    <cellStyle name="Normal 2 5 7" xfId="4750" xr:uid="{D4448B48-A8DB-4BD4-8380-B04449E1B253}"/>
    <cellStyle name="Normal 2 5 8" xfId="4710" xr:uid="{2E4DF480-9605-460C-8FA9-5DE7735C87B6}"/>
    <cellStyle name="Normal 2 6" xfId="3732" xr:uid="{8B15CAB3-72DB-4EDA-B7AD-6B01B52233A0}"/>
    <cellStyle name="Normal 2 6 2" xfId="4425" xr:uid="{5FAFDF1B-775B-46D8-9F06-EE15AD0C4F22}"/>
    <cellStyle name="Normal 2 6 3" xfId="4428" xr:uid="{A85A7BD8-FF12-4AEC-9C84-77BC90BF9961}"/>
    <cellStyle name="Normal 2 6 3 2" xfId="5343" xr:uid="{D312871C-2E82-45C5-BF6A-7FC6FBCFD0C0}"/>
    <cellStyle name="Normal 2 6 4" xfId="4574" xr:uid="{272C866A-01F9-46D7-BD8B-F56CDBC490CF}"/>
    <cellStyle name="Normal 2 6 5" xfId="4471" xr:uid="{E33CA1B2-72F5-4CCA-B7F5-DE7CC38028C7}"/>
    <cellStyle name="Normal 2 6 5 2" xfId="4701" xr:uid="{0ABF5EE7-CE80-49B7-B409-1372F988E242}"/>
    <cellStyle name="Normal 2 6 6" xfId="4443" xr:uid="{37D8FA2F-F27F-47BB-97EF-A1ED57D95500}"/>
    <cellStyle name="Normal 2 6 7" xfId="4424" xr:uid="{ACB687B2-216E-4AA8-849A-BD66E8FE9E66}"/>
    <cellStyle name="Normal 2 6 8" xfId="5338" xr:uid="{CB4A7BF2-C350-44C7-B776-E27C3D9E7ECC}"/>
    <cellStyle name="Normal 2 7" xfId="4426" xr:uid="{1DCC1D1D-34E7-495E-8D15-E87DA6C2CDE3}"/>
    <cellStyle name="Normal 2 7 2" xfId="4576" xr:uid="{41A66F1F-3362-4684-863E-053F5FF0E052}"/>
    <cellStyle name="Normal 2 7 3" xfId="4575" xr:uid="{0C46CFCF-7D96-4D38-8D10-D77C27D03DEE}"/>
    <cellStyle name="Normal 2 7 4" xfId="5304" xr:uid="{C887D260-1DAD-47E0-B4F5-FD8AAACB92EC}"/>
    <cellStyle name="Normal 2 8" xfId="4577" xr:uid="{F735CBAE-6D67-44A3-A000-FBC05437C8EA}"/>
    <cellStyle name="Normal 2 9" xfId="4562" xr:uid="{96F3A9F9-AC4E-487D-80B0-EB9F354B4E02}"/>
    <cellStyle name="Normal 20" xfId="84" xr:uid="{CCE427A7-2822-4992-989C-BFB2B303FB2C}"/>
    <cellStyle name="Normal 20 2" xfId="3717" xr:uid="{796338FD-E889-4F33-A420-C5DA2E25F61C}"/>
    <cellStyle name="Normal 20 2 2" xfId="3718" xr:uid="{03291292-2858-4657-8E0B-FAA9B703B00C}"/>
    <cellStyle name="Normal 20 2 2 2" xfId="4396" xr:uid="{2812D0DD-0F06-4FF2-AC91-FF411E298F7A}"/>
    <cellStyle name="Normal 20 2 2 3" xfId="4388" xr:uid="{57360D6E-D4BC-405F-81B8-553154DAEECE}"/>
    <cellStyle name="Normal 20 2 2 4" xfId="4468" xr:uid="{BBD69561-D5D5-4AC0-AC9F-F777C702DCE6}"/>
    <cellStyle name="Normal 20 2 2 5" xfId="4735" xr:uid="{631B47BB-2469-4A88-9D05-6186BBDDB043}"/>
    <cellStyle name="Normal 20 2 3" xfId="4391" xr:uid="{C20D114E-687C-4B13-AD45-E190CA05D160}"/>
    <cellStyle name="Normal 20 2 4" xfId="4387" xr:uid="{DA2423AF-0CB0-4562-A363-798B20C549A8}"/>
    <cellStyle name="Normal 20 2 5" xfId="4467" xr:uid="{13B3C4BA-74EF-4BB7-9E66-DDC5E05B0169}"/>
    <cellStyle name="Normal 20 2 6" xfId="4734" xr:uid="{DF2B8F90-8C9C-40AE-846C-C3C6192A49DF}"/>
    <cellStyle name="Normal 20 3" xfId="3827" xr:uid="{604E0770-1928-48ED-8A7A-6B1820D82971}"/>
    <cellStyle name="Normal 20 3 2" xfId="4629" xr:uid="{42FEAE59-3274-4A77-932C-2779A370EA36}"/>
    <cellStyle name="Normal 20 4" xfId="4323" xr:uid="{D743A978-704C-4EF3-8705-311B273A6350}"/>
    <cellStyle name="Normal 20 4 2" xfId="4473" xr:uid="{DF358F0D-D9B2-40FE-8F9B-E50A6CE00971}"/>
    <cellStyle name="Normal 20 4 3" xfId="4727" xr:uid="{FA5836F4-3C82-4CF6-90F1-05098B783AE3}"/>
    <cellStyle name="Normal 20 4 4" xfId="4702" xr:uid="{5D1EC268-73ED-439B-81D0-50BAA395B0D1}"/>
    <cellStyle name="Normal 20 5" xfId="4478" xr:uid="{EE7CABB0-1725-49F7-B5B6-F98F070133C6}"/>
    <cellStyle name="Normal 20 5 2" xfId="5337" xr:uid="{4F53923E-BFF0-47AE-8500-C7ADC0FB42A8}"/>
    <cellStyle name="Normal 20 6" xfId="4476" xr:uid="{B41220B7-E320-432E-8FF2-1C3D40A84C44}"/>
    <cellStyle name="Normal 20 7" xfId="4687" xr:uid="{F45BD79C-444D-46FA-9B91-497EBFB5C9FB}"/>
    <cellStyle name="Normal 20 8" xfId="4708" xr:uid="{436294E5-30DD-4717-93FE-4A9CB3B3D6DE}"/>
    <cellStyle name="Normal 20 9" xfId="4707" xr:uid="{0CF92AC5-336B-45D7-BF53-06DF9D1E2FB7}"/>
    <cellStyle name="Normal 21" xfId="85" xr:uid="{225051DF-ADDA-4B7A-AE00-EB434B63B373}"/>
    <cellStyle name="Normal 21 2" xfId="3719" xr:uid="{54278F32-A129-47FA-93F7-5441ACB0E6BC}"/>
    <cellStyle name="Normal 21 2 2" xfId="3720" xr:uid="{9ACD7B80-F876-46D8-98E3-470983C7CA62}"/>
    <cellStyle name="Normal 21 3" xfId="4324" xr:uid="{3E7A75CC-D605-4BEE-ADA4-6CA7D6FE83E9}"/>
    <cellStyle name="Normal 21 3 2" xfId="4631" xr:uid="{4A1C571F-D2E9-498A-9173-D945EBAE829E}"/>
    <cellStyle name="Normal 21 3 3" xfId="4630" xr:uid="{E9AC3954-62D0-4687-AE46-596ADD76C1C6}"/>
    <cellStyle name="Normal 21 4" xfId="4453" xr:uid="{DAD4A86B-D84D-42A1-8C52-EC98B32970A4}"/>
    <cellStyle name="Normal 21 5" xfId="4728" xr:uid="{76A78830-96E2-47FD-BF2D-C9B4C418723E}"/>
    <cellStyle name="Normal 22" xfId="685" xr:uid="{6B2DB04A-A94A-41DC-BFA3-39DADB6C5460}"/>
    <cellStyle name="Normal 22 2" xfId="3661" xr:uid="{1C2E76FD-9529-4BB9-B66E-EA5C65172F36}"/>
    <cellStyle name="Normal 22 3" xfId="3660" xr:uid="{3285ACEF-E933-4018-8E2C-C70464847C24}"/>
    <cellStyle name="Normal 22 3 2" xfId="4325" xr:uid="{05DFFE3D-58BB-438E-AC58-20894C00CCAD}"/>
    <cellStyle name="Normal 22 3 2 2" xfId="4633" xr:uid="{3034EF27-2039-43FB-9A71-DBE399E90EE2}"/>
    <cellStyle name="Normal 22 3 3" xfId="4632" xr:uid="{580DDCF2-FAC6-4639-9F80-CE9AD0F3A3AE}"/>
    <cellStyle name="Normal 22 3 4" xfId="4615" xr:uid="{C41D756D-0F7E-4D90-9A0F-61D14B31E16D}"/>
    <cellStyle name="Normal 22 4" xfId="3664" xr:uid="{E39B79F1-5BF0-45D0-8DCE-89931D10004A}"/>
    <cellStyle name="Normal 22 4 2" xfId="4401" xr:uid="{9BDFB997-ED43-48AF-89C3-4E91335E14E2}"/>
    <cellStyle name="Normal 22 4 3" xfId="4742" xr:uid="{5747948B-F6CC-436E-A8B6-8F06149F6034}"/>
    <cellStyle name="Normal 22 4 3 2" xfId="5321" xr:uid="{7BB2CD91-3BF0-4AD1-B622-683E993C7E10}"/>
    <cellStyle name="Normal 22 4 3 2 2" xfId="5340" xr:uid="{F34349A4-A583-4E9D-80E7-0C1399571EF7}"/>
    <cellStyle name="Normal 22 4 3 2 3" xfId="5326" xr:uid="{0B4706FA-2B1A-4AC3-A736-6AB357F2E67C}"/>
    <cellStyle name="Normal 22 4 3 3" xfId="5329" xr:uid="{D1F4A7D7-8FF9-4D02-8F91-469017CB5F6B}"/>
    <cellStyle name="Normal 22 4 3 4" xfId="5348" xr:uid="{9D7BA8ED-A0F4-4F4F-B471-E7E9A0CDE58F}"/>
    <cellStyle name="Normal 22 4 3 5" xfId="5341" xr:uid="{673B147A-C656-45EE-8DA8-0F0246FF0340}"/>
    <cellStyle name="Normal 22 4 4" xfId="4616" xr:uid="{42C9C556-A1E3-4976-8803-5FCFFC1B4183}"/>
    <cellStyle name="Normal 22 4 5" xfId="4454" xr:uid="{2E0CE177-92C5-47A6-A1B5-89573D332FF0}"/>
    <cellStyle name="Normal 22 4 5 2" xfId="5320" xr:uid="{B772B299-84AB-4BA8-A80F-C20689160D0E}"/>
    <cellStyle name="Normal 22 4 6" xfId="4440" xr:uid="{C002CED5-D9A9-45A2-BCF8-A7204F4090A4}"/>
    <cellStyle name="Normal 22 4 7" xfId="4439" xr:uid="{8233824D-14AC-4902-B2C0-C6A58BE46AD3}"/>
    <cellStyle name="Normal 22 4 8" xfId="4438" xr:uid="{32B8F634-BBBB-47D3-A3AE-B6665AF51FC0}"/>
    <cellStyle name="Normal 22 4 9" xfId="4437" xr:uid="{6E5BCFBC-954C-4EBD-93ED-048E55761C4D}"/>
    <cellStyle name="Normal 22 5" xfId="4729" xr:uid="{0362D6EB-45CF-4864-83DB-90F1363126C7}"/>
    <cellStyle name="Normal 23" xfId="3721" xr:uid="{697E1C54-861F-4BA4-A9F2-C31E975DDDFE}"/>
    <cellStyle name="Normal 23 2" xfId="4282" xr:uid="{499C126F-6EAE-4789-BF20-AC904D6462E5}"/>
    <cellStyle name="Normal 23 2 2" xfId="4327" xr:uid="{CE6EAA45-A805-4924-9449-E8FF6A1F15FF}"/>
    <cellStyle name="Normal 23 2 2 2" xfId="4752" xr:uid="{22601214-DEEE-416D-AF5E-3D053DEAAF82}"/>
    <cellStyle name="Normal 23 2 2 3" xfId="4617" xr:uid="{3DC61659-0D76-4C18-BCF0-69BBCFF6C730}"/>
    <cellStyle name="Normal 23 2 2 4" xfId="4578" xr:uid="{5F3898A5-936C-4FED-9100-E21CED7266F5}"/>
    <cellStyle name="Normal 23 2 3" xfId="4456" xr:uid="{13B63144-0847-4485-8760-D60B3E78482A}"/>
    <cellStyle name="Normal 23 2 4" xfId="4703" xr:uid="{9FB5C971-0DA5-45D3-BF2D-69CB3E0C4E1B}"/>
    <cellStyle name="Normal 23 3" xfId="4397" xr:uid="{CA857710-B2D5-4989-956B-12D43D6B9476}"/>
    <cellStyle name="Normal 23 4" xfId="4326" xr:uid="{25EF2782-A8A2-4A75-B12D-4EB09ABAE145}"/>
    <cellStyle name="Normal 23 5" xfId="4455" xr:uid="{31362436-1357-462A-A13F-E7220DB5FE5F}"/>
    <cellStyle name="Normal 23 6" xfId="4730" xr:uid="{18EEE9CE-0C9F-4869-B2E4-D975737E38D0}"/>
    <cellStyle name="Normal 24" xfId="3722" xr:uid="{EBB8EF97-1099-49A8-836E-B9A224435E1D}"/>
    <cellStyle name="Normal 24 2" xfId="3723" xr:uid="{0791AA77-DCBC-4DAF-9485-EDF12D31625F}"/>
    <cellStyle name="Normal 24 2 2" xfId="4399" xr:uid="{1B16AF32-08D2-4574-8329-3F4B88BF1D7F}"/>
    <cellStyle name="Normal 24 2 3" xfId="4329" xr:uid="{672E73AC-0B0F-4559-90DB-31A5519DD469}"/>
    <cellStyle name="Normal 24 2 4" xfId="4458" xr:uid="{5A14E3C3-7B12-4FCE-855C-B208B7DE3CCC}"/>
    <cellStyle name="Normal 24 2 5" xfId="4732" xr:uid="{790C28C7-D528-43E4-9AF5-80582023ADE8}"/>
    <cellStyle name="Normal 24 3" xfId="4398" xr:uid="{6BAB5952-ADF4-4A94-A30B-E72FFEA7246D}"/>
    <cellStyle name="Normal 24 4" xfId="4328" xr:uid="{75B7C09E-A10E-4F83-8067-F968CCEF5874}"/>
    <cellStyle name="Normal 24 5" xfId="4457" xr:uid="{46F67042-F460-4FD3-B378-AE843FD61803}"/>
    <cellStyle name="Normal 24 6" xfId="4731" xr:uid="{364A81F7-4973-4D27-ACBE-6D165D56AD95}"/>
    <cellStyle name="Normal 25" xfId="3730" xr:uid="{220CA9D9-AC1C-4ACE-8AED-67F6447C13B5}"/>
    <cellStyle name="Normal 25 2" xfId="4331" xr:uid="{27436BE5-2F7A-4097-89B6-8D903DA531E3}"/>
    <cellStyle name="Normal 25 2 2" xfId="5347" xr:uid="{04BA4996-9BA0-4E7C-8B44-83D5E0F5861D}"/>
    <cellStyle name="Normal 25 3" xfId="4400" xr:uid="{FBD35FAD-8C1D-4A2E-BD71-8D37BB8D0663}"/>
    <cellStyle name="Normal 25 4" xfId="4330" xr:uid="{C9894C33-6F88-4CC1-94ED-9FD657CB9EA3}"/>
    <cellStyle name="Normal 25 5" xfId="4459" xr:uid="{FE58F7D0-0E77-4409-93C2-DD4A98AF7E74}"/>
    <cellStyle name="Normal 26" xfId="4280" xr:uid="{67B26E4E-FD1C-4C9F-A6E8-824B4D3AD078}"/>
    <cellStyle name="Normal 26 2" xfId="4281" xr:uid="{9A82CAF4-5661-4D47-AE8E-75597E4A46F5}"/>
    <cellStyle name="Normal 26 2 2" xfId="4333" xr:uid="{29972351-A2E5-42B8-BE53-6DA5DA56C521}"/>
    <cellStyle name="Normal 26 3" xfId="4332" xr:uid="{EE618554-4B75-4A27-AAFB-253972508D03}"/>
    <cellStyle name="Normal 26 3 2" xfId="4619" xr:uid="{F9BAB687-4E3A-431D-82D2-3DC96299FC53}"/>
    <cellStyle name="Normal 27" xfId="4334" xr:uid="{FAF70A08-266F-4F87-BF39-794A2D62B954}"/>
    <cellStyle name="Normal 27 2" xfId="4335" xr:uid="{AE591DEF-A85D-4A71-9E40-3EB234408B77}"/>
    <cellStyle name="Normal 27 3" xfId="4460" xr:uid="{F9975498-9995-4E5B-BEE0-6BFF10FAB851}"/>
    <cellStyle name="Normal 27 4" xfId="4444" xr:uid="{198EEE99-646E-4D17-BBE3-8284DBE18FB3}"/>
    <cellStyle name="Normal 27 5" xfId="4435" xr:uid="{3F08C534-ABFE-42D3-AF56-C69EA0EBF07C}"/>
    <cellStyle name="Normal 27 6" xfId="4432" xr:uid="{52F9D24A-7567-4DC9-BF42-C9328FD73F70}"/>
    <cellStyle name="Normal 27 7" xfId="5339" xr:uid="{FE8800C3-FF9B-4D00-80A6-B1415CD4F363}"/>
    <cellStyle name="Normal 28" xfId="4336" xr:uid="{D1362ECC-7620-4593-AC9E-FA89073703F0}"/>
    <cellStyle name="Normal 28 2" xfId="4337" xr:uid="{FA6C7AFF-BA04-49CB-9834-224ADD02052C}"/>
    <cellStyle name="Normal 28 3" xfId="4338" xr:uid="{DC6BD96D-D1E4-4689-BFE8-768FE309CBEA}"/>
    <cellStyle name="Normal 29" xfId="4339" xr:uid="{303E790A-8F28-4184-A948-929031D101DB}"/>
    <cellStyle name="Normal 29 2" xfId="4340" xr:uid="{09CEA341-2F60-4F22-8481-031FFB15F3C2}"/>
    <cellStyle name="Normal 3" xfId="2" xr:uid="{665067A7-73F8-4B7E-BFD2-7BB3B9468366}"/>
    <cellStyle name="Normal 3 2" xfId="64" xr:uid="{FD6C922E-52A1-49B7-8311-989031FFFBA6}"/>
    <cellStyle name="Normal 3 2 2" xfId="65" xr:uid="{ED48EA82-28AE-484F-9E50-86DBABAE8690}"/>
    <cellStyle name="Normal 3 2 2 2" xfId="3724" xr:uid="{D7D192C7-1FE3-4181-AD34-941BAEFEFE76}"/>
    <cellStyle name="Normal 3 2 2 2 2" xfId="4580" xr:uid="{2267CF10-44B8-42D9-8086-BEC8BDB1B31D}"/>
    <cellStyle name="Normal 3 2 2 3" xfId="4581" xr:uid="{0B5F61DE-837A-4A51-B5CB-FC1C4B76130A}"/>
    <cellStyle name="Normal 3 2 3" xfId="66" xr:uid="{0C4D3A5C-A9BF-405F-A876-077931C47FBB}"/>
    <cellStyle name="Normal 3 2 4" xfId="3725" xr:uid="{6B28A7CA-2DC1-4206-9F3B-7E5FF6BB4D02}"/>
    <cellStyle name="Normal 3 2 4 2" xfId="4582" xr:uid="{98D88CA4-27EA-4B1A-9E09-AFD18E059CA3}"/>
    <cellStyle name="Normal 3 2 5" xfId="4431" xr:uid="{AED3CAE3-2908-449F-B7C8-8C3F91642109}"/>
    <cellStyle name="Normal 3 2 5 2" xfId="4583" xr:uid="{6E7AD191-327E-4847-971A-E98AEFD37102}"/>
    <cellStyle name="Normal 3 2 5 3" xfId="5305" xr:uid="{0DC827CC-3DAD-495E-8608-23799ADAADDA}"/>
    <cellStyle name="Normal 3 3" xfId="67" xr:uid="{FFD335C0-A731-47FF-A51B-2CCC81F69CD2}"/>
    <cellStyle name="Normal 3 3 2" xfId="3726" xr:uid="{D4BADA9C-9BC1-4C3B-A9C1-57D12045CD5B}"/>
    <cellStyle name="Normal 3 3 2 2" xfId="4584" xr:uid="{A8C0A3E3-3CB3-4BD1-AFC0-78183F5524E4}"/>
    <cellStyle name="Normal 3 3 3" xfId="4585" xr:uid="{E0833146-FE70-4EF4-A509-5C75AD21933C}"/>
    <cellStyle name="Normal 3 4" xfId="3733" xr:uid="{657C85FC-F40D-4525-BE85-5E16D0710D61}"/>
    <cellStyle name="Normal 3 4 2" xfId="4284" xr:uid="{44752597-ADB7-481E-BA5C-6515F6A8BFA3}"/>
    <cellStyle name="Normal 3 4 2 2" xfId="4586" xr:uid="{398BBEFC-7BDC-4696-B468-6779E4E3E94F}"/>
    <cellStyle name="Normal 3 4 3" xfId="5353" xr:uid="{271C4A58-634C-4843-A1FE-626C1ACC2066}"/>
    <cellStyle name="Normal 3 5" xfId="4283" xr:uid="{64FD9A3F-3660-4235-A2C4-8CE51F7A449A}"/>
    <cellStyle name="Normal 3 5 2" xfId="4587" xr:uid="{E7B5D42B-570C-4308-985D-02F9BDC483DA}"/>
    <cellStyle name="Normal 3 5 3" xfId="4736" xr:uid="{09EC2AA3-8F93-4091-B46E-97919ACE5EA8}"/>
    <cellStyle name="Normal 3 5 4" xfId="4704" xr:uid="{EDB944DD-711E-490F-A4FC-50BE765ACDE8}"/>
    <cellStyle name="Normal 3 6" xfId="4579" xr:uid="{440B0580-2A76-4948-855F-DEC63AB3BEC3}"/>
    <cellStyle name="Normal 3 6 2" xfId="5346" xr:uid="{5A38543A-EE7B-45C5-9726-BBB38211F18C}"/>
    <cellStyle name="Normal 3 6 2 2" xfId="5345" xr:uid="{5C7AEA0C-B424-4829-9FB3-B7CF527201FC}"/>
    <cellStyle name="Normal 30" xfId="4341" xr:uid="{28616B5F-EFAB-45C3-B2E1-F90DA699800D}"/>
    <cellStyle name="Normal 30 2" xfId="4342" xr:uid="{A7055A6E-6AC2-44F0-B57C-33C62F7D53AE}"/>
    <cellStyle name="Normal 31" xfId="4343" xr:uid="{B2DA55C4-E1BC-4067-8F55-7DBAA4D94723}"/>
    <cellStyle name="Normal 31 2" xfId="4344" xr:uid="{464B08E9-B467-40F0-B1D0-EE943F8297CB}"/>
    <cellStyle name="Normal 32" xfId="4345" xr:uid="{6275A2AD-CB27-4C33-9DF8-6B2340BF0C82}"/>
    <cellStyle name="Normal 33" xfId="4346" xr:uid="{433C6FB2-077F-4C45-AB30-400C050A95D1}"/>
    <cellStyle name="Normal 33 2" xfId="4347" xr:uid="{961377FC-4F68-417D-8AD9-293DFCA9DFE6}"/>
    <cellStyle name="Normal 34" xfId="4348" xr:uid="{0421785B-42A3-4C2A-97A6-240B95F4AB8A}"/>
    <cellStyle name="Normal 34 2" xfId="4349" xr:uid="{A1147652-60E4-4FC2-9867-BB6218B7341D}"/>
    <cellStyle name="Normal 35" xfId="4350" xr:uid="{972B6051-7538-44CE-A9F4-9CB45AFA2CB6}"/>
    <cellStyle name="Normal 35 2" xfId="4351" xr:uid="{012F76CA-564E-42FF-B13C-FE02A7469873}"/>
    <cellStyle name="Normal 36" xfId="4352" xr:uid="{B36D4BC7-4118-450C-B7DD-6018C496F2BA}"/>
    <cellStyle name="Normal 36 2" xfId="4353" xr:uid="{68E0B1A2-9C74-4DB0-80D0-62382FF29DDD}"/>
    <cellStyle name="Normal 37" xfId="4354" xr:uid="{0CCD7646-0DE2-4A1B-9381-DAFADBE37161}"/>
    <cellStyle name="Normal 37 2" xfId="4355" xr:uid="{494C93E8-C5A9-4611-99D5-D415CB2AD0D8}"/>
    <cellStyle name="Normal 38" xfId="4356" xr:uid="{2396F27D-8439-43F0-8F53-EE2A6666A30E}"/>
    <cellStyle name="Normal 38 2" xfId="4357" xr:uid="{D9902134-3682-4950-A6CC-5E2D72FF15C2}"/>
    <cellStyle name="Normal 39" xfId="4358" xr:uid="{56164721-1E4E-45BA-841B-AB2A005F69D0}"/>
    <cellStyle name="Normal 39 2" xfId="4359" xr:uid="{D20E07ED-D1B3-4911-90CF-FB56A27515F4}"/>
    <cellStyle name="Normal 39 2 2" xfId="4360" xr:uid="{B34D6B16-C019-4B7D-A76F-7B63E05592CC}"/>
    <cellStyle name="Normal 39 3" xfId="4361" xr:uid="{96EB4992-2531-4B05-8D56-7D7391062B72}"/>
    <cellStyle name="Normal 4" xfId="68" xr:uid="{585E4AEF-DCA0-4316-9D8D-6FFC084ED6F9}"/>
    <cellStyle name="Normal 4 2" xfId="69" xr:uid="{8B796C42-2712-4983-9904-DFABA28FE3C5}"/>
    <cellStyle name="Normal 4 2 2" xfId="686" xr:uid="{B39F0174-4D3D-43D7-A047-FF4A26F09C48}"/>
    <cellStyle name="Normal 4 2 2 2" xfId="687" xr:uid="{1419BE98-23C2-4E78-A9E7-6499CF72D995}"/>
    <cellStyle name="Normal 4 2 2 3" xfId="688" xr:uid="{85854FA1-A2D9-4E9C-90CA-5656926475B8}"/>
    <cellStyle name="Normal 4 2 2 4" xfId="689" xr:uid="{9259667C-E065-45DE-90E5-F8B27DF54BE9}"/>
    <cellStyle name="Normal 4 2 2 4 2" xfId="690" xr:uid="{C4DBE3AA-A22F-432C-A9C0-87472FEAB898}"/>
    <cellStyle name="Normal 4 2 2 4 3" xfId="691" xr:uid="{F6457BC0-5DE4-4A93-9CC0-56FE24869582}"/>
    <cellStyle name="Normal 4 2 2 4 3 2" xfId="692" xr:uid="{A0144ECE-8416-44C0-9C24-E445F06CCC81}"/>
    <cellStyle name="Normal 4 2 2 4 3 3" xfId="3663" xr:uid="{475F6E8F-8453-4D2F-A125-F4D6205F8426}"/>
    <cellStyle name="Normal 4 2 3" xfId="4275" xr:uid="{FD45E50F-0135-4F72-B2E3-234F8637D369}"/>
    <cellStyle name="Normal 4 2 3 2" xfId="4286" xr:uid="{62202C20-5F77-4405-8489-E279E52AC0D1}"/>
    <cellStyle name="Normal 4 2 3 2 2" xfId="4588" xr:uid="{39E1B508-50DD-46A3-ABE0-BB67A83B3E10}"/>
    <cellStyle name="Normal 4 2 3 2 3" xfId="5350" xr:uid="{6CE6F3A8-0402-485A-9B39-4EDB93C87B37}"/>
    <cellStyle name="Normal 4 2 3 3" xfId="4634" xr:uid="{0861B7DE-66F0-4140-9B2C-A827CF3C8EFD}"/>
    <cellStyle name="Normal 4 2 3 3 2" xfId="4635" xr:uid="{CC6EB7C6-BEB9-4CCD-A03A-4B2105A2AC67}"/>
    <cellStyle name="Normal 4 2 3 4" xfId="4636" xr:uid="{6947B115-5CD4-4256-A29C-7DE65B661AFB}"/>
    <cellStyle name="Normal 4 2 3 5" xfId="4637" xr:uid="{A9AF20C6-CA5D-40D8-B0E0-91E818FF22AC}"/>
    <cellStyle name="Normal 4 2 4" xfId="4276" xr:uid="{2FC12EF9-EB3D-42F1-8E1D-502F188E02FD}"/>
    <cellStyle name="Normal 4 2 4 2" xfId="4363" xr:uid="{9BA52B32-1E11-4FAC-8255-4123DE175C24}"/>
    <cellStyle name="Normal 4 2 4 2 2" xfId="4638" xr:uid="{C984DCE3-E1EB-4D41-A9A5-B35788C41CE9}"/>
    <cellStyle name="Normal 4 2 4 2 3" xfId="4618" xr:uid="{B21F7776-9688-4673-9069-01A8E1DCBF43}"/>
    <cellStyle name="Normal 4 2 4 2 4" xfId="4474" xr:uid="{1D083799-590D-4726-A403-D12AD957F488}"/>
    <cellStyle name="Normal 4 2 4 3" xfId="4461" xr:uid="{9175CE76-B72A-4495-93C8-B0054BA35073}"/>
    <cellStyle name="Normal 4 2 4 4" xfId="4705" xr:uid="{CB520DAC-A3A0-4895-8413-DF8B3DCB489F}"/>
    <cellStyle name="Normal 4 2 5" xfId="3828" xr:uid="{830DB784-90D4-4F74-B392-9A6E48E06323}"/>
    <cellStyle name="Normal 4 2 6" xfId="4477" xr:uid="{62C06996-1FAB-4E5C-9216-80A7607369AA}"/>
    <cellStyle name="Normal 4 2 7" xfId="4433" xr:uid="{F08E9959-6AA4-4B13-9DD4-53EE01A3D179}"/>
    <cellStyle name="Normal 4 3" xfId="86" xr:uid="{173EB189-7D38-40B6-B850-65A8BAA66237}"/>
    <cellStyle name="Normal 4 3 2" xfId="87" xr:uid="{5AD780B6-FBF2-4536-86DA-00CC47A17D9C}"/>
    <cellStyle name="Normal 4 3 2 2" xfId="693" xr:uid="{D3473870-23C7-4292-A665-F129F2772D11}"/>
    <cellStyle name="Normal 4 3 2 3" xfId="3829" xr:uid="{A238D7F5-358B-4EC3-A09D-7151524875BF}"/>
    <cellStyle name="Normal 4 3 3" xfId="694" xr:uid="{9E7AFAFB-5565-4063-910F-0BB490FAB821}"/>
    <cellStyle name="Normal 4 3 3 2" xfId="4482" xr:uid="{45B20B22-5693-401F-8187-430A38883AF9}"/>
    <cellStyle name="Normal 4 3 4" xfId="695" xr:uid="{446757EF-B44D-4FDD-826C-C32F5D633038}"/>
    <cellStyle name="Normal 4 3 5" xfId="696" xr:uid="{AEA7A803-29FA-4F8A-AFBE-B69167A692A7}"/>
    <cellStyle name="Normal 4 3 5 2" xfId="697" xr:uid="{80F6AD95-9618-47FE-90FE-B42CE2B32711}"/>
    <cellStyle name="Normal 4 3 5 3" xfId="698" xr:uid="{144D32C6-DB67-42D0-92F1-B0B7F7D0EFF0}"/>
    <cellStyle name="Normal 4 3 5 3 2" xfId="699" xr:uid="{EDB170CB-CB72-42CF-820E-8E68247C7B44}"/>
    <cellStyle name="Normal 4 3 5 3 3" xfId="3662" xr:uid="{D514159B-96A5-45C3-BD27-C4EBAA9AB622}"/>
    <cellStyle name="Normal 4 3 6" xfId="3735" xr:uid="{EBB56CF4-BA9D-4FD4-9CCD-97CA88FD3C1D}"/>
    <cellStyle name="Normal 4 4" xfId="3734" xr:uid="{8D0FC139-1480-4ED2-B82A-0FE019F854FD}"/>
    <cellStyle name="Normal 4 4 2" xfId="4277" xr:uid="{A665BF59-F62A-4E9C-8373-0674FB039BA2}"/>
    <cellStyle name="Normal 4 4 3" xfId="4285" xr:uid="{9FF7B676-B3C7-4191-A4D7-3A4B88D36AA1}"/>
    <cellStyle name="Normal 4 4 3 2" xfId="4288" xr:uid="{4A3A2BD5-AA1C-4E5E-B2D9-66E6C4C7892A}"/>
    <cellStyle name="Normal 4 4 3 3" xfId="4287" xr:uid="{C973A136-7F72-407E-BC6A-0F754F657F2C}"/>
    <cellStyle name="Normal 4 4 4" xfId="4743" xr:uid="{85A01E44-F45D-44E4-B59B-E9E4FA8D54EA}"/>
    <cellStyle name="Normal 4 4 4 2" xfId="5349" xr:uid="{762E29EB-E731-4136-848E-2B8DAF9898BF}"/>
    <cellStyle name="Normal 4 5" xfId="4278" xr:uid="{8FAF20DF-A4BD-4C88-BD20-DC7C65667DF2}"/>
    <cellStyle name="Normal 4 5 2" xfId="4362" xr:uid="{A182B60E-59C2-4095-A773-3E86DFF53D7F}"/>
    <cellStyle name="Normal 4 6" xfId="4279" xr:uid="{5BAA2D03-E110-4556-ADE9-5BE47175206A}"/>
    <cellStyle name="Normal 4 7" xfId="3737" xr:uid="{5235B906-5667-4E9C-9255-40D57C419691}"/>
    <cellStyle name="Normal 4 8" xfId="4429" xr:uid="{0A6A89F7-BD0A-40A3-914A-BDE7F34E43B6}"/>
    <cellStyle name="Normal 40" xfId="4364" xr:uid="{28BD291F-D09D-4EC0-A7BE-0E62C37A05C6}"/>
    <cellStyle name="Normal 40 2" xfId="4365" xr:uid="{3A89350A-8AD7-479B-B7D4-864E874C6038}"/>
    <cellStyle name="Normal 40 2 2" xfId="4366" xr:uid="{B81FE76F-BAE8-487D-8A4F-8CC37FA8493B}"/>
    <cellStyle name="Normal 40 3" xfId="4367" xr:uid="{7816E2F4-C88E-4887-A622-DB0272266243}"/>
    <cellStyle name="Normal 41" xfId="4368" xr:uid="{23187744-1C62-4DE1-8D1D-4E40F7114346}"/>
    <cellStyle name="Normal 41 2" xfId="4369" xr:uid="{B32CF7CB-65CC-4CD1-8668-69DE962AEAB6}"/>
    <cellStyle name="Normal 42" xfId="4370" xr:uid="{CE41DD53-E4FD-4135-8E0D-803CE4B009F7}"/>
    <cellStyle name="Normal 42 2" xfId="4371" xr:uid="{371E5898-7857-4FB5-9829-01DDA6CE7DD7}"/>
    <cellStyle name="Normal 43" xfId="4372" xr:uid="{B95EA6F7-B27B-4439-B471-E7EA79F15286}"/>
    <cellStyle name="Normal 43 2" xfId="4373" xr:uid="{384C8919-5BA5-4370-836A-A524371C0630}"/>
    <cellStyle name="Normal 44" xfId="4383" xr:uid="{B2CBE5CE-DA75-45E1-9EF1-9D52A6E8603B}"/>
    <cellStyle name="Normal 44 2" xfId="4384" xr:uid="{0066606A-23FE-4675-B7AC-D434402086B3}"/>
    <cellStyle name="Normal 45" xfId="4597" xr:uid="{4136C303-83DD-4AAB-AFFD-3E1FB79BA24C}"/>
    <cellStyle name="Normal 45 2" xfId="5333" xr:uid="{629B956E-2977-4C78-A712-20401595BCEB}"/>
    <cellStyle name="Normal 45 3" xfId="5332" xr:uid="{692BE2A5-0800-4983-8848-489F5F887725}"/>
    <cellStyle name="Normal 5" xfId="70" xr:uid="{412678FB-FEFE-4E38-A4DA-53F110F19011}"/>
    <cellStyle name="Normal 5 10" xfId="700" xr:uid="{ADC3C976-9FCF-4993-9EC5-7D6B7297D7BC}"/>
    <cellStyle name="Normal 5 10 2" xfId="701" xr:uid="{50193BB5-4914-45B7-B2AC-7A116AF099E0}"/>
    <cellStyle name="Normal 5 10 2 2" xfId="702" xr:uid="{324463D6-9B86-4E34-A3EB-5B81AC37390C}"/>
    <cellStyle name="Normal 5 10 2 3" xfId="703" xr:uid="{8299D8D0-9F54-4AD8-833B-A34FA6DBF9B4}"/>
    <cellStyle name="Normal 5 10 2 4" xfId="704" xr:uid="{4AF8741C-AE46-40A5-A400-7698BF4A4EBF}"/>
    <cellStyle name="Normal 5 10 3" xfId="705" xr:uid="{CABAE1FA-D3B0-404D-9A3A-A5603A86B8D9}"/>
    <cellStyle name="Normal 5 10 3 2" xfId="706" xr:uid="{23F0DF10-D4E5-42C0-A21B-7EE2918980A1}"/>
    <cellStyle name="Normal 5 10 3 3" xfId="707" xr:uid="{D0BB5939-F2DE-4D96-BC0A-F14586092234}"/>
    <cellStyle name="Normal 5 10 3 4" xfId="708" xr:uid="{7E17CF41-E1A1-46BE-BB3E-1AA8A76D3BCC}"/>
    <cellStyle name="Normal 5 10 4" xfId="709" xr:uid="{524E479F-8785-4476-A315-F437238095B1}"/>
    <cellStyle name="Normal 5 10 5" xfId="710" xr:uid="{4E823782-05BF-41C7-B5E5-5AFBE02162FA}"/>
    <cellStyle name="Normal 5 10 6" xfId="711" xr:uid="{51302643-10B5-4BDB-9A9E-E47BC86F4E1A}"/>
    <cellStyle name="Normal 5 11" xfId="712" xr:uid="{2010A9D7-11C4-4A63-A4A3-0AE2D11E8C03}"/>
    <cellStyle name="Normal 5 11 2" xfId="713" xr:uid="{CB0405A9-E947-4FB5-81FC-365178D36CA5}"/>
    <cellStyle name="Normal 5 11 2 2" xfId="714" xr:uid="{6C02DC1D-698A-46B2-8385-455BA938DB9D}"/>
    <cellStyle name="Normal 5 11 2 2 2" xfId="4374" xr:uid="{9BDDCD45-0ABA-4A68-AD99-546467DD59A5}"/>
    <cellStyle name="Normal 5 11 2 2 3" xfId="4604" xr:uid="{FE28EAC3-8709-4616-A821-EB50DEAD7DB8}"/>
    <cellStyle name="Normal 5 11 2 3" xfId="715" xr:uid="{C6C917F9-09AF-477B-A36F-D1A61E202B33}"/>
    <cellStyle name="Normal 5 11 2 4" xfId="716" xr:uid="{455F3769-0C90-484E-B9AD-00DB1B8F5FD8}"/>
    <cellStyle name="Normal 5 11 3" xfId="717" xr:uid="{F6F69B96-18D5-4FE5-8267-59EA8DA3D2BA}"/>
    <cellStyle name="Normal 5 11 3 2" xfId="5352" xr:uid="{51110A7B-9A35-4BBA-9C2C-0D4089DD04BE}"/>
    <cellStyle name="Normal 5 11 4" xfId="718" xr:uid="{1ED80486-5D79-47DD-9D47-54D7A99F0688}"/>
    <cellStyle name="Normal 5 11 4 2" xfId="4744" xr:uid="{4F6FDFF1-4158-4D4E-A3ED-2E60E0C28D74}"/>
    <cellStyle name="Normal 5 11 4 3" xfId="4605" xr:uid="{6E8A9602-3795-43B7-B3F7-5EC34F6B7380}"/>
    <cellStyle name="Normal 5 11 4 4" xfId="4462" xr:uid="{DCB20E52-E84E-45DE-B002-0A20998B9F9E}"/>
    <cellStyle name="Normal 5 11 5" xfId="719" xr:uid="{02B37521-1281-4C69-B9CF-26B69F6EEC7F}"/>
    <cellStyle name="Normal 5 12" xfId="720" xr:uid="{35295FC5-0663-4FAB-B1CA-7C236BF81976}"/>
    <cellStyle name="Normal 5 12 2" xfId="721" xr:uid="{A9F238C8-8947-44DD-94BC-167E673C2D14}"/>
    <cellStyle name="Normal 5 12 3" xfId="722" xr:uid="{2EA8083F-F089-4A9F-8C38-844D7DBB9D5A}"/>
    <cellStyle name="Normal 5 12 4" xfId="723" xr:uid="{3D9A3A49-9B83-485A-B3EF-8153BA8E359C}"/>
    <cellStyle name="Normal 5 13" xfId="724" xr:uid="{FF3B8DB3-8924-4A13-ADB9-836A0B2334F0}"/>
    <cellStyle name="Normal 5 13 2" xfId="725" xr:uid="{1DDB1AFD-0574-4536-BB49-915185F2732E}"/>
    <cellStyle name="Normal 5 13 3" xfId="726" xr:uid="{0DDF0FEC-AB2A-4ED0-8B63-DA5849EFA46F}"/>
    <cellStyle name="Normal 5 13 4" xfId="727" xr:uid="{EC96F6FB-F75D-402F-9DD9-2E99A6BE0BF2}"/>
    <cellStyle name="Normal 5 14" xfId="728" xr:uid="{58B53A1F-F7D9-4559-A471-784B4EE9B1E0}"/>
    <cellStyle name="Normal 5 14 2" xfId="729" xr:uid="{772F0699-D42F-4975-85A1-51F87A6166F6}"/>
    <cellStyle name="Normal 5 15" xfId="730" xr:uid="{2F437AF8-B9A0-4961-A54B-78EE9948E84E}"/>
    <cellStyle name="Normal 5 16" xfId="731" xr:uid="{90893801-EEC9-4FD7-B039-3B4F3EE0ECC6}"/>
    <cellStyle name="Normal 5 17" xfId="732" xr:uid="{1AEBE087-5B77-4D27-94B9-207B3CD89C46}"/>
    <cellStyle name="Normal 5 2" xfId="71" xr:uid="{CEA37E4C-5D1D-4848-B17A-6A89EC70F844}"/>
    <cellStyle name="Normal 5 2 2" xfId="3727" xr:uid="{D333F4D6-7335-4430-BB50-D49B172E8CFA}"/>
    <cellStyle name="Normal 5 2 2 2" xfId="4404" xr:uid="{DD433A57-755D-4FE3-9C0D-095D0F7FD5C9}"/>
    <cellStyle name="Normal 5 2 2 2 2" xfId="4405" xr:uid="{DB0DC612-524A-4A07-9BE3-76460A88DF2F}"/>
    <cellStyle name="Normal 5 2 2 2 2 2" xfId="4406" xr:uid="{2A648CCB-1AC6-4158-BDD2-B1B97C590510}"/>
    <cellStyle name="Normal 5 2 2 2 3" xfId="4407" xr:uid="{C261D360-C59D-47D6-A71A-AA1FB66F3878}"/>
    <cellStyle name="Normal 5 2 2 2 4" xfId="4589" xr:uid="{A2928D16-A9A9-42CA-AE15-164117714BAD}"/>
    <cellStyle name="Normal 5 2 2 2 5" xfId="5301" xr:uid="{7EAE1A9C-E67A-485A-B728-0A3FEF62A18C}"/>
    <cellStyle name="Normal 5 2 2 3" xfId="4408" xr:uid="{7BF1C310-3763-4EF5-8F16-221EA30E8400}"/>
    <cellStyle name="Normal 5 2 2 3 2" xfId="4409" xr:uid="{9FA1A5DB-BADA-492F-BD95-541778EC5511}"/>
    <cellStyle name="Normal 5 2 2 4" xfId="4410" xr:uid="{A4BE0126-5EFB-4D98-8273-3E36870E2260}"/>
    <cellStyle name="Normal 5 2 2 5" xfId="4427" xr:uid="{21FC8AEF-41CA-4DE6-A77D-C511149B6C07}"/>
    <cellStyle name="Normal 5 2 2 6" xfId="4441" xr:uid="{85E32551-645B-4E66-935C-8946BFDBCA7C}"/>
    <cellStyle name="Normal 5 2 2 7" xfId="4403" xr:uid="{7E1E7B06-1479-4D1F-BE11-A4FC700B6F0D}"/>
    <cellStyle name="Normal 5 2 3" xfId="4375" xr:uid="{3CF27971-CC24-4E1C-B8B0-D482779E9126}"/>
    <cellStyle name="Normal 5 2 3 2" xfId="4412" xr:uid="{70849A7E-32DF-4F73-95DC-82038D4CC11E}"/>
    <cellStyle name="Normal 5 2 3 2 2" xfId="4413" xr:uid="{C43C1809-384A-4924-A6BB-E4754E5299F8}"/>
    <cellStyle name="Normal 5 2 3 2 3" xfId="4590" xr:uid="{4F758BDD-29D1-425C-B720-9F20322CA5EC}"/>
    <cellStyle name="Normal 5 2 3 2 4" xfId="5302" xr:uid="{86B1E79D-1BB5-4148-8E61-54D37DD8B9F1}"/>
    <cellStyle name="Normal 5 2 3 3" xfId="4414" xr:uid="{0F11CD8B-190A-4A38-B566-0E65DE0839EE}"/>
    <cellStyle name="Normal 5 2 3 3 2" xfId="4733" xr:uid="{FDE6EFDF-F806-476B-B114-5592A5815DE6}"/>
    <cellStyle name="Normal 5 2 3 4" xfId="4463" xr:uid="{982AD511-DF69-4B64-BE28-3760F117B2EE}"/>
    <cellStyle name="Normal 5 2 3 4 2" xfId="4706" xr:uid="{A478A3B7-2272-4151-8483-153603A238DF}"/>
    <cellStyle name="Normal 5 2 3 5" xfId="4442" xr:uid="{C3EB280A-BA16-426A-ACD5-F0746F3FEC85}"/>
    <cellStyle name="Normal 5 2 3 6" xfId="4436" xr:uid="{17A5E3BE-D32B-4F8F-8D29-D9A4C7692E5E}"/>
    <cellStyle name="Normal 5 2 3 7" xfId="4411" xr:uid="{3939F663-15E9-44E3-BD9C-5613E0F1C5B9}"/>
    <cellStyle name="Normal 5 2 4" xfId="4415" xr:uid="{9FFAD41A-118C-4286-90FA-33C55EA6FED2}"/>
    <cellStyle name="Normal 5 2 4 2" xfId="4416" xr:uid="{EB74B528-27B3-420C-AB0D-7EAFFD1BF0BF}"/>
    <cellStyle name="Normal 5 2 5" xfId="4417" xr:uid="{BE81BD64-3D46-4CEF-A6D8-58006B34BE21}"/>
    <cellStyle name="Normal 5 2 6" xfId="4402" xr:uid="{FD89BBFE-6AAE-4D5A-A85C-1AC81F1A2F1E}"/>
    <cellStyle name="Normal 5 3" xfId="72" xr:uid="{7D178DFE-5289-4501-BF2E-6CB4A2DFAE86}"/>
    <cellStyle name="Normal 5 3 2" xfId="4377" xr:uid="{B8742539-DBBD-4FC4-B793-DE46DAD0D64B}"/>
    <cellStyle name="Normal 5 3 3" xfId="4376" xr:uid="{08318E2A-ADF1-4EAB-A608-ED5AA4E82A75}"/>
    <cellStyle name="Normal 5 4" xfId="88" xr:uid="{99EF4EDC-E70C-4984-93F1-9F94E2303D94}"/>
    <cellStyle name="Normal 5 4 10" xfId="733" xr:uid="{19F0940A-C2F4-4EFD-AEEA-6B7BC7823DEA}"/>
    <cellStyle name="Normal 5 4 11" xfId="734" xr:uid="{08A68F35-FB5C-4D52-BC00-B39B20A19A8C}"/>
    <cellStyle name="Normal 5 4 2" xfId="735" xr:uid="{D704CDDD-D277-43AA-BCB8-837E2CFBEECA}"/>
    <cellStyle name="Normal 5 4 2 2" xfId="736" xr:uid="{117F0CA2-11E9-4C8E-A298-1871FA2D5A65}"/>
    <cellStyle name="Normal 5 4 2 2 2" xfId="737" xr:uid="{DDFE1017-8BEA-4B1E-BAA6-42C6B8684079}"/>
    <cellStyle name="Normal 5 4 2 2 2 2" xfId="738" xr:uid="{C72C9008-D70C-4013-B3AB-3332150E59BD}"/>
    <cellStyle name="Normal 5 4 2 2 2 2 2" xfId="739" xr:uid="{54E3A42A-7A76-4DFC-ACB3-817CF5021591}"/>
    <cellStyle name="Normal 5 4 2 2 2 2 2 2" xfId="3830" xr:uid="{0C2F16EC-5C23-4694-8AD5-FFC7FB2F760E}"/>
    <cellStyle name="Normal 5 4 2 2 2 2 2 2 2" xfId="3831" xr:uid="{626A1F06-EA58-4524-9788-5F23008D1A1B}"/>
    <cellStyle name="Normal 5 4 2 2 2 2 2 3" xfId="3832" xr:uid="{FD8CB1A6-EFE4-4BCF-BB74-81A436DF1B6C}"/>
    <cellStyle name="Normal 5 4 2 2 2 2 3" xfId="740" xr:uid="{2706F25D-D647-413E-A79D-3E7D8AF043F5}"/>
    <cellStyle name="Normal 5 4 2 2 2 2 3 2" xfId="3833" xr:uid="{2B0E9C7B-C175-4214-9057-FFFD3AF3C641}"/>
    <cellStyle name="Normal 5 4 2 2 2 2 4" xfId="741" xr:uid="{CB56DA61-9EBB-407D-AF71-754F220284C6}"/>
    <cellStyle name="Normal 5 4 2 2 2 3" xfId="742" xr:uid="{5C0AE585-99D9-4F53-873A-710A5089D786}"/>
    <cellStyle name="Normal 5 4 2 2 2 3 2" xfId="743" xr:uid="{386AA9AF-E3CD-4335-9B58-4FAA2DB90DDD}"/>
    <cellStyle name="Normal 5 4 2 2 2 3 2 2" xfId="3834" xr:uid="{295803C4-0DE6-4FE2-A627-693C81512699}"/>
    <cellStyle name="Normal 5 4 2 2 2 3 3" xfId="744" xr:uid="{A9573313-8670-4C3F-84C4-82615C454ABF}"/>
    <cellStyle name="Normal 5 4 2 2 2 3 4" xfId="745" xr:uid="{DBA9F67A-B2EC-4F67-914D-F76ADF23E2EF}"/>
    <cellStyle name="Normal 5 4 2 2 2 4" xfId="746" xr:uid="{0F5B4C1E-B4A5-403A-BE0F-ADE6009CDA5E}"/>
    <cellStyle name="Normal 5 4 2 2 2 4 2" xfId="3835" xr:uid="{F3969DBC-7EF9-448F-991D-851F276F8FDD}"/>
    <cellStyle name="Normal 5 4 2 2 2 5" xfId="747" xr:uid="{AE17F507-B30B-444C-89E7-C3120BD66ED9}"/>
    <cellStyle name="Normal 5 4 2 2 2 6" xfId="748" xr:uid="{F6D5AE04-1898-4A6F-9A2E-D3DBF048B59F}"/>
    <cellStyle name="Normal 5 4 2 2 3" xfId="749" xr:uid="{4ADD9B0C-8D80-4569-8DD9-FF82325BF4DA}"/>
    <cellStyle name="Normal 5 4 2 2 3 2" xfId="750" xr:uid="{C767B12D-BD2C-42AD-82DA-6064168BC7A2}"/>
    <cellStyle name="Normal 5 4 2 2 3 2 2" xfId="751" xr:uid="{57C7B44D-65DA-4839-A5DF-50765F5A0673}"/>
    <cellStyle name="Normal 5 4 2 2 3 2 2 2" xfId="3836" xr:uid="{58A73358-5509-4BB3-B199-7102EBCC4E91}"/>
    <cellStyle name="Normal 5 4 2 2 3 2 2 2 2" xfId="3837" xr:uid="{86CAFBAC-E48C-4F4C-9FD1-0483EFC17E15}"/>
    <cellStyle name="Normal 5 4 2 2 3 2 2 3" xfId="3838" xr:uid="{44DAB1A5-A163-4880-BDE4-C442F9BA25B2}"/>
    <cellStyle name="Normal 5 4 2 2 3 2 3" xfId="752" xr:uid="{9D2F8537-2096-4CBE-AA55-2968F6AB95B8}"/>
    <cellStyle name="Normal 5 4 2 2 3 2 3 2" xfId="3839" xr:uid="{EB003D0C-1DF8-4C2E-83FD-A0257A4B7C4C}"/>
    <cellStyle name="Normal 5 4 2 2 3 2 4" xfId="753" xr:uid="{39646470-7090-47B4-8B90-FE4076C34F91}"/>
    <cellStyle name="Normal 5 4 2 2 3 3" xfId="754" xr:uid="{9E40492A-7425-4608-8A12-33A9520AD992}"/>
    <cellStyle name="Normal 5 4 2 2 3 3 2" xfId="3840" xr:uid="{818E8349-930C-4296-90C5-36BCF42F70E3}"/>
    <cellStyle name="Normal 5 4 2 2 3 3 2 2" xfId="3841" xr:uid="{BFCAFF10-9B48-43BC-9F97-957ABB826B81}"/>
    <cellStyle name="Normal 5 4 2 2 3 3 3" xfId="3842" xr:uid="{BF1E097B-CE76-42DF-B117-1B44A5CBAFA2}"/>
    <cellStyle name="Normal 5 4 2 2 3 4" xfId="755" xr:uid="{646F90EE-F79B-4713-8EA1-FD31A6603A4F}"/>
    <cellStyle name="Normal 5 4 2 2 3 4 2" xfId="3843" xr:uid="{E17F0A4B-2929-4F6C-AB78-114904D58D0B}"/>
    <cellStyle name="Normal 5 4 2 2 3 5" xfId="756" xr:uid="{022B8D47-7318-495B-B41A-CD1C20B90A33}"/>
    <cellStyle name="Normal 5 4 2 2 4" xfId="757" xr:uid="{4A28E332-245B-4DA5-80C1-BAFB82196494}"/>
    <cellStyle name="Normal 5 4 2 2 4 2" xfId="758" xr:uid="{53338C2C-6637-45DF-A884-30462FB879FA}"/>
    <cellStyle name="Normal 5 4 2 2 4 2 2" xfId="3844" xr:uid="{31B10FE3-929D-409E-BC8A-A7F2BDDAEEDE}"/>
    <cellStyle name="Normal 5 4 2 2 4 2 2 2" xfId="3845" xr:uid="{01D5E428-F94F-4C13-B8D0-56C445878E06}"/>
    <cellStyle name="Normal 5 4 2 2 4 2 3" xfId="3846" xr:uid="{4677B993-3166-436D-B4DE-928EE89618AA}"/>
    <cellStyle name="Normal 5 4 2 2 4 3" xfId="759" xr:uid="{D7FAB359-9820-495C-8C19-89B7E1ECB4EB}"/>
    <cellStyle name="Normal 5 4 2 2 4 3 2" xfId="3847" xr:uid="{821E4430-8E8A-49FC-914E-178BD680AB32}"/>
    <cellStyle name="Normal 5 4 2 2 4 4" xfId="760" xr:uid="{22542DAA-59FD-4435-A2D4-8B662AF04FFE}"/>
    <cellStyle name="Normal 5 4 2 2 5" xfId="761" xr:uid="{F97D6DEE-5585-4655-90AD-6F58FA97B29C}"/>
    <cellStyle name="Normal 5 4 2 2 5 2" xfId="762" xr:uid="{496C42EC-6198-4089-B697-42FFD24BCA1B}"/>
    <cellStyle name="Normal 5 4 2 2 5 2 2" xfId="3848" xr:uid="{12A351A9-D346-43FD-9B45-620D9A981F1A}"/>
    <cellStyle name="Normal 5 4 2 2 5 3" xfId="763" xr:uid="{00D9C998-DB4B-4A16-A60A-CD6475FACB38}"/>
    <cellStyle name="Normal 5 4 2 2 5 4" xfId="764" xr:uid="{F8EDE869-45F6-4D15-85ED-49077F8D6411}"/>
    <cellStyle name="Normal 5 4 2 2 6" xfId="765" xr:uid="{A6EE4CAB-5163-4D2F-BC07-1293D70D2569}"/>
    <cellStyle name="Normal 5 4 2 2 6 2" xfId="3849" xr:uid="{11E05C96-1C42-4BAC-8F41-276961D47EA0}"/>
    <cellStyle name="Normal 5 4 2 2 7" xfId="766" xr:uid="{2E9C09B0-1992-49C5-BE99-D24CC87BCC25}"/>
    <cellStyle name="Normal 5 4 2 2 8" xfId="767" xr:uid="{E28C01AA-C0F5-46D1-B16B-9E1BDF7998D6}"/>
    <cellStyle name="Normal 5 4 2 3" xfId="768" xr:uid="{3E4C21D7-9F61-4C95-9F5D-9AF7988AD205}"/>
    <cellStyle name="Normal 5 4 2 3 2" xfId="769" xr:uid="{4A5C72E5-1A2A-4627-A90B-8A2A55C580D5}"/>
    <cellStyle name="Normal 5 4 2 3 2 2" xfId="770" xr:uid="{3F384463-7B49-4018-AED2-7F4E64D2115E}"/>
    <cellStyle name="Normal 5 4 2 3 2 2 2" xfId="3850" xr:uid="{640E72B7-3A64-456C-B909-CBE6BAF23D38}"/>
    <cellStyle name="Normal 5 4 2 3 2 2 2 2" xfId="3851" xr:uid="{B536A9D6-B36B-4B43-B31E-9892F7456928}"/>
    <cellStyle name="Normal 5 4 2 3 2 2 3" xfId="3852" xr:uid="{68795F70-EEB5-4A05-8708-D0E5A70B98CB}"/>
    <cellStyle name="Normal 5 4 2 3 2 3" xfId="771" xr:uid="{38A92270-EF2B-4D9B-BD5E-7BDCDE4CF689}"/>
    <cellStyle name="Normal 5 4 2 3 2 3 2" xfId="3853" xr:uid="{00DA1672-ECAC-49EF-9748-C83D1E66C26E}"/>
    <cellStyle name="Normal 5 4 2 3 2 4" xfId="772" xr:uid="{918C2F8A-2BF1-400F-B18E-CB1135E9C599}"/>
    <cellStyle name="Normal 5 4 2 3 3" xfId="773" xr:uid="{640F5832-FBA6-4426-B197-BC7A4E7901A4}"/>
    <cellStyle name="Normal 5 4 2 3 3 2" xfId="774" xr:uid="{73996FA2-0F15-4890-A8A0-56315264FF92}"/>
    <cellStyle name="Normal 5 4 2 3 3 2 2" xfId="3854" xr:uid="{73E9B9D5-673E-4F0C-92BD-8ED705CDBA11}"/>
    <cellStyle name="Normal 5 4 2 3 3 3" xfId="775" xr:uid="{8B3DB1FF-F475-442A-96D7-A29B64CB6F8B}"/>
    <cellStyle name="Normal 5 4 2 3 3 4" xfId="776" xr:uid="{0FA05D9A-7ED0-4955-A1AA-8B060ECE416D}"/>
    <cellStyle name="Normal 5 4 2 3 4" xfId="777" xr:uid="{D6B672A9-A2DD-4772-B6D1-FEBDD0087499}"/>
    <cellStyle name="Normal 5 4 2 3 4 2" xfId="3855" xr:uid="{5DE65D74-488B-474F-A841-F4A84AC3DF5D}"/>
    <cellStyle name="Normal 5 4 2 3 5" xfId="778" xr:uid="{28C5579F-AFF6-492D-9EEF-F34B9E2BA11D}"/>
    <cellStyle name="Normal 5 4 2 3 6" xfId="779" xr:uid="{33E71168-7F0A-4D1A-B480-0C14EA3F6C41}"/>
    <cellStyle name="Normal 5 4 2 4" xfId="780" xr:uid="{0DD52A84-07EA-4B45-BDD5-D05AC2D7C240}"/>
    <cellStyle name="Normal 5 4 2 4 2" xfId="781" xr:uid="{808D083E-228A-4FBD-B1DE-81AF452FC156}"/>
    <cellStyle name="Normal 5 4 2 4 2 2" xfId="782" xr:uid="{596A777A-402E-4647-9A44-E6D7BDB35673}"/>
    <cellStyle name="Normal 5 4 2 4 2 2 2" xfId="3856" xr:uid="{7DC99608-0F34-4642-83E4-9B5BEB699A0E}"/>
    <cellStyle name="Normal 5 4 2 4 2 2 2 2" xfId="3857" xr:uid="{959531CE-F3E9-4C93-B006-48504B2BF0B7}"/>
    <cellStyle name="Normal 5 4 2 4 2 2 3" xfId="3858" xr:uid="{3A022B3C-1CA2-46FE-A9B2-DB2E2236B07C}"/>
    <cellStyle name="Normal 5 4 2 4 2 3" xfId="783" xr:uid="{C8F22211-1802-48A3-AC0F-C47C0868847B}"/>
    <cellStyle name="Normal 5 4 2 4 2 3 2" xfId="3859" xr:uid="{C59A412B-E335-496A-8F4B-B254A9CFE2B5}"/>
    <cellStyle name="Normal 5 4 2 4 2 4" xfId="784" xr:uid="{99D371FB-E2B7-4378-A64E-B5FC208EA629}"/>
    <cellStyle name="Normal 5 4 2 4 3" xfId="785" xr:uid="{F9275045-A854-4C0E-80F0-425CBDCDABBE}"/>
    <cellStyle name="Normal 5 4 2 4 3 2" xfId="3860" xr:uid="{96A1D517-058D-414F-87BC-C45CC64EE746}"/>
    <cellStyle name="Normal 5 4 2 4 3 2 2" xfId="3861" xr:uid="{51800B31-1418-40F9-B9AB-177AC3845FE0}"/>
    <cellStyle name="Normal 5 4 2 4 3 3" xfId="3862" xr:uid="{D8646D4A-B9BC-41CD-B19C-DFF4EA69B631}"/>
    <cellStyle name="Normal 5 4 2 4 4" xfId="786" xr:uid="{59178B77-CCD3-43AA-9BAD-9D6B933B98C7}"/>
    <cellStyle name="Normal 5 4 2 4 4 2" xfId="3863" xr:uid="{2B59745C-5E8C-4709-B2FA-47E2725EE2F6}"/>
    <cellStyle name="Normal 5 4 2 4 5" xfId="787" xr:uid="{473E5380-7B88-4797-ABB4-CA8C15F8FB16}"/>
    <cellStyle name="Normal 5 4 2 5" xfId="788" xr:uid="{47883A36-C87C-40AC-A32E-975B4A78A1D0}"/>
    <cellStyle name="Normal 5 4 2 5 2" xfId="789" xr:uid="{462EB91E-DE8C-41A4-8C7C-505B1479B367}"/>
    <cellStyle name="Normal 5 4 2 5 2 2" xfId="3864" xr:uid="{B4D84E50-E84C-4D48-B2B0-42DE01C64E75}"/>
    <cellStyle name="Normal 5 4 2 5 2 2 2" xfId="3865" xr:uid="{99301E53-4DD0-4B40-8C64-26454B44388B}"/>
    <cellStyle name="Normal 5 4 2 5 2 3" xfId="3866" xr:uid="{DFC8C83E-FCA5-4DD3-AD4A-6BE4D8E0840A}"/>
    <cellStyle name="Normal 5 4 2 5 3" xfId="790" xr:uid="{5E7B3AB2-7841-4A09-A280-F55A18D867FC}"/>
    <cellStyle name="Normal 5 4 2 5 3 2" xfId="3867" xr:uid="{9C3C1AA1-1BD7-4A45-97EA-86ADF8B60FF8}"/>
    <cellStyle name="Normal 5 4 2 5 4" xfId="791" xr:uid="{4ECAFE33-751D-40D4-8AD1-8290C093332A}"/>
    <cellStyle name="Normal 5 4 2 6" xfId="792" xr:uid="{3E7DFAE4-1A51-4390-B941-3E55ED801901}"/>
    <cellStyle name="Normal 5 4 2 6 2" xfId="793" xr:uid="{E2B96316-0378-4BFD-974E-B814C1CBE6C7}"/>
    <cellStyle name="Normal 5 4 2 6 2 2" xfId="3868" xr:uid="{D419D1EC-6947-434B-A4CF-AE4900B052BF}"/>
    <cellStyle name="Normal 5 4 2 6 2 3" xfId="4390" xr:uid="{33D33753-7C5B-4FCC-B53F-C47802108C65}"/>
    <cellStyle name="Normal 5 4 2 6 3" xfId="794" xr:uid="{41FD4C08-8E44-4267-8724-BA1E1858293B}"/>
    <cellStyle name="Normal 5 4 2 6 4" xfId="795" xr:uid="{02619B06-F57C-4568-9359-66B8A62E08DC}"/>
    <cellStyle name="Normal 5 4 2 6 4 2" xfId="4749" xr:uid="{3605A4FF-20B9-491B-A0B2-44E74E960703}"/>
    <cellStyle name="Normal 5 4 2 6 4 3" xfId="4606" xr:uid="{5FC84A94-4AE5-4250-B2A5-189F6D20EFB1}"/>
    <cellStyle name="Normal 5 4 2 6 4 4" xfId="4470" xr:uid="{F51466D9-E4F3-46C1-A5AB-370BFD363AB8}"/>
    <cellStyle name="Normal 5 4 2 7" xfId="796" xr:uid="{F7D4098C-6366-4EEE-8829-2BAC14E2AADE}"/>
    <cellStyle name="Normal 5 4 2 7 2" xfId="3869" xr:uid="{E35314A2-71C3-4CB6-A354-F00B8AA73021}"/>
    <cellStyle name="Normal 5 4 2 8" xfId="797" xr:uid="{C91D686F-A1D2-4AFB-A29F-D0D9BA443312}"/>
    <cellStyle name="Normal 5 4 2 9" xfId="798" xr:uid="{8E3408F3-F947-42AE-BE4D-F44DEBDC0224}"/>
    <cellStyle name="Normal 5 4 3" xfId="799" xr:uid="{E96229C4-FDDE-4344-8E69-A460D13EB3D9}"/>
    <cellStyle name="Normal 5 4 3 2" xfId="800" xr:uid="{59BC1850-3C7C-4ABD-AAD6-CD93DCBD4539}"/>
    <cellStyle name="Normal 5 4 3 2 2" xfId="801" xr:uid="{E10B51E3-0C22-4828-A4A7-BC5EA0543C3F}"/>
    <cellStyle name="Normal 5 4 3 2 2 2" xfId="802" xr:uid="{865E0EC2-95A5-4D7F-8066-920D37D0C2FB}"/>
    <cellStyle name="Normal 5 4 3 2 2 2 2" xfId="3870" xr:uid="{7585CBC6-5F3B-4DB3-89FF-07F5C0E07B6B}"/>
    <cellStyle name="Normal 5 4 3 2 2 2 2 2" xfId="3871" xr:uid="{7FFAEC53-952B-4364-8D58-825CBD1914EB}"/>
    <cellStyle name="Normal 5 4 3 2 2 2 3" xfId="3872" xr:uid="{97DA7FEB-51E0-45E5-96E0-0893904D44A4}"/>
    <cellStyle name="Normal 5 4 3 2 2 3" xfId="803" xr:uid="{72F2623C-5040-4929-AA27-F9C7CEDD31E5}"/>
    <cellStyle name="Normal 5 4 3 2 2 3 2" xfId="3873" xr:uid="{CB1A9104-22A1-4F30-ABBC-F82B8D2BA73C}"/>
    <cellStyle name="Normal 5 4 3 2 2 4" xfId="804" xr:uid="{4114FE90-FC3D-4744-94E6-03F17115F131}"/>
    <cellStyle name="Normal 5 4 3 2 3" xfId="805" xr:uid="{8EA9E6E9-ADDA-4C45-B151-EA3558D41250}"/>
    <cellStyle name="Normal 5 4 3 2 3 2" xfId="806" xr:uid="{59A49F36-9037-49CB-93E8-25B1EA542A8D}"/>
    <cellStyle name="Normal 5 4 3 2 3 2 2" xfId="3874" xr:uid="{BCEEB941-D7D2-49FE-B78A-EEA76292B8D2}"/>
    <cellStyle name="Normal 5 4 3 2 3 3" xfId="807" xr:uid="{D7806FF3-6281-4000-BDD1-31D1ABAC858D}"/>
    <cellStyle name="Normal 5 4 3 2 3 4" xfId="808" xr:uid="{3BF4041B-0011-4F12-B33D-9DF64AB660E0}"/>
    <cellStyle name="Normal 5 4 3 2 4" xfId="809" xr:uid="{A7AE7CAC-A6DE-472F-99FB-F2D731BF8409}"/>
    <cellStyle name="Normal 5 4 3 2 4 2" xfId="3875" xr:uid="{66BB933F-C81D-4267-9702-A555ED37F682}"/>
    <cellStyle name="Normal 5 4 3 2 5" xfId="810" xr:uid="{F950D1C0-5D2E-48CC-88D1-82832D0A29CF}"/>
    <cellStyle name="Normal 5 4 3 2 6" xfId="811" xr:uid="{579426D3-6188-425F-8AB0-AD7CA9821A85}"/>
    <cellStyle name="Normal 5 4 3 3" xfId="812" xr:uid="{E19C4901-1667-4723-8C2F-CB70E923D00F}"/>
    <cellStyle name="Normal 5 4 3 3 2" xfId="813" xr:uid="{450703EA-6AAD-46F1-A0E6-8B941A253519}"/>
    <cellStyle name="Normal 5 4 3 3 2 2" xfId="814" xr:uid="{D504E129-3B5C-449D-885F-7F7132FC5CFF}"/>
    <cellStyle name="Normal 5 4 3 3 2 2 2" xfId="3876" xr:uid="{B14DC559-3F72-4334-B49F-B3CB1B9D4E8B}"/>
    <cellStyle name="Normal 5 4 3 3 2 2 2 2" xfId="3877" xr:uid="{E8BA8F5C-3F06-4162-A7AC-2D2E7EA0091C}"/>
    <cellStyle name="Normal 5 4 3 3 2 2 3" xfId="3878" xr:uid="{185BE91D-25BA-4778-8427-9B6EFF83F129}"/>
    <cellStyle name="Normal 5 4 3 3 2 3" xfId="815" xr:uid="{FC763007-E793-460B-BE0C-80CD98CC4324}"/>
    <cellStyle name="Normal 5 4 3 3 2 3 2" xfId="3879" xr:uid="{158854D0-5FE7-4362-B72D-87309CA88FC5}"/>
    <cellStyle name="Normal 5 4 3 3 2 4" xfId="816" xr:uid="{D6E433DE-DCBD-4198-8960-C8077978B1A0}"/>
    <cellStyle name="Normal 5 4 3 3 3" xfId="817" xr:uid="{0414DE39-383D-463E-A3F2-F5B1D2693581}"/>
    <cellStyle name="Normal 5 4 3 3 3 2" xfId="3880" xr:uid="{D1666009-1462-4DC0-B502-3B83B793BD99}"/>
    <cellStyle name="Normal 5 4 3 3 3 2 2" xfId="3881" xr:uid="{5B8C77AB-F397-4F62-8301-39B43D1F5E97}"/>
    <cellStyle name="Normal 5 4 3 3 3 3" xfId="3882" xr:uid="{5F3F95F6-6A8E-42BE-B191-9A1E1C374A6B}"/>
    <cellStyle name="Normal 5 4 3 3 4" xfId="818" xr:uid="{515091F4-5842-40E1-A039-1EF884D6F6B4}"/>
    <cellStyle name="Normal 5 4 3 3 4 2" xfId="3883" xr:uid="{DEA6D784-1A24-4235-A64E-F8E42F6FC7A9}"/>
    <cellStyle name="Normal 5 4 3 3 5" xfId="819" xr:uid="{F6FF1FFD-9F0E-42C7-B20E-D456BD7C13BA}"/>
    <cellStyle name="Normal 5 4 3 4" xfId="820" xr:uid="{544C9F74-38D9-4B2F-A71C-001F417D01DA}"/>
    <cellStyle name="Normal 5 4 3 4 2" xfId="821" xr:uid="{3276E3C0-E2FC-47F2-9EC9-20113D18EA92}"/>
    <cellStyle name="Normal 5 4 3 4 2 2" xfId="3884" xr:uid="{4AD8865D-6B40-4F46-A634-EE5315B8EA46}"/>
    <cellStyle name="Normal 5 4 3 4 2 2 2" xfId="3885" xr:uid="{BBDAE791-C91B-4AC5-8CD9-B8FB4A1FF335}"/>
    <cellStyle name="Normal 5 4 3 4 2 3" xfId="3886" xr:uid="{67496511-5CEF-4BD5-890A-C8021B67C63F}"/>
    <cellStyle name="Normal 5 4 3 4 3" xfId="822" xr:uid="{63FF572E-6F82-4933-A5CC-5D7239112881}"/>
    <cellStyle name="Normal 5 4 3 4 3 2" xfId="3887" xr:uid="{DDA417C4-1697-4912-BEBA-4CD476866CF4}"/>
    <cellStyle name="Normal 5 4 3 4 4" xfId="823" xr:uid="{854C3385-4C1A-43B4-AB46-2EB754BEC88B}"/>
    <cellStyle name="Normal 5 4 3 5" xfId="824" xr:uid="{EB7C7E39-426E-45C0-B8DC-58882DDBFC4D}"/>
    <cellStyle name="Normal 5 4 3 5 2" xfId="825" xr:uid="{108F941E-EEC2-41DE-ABC4-9A93F2FE4EBB}"/>
    <cellStyle name="Normal 5 4 3 5 2 2" xfId="3888" xr:uid="{B179868E-D592-4DFD-985F-698ED20ABE1F}"/>
    <cellStyle name="Normal 5 4 3 5 3" xfId="826" xr:uid="{F3BEEE66-B0AB-42ED-B561-F89610D15FD2}"/>
    <cellStyle name="Normal 5 4 3 5 4" xfId="827" xr:uid="{CA185FD7-B574-412A-B36A-CBE3A917FCD7}"/>
    <cellStyle name="Normal 5 4 3 6" xfId="828" xr:uid="{524975C4-BD09-4999-A318-355DE976D85B}"/>
    <cellStyle name="Normal 5 4 3 6 2" xfId="3889" xr:uid="{1AB3843F-6CD0-436E-8883-C07AEB903E22}"/>
    <cellStyle name="Normal 5 4 3 7" xfId="829" xr:uid="{E05179C6-D956-49A2-9D87-D2A32AABC8D3}"/>
    <cellStyle name="Normal 5 4 3 8" xfId="830" xr:uid="{489F9E6B-F163-440C-8460-B516CEFFFC85}"/>
    <cellStyle name="Normal 5 4 4" xfId="831" xr:uid="{05DAE5C1-0CAA-480F-9B73-4726DB3FC190}"/>
    <cellStyle name="Normal 5 4 4 2" xfId="832" xr:uid="{13D5FC2D-6473-4713-9830-11F9A2DC6A18}"/>
    <cellStyle name="Normal 5 4 4 2 2" xfId="833" xr:uid="{7D9676B2-74FE-43A3-AD56-B6FB69D1743C}"/>
    <cellStyle name="Normal 5 4 4 2 2 2" xfId="834" xr:uid="{D9608CB4-E894-465F-AA81-18E296CAAEEC}"/>
    <cellStyle name="Normal 5 4 4 2 2 2 2" xfId="3890" xr:uid="{D7BA770E-1DB4-40CA-9612-C897AB16B906}"/>
    <cellStyle name="Normal 5 4 4 2 2 3" xfId="835" xr:uid="{62E982D7-F38C-4D5D-A761-2EB0D5890537}"/>
    <cellStyle name="Normal 5 4 4 2 2 4" xfId="836" xr:uid="{DB9177B2-998A-479A-962D-DCAEDE67D488}"/>
    <cellStyle name="Normal 5 4 4 2 3" xfId="837" xr:uid="{6876A016-9482-4AC7-A2D6-619BEA669313}"/>
    <cellStyle name="Normal 5 4 4 2 3 2" xfId="3891" xr:uid="{A93B7C66-13E1-465A-8108-2795F538A122}"/>
    <cellStyle name="Normal 5 4 4 2 4" xfId="838" xr:uid="{FFFA743A-93E4-4533-8093-FA589DBFEDC4}"/>
    <cellStyle name="Normal 5 4 4 2 5" xfId="839" xr:uid="{34EE8A5E-11B2-49CC-B5FE-3AD17D1C6A16}"/>
    <cellStyle name="Normal 5 4 4 3" xfId="840" xr:uid="{B6526EFC-15DF-4CAA-9A05-1E79B1CDE2CE}"/>
    <cellStyle name="Normal 5 4 4 3 2" xfId="841" xr:uid="{450B8250-85FC-44B6-93A0-79EB9BADF127}"/>
    <cellStyle name="Normal 5 4 4 3 2 2" xfId="3892" xr:uid="{5CBE179B-88BA-4709-A226-6B7BC44600F3}"/>
    <cellStyle name="Normal 5 4 4 3 3" xfId="842" xr:uid="{F28A7860-A7D9-417F-99FA-B4F65B54CBCC}"/>
    <cellStyle name="Normal 5 4 4 3 4" xfId="843" xr:uid="{E5131C21-71D5-47E0-BED9-BFBF7B247B7E}"/>
    <cellStyle name="Normal 5 4 4 4" xfId="844" xr:uid="{05DEC3CD-F3BB-4371-8109-B605D75BEFF0}"/>
    <cellStyle name="Normal 5 4 4 4 2" xfId="845" xr:uid="{A6C93494-5C93-4B3C-A84C-9F32350E9EA8}"/>
    <cellStyle name="Normal 5 4 4 4 3" xfId="846" xr:uid="{DF7A0116-A6B1-4419-BF7F-9D2F58096E98}"/>
    <cellStyle name="Normal 5 4 4 4 4" xfId="847" xr:uid="{C459CAE7-349C-4ED1-9CBF-8F87626102F9}"/>
    <cellStyle name="Normal 5 4 4 5" xfId="848" xr:uid="{E454C6FB-B024-49E1-97C2-793BE98BDE6E}"/>
    <cellStyle name="Normal 5 4 4 6" xfId="849" xr:uid="{5E9E1337-749B-4C29-AB16-E666445F68B4}"/>
    <cellStyle name="Normal 5 4 4 7" xfId="850" xr:uid="{232D378E-BBA4-477A-AC8E-9259DE377749}"/>
    <cellStyle name="Normal 5 4 5" xfId="851" xr:uid="{5293082A-0BA0-4A51-85AC-5B1107A70436}"/>
    <cellStyle name="Normal 5 4 5 2" xfId="852" xr:uid="{436241F3-12F9-41BF-ADBD-902EB7550B54}"/>
    <cellStyle name="Normal 5 4 5 2 2" xfId="853" xr:uid="{D0DE2246-488C-47CD-9369-8AA9552521AF}"/>
    <cellStyle name="Normal 5 4 5 2 2 2" xfId="3893" xr:uid="{372230A0-69F8-4228-B317-D95CBE53E143}"/>
    <cellStyle name="Normal 5 4 5 2 2 2 2" xfId="3894" xr:uid="{EFEB5314-A3EB-462D-97A9-6DB175A2EDCA}"/>
    <cellStyle name="Normal 5 4 5 2 2 3" xfId="3895" xr:uid="{5FE8717B-6EB7-44E7-B992-0075B1B580B7}"/>
    <cellStyle name="Normal 5 4 5 2 3" xfId="854" xr:uid="{70CCBDFF-188C-4298-8AC5-26AFE40B6791}"/>
    <cellStyle name="Normal 5 4 5 2 3 2" xfId="3896" xr:uid="{A2083E2F-7880-4977-8CC6-4546A172BAA8}"/>
    <cellStyle name="Normal 5 4 5 2 4" xfId="855" xr:uid="{A986A24C-35F9-48EA-A46A-55C6B7FB7C15}"/>
    <cellStyle name="Normal 5 4 5 3" xfId="856" xr:uid="{84C3621D-C906-4340-BBB0-6417541644C6}"/>
    <cellStyle name="Normal 5 4 5 3 2" xfId="857" xr:uid="{E1A2E25E-FB1B-47CD-B15B-2B7CF270D413}"/>
    <cellStyle name="Normal 5 4 5 3 2 2" xfId="3897" xr:uid="{3516F0CB-EA6D-4101-86D2-ECBBFA8F9721}"/>
    <cellStyle name="Normal 5 4 5 3 3" xfId="858" xr:uid="{7C91F0FE-F960-4579-9D90-ED9848CA2718}"/>
    <cellStyle name="Normal 5 4 5 3 4" xfId="859" xr:uid="{36974676-2DEA-4F59-B5F0-5F98C8030A62}"/>
    <cellStyle name="Normal 5 4 5 4" xfId="860" xr:uid="{E2E1D3C0-CFE7-49FF-906D-143BD6707EBC}"/>
    <cellStyle name="Normal 5 4 5 4 2" xfId="3898" xr:uid="{186F6449-73EF-4888-8A8B-AE6D92398101}"/>
    <cellStyle name="Normal 5 4 5 5" xfId="861" xr:uid="{EE1DF080-A322-4B70-9602-C4887C0B3C4F}"/>
    <cellStyle name="Normal 5 4 5 6" xfId="862" xr:uid="{6A856E4E-BB21-46FC-981E-EBE3CD649E04}"/>
    <cellStyle name="Normal 5 4 6" xfId="863" xr:uid="{A3165014-7054-4B92-B288-EA9DB518DC0F}"/>
    <cellStyle name="Normal 5 4 6 2" xfId="864" xr:uid="{647EAC19-08C6-4132-A87D-C324710064B8}"/>
    <cellStyle name="Normal 5 4 6 2 2" xfId="865" xr:uid="{E7C71D91-BD4C-4807-87C9-0B11A37991B0}"/>
    <cellStyle name="Normal 5 4 6 2 2 2" xfId="3899" xr:uid="{8BAC5DD3-AA31-421D-8CC7-FB4DA3A17626}"/>
    <cellStyle name="Normal 5 4 6 2 3" xfId="866" xr:uid="{954C5348-9921-4E3C-9D71-17ACEFF19754}"/>
    <cellStyle name="Normal 5 4 6 2 4" xfId="867" xr:uid="{F7B37A1B-3F3F-443E-A6EA-8F9DE8A8F5DB}"/>
    <cellStyle name="Normal 5 4 6 3" xfId="868" xr:uid="{8394CA15-D10B-442B-9170-F479195F967A}"/>
    <cellStyle name="Normal 5 4 6 3 2" xfId="3900" xr:uid="{E99EF5C4-8B09-46AE-8E63-17A4D427DE45}"/>
    <cellStyle name="Normal 5 4 6 4" xfId="869" xr:uid="{221F43A9-9182-405C-B7F0-90C06764AB1A}"/>
    <cellStyle name="Normal 5 4 6 5" xfId="870" xr:uid="{F5215416-BBFC-4196-9481-65F6E18B80FF}"/>
    <cellStyle name="Normal 5 4 7" xfId="871" xr:uid="{277A6C82-717B-40EA-99AF-9F011B0595D0}"/>
    <cellStyle name="Normal 5 4 7 2" xfId="872" xr:uid="{D54CFE21-EB98-40FC-B1A5-B309B1402E50}"/>
    <cellStyle name="Normal 5 4 7 2 2" xfId="3901" xr:uid="{FF206B51-5866-4D0E-86A7-D26D464DC52B}"/>
    <cellStyle name="Normal 5 4 7 2 3" xfId="4389" xr:uid="{9879570E-ABF2-463F-A50D-E7DC70B453DB}"/>
    <cellStyle name="Normal 5 4 7 3" xfId="873" xr:uid="{378471AC-0DD6-47DB-A3FF-C36AAC68D8CB}"/>
    <cellStyle name="Normal 5 4 7 4" xfId="874" xr:uid="{061C302F-C5BD-49BD-A525-08F1EE9913AC}"/>
    <cellStyle name="Normal 5 4 7 4 2" xfId="4748" xr:uid="{DC0C3A2B-4278-4F5E-9406-BEE9041817DE}"/>
    <cellStyle name="Normal 5 4 7 4 3" xfId="4607" xr:uid="{1B745203-41C9-4CEA-BEA2-44B8BADCFC86}"/>
    <cellStyle name="Normal 5 4 7 4 4" xfId="4469" xr:uid="{499F179E-4225-4233-A59F-1629532557FB}"/>
    <cellStyle name="Normal 5 4 8" xfId="875" xr:uid="{62CDC6BB-202E-4779-B87F-CF000725980A}"/>
    <cellStyle name="Normal 5 4 8 2" xfId="876" xr:uid="{8A862F86-F3BC-46B0-A4D7-F13C0779C736}"/>
    <cellStyle name="Normal 5 4 8 3" xfId="877" xr:uid="{236303A0-BB2C-4A75-91C5-3B34BE20F779}"/>
    <cellStyle name="Normal 5 4 8 4" xfId="878" xr:uid="{BB929398-6225-4BBE-8572-49B9783F6948}"/>
    <cellStyle name="Normal 5 4 9" xfId="879" xr:uid="{218625BB-0A0B-46CD-B9C4-1BC931F17EE8}"/>
    <cellStyle name="Normal 5 5" xfId="880" xr:uid="{0BE01110-772F-4C47-8508-8A95AF1B7342}"/>
    <cellStyle name="Normal 5 5 10" xfId="881" xr:uid="{B46AA531-BA06-4C1D-A266-03F1ED7D9063}"/>
    <cellStyle name="Normal 5 5 11" xfId="882" xr:uid="{B7482E0A-FA34-4307-9053-3F154EB7D3F3}"/>
    <cellStyle name="Normal 5 5 2" xfId="883" xr:uid="{89D455C6-B691-4C42-BEE3-74E25D56AE94}"/>
    <cellStyle name="Normal 5 5 2 2" xfId="884" xr:uid="{BD82E2BD-3C73-4A50-995B-3ECD31BCAA51}"/>
    <cellStyle name="Normal 5 5 2 2 2" xfId="885" xr:uid="{266A939B-E805-467F-AC8C-2E63C79DCA33}"/>
    <cellStyle name="Normal 5 5 2 2 2 2" xfId="886" xr:uid="{FFBAD75E-FA50-4415-A712-5615955D700E}"/>
    <cellStyle name="Normal 5 5 2 2 2 2 2" xfId="887" xr:uid="{414E3DD8-6E8F-433F-8B17-15A48EAF37BA}"/>
    <cellStyle name="Normal 5 5 2 2 2 2 2 2" xfId="3902" xr:uid="{27C8C949-023D-4DEC-86F2-F7D9461EF6AB}"/>
    <cellStyle name="Normal 5 5 2 2 2 2 3" xfId="888" xr:uid="{DA75034B-3EBE-4335-BA66-AE0155D30606}"/>
    <cellStyle name="Normal 5 5 2 2 2 2 4" xfId="889" xr:uid="{53CF6841-AA84-4421-B23A-84034C21FFE3}"/>
    <cellStyle name="Normal 5 5 2 2 2 3" xfId="890" xr:uid="{8D49BA06-B845-488F-BE6B-A0C9F71A9AE5}"/>
    <cellStyle name="Normal 5 5 2 2 2 3 2" xfId="891" xr:uid="{797F0CE6-ACEC-4963-AD9B-DB6C7A165F85}"/>
    <cellStyle name="Normal 5 5 2 2 2 3 3" xfId="892" xr:uid="{67E14D8C-36C6-4E0D-852B-CC05DF043545}"/>
    <cellStyle name="Normal 5 5 2 2 2 3 4" xfId="893" xr:uid="{0A351729-0189-45DD-8906-1260D4437C9C}"/>
    <cellStyle name="Normal 5 5 2 2 2 4" xfId="894" xr:uid="{6988B346-DB4B-4140-A75A-F55B77168046}"/>
    <cellStyle name="Normal 5 5 2 2 2 5" xfId="895" xr:uid="{13DDE89C-73AF-4F75-BFC5-3365205BF2B0}"/>
    <cellStyle name="Normal 5 5 2 2 2 6" xfId="896" xr:uid="{4EE18EDB-6907-452C-8F82-3E18348DD589}"/>
    <cellStyle name="Normal 5 5 2 2 3" xfId="897" xr:uid="{99BA267B-1DF5-4ED0-B8DF-F67F748BC0B3}"/>
    <cellStyle name="Normal 5 5 2 2 3 2" xfId="898" xr:uid="{B76E0013-C472-4CA2-9899-A54A9BACCEB2}"/>
    <cellStyle name="Normal 5 5 2 2 3 2 2" xfId="899" xr:uid="{97170799-C34A-429B-BDFC-BDAA3D552229}"/>
    <cellStyle name="Normal 5 5 2 2 3 2 3" xfId="900" xr:uid="{664E1E0B-779D-4306-A13A-86196E475B81}"/>
    <cellStyle name="Normal 5 5 2 2 3 2 4" xfId="901" xr:uid="{A4778FFC-59CC-4621-ADBC-AD8AACEC00ED}"/>
    <cellStyle name="Normal 5 5 2 2 3 3" xfId="902" xr:uid="{6E3517EA-B832-448F-84CA-50438BE27302}"/>
    <cellStyle name="Normal 5 5 2 2 3 4" xfId="903" xr:uid="{E6AA8E82-7F11-4B87-A38A-5F2C6E832802}"/>
    <cellStyle name="Normal 5 5 2 2 3 5" xfId="904" xr:uid="{82EDF0E7-D4B5-4D42-99B9-35971B8D53A7}"/>
    <cellStyle name="Normal 5 5 2 2 4" xfId="905" xr:uid="{3987A912-88F7-4035-9B60-82095C193885}"/>
    <cellStyle name="Normal 5 5 2 2 4 2" xfId="906" xr:uid="{A21259B4-4C19-4A3F-8413-AAB065206655}"/>
    <cellStyle name="Normal 5 5 2 2 4 3" xfId="907" xr:uid="{4541E1FD-F142-450A-B4D5-28E83FAB75E5}"/>
    <cellStyle name="Normal 5 5 2 2 4 4" xfId="908" xr:uid="{416575EC-79E3-42FB-8D93-7B97262563C6}"/>
    <cellStyle name="Normal 5 5 2 2 5" xfId="909" xr:uid="{FD7F7283-7985-457A-BE20-054EB216C1BF}"/>
    <cellStyle name="Normal 5 5 2 2 5 2" xfId="910" xr:uid="{E759A6EE-96BA-4C62-B44D-345220FCBD45}"/>
    <cellStyle name="Normal 5 5 2 2 5 3" xfId="911" xr:uid="{9A6F75EB-49AE-495C-8629-FD8BC1C2BFA9}"/>
    <cellStyle name="Normal 5 5 2 2 5 4" xfId="912" xr:uid="{0583352F-C5DB-4EE8-9317-204F7E6BB1C9}"/>
    <cellStyle name="Normal 5 5 2 2 6" xfId="913" xr:uid="{F663A9F0-D66F-4A73-BA06-74E26D4AB250}"/>
    <cellStyle name="Normal 5 5 2 2 7" xfId="914" xr:uid="{4EE0B827-0FC6-4C7D-9DC1-20E73E3DB0C5}"/>
    <cellStyle name="Normal 5 5 2 2 8" xfId="915" xr:uid="{19953A94-54F5-4AA0-82FB-88C67C1C3A23}"/>
    <cellStyle name="Normal 5 5 2 3" xfId="916" xr:uid="{E226BFBE-5372-431A-8671-D8D3AD603401}"/>
    <cellStyle name="Normal 5 5 2 3 2" xfId="917" xr:uid="{BEE9B92C-4094-48BB-AFA3-656042CD63E7}"/>
    <cellStyle name="Normal 5 5 2 3 2 2" xfId="918" xr:uid="{8BF71738-981D-45C9-9404-423547952F00}"/>
    <cellStyle name="Normal 5 5 2 3 2 2 2" xfId="3903" xr:uid="{D7232094-01D3-41E2-8AFE-9EF6E41AE22A}"/>
    <cellStyle name="Normal 5 5 2 3 2 2 2 2" xfId="3904" xr:uid="{B11C5F8A-1F21-4058-BFC1-255124150E82}"/>
    <cellStyle name="Normal 5 5 2 3 2 2 3" xfId="3905" xr:uid="{5D672803-DD30-45C2-8EE3-9B2F77CC9BEB}"/>
    <cellStyle name="Normal 5 5 2 3 2 3" xfId="919" xr:uid="{1048BA81-C9F5-4A9F-AE20-4DC81BA0FD07}"/>
    <cellStyle name="Normal 5 5 2 3 2 3 2" xfId="3906" xr:uid="{34711BEC-9E59-4801-B900-0AE431BB8D9F}"/>
    <cellStyle name="Normal 5 5 2 3 2 4" xfId="920" xr:uid="{56E48F53-AB4A-467E-A720-1A896D212EB6}"/>
    <cellStyle name="Normal 5 5 2 3 3" xfId="921" xr:uid="{0C8A4EBD-F3E4-4FD1-AD94-55F3B2CF55C6}"/>
    <cellStyle name="Normal 5 5 2 3 3 2" xfId="922" xr:uid="{D22AF740-F8E7-4053-B4E2-8DCD32964AA7}"/>
    <cellStyle name="Normal 5 5 2 3 3 2 2" xfId="3907" xr:uid="{5BDA832F-A83D-41BB-B12D-DD6C158DA1E6}"/>
    <cellStyle name="Normal 5 5 2 3 3 3" xfId="923" xr:uid="{16EF3259-4492-448B-A4F4-7E804B7E64E1}"/>
    <cellStyle name="Normal 5 5 2 3 3 4" xfId="924" xr:uid="{99EB6A71-22AA-4444-B93E-20EA23B5920C}"/>
    <cellStyle name="Normal 5 5 2 3 4" xfId="925" xr:uid="{2E30DA5A-DA91-4CD8-8583-80D2FBF8A650}"/>
    <cellStyle name="Normal 5 5 2 3 4 2" xfId="3908" xr:uid="{FF37FFAD-27C5-46D0-BB2F-F8BBCD9E6E98}"/>
    <cellStyle name="Normal 5 5 2 3 5" xfId="926" xr:uid="{4A52C0FB-402A-4B73-AD8D-434692B16FA6}"/>
    <cellStyle name="Normal 5 5 2 3 6" xfId="927" xr:uid="{99880D0B-DEE1-4C47-BCFE-E1FC2C77C99A}"/>
    <cellStyle name="Normal 5 5 2 4" xfId="928" xr:uid="{B6C0D98A-8C56-473E-8DF7-E805280F0EFE}"/>
    <cellStyle name="Normal 5 5 2 4 2" xfId="929" xr:uid="{A6E03B59-0FBF-4EDE-88D3-384EA8CD4F27}"/>
    <cellStyle name="Normal 5 5 2 4 2 2" xfId="930" xr:uid="{1945C009-6A22-4CFB-882F-3EA8B7389033}"/>
    <cellStyle name="Normal 5 5 2 4 2 2 2" xfId="3909" xr:uid="{3E780A70-E9BD-4D1C-9107-90F123795D87}"/>
    <cellStyle name="Normal 5 5 2 4 2 3" xfId="931" xr:uid="{D3CCBE66-833A-4B9B-8571-4443DA30E341}"/>
    <cellStyle name="Normal 5 5 2 4 2 4" xfId="932" xr:uid="{ACFD309A-F4CB-4B5B-B33C-1ECC57CF76E3}"/>
    <cellStyle name="Normal 5 5 2 4 3" xfId="933" xr:uid="{2617FE83-A01E-41AE-8BD5-3012B93250E2}"/>
    <cellStyle name="Normal 5 5 2 4 3 2" xfId="3910" xr:uid="{76EDF314-F13E-4BE2-88C5-9B4C4AE4E15B}"/>
    <cellStyle name="Normal 5 5 2 4 4" xfId="934" xr:uid="{F765DD59-BBE3-492A-A8A4-44776C640A48}"/>
    <cellStyle name="Normal 5 5 2 4 5" xfId="935" xr:uid="{9526E682-937B-472C-A2D8-3E6E10B2072C}"/>
    <cellStyle name="Normal 5 5 2 5" xfId="936" xr:uid="{B2DFE9A6-4D18-4C85-8C0C-410B4960566B}"/>
    <cellStyle name="Normal 5 5 2 5 2" xfId="937" xr:uid="{F50B8389-1409-4A78-9745-CA0E8602C26A}"/>
    <cellStyle name="Normal 5 5 2 5 2 2" xfId="3911" xr:uid="{92F8C7EC-0CE9-4BCA-B4B4-4727F08C6D32}"/>
    <cellStyle name="Normal 5 5 2 5 3" xfId="938" xr:uid="{85D10E4D-34DA-4D98-8B6A-EEC99C485974}"/>
    <cellStyle name="Normal 5 5 2 5 4" xfId="939" xr:uid="{8C406B8A-5E14-4946-8035-EEF0F1750458}"/>
    <cellStyle name="Normal 5 5 2 6" xfId="940" xr:uid="{B304DB7E-4786-41F0-811D-3ABAB29E62E3}"/>
    <cellStyle name="Normal 5 5 2 6 2" xfId="941" xr:uid="{FB5B6405-083E-4B03-8927-5A82787360F4}"/>
    <cellStyle name="Normal 5 5 2 6 3" xfId="942" xr:uid="{F08D77B7-9B90-42C7-B2EA-775FA21999A4}"/>
    <cellStyle name="Normal 5 5 2 6 4" xfId="943" xr:uid="{B588E72E-D4D4-4E9B-B7B8-B6EF84ABC2FC}"/>
    <cellStyle name="Normal 5 5 2 7" xfId="944" xr:uid="{26926987-AFF8-4F10-A83D-438B638A8F51}"/>
    <cellStyle name="Normal 5 5 2 8" xfId="945" xr:uid="{5C75FF32-F254-4A36-AC9A-B885AC160AAE}"/>
    <cellStyle name="Normal 5 5 2 9" xfId="946" xr:uid="{4F356A06-FF64-4E2E-9604-89A3031E727F}"/>
    <cellStyle name="Normal 5 5 3" xfId="947" xr:uid="{AC3BF122-5116-4B99-9BE8-7F9D22BD4C63}"/>
    <cellStyle name="Normal 5 5 3 2" xfId="948" xr:uid="{FDACEBF0-E28C-48E9-8A50-1AD10A72922B}"/>
    <cellStyle name="Normal 5 5 3 2 2" xfId="949" xr:uid="{9D8A98F7-8934-4284-8A93-EB69B5685234}"/>
    <cellStyle name="Normal 5 5 3 2 2 2" xfId="950" xr:uid="{27820D45-FCEE-4ED9-A06B-1AB3898B6FE8}"/>
    <cellStyle name="Normal 5 5 3 2 2 2 2" xfId="3912" xr:uid="{5D8A9385-3707-4285-890C-20B4A4F63C3A}"/>
    <cellStyle name="Normal 5 5 3 2 2 2 2 2" xfId="4639" xr:uid="{DF5A9789-C525-4B58-947E-9AF42F0F1F96}"/>
    <cellStyle name="Normal 5 5 3 2 2 2 3" xfId="4640" xr:uid="{3BC55C12-9D13-4E2E-8B17-D2A2AB00135F}"/>
    <cellStyle name="Normal 5 5 3 2 2 3" xfId="951" xr:uid="{5F22A42E-11D7-4EE0-AAD0-791A09B9980E}"/>
    <cellStyle name="Normal 5 5 3 2 2 3 2" xfId="4641" xr:uid="{C6D4D9E3-1235-44FC-ABDE-FFCAC6C657F2}"/>
    <cellStyle name="Normal 5 5 3 2 2 4" xfId="952" xr:uid="{CA396B9F-1575-4A98-90D9-59FA7C958179}"/>
    <cellStyle name="Normal 5 5 3 2 3" xfId="953" xr:uid="{9C5A3E11-FE28-4ECA-992B-127AB7083814}"/>
    <cellStyle name="Normal 5 5 3 2 3 2" xfId="954" xr:uid="{B6D0B59A-691D-4360-AA03-D8E2DE32B786}"/>
    <cellStyle name="Normal 5 5 3 2 3 2 2" xfId="4642" xr:uid="{CBF5F445-9170-43DC-9CD9-043315B3B61B}"/>
    <cellStyle name="Normal 5 5 3 2 3 3" xfId="955" xr:uid="{6066D786-BD03-4FE9-BADE-58BFEF9E4007}"/>
    <cellStyle name="Normal 5 5 3 2 3 4" xfId="956" xr:uid="{1606ADDE-C205-42C0-B423-0AB4F806B47D}"/>
    <cellStyle name="Normal 5 5 3 2 4" xfId="957" xr:uid="{5B4E52D3-BAA3-412C-9A95-F9D22CA75B5A}"/>
    <cellStyle name="Normal 5 5 3 2 4 2" xfId="4643" xr:uid="{B7D2F6DC-FCD6-4ED1-B12B-2954BFA26B17}"/>
    <cellStyle name="Normal 5 5 3 2 5" xfId="958" xr:uid="{AE4C797B-3C94-4E35-8228-47924DBC8C72}"/>
    <cellStyle name="Normal 5 5 3 2 6" xfId="959" xr:uid="{07557CAD-0A68-4AD0-9EA1-5BAE0D19446B}"/>
    <cellStyle name="Normal 5 5 3 3" xfId="960" xr:uid="{DE44E8A1-0CE9-4DA3-B941-F9B75CEA435D}"/>
    <cellStyle name="Normal 5 5 3 3 2" xfId="961" xr:uid="{ECA4F668-C342-448A-A50D-A90366C4F903}"/>
    <cellStyle name="Normal 5 5 3 3 2 2" xfId="962" xr:uid="{285387DD-D0A3-46D4-B9DD-8B3A7E056A2E}"/>
    <cellStyle name="Normal 5 5 3 3 2 2 2" xfId="4644" xr:uid="{BD3CE5A3-A014-4E98-8752-C1DC6845B83B}"/>
    <cellStyle name="Normal 5 5 3 3 2 3" xfId="963" xr:uid="{EC8253A1-E9E3-4314-8B4F-1D6D28497823}"/>
    <cellStyle name="Normal 5 5 3 3 2 4" xfId="964" xr:uid="{73248B5A-EEF5-49B7-9356-3A3345C56929}"/>
    <cellStyle name="Normal 5 5 3 3 3" xfId="965" xr:uid="{E58A7A1B-CD71-4026-8A90-110C0088296E}"/>
    <cellStyle name="Normal 5 5 3 3 3 2" xfId="4645" xr:uid="{A4905940-8BF8-4C53-A4D8-64F72A7FE7C7}"/>
    <cellStyle name="Normal 5 5 3 3 4" xfId="966" xr:uid="{756FF8F8-DEB4-46D6-ADAE-1990EA622F15}"/>
    <cellStyle name="Normal 5 5 3 3 5" xfId="967" xr:uid="{962F840A-B5C2-4FA3-9D18-23100D3D7FC9}"/>
    <cellStyle name="Normal 5 5 3 4" xfId="968" xr:uid="{CEBF0953-A65D-4019-9A04-3AF2D1684C76}"/>
    <cellStyle name="Normal 5 5 3 4 2" xfId="969" xr:uid="{853E5BD5-2381-4638-8FC6-35AFBDDCF1BD}"/>
    <cellStyle name="Normal 5 5 3 4 2 2" xfId="4646" xr:uid="{3CCD4016-2B47-4556-B1C4-EFDE81252633}"/>
    <cellStyle name="Normal 5 5 3 4 3" xfId="970" xr:uid="{29AEC81A-2566-44CF-BAC0-EC1ADDB16C8E}"/>
    <cellStyle name="Normal 5 5 3 4 4" xfId="971" xr:uid="{9EAA86A2-8AAC-4FB5-8D2D-773073B9AF60}"/>
    <cellStyle name="Normal 5 5 3 5" xfId="972" xr:uid="{708CD460-C855-4392-A12F-24C8AE8A52CA}"/>
    <cellStyle name="Normal 5 5 3 5 2" xfId="973" xr:uid="{9B15C709-B477-49F3-94C4-C8EA09B6803B}"/>
    <cellStyle name="Normal 5 5 3 5 3" xfId="974" xr:uid="{228008A0-5CC6-4BEF-9B2F-6079DC88617E}"/>
    <cellStyle name="Normal 5 5 3 5 4" xfId="975" xr:uid="{DF3DC29B-76E3-481B-BE72-142C8AC1648B}"/>
    <cellStyle name="Normal 5 5 3 6" xfId="976" xr:uid="{187C1170-1B9C-497F-8499-C84559F8E704}"/>
    <cellStyle name="Normal 5 5 3 7" xfId="977" xr:uid="{E60D386A-93FE-4175-8442-E3A97C85A515}"/>
    <cellStyle name="Normal 5 5 3 8" xfId="978" xr:uid="{687C87FC-A181-4179-945F-62ED52F5E22F}"/>
    <cellStyle name="Normal 5 5 4" xfId="979" xr:uid="{369630E4-7284-4634-B291-41E5B93DE7E4}"/>
    <cellStyle name="Normal 5 5 4 2" xfId="980" xr:uid="{62F8C450-F275-4F42-B6C7-0119CB2AF258}"/>
    <cellStyle name="Normal 5 5 4 2 2" xfId="981" xr:uid="{056EE487-4324-4C22-81F4-8BAE960BD32D}"/>
    <cellStyle name="Normal 5 5 4 2 2 2" xfId="982" xr:uid="{F2944BDE-F5C5-4C8B-A319-4BF4B6A62EB8}"/>
    <cellStyle name="Normal 5 5 4 2 2 2 2" xfId="3913" xr:uid="{0006B8EE-27E6-40F4-A906-079C04CDAC4C}"/>
    <cellStyle name="Normal 5 5 4 2 2 3" xfId="983" xr:uid="{5E8EA02B-55D3-4DD5-8424-99E815BBF7FB}"/>
    <cellStyle name="Normal 5 5 4 2 2 4" xfId="984" xr:uid="{E6803836-8C27-4AC0-8610-99EFE1F00CC1}"/>
    <cellStyle name="Normal 5 5 4 2 3" xfId="985" xr:uid="{86B21D99-AAA6-40EC-852F-54E2A0DCFF62}"/>
    <cellStyle name="Normal 5 5 4 2 3 2" xfId="3914" xr:uid="{5595A9F7-F6F8-433E-837A-31F5A7C509F4}"/>
    <cellStyle name="Normal 5 5 4 2 4" xfId="986" xr:uid="{271D4634-F754-435D-9F41-AA1B8E86C50D}"/>
    <cellStyle name="Normal 5 5 4 2 5" xfId="987" xr:uid="{3234D2A9-C6DF-4EF4-9A98-58DB365BFB4E}"/>
    <cellStyle name="Normal 5 5 4 3" xfId="988" xr:uid="{D0636AA0-271E-491B-AF7C-F2FC52BE7651}"/>
    <cellStyle name="Normal 5 5 4 3 2" xfId="989" xr:uid="{3525612C-6F1A-42C7-9836-3DE0ED754806}"/>
    <cellStyle name="Normal 5 5 4 3 2 2" xfId="3915" xr:uid="{89475CFD-16EB-43E1-817D-0D7218CF88E7}"/>
    <cellStyle name="Normal 5 5 4 3 3" xfId="990" xr:uid="{8238C4EB-C5A4-4B74-B171-BC870F1E0B57}"/>
    <cellStyle name="Normal 5 5 4 3 4" xfId="991" xr:uid="{F3A5071A-8607-46D4-9D36-5CA4AE58EB33}"/>
    <cellStyle name="Normal 5 5 4 4" xfId="992" xr:uid="{89A42C24-8B69-4AFE-A016-CA9E563BC33E}"/>
    <cellStyle name="Normal 5 5 4 4 2" xfId="993" xr:uid="{B57B8F1D-7EF0-40E4-BA0B-B0C09A939D2E}"/>
    <cellStyle name="Normal 5 5 4 4 3" xfId="994" xr:uid="{2E884414-9728-4270-A40D-DA7CB31C57AE}"/>
    <cellStyle name="Normal 5 5 4 4 4" xfId="995" xr:uid="{091742C8-93E8-4291-8341-6CDCF561C6C6}"/>
    <cellStyle name="Normal 5 5 4 5" xfId="996" xr:uid="{8A0C883D-EF62-4179-A65E-473EEAABCB68}"/>
    <cellStyle name="Normal 5 5 4 6" xfId="997" xr:uid="{A102A6DC-119E-4EDA-8EC7-55D43E8BB346}"/>
    <cellStyle name="Normal 5 5 4 7" xfId="998" xr:uid="{76DF874C-1D45-463C-948C-1DF8BB3E323A}"/>
    <cellStyle name="Normal 5 5 5" xfId="999" xr:uid="{7840EACB-B2E5-432A-BD0C-2EF117CD3AAC}"/>
    <cellStyle name="Normal 5 5 5 2" xfId="1000" xr:uid="{561ABCA9-C942-410F-A303-F43C83CCB595}"/>
    <cellStyle name="Normal 5 5 5 2 2" xfId="1001" xr:uid="{3FC75E68-14E5-40AB-A91A-3A8FED1F5B30}"/>
    <cellStyle name="Normal 5 5 5 2 2 2" xfId="3916" xr:uid="{10BDC756-6947-44B7-8F2E-CBDAE1840514}"/>
    <cellStyle name="Normal 5 5 5 2 3" xfId="1002" xr:uid="{78CBA5F3-5BE5-431D-8A3C-BB2D30A0E35F}"/>
    <cellStyle name="Normal 5 5 5 2 4" xfId="1003" xr:uid="{5F13180C-EF21-42E2-AD69-7AC004E50B9E}"/>
    <cellStyle name="Normal 5 5 5 3" xfId="1004" xr:uid="{31F70032-9B37-4CF5-AA1F-995C81696984}"/>
    <cellStyle name="Normal 5 5 5 3 2" xfId="1005" xr:uid="{2AF78000-B951-4ABF-9807-E69938CCE62F}"/>
    <cellStyle name="Normal 5 5 5 3 3" xfId="1006" xr:uid="{5BF2DAEA-15A6-4EBE-8C44-E3D3F30E990E}"/>
    <cellStyle name="Normal 5 5 5 3 4" xfId="1007" xr:uid="{CECC669F-6594-4ED0-B5FD-54EF636F4E12}"/>
    <cellStyle name="Normal 5 5 5 4" xfId="1008" xr:uid="{DDC8C90A-AF96-4456-8E3B-685D7C3DF024}"/>
    <cellStyle name="Normal 5 5 5 5" xfId="1009" xr:uid="{E0CCE220-15DE-40F4-9665-F061BFBA0284}"/>
    <cellStyle name="Normal 5 5 5 6" xfId="1010" xr:uid="{5A27C877-83EB-4E76-98E8-3B2A2343E8DB}"/>
    <cellStyle name="Normal 5 5 6" xfId="1011" xr:uid="{245F1DAA-C1D7-4D19-A34C-C68B6D64EC29}"/>
    <cellStyle name="Normal 5 5 6 2" xfId="1012" xr:uid="{41BCD2F7-7DB1-493D-9390-EC5B4697E1C4}"/>
    <cellStyle name="Normal 5 5 6 2 2" xfId="1013" xr:uid="{AD559F43-87E7-4682-A900-27520CE20563}"/>
    <cellStyle name="Normal 5 5 6 2 3" xfId="1014" xr:uid="{37E7DDBC-DC1E-4C7F-B8DA-9A765FB197A1}"/>
    <cellStyle name="Normal 5 5 6 2 4" xfId="1015" xr:uid="{1EAB5BD9-DB13-4DB4-A3FE-6C084CB35101}"/>
    <cellStyle name="Normal 5 5 6 3" xfId="1016" xr:uid="{DAC225B9-AD20-41C3-B470-FED8E7920123}"/>
    <cellStyle name="Normal 5 5 6 4" xfId="1017" xr:uid="{4244BA7A-C2BE-424C-A87B-45EC24BFBC2C}"/>
    <cellStyle name="Normal 5 5 6 5" xfId="1018" xr:uid="{09F4E09B-DB80-43EC-B13F-E5D9953EB66D}"/>
    <cellStyle name="Normal 5 5 7" xfId="1019" xr:uid="{6F9E4C49-5BB0-42E6-82F1-8174C1ADE456}"/>
    <cellStyle name="Normal 5 5 7 2" xfId="1020" xr:uid="{43CA7EE5-364A-43C1-A3F6-23367D95FD77}"/>
    <cellStyle name="Normal 5 5 7 3" xfId="1021" xr:uid="{9530D4F8-60B3-41A8-9615-AA761497D5AE}"/>
    <cellStyle name="Normal 5 5 7 4" xfId="1022" xr:uid="{E3343992-595E-4CA2-AC29-B6E824DB7DF4}"/>
    <cellStyle name="Normal 5 5 8" xfId="1023" xr:uid="{8AC8CA5A-5DA1-4BBE-A836-E0B311EBAC74}"/>
    <cellStyle name="Normal 5 5 8 2" xfId="1024" xr:uid="{89FAC002-6601-4BC3-8D67-16D730F43A3F}"/>
    <cellStyle name="Normal 5 5 8 3" xfId="1025" xr:uid="{CAD164DD-CE85-4FE1-8266-6CA669CA2F58}"/>
    <cellStyle name="Normal 5 5 8 4" xfId="1026" xr:uid="{491945BE-42D5-420B-93B5-4A84D23D7359}"/>
    <cellStyle name="Normal 5 5 9" xfId="1027" xr:uid="{5CB5CB65-A609-4E7B-B793-574D609F73CD}"/>
    <cellStyle name="Normal 5 6" xfId="1028" xr:uid="{2F70D8E1-13F8-4D1D-A83D-BB51C0631408}"/>
    <cellStyle name="Normal 5 6 10" xfId="1029" xr:uid="{52717FA8-FFB2-44C3-A2B6-85C373037FEF}"/>
    <cellStyle name="Normal 5 6 11" xfId="1030" xr:uid="{307885F0-31FD-453C-9221-8E2B4D664AFF}"/>
    <cellStyle name="Normal 5 6 2" xfId="1031" xr:uid="{5BEF0BCF-913D-462C-B31D-B9C3A802105A}"/>
    <cellStyle name="Normal 5 6 2 2" xfId="1032" xr:uid="{021CC66C-BDF9-40E5-96BB-269C5376CEBA}"/>
    <cellStyle name="Normal 5 6 2 2 2" xfId="1033" xr:uid="{0AA9A543-7E37-4E7C-9AEE-105C8DCA3FC6}"/>
    <cellStyle name="Normal 5 6 2 2 2 2" xfId="1034" xr:uid="{BB72ACF2-EC26-4EAD-9BBC-ED3A77EE3FD1}"/>
    <cellStyle name="Normal 5 6 2 2 2 2 2" xfId="1035" xr:uid="{6BD4B43C-1ADE-426E-AE8E-9A6ACC03CC06}"/>
    <cellStyle name="Normal 5 6 2 2 2 2 3" xfId="1036" xr:uid="{278863FF-25CE-4E52-A44F-8055B0E40526}"/>
    <cellStyle name="Normal 5 6 2 2 2 2 4" xfId="1037" xr:uid="{7A90E259-BFF9-4DD4-B4D7-9084E4FD1C7C}"/>
    <cellStyle name="Normal 5 6 2 2 2 3" xfId="1038" xr:uid="{9895ED23-3B11-48D3-8B9C-E13D71CACA55}"/>
    <cellStyle name="Normal 5 6 2 2 2 3 2" xfId="1039" xr:uid="{85CB6AE7-CEED-42F2-A33C-980A0A20BE6E}"/>
    <cellStyle name="Normal 5 6 2 2 2 3 3" xfId="1040" xr:uid="{4016DD9A-5376-489B-B34E-3014C71F21F3}"/>
    <cellStyle name="Normal 5 6 2 2 2 3 4" xfId="1041" xr:uid="{D5881A68-F24B-490D-A465-1C7F486F1279}"/>
    <cellStyle name="Normal 5 6 2 2 2 4" xfId="1042" xr:uid="{FACFCB51-17AB-4791-90CE-4C6BDBA88E77}"/>
    <cellStyle name="Normal 5 6 2 2 2 5" xfId="1043" xr:uid="{3AAC2C2C-4F5C-4C22-ACB1-671546545786}"/>
    <cellStyle name="Normal 5 6 2 2 2 6" xfId="1044" xr:uid="{D6CB9362-B87D-40C4-9A19-FF3216474CB6}"/>
    <cellStyle name="Normal 5 6 2 2 3" xfId="1045" xr:uid="{9E698EE7-F49C-48EB-80D3-CF532F12F6A3}"/>
    <cellStyle name="Normal 5 6 2 2 3 2" xfId="1046" xr:uid="{5B8FE2D3-83BB-4B74-A2C3-F2B72E3442CA}"/>
    <cellStyle name="Normal 5 6 2 2 3 2 2" xfId="1047" xr:uid="{507FF273-2768-4659-8628-AFFB6115F578}"/>
    <cellStyle name="Normal 5 6 2 2 3 2 3" xfId="1048" xr:uid="{68542C9E-F54A-49B7-815F-E1D27C8EB94F}"/>
    <cellStyle name="Normal 5 6 2 2 3 2 4" xfId="1049" xr:uid="{CD6922C8-60CE-4A84-8F21-F6358E420F8E}"/>
    <cellStyle name="Normal 5 6 2 2 3 3" xfId="1050" xr:uid="{EEEA602F-A175-4198-897F-60AE32D92BFF}"/>
    <cellStyle name="Normal 5 6 2 2 3 4" xfId="1051" xr:uid="{C16676B8-0BD5-40BD-BED0-58A6457D0186}"/>
    <cellStyle name="Normal 5 6 2 2 3 5" xfId="1052" xr:uid="{12481873-E8C3-471A-BCA7-74E8C8F30DDE}"/>
    <cellStyle name="Normal 5 6 2 2 4" xfId="1053" xr:uid="{E99B10B6-80F4-46B4-BFF8-1270F55DB958}"/>
    <cellStyle name="Normal 5 6 2 2 4 2" xfId="1054" xr:uid="{D949FEDE-6FF3-468B-89E8-64F043F2267D}"/>
    <cellStyle name="Normal 5 6 2 2 4 3" xfId="1055" xr:uid="{F594BD5D-0A94-4120-8F43-E5F52BC471C6}"/>
    <cellStyle name="Normal 5 6 2 2 4 4" xfId="1056" xr:uid="{4BE5E6D0-E0A1-4C5A-8AE6-40DC13BF3884}"/>
    <cellStyle name="Normal 5 6 2 2 5" xfId="1057" xr:uid="{AF087344-83EC-4711-822E-9FC9531570E0}"/>
    <cellStyle name="Normal 5 6 2 2 5 2" xfId="1058" xr:uid="{C74CB60A-CEE7-4FBE-9749-1AB1CAF30FE1}"/>
    <cellStyle name="Normal 5 6 2 2 5 3" xfId="1059" xr:uid="{4B7D6085-130F-4ABD-851C-F680C947E6BF}"/>
    <cellStyle name="Normal 5 6 2 2 5 4" xfId="1060" xr:uid="{1D3F7F26-C60E-4405-9ABD-79BB7AAA9783}"/>
    <cellStyle name="Normal 5 6 2 2 6" xfId="1061" xr:uid="{616A9587-1CF1-4622-B7D7-FBF6F4B88893}"/>
    <cellStyle name="Normal 5 6 2 2 7" xfId="1062" xr:uid="{DFEE37B2-BFEE-4F47-A4BA-53EEA3A478B5}"/>
    <cellStyle name="Normal 5 6 2 2 8" xfId="1063" xr:uid="{0FFA7C5C-7285-4EFB-AC3F-80808B284A35}"/>
    <cellStyle name="Normal 5 6 2 3" xfId="1064" xr:uid="{46AB3C2E-6EBA-411A-BF93-E33AA477D62F}"/>
    <cellStyle name="Normal 5 6 2 3 2" xfId="1065" xr:uid="{028C00F3-2A91-4197-B01A-ACCC900B02DE}"/>
    <cellStyle name="Normal 5 6 2 3 2 2" xfId="1066" xr:uid="{82643100-9368-488F-9864-DBEC819F14BF}"/>
    <cellStyle name="Normal 5 6 2 3 2 3" xfId="1067" xr:uid="{E7AB919F-01E4-45B6-A1BB-54752952EBB2}"/>
    <cellStyle name="Normal 5 6 2 3 2 4" xfId="1068" xr:uid="{C2B107F4-EC14-4244-AFAB-11CDC2DE5B02}"/>
    <cellStyle name="Normal 5 6 2 3 3" xfId="1069" xr:uid="{D5453C27-6154-49D6-92A4-8EBE9FD21FFE}"/>
    <cellStyle name="Normal 5 6 2 3 3 2" xfId="1070" xr:uid="{0EE30348-03E6-4CED-8A31-EA523EA74D29}"/>
    <cellStyle name="Normal 5 6 2 3 3 3" xfId="1071" xr:uid="{64D7DD65-7EED-4FD2-BF1B-0E5952635E1C}"/>
    <cellStyle name="Normal 5 6 2 3 3 4" xfId="1072" xr:uid="{C397AAF1-8379-4C4D-B702-2D185F746F2A}"/>
    <cellStyle name="Normal 5 6 2 3 4" xfId="1073" xr:uid="{2BFB06B5-E106-4DCC-89A8-92F5274F50E1}"/>
    <cellStyle name="Normal 5 6 2 3 5" xfId="1074" xr:uid="{7412D884-53E1-40BA-9433-E8080FDBB7A0}"/>
    <cellStyle name="Normal 5 6 2 3 6" xfId="1075" xr:uid="{B9088B04-E27D-4F7F-8DA8-8435DCD3A9A0}"/>
    <cellStyle name="Normal 5 6 2 4" xfId="1076" xr:uid="{C6D16E3C-08DE-46B1-AE65-752163DC6688}"/>
    <cellStyle name="Normal 5 6 2 4 2" xfId="1077" xr:uid="{48F3EC82-3E91-405A-B44F-36252017762C}"/>
    <cellStyle name="Normal 5 6 2 4 2 2" xfId="1078" xr:uid="{E2AD96B2-50D9-4D4D-A082-F38E18339956}"/>
    <cellStyle name="Normal 5 6 2 4 2 3" xfId="1079" xr:uid="{3A4F48EE-29C6-419C-A001-933CFF90E7A9}"/>
    <cellStyle name="Normal 5 6 2 4 2 4" xfId="1080" xr:uid="{9DD9EA2C-0C16-4016-9CA9-38DB4E495361}"/>
    <cellStyle name="Normal 5 6 2 4 3" xfId="1081" xr:uid="{AE5FCE36-C50F-40AD-A082-45C46E264A89}"/>
    <cellStyle name="Normal 5 6 2 4 4" xfId="1082" xr:uid="{6E738FE8-6ABD-4578-A42E-F687765AA21D}"/>
    <cellStyle name="Normal 5 6 2 4 5" xfId="1083" xr:uid="{733690E1-5252-4492-934C-8D46203A6A74}"/>
    <cellStyle name="Normal 5 6 2 5" xfId="1084" xr:uid="{20A9D0D6-D328-4D72-BFB0-47AC363ABA69}"/>
    <cellStyle name="Normal 5 6 2 5 2" xfId="1085" xr:uid="{15E0E4AE-22D4-4966-BE88-6C694AD66488}"/>
    <cellStyle name="Normal 5 6 2 5 3" xfId="1086" xr:uid="{C8D6304F-09B9-4CE9-BE07-99A14D897296}"/>
    <cellStyle name="Normal 5 6 2 5 4" xfId="1087" xr:uid="{7AB6A217-E67C-41F5-8BC6-9C275336D58B}"/>
    <cellStyle name="Normal 5 6 2 6" xfId="1088" xr:uid="{E46410E4-95BC-4F07-9B98-C5DDE3276D53}"/>
    <cellStyle name="Normal 5 6 2 6 2" xfId="1089" xr:uid="{CED9F0A3-04B7-42FF-9631-0ED648B10D51}"/>
    <cellStyle name="Normal 5 6 2 6 3" xfId="1090" xr:uid="{5AC35832-2139-4A5D-B67C-15E35985456B}"/>
    <cellStyle name="Normal 5 6 2 6 4" xfId="1091" xr:uid="{39D6F0C5-D041-4CAD-8B19-D23CCC1EF86B}"/>
    <cellStyle name="Normal 5 6 2 7" xfId="1092" xr:uid="{2A4D8ACB-19A1-44E6-BC4B-EA9350E6994B}"/>
    <cellStyle name="Normal 5 6 2 8" xfId="1093" xr:uid="{4C45455A-601F-4182-AC17-31CBE8B3D62D}"/>
    <cellStyle name="Normal 5 6 2 9" xfId="1094" xr:uid="{8DE2C171-DE9E-4548-A6B4-AB752AC08EA8}"/>
    <cellStyle name="Normal 5 6 3" xfId="1095" xr:uid="{1EB9D9C0-881D-49C7-9F07-59EC3D6D7FA3}"/>
    <cellStyle name="Normal 5 6 3 2" xfId="1096" xr:uid="{B633ACD7-1409-46B5-A30F-393797109E5E}"/>
    <cellStyle name="Normal 5 6 3 2 2" xfId="1097" xr:uid="{F2BB5DA6-57AF-49E5-93C7-2C88680288ED}"/>
    <cellStyle name="Normal 5 6 3 2 2 2" xfId="1098" xr:uid="{5AE8D211-17D9-4532-8731-18F282E06D3C}"/>
    <cellStyle name="Normal 5 6 3 2 2 2 2" xfId="3917" xr:uid="{08896D82-1E03-4B4B-9145-4D3601F9E56B}"/>
    <cellStyle name="Normal 5 6 3 2 2 3" xfId="1099" xr:uid="{A4C4776B-A393-40E0-8A8D-2A715B83EEE7}"/>
    <cellStyle name="Normal 5 6 3 2 2 4" xfId="1100" xr:uid="{AB3B0EE8-D869-48C2-90A9-5D37A9973430}"/>
    <cellStyle name="Normal 5 6 3 2 3" xfId="1101" xr:uid="{AD2C1E46-6CFF-4CCD-9BE5-6955D7C7BB5C}"/>
    <cellStyle name="Normal 5 6 3 2 3 2" xfId="1102" xr:uid="{1BA6F223-BCFB-412D-9E43-39674F60FAC7}"/>
    <cellStyle name="Normal 5 6 3 2 3 3" xfId="1103" xr:uid="{CE13BB66-FC23-4ED6-A2BE-CBE74AD97787}"/>
    <cellStyle name="Normal 5 6 3 2 3 4" xfId="1104" xr:uid="{0DC56EC2-BA4D-4F9C-B647-D7FC2E27B0BF}"/>
    <cellStyle name="Normal 5 6 3 2 4" xfId="1105" xr:uid="{259355C0-7F7F-49E9-A035-D2D4F1DA35F3}"/>
    <cellStyle name="Normal 5 6 3 2 5" xfId="1106" xr:uid="{EE2F8452-0586-4C57-BC71-7833139DBDDB}"/>
    <cellStyle name="Normal 5 6 3 2 6" xfId="1107" xr:uid="{B86E4177-EBD1-44B9-B206-51E946D3C90C}"/>
    <cellStyle name="Normal 5 6 3 3" xfId="1108" xr:uid="{7175C0B2-27BF-4EE1-BFDC-5BEF71DFE861}"/>
    <cellStyle name="Normal 5 6 3 3 2" xfId="1109" xr:uid="{FDABD2AC-2929-4B7C-AB90-C4CFCF63AD70}"/>
    <cellStyle name="Normal 5 6 3 3 2 2" xfId="1110" xr:uid="{C62EC6D6-E40E-4225-988F-26A1FDA259C9}"/>
    <cellStyle name="Normal 5 6 3 3 2 3" xfId="1111" xr:uid="{417F6322-354D-4029-979F-F05CCBB69E61}"/>
    <cellStyle name="Normal 5 6 3 3 2 4" xfId="1112" xr:uid="{DB4807B3-6597-4995-86B3-0C2E19D779BA}"/>
    <cellStyle name="Normal 5 6 3 3 3" xfId="1113" xr:uid="{8D573DC0-ABA4-430A-AEF8-53C09923B429}"/>
    <cellStyle name="Normal 5 6 3 3 4" xfId="1114" xr:uid="{24A5A174-8BF2-4FE1-88C5-B8B07EC99482}"/>
    <cellStyle name="Normal 5 6 3 3 5" xfId="1115" xr:uid="{E8565A28-0ACC-4D63-9DD5-3E28E3E188DA}"/>
    <cellStyle name="Normal 5 6 3 4" xfId="1116" xr:uid="{E2AAC34A-5962-4EA4-95B6-9CE3D46AB40C}"/>
    <cellStyle name="Normal 5 6 3 4 2" xfId="1117" xr:uid="{FC335EAD-4C40-4C37-803C-103F66CB8D0A}"/>
    <cellStyle name="Normal 5 6 3 4 3" xfId="1118" xr:uid="{D917D4E8-0939-467A-B459-E7EC990A7AE2}"/>
    <cellStyle name="Normal 5 6 3 4 4" xfId="1119" xr:uid="{4142F9F1-07A7-4196-AA18-736880DD0220}"/>
    <cellStyle name="Normal 5 6 3 5" xfId="1120" xr:uid="{C0B98469-385C-4800-A066-DA966D1CD31C}"/>
    <cellStyle name="Normal 5 6 3 5 2" xfId="1121" xr:uid="{C7274354-1E6A-453B-85E3-A4108A08D018}"/>
    <cellStyle name="Normal 5 6 3 5 3" xfId="1122" xr:uid="{EA613517-8ACC-4942-A3A2-4E39717FF314}"/>
    <cellStyle name="Normal 5 6 3 5 4" xfId="1123" xr:uid="{D34FFE48-4DB2-4E3E-832B-F2F61BB64D7F}"/>
    <cellStyle name="Normal 5 6 3 6" xfId="1124" xr:uid="{663CCB00-FA11-4C2A-8019-20CB193B3B98}"/>
    <cellStyle name="Normal 5 6 3 7" xfId="1125" xr:uid="{65945544-76B1-410A-81A5-3339C7B892B2}"/>
    <cellStyle name="Normal 5 6 3 8" xfId="1126" xr:uid="{4AE40CF6-B814-4EC6-AD6D-1468550AFA50}"/>
    <cellStyle name="Normal 5 6 4" xfId="1127" xr:uid="{B60FCC5C-7C9E-42C2-8C27-4D6CA4ED1B57}"/>
    <cellStyle name="Normal 5 6 4 2" xfId="1128" xr:uid="{C2EB6594-5E5C-4616-8E33-C8A6B6CEBD7E}"/>
    <cellStyle name="Normal 5 6 4 2 2" xfId="1129" xr:uid="{6DF6801E-D2E7-4127-AC42-F0CEE4891013}"/>
    <cellStyle name="Normal 5 6 4 2 2 2" xfId="1130" xr:uid="{CABA1349-C092-44F8-B10D-2FEA4A1A8371}"/>
    <cellStyle name="Normal 5 6 4 2 2 3" xfId="1131" xr:uid="{75B0964E-2743-428D-8819-510ECDA7F7A3}"/>
    <cellStyle name="Normal 5 6 4 2 2 4" xfId="1132" xr:uid="{E4A4A2D9-6F56-403C-BB8A-74487DCBD25C}"/>
    <cellStyle name="Normal 5 6 4 2 3" xfId="1133" xr:uid="{E1BF5490-8D81-4314-BC32-669DF8FAC4DC}"/>
    <cellStyle name="Normal 5 6 4 2 4" xfId="1134" xr:uid="{258B991F-BF9C-4DBE-81C4-B9BDEC8BC078}"/>
    <cellStyle name="Normal 5 6 4 2 5" xfId="1135" xr:uid="{A6D720DA-5EC2-4ACE-B814-5F73025EDB98}"/>
    <cellStyle name="Normal 5 6 4 3" xfId="1136" xr:uid="{3DB61F63-2F62-42FA-954F-9B1B60919EF4}"/>
    <cellStyle name="Normal 5 6 4 3 2" xfId="1137" xr:uid="{965757B6-302A-4929-8BF3-1257919ECB82}"/>
    <cellStyle name="Normal 5 6 4 3 3" xfId="1138" xr:uid="{5C3C25FB-B97B-46BF-AB5A-39421AF4DA35}"/>
    <cellStyle name="Normal 5 6 4 3 4" xfId="1139" xr:uid="{2B2C77C8-F3DF-4377-996E-5021E67E0AFA}"/>
    <cellStyle name="Normal 5 6 4 4" xfId="1140" xr:uid="{2FFB4F14-7133-42A4-95FD-0F8A8393A98F}"/>
    <cellStyle name="Normal 5 6 4 4 2" xfId="1141" xr:uid="{003E5154-E7C3-4478-B862-5A3209DCCB3A}"/>
    <cellStyle name="Normal 5 6 4 4 3" xfId="1142" xr:uid="{C4D9EF77-A29D-4123-A872-6AFCAD53A4EB}"/>
    <cellStyle name="Normal 5 6 4 4 4" xfId="1143" xr:uid="{628AFEB9-3AF1-45FE-9E4B-3D317DF72955}"/>
    <cellStyle name="Normal 5 6 4 5" xfId="1144" xr:uid="{F61E8C55-3DFF-441D-84B8-2034B53E7EB9}"/>
    <cellStyle name="Normal 5 6 4 6" xfId="1145" xr:uid="{23C7C560-1BD5-4938-A860-7625910B1183}"/>
    <cellStyle name="Normal 5 6 4 7" xfId="1146" xr:uid="{CC79258C-6A3D-46A5-92E1-4229A72D5DAF}"/>
    <cellStyle name="Normal 5 6 5" xfId="1147" xr:uid="{21909348-DC07-4178-81FF-972C5CFE1C12}"/>
    <cellStyle name="Normal 5 6 5 2" xfId="1148" xr:uid="{67D09777-298B-456C-9CF3-6C0E6F302350}"/>
    <cellStyle name="Normal 5 6 5 2 2" xfId="1149" xr:uid="{3F8FE510-2EC6-4DCC-BEE6-3EF1982EEF5C}"/>
    <cellStyle name="Normal 5 6 5 2 3" xfId="1150" xr:uid="{2AF9C5E7-72F8-4219-A637-9809CCB13832}"/>
    <cellStyle name="Normal 5 6 5 2 4" xfId="1151" xr:uid="{3B14BB79-F774-4670-878C-723A8ABFCCAF}"/>
    <cellStyle name="Normal 5 6 5 3" xfId="1152" xr:uid="{720AB4F1-1312-44A8-8110-AB448CCBD244}"/>
    <cellStyle name="Normal 5 6 5 3 2" xfId="1153" xr:uid="{8B1AE344-2246-4698-B0C0-62EE1D010C2A}"/>
    <cellStyle name="Normal 5 6 5 3 3" xfId="1154" xr:uid="{E6F77A8E-BDD2-4007-B329-ED47CFF16338}"/>
    <cellStyle name="Normal 5 6 5 3 4" xfId="1155" xr:uid="{1D44437F-ABE1-43AB-9D49-B0DB4230F982}"/>
    <cellStyle name="Normal 5 6 5 4" xfId="1156" xr:uid="{54D73914-643D-49BC-8521-592F4BDC182B}"/>
    <cellStyle name="Normal 5 6 5 5" xfId="1157" xr:uid="{FA76EFD2-520E-419D-82C5-6CB6E6E6233E}"/>
    <cellStyle name="Normal 5 6 5 6" xfId="1158" xr:uid="{465603F9-A1F2-4CD4-8736-7228BCF16C60}"/>
    <cellStyle name="Normal 5 6 6" xfId="1159" xr:uid="{27C45FE4-C624-43F8-BF4E-EF8DAC94BC09}"/>
    <cellStyle name="Normal 5 6 6 2" xfId="1160" xr:uid="{F135BD56-A0F5-41E6-BAAC-D4B6DED824AB}"/>
    <cellStyle name="Normal 5 6 6 2 2" xfId="1161" xr:uid="{2BDCDCFE-A4DD-4C58-B7B4-42D66F7CCAAF}"/>
    <cellStyle name="Normal 5 6 6 2 3" xfId="1162" xr:uid="{576B1BF7-CD12-47DE-9EA5-A703B98C5CB6}"/>
    <cellStyle name="Normal 5 6 6 2 4" xfId="1163" xr:uid="{93FD90F6-D78A-4BD1-AA4A-2E04B7A12162}"/>
    <cellStyle name="Normal 5 6 6 3" xfId="1164" xr:uid="{8381B214-A903-4891-AF5C-89C8097385F6}"/>
    <cellStyle name="Normal 5 6 6 4" xfId="1165" xr:uid="{4B9319FD-60CB-4E50-A64C-ABBBBC05B301}"/>
    <cellStyle name="Normal 5 6 6 5" xfId="1166" xr:uid="{BEB963C0-8693-4EEE-A811-9DA18091A57C}"/>
    <cellStyle name="Normal 5 6 7" xfId="1167" xr:uid="{8E0CA53A-21D5-4871-8419-4D54191797C3}"/>
    <cellStyle name="Normal 5 6 7 2" xfId="1168" xr:uid="{9FF2F0D2-22CC-44B6-B6BC-44BE3D6AFD48}"/>
    <cellStyle name="Normal 5 6 7 3" xfId="1169" xr:uid="{36092F10-01D4-4816-B253-8859886F5ECB}"/>
    <cellStyle name="Normal 5 6 7 4" xfId="1170" xr:uid="{6D08D901-6A8A-4E4E-A9CB-BEDBD14A424D}"/>
    <cellStyle name="Normal 5 6 8" xfId="1171" xr:uid="{3D823FB0-52C5-4E20-9D2F-0602BD260E14}"/>
    <cellStyle name="Normal 5 6 8 2" xfId="1172" xr:uid="{85CE99A2-2EBD-4B6C-BD74-B2618E91A5EC}"/>
    <cellStyle name="Normal 5 6 8 3" xfId="1173" xr:uid="{4386C89B-23C0-4243-BE4E-E4E69D16DB24}"/>
    <cellStyle name="Normal 5 6 8 4" xfId="1174" xr:uid="{2F73B71F-1052-4BC0-95B2-075BF649A4AF}"/>
    <cellStyle name="Normal 5 6 9" xfId="1175" xr:uid="{33F21344-BFBF-479E-B67B-041F0F530FFF}"/>
    <cellStyle name="Normal 5 7" xfId="1176" xr:uid="{1DE04603-84E4-40AF-8FBD-8A0AF958EC6B}"/>
    <cellStyle name="Normal 5 7 2" xfId="1177" xr:uid="{CEB0133A-3BBD-49B6-8CB2-C28BE5662688}"/>
    <cellStyle name="Normal 5 7 2 2" xfId="1178" xr:uid="{7C218274-7935-45FD-A0C5-79A7B85EA0A8}"/>
    <cellStyle name="Normal 5 7 2 2 2" xfId="1179" xr:uid="{72B02FA5-7394-4156-A95B-CFE756516729}"/>
    <cellStyle name="Normal 5 7 2 2 2 2" xfId="1180" xr:uid="{FF714AA4-E725-421A-A2E5-69E73E0DEAF6}"/>
    <cellStyle name="Normal 5 7 2 2 2 3" xfId="1181" xr:uid="{B6B6C8FE-C149-496C-97FF-89C36A437841}"/>
    <cellStyle name="Normal 5 7 2 2 2 4" xfId="1182" xr:uid="{6F895ABF-1DBD-4BB9-8CCC-1B2C78B351AC}"/>
    <cellStyle name="Normal 5 7 2 2 3" xfId="1183" xr:uid="{982BC9C8-2FD7-4D93-9251-05027A423327}"/>
    <cellStyle name="Normal 5 7 2 2 3 2" xfId="1184" xr:uid="{ADB0F43B-9A31-443F-AD5A-646241862A84}"/>
    <cellStyle name="Normal 5 7 2 2 3 3" xfId="1185" xr:uid="{4846BEF7-3576-4378-85FE-856DB2A7F26E}"/>
    <cellStyle name="Normal 5 7 2 2 3 4" xfId="1186" xr:uid="{C379D696-FBF3-47A2-9DE2-E5A73008A3A0}"/>
    <cellStyle name="Normal 5 7 2 2 4" xfId="1187" xr:uid="{BDE6A628-BD3B-4251-9214-5B7EC7718207}"/>
    <cellStyle name="Normal 5 7 2 2 5" xfId="1188" xr:uid="{01167AEE-F7B8-4E71-AA3E-EEECD6C18E44}"/>
    <cellStyle name="Normal 5 7 2 2 6" xfId="1189" xr:uid="{D9D34D81-8F63-4772-A796-2FD965BB0E4F}"/>
    <cellStyle name="Normal 5 7 2 3" xfId="1190" xr:uid="{9E4E3B97-30D6-4478-B370-76829F20AEB0}"/>
    <cellStyle name="Normal 5 7 2 3 2" xfId="1191" xr:uid="{9D5A5546-C312-4D54-81B9-B18787186BC6}"/>
    <cellStyle name="Normal 5 7 2 3 2 2" xfId="1192" xr:uid="{73FBA00F-68EC-4BD6-A705-831409AB56F7}"/>
    <cellStyle name="Normal 5 7 2 3 2 3" xfId="1193" xr:uid="{34E6100D-DD17-476D-9610-E7A493069E10}"/>
    <cellStyle name="Normal 5 7 2 3 2 4" xfId="1194" xr:uid="{6BA6EC68-14B4-48F4-BCB4-1B972DB3D06C}"/>
    <cellStyle name="Normal 5 7 2 3 3" xfId="1195" xr:uid="{1F879C5A-EC28-4805-B435-568B6CD279F7}"/>
    <cellStyle name="Normal 5 7 2 3 4" xfId="1196" xr:uid="{1BDF6C73-4F76-4D60-8AED-B9FE83533EF7}"/>
    <cellStyle name="Normal 5 7 2 3 5" xfId="1197" xr:uid="{BB5A633F-6287-4E68-9002-C1B7E6B42177}"/>
    <cellStyle name="Normal 5 7 2 4" xfId="1198" xr:uid="{73503060-F83D-4072-B55D-8B3847B607F2}"/>
    <cellStyle name="Normal 5 7 2 4 2" xfId="1199" xr:uid="{06091417-3029-4B6D-ABEF-896AD79A4A05}"/>
    <cellStyle name="Normal 5 7 2 4 3" xfId="1200" xr:uid="{03543E36-350A-4770-B17E-429DC3CB1479}"/>
    <cellStyle name="Normal 5 7 2 4 4" xfId="1201" xr:uid="{C68D6911-5982-49C2-8D19-EAB2A0C59662}"/>
    <cellStyle name="Normal 5 7 2 5" xfId="1202" xr:uid="{C4C8012F-E62E-445F-ACBA-2051DEB5FD8D}"/>
    <cellStyle name="Normal 5 7 2 5 2" xfId="1203" xr:uid="{453F1CD0-564E-42A1-808B-7AA30A77057D}"/>
    <cellStyle name="Normal 5 7 2 5 3" xfId="1204" xr:uid="{570B1FB3-F2C5-4F8B-89F4-C7CD9C58E06F}"/>
    <cellStyle name="Normal 5 7 2 5 4" xfId="1205" xr:uid="{006C5F46-D71E-424F-80E9-59514C007178}"/>
    <cellStyle name="Normal 5 7 2 6" xfId="1206" xr:uid="{AAD158A8-E9C6-410C-A014-3D064D459BF4}"/>
    <cellStyle name="Normal 5 7 2 7" xfId="1207" xr:uid="{1F7C260E-B009-47B3-AAEE-6CE7B43153DF}"/>
    <cellStyle name="Normal 5 7 2 8" xfId="1208" xr:uid="{E3275FB0-77B3-4747-B893-B5B807FB2A64}"/>
    <cellStyle name="Normal 5 7 3" xfId="1209" xr:uid="{36935892-74CD-4A99-865D-8247D9A3FC53}"/>
    <cellStyle name="Normal 5 7 3 2" xfId="1210" xr:uid="{4F1A7BCD-A96C-4BF0-BE93-B2CF98930A7E}"/>
    <cellStyle name="Normal 5 7 3 2 2" xfId="1211" xr:uid="{6C1E4E24-449D-4901-902B-8C5F7ECE30DF}"/>
    <cellStyle name="Normal 5 7 3 2 3" xfId="1212" xr:uid="{A1F98076-57B8-4933-9A95-75068204574D}"/>
    <cellStyle name="Normal 5 7 3 2 4" xfId="1213" xr:uid="{59763A94-3FB7-4C5B-8281-081E0E012BBA}"/>
    <cellStyle name="Normal 5 7 3 3" xfId="1214" xr:uid="{AB6F5321-E92C-46B2-A29F-44E8BD733705}"/>
    <cellStyle name="Normal 5 7 3 3 2" xfId="1215" xr:uid="{8B5A2631-B334-4507-A87C-7057774A228A}"/>
    <cellStyle name="Normal 5 7 3 3 3" xfId="1216" xr:uid="{9E2A8CF9-B21A-4E3C-BF61-601185D1F17E}"/>
    <cellStyle name="Normal 5 7 3 3 4" xfId="1217" xr:uid="{1A650381-D1D0-42BE-BF1B-9A46A1527732}"/>
    <cellStyle name="Normal 5 7 3 4" xfId="1218" xr:uid="{3CEA16B5-FE6C-429B-BA35-310B4C639C5A}"/>
    <cellStyle name="Normal 5 7 3 5" xfId="1219" xr:uid="{8A38E3D3-F438-4E3A-84A4-B66050A449E6}"/>
    <cellStyle name="Normal 5 7 3 6" xfId="1220" xr:uid="{C4836595-954E-41A2-8693-89DD6B89C60F}"/>
    <cellStyle name="Normal 5 7 4" xfId="1221" xr:uid="{578504AD-54B0-4215-A235-0C185631F804}"/>
    <cellStyle name="Normal 5 7 4 2" xfId="1222" xr:uid="{8000915C-FCEB-4C87-8B1E-0D2C6DF5D1A7}"/>
    <cellStyle name="Normal 5 7 4 2 2" xfId="1223" xr:uid="{81B12DA7-E4E4-49D9-A7FA-B0E62C1C9673}"/>
    <cellStyle name="Normal 5 7 4 2 3" xfId="1224" xr:uid="{F7A41D8D-AAD2-4D90-8936-45DD6EE6CC1B}"/>
    <cellStyle name="Normal 5 7 4 2 4" xfId="1225" xr:uid="{56F5C73B-2737-49C0-A0AB-C3B5CFCF43FA}"/>
    <cellStyle name="Normal 5 7 4 3" xfId="1226" xr:uid="{7CF19682-1524-4B8F-90ED-B4933492D1F9}"/>
    <cellStyle name="Normal 5 7 4 4" xfId="1227" xr:uid="{3560C73F-A743-47EE-B744-082ABBC1527A}"/>
    <cellStyle name="Normal 5 7 4 5" xfId="1228" xr:uid="{74D71606-F9D3-4CE3-87C4-44D879DC3E20}"/>
    <cellStyle name="Normal 5 7 5" xfId="1229" xr:uid="{1C28CEAD-0B43-4140-A7D1-86843EB96252}"/>
    <cellStyle name="Normal 5 7 5 2" xfId="1230" xr:uid="{E1250C30-0368-4F56-BE06-AE0ADA3C359F}"/>
    <cellStyle name="Normal 5 7 5 3" xfId="1231" xr:uid="{7C2FAE05-9B22-4C09-B1A3-00258155D193}"/>
    <cellStyle name="Normal 5 7 5 4" xfId="1232" xr:uid="{91F16652-6514-4B09-B019-7CF6855A8C9D}"/>
    <cellStyle name="Normal 5 7 6" xfId="1233" xr:uid="{780A7239-993C-47E2-AF23-994953201DF3}"/>
    <cellStyle name="Normal 5 7 6 2" xfId="1234" xr:uid="{BCD02FB0-66CB-4BCE-BD67-4BCD64377A3B}"/>
    <cellStyle name="Normal 5 7 6 3" xfId="1235" xr:uid="{50FB39DF-341A-4C4D-9D69-35ACA026045F}"/>
    <cellStyle name="Normal 5 7 6 4" xfId="1236" xr:uid="{1729247C-A094-4A74-9DCA-84B418212B4F}"/>
    <cellStyle name="Normal 5 7 7" xfId="1237" xr:uid="{88ED8BC9-CB6B-4BDC-BEB7-3FA49609839E}"/>
    <cellStyle name="Normal 5 7 8" xfId="1238" xr:uid="{32820D22-10F3-4A1A-8E37-203FE10972FB}"/>
    <cellStyle name="Normal 5 7 9" xfId="1239" xr:uid="{855AA763-596A-419E-A1BE-BCBEC1762CD7}"/>
    <cellStyle name="Normal 5 8" xfId="1240" xr:uid="{65EA8E43-7D04-4306-BCE3-51C55467FDDD}"/>
    <cellStyle name="Normal 5 8 2" xfId="1241" xr:uid="{C209BB0D-8038-4B56-A331-D2610CD002DD}"/>
    <cellStyle name="Normal 5 8 2 2" xfId="1242" xr:uid="{3791B4A8-0CCB-4DEE-84F1-BB32C541E6AE}"/>
    <cellStyle name="Normal 5 8 2 2 2" xfId="1243" xr:uid="{901DB3A7-83C6-43DC-889B-7BFC59F53D87}"/>
    <cellStyle name="Normal 5 8 2 2 2 2" xfId="3918" xr:uid="{B9296A25-ECA9-4740-A845-A0389A03EA86}"/>
    <cellStyle name="Normal 5 8 2 2 3" xfId="1244" xr:uid="{485890A5-3B48-4692-B4D6-7B588E6E8B87}"/>
    <cellStyle name="Normal 5 8 2 2 4" xfId="1245" xr:uid="{A8DF4906-8388-4E27-A30F-A73AB06C6E56}"/>
    <cellStyle name="Normal 5 8 2 3" xfId="1246" xr:uid="{F63F2926-695E-4C63-B422-7B1D51FDAA7B}"/>
    <cellStyle name="Normal 5 8 2 3 2" xfId="1247" xr:uid="{4FE89056-DE10-4640-9753-97BC6DAA605A}"/>
    <cellStyle name="Normal 5 8 2 3 3" xfId="1248" xr:uid="{CDCFE249-24CD-42FE-BED0-47D801C1F164}"/>
    <cellStyle name="Normal 5 8 2 3 4" xfId="1249" xr:uid="{E501DBDE-CA45-4174-8B7F-C507E3888A3B}"/>
    <cellStyle name="Normal 5 8 2 4" xfId="1250" xr:uid="{5561D901-9A1C-436B-8BC9-210851560C54}"/>
    <cellStyle name="Normal 5 8 2 5" xfId="1251" xr:uid="{3B23C003-B3E3-4FF6-B8C1-C99E2019003B}"/>
    <cellStyle name="Normal 5 8 2 6" xfId="1252" xr:uid="{E97D1B09-5105-40B8-B461-CA63FA3646BE}"/>
    <cellStyle name="Normal 5 8 3" xfId="1253" xr:uid="{E2DDE9F0-871F-436B-B2F3-1134D5A482BE}"/>
    <cellStyle name="Normal 5 8 3 2" xfId="1254" xr:uid="{A7281D43-1500-4F71-B202-8FE216F74656}"/>
    <cellStyle name="Normal 5 8 3 2 2" xfId="1255" xr:uid="{0FAB3869-4C33-4DA7-BA3C-3E470D7A41E4}"/>
    <cellStyle name="Normal 5 8 3 2 3" xfId="1256" xr:uid="{E1BD28D9-DAFC-4FAB-8E17-D053A4293016}"/>
    <cellStyle name="Normal 5 8 3 2 4" xfId="1257" xr:uid="{213731A0-A5FD-47B6-B8A2-A767160B29C5}"/>
    <cellStyle name="Normal 5 8 3 3" xfId="1258" xr:uid="{CE2E580F-D856-41A0-A690-8C8CB8DB0D56}"/>
    <cellStyle name="Normal 5 8 3 4" xfId="1259" xr:uid="{12DE830F-9F88-45D6-82F2-8D1ADAC6DB93}"/>
    <cellStyle name="Normal 5 8 3 5" xfId="1260" xr:uid="{A2350247-5356-47B3-A7CF-4EF5EC75A703}"/>
    <cellStyle name="Normal 5 8 4" xfId="1261" xr:uid="{47BEA867-CBB4-429D-B42C-DE5822DEE5DF}"/>
    <cellStyle name="Normal 5 8 4 2" xfId="1262" xr:uid="{2B8EE72C-5E1C-4BBA-8E5B-5EEB4AA59A62}"/>
    <cellStyle name="Normal 5 8 4 3" xfId="1263" xr:uid="{EB0DDB9E-B932-40AE-AC7E-FE4B93F7840B}"/>
    <cellStyle name="Normal 5 8 4 4" xfId="1264" xr:uid="{07781F12-FED7-4CDA-B068-793F2CA3AF03}"/>
    <cellStyle name="Normal 5 8 5" xfId="1265" xr:uid="{09439DE0-0C49-4C07-9801-0DABB6C75498}"/>
    <cellStyle name="Normal 5 8 5 2" xfId="1266" xr:uid="{91D1C529-FBEB-45EC-A314-6CC3F63F05D2}"/>
    <cellStyle name="Normal 5 8 5 3" xfId="1267" xr:uid="{216E930F-648F-4B79-A177-3079B063640E}"/>
    <cellStyle name="Normal 5 8 5 4" xfId="1268" xr:uid="{77981AB4-49A3-4817-8D17-E0CBB1009B81}"/>
    <cellStyle name="Normal 5 8 6" xfId="1269" xr:uid="{41A19EF2-4A21-4E3C-98D6-6549D08EC298}"/>
    <cellStyle name="Normal 5 8 7" xfId="1270" xr:uid="{55822966-94F8-4C47-B519-1D49652B3045}"/>
    <cellStyle name="Normal 5 8 8" xfId="1271" xr:uid="{A65220AF-C9B8-4E6D-9E0E-0D4D61BBD2E0}"/>
    <cellStyle name="Normal 5 9" xfId="1272" xr:uid="{5B400851-AD23-48EF-B383-E26139D28252}"/>
    <cellStyle name="Normal 5 9 2" xfId="1273" xr:uid="{BFB36105-2C18-45B8-97FA-B01E5CCAC1B9}"/>
    <cellStyle name="Normal 5 9 2 2" xfId="1274" xr:uid="{12C5F943-945B-4810-859C-CA2B1ADA7FA5}"/>
    <cellStyle name="Normal 5 9 2 2 2" xfId="1275" xr:uid="{403D2771-4A17-4C26-B2F6-FD32AE83E40D}"/>
    <cellStyle name="Normal 5 9 2 2 3" xfId="1276" xr:uid="{5B5F3DDF-6316-46DA-982F-4686EED4C0A6}"/>
    <cellStyle name="Normal 5 9 2 2 4" xfId="1277" xr:uid="{74B55D37-DCFE-49B6-9BC7-CF06626BA201}"/>
    <cellStyle name="Normal 5 9 2 3" xfId="1278" xr:uid="{05254CB6-7023-4995-9973-28EFAAEB48D8}"/>
    <cellStyle name="Normal 5 9 2 4" xfId="1279" xr:uid="{D7D71C62-3FD1-42ED-8BD7-A9CFC4FA96A8}"/>
    <cellStyle name="Normal 5 9 2 5" xfId="1280" xr:uid="{C7233C60-4807-4523-AB5C-69CD83C088FA}"/>
    <cellStyle name="Normal 5 9 3" xfId="1281" xr:uid="{38F67EDC-57AA-41DC-B972-50271F2AD329}"/>
    <cellStyle name="Normal 5 9 3 2" xfId="1282" xr:uid="{A21559AB-C8B9-43BA-8459-79430A24F67E}"/>
    <cellStyle name="Normal 5 9 3 3" xfId="1283" xr:uid="{B0C4454E-5AD2-43EC-89B8-C72CFE88E847}"/>
    <cellStyle name="Normal 5 9 3 4" xfId="1284" xr:uid="{B07D076A-45F5-4B67-8F49-4B9790A83370}"/>
    <cellStyle name="Normal 5 9 4" xfId="1285" xr:uid="{300D1CD0-884B-4233-BE11-05CCDC5B063F}"/>
    <cellStyle name="Normal 5 9 4 2" xfId="1286" xr:uid="{22548D4F-12E4-4719-A069-2D3505C22E15}"/>
    <cellStyle name="Normal 5 9 4 3" xfId="1287" xr:uid="{796C4868-E041-481E-AA37-D707E4055421}"/>
    <cellStyle name="Normal 5 9 4 4" xfId="1288" xr:uid="{C2A1FB4C-D260-43BF-9E5C-82573966EBAF}"/>
    <cellStyle name="Normal 5 9 5" xfId="1289" xr:uid="{69A6DFEB-BAE6-4148-A441-77DAC0F6C07C}"/>
    <cellStyle name="Normal 5 9 6" xfId="1290" xr:uid="{286B698F-B6F8-45FB-978C-B1923706DBEE}"/>
    <cellStyle name="Normal 5 9 7" xfId="1291" xr:uid="{BDA86FAF-EA3C-4AF5-BDCB-09182225E643}"/>
    <cellStyle name="Normal 6" xfId="73" xr:uid="{AE11A62D-D73F-447F-8BCD-F883DA78D1EF}"/>
    <cellStyle name="Normal 6 10" xfId="1292" xr:uid="{8BBB1F5B-1648-460E-8AE4-A59F2B59C60C}"/>
    <cellStyle name="Normal 6 10 2" xfId="1293" xr:uid="{39B124B1-538E-47CA-90EC-866922B2CE46}"/>
    <cellStyle name="Normal 6 10 2 2" xfId="1294" xr:uid="{FBF0B841-98FF-4729-91D6-EFF7CF69463B}"/>
    <cellStyle name="Normal 6 10 2 2 2" xfId="5325" xr:uid="{D59FAD3F-AAE9-4343-87CC-EC0081CBCC2F}"/>
    <cellStyle name="Normal 6 10 2 3" xfId="1295" xr:uid="{FFCE51E4-CB16-43F4-AB92-8E5642827B37}"/>
    <cellStyle name="Normal 6 10 2 4" xfId="1296" xr:uid="{E4C4256A-C160-490D-A0A7-AD0CD409265D}"/>
    <cellStyle name="Normal 6 10 3" xfId="1297" xr:uid="{D29B7072-10C9-49C0-8799-23C702C5F56C}"/>
    <cellStyle name="Normal 6 10 4" xfId="1298" xr:uid="{49B95268-5CFB-413F-BF58-DA59A104725E}"/>
    <cellStyle name="Normal 6 10 5" xfId="1299" xr:uid="{130021D2-4F9B-4DC6-B73A-22445F93F5E3}"/>
    <cellStyle name="Normal 6 11" xfId="1300" xr:uid="{9BA0D9D6-2091-4F34-B604-10D3C451328C}"/>
    <cellStyle name="Normal 6 11 2" xfId="1301" xr:uid="{616E1AA3-3299-4D5C-B6DF-3FF987B807A1}"/>
    <cellStyle name="Normal 6 11 3" xfId="1302" xr:uid="{52C58505-A3C7-4F92-99D9-7CDA21B4772C}"/>
    <cellStyle name="Normal 6 11 4" xfId="1303" xr:uid="{7272E968-8901-4BB7-8D96-7A49167A9BA8}"/>
    <cellStyle name="Normal 6 12" xfId="1304" xr:uid="{712AC798-D670-4D32-8537-54D0D890ED7E}"/>
    <cellStyle name="Normal 6 12 2" xfId="1305" xr:uid="{7338E86D-D6B4-41E4-A292-FCE8E12AE7E0}"/>
    <cellStyle name="Normal 6 12 3" xfId="1306" xr:uid="{0BA7F22B-FF74-40AB-8E85-8BA5B8B74D43}"/>
    <cellStyle name="Normal 6 12 4" xfId="1307" xr:uid="{5F66F1F4-D86C-4716-B7FD-3CA16B6E8CD9}"/>
    <cellStyle name="Normal 6 13" xfId="1308" xr:uid="{0305B5AE-F9B3-452F-97B4-8CED16C634BB}"/>
    <cellStyle name="Normal 6 13 2" xfId="1309" xr:uid="{E9D4FEAE-9E6B-4168-8150-D5F5B7298FCA}"/>
    <cellStyle name="Normal 6 13 3" xfId="3736" xr:uid="{0E231789-0B2E-4A8C-802C-E1CFC987FBBF}"/>
    <cellStyle name="Normal 6 13 4" xfId="4608" xr:uid="{08D8B3C4-22B9-4078-B860-697E283FFD6D}"/>
    <cellStyle name="Normal 6 13 5" xfId="4434" xr:uid="{E87270CC-308F-4EE7-A7B6-A2B8FB7C8A88}"/>
    <cellStyle name="Normal 6 14" xfId="1310" xr:uid="{42FCB076-67B2-4739-8536-2D047CB25455}"/>
    <cellStyle name="Normal 6 15" xfId="1311" xr:uid="{9341819E-2CED-4458-962D-F080C6973EDF}"/>
    <cellStyle name="Normal 6 16" xfId="1312" xr:uid="{7AF8AEC6-7335-4571-82DB-6374114BE81C}"/>
    <cellStyle name="Normal 6 2" xfId="74" xr:uid="{73EEAF76-EE93-4701-9E3B-BADE9C9A8F18}"/>
    <cellStyle name="Normal 6 2 2" xfId="3728" xr:uid="{172D33BA-1DB7-4C17-9148-51E85BC0C0FD}"/>
    <cellStyle name="Normal 6 2 2 2" xfId="4591" xr:uid="{4CC26966-4472-4E00-9032-62EC8EA2D377}"/>
    <cellStyle name="Normal 6 2 3" xfId="4592" xr:uid="{92B6042D-48EA-41D2-AC96-522B738DA93D}"/>
    <cellStyle name="Normal 6 3" xfId="89" xr:uid="{BDB51B67-AB7E-4FCA-95E8-625910EA0C82}"/>
    <cellStyle name="Normal 6 3 10" xfId="1313" xr:uid="{BC8AE60F-FFBF-4925-907E-535310A62C4A}"/>
    <cellStyle name="Normal 6 3 11" xfId="1314" xr:uid="{BE83E811-05AB-4153-83F7-600B9C3E6906}"/>
    <cellStyle name="Normal 6 3 2" xfId="1315" xr:uid="{CB8F4779-097F-43EE-BDF4-7E1584629FEC}"/>
    <cellStyle name="Normal 6 3 2 2" xfId="1316" xr:uid="{5F3DB917-6F0B-4C05-A437-3A939C995F76}"/>
    <cellStyle name="Normal 6 3 2 2 2" xfId="1317" xr:uid="{B0ECC025-2A92-494F-B804-467F64608586}"/>
    <cellStyle name="Normal 6 3 2 2 2 2" xfId="1318" xr:uid="{C3D44238-615B-445A-89E2-859A7647A291}"/>
    <cellStyle name="Normal 6 3 2 2 2 2 2" xfId="1319" xr:uid="{C4BEEF63-935A-4C13-B1D8-AEB7F06CB252}"/>
    <cellStyle name="Normal 6 3 2 2 2 2 2 2" xfId="3919" xr:uid="{EB7D1CFB-01D6-4826-A76F-FDF3DB90D84E}"/>
    <cellStyle name="Normal 6 3 2 2 2 2 2 2 2" xfId="3920" xr:uid="{0DD97BCA-702D-4C50-9D18-BCA2970DA42B}"/>
    <cellStyle name="Normal 6 3 2 2 2 2 2 3" xfId="3921" xr:uid="{44535F09-7C3D-4EDF-BC02-EAD32A09F0B5}"/>
    <cellStyle name="Normal 6 3 2 2 2 2 3" xfId="1320" xr:uid="{043DED25-93AD-4AC2-8C71-6079E9332F3E}"/>
    <cellStyle name="Normal 6 3 2 2 2 2 3 2" xfId="3922" xr:uid="{0CF84768-738F-4E0D-988C-292D30E05E40}"/>
    <cellStyle name="Normal 6 3 2 2 2 2 4" xfId="1321" xr:uid="{185E0F63-C45F-4533-99FD-A317A68FFB7D}"/>
    <cellStyle name="Normal 6 3 2 2 2 3" xfId="1322" xr:uid="{C7105247-31DC-4D21-96B8-324C2CECDC08}"/>
    <cellStyle name="Normal 6 3 2 2 2 3 2" xfId="1323" xr:uid="{98C1203D-C3C5-4479-92D0-2EC0051646C5}"/>
    <cellStyle name="Normal 6 3 2 2 2 3 2 2" xfId="3923" xr:uid="{8C504933-B038-4231-9BA5-7B224FFE2030}"/>
    <cellStyle name="Normal 6 3 2 2 2 3 3" xfId="1324" xr:uid="{9F5390CC-37EB-4851-B84C-31D6505A8169}"/>
    <cellStyle name="Normal 6 3 2 2 2 3 4" xfId="1325" xr:uid="{A0D299AE-5977-4BF6-9C44-8CEC30675FBA}"/>
    <cellStyle name="Normal 6 3 2 2 2 4" xfId="1326" xr:uid="{A188FF26-D739-400E-AD8A-5CD5159ED23A}"/>
    <cellStyle name="Normal 6 3 2 2 2 4 2" xfId="3924" xr:uid="{FE20892F-C93F-4829-B676-00E30DCF0EF6}"/>
    <cellStyle name="Normal 6 3 2 2 2 5" xfId="1327" xr:uid="{6451EA41-FE7C-49CA-A273-F92F1C96E437}"/>
    <cellStyle name="Normal 6 3 2 2 2 6" xfId="1328" xr:uid="{1893325C-885F-4A4C-99A0-027541ED02C5}"/>
    <cellStyle name="Normal 6 3 2 2 3" xfId="1329" xr:uid="{9C0B8731-3585-4991-A396-ABB87EF6D130}"/>
    <cellStyle name="Normal 6 3 2 2 3 2" xfId="1330" xr:uid="{0094B1D9-B47E-4BD7-B156-88F2C504D3F1}"/>
    <cellStyle name="Normal 6 3 2 2 3 2 2" xfId="1331" xr:uid="{9AD180A6-2FBB-401B-A0B3-7B8A3846FA1D}"/>
    <cellStyle name="Normal 6 3 2 2 3 2 2 2" xfId="3925" xr:uid="{B106F03A-5CFA-40A7-B116-37C849933334}"/>
    <cellStyle name="Normal 6 3 2 2 3 2 2 2 2" xfId="3926" xr:uid="{C696BD9C-7C56-4580-8AD5-24552F83091A}"/>
    <cellStyle name="Normal 6 3 2 2 3 2 2 3" xfId="3927" xr:uid="{A099A5C0-27ED-4DC0-9214-0755F0982D31}"/>
    <cellStyle name="Normal 6 3 2 2 3 2 3" xfId="1332" xr:uid="{4E9E9AB0-BB47-4357-B7B0-6DE5869DCBA7}"/>
    <cellStyle name="Normal 6 3 2 2 3 2 3 2" xfId="3928" xr:uid="{D72007FE-82F1-405D-AC78-B28231848C12}"/>
    <cellStyle name="Normal 6 3 2 2 3 2 4" xfId="1333" xr:uid="{19EBEAEE-DCD2-4141-BD79-5E26144B4485}"/>
    <cellStyle name="Normal 6 3 2 2 3 3" xfId="1334" xr:uid="{5F15F21B-8B8B-4EB6-849C-AD557A3B9382}"/>
    <cellStyle name="Normal 6 3 2 2 3 3 2" xfId="3929" xr:uid="{1F61E93E-958D-4FE7-94B5-C4796760A096}"/>
    <cellStyle name="Normal 6 3 2 2 3 3 2 2" xfId="3930" xr:uid="{07F7A26D-E95C-49F7-A5C8-312B679E9510}"/>
    <cellStyle name="Normal 6 3 2 2 3 3 3" xfId="3931" xr:uid="{DD292FEA-ED43-46F5-9EE6-68277019AC66}"/>
    <cellStyle name="Normal 6 3 2 2 3 4" xfId="1335" xr:uid="{0F5BE013-33A0-4AF3-A4B6-729342D83D51}"/>
    <cellStyle name="Normal 6 3 2 2 3 4 2" xfId="3932" xr:uid="{983EC576-8116-4942-A15D-1890BC5EF723}"/>
    <cellStyle name="Normal 6 3 2 2 3 5" xfId="1336" xr:uid="{8091C97C-7548-4261-B7C4-10511FB40E38}"/>
    <cellStyle name="Normal 6 3 2 2 4" xfId="1337" xr:uid="{CBC5B6D8-CA06-4354-8CFB-AF5466C9AC7D}"/>
    <cellStyle name="Normal 6 3 2 2 4 2" xfId="1338" xr:uid="{9A06BF4A-D06D-41AC-84D3-CB3331EB07B4}"/>
    <cellStyle name="Normal 6 3 2 2 4 2 2" xfId="3933" xr:uid="{BA936EF1-32E7-4613-AE99-98663CAE2C66}"/>
    <cellStyle name="Normal 6 3 2 2 4 2 2 2" xfId="3934" xr:uid="{A0CBB1DD-471F-47C7-B382-0FD5D4475F1C}"/>
    <cellStyle name="Normal 6 3 2 2 4 2 3" xfId="3935" xr:uid="{D7D5FB07-EEC6-4AE5-8501-F8B79D83E0C0}"/>
    <cellStyle name="Normal 6 3 2 2 4 3" xfId="1339" xr:uid="{7B3879B3-4EA3-4EFB-8744-4475654665E7}"/>
    <cellStyle name="Normal 6 3 2 2 4 3 2" xfId="3936" xr:uid="{C8425757-28FF-498D-A36E-6C2915083908}"/>
    <cellStyle name="Normal 6 3 2 2 4 4" xfId="1340" xr:uid="{9C283DB0-6F06-4F1B-AB41-B4D1A3C7B744}"/>
    <cellStyle name="Normal 6 3 2 2 5" xfId="1341" xr:uid="{8ABC3414-D87F-4408-BFAA-33BA7232A9AC}"/>
    <cellStyle name="Normal 6 3 2 2 5 2" xfId="1342" xr:uid="{B96BEFD6-57E1-43BE-A185-E730E4334F61}"/>
    <cellStyle name="Normal 6 3 2 2 5 2 2" xfId="3937" xr:uid="{552A8FD6-F0A7-4948-A47B-851612D620C5}"/>
    <cellStyle name="Normal 6 3 2 2 5 3" xfId="1343" xr:uid="{49F2505A-A6BD-44FE-B95C-E9B265984002}"/>
    <cellStyle name="Normal 6 3 2 2 5 4" xfId="1344" xr:uid="{04B9424B-A0D2-44A6-80CD-3F496B3F7418}"/>
    <cellStyle name="Normal 6 3 2 2 6" xfId="1345" xr:uid="{22FC0C36-5B93-45D1-9FB1-60CD20174788}"/>
    <cellStyle name="Normal 6 3 2 2 6 2" xfId="3938" xr:uid="{722191E6-EECD-4171-8B8B-689A14B3E00D}"/>
    <cellStyle name="Normal 6 3 2 2 7" xfId="1346" xr:uid="{37A0FB2A-79D2-4D4E-B256-4F0C0BE74517}"/>
    <cellStyle name="Normal 6 3 2 2 8" xfId="1347" xr:uid="{AB3CEB46-B2E0-4C24-9FCF-9490B64CA9CD}"/>
    <cellStyle name="Normal 6 3 2 3" xfId="1348" xr:uid="{4C887D0E-1C07-4D0A-8F01-9D85C8DB20A2}"/>
    <cellStyle name="Normal 6 3 2 3 2" xfId="1349" xr:uid="{87031D53-7A6A-41CF-9A06-74C36AAE68CE}"/>
    <cellStyle name="Normal 6 3 2 3 2 2" xfId="1350" xr:uid="{5174C172-40F0-44AB-92C8-225618399111}"/>
    <cellStyle name="Normal 6 3 2 3 2 2 2" xfId="3939" xr:uid="{1EA74DCF-4DFA-465D-B2D1-0D251E65FA95}"/>
    <cellStyle name="Normal 6 3 2 3 2 2 2 2" xfId="3940" xr:uid="{45BB6F28-2AE4-4CD6-90E3-31F36CEAC6F3}"/>
    <cellStyle name="Normal 6 3 2 3 2 2 3" xfId="3941" xr:uid="{FB7A7662-B8DF-40BA-A2E5-6D1D395F1310}"/>
    <cellStyle name="Normal 6 3 2 3 2 3" xfId="1351" xr:uid="{198C462E-8AF9-407A-B95F-559CD8720E7B}"/>
    <cellStyle name="Normal 6 3 2 3 2 3 2" xfId="3942" xr:uid="{D91B4406-DD36-4B46-A288-D1631C1AA1B0}"/>
    <cellStyle name="Normal 6 3 2 3 2 4" xfId="1352" xr:uid="{6B1CB7BD-1CED-4ACB-9D28-2724EB381B2B}"/>
    <cellStyle name="Normal 6 3 2 3 3" xfId="1353" xr:uid="{23831583-F717-4797-A8F6-C9A64BCB6B51}"/>
    <cellStyle name="Normal 6 3 2 3 3 2" xfId="1354" xr:uid="{733DD858-FD75-483B-94E4-4C6CB6D3B386}"/>
    <cellStyle name="Normal 6 3 2 3 3 2 2" xfId="3943" xr:uid="{39AA5F7C-0667-474C-9FBD-EB13C29DE17D}"/>
    <cellStyle name="Normal 6 3 2 3 3 3" xfId="1355" xr:uid="{CD05396C-1EE6-40E8-B2A0-BA02C8DF1C4E}"/>
    <cellStyle name="Normal 6 3 2 3 3 4" xfId="1356" xr:uid="{678658ED-0C73-41FD-B315-44F4FE475801}"/>
    <cellStyle name="Normal 6 3 2 3 4" xfId="1357" xr:uid="{99870909-F862-48BE-91BE-0E9349759ABE}"/>
    <cellStyle name="Normal 6 3 2 3 4 2" xfId="3944" xr:uid="{78C0BAAF-0263-4F21-9E41-DFA33A0BA718}"/>
    <cellStyle name="Normal 6 3 2 3 5" xfId="1358" xr:uid="{AAFA9C77-73DF-40C1-B0AB-E223BE3950B4}"/>
    <cellStyle name="Normal 6 3 2 3 6" xfId="1359" xr:uid="{EF5525D7-3C9C-4C60-B7EA-FA93590D0A7B}"/>
    <cellStyle name="Normal 6 3 2 4" xfId="1360" xr:uid="{0A11ADC5-F962-4F05-8FB3-C136976D3A8B}"/>
    <cellStyle name="Normal 6 3 2 4 2" xfId="1361" xr:uid="{9C421399-8DAF-498E-8201-D3CB94996F63}"/>
    <cellStyle name="Normal 6 3 2 4 2 2" xfId="1362" xr:uid="{1FB9A08F-1967-4AAA-8632-56711848A0FA}"/>
    <cellStyle name="Normal 6 3 2 4 2 2 2" xfId="3945" xr:uid="{8A205DAC-02FB-4B67-BC1C-3CA072D6241B}"/>
    <cellStyle name="Normal 6 3 2 4 2 2 2 2" xfId="3946" xr:uid="{BE3209E8-99E3-478D-9578-B37AE372E29B}"/>
    <cellStyle name="Normal 6 3 2 4 2 2 3" xfId="3947" xr:uid="{E5A8BF17-8B0C-4C4E-8A82-13256D64587B}"/>
    <cellStyle name="Normal 6 3 2 4 2 3" xfId="1363" xr:uid="{913358AC-B4F2-4071-A9D1-F43359239716}"/>
    <cellStyle name="Normal 6 3 2 4 2 3 2" xfId="3948" xr:uid="{0DD0D6FF-7832-454A-AA28-CE31749BE6D5}"/>
    <cellStyle name="Normal 6 3 2 4 2 4" xfId="1364" xr:uid="{13C781F3-6989-4782-80DD-ACF0D4F1B257}"/>
    <cellStyle name="Normal 6 3 2 4 3" xfId="1365" xr:uid="{2B394588-BBE6-4959-97AF-9364D912B4C9}"/>
    <cellStyle name="Normal 6 3 2 4 3 2" xfId="3949" xr:uid="{8507F746-AD81-4094-AC33-0CFB17627360}"/>
    <cellStyle name="Normal 6 3 2 4 3 2 2" xfId="3950" xr:uid="{0B610816-3FF3-4BBE-9637-121ABCA450C9}"/>
    <cellStyle name="Normal 6 3 2 4 3 3" xfId="3951" xr:uid="{63679F73-AAA5-4EF7-AA19-6F1242ECB5E5}"/>
    <cellStyle name="Normal 6 3 2 4 4" xfId="1366" xr:uid="{E4C5CF2E-6C4A-421D-8584-C60FE7861260}"/>
    <cellStyle name="Normal 6 3 2 4 4 2" xfId="3952" xr:uid="{1F7078D8-3A79-4E9E-85C1-76CF7430EE11}"/>
    <cellStyle name="Normal 6 3 2 4 5" xfId="1367" xr:uid="{AB12D06B-112E-4964-AC43-48166F7E3B5C}"/>
    <cellStyle name="Normal 6 3 2 5" xfId="1368" xr:uid="{65C90DFC-9441-49FE-B4DA-7B5C73203E22}"/>
    <cellStyle name="Normal 6 3 2 5 2" xfId="1369" xr:uid="{21D7EF45-345F-480F-BF1E-B380A6E7C76D}"/>
    <cellStyle name="Normal 6 3 2 5 2 2" xfId="3953" xr:uid="{CCD97DA4-F3C5-409C-9CBA-53F25C292170}"/>
    <cellStyle name="Normal 6 3 2 5 2 2 2" xfId="3954" xr:uid="{96DCC2BD-A2C2-4240-8EDC-ABD1A79B5B5E}"/>
    <cellStyle name="Normal 6 3 2 5 2 3" xfId="3955" xr:uid="{BA019CE5-0149-4113-80B0-3C7EC922CAA9}"/>
    <cellStyle name="Normal 6 3 2 5 3" xfId="1370" xr:uid="{D310400C-9534-4677-86C4-1454FFF19BAE}"/>
    <cellStyle name="Normal 6 3 2 5 3 2" xfId="3956" xr:uid="{F830C948-579A-453F-B215-6AFBAC95FD57}"/>
    <cellStyle name="Normal 6 3 2 5 4" xfId="1371" xr:uid="{5472280B-DE67-4CA3-B049-6F5471B13CAE}"/>
    <cellStyle name="Normal 6 3 2 6" xfId="1372" xr:uid="{E2FDFD7D-8F4F-4BFE-98DD-B5FAC5B6F5B1}"/>
    <cellStyle name="Normal 6 3 2 6 2" xfId="1373" xr:uid="{8C5F6C18-EEDC-441D-A17F-7AFCFFC1BEE0}"/>
    <cellStyle name="Normal 6 3 2 6 2 2" xfId="3957" xr:uid="{650893C5-986B-4289-9C25-1E014E2D9B4B}"/>
    <cellStyle name="Normal 6 3 2 6 3" xfId="1374" xr:uid="{B9523FEC-218A-434E-8A48-4AA8558F1A87}"/>
    <cellStyle name="Normal 6 3 2 6 4" xfId="1375" xr:uid="{EA80CA2B-DED2-425E-8EBA-72C7E8256507}"/>
    <cellStyle name="Normal 6 3 2 7" xfId="1376" xr:uid="{B015ACE6-578B-49C7-9E23-681CC934C710}"/>
    <cellStyle name="Normal 6 3 2 7 2" xfId="3958" xr:uid="{2E3E9769-FA26-4FEE-A826-7A40CEC567CA}"/>
    <cellStyle name="Normal 6 3 2 8" xfId="1377" xr:uid="{2886484E-9610-43A3-963D-5302000B05A6}"/>
    <cellStyle name="Normal 6 3 2 9" xfId="1378" xr:uid="{5A98E69B-4155-4B25-BBE2-E7ED21A5E4D6}"/>
    <cellStyle name="Normal 6 3 3" xfId="1379" xr:uid="{01DB4C8B-A79A-4827-B4A4-E1E5D0BBC408}"/>
    <cellStyle name="Normal 6 3 3 2" xfId="1380" xr:uid="{B33C6901-71A6-4BAB-99F9-CCA577405CD2}"/>
    <cellStyle name="Normal 6 3 3 2 2" xfId="1381" xr:uid="{B13C2DB6-0515-4337-ABAC-AE51B6E6F867}"/>
    <cellStyle name="Normal 6 3 3 2 2 2" xfId="1382" xr:uid="{8C9AE67E-81A9-4B1D-A0EC-24A1529D4720}"/>
    <cellStyle name="Normal 6 3 3 2 2 2 2" xfId="3959" xr:uid="{C3AED57C-B2F8-402B-9322-48FDDB64376A}"/>
    <cellStyle name="Normal 6 3 3 2 2 2 2 2" xfId="3960" xr:uid="{96A55311-631E-4CEB-8ACD-4CB28AA85FC5}"/>
    <cellStyle name="Normal 6 3 3 2 2 2 3" xfId="3961" xr:uid="{D2F252C6-37EF-4EAC-BF9C-153C424DC3C4}"/>
    <cellStyle name="Normal 6 3 3 2 2 3" xfId="1383" xr:uid="{19562B4A-DF9F-4A8A-ACC9-D97C9BA49992}"/>
    <cellStyle name="Normal 6 3 3 2 2 3 2" xfId="3962" xr:uid="{BDA96BAA-081F-4F79-B9A0-791E85C31A3A}"/>
    <cellStyle name="Normal 6 3 3 2 2 4" xfId="1384" xr:uid="{60EDBEA4-7ACD-40E4-B8EA-8C8522A892BA}"/>
    <cellStyle name="Normal 6 3 3 2 3" xfId="1385" xr:uid="{95118FA6-62D0-4A73-AEF8-3304475A60B5}"/>
    <cellStyle name="Normal 6 3 3 2 3 2" xfId="1386" xr:uid="{1DC4169B-CB37-4885-857C-DD8E58008362}"/>
    <cellStyle name="Normal 6 3 3 2 3 2 2" xfId="3963" xr:uid="{3294487C-42F3-4E75-9296-869244B53AFB}"/>
    <cellStyle name="Normal 6 3 3 2 3 3" xfId="1387" xr:uid="{CD4147AA-8006-48A2-84EB-B45AE71B844D}"/>
    <cellStyle name="Normal 6 3 3 2 3 4" xfId="1388" xr:uid="{CE0E4764-A03E-4A7D-B2D9-AF6961F30D16}"/>
    <cellStyle name="Normal 6 3 3 2 4" xfId="1389" xr:uid="{4707307E-AEF0-4CB9-94F0-E3782D457A60}"/>
    <cellStyle name="Normal 6 3 3 2 4 2" xfId="3964" xr:uid="{B0EDE3C7-79E4-400D-9959-C62A436C6F36}"/>
    <cellStyle name="Normal 6 3 3 2 5" xfId="1390" xr:uid="{17CAD0C8-D3DB-47CC-A37F-292D114FDB11}"/>
    <cellStyle name="Normal 6 3 3 2 6" xfId="1391" xr:uid="{235013CF-2EF9-41D1-8AAE-F3EF6781AABE}"/>
    <cellStyle name="Normal 6 3 3 3" xfId="1392" xr:uid="{0F44D9DA-4D40-4699-B4BA-A04DC97F804A}"/>
    <cellStyle name="Normal 6 3 3 3 2" xfId="1393" xr:uid="{F99E9B77-4407-41D8-A7F7-3C61DAB3ADCA}"/>
    <cellStyle name="Normal 6 3 3 3 2 2" xfId="1394" xr:uid="{2DCA7CF1-5C52-42D1-A1E1-E9D10CA4CFDC}"/>
    <cellStyle name="Normal 6 3 3 3 2 2 2" xfId="3965" xr:uid="{5C4FC32A-2420-42F8-A775-2A68613E7F97}"/>
    <cellStyle name="Normal 6 3 3 3 2 2 2 2" xfId="3966" xr:uid="{A45026DA-0F15-43CA-B17B-0C935C230376}"/>
    <cellStyle name="Normal 6 3 3 3 2 2 3" xfId="3967" xr:uid="{C9A95689-F0A0-48B9-8471-D96BF8A231B0}"/>
    <cellStyle name="Normal 6 3 3 3 2 3" xfId="1395" xr:uid="{EF1AE5EA-2575-4B98-AC4A-B7F33F4994B8}"/>
    <cellStyle name="Normal 6 3 3 3 2 3 2" xfId="3968" xr:uid="{5E9F2A39-4B48-4404-A0F3-E8DD139D1D92}"/>
    <cellStyle name="Normal 6 3 3 3 2 4" xfId="1396" xr:uid="{D1F8136F-5E3C-4102-A27E-4497F73CC386}"/>
    <cellStyle name="Normal 6 3 3 3 3" xfId="1397" xr:uid="{EBCCD986-5FC5-4196-9EC8-FF1D1EEB5DEC}"/>
    <cellStyle name="Normal 6 3 3 3 3 2" xfId="3969" xr:uid="{F6C91428-E71D-41B4-8A1A-44D4CAD91BE2}"/>
    <cellStyle name="Normal 6 3 3 3 3 2 2" xfId="3970" xr:uid="{D23077AA-DF15-466F-AD94-7D36BF52A18D}"/>
    <cellStyle name="Normal 6 3 3 3 3 3" xfId="3971" xr:uid="{8764E312-B06C-4187-BDF7-4998DE885A08}"/>
    <cellStyle name="Normal 6 3 3 3 4" xfId="1398" xr:uid="{8C01A734-3DDA-42EA-BFCC-801E53B19460}"/>
    <cellStyle name="Normal 6 3 3 3 4 2" xfId="3972" xr:uid="{F5639D72-9991-479E-94B2-63816B3FC04E}"/>
    <cellStyle name="Normal 6 3 3 3 5" xfId="1399" xr:uid="{5DBC480B-3D0C-4682-BDE6-BAEAA9E383D9}"/>
    <cellStyle name="Normal 6 3 3 4" xfId="1400" xr:uid="{E28222A9-B96B-4133-8A50-DFC8E4745492}"/>
    <cellStyle name="Normal 6 3 3 4 2" xfId="1401" xr:uid="{C6E722BE-8F9D-4DB8-B04B-861C56234624}"/>
    <cellStyle name="Normal 6 3 3 4 2 2" xfId="3973" xr:uid="{8C70782F-E157-40FA-8E64-1BF2112BFBD7}"/>
    <cellStyle name="Normal 6 3 3 4 2 2 2" xfId="3974" xr:uid="{9E7B9FB5-EF35-45D4-95B8-F6D8ADF326AD}"/>
    <cellStyle name="Normal 6 3 3 4 2 3" xfId="3975" xr:uid="{8494A5CC-9EFA-40D1-8B0A-5875FA0C6F65}"/>
    <cellStyle name="Normal 6 3 3 4 3" xfId="1402" xr:uid="{09CFA680-F3FB-4F79-A370-7EAA06F44DF3}"/>
    <cellStyle name="Normal 6 3 3 4 3 2" xfId="3976" xr:uid="{9DE2B893-01C8-4AC9-BC41-7C0980C73AB3}"/>
    <cellStyle name="Normal 6 3 3 4 4" xfId="1403" xr:uid="{46416028-5631-4C38-AF3E-91CF600EF262}"/>
    <cellStyle name="Normal 6 3 3 5" xfId="1404" xr:uid="{2FB0063F-9D61-48FE-987E-A29B8B2EBFA0}"/>
    <cellStyle name="Normal 6 3 3 5 2" xfId="1405" xr:uid="{829129C8-334D-4195-BA99-D76CBD5B87EE}"/>
    <cellStyle name="Normal 6 3 3 5 2 2" xfId="3977" xr:uid="{88998840-A6BE-4D0F-B728-DCDF2E72940A}"/>
    <cellStyle name="Normal 6 3 3 5 3" xfId="1406" xr:uid="{EC01A842-9FF4-40E5-83C2-C3692C290655}"/>
    <cellStyle name="Normal 6 3 3 5 4" xfId="1407" xr:uid="{B51052CD-8A4C-4A03-8043-5C6BDB243AB1}"/>
    <cellStyle name="Normal 6 3 3 6" xfId="1408" xr:uid="{78E29DD7-DDD7-4D1E-8B42-526A74C1B37E}"/>
    <cellStyle name="Normal 6 3 3 6 2" xfId="3978" xr:uid="{1FA40C41-55CB-4192-A2B1-447FEA48A417}"/>
    <cellStyle name="Normal 6 3 3 7" xfId="1409" xr:uid="{57790CE3-07B9-4888-AB24-7441189B20B5}"/>
    <cellStyle name="Normal 6 3 3 8" xfId="1410" xr:uid="{88B8A4B7-B016-40F7-B45C-7D119C87C9D0}"/>
    <cellStyle name="Normal 6 3 4" xfId="1411" xr:uid="{A42857F6-498E-458A-AB52-FF873DD5D9BA}"/>
    <cellStyle name="Normal 6 3 4 2" xfId="1412" xr:uid="{57105E3F-B745-4D21-A489-9E2F49DCEDDA}"/>
    <cellStyle name="Normal 6 3 4 2 2" xfId="1413" xr:uid="{9F414113-86C6-4586-8EC0-AD3D5125DFA0}"/>
    <cellStyle name="Normal 6 3 4 2 2 2" xfId="1414" xr:uid="{A28F65E4-44B8-49EF-912E-EDCC5EF97816}"/>
    <cellStyle name="Normal 6 3 4 2 2 2 2" xfId="3979" xr:uid="{BEA018EB-92DF-44EA-87FB-43A0B90297B7}"/>
    <cellStyle name="Normal 6 3 4 2 2 3" xfId="1415" xr:uid="{BE51FB9D-2792-44DA-9920-EBAA6CDFFC7A}"/>
    <cellStyle name="Normal 6 3 4 2 2 4" xfId="1416" xr:uid="{1C064696-D22D-48E3-92EB-31CC7EF5EDDD}"/>
    <cellStyle name="Normal 6 3 4 2 3" xfId="1417" xr:uid="{6390811D-9A4F-4BF4-B36C-7FD19EDDFDC4}"/>
    <cellStyle name="Normal 6 3 4 2 3 2" xfId="3980" xr:uid="{6612DB67-0906-4959-9C57-3EEE52F228C6}"/>
    <cellStyle name="Normal 6 3 4 2 4" xfId="1418" xr:uid="{1CD7BF3B-88B6-446C-AD35-901676565CF3}"/>
    <cellStyle name="Normal 6 3 4 2 5" xfId="1419" xr:uid="{E1E90C20-B131-479E-ACB6-AC5DB542F0F8}"/>
    <cellStyle name="Normal 6 3 4 3" xfId="1420" xr:uid="{A9080EC6-2A4F-4D40-8DBD-59278D8063B9}"/>
    <cellStyle name="Normal 6 3 4 3 2" xfId="1421" xr:uid="{178EC31C-61DA-430E-ABAC-0481162958B9}"/>
    <cellStyle name="Normal 6 3 4 3 2 2" xfId="3981" xr:uid="{86419BB6-EC7A-4704-894C-48C1288D9865}"/>
    <cellStyle name="Normal 6 3 4 3 3" xfId="1422" xr:uid="{02080E2F-9680-4F7F-977F-5A831659E7E6}"/>
    <cellStyle name="Normal 6 3 4 3 4" xfId="1423" xr:uid="{49CB986B-DDAC-4AD6-B628-AC7B714035BB}"/>
    <cellStyle name="Normal 6 3 4 4" xfId="1424" xr:uid="{ABECAC62-A7BB-4CE0-8FDD-06A0610C4CD6}"/>
    <cellStyle name="Normal 6 3 4 4 2" xfId="1425" xr:uid="{BF2A6278-93B7-4A44-9986-549144C33931}"/>
    <cellStyle name="Normal 6 3 4 4 3" xfId="1426" xr:uid="{67F22FDD-A407-48E7-BB25-10F2A36ADA11}"/>
    <cellStyle name="Normal 6 3 4 4 4" xfId="1427" xr:uid="{1BCC7F7E-D218-4407-A00B-10BFA515217A}"/>
    <cellStyle name="Normal 6 3 4 5" xfId="1428" xr:uid="{E9AEA6C2-1D17-4900-A7E3-3E5629C5A109}"/>
    <cellStyle name="Normal 6 3 4 6" xfId="1429" xr:uid="{603F4920-A468-4AD2-92EE-B9917A0F3D4D}"/>
    <cellStyle name="Normal 6 3 4 7" xfId="1430" xr:uid="{218B0109-BC3B-4254-A15D-B1198B971A52}"/>
    <cellStyle name="Normal 6 3 5" xfId="1431" xr:uid="{ED23787F-1F93-41D7-B350-B9DEDFBB18DC}"/>
    <cellStyle name="Normal 6 3 5 2" xfId="1432" xr:uid="{630D3039-CF92-458C-BD10-6CBAB2750D8F}"/>
    <cellStyle name="Normal 6 3 5 2 2" xfId="1433" xr:uid="{71AD961D-4EEE-4ABE-BDB1-3FAE5782CCA7}"/>
    <cellStyle name="Normal 6 3 5 2 2 2" xfId="3982" xr:uid="{69EAFF6B-63D2-4702-8976-B24F15E39913}"/>
    <cellStyle name="Normal 6 3 5 2 2 2 2" xfId="3983" xr:uid="{74D86EB8-1040-4153-8ACF-4E13A2975166}"/>
    <cellStyle name="Normal 6 3 5 2 2 3" xfId="3984" xr:uid="{5C5C0DCA-041A-4157-A919-C01C797980DC}"/>
    <cellStyle name="Normal 6 3 5 2 3" xfId="1434" xr:uid="{FB5D2932-D695-4C5D-966C-41D25B21BEB3}"/>
    <cellStyle name="Normal 6 3 5 2 3 2" xfId="3985" xr:uid="{0A3722ED-6BB9-421C-96DD-D3C61771EB06}"/>
    <cellStyle name="Normal 6 3 5 2 4" xfId="1435" xr:uid="{06A66D3B-4D1D-486E-9D8A-9E92EED8B2DC}"/>
    <cellStyle name="Normal 6 3 5 3" xfId="1436" xr:uid="{A46CFA2F-A6A5-47A2-93EC-BA4882C54212}"/>
    <cellStyle name="Normal 6 3 5 3 2" xfId="1437" xr:uid="{DB350448-92EA-45D0-837B-E0E40707C3FF}"/>
    <cellStyle name="Normal 6 3 5 3 2 2" xfId="3986" xr:uid="{19203072-C0D9-4C0D-90B2-7F0D2A98EDEA}"/>
    <cellStyle name="Normal 6 3 5 3 3" xfId="1438" xr:uid="{B7DE3C98-6A6E-43CB-A222-CABB6C5BD9E8}"/>
    <cellStyle name="Normal 6 3 5 3 4" xfId="1439" xr:uid="{027AEBE3-B562-4D0D-8C8B-E6A8DB73B73F}"/>
    <cellStyle name="Normal 6 3 5 4" xfId="1440" xr:uid="{5E8200E9-352C-43E7-8C58-95AC45DB0BCB}"/>
    <cellStyle name="Normal 6 3 5 4 2" xfId="3987" xr:uid="{16B1F5D4-0BC6-45E7-927E-2C463228F22D}"/>
    <cellStyle name="Normal 6 3 5 5" xfId="1441" xr:uid="{1134C199-F280-4A48-9015-14044B670A76}"/>
    <cellStyle name="Normal 6 3 5 6" xfId="1442" xr:uid="{199E40F5-1F44-494E-B1E9-A6179E3ACAB8}"/>
    <cellStyle name="Normal 6 3 6" xfId="1443" xr:uid="{F6D6905F-8186-4717-98BF-256B09A70989}"/>
    <cellStyle name="Normal 6 3 6 2" xfId="1444" xr:uid="{49ECCCB7-253B-4781-A328-AA55046EF4B2}"/>
    <cellStyle name="Normal 6 3 6 2 2" xfId="1445" xr:uid="{5E351611-1D06-4746-9A7F-57053A6B97DC}"/>
    <cellStyle name="Normal 6 3 6 2 2 2" xfId="3988" xr:uid="{5EEF5C29-53C9-4D5D-924F-3B4DE1750CB7}"/>
    <cellStyle name="Normal 6 3 6 2 3" xfId="1446" xr:uid="{DA42F60B-60AE-4899-B049-E71C754C1867}"/>
    <cellStyle name="Normal 6 3 6 2 4" xfId="1447" xr:uid="{9B490A0B-965B-476F-AFAC-38F57684D308}"/>
    <cellStyle name="Normal 6 3 6 3" xfId="1448" xr:uid="{7068BEB4-A2E1-4296-8D26-23B5A09115B8}"/>
    <cellStyle name="Normal 6 3 6 3 2" xfId="3989" xr:uid="{152CDDFC-9992-4861-B863-87DF39B54C83}"/>
    <cellStyle name="Normal 6 3 6 4" xfId="1449" xr:uid="{99931886-EDE6-4792-A380-5ABAB6FF0AB2}"/>
    <cellStyle name="Normal 6 3 6 5" xfId="1450" xr:uid="{A7BD058A-9F1B-4487-9096-74033724ABE4}"/>
    <cellStyle name="Normal 6 3 7" xfId="1451" xr:uid="{91587720-B0CF-413D-BFC9-1F6E57A80A8E}"/>
    <cellStyle name="Normal 6 3 7 2" xfId="1452" xr:uid="{39DC86D8-2347-4C3D-BEF0-F9778F15E859}"/>
    <cellStyle name="Normal 6 3 7 2 2" xfId="3990" xr:uid="{04ABAAFD-36C8-44F2-9A9E-213B4167770E}"/>
    <cellStyle name="Normal 6 3 7 3" xfId="1453" xr:uid="{1A114866-94DA-44F0-AE5F-5CDBEB7D2B29}"/>
    <cellStyle name="Normal 6 3 7 4" xfId="1454" xr:uid="{D0FDCB2E-8CB5-49D6-9899-B8501A228BAE}"/>
    <cellStyle name="Normal 6 3 8" xfId="1455" xr:uid="{E5C115E9-9A7F-46A8-B9B5-BE28423F3F87}"/>
    <cellStyle name="Normal 6 3 8 2" xfId="1456" xr:uid="{EDC0B096-5D02-421C-9350-1FDAA24F994D}"/>
    <cellStyle name="Normal 6 3 8 3" xfId="1457" xr:uid="{61A177E2-6BB5-41EE-9805-F7F535EB56CE}"/>
    <cellStyle name="Normal 6 3 8 4" xfId="1458" xr:uid="{6F008CD1-2202-4841-9FAD-362337F797E4}"/>
    <cellStyle name="Normal 6 3 9" xfId="1459" xr:uid="{0DA25DC7-9DDE-49A5-868A-18A71386A40A}"/>
    <cellStyle name="Normal 6 3 9 2" xfId="4709" xr:uid="{D5689A84-E7A8-45DB-A642-9D5FDD19C1BE}"/>
    <cellStyle name="Normal 6 4" xfId="1460" xr:uid="{07BBD38B-BE6F-4085-8080-537B93E0EAB2}"/>
    <cellStyle name="Normal 6 4 10" xfId="1461" xr:uid="{BD4F65FA-D2B2-407C-8306-05EBC8C29277}"/>
    <cellStyle name="Normal 6 4 11" xfId="1462" xr:uid="{81DED640-6A16-4F97-BB2A-904B4E82C205}"/>
    <cellStyle name="Normal 6 4 2" xfId="1463" xr:uid="{EA307857-CE95-4075-8D5C-9236AA9C7D4B}"/>
    <cellStyle name="Normal 6 4 2 2" xfId="1464" xr:uid="{656E41AC-679C-4E00-B984-35584FB6F643}"/>
    <cellStyle name="Normal 6 4 2 2 2" xfId="1465" xr:uid="{66646621-D894-4006-A7B5-43D7EF7EBA50}"/>
    <cellStyle name="Normal 6 4 2 2 2 2" xfId="1466" xr:uid="{ED00ADB2-2D31-4896-A757-75044E77BC28}"/>
    <cellStyle name="Normal 6 4 2 2 2 2 2" xfId="1467" xr:uid="{198F0D78-4CCD-4C76-972B-CC3CECD198EB}"/>
    <cellStyle name="Normal 6 4 2 2 2 2 2 2" xfId="3991" xr:uid="{567117F3-1B52-4083-908B-052C608B5839}"/>
    <cellStyle name="Normal 6 4 2 2 2 2 3" xfId="1468" xr:uid="{F1FD4DE9-FF66-47CA-ACA9-EF1AC3522DA8}"/>
    <cellStyle name="Normal 6 4 2 2 2 2 4" xfId="1469" xr:uid="{F4D1396E-B874-4747-9CEC-772B7E67FE47}"/>
    <cellStyle name="Normal 6 4 2 2 2 3" xfId="1470" xr:uid="{CA30C261-6081-465A-90B5-0A5F149C5AC9}"/>
    <cellStyle name="Normal 6 4 2 2 2 3 2" xfId="1471" xr:uid="{55DC7DEF-D34A-4E7E-BF2F-6B66833C5451}"/>
    <cellStyle name="Normal 6 4 2 2 2 3 3" xfId="1472" xr:uid="{4E70BF06-DAEE-4220-939C-4D45285CCB13}"/>
    <cellStyle name="Normal 6 4 2 2 2 3 4" xfId="1473" xr:uid="{EAD3F450-61ED-4D63-AFDB-8070976118F3}"/>
    <cellStyle name="Normal 6 4 2 2 2 4" xfId="1474" xr:uid="{EF8F1CAA-4606-44AD-B86E-1EB48B03B832}"/>
    <cellStyle name="Normal 6 4 2 2 2 5" xfId="1475" xr:uid="{BF3EB05A-E06E-497E-86EF-10D9A31E35B0}"/>
    <cellStyle name="Normal 6 4 2 2 2 6" xfId="1476" xr:uid="{F81F90A4-5745-4E11-9692-76EAB591C454}"/>
    <cellStyle name="Normal 6 4 2 2 3" xfId="1477" xr:uid="{BB244494-CB95-4D5E-9498-F2595237D46D}"/>
    <cellStyle name="Normal 6 4 2 2 3 2" xfId="1478" xr:uid="{1F3887EB-5958-4336-B44B-D5CB24C35C00}"/>
    <cellStyle name="Normal 6 4 2 2 3 2 2" xfId="1479" xr:uid="{3FB2989E-81D3-4760-BD04-BAA8211D773A}"/>
    <cellStyle name="Normal 6 4 2 2 3 2 3" xfId="1480" xr:uid="{FA8FB471-5A18-4C35-B5FA-D6F0010DCFE9}"/>
    <cellStyle name="Normal 6 4 2 2 3 2 4" xfId="1481" xr:uid="{1CE09E3B-D793-4996-939F-9B52BC167EA8}"/>
    <cellStyle name="Normal 6 4 2 2 3 3" xfId="1482" xr:uid="{1F67E891-1397-41BA-B418-0FEF8C198066}"/>
    <cellStyle name="Normal 6 4 2 2 3 4" xfId="1483" xr:uid="{B3185632-3282-43BB-AA87-AC75DF903F86}"/>
    <cellStyle name="Normal 6 4 2 2 3 5" xfId="1484" xr:uid="{4D29B152-3599-4474-95F1-6095DF8124A0}"/>
    <cellStyle name="Normal 6 4 2 2 4" xfId="1485" xr:uid="{7BADAE49-1EA3-4414-B37F-6C630B523D4F}"/>
    <cellStyle name="Normal 6 4 2 2 4 2" xfId="1486" xr:uid="{35E52369-BAE8-446B-AAF4-202B6E42E3B3}"/>
    <cellStyle name="Normal 6 4 2 2 4 3" xfId="1487" xr:uid="{15E27EAD-7C56-485F-9FD9-38AC829B0808}"/>
    <cellStyle name="Normal 6 4 2 2 4 4" xfId="1488" xr:uid="{A9921328-DDEE-449B-B9E4-8130D3442DCF}"/>
    <cellStyle name="Normal 6 4 2 2 5" xfId="1489" xr:uid="{D63107EE-7B42-4544-B27E-46598C4C653A}"/>
    <cellStyle name="Normal 6 4 2 2 5 2" xfId="1490" xr:uid="{A588B795-B69A-46BF-89A3-5219A382FDE9}"/>
    <cellStyle name="Normal 6 4 2 2 5 3" xfId="1491" xr:uid="{402CBA60-9239-48A7-B631-03B91445F2FA}"/>
    <cellStyle name="Normal 6 4 2 2 5 4" xfId="1492" xr:uid="{6400664F-A7A1-41C0-B5B9-461E7B54C700}"/>
    <cellStyle name="Normal 6 4 2 2 6" xfId="1493" xr:uid="{4B7E4FA8-F149-42F4-9DBF-47C48334DBF6}"/>
    <cellStyle name="Normal 6 4 2 2 7" xfId="1494" xr:uid="{66BA9216-325D-4A57-B177-E06F649926A3}"/>
    <cellStyle name="Normal 6 4 2 2 8" xfId="1495" xr:uid="{DB354A35-C5EB-4E86-A806-64F796397DA0}"/>
    <cellStyle name="Normal 6 4 2 3" xfId="1496" xr:uid="{985AD780-FD9A-4AA7-859C-C28FC950E51D}"/>
    <cellStyle name="Normal 6 4 2 3 2" xfId="1497" xr:uid="{20B9185A-30F7-4D2B-8269-C77B0C7DA327}"/>
    <cellStyle name="Normal 6 4 2 3 2 2" xfId="1498" xr:uid="{B5A79F0D-9397-48B0-B0AD-BA0CB7EEBF1D}"/>
    <cellStyle name="Normal 6 4 2 3 2 2 2" xfId="3992" xr:uid="{6F21BEF0-8445-45E9-AE47-8CEABBB03A55}"/>
    <cellStyle name="Normal 6 4 2 3 2 2 2 2" xfId="3993" xr:uid="{B8744FA7-960D-4B01-B0C5-C02E137F13E3}"/>
    <cellStyle name="Normal 6 4 2 3 2 2 3" xfId="3994" xr:uid="{E3555B93-C18F-433C-8023-35E472812EE4}"/>
    <cellStyle name="Normal 6 4 2 3 2 3" xfId="1499" xr:uid="{317B5B97-86A7-4E06-B487-ABDCC6D29E26}"/>
    <cellStyle name="Normal 6 4 2 3 2 3 2" xfId="3995" xr:uid="{775F030B-B6BC-4815-9A1E-68394C864747}"/>
    <cellStyle name="Normal 6 4 2 3 2 4" xfId="1500" xr:uid="{F4FBF0F8-E76E-4247-9F55-7BBC86B7DF24}"/>
    <cellStyle name="Normal 6 4 2 3 3" xfId="1501" xr:uid="{A24A8C00-A12F-445B-8A68-B829ED76908A}"/>
    <cellStyle name="Normal 6 4 2 3 3 2" xfId="1502" xr:uid="{FEF8FCC6-0E57-4CF5-81C3-B945D3F9FC73}"/>
    <cellStyle name="Normal 6 4 2 3 3 2 2" xfId="3996" xr:uid="{794C7973-3B52-494F-9AC2-5F76D072D44F}"/>
    <cellStyle name="Normal 6 4 2 3 3 3" xfId="1503" xr:uid="{D627FD14-3778-499E-B436-EF24109AF494}"/>
    <cellStyle name="Normal 6 4 2 3 3 4" xfId="1504" xr:uid="{F257E8F6-849E-4D30-A7F8-2F5979178511}"/>
    <cellStyle name="Normal 6 4 2 3 4" xfId="1505" xr:uid="{BC3CA9ED-BE81-4E43-B49A-50D654771BCB}"/>
    <cellStyle name="Normal 6 4 2 3 4 2" xfId="3997" xr:uid="{3470265B-061A-4D63-863E-7A2932E3E49D}"/>
    <cellStyle name="Normal 6 4 2 3 5" xfId="1506" xr:uid="{7B987125-1298-4C0E-AA3C-C537031D9AC2}"/>
    <cellStyle name="Normal 6 4 2 3 6" xfId="1507" xr:uid="{562886CB-8F0F-4687-B07D-C84D88076B50}"/>
    <cellStyle name="Normal 6 4 2 4" xfId="1508" xr:uid="{CA7772D7-0A80-4D8F-905B-A8B862058787}"/>
    <cellStyle name="Normal 6 4 2 4 2" xfId="1509" xr:uid="{3D53E5D1-7F60-4156-A61B-E1D86F2193D7}"/>
    <cellStyle name="Normal 6 4 2 4 2 2" xfId="1510" xr:uid="{FD4A8B5D-D3D4-4089-AEDD-416B60A10F22}"/>
    <cellStyle name="Normal 6 4 2 4 2 2 2" xfId="3998" xr:uid="{E05DC717-933B-4B81-910D-0E6227FE4DAD}"/>
    <cellStyle name="Normal 6 4 2 4 2 3" xfId="1511" xr:uid="{CCFE3FC3-DEB1-4F5B-9439-5374F13C7A33}"/>
    <cellStyle name="Normal 6 4 2 4 2 4" xfId="1512" xr:uid="{4B682371-ECF5-4817-972F-D93233B71FEE}"/>
    <cellStyle name="Normal 6 4 2 4 3" xfId="1513" xr:uid="{42D6D39C-F1E7-42AD-A1CC-34B8DF37923F}"/>
    <cellStyle name="Normal 6 4 2 4 3 2" xfId="3999" xr:uid="{B50831B8-AD5D-490E-81AD-32D788FFB04E}"/>
    <cellStyle name="Normal 6 4 2 4 4" xfId="1514" xr:uid="{DD4C422A-E749-4C5E-9D62-AB84F92DE041}"/>
    <cellStyle name="Normal 6 4 2 4 5" xfId="1515" xr:uid="{43A2F1D3-603D-4B51-882D-5397876AC043}"/>
    <cellStyle name="Normal 6 4 2 5" xfId="1516" xr:uid="{9F117358-835A-401B-BD50-594943504E72}"/>
    <cellStyle name="Normal 6 4 2 5 2" xfId="1517" xr:uid="{AFEDEAB8-2518-406E-9CBE-F8461357006A}"/>
    <cellStyle name="Normal 6 4 2 5 2 2" xfId="4000" xr:uid="{BE22DAAE-1A33-459F-B1CD-6592E8367BEA}"/>
    <cellStyle name="Normal 6 4 2 5 3" xfId="1518" xr:uid="{AD3D7234-E1AB-4F23-9F51-DE0E64EF2401}"/>
    <cellStyle name="Normal 6 4 2 5 4" xfId="1519" xr:uid="{911CE70D-427F-4F18-B46E-769ED0E80FA8}"/>
    <cellStyle name="Normal 6 4 2 6" xfId="1520" xr:uid="{7268B38D-E69E-43A2-9E63-7A93AE3FA2DA}"/>
    <cellStyle name="Normal 6 4 2 6 2" xfId="1521" xr:uid="{5B606E04-4873-4C88-A80D-88707C0C539F}"/>
    <cellStyle name="Normal 6 4 2 6 3" xfId="1522" xr:uid="{9313FA39-0030-48AA-8BD1-5803B41644E1}"/>
    <cellStyle name="Normal 6 4 2 6 4" xfId="1523" xr:uid="{6BEA8DA8-1D53-44A6-B2EF-5919997DB82B}"/>
    <cellStyle name="Normal 6 4 2 7" xfId="1524" xr:uid="{72BE7B7D-9ABB-4286-A105-EA09A9E8DBEE}"/>
    <cellStyle name="Normal 6 4 2 8" xfId="1525" xr:uid="{9A59EB34-9BEB-4B39-9F02-36C22C875CB8}"/>
    <cellStyle name="Normal 6 4 2 9" xfId="1526" xr:uid="{B57F5882-96F7-4D3F-9D5C-218D2517592A}"/>
    <cellStyle name="Normal 6 4 3" xfId="1527" xr:uid="{126C531C-8BC2-4546-9026-D904B777A4EE}"/>
    <cellStyle name="Normal 6 4 3 2" xfId="1528" xr:uid="{8FCB1F67-C7F6-4B62-A974-F40A4CE59861}"/>
    <cellStyle name="Normal 6 4 3 2 2" xfId="1529" xr:uid="{D9E00D9E-79A3-482C-92FF-9E3F175633CF}"/>
    <cellStyle name="Normal 6 4 3 2 2 2" xfId="1530" xr:uid="{27E9A5E2-CF08-4A04-9ADE-8F5F1A40D13B}"/>
    <cellStyle name="Normal 6 4 3 2 2 2 2" xfId="4001" xr:uid="{DA4603B4-1BB1-4F12-B1DD-2C2CFDB50230}"/>
    <cellStyle name="Normal 6 4 3 2 2 2 2 2" xfId="4647" xr:uid="{87751B20-7267-4935-8A27-4ABC33679762}"/>
    <cellStyle name="Normal 6 4 3 2 2 2 3" xfId="4648" xr:uid="{58EDD04C-9495-4C3B-87DF-60480C45BC17}"/>
    <cellStyle name="Normal 6 4 3 2 2 3" xfId="1531" xr:uid="{E4661293-E763-4F32-AEC8-1F6EC1D8E82F}"/>
    <cellStyle name="Normal 6 4 3 2 2 3 2" xfId="4649" xr:uid="{2DBDED4E-F05A-4435-A02C-FBF9C244BA9E}"/>
    <cellStyle name="Normal 6 4 3 2 2 4" xfId="1532" xr:uid="{B283F9CA-B9E7-4FD0-AF03-CD30BF4EC061}"/>
    <cellStyle name="Normal 6 4 3 2 3" xfId="1533" xr:uid="{0FDCE771-D90B-4624-AE4E-B52F4A30D361}"/>
    <cellStyle name="Normal 6 4 3 2 3 2" xfId="1534" xr:uid="{8380897C-680B-448C-A842-C6410E80D3C6}"/>
    <cellStyle name="Normal 6 4 3 2 3 2 2" xfId="4650" xr:uid="{70E6DDE4-FE8A-4B68-B2A5-CE5CB261986E}"/>
    <cellStyle name="Normal 6 4 3 2 3 3" xfId="1535" xr:uid="{04433DC7-219F-42C7-A8FB-F6464190EB27}"/>
    <cellStyle name="Normal 6 4 3 2 3 4" xfId="1536" xr:uid="{D8824450-4868-45CF-9F3C-D17E31F89694}"/>
    <cellStyle name="Normal 6 4 3 2 4" xfId="1537" xr:uid="{28E9A478-32E0-4F3E-95FC-61B1F8348018}"/>
    <cellStyle name="Normal 6 4 3 2 4 2" xfId="4651" xr:uid="{63AF8411-256B-40C3-AF62-11C811D4FF2E}"/>
    <cellStyle name="Normal 6 4 3 2 5" xfId="1538" xr:uid="{E1ECA58A-AAD4-45F1-B037-248958534729}"/>
    <cellStyle name="Normal 6 4 3 2 6" xfId="1539" xr:uid="{E0DF8F6B-82B9-4BC8-AC5A-E25DD7A50F82}"/>
    <cellStyle name="Normal 6 4 3 3" xfId="1540" xr:uid="{001EC14C-E942-4B58-AEA7-E1518A819F2D}"/>
    <cellStyle name="Normal 6 4 3 3 2" xfId="1541" xr:uid="{740E9BB3-02D3-4876-8923-A7F294F7F3B8}"/>
    <cellStyle name="Normal 6 4 3 3 2 2" xfId="1542" xr:uid="{B1FDAF54-42C7-4CFC-A1C6-877B3F5227A8}"/>
    <cellStyle name="Normal 6 4 3 3 2 2 2" xfId="4652" xr:uid="{4F16CBEF-D8CA-49C8-9316-F4055D6DDD4D}"/>
    <cellStyle name="Normal 6 4 3 3 2 3" xfId="1543" xr:uid="{8E0F3917-2940-4A66-BDAF-089AAA0D28BF}"/>
    <cellStyle name="Normal 6 4 3 3 2 4" xfId="1544" xr:uid="{5810B041-98C6-4303-89AD-71B8B8847E96}"/>
    <cellStyle name="Normal 6 4 3 3 3" xfId="1545" xr:uid="{0B2E676C-94A9-4219-BFD0-602BCC37DF85}"/>
    <cellStyle name="Normal 6 4 3 3 3 2" xfId="4653" xr:uid="{8865D9C3-0073-45C8-B801-D987F02CEC21}"/>
    <cellStyle name="Normal 6 4 3 3 4" xfId="1546" xr:uid="{3CD0C5DB-9C7D-42B4-BB61-C7E168905607}"/>
    <cellStyle name="Normal 6 4 3 3 5" xfId="1547" xr:uid="{85E67EB3-16C4-44B3-B3B1-8B229BC7A50A}"/>
    <cellStyle name="Normal 6 4 3 4" xfId="1548" xr:uid="{9D45D09D-F228-4F9B-A491-5DCE77E1BB35}"/>
    <cellStyle name="Normal 6 4 3 4 2" xfId="1549" xr:uid="{796C5707-416B-4432-A349-A2E1FEC5279D}"/>
    <cellStyle name="Normal 6 4 3 4 2 2" xfId="4654" xr:uid="{B8E51F54-2B11-4B95-B924-D3AE94DCC0A0}"/>
    <cellStyle name="Normal 6 4 3 4 3" xfId="1550" xr:uid="{8BE430DA-8002-4DBB-9F65-B501F1822C3B}"/>
    <cellStyle name="Normal 6 4 3 4 4" xfId="1551" xr:uid="{080A033E-17BC-491E-8744-EF5AE4BA323F}"/>
    <cellStyle name="Normal 6 4 3 5" xfId="1552" xr:uid="{ED7D8A91-9136-4F3A-9A62-5B55DCF7F66B}"/>
    <cellStyle name="Normal 6 4 3 5 2" xfId="1553" xr:uid="{19506933-EA58-42E1-8330-984B33EAD931}"/>
    <cellStyle name="Normal 6 4 3 5 3" xfId="1554" xr:uid="{AC0D4792-E16F-4DB8-B008-FB19AE50910E}"/>
    <cellStyle name="Normal 6 4 3 5 4" xfId="1555" xr:uid="{030BC8FB-4458-48C8-A7FC-3934F20929D2}"/>
    <cellStyle name="Normal 6 4 3 6" xfId="1556" xr:uid="{FB8D1E37-11B5-4FF0-B527-0C53381309D2}"/>
    <cellStyle name="Normal 6 4 3 7" xfId="1557" xr:uid="{E64AC73C-9CD9-4BA6-AEB6-C5C473E3A135}"/>
    <cellStyle name="Normal 6 4 3 8" xfId="1558" xr:uid="{F0308FD2-974D-4027-86C9-32251B39F24F}"/>
    <cellStyle name="Normal 6 4 4" xfId="1559" xr:uid="{8C3FA4E8-DE34-48A2-B5F7-349AEB2CC843}"/>
    <cellStyle name="Normal 6 4 4 2" xfId="1560" xr:uid="{470FB3C0-1D42-454A-B016-2C4E78EC42FB}"/>
    <cellStyle name="Normal 6 4 4 2 2" xfId="1561" xr:uid="{D8973DCF-1C62-41F6-9033-02BAF0F3BF88}"/>
    <cellStyle name="Normal 6 4 4 2 2 2" xfId="1562" xr:uid="{148350F7-780A-48C1-B877-DCFF015B6A28}"/>
    <cellStyle name="Normal 6 4 4 2 2 2 2" xfId="4002" xr:uid="{DBD3928A-2400-4957-8B68-3F36489CE7B6}"/>
    <cellStyle name="Normal 6 4 4 2 2 3" xfId="1563" xr:uid="{46105AF1-13AD-4583-9AB7-F62D6E3C268E}"/>
    <cellStyle name="Normal 6 4 4 2 2 4" xfId="1564" xr:uid="{9CCD9C3F-8617-486A-9AEE-A1A994CCE364}"/>
    <cellStyle name="Normal 6 4 4 2 3" xfId="1565" xr:uid="{40559C8E-C8F6-4879-8CA4-A064AEB5B8BF}"/>
    <cellStyle name="Normal 6 4 4 2 3 2" xfId="4003" xr:uid="{F33A4801-509D-4DE9-AC66-1D0A548C1160}"/>
    <cellStyle name="Normal 6 4 4 2 4" xfId="1566" xr:uid="{65D66E7F-21F9-4B56-B48E-65EDDC448CC7}"/>
    <cellStyle name="Normal 6 4 4 2 5" xfId="1567" xr:uid="{8C2F85E6-F621-4E3B-986A-78C1AE52CF8B}"/>
    <cellStyle name="Normal 6 4 4 3" xfId="1568" xr:uid="{846B80FA-C803-4995-9E7C-3FD05BB51386}"/>
    <cellStyle name="Normal 6 4 4 3 2" xfId="1569" xr:uid="{B97C1407-9C65-4663-A49E-A0721A274F61}"/>
    <cellStyle name="Normal 6 4 4 3 2 2" xfId="4004" xr:uid="{40C5720F-B2E1-4AE5-B3B2-C88BD2837443}"/>
    <cellStyle name="Normal 6 4 4 3 3" xfId="1570" xr:uid="{F6F7151A-0674-47CB-8549-7CC5F8E8B5D8}"/>
    <cellStyle name="Normal 6 4 4 3 4" xfId="1571" xr:uid="{035C9762-6A60-4E7F-9D97-4191744AC366}"/>
    <cellStyle name="Normal 6 4 4 4" xfId="1572" xr:uid="{AB150B70-6A71-4BF0-B8A8-A119A9DC68CD}"/>
    <cellStyle name="Normal 6 4 4 4 2" xfId="1573" xr:uid="{2218AE9B-644F-4415-8BC1-F25B1F3B18AB}"/>
    <cellStyle name="Normal 6 4 4 4 3" xfId="1574" xr:uid="{342798F6-7639-45C7-9A84-48E4D7E54CE7}"/>
    <cellStyle name="Normal 6 4 4 4 4" xfId="1575" xr:uid="{5C8A3E42-3CB0-4A7B-891B-47D496902EAF}"/>
    <cellStyle name="Normal 6 4 4 5" xfId="1576" xr:uid="{F3D40AB4-604A-432E-85D6-CEBFA36422C9}"/>
    <cellStyle name="Normal 6 4 4 6" xfId="1577" xr:uid="{78061576-A0D3-461E-BB85-D8A0455A2E86}"/>
    <cellStyle name="Normal 6 4 4 7" xfId="1578" xr:uid="{4F5F7DE5-08FE-4DCA-B8A4-E7D4C03695AB}"/>
    <cellStyle name="Normal 6 4 5" xfId="1579" xr:uid="{EF31822D-EAA0-4DE4-BF0A-D14003A21696}"/>
    <cellStyle name="Normal 6 4 5 2" xfId="1580" xr:uid="{A75963FE-9E3E-4B73-8A9B-95F260F3A207}"/>
    <cellStyle name="Normal 6 4 5 2 2" xfId="1581" xr:uid="{A65F1F70-32E1-447E-919E-30469F94A6B3}"/>
    <cellStyle name="Normal 6 4 5 2 2 2" xfId="4005" xr:uid="{07F6A54A-3582-476C-83CF-91F1DFBA1BAA}"/>
    <cellStyle name="Normal 6 4 5 2 3" xfId="1582" xr:uid="{CA6129D5-89F7-44D6-A529-4E3FB3444780}"/>
    <cellStyle name="Normal 6 4 5 2 4" xfId="1583" xr:uid="{02A704D6-6526-42B8-B0A6-9B3D6C92EBE9}"/>
    <cellStyle name="Normal 6 4 5 3" xfId="1584" xr:uid="{8A2CF045-B643-49F6-BDBB-ACDCB76F2FCC}"/>
    <cellStyle name="Normal 6 4 5 3 2" xfId="1585" xr:uid="{2B15464E-99E5-4F40-A98D-B7F90F29311B}"/>
    <cellStyle name="Normal 6 4 5 3 3" xfId="1586" xr:uid="{31D3AAB5-9D9B-4EDC-99CD-BDA06E7B1F88}"/>
    <cellStyle name="Normal 6 4 5 3 4" xfId="1587" xr:uid="{9DA46DFA-6FC6-433F-9EE3-79AC89B25F16}"/>
    <cellStyle name="Normal 6 4 5 4" xfId="1588" xr:uid="{72983EC0-8B89-46B9-9BA5-D73BEEBC089B}"/>
    <cellStyle name="Normal 6 4 5 5" xfId="1589" xr:uid="{6275B763-E89E-4A39-BBAB-6A06DEE9CE86}"/>
    <cellStyle name="Normal 6 4 5 6" xfId="1590" xr:uid="{84B1C699-B309-4F89-81F8-B1BE602ECA14}"/>
    <cellStyle name="Normal 6 4 6" xfId="1591" xr:uid="{CD38D029-F253-4A0F-8514-0338A9EF609A}"/>
    <cellStyle name="Normal 6 4 6 2" xfId="1592" xr:uid="{5AD3C6DC-20F3-49B4-9519-341FEAF05A7D}"/>
    <cellStyle name="Normal 6 4 6 2 2" xfId="1593" xr:uid="{D798CAA0-5AF3-4770-9FA2-CB98BFF55555}"/>
    <cellStyle name="Normal 6 4 6 2 3" xfId="1594" xr:uid="{6C85D493-4A74-4E1F-848E-BDA50F454483}"/>
    <cellStyle name="Normal 6 4 6 2 4" xfId="1595" xr:uid="{E6B2261E-07A3-4057-BD7A-46A7054FC8BA}"/>
    <cellStyle name="Normal 6 4 6 3" xfId="1596" xr:uid="{AA1216B5-6ADE-4D24-8B87-F3B984BBB103}"/>
    <cellStyle name="Normal 6 4 6 4" xfId="1597" xr:uid="{C171623F-8B7C-4F78-8DBF-3266126004C5}"/>
    <cellStyle name="Normal 6 4 6 5" xfId="1598" xr:uid="{B9461FEE-B434-456C-83D4-146775042EF5}"/>
    <cellStyle name="Normal 6 4 7" xfId="1599" xr:uid="{51C8664D-126B-45F8-9931-6969E5E57357}"/>
    <cellStyle name="Normal 6 4 7 2" xfId="1600" xr:uid="{6925DB2E-5BD4-495C-B2F1-5A88D34EED99}"/>
    <cellStyle name="Normal 6 4 7 3" xfId="1601" xr:uid="{CBAE5901-698B-437F-B5B2-C22223A78288}"/>
    <cellStyle name="Normal 6 4 7 3 2" xfId="4378" xr:uid="{27C38993-0763-4FF0-A13C-4336C45B0267}"/>
    <cellStyle name="Normal 6 4 7 3 3" xfId="4609" xr:uid="{D34125C9-F7B2-43CC-8A41-97666CE11DC9}"/>
    <cellStyle name="Normal 6 4 7 4" xfId="1602" xr:uid="{986D87C8-FF9C-414E-BFFC-2A3F6F719676}"/>
    <cellStyle name="Normal 6 4 8" xfId="1603" xr:uid="{9AAA55DB-BDD1-4CCA-9D18-3C9B528CC801}"/>
    <cellStyle name="Normal 6 4 8 2" xfId="1604" xr:uid="{49BEF8F6-C460-4233-8B1A-F2B56980BA26}"/>
    <cellStyle name="Normal 6 4 8 3" xfId="1605" xr:uid="{9BD0AC0D-0C4A-4477-A83F-CEE9E731785D}"/>
    <cellStyle name="Normal 6 4 8 4" xfId="1606" xr:uid="{62049435-D984-488F-8DDF-F0AC47412654}"/>
    <cellStyle name="Normal 6 4 9" xfId="1607" xr:uid="{8F1F3DCC-7083-460F-8CD4-3675FA62982F}"/>
    <cellStyle name="Normal 6 5" xfId="1608" xr:uid="{0013F47F-05B2-409C-B418-746A2BFCC55F}"/>
    <cellStyle name="Normal 6 5 10" xfId="1609" xr:uid="{DE147ECF-24CB-44A7-98A0-0149623AC157}"/>
    <cellStyle name="Normal 6 5 11" xfId="1610" xr:uid="{51BC17A6-A9F0-4F1C-B933-A340CEF9DC05}"/>
    <cellStyle name="Normal 6 5 2" xfId="1611" xr:uid="{96C390B9-ABCC-42D0-A5D6-53AE50FFD187}"/>
    <cellStyle name="Normal 6 5 2 2" xfId="1612" xr:uid="{47AADAC1-9B47-4B7D-81DB-0B5493B2086C}"/>
    <cellStyle name="Normal 6 5 2 2 2" xfId="1613" xr:uid="{18D07AA5-DF0B-403B-8130-2B2ED4815D02}"/>
    <cellStyle name="Normal 6 5 2 2 2 2" xfId="1614" xr:uid="{F1A18006-21C7-4339-B955-0C0CEB49FEC5}"/>
    <cellStyle name="Normal 6 5 2 2 2 2 2" xfId="1615" xr:uid="{CA4CEA39-C785-4E29-B782-E666CA394048}"/>
    <cellStyle name="Normal 6 5 2 2 2 2 3" xfId="1616" xr:uid="{D4D20F6D-83D9-4954-9F36-C762DEBEB119}"/>
    <cellStyle name="Normal 6 5 2 2 2 2 4" xfId="1617" xr:uid="{578C04E7-1B5C-4A99-90B6-ECFE2D8FCFC0}"/>
    <cellStyle name="Normal 6 5 2 2 2 3" xfId="1618" xr:uid="{BFF2542F-B21A-445A-8784-9564C6DF82C9}"/>
    <cellStyle name="Normal 6 5 2 2 2 3 2" xfId="1619" xr:uid="{B0A78497-8C7C-4DB1-B6AC-12065F50F743}"/>
    <cellStyle name="Normal 6 5 2 2 2 3 3" xfId="1620" xr:uid="{2CA631F0-2A60-460C-8281-E1FA3725B901}"/>
    <cellStyle name="Normal 6 5 2 2 2 3 4" xfId="1621" xr:uid="{CDD5EC79-B490-4758-BD45-2CF28CCCC959}"/>
    <cellStyle name="Normal 6 5 2 2 2 4" xfId="1622" xr:uid="{14FBA5D4-7C72-45A7-8C64-1672855118CD}"/>
    <cellStyle name="Normal 6 5 2 2 2 5" xfId="1623" xr:uid="{E15BF40E-8D3C-4B30-87C4-9BADABFE32A4}"/>
    <cellStyle name="Normal 6 5 2 2 2 6" xfId="1624" xr:uid="{551A6B0A-0581-4C8D-8474-B8D369E559DD}"/>
    <cellStyle name="Normal 6 5 2 2 3" xfId="1625" xr:uid="{B20F403A-3A15-4227-9724-280BF47F0639}"/>
    <cellStyle name="Normal 6 5 2 2 3 2" xfId="1626" xr:uid="{F2004F78-B5A9-4A2C-81AD-08E1D813E923}"/>
    <cellStyle name="Normal 6 5 2 2 3 2 2" xfId="1627" xr:uid="{1584B826-3C4A-4F02-9475-83658C4A2FAD}"/>
    <cellStyle name="Normal 6 5 2 2 3 2 3" xfId="1628" xr:uid="{61971E02-F6B3-4019-8E08-5429EA70F8EA}"/>
    <cellStyle name="Normal 6 5 2 2 3 2 4" xfId="1629" xr:uid="{67ACFD9E-EBC8-4AD2-A2D1-C47BFE8AE58B}"/>
    <cellStyle name="Normal 6 5 2 2 3 3" xfId="1630" xr:uid="{A680A731-BA98-4A7C-8C79-8047FE8E8358}"/>
    <cellStyle name="Normal 6 5 2 2 3 4" xfId="1631" xr:uid="{BD662D54-D300-4D33-B4B3-D1D49D42813A}"/>
    <cellStyle name="Normal 6 5 2 2 3 5" xfId="1632" xr:uid="{79324381-9EC2-44EB-A28B-43C96B80DD46}"/>
    <cellStyle name="Normal 6 5 2 2 4" xfId="1633" xr:uid="{4BD44413-65AF-44CC-98AE-2FFD4FAA5B7C}"/>
    <cellStyle name="Normal 6 5 2 2 4 2" xfId="1634" xr:uid="{2D1AE31B-944E-4527-90DC-C79EFF69991A}"/>
    <cellStyle name="Normal 6 5 2 2 4 3" xfId="1635" xr:uid="{02A457F1-2409-47B4-A93C-30F6A6BC73BD}"/>
    <cellStyle name="Normal 6 5 2 2 4 4" xfId="1636" xr:uid="{F1B7C65A-E0F6-48A7-9171-0D5A3CA2E3F3}"/>
    <cellStyle name="Normal 6 5 2 2 5" xfId="1637" xr:uid="{9ADD11A0-E973-42C2-8D11-C2D77F8AF654}"/>
    <cellStyle name="Normal 6 5 2 2 5 2" xfId="1638" xr:uid="{EFFC5458-1BFF-4B74-9E4F-6BBC9968FDD4}"/>
    <cellStyle name="Normal 6 5 2 2 5 3" xfId="1639" xr:uid="{9CB747D4-0E75-4C8A-9828-5F9569187097}"/>
    <cellStyle name="Normal 6 5 2 2 5 4" xfId="1640" xr:uid="{FE06B511-9745-468F-A4CE-29F80BB6215B}"/>
    <cellStyle name="Normal 6 5 2 2 6" xfId="1641" xr:uid="{6A3CDA14-5E7A-4E9D-9341-EECC56A57574}"/>
    <cellStyle name="Normal 6 5 2 2 7" xfId="1642" xr:uid="{83E4196F-42E4-4A1A-8006-204533C2C866}"/>
    <cellStyle name="Normal 6 5 2 2 8" xfId="1643" xr:uid="{1B1526F1-6386-4BFC-BFC7-372E74AB3D94}"/>
    <cellStyle name="Normal 6 5 2 3" xfId="1644" xr:uid="{ED3EF543-78BF-4962-923D-EEA35597F776}"/>
    <cellStyle name="Normal 6 5 2 3 2" xfId="1645" xr:uid="{F54916D7-A430-4A95-BAA1-787F1069E8FB}"/>
    <cellStyle name="Normal 6 5 2 3 2 2" xfId="1646" xr:uid="{E3E2B547-7E3F-4465-B940-5C8C7A966235}"/>
    <cellStyle name="Normal 6 5 2 3 2 3" xfId="1647" xr:uid="{8CF4F7F6-61DE-4208-ACE6-AB0F6A50203D}"/>
    <cellStyle name="Normal 6 5 2 3 2 4" xfId="1648" xr:uid="{34E0FADE-703A-4CA0-89AD-7830446B7A2A}"/>
    <cellStyle name="Normal 6 5 2 3 3" xfId="1649" xr:uid="{5D4EAB67-4FAD-44D8-B545-7BD7D8596EEB}"/>
    <cellStyle name="Normal 6 5 2 3 3 2" xfId="1650" xr:uid="{8F945223-7050-4EE2-A13F-DBF9D7849FA6}"/>
    <cellStyle name="Normal 6 5 2 3 3 3" xfId="1651" xr:uid="{A2ADCC12-8815-4EDD-BF4C-3A915982D8A4}"/>
    <cellStyle name="Normal 6 5 2 3 3 4" xfId="1652" xr:uid="{E933A00B-A07F-4C97-9BA2-AA898A466A00}"/>
    <cellStyle name="Normal 6 5 2 3 4" xfId="1653" xr:uid="{CF14F2CF-7A0A-4C74-88EE-774512CF2DDE}"/>
    <cellStyle name="Normal 6 5 2 3 5" xfId="1654" xr:uid="{E4FD9C23-8008-419F-98CB-B5AFCEE4BB25}"/>
    <cellStyle name="Normal 6 5 2 3 6" xfId="1655" xr:uid="{1CE71217-E505-4AEE-8E73-3C3D282DB12A}"/>
    <cellStyle name="Normal 6 5 2 4" xfId="1656" xr:uid="{D2FB4D4F-5448-4CA1-A6A9-725564A463C7}"/>
    <cellStyle name="Normal 6 5 2 4 2" xfId="1657" xr:uid="{F1BDEC67-D35C-4321-A6A1-C6B668C085BE}"/>
    <cellStyle name="Normal 6 5 2 4 2 2" xfId="1658" xr:uid="{206EC183-16E7-4FDE-88CA-B394F6D3F85B}"/>
    <cellStyle name="Normal 6 5 2 4 2 3" xfId="1659" xr:uid="{A89F4B0B-81C0-4B04-AF1F-1A63DB3F7C00}"/>
    <cellStyle name="Normal 6 5 2 4 2 4" xfId="1660" xr:uid="{FE7080DD-ADC5-4E14-8D14-2266640F57B0}"/>
    <cellStyle name="Normal 6 5 2 4 3" xfId="1661" xr:uid="{FDF48F9D-018B-4379-AFCF-125D31CD33D0}"/>
    <cellStyle name="Normal 6 5 2 4 4" xfId="1662" xr:uid="{6F115747-B003-4A59-84FD-37115F41EA5F}"/>
    <cellStyle name="Normal 6 5 2 4 5" xfId="1663" xr:uid="{7E88AC14-5093-4D87-B7F3-2E14CF260435}"/>
    <cellStyle name="Normal 6 5 2 5" xfId="1664" xr:uid="{7CDAE387-8ACA-405D-BF4C-B052D8FAC799}"/>
    <cellStyle name="Normal 6 5 2 5 2" xfId="1665" xr:uid="{286943AE-1F24-496E-842F-B9815E10CB74}"/>
    <cellStyle name="Normal 6 5 2 5 3" xfId="1666" xr:uid="{8993F82B-6D71-4298-AB22-7A4B4540897B}"/>
    <cellStyle name="Normal 6 5 2 5 4" xfId="1667" xr:uid="{92BA2CF1-4319-4465-A70B-9A996EF22754}"/>
    <cellStyle name="Normal 6 5 2 6" xfId="1668" xr:uid="{678A2E1F-1CD3-444A-A7C0-9A424E72D25A}"/>
    <cellStyle name="Normal 6 5 2 6 2" xfId="1669" xr:uid="{BF4D6BA7-FE15-4591-A344-30903B81BFAF}"/>
    <cellStyle name="Normal 6 5 2 6 3" xfId="1670" xr:uid="{65885856-D8FF-4235-BA76-109D5CC96278}"/>
    <cellStyle name="Normal 6 5 2 6 4" xfId="1671" xr:uid="{9707D359-68D1-4CA9-9BF4-E276B56F4A1C}"/>
    <cellStyle name="Normal 6 5 2 7" xfId="1672" xr:uid="{F5DAA09E-BDE1-4F27-9332-7487B10A3FED}"/>
    <cellStyle name="Normal 6 5 2 8" xfId="1673" xr:uid="{0888B2B8-8402-4C17-A85D-260EEB862549}"/>
    <cellStyle name="Normal 6 5 2 9" xfId="1674" xr:uid="{64463587-5F5A-458A-98A3-619071D0A753}"/>
    <cellStyle name="Normal 6 5 3" xfId="1675" xr:uid="{C73DBBBD-B65D-4F5F-9E20-9E066E3C766A}"/>
    <cellStyle name="Normal 6 5 3 2" xfId="1676" xr:uid="{973FDECA-0FE1-4473-9136-9CD9838EA216}"/>
    <cellStyle name="Normal 6 5 3 2 2" xfId="1677" xr:uid="{FDB7E44A-062D-47D2-83DC-725E4000167B}"/>
    <cellStyle name="Normal 6 5 3 2 2 2" xfId="1678" xr:uid="{91660B5F-82C4-4998-80A5-14668D3671B1}"/>
    <cellStyle name="Normal 6 5 3 2 2 2 2" xfId="4006" xr:uid="{31D078F6-8C6B-418F-98E6-967B998EEC52}"/>
    <cellStyle name="Normal 6 5 3 2 2 3" xfId="1679" xr:uid="{68A76A94-FF53-4C60-88B4-26541C1AD032}"/>
    <cellStyle name="Normal 6 5 3 2 2 4" xfId="1680" xr:uid="{6CEF1941-9C01-4448-ABC5-5D667028AE77}"/>
    <cellStyle name="Normal 6 5 3 2 3" xfId="1681" xr:uid="{9DEB392E-7876-4E4C-859E-D6A8636D5CE1}"/>
    <cellStyle name="Normal 6 5 3 2 3 2" xfId="1682" xr:uid="{28288C14-DBD4-45DD-9743-DE200F23C5FD}"/>
    <cellStyle name="Normal 6 5 3 2 3 3" xfId="1683" xr:uid="{A6A476B8-FF96-4008-9EE7-2081512BFFD5}"/>
    <cellStyle name="Normal 6 5 3 2 3 4" xfId="1684" xr:uid="{E3AB5A5A-68D8-4B43-A5D4-3ECC241A9017}"/>
    <cellStyle name="Normal 6 5 3 2 4" xfId="1685" xr:uid="{62B4B9BA-A41F-4659-9228-D78B4E6C6F00}"/>
    <cellStyle name="Normal 6 5 3 2 5" xfId="1686" xr:uid="{66F7CB20-FD96-4924-9FFA-EE04716331DC}"/>
    <cellStyle name="Normal 6 5 3 2 6" xfId="1687" xr:uid="{EA027308-9BDA-47DC-98C4-4C8F3F9B0AB5}"/>
    <cellStyle name="Normal 6 5 3 3" xfId="1688" xr:uid="{FCCEA396-7834-47BE-9C8D-25E762641C28}"/>
    <cellStyle name="Normal 6 5 3 3 2" xfId="1689" xr:uid="{6DC38A56-B16B-4AB8-99A7-47E5D09B133E}"/>
    <cellStyle name="Normal 6 5 3 3 2 2" xfId="1690" xr:uid="{E09C17CD-45CA-420F-AD66-07AC48DF8F3F}"/>
    <cellStyle name="Normal 6 5 3 3 2 3" xfId="1691" xr:uid="{EB725B34-6985-4AA6-998E-A93795896A5E}"/>
    <cellStyle name="Normal 6 5 3 3 2 4" xfId="1692" xr:uid="{BD0194DA-905B-47E4-8ECC-B9D3304C9404}"/>
    <cellStyle name="Normal 6 5 3 3 3" xfId="1693" xr:uid="{56B93940-3EAE-4168-BCDC-CF8A83972408}"/>
    <cellStyle name="Normal 6 5 3 3 4" xfId="1694" xr:uid="{2C9FFEC1-6B11-4A61-A00C-490DF349F047}"/>
    <cellStyle name="Normal 6 5 3 3 5" xfId="1695" xr:uid="{4997E2D1-4C15-4FA8-BB6C-D6FBFFC08D23}"/>
    <cellStyle name="Normal 6 5 3 4" xfId="1696" xr:uid="{E36E4A3D-6EF8-4956-AE2C-03F4DCBCAD4B}"/>
    <cellStyle name="Normal 6 5 3 4 2" xfId="1697" xr:uid="{28780FA0-2E8E-40D9-9F5B-6651CACD32FE}"/>
    <cellStyle name="Normal 6 5 3 4 3" xfId="1698" xr:uid="{0D9197D3-E0B4-4174-A9C9-9E8A89381155}"/>
    <cellStyle name="Normal 6 5 3 4 4" xfId="1699" xr:uid="{939013D8-B3F6-495D-BC3C-553DF66C54A2}"/>
    <cellStyle name="Normal 6 5 3 5" xfId="1700" xr:uid="{5D693773-A0D1-4D7E-9300-3BE1672E678E}"/>
    <cellStyle name="Normal 6 5 3 5 2" xfId="1701" xr:uid="{2B8C07B1-F873-4064-A9E3-80B79417A2E7}"/>
    <cellStyle name="Normal 6 5 3 5 3" xfId="1702" xr:uid="{999EE7B1-FB43-4E3E-9D62-8DA02FB9BB9C}"/>
    <cellStyle name="Normal 6 5 3 5 4" xfId="1703" xr:uid="{55282B0A-8482-4FC5-80B3-E55D7CBDA9DC}"/>
    <cellStyle name="Normal 6 5 3 6" xfId="1704" xr:uid="{2932212C-519C-46A9-A540-092B605BDEF5}"/>
    <cellStyle name="Normal 6 5 3 7" xfId="1705" xr:uid="{3AB6E6A2-B7CB-40D5-8D1B-939DDE1F3360}"/>
    <cellStyle name="Normal 6 5 3 8" xfId="1706" xr:uid="{D2C8755D-78E2-4B2B-8FF2-3F2792872FE7}"/>
    <cellStyle name="Normal 6 5 4" xfId="1707" xr:uid="{946B1FC4-7245-4F73-9AD0-53D7AB4C617E}"/>
    <cellStyle name="Normal 6 5 4 2" xfId="1708" xr:uid="{872150D2-4574-457B-99B1-47EE158B894A}"/>
    <cellStyle name="Normal 6 5 4 2 2" xfId="1709" xr:uid="{0CD0076A-F1E0-4C0E-8EB8-B2A700B90BE1}"/>
    <cellStyle name="Normal 6 5 4 2 2 2" xfId="1710" xr:uid="{5C75ECD3-40F6-4B25-8837-80F4BD124B4E}"/>
    <cellStyle name="Normal 6 5 4 2 2 3" xfId="1711" xr:uid="{B8B669E8-1E46-4FF5-B741-C7AF68C5E9FC}"/>
    <cellStyle name="Normal 6 5 4 2 2 4" xfId="1712" xr:uid="{7AF931B1-2853-4BFC-9F69-4B1ECD0D1B53}"/>
    <cellStyle name="Normal 6 5 4 2 3" xfId="1713" xr:uid="{7DDD89AF-08C0-417C-8E25-0FC9808815E3}"/>
    <cellStyle name="Normal 6 5 4 2 4" xfId="1714" xr:uid="{B10C9AC0-2CDF-4759-A5FC-63E99551CEAE}"/>
    <cellStyle name="Normal 6 5 4 2 5" xfId="1715" xr:uid="{E29C5FDB-18E4-4A11-8CE1-03DDEA4C73F5}"/>
    <cellStyle name="Normal 6 5 4 3" xfId="1716" xr:uid="{80B566D1-CF8B-4808-A8D0-9FC3337AFEFF}"/>
    <cellStyle name="Normal 6 5 4 3 2" xfId="1717" xr:uid="{CCBCA97C-FF63-4277-9D01-7E116EE2CC38}"/>
    <cellStyle name="Normal 6 5 4 3 3" xfId="1718" xr:uid="{CF555D37-E829-4632-9154-9774033C661C}"/>
    <cellStyle name="Normal 6 5 4 3 4" xfId="1719" xr:uid="{DC40A7F5-9130-494D-992D-C0BBD0CD1400}"/>
    <cellStyle name="Normal 6 5 4 4" xfId="1720" xr:uid="{804DEF5C-2497-434E-B755-097801E25FAF}"/>
    <cellStyle name="Normal 6 5 4 4 2" xfId="1721" xr:uid="{2BE8E92D-2782-4E5F-A796-4B6AE796E2F7}"/>
    <cellStyle name="Normal 6 5 4 4 3" xfId="1722" xr:uid="{9048D97A-F618-475C-B703-2576C5F7C48B}"/>
    <cellStyle name="Normal 6 5 4 4 4" xfId="1723" xr:uid="{5D67AD01-FAD2-4A3E-9DA3-D61F52E7F461}"/>
    <cellStyle name="Normal 6 5 4 5" xfId="1724" xr:uid="{4D1885D2-39D1-4B02-A7C1-3B39043C9F19}"/>
    <cellStyle name="Normal 6 5 4 6" xfId="1725" xr:uid="{7A523487-E937-4735-BC76-4CCF3AD6E8F4}"/>
    <cellStyle name="Normal 6 5 4 7" xfId="1726" xr:uid="{C5F2EB99-8C9F-41D5-902C-16604421B318}"/>
    <cellStyle name="Normal 6 5 5" xfId="1727" xr:uid="{75D87D2E-2649-4AB5-9B6F-9CDA3DC64149}"/>
    <cellStyle name="Normal 6 5 5 2" xfId="1728" xr:uid="{D0C9613D-0E5B-4E6A-9581-D8482BE7AD7A}"/>
    <cellStyle name="Normal 6 5 5 2 2" xfId="1729" xr:uid="{60BB80B3-7E4E-400E-9C83-7FDCAFE452F9}"/>
    <cellStyle name="Normal 6 5 5 2 3" xfId="1730" xr:uid="{5828DE2C-9565-4EE0-8B83-0734E0CE1404}"/>
    <cellStyle name="Normal 6 5 5 2 4" xfId="1731" xr:uid="{2D7095BF-F06F-4659-A9E9-3A1B1268A6B7}"/>
    <cellStyle name="Normal 6 5 5 3" xfId="1732" xr:uid="{5810EC5A-C88A-4723-8546-8F8CC8145105}"/>
    <cellStyle name="Normal 6 5 5 3 2" xfId="1733" xr:uid="{37DC01BF-35C9-4D8C-8F3D-43850CCCA7A1}"/>
    <cellStyle name="Normal 6 5 5 3 3" xfId="1734" xr:uid="{CC8EB467-C9E6-4782-A50B-5142D65DB7F6}"/>
    <cellStyle name="Normal 6 5 5 3 4" xfId="1735" xr:uid="{59C8A160-3D28-49A2-8731-9A96F30DCAF6}"/>
    <cellStyle name="Normal 6 5 5 4" xfId="1736" xr:uid="{1A13492A-6C20-40D1-8590-0DEF5FA4ABCF}"/>
    <cellStyle name="Normal 6 5 5 5" xfId="1737" xr:uid="{851B631F-4D3A-4CFC-A27C-3753006E99B3}"/>
    <cellStyle name="Normal 6 5 5 6" xfId="1738" xr:uid="{BBD20CD4-3FF3-4FAE-A7B4-9E69BB295408}"/>
    <cellStyle name="Normal 6 5 6" xfId="1739" xr:uid="{D7DAAAC5-950F-445A-8DC0-DCE6B4FB702E}"/>
    <cellStyle name="Normal 6 5 6 2" xfId="1740" xr:uid="{2894B43B-5B1A-47BC-AA88-CB03F665F548}"/>
    <cellStyle name="Normal 6 5 6 2 2" xfId="1741" xr:uid="{14CDFFF2-50B3-4B62-B774-86ADBB2CFEF2}"/>
    <cellStyle name="Normal 6 5 6 2 3" xfId="1742" xr:uid="{9DF63B44-7282-438E-884B-FE2B91BEE4D4}"/>
    <cellStyle name="Normal 6 5 6 2 4" xfId="1743" xr:uid="{5F70F587-B926-4BFB-9932-A3F4E2250D9F}"/>
    <cellStyle name="Normal 6 5 6 3" xfId="1744" xr:uid="{203F8E9C-40BA-4902-BBD4-71218DD3BB0D}"/>
    <cellStyle name="Normal 6 5 6 4" xfId="1745" xr:uid="{85CE8CCB-E6AB-4E43-A152-944F9D0E6C95}"/>
    <cellStyle name="Normal 6 5 6 5" xfId="1746" xr:uid="{81D0619A-E1E8-4A20-A4AD-807A7F829D4A}"/>
    <cellStyle name="Normal 6 5 7" xfId="1747" xr:uid="{B33FC38F-4CC9-4C33-AFF9-41A5120163DB}"/>
    <cellStyle name="Normal 6 5 7 2" xfId="1748" xr:uid="{1722368C-BDD7-40F2-A99C-8FE098349ACB}"/>
    <cellStyle name="Normal 6 5 7 3" xfId="1749" xr:uid="{48D52078-B11D-445D-9F51-82B5A440FC6D}"/>
    <cellStyle name="Normal 6 5 7 4" xfId="1750" xr:uid="{A847DFBE-9A8E-4BA6-A757-9ABD67ED182D}"/>
    <cellStyle name="Normal 6 5 8" xfId="1751" xr:uid="{B8F8DDB1-642A-43EE-84C1-17F50C196922}"/>
    <cellStyle name="Normal 6 5 8 2" xfId="1752" xr:uid="{0BF9D0C7-C630-4301-BE3E-F8AC1878FBF1}"/>
    <cellStyle name="Normal 6 5 8 3" xfId="1753" xr:uid="{73F3F3B9-6449-4F37-8A9D-5D26756B38C4}"/>
    <cellStyle name="Normal 6 5 8 4" xfId="1754" xr:uid="{3B421A87-93C9-441B-AB2C-89FC07A80CAC}"/>
    <cellStyle name="Normal 6 5 9" xfId="1755" xr:uid="{C9B51463-0D7F-44CC-8B8F-E53C65138B13}"/>
    <cellStyle name="Normal 6 6" xfId="1756" xr:uid="{9CF2DDC7-7EB2-4078-8C2B-99D759EFEC66}"/>
    <cellStyle name="Normal 6 6 2" xfId="1757" xr:uid="{96F3A756-D834-477E-9DDA-C3B3DD4E6143}"/>
    <cellStyle name="Normal 6 6 2 2" xfId="1758" xr:uid="{EA6462DC-3243-4122-BBCF-C56E2ADE618E}"/>
    <cellStyle name="Normal 6 6 2 2 2" xfId="1759" xr:uid="{ABD639BD-D1CC-49BB-8CE0-A24EB9A3FDEA}"/>
    <cellStyle name="Normal 6 6 2 2 2 2" xfId="1760" xr:uid="{F62AE14A-34C1-45C3-A04E-E700B6DCC385}"/>
    <cellStyle name="Normal 6 6 2 2 2 3" xfId="1761" xr:uid="{6E6E4CA4-AA57-4856-8242-9126CE721CBC}"/>
    <cellStyle name="Normal 6 6 2 2 2 4" xfId="1762" xr:uid="{62066766-93E1-4E1D-956A-2A8A1806D80F}"/>
    <cellStyle name="Normal 6 6 2 2 3" xfId="1763" xr:uid="{EDE4BC62-97B9-47D0-B4CC-9F4A962EA96C}"/>
    <cellStyle name="Normal 6 6 2 2 3 2" xfId="1764" xr:uid="{B0F635B8-9039-4EB2-B4A9-B0CDAF1F53B4}"/>
    <cellStyle name="Normal 6 6 2 2 3 3" xfId="1765" xr:uid="{DA295552-B012-4F62-B4D6-B7C328A269CA}"/>
    <cellStyle name="Normal 6 6 2 2 3 4" xfId="1766" xr:uid="{31C9FDE3-E8B8-4996-98C7-B6A154DA3A62}"/>
    <cellStyle name="Normal 6 6 2 2 4" xfId="1767" xr:uid="{E8DB999C-26F4-49E2-8C69-E20F0F9C3874}"/>
    <cellStyle name="Normal 6 6 2 2 5" xfId="1768" xr:uid="{32D48BDA-565A-4867-A66E-B147EFBB97A7}"/>
    <cellStyle name="Normal 6 6 2 2 6" xfId="1769" xr:uid="{A3AF14C0-6E8D-4242-8D9E-89898DCD8E7D}"/>
    <cellStyle name="Normal 6 6 2 3" xfId="1770" xr:uid="{6858E96B-4E64-4245-BB66-D0F6D71F3CE9}"/>
    <cellStyle name="Normal 6 6 2 3 2" xfId="1771" xr:uid="{8CE64572-82E7-48AC-AC1C-F2911EE33F28}"/>
    <cellStyle name="Normal 6 6 2 3 2 2" xfId="1772" xr:uid="{CD75AC7F-6CFF-44F9-B0CB-091F20785C20}"/>
    <cellStyle name="Normal 6 6 2 3 2 3" xfId="1773" xr:uid="{BED32E13-2ACA-4F84-B040-EE8403BCF3A7}"/>
    <cellStyle name="Normal 6 6 2 3 2 4" xfId="1774" xr:uid="{97D90C95-DED8-45AC-9CDA-37BE6EE3B1A3}"/>
    <cellStyle name="Normal 6 6 2 3 3" xfId="1775" xr:uid="{68851834-C863-4116-8D09-6F7F2C966909}"/>
    <cellStyle name="Normal 6 6 2 3 4" xfId="1776" xr:uid="{CABC0916-3CFF-4663-8D69-35C28B6058DA}"/>
    <cellStyle name="Normal 6 6 2 3 5" xfId="1777" xr:uid="{0CA4E6A2-6954-4F4E-98F1-BF772214E208}"/>
    <cellStyle name="Normal 6 6 2 4" xfId="1778" xr:uid="{96858F17-8A71-45B7-9D58-0EE767B7E247}"/>
    <cellStyle name="Normal 6 6 2 4 2" xfId="1779" xr:uid="{A09D7D3C-0BB7-4C55-B655-79361D00E6B3}"/>
    <cellStyle name="Normal 6 6 2 4 3" xfId="1780" xr:uid="{FB1918F1-46CA-45F7-A3BD-39D679042A95}"/>
    <cellStyle name="Normal 6 6 2 4 4" xfId="1781" xr:uid="{CFC94DA8-389A-464E-AAD3-9404FF1246BD}"/>
    <cellStyle name="Normal 6 6 2 5" xfId="1782" xr:uid="{7E87B9B6-FFBE-4BF7-84C7-78B8CA69C0F4}"/>
    <cellStyle name="Normal 6 6 2 5 2" xfId="1783" xr:uid="{65951593-2E20-4A89-90E0-2B7A877CF266}"/>
    <cellStyle name="Normal 6 6 2 5 3" xfId="1784" xr:uid="{F62AF66A-0C58-44C7-A4BB-C9FE2C1C0305}"/>
    <cellStyle name="Normal 6 6 2 5 4" xfId="1785" xr:uid="{0B67AFCE-AC68-40CA-BF61-27F9734F919C}"/>
    <cellStyle name="Normal 6 6 2 6" xfId="1786" xr:uid="{883A9F7E-9A89-434F-9259-2D5AB8CE4199}"/>
    <cellStyle name="Normal 6 6 2 7" xfId="1787" xr:uid="{4A09EDD4-8BF5-4E25-82E3-33C2A81B8829}"/>
    <cellStyle name="Normal 6 6 2 8" xfId="1788" xr:uid="{2978ABAF-776B-429A-9797-08600F58C4DA}"/>
    <cellStyle name="Normal 6 6 3" xfId="1789" xr:uid="{3423AD71-A537-4B75-8868-6C8061A99B5A}"/>
    <cellStyle name="Normal 6 6 3 2" xfId="1790" xr:uid="{B4625803-4548-4E1D-8D25-7DA844D03B95}"/>
    <cellStyle name="Normal 6 6 3 2 2" xfId="1791" xr:uid="{9668758B-96C2-44DF-BBCE-4BE67EA48713}"/>
    <cellStyle name="Normal 6 6 3 2 3" xfId="1792" xr:uid="{4A3F6381-3599-4AE4-8E83-0DF5D966C2BC}"/>
    <cellStyle name="Normal 6 6 3 2 4" xfId="1793" xr:uid="{B4132BE6-CFF3-4744-B300-4A3A9B1406B2}"/>
    <cellStyle name="Normal 6 6 3 3" xfId="1794" xr:uid="{A8CEEA79-9519-42B4-A76C-2A8F0FE2AE2F}"/>
    <cellStyle name="Normal 6 6 3 3 2" xfId="1795" xr:uid="{9644B180-3C06-44BC-B1C7-330615726215}"/>
    <cellStyle name="Normal 6 6 3 3 3" xfId="1796" xr:uid="{C20E7209-279A-4551-9D17-821053455224}"/>
    <cellStyle name="Normal 6 6 3 3 4" xfId="1797" xr:uid="{08ECA682-181B-4F01-BA0C-FE44C8BE0CF1}"/>
    <cellStyle name="Normal 6 6 3 4" xfId="1798" xr:uid="{2923FC2E-BCBB-4795-A818-E1E5256E09DC}"/>
    <cellStyle name="Normal 6 6 3 5" xfId="1799" xr:uid="{2FB388E7-2B5F-49D7-893E-7CD24D66CB66}"/>
    <cellStyle name="Normal 6 6 3 6" xfId="1800" xr:uid="{5D8E53B3-FA1F-48E8-A67B-5BE682886BE8}"/>
    <cellStyle name="Normal 6 6 4" xfId="1801" xr:uid="{3922100C-F12C-4F01-A6B0-CA13BE8CA4E3}"/>
    <cellStyle name="Normal 6 6 4 2" xfId="1802" xr:uid="{6229DEC1-8ABE-4E79-B4D7-D8E3A1CDBDDE}"/>
    <cellStyle name="Normal 6 6 4 2 2" xfId="1803" xr:uid="{136F20FD-2EC9-4A85-BEA2-E03AFED832B8}"/>
    <cellStyle name="Normal 6 6 4 2 3" xfId="1804" xr:uid="{2AF4A617-6342-429D-B7CA-FED784309758}"/>
    <cellStyle name="Normal 6 6 4 2 4" xfId="1805" xr:uid="{9F6759D3-1018-4A81-9EAD-674B7582E4E2}"/>
    <cellStyle name="Normal 6 6 4 3" xfId="1806" xr:uid="{BE0EAF9A-7833-439D-8D28-E17C7FD6692E}"/>
    <cellStyle name="Normal 6 6 4 4" xfId="1807" xr:uid="{A82E5983-18A6-41FB-8C1D-271989028019}"/>
    <cellStyle name="Normal 6 6 4 5" xfId="1808" xr:uid="{1677D353-2BAF-458A-B6A7-391787AD0E55}"/>
    <cellStyle name="Normal 6 6 5" xfId="1809" xr:uid="{D551F8D5-69E4-41C6-8101-45401A8BB8DA}"/>
    <cellStyle name="Normal 6 6 5 2" xfId="1810" xr:uid="{E71C5B91-F9A3-4C77-A2EF-37521E59BB5D}"/>
    <cellStyle name="Normal 6 6 5 3" xfId="1811" xr:uid="{9B381266-D564-4241-AC67-BF2F71112103}"/>
    <cellStyle name="Normal 6 6 5 4" xfId="1812" xr:uid="{8EDC42A5-E1C6-4CE8-AE04-CBA25B7FB013}"/>
    <cellStyle name="Normal 6 6 6" xfId="1813" xr:uid="{E33A5A23-43FC-41D7-9F99-992106FF5469}"/>
    <cellStyle name="Normal 6 6 6 2" xfId="1814" xr:uid="{601C1209-338E-428C-8A0A-5062DC4A3F1B}"/>
    <cellStyle name="Normal 6 6 6 3" xfId="1815" xr:uid="{C29A89B5-C444-42DC-B792-2BBAC24FB1C2}"/>
    <cellStyle name="Normal 6 6 6 4" xfId="1816" xr:uid="{190432DC-7A14-438D-A8BA-C720ACF5BB49}"/>
    <cellStyle name="Normal 6 6 7" xfId="1817" xr:uid="{0C39FE77-3706-45C1-A0BD-15B465C3FD03}"/>
    <cellStyle name="Normal 6 6 8" xfId="1818" xr:uid="{55056CC0-C977-46C2-A346-7292D290E5E5}"/>
    <cellStyle name="Normal 6 6 9" xfId="1819" xr:uid="{A3A81388-D9A0-4D7E-85BD-1C6EA65DE23F}"/>
    <cellStyle name="Normal 6 7" xfId="1820" xr:uid="{7ECB1B2C-6506-49CC-9F9A-A0BBE99F4B90}"/>
    <cellStyle name="Normal 6 7 2" xfId="1821" xr:uid="{04002F86-E018-4A5C-B060-0DD723F5B48F}"/>
    <cellStyle name="Normal 6 7 2 2" xfId="1822" xr:uid="{4279245E-FBD4-42A1-AA3D-61EFF5A4F12B}"/>
    <cellStyle name="Normal 6 7 2 2 2" xfId="1823" xr:uid="{DCA7A922-BF39-46D5-AA5E-FCF47CF2BFCE}"/>
    <cellStyle name="Normal 6 7 2 2 2 2" xfId="4007" xr:uid="{3A3FAC67-1212-4560-A85B-9FC86D8F6720}"/>
    <cellStyle name="Normal 6 7 2 2 3" xfId="1824" xr:uid="{9E49C408-CEB8-4080-AA18-C7953B8CD2CB}"/>
    <cellStyle name="Normal 6 7 2 2 4" xfId="1825" xr:uid="{40853BA5-B6B5-4709-B33C-81B6FFA6EAFB}"/>
    <cellStyle name="Normal 6 7 2 3" xfId="1826" xr:uid="{B1FAAE07-8192-4F6B-B40F-52C282094A3C}"/>
    <cellStyle name="Normal 6 7 2 3 2" xfId="1827" xr:uid="{4B26C2CF-B3A6-41A3-B5A2-F25A18CF083C}"/>
    <cellStyle name="Normal 6 7 2 3 3" xfId="1828" xr:uid="{7E505ECE-8BA7-47CD-9938-B1FAF36D6656}"/>
    <cellStyle name="Normal 6 7 2 3 4" xfId="1829" xr:uid="{08DA33E3-A887-4564-A1E4-B677C880C3C7}"/>
    <cellStyle name="Normal 6 7 2 4" xfId="1830" xr:uid="{7D97246E-718E-4663-8B15-1075D428F8A9}"/>
    <cellStyle name="Normal 6 7 2 5" xfId="1831" xr:uid="{5C203E92-56E9-4064-941E-352C8C4DB0BD}"/>
    <cellStyle name="Normal 6 7 2 6" xfId="1832" xr:uid="{5063B8E5-0D72-4087-B0BC-4AAD052A26AC}"/>
    <cellStyle name="Normal 6 7 3" xfId="1833" xr:uid="{BA846050-E4A4-48DE-B0A7-AD0B26D25CB6}"/>
    <cellStyle name="Normal 6 7 3 2" xfId="1834" xr:uid="{0E50E552-FAE3-41F9-B34F-846FCA77DE95}"/>
    <cellStyle name="Normal 6 7 3 2 2" xfId="1835" xr:uid="{21C783E6-C3B3-4544-A96E-A6AA61110C8A}"/>
    <cellStyle name="Normal 6 7 3 2 3" xfId="1836" xr:uid="{62DCE22B-24E5-4D0D-BB76-7CEF67CB743D}"/>
    <cellStyle name="Normal 6 7 3 2 4" xfId="1837" xr:uid="{CA582C94-E637-42A9-A5C2-0C56D6C28F90}"/>
    <cellStyle name="Normal 6 7 3 3" xfId="1838" xr:uid="{234E6081-8289-462D-A0D9-C1966B249683}"/>
    <cellStyle name="Normal 6 7 3 4" xfId="1839" xr:uid="{A93FDB66-A314-48F4-9EAB-B15FE2857FEE}"/>
    <cellStyle name="Normal 6 7 3 5" xfId="1840" xr:uid="{304F5FBD-D09F-44DC-AF2D-983464F67252}"/>
    <cellStyle name="Normal 6 7 4" xfId="1841" xr:uid="{25BBB2C9-E7DB-4B54-9FD8-D10ED4152307}"/>
    <cellStyle name="Normal 6 7 4 2" xfId="1842" xr:uid="{EC8CFC54-829A-4E52-AC1B-7E5F1EA1E424}"/>
    <cellStyle name="Normal 6 7 4 3" xfId="1843" xr:uid="{4893BABE-A735-4337-A48D-55BADCE4AA2B}"/>
    <cellStyle name="Normal 6 7 4 4" xfId="1844" xr:uid="{4DBECC38-D683-46EE-99FA-3E02E9155EB0}"/>
    <cellStyle name="Normal 6 7 5" xfId="1845" xr:uid="{AF0A5DF2-56BD-457D-8B4B-183503C68D8E}"/>
    <cellStyle name="Normal 6 7 5 2" xfId="1846" xr:uid="{D01C18F0-5A1B-46B8-9A91-1004158CBB01}"/>
    <cellStyle name="Normal 6 7 5 3" xfId="1847" xr:uid="{04E77738-4285-4D5A-AE4B-A94D95924F6D}"/>
    <cellStyle name="Normal 6 7 5 4" xfId="1848" xr:uid="{67EB0ED1-5DBB-4F26-970E-767B4C7EA58C}"/>
    <cellStyle name="Normal 6 7 6" xfId="1849" xr:uid="{AD10BB06-5AB7-403F-BE1E-1A75F77ECD11}"/>
    <cellStyle name="Normal 6 7 7" xfId="1850" xr:uid="{191C455F-19FD-463B-84C1-E7DA110730F8}"/>
    <cellStyle name="Normal 6 7 8" xfId="1851" xr:uid="{CCA6C264-D10C-4388-9EE3-10AD1DB92A51}"/>
    <cellStyle name="Normal 6 8" xfId="1852" xr:uid="{134B4A64-FCFD-4BF4-81D2-1CE9C0811F8A}"/>
    <cellStyle name="Normal 6 8 2" xfId="1853" xr:uid="{7AEBA155-1D2D-4964-B162-5DED0EA28F75}"/>
    <cellStyle name="Normal 6 8 2 2" xfId="1854" xr:uid="{9D3CEEF9-08F9-45C1-8F21-4AED7D52F909}"/>
    <cellStyle name="Normal 6 8 2 2 2" xfId="1855" xr:uid="{0756112E-E97D-47CD-B471-BA0AA8654985}"/>
    <cellStyle name="Normal 6 8 2 2 3" xfId="1856" xr:uid="{461F63DE-0BDF-4128-835E-AFF9E9E7020C}"/>
    <cellStyle name="Normal 6 8 2 2 4" xfId="1857" xr:uid="{9D873B0F-C351-4AEF-BAA3-4F01E670BD21}"/>
    <cellStyle name="Normal 6 8 2 3" xfId="1858" xr:uid="{DD090A76-C0DE-4E42-8313-150C93209945}"/>
    <cellStyle name="Normal 6 8 2 4" xfId="1859" xr:uid="{D255638F-0AF2-4515-A3AA-8AAEB8987E7D}"/>
    <cellStyle name="Normal 6 8 2 5" xfId="1860" xr:uid="{9C6CD8B3-DD23-4D39-BBB8-EDA111E4EFFA}"/>
    <cellStyle name="Normal 6 8 3" xfId="1861" xr:uid="{EB71962E-E8E7-4E69-A732-E20A749202B8}"/>
    <cellStyle name="Normal 6 8 3 2" xfId="1862" xr:uid="{8EA28BB7-C411-47D6-A2F7-7EF2E154FAEF}"/>
    <cellStyle name="Normal 6 8 3 3" xfId="1863" xr:uid="{C1FF7F00-A6A4-4ABD-855E-B8EB8660AFEE}"/>
    <cellStyle name="Normal 6 8 3 4" xfId="1864" xr:uid="{126DFCBD-68C5-405F-BFDD-89E51D7328C9}"/>
    <cellStyle name="Normal 6 8 4" xfId="1865" xr:uid="{3420FF7F-891C-43DA-A465-EE1CBAF3C982}"/>
    <cellStyle name="Normal 6 8 4 2" xfId="1866" xr:uid="{9885A76C-7B32-470B-ACF8-CF46A2FF57FF}"/>
    <cellStyle name="Normal 6 8 4 3" xfId="1867" xr:uid="{52508588-6364-480C-ACF3-60AA1A894B6B}"/>
    <cellStyle name="Normal 6 8 4 4" xfId="1868" xr:uid="{57B48258-00F6-4ADC-8BA6-5D2DB984C6D6}"/>
    <cellStyle name="Normal 6 8 5" xfId="1869" xr:uid="{E107636C-6EBF-4F63-B46B-C7D07A66C92D}"/>
    <cellStyle name="Normal 6 8 6" xfId="1870" xr:uid="{9A2FE637-510D-41DD-8962-15B304782982}"/>
    <cellStyle name="Normal 6 8 7" xfId="1871" xr:uid="{24945517-388C-4651-8435-3188388322BB}"/>
    <cellStyle name="Normal 6 9" xfId="1872" xr:uid="{3B8498C6-C115-4212-8AA0-5DA26DC5F6EE}"/>
    <cellStyle name="Normal 6 9 2" xfId="1873" xr:uid="{8F089307-408D-4FC6-A45A-E653E5E84315}"/>
    <cellStyle name="Normal 6 9 2 2" xfId="1874" xr:uid="{7C869607-31B0-459D-9462-2ADA4BEC3307}"/>
    <cellStyle name="Normal 6 9 2 3" xfId="1875" xr:uid="{ED3B7036-4EA7-43EC-817F-38AD06F157F1}"/>
    <cellStyle name="Normal 6 9 2 4" xfId="1876" xr:uid="{B182B247-83CA-4DE1-86DD-0A42E8891834}"/>
    <cellStyle name="Normal 6 9 3" xfId="1877" xr:uid="{54EB15A3-9128-4108-B3D3-7D058D4EB1B3}"/>
    <cellStyle name="Normal 6 9 3 2" xfId="1878" xr:uid="{51D2B401-7ECE-4EA7-85CC-C1C047F1005F}"/>
    <cellStyle name="Normal 6 9 3 3" xfId="1879" xr:uid="{A59D71FA-66FC-48C4-88EA-898E0A68DB05}"/>
    <cellStyle name="Normal 6 9 3 4" xfId="1880" xr:uid="{F56E228E-B1D7-4AC3-B4DD-B2DD9708ED4A}"/>
    <cellStyle name="Normal 6 9 4" xfId="1881" xr:uid="{33CF616C-C887-445D-B2E2-A920B7453EE8}"/>
    <cellStyle name="Normal 6 9 5" xfId="1882" xr:uid="{FE3D9B1C-2EEE-48FF-90CB-070D483EBEDC}"/>
    <cellStyle name="Normal 6 9 6" xfId="1883" xr:uid="{7D132EAB-0E39-457E-9700-D201244C1ED2}"/>
    <cellStyle name="Normal 7" xfId="75" xr:uid="{9E4002BC-96C8-404C-9373-7717FE6B4044}"/>
    <cellStyle name="Normal 7 10" xfId="1884" xr:uid="{AD59FB16-F80A-40E4-88FE-EE827A261E14}"/>
    <cellStyle name="Normal 7 10 2" xfId="1885" xr:uid="{5D23A22B-DADD-4C23-9ED5-0EEF21A6D8BA}"/>
    <cellStyle name="Normal 7 10 3" xfId="1886" xr:uid="{B927409A-ECCF-45CF-AA53-C392A544E99A}"/>
    <cellStyle name="Normal 7 10 4" xfId="1887" xr:uid="{A89ABCD2-671F-44F7-95A1-51058B30330F}"/>
    <cellStyle name="Normal 7 11" xfId="1888" xr:uid="{278F3612-E92A-421F-875D-3E5820F2AA02}"/>
    <cellStyle name="Normal 7 11 2" xfId="1889" xr:uid="{FC2C88A5-CE5A-47BC-A190-4D974E39766C}"/>
    <cellStyle name="Normal 7 11 3" xfId="1890" xr:uid="{9EE3401D-E6F7-4CD2-89AA-F92B476F5DE9}"/>
    <cellStyle name="Normal 7 11 4" xfId="1891" xr:uid="{3138E046-43D5-450E-84EB-78D666B92517}"/>
    <cellStyle name="Normal 7 12" xfId="1892" xr:uid="{D3A5B812-BBA6-45AD-BD83-6E35B8A56CBF}"/>
    <cellStyle name="Normal 7 12 2" xfId="1893" xr:uid="{0074815F-D9DA-45FB-90DA-6943E0C7B5F9}"/>
    <cellStyle name="Normal 7 13" xfId="1894" xr:uid="{1A350543-D4BB-4442-8EF3-FF943F6D9A57}"/>
    <cellStyle name="Normal 7 14" xfId="1895" xr:uid="{FBAA71E3-1682-4E41-9C5B-8BDA585319AC}"/>
    <cellStyle name="Normal 7 15" xfId="1896" xr:uid="{FF252675-CF4E-4144-956F-C0B6C7BC8548}"/>
    <cellStyle name="Normal 7 2" xfId="90" xr:uid="{8AD001DB-7084-4A05-8863-BA6EF69F9B44}"/>
    <cellStyle name="Normal 7 2 10" xfId="1897" xr:uid="{0D596C32-CEE3-4CEC-AA7B-ADBB0165D7FA}"/>
    <cellStyle name="Normal 7 2 11" xfId="1898" xr:uid="{25E82E9D-382E-4092-8A01-B4C00073117C}"/>
    <cellStyle name="Normal 7 2 2" xfId="1899" xr:uid="{93DE8BC6-B6F0-4A13-B837-8FE04390135A}"/>
    <cellStyle name="Normal 7 2 2 2" xfId="1900" xr:uid="{D88E41E6-C4D1-447D-B05C-A45BD06A1CC3}"/>
    <cellStyle name="Normal 7 2 2 2 2" xfId="1901" xr:uid="{73C1754A-1BA1-4FE0-B85B-80081E7F4FA5}"/>
    <cellStyle name="Normal 7 2 2 2 2 2" xfId="1902" xr:uid="{B2FBA60A-A708-4703-9339-CDE007611C63}"/>
    <cellStyle name="Normal 7 2 2 2 2 2 2" xfId="1903" xr:uid="{36045856-F7F7-4864-81EC-812148453A4E}"/>
    <cellStyle name="Normal 7 2 2 2 2 2 2 2" xfId="4008" xr:uid="{AFD4C6F9-9338-4A9E-86EA-63D65EA47E2A}"/>
    <cellStyle name="Normal 7 2 2 2 2 2 2 2 2" xfId="4009" xr:uid="{D9CE262C-0C2F-48DF-9077-C1383BF81B86}"/>
    <cellStyle name="Normal 7 2 2 2 2 2 2 3" xfId="4010" xr:uid="{D0738A2A-4AB9-4724-8624-2DF9170DE50D}"/>
    <cellStyle name="Normal 7 2 2 2 2 2 3" xfId="1904" xr:uid="{94B3EFCB-AF98-4B72-A09C-74351DEBFD41}"/>
    <cellStyle name="Normal 7 2 2 2 2 2 3 2" xfId="4011" xr:uid="{41332531-1271-49CA-AF6A-2600FA271829}"/>
    <cellStyle name="Normal 7 2 2 2 2 2 4" xfId="1905" xr:uid="{A8FAB505-D850-491A-9511-DB092981C960}"/>
    <cellStyle name="Normal 7 2 2 2 2 3" xfId="1906" xr:uid="{12767ADD-7A50-46E7-9B42-EC58B3B82C1B}"/>
    <cellStyle name="Normal 7 2 2 2 2 3 2" xfId="1907" xr:uid="{3FB5AF10-C866-4DFC-B602-D7866013D4B1}"/>
    <cellStyle name="Normal 7 2 2 2 2 3 2 2" xfId="4012" xr:uid="{327DE1D4-601B-4BA0-8B2D-61C2BE4C1CDA}"/>
    <cellStyle name="Normal 7 2 2 2 2 3 3" xfId="1908" xr:uid="{0804D796-4211-4C8E-99AA-18C85FD239B5}"/>
    <cellStyle name="Normal 7 2 2 2 2 3 4" xfId="1909" xr:uid="{E7AFF8EE-51F3-4123-BE36-E587A56BB265}"/>
    <cellStyle name="Normal 7 2 2 2 2 4" xfId="1910" xr:uid="{1E2EBF4E-FE61-4AC6-B686-A5E5422C6F62}"/>
    <cellStyle name="Normal 7 2 2 2 2 4 2" xfId="4013" xr:uid="{9953A603-D3EF-4A40-B4CA-C994A669055A}"/>
    <cellStyle name="Normal 7 2 2 2 2 5" xfId="1911" xr:uid="{4BF621C6-4FDE-48A1-8ADE-A44C022388EC}"/>
    <cellStyle name="Normal 7 2 2 2 2 6" xfId="1912" xr:uid="{6C0B865F-CEC6-4ADC-823D-C79BA9D08742}"/>
    <cellStyle name="Normal 7 2 2 2 3" xfId="1913" xr:uid="{3F1B8700-C4E1-4CDD-88A1-32F646269CF9}"/>
    <cellStyle name="Normal 7 2 2 2 3 2" xfId="1914" xr:uid="{96438BC4-664C-4422-9220-55706584FD0C}"/>
    <cellStyle name="Normal 7 2 2 2 3 2 2" xfId="1915" xr:uid="{C17D0AF5-134E-4669-9E52-2D042E475B42}"/>
    <cellStyle name="Normal 7 2 2 2 3 2 2 2" xfId="4014" xr:uid="{C82B3779-D552-433D-B016-1D9CE34FE63F}"/>
    <cellStyle name="Normal 7 2 2 2 3 2 2 2 2" xfId="4015" xr:uid="{0E1A8D6B-7733-47D2-8DAD-D88CC9AE739D}"/>
    <cellStyle name="Normal 7 2 2 2 3 2 2 3" xfId="4016" xr:uid="{1AEB052E-6561-4D98-A0BC-C1C812A781CB}"/>
    <cellStyle name="Normal 7 2 2 2 3 2 3" xfId="1916" xr:uid="{AF7F91E5-E840-473D-B5D6-F59DCFFA23E7}"/>
    <cellStyle name="Normal 7 2 2 2 3 2 3 2" xfId="4017" xr:uid="{94EE0C28-A2A6-4B8B-9E10-DBB2E0A0B6C0}"/>
    <cellStyle name="Normal 7 2 2 2 3 2 4" xfId="1917" xr:uid="{AAC6C98A-7C7F-453A-B965-AC543094FC35}"/>
    <cellStyle name="Normal 7 2 2 2 3 3" xfId="1918" xr:uid="{5BF70C66-3506-4F7F-B1E3-E060E0CDD4DB}"/>
    <cellStyle name="Normal 7 2 2 2 3 3 2" xfId="4018" xr:uid="{F6EBAC9E-7736-4B2B-BABB-EA2624A6165E}"/>
    <cellStyle name="Normal 7 2 2 2 3 3 2 2" xfId="4019" xr:uid="{DCB34FE4-787D-48DF-8C2D-D787ECBA4A7E}"/>
    <cellStyle name="Normal 7 2 2 2 3 3 3" xfId="4020" xr:uid="{7B2069F7-9CAC-4BD1-9279-A6E4A9FDF79A}"/>
    <cellStyle name="Normal 7 2 2 2 3 4" xfId="1919" xr:uid="{7AE768DE-3DF9-420E-A2C5-7D4D76E121DD}"/>
    <cellStyle name="Normal 7 2 2 2 3 4 2" xfId="4021" xr:uid="{14E76FE0-5C9C-4990-BAB0-E3B48B12883C}"/>
    <cellStyle name="Normal 7 2 2 2 3 5" xfId="1920" xr:uid="{312D072E-8E15-4410-8CD1-277483247E92}"/>
    <cellStyle name="Normal 7 2 2 2 4" xfId="1921" xr:uid="{97A93073-B057-45AA-8AEB-98530653F91E}"/>
    <cellStyle name="Normal 7 2 2 2 4 2" xfId="1922" xr:uid="{1986F568-4D52-4033-B1B4-50E61DBA3BE9}"/>
    <cellStyle name="Normal 7 2 2 2 4 2 2" xfId="4022" xr:uid="{625776CC-AB9D-431B-8A0D-A798B8D1F08C}"/>
    <cellStyle name="Normal 7 2 2 2 4 2 2 2" xfId="4023" xr:uid="{916BE819-D766-4D4B-AE68-F95E5460AEF0}"/>
    <cellStyle name="Normal 7 2 2 2 4 2 3" xfId="4024" xr:uid="{DD5431FB-0A69-4C27-A94A-C6877DBB1CBC}"/>
    <cellStyle name="Normal 7 2 2 2 4 3" xfId="1923" xr:uid="{33EA172B-573D-4445-B869-4BC627D46620}"/>
    <cellStyle name="Normal 7 2 2 2 4 3 2" xfId="4025" xr:uid="{19330E81-6246-4F21-9BFF-0669C2E65BF5}"/>
    <cellStyle name="Normal 7 2 2 2 4 4" xfId="1924" xr:uid="{129FE69A-753E-4982-BB4D-3C183E1D0E90}"/>
    <cellStyle name="Normal 7 2 2 2 5" xfId="1925" xr:uid="{B3C1C025-74E2-40D7-8B31-91D4A50045F4}"/>
    <cellStyle name="Normal 7 2 2 2 5 2" xfId="1926" xr:uid="{FCB870BC-4CE2-4C2E-9860-C12C55A1532D}"/>
    <cellStyle name="Normal 7 2 2 2 5 2 2" xfId="4026" xr:uid="{D005EE17-4462-484C-B262-618C6917AAA8}"/>
    <cellStyle name="Normal 7 2 2 2 5 3" xfId="1927" xr:uid="{A142AF3F-6819-4E4D-90E8-65269FBF0829}"/>
    <cellStyle name="Normal 7 2 2 2 5 4" xfId="1928" xr:uid="{2818A168-2D4D-412E-870A-B332340F311A}"/>
    <cellStyle name="Normal 7 2 2 2 6" xfId="1929" xr:uid="{8DD3AE20-40CA-456D-A182-3607EA20B6C4}"/>
    <cellStyle name="Normal 7 2 2 2 6 2" xfId="4027" xr:uid="{491081FD-5766-407D-AD98-AA1AE53A1FBF}"/>
    <cellStyle name="Normal 7 2 2 2 7" xfId="1930" xr:uid="{62E31F27-9E8A-466A-A15A-B4E46F0689CE}"/>
    <cellStyle name="Normal 7 2 2 2 8" xfId="1931" xr:uid="{A98418F3-6676-4F90-B639-446185DAE24C}"/>
    <cellStyle name="Normal 7 2 2 3" xfId="1932" xr:uid="{51EC7DB4-5895-4683-B345-D87A6D0FCDDA}"/>
    <cellStyle name="Normal 7 2 2 3 2" xfId="1933" xr:uid="{7E8B1011-25ED-4554-9673-EA41D429ECA4}"/>
    <cellStyle name="Normal 7 2 2 3 2 2" xfId="1934" xr:uid="{E6D0BF34-EBB5-4425-A9D1-1CB0CB4E8E57}"/>
    <cellStyle name="Normal 7 2 2 3 2 2 2" xfId="4028" xr:uid="{13B5C9F1-192C-4F8C-87E5-A76C62FD7FEE}"/>
    <cellStyle name="Normal 7 2 2 3 2 2 2 2" xfId="4029" xr:uid="{7686D9D5-D386-40F6-A5F1-E129B66055D5}"/>
    <cellStyle name="Normal 7 2 2 3 2 2 3" xfId="4030" xr:uid="{E6E6344A-7483-4244-AE75-516FC3230AB0}"/>
    <cellStyle name="Normal 7 2 2 3 2 3" xfId="1935" xr:uid="{A34BCA7F-2814-4273-8C79-37A3B61B88A6}"/>
    <cellStyle name="Normal 7 2 2 3 2 3 2" xfId="4031" xr:uid="{6C00D371-4F31-4F99-85E3-E11DB7E5F167}"/>
    <cellStyle name="Normal 7 2 2 3 2 4" xfId="1936" xr:uid="{BE5D860D-7640-480E-A38E-496E36FB638F}"/>
    <cellStyle name="Normal 7 2 2 3 3" xfId="1937" xr:uid="{4615B9BA-8FFA-40D8-8BCB-458D98865CA2}"/>
    <cellStyle name="Normal 7 2 2 3 3 2" xfId="1938" xr:uid="{6A690975-3558-4A85-9011-B7A1C639B769}"/>
    <cellStyle name="Normal 7 2 2 3 3 2 2" xfId="4032" xr:uid="{325B9FC4-FC68-495A-876B-3979C6B4AE0B}"/>
    <cellStyle name="Normal 7 2 2 3 3 3" xfId="1939" xr:uid="{EFE5B1D4-DC86-4BB8-ACCA-4486CF35C0F4}"/>
    <cellStyle name="Normal 7 2 2 3 3 4" xfId="1940" xr:uid="{F75AF791-35CE-4DBA-8382-2FC27D7D1C6C}"/>
    <cellStyle name="Normal 7 2 2 3 4" xfId="1941" xr:uid="{521AD26B-B3E9-43E7-B5B4-9B63529CA99B}"/>
    <cellStyle name="Normal 7 2 2 3 4 2" xfId="4033" xr:uid="{4B21EEC0-7961-4070-B64C-ABC1344021F3}"/>
    <cellStyle name="Normal 7 2 2 3 5" xfId="1942" xr:uid="{6DA328AC-9CC3-4AEB-BF56-2027E771AFCE}"/>
    <cellStyle name="Normal 7 2 2 3 6" xfId="1943" xr:uid="{2E45CE8C-186E-47B8-89B8-452BDAD26DC9}"/>
    <cellStyle name="Normal 7 2 2 4" xfId="1944" xr:uid="{9545D493-AA0D-4CB8-A6E3-111AF4FD9C4C}"/>
    <cellStyle name="Normal 7 2 2 4 2" xfId="1945" xr:uid="{AA8A2FE5-8473-48CB-A4F3-DD97FA489EAF}"/>
    <cellStyle name="Normal 7 2 2 4 2 2" xfId="1946" xr:uid="{BF95144A-5774-4037-9088-704F212DF533}"/>
    <cellStyle name="Normal 7 2 2 4 2 2 2" xfId="4034" xr:uid="{6E0B8170-6F8C-4F5C-9CCC-C5D7F8425558}"/>
    <cellStyle name="Normal 7 2 2 4 2 2 2 2" xfId="4035" xr:uid="{D9AB0AA2-5610-4793-AD12-2BFC54DDFCF7}"/>
    <cellStyle name="Normal 7 2 2 4 2 2 3" xfId="4036" xr:uid="{3CD9DFFB-BB36-48CF-AB6B-DB6FBBF89A55}"/>
    <cellStyle name="Normal 7 2 2 4 2 3" xfId="1947" xr:uid="{53F4604D-3E4E-491C-B236-320D02C6EE6E}"/>
    <cellStyle name="Normal 7 2 2 4 2 3 2" xfId="4037" xr:uid="{AF91BB1F-1A1A-4A64-BDCD-42218CE5303E}"/>
    <cellStyle name="Normal 7 2 2 4 2 4" xfId="1948" xr:uid="{10D53204-D83A-40C2-851C-FD27084409C7}"/>
    <cellStyle name="Normal 7 2 2 4 3" xfId="1949" xr:uid="{170316B0-3C71-41C9-B23C-35D9965E771B}"/>
    <cellStyle name="Normal 7 2 2 4 3 2" xfId="4038" xr:uid="{D0BD8A80-8072-490C-B715-8D62BE5437D7}"/>
    <cellStyle name="Normal 7 2 2 4 3 2 2" xfId="4039" xr:uid="{1A71F64E-7C10-4053-B158-949CE6D9DBB8}"/>
    <cellStyle name="Normal 7 2 2 4 3 3" xfId="4040" xr:uid="{0E0561DA-2594-4EC0-B1CF-0F2D33B6C8C9}"/>
    <cellStyle name="Normal 7 2 2 4 4" xfId="1950" xr:uid="{7B756E85-66D4-41BC-A6E6-3F4D64149C43}"/>
    <cellStyle name="Normal 7 2 2 4 4 2" xfId="4041" xr:uid="{1C758ED4-F934-4053-8C42-7CEF3FDDDC3C}"/>
    <cellStyle name="Normal 7 2 2 4 5" xfId="1951" xr:uid="{EE35E9F2-77C7-4D29-B516-391DB1C2135B}"/>
    <cellStyle name="Normal 7 2 2 5" xfId="1952" xr:uid="{FA4A17A8-72C4-4291-8182-35410112BF80}"/>
    <cellStyle name="Normal 7 2 2 5 2" xfId="1953" xr:uid="{FC661A26-0F11-4BE9-9E44-2211058F3318}"/>
    <cellStyle name="Normal 7 2 2 5 2 2" xfId="4042" xr:uid="{0CEFE489-0D23-407E-B306-734C0E3A33BF}"/>
    <cellStyle name="Normal 7 2 2 5 2 2 2" xfId="4043" xr:uid="{1B1D22A2-5D69-4AE7-939E-B6FAA1B77346}"/>
    <cellStyle name="Normal 7 2 2 5 2 3" xfId="4044" xr:uid="{B9E8C9E6-BF85-474E-AC5D-B6DE797B1C19}"/>
    <cellStyle name="Normal 7 2 2 5 3" xfId="1954" xr:uid="{9E36D18E-1FC0-4100-A476-F97503C3D41F}"/>
    <cellStyle name="Normal 7 2 2 5 3 2" xfId="4045" xr:uid="{9A0A37EC-21E4-4DAA-90B3-243B2C8C0999}"/>
    <cellStyle name="Normal 7 2 2 5 4" xfId="1955" xr:uid="{DCEF657D-6D51-4EEE-A8CB-B08E12091C0D}"/>
    <cellStyle name="Normal 7 2 2 6" xfId="1956" xr:uid="{B946A80C-8D03-4E11-8168-8B990F53FC3A}"/>
    <cellStyle name="Normal 7 2 2 6 2" xfId="1957" xr:uid="{77A7E40B-58A0-464D-A1A0-D55BB437EEDD}"/>
    <cellStyle name="Normal 7 2 2 6 2 2" xfId="4046" xr:uid="{EE158ADC-C486-4C94-8D98-13F4B4C93444}"/>
    <cellStyle name="Normal 7 2 2 6 3" xfId="1958" xr:uid="{42FF7544-AB29-4CAC-9AAD-D6DA17993090}"/>
    <cellStyle name="Normal 7 2 2 6 4" xfId="1959" xr:uid="{25C4A78D-25A8-4D36-9631-D54F17DD4504}"/>
    <cellStyle name="Normal 7 2 2 7" xfId="1960" xr:uid="{A862C905-18A0-43A3-B9BE-DB8E19904BDB}"/>
    <cellStyle name="Normal 7 2 2 7 2" xfId="4047" xr:uid="{A4DADBE9-D1D4-4B32-8517-3787EE60C823}"/>
    <cellStyle name="Normal 7 2 2 8" xfId="1961" xr:uid="{D212C55C-13D7-4752-80F3-9DBBCEC1AF59}"/>
    <cellStyle name="Normal 7 2 2 9" xfId="1962" xr:uid="{E68D2C09-3916-46A0-BBBA-A72AEB9307A9}"/>
    <cellStyle name="Normal 7 2 3" xfId="1963" xr:uid="{B6389EB3-F8D8-46D5-9B43-034CFB9206CA}"/>
    <cellStyle name="Normal 7 2 3 2" xfId="1964" xr:uid="{4F618139-3328-435D-8D66-11D0546A1DAF}"/>
    <cellStyle name="Normal 7 2 3 2 2" xfId="1965" xr:uid="{34E4A66A-B9B4-4F39-973B-790A88BA9D04}"/>
    <cellStyle name="Normal 7 2 3 2 2 2" xfId="1966" xr:uid="{EA17397E-2A8E-4537-A2AB-8BEAF9A44428}"/>
    <cellStyle name="Normal 7 2 3 2 2 2 2" xfId="4048" xr:uid="{8EA83B84-2A9E-4AFC-8F7E-0A6160A9C497}"/>
    <cellStyle name="Normal 7 2 3 2 2 2 2 2" xfId="4049" xr:uid="{F313E86E-2BF8-46EB-9315-B79BECB0E797}"/>
    <cellStyle name="Normal 7 2 3 2 2 2 3" xfId="4050" xr:uid="{7CC71DF0-B630-45AE-889F-70771A918D13}"/>
    <cellStyle name="Normal 7 2 3 2 2 3" xfId="1967" xr:uid="{ED3F893A-AF02-4A8E-B907-0A8D4A1D2922}"/>
    <cellStyle name="Normal 7 2 3 2 2 3 2" xfId="4051" xr:uid="{64C2FB24-852B-449A-B39F-C150D8811948}"/>
    <cellStyle name="Normal 7 2 3 2 2 4" xfId="1968" xr:uid="{6C6A8E50-D883-47D5-A626-365241DBF571}"/>
    <cellStyle name="Normal 7 2 3 2 3" xfId="1969" xr:uid="{BADC335A-A4BF-4CD8-8AF6-F6D9D9FAB51A}"/>
    <cellStyle name="Normal 7 2 3 2 3 2" xfId="1970" xr:uid="{18CD99B1-B4E1-42D7-8608-A7C9DAB7A412}"/>
    <cellStyle name="Normal 7 2 3 2 3 2 2" xfId="4052" xr:uid="{21060779-E396-4DEA-97C0-2E8BD0518608}"/>
    <cellStyle name="Normal 7 2 3 2 3 3" xfId="1971" xr:uid="{71C66FBF-74E6-4458-B80D-DC6E08E1A4C2}"/>
    <cellStyle name="Normal 7 2 3 2 3 4" xfId="1972" xr:uid="{D272BAE7-21B9-4F1C-838F-B17ABAEFE0C3}"/>
    <cellStyle name="Normal 7 2 3 2 4" xfId="1973" xr:uid="{05A18C58-2780-4287-9344-75AEDC7DA385}"/>
    <cellStyle name="Normal 7 2 3 2 4 2" xfId="4053" xr:uid="{B4189300-B235-4ED5-8F6D-FBE7299047BE}"/>
    <cellStyle name="Normal 7 2 3 2 5" xfId="1974" xr:uid="{A4400721-8B19-41BF-AC7C-590FD0FC93DB}"/>
    <cellStyle name="Normal 7 2 3 2 6" xfId="1975" xr:uid="{668A7BCF-B669-44E7-83DC-7588CCAAAFA0}"/>
    <cellStyle name="Normal 7 2 3 3" xfId="1976" xr:uid="{D2780B51-961C-4FC9-A4CB-4E2F6306D3AF}"/>
    <cellStyle name="Normal 7 2 3 3 2" xfId="1977" xr:uid="{F9417D65-5A8E-483D-AE54-07BBE3E2CFC4}"/>
    <cellStyle name="Normal 7 2 3 3 2 2" xfId="1978" xr:uid="{8171A483-CD8F-440E-B318-4299F6360547}"/>
    <cellStyle name="Normal 7 2 3 3 2 2 2" xfId="4054" xr:uid="{3C879148-61F1-4A97-936E-651B371AA601}"/>
    <cellStyle name="Normal 7 2 3 3 2 2 2 2" xfId="4055" xr:uid="{F6F58DE1-88A7-4DDF-8DF0-B8CC442B5165}"/>
    <cellStyle name="Normal 7 2 3 3 2 2 3" xfId="4056" xr:uid="{91F4264B-E4A0-4020-B6C1-BCFB2A827BE2}"/>
    <cellStyle name="Normal 7 2 3 3 2 3" xfId="1979" xr:uid="{A8FDC386-8145-437D-82BC-C9C9B93E68E2}"/>
    <cellStyle name="Normal 7 2 3 3 2 3 2" xfId="4057" xr:uid="{94268C0D-65D4-4710-B475-FAE6DE01BDAA}"/>
    <cellStyle name="Normal 7 2 3 3 2 4" xfId="1980" xr:uid="{6F0227CF-E1E0-4E06-9704-9C903F4AF6EC}"/>
    <cellStyle name="Normal 7 2 3 3 3" xfId="1981" xr:uid="{45703D80-4A34-4528-A4A4-79790187CAC6}"/>
    <cellStyle name="Normal 7 2 3 3 3 2" xfId="4058" xr:uid="{B3316F6E-0116-4587-91E8-675A5B02ABE8}"/>
    <cellStyle name="Normal 7 2 3 3 3 2 2" xfId="4059" xr:uid="{CCE64EAA-7B7B-44AB-9158-11CF846CB192}"/>
    <cellStyle name="Normal 7 2 3 3 3 3" xfId="4060" xr:uid="{DED72D5B-9563-4BE3-9932-9DA1E3B8FF10}"/>
    <cellStyle name="Normal 7 2 3 3 4" xfId="1982" xr:uid="{6BF1031C-E9FE-495F-9375-59E19B8DD5A9}"/>
    <cellStyle name="Normal 7 2 3 3 4 2" xfId="4061" xr:uid="{92730C86-A79B-4C7A-923A-A398945CE43A}"/>
    <cellStyle name="Normal 7 2 3 3 5" xfId="1983" xr:uid="{3C553E84-D1C1-4437-B6E5-6620E576D2B0}"/>
    <cellStyle name="Normal 7 2 3 4" xfId="1984" xr:uid="{08F88B7E-FA88-4045-BF7D-606B9EC27FB4}"/>
    <cellStyle name="Normal 7 2 3 4 2" xfId="1985" xr:uid="{46BA4E91-DB09-4B2A-8060-DE728C518BD8}"/>
    <cellStyle name="Normal 7 2 3 4 2 2" xfId="4062" xr:uid="{95AFDC7E-B576-42E2-8439-155D58EF75B4}"/>
    <cellStyle name="Normal 7 2 3 4 2 2 2" xfId="4063" xr:uid="{62AF8744-D2A9-48C4-8F22-C7B55A98A511}"/>
    <cellStyle name="Normal 7 2 3 4 2 3" xfId="4064" xr:uid="{4CA2D602-B1E5-401E-B322-60BB9E7CCA57}"/>
    <cellStyle name="Normal 7 2 3 4 3" xfId="1986" xr:uid="{A466ACF5-31BA-4952-857D-BA30FF5DF28C}"/>
    <cellStyle name="Normal 7 2 3 4 3 2" xfId="4065" xr:uid="{A61AB748-9A72-45F4-8E5C-538B1ACB3DB8}"/>
    <cellStyle name="Normal 7 2 3 4 4" xfId="1987" xr:uid="{5B8AEEBE-239D-4E62-9306-718A6FA623BE}"/>
    <cellStyle name="Normal 7 2 3 5" xfId="1988" xr:uid="{562AEAAE-D776-43C3-AB61-1D621F5303A2}"/>
    <cellStyle name="Normal 7 2 3 5 2" xfId="1989" xr:uid="{308A2B14-29DD-485D-A290-3A3889CED45B}"/>
    <cellStyle name="Normal 7 2 3 5 2 2" xfId="4066" xr:uid="{58F5B2F9-98BB-4FAA-9C94-535687DBBB22}"/>
    <cellStyle name="Normal 7 2 3 5 3" xfId="1990" xr:uid="{1B9B1A19-9E7D-4EDA-88C7-60BCB5C5ACBC}"/>
    <cellStyle name="Normal 7 2 3 5 4" xfId="1991" xr:uid="{4564A4D2-6170-40D0-9A2B-DDCCE30C11D4}"/>
    <cellStyle name="Normal 7 2 3 6" xfId="1992" xr:uid="{4377CA38-0AB5-43AA-96C3-068FA2F51E7C}"/>
    <cellStyle name="Normal 7 2 3 6 2" xfId="4067" xr:uid="{A916EFDB-C691-4D8A-90A7-6603B325DE0F}"/>
    <cellStyle name="Normal 7 2 3 7" xfId="1993" xr:uid="{27624BF6-AA8A-4099-810C-CA425EB70F09}"/>
    <cellStyle name="Normal 7 2 3 8" xfId="1994" xr:uid="{56E2281F-5EC9-4BA9-BB72-9487AAB0F369}"/>
    <cellStyle name="Normal 7 2 4" xfId="1995" xr:uid="{48A25F0A-EB53-4473-856A-66405C9D21FD}"/>
    <cellStyle name="Normal 7 2 4 2" xfId="1996" xr:uid="{D54E803F-A9A2-4692-8523-CA5DA46C89E3}"/>
    <cellStyle name="Normal 7 2 4 2 2" xfId="1997" xr:uid="{4645E43E-41D1-4CBF-860B-52159FC65DF1}"/>
    <cellStyle name="Normal 7 2 4 2 2 2" xfId="1998" xr:uid="{4A9FEB4B-9B1D-43D5-8BAE-BADDFA50BD74}"/>
    <cellStyle name="Normal 7 2 4 2 2 2 2" xfId="4068" xr:uid="{06C05AEA-E385-4898-8AB7-676CAAAD1450}"/>
    <cellStyle name="Normal 7 2 4 2 2 3" xfId="1999" xr:uid="{5FED1651-2805-4C52-B8EF-2561BF411580}"/>
    <cellStyle name="Normal 7 2 4 2 2 4" xfId="2000" xr:uid="{C6C7ECB9-62AB-4E25-A9C7-6EF6AD9DF74A}"/>
    <cellStyle name="Normal 7 2 4 2 3" xfId="2001" xr:uid="{5775D9DB-AB6F-4622-A03B-04D65AA217DC}"/>
    <cellStyle name="Normal 7 2 4 2 3 2" xfId="4069" xr:uid="{48DA0B0A-AFCB-43D0-BBB0-E75B26B70934}"/>
    <cellStyle name="Normal 7 2 4 2 4" xfId="2002" xr:uid="{381A3EEF-0A83-43BF-98E6-6E40D79C65A8}"/>
    <cellStyle name="Normal 7 2 4 2 5" xfId="2003" xr:uid="{42B275D5-7271-48F8-B953-9BDD508EE46E}"/>
    <cellStyle name="Normal 7 2 4 3" xfId="2004" xr:uid="{71A0E952-8B02-4B78-AC44-5FE37FB4EFEE}"/>
    <cellStyle name="Normal 7 2 4 3 2" xfId="2005" xr:uid="{A06BDD44-E196-47F9-9C16-D38F3621B0E2}"/>
    <cellStyle name="Normal 7 2 4 3 2 2" xfId="4070" xr:uid="{D07DEB6F-80BC-40A1-B086-751DC88F7AAF}"/>
    <cellStyle name="Normal 7 2 4 3 3" xfId="2006" xr:uid="{AA2AF377-68CE-43AA-84EB-EA788D9798CA}"/>
    <cellStyle name="Normal 7 2 4 3 4" xfId="2007" xr:uid="{1DF21285-73C5-436B-80B0-AE4CDD147079}"/>
    <cellStyle name="Normal 7 2 4 4" xfId="2008" xr:uid="{FB663EAB-A8C5-4EE3-9834-6075D5E963FD}"/>
    <cellStyle name="Normal 7 2 4 4 2" xfId="2009" xr:uid="{A32ED8A4-D676-42F3-B9C6-91C332BE9F00}"/>
    <cellStyle name="Normal 7 2 4 4 3" xfId="2010" xr:uid="{8207F54E-D376-4932-91E5-3D28F6DC8F08}"/>
    <cellStyle name="Normal 7 2 4 4 4" xfId="2011" xr:uid="{F020D105-FCA4-4D8B-A5CD-1242C8468B70}"/>
    <cellStyle name="Normal 7 2 4 5" xfId="2012" xr:uid="{CD8BC507-468C-47D7-962A-D6BB888690E9}"/>
    <cellStyle name="Normal 7 2 4 6" xfId="2013" xr:uid="{29FAF527-6D33-4B39-B52F-D17B22178DBC}"/>
    <cellStyle name="Normal 7 2 4 7" xfId="2014" xr:uid="{12720519-42A5-487D-B3BE-C7F98BFC3AAB}"/>
    <cellStyle name="Normal 7 2 5" xfId="2015" xr:uid="{8617430A-9260-48B5-8AB8-7A047419D995}"/>
    <cellStyle name="Normal 7 2 5 2" xfId="2016" xr:uid="{9ACE77FA-B004-4A6E-B3E9-68F2F4386FDE}"/>
    <cellStyle name="Normal 7 2 5 2 2" xfId="2017" xr:uid="{22F26DEA-911F-4779-9172-B3A6F9872FB1}"/>
    <cellStyle name="Normal 7 2 5 2 2 2" xfId="4071" xr:uid="{828820CA-F152-4C7E-94A9-1503366A40D5}"/>
    <cellStyle name="Normal 7 2 5 2 2 2 2" xfId="4072" xr:uid="{FA306DD0-7A9E-46F5-A21D-6D1DBDE799FE}"/>
    <cellStyle name="Normal 7 2 5 2 2 3" xfId="4073" xr:uid="{F618202E-D286-4B34-B707-2DF289EAF9E9}"/>
    <cellStyle name="Normal 7 2 5 2 3" xfId="2018" xr:uid="{5F85D925-6F7D-4F48-99D4-316811A230BC}"/>
    <cellStyle name="Normal 7 2 5 2 3 2" xfId="4074" xr:uid="{ACC7D587-AAAA-42C9-A2BF-55EC393E8B55}"/>
    <cellStyle name="Normal 7 2 5 2 4" xfId="2019" xr:uid="{DAF5D6C0-8DB3-46C0-A10A-FFC856CD3AE0}"/>
    <cellStyle name="Normal 7 2 5 3" xfId="2020" xr:uid="{392D185B-1679-405C-A96B-F5176C761B59}"/>
    <cellStyle name="Normal 7 2 5 3 2" xfId="2021" xr:uid="{BD42C052-43CE-4593-950D-3FB7FC431752}"/>
    <cellStyle name="Normal 7 2 5 3 2 2" xfId="4075" xr:uid="{7440C8AF-CF0E-4F43-9219-DC76B465CE33}"/>
    <cellStyle name="Normal 7 2 5 3 3" xfId="2022" xr:uid="{A582CB6B-139D-489A-A80F-A1110140218F}"/>
    <cellStyle name="Normal 7 2 5 3 4" xfId="2023" xr:uid="{AF184C88-C016-4FC9-8F78-745F8A46A220}"/>
    <cellStyle name="Normal 7 2 5 4" xfId="2024" xr:uid="{8B3D30CA-C0FF-4DD5-A84E-95CF63D46C5D}"/>
    <cellStyle name="Normal 7 2 5 4 2" xfId="4076" xr:uid="{3AD18688-AE94-4FCE-916C-4FAE637C1A31}"/>
    <cellStyle name="Normal 7 2 5 5" xfId="2025" xr:uid="{9D8A3005-DB7F-4542-B51B-797EB70FD903}"/>
    <cellStyle name="Normal 7 2 5 6" xfId="2026" xr:uid="{6D73BD65-247B-435A-9C77-4111EE4FF079}"/>
    <cellStyle name="Normal 7 2 6" xfId="2027" xr:uid="{7B32203A-3E2E-47CD-8F66-0C1597AEA1B9}"/>
    <cellStyle name="Normal 7 2 6 2" xfId="2028" xr:uid="{0CCC5CB6-888F-41C3-B4BF-72624D3DD9AC}"/>
    <cellStyle name="Normal 7 2 6 2 2" xfId="2029" xr:uid="{A078C2F5-9D46-44EA-BD7C-FAD0BD27F905}"/>
    <cellStyle name="Normal 7 2 6 2 2 2" xfId="4077" xr:uid="{0A885E24-8D4B-4EB2-A434-289192A8E5BA}"/>
    <cellStyle name="Normal 7 2 6 2 3" xfId="2030" xr:uid="{02FDBFF9-7639-435B-AB66-218D35796969}"/>
    <cellStyle name="Normal 7 2 6 2 4" xfId="2031" xr:uid="{37442A98-8862-4A8E-8F62-751A113CC68C}"/>
    <cellStyle name="Normal 7 2 6 3" xfId="2032" xr:uid="{C7EF6CE3-0CBC-4E2B-8FA2-0DA7F0B950FA}"/>
    <cellStyle name="Normal 7 2 6 3 2" xfId="4078" xr:uid="{7BC9C583-78CA-49FF-B4E9-00946A293C1F}"/>
    <cellStyle name="Normal 7 2 6 4" xfId="2033" xr:uid="{910C7F49-ED00-43B6-808F-AA9A78A2E9B8}"/>
    <cellStyle name="Normal 7 2 6 5" xfId="2034" xr:uid="{3D2EA309-EB1E-40F4-9529-BACFF3E3E0A1}"/>
    <cellStyle name="Normal 7 2 7" xfId="2035" xr:uid="{56C93034-BCC4-4D50-A956-1654A2240EC2}"/>
    <cellStyle name="Normal 7 2 7 2" xfId="2036" xr:uid="{DD5A5B56-C512-435F-8B5B-1F13BAA5BE55}"/>
    <cellStyle name="Normal 7 2 7 2 2" xfId="4079" xr:uid="{B7E35A8E-2D2A-4EA1-8FB4-122F37CD979A}"/>
    <cellStyle name="Normal 7 2 7 2 3" xfId="4380" xr:uid="{CE274AA6-1516-4690-BD63-E612D810DF76}"/>
    <cellStyle name="Normal 7 2 7 3" xfId="2037" xr:uid="{FF35B9B6-B504-4C5E-8BC5-FD683A3BDFAB}"/>
    <cellStyle name="Normal 7 2 7 4" xfId="2038" xr:uid="{56D707A5-1F2E-4CAB-A348-D8645A95CCE7}"/>
    <cellStyle name="Normal 7 2 7 4 2" xfId="4746" xr:uid="{E5C42355-6EA1-4B09-B4C1-59056E447533}"/>
    <cellStyle name="Normal 7 2 7 4 3" xfId="4610" xr:uid="{03A5498B-3ABE-43B6-96B6-74AA85FE4C38}"/>
    <cellStyle name="Normal 7 2 7 4 4" xfId="4465" xr:uid="{58079CC4-1E1A-4445-A2DB-5E4699C496F0}"/>
    <cellStyle name="Normal 7 2 8" xfId="2039" xr:uid="{AE9215C8-FC13-444E-AB79-AF61779DAA47}"/>
    <cellStyle name="Normal 7 2 8 2" xfId="2040" xr:uid="{6A800469-22F3-4903-96ED-EC71D88926C6}"/>
    <cellStyle name="Normal 7 2 8 3" xfId="2041" xr:uid="{5B16D519-50D8-4EF8-A39F-9F2DB5F6360A}"/>
    <cellStyle name="Normal 7 2 8 4" xfId="2042" xr:uid="{17120C63-C83D-413C-B877-669FFB5CB9B1}"/>
    <cellStyle name="Normal 7 2 9" xfId="2043" xr:uid="{17950B6C-075B-4E07-A568-5F2CCA1A7649}"/>
    <cellStyle name="Normal 7 3" xfId="2044" xr:uid="{EEA8FE08-77B0-404C-B0D4-184FBAA39E64}"/>
    <cellStyle name="Normal 7 3 10" xfId="2045" xr:uid="{3749101D-2631-44E2-B3B6-A3C25F712609}"/>
    <cellStyle name="Normal 7 3 11" xfId="2046" xr:uid="{1B7C543E-C31D-4A7E-93D8-1DC1B5FF51B8}"/>
    <cellStyle name="Normal 7 3 2" xfId="2047" xr:uid="{02811DE9-D139-4912-A797-41A5E4469D6A}"/>
    <cellStyle name="Normal 7 3 2 2" xfId="2048" xr:uid="{6C13A0DA-3D63-4F2F-8B29-26EC53C788B8}"/>
    <cellStyle name="Normal 7 3 2 2 2" xfId="2049" xr:uid="{DF935F09-C1F7-468E-81E0-AD51B5127E0B}"/>
    <cellStyle name="Normal 7 3 2 2 2 2" xfId="2050" xr:uid="{D3D40379-1F97-4599-A3AB-E97A71B7116A}"/>
    <cellStyle name="Normal 7 3 2 2 2 2 2" xfId="2051" xr:uid="{044E0B25-0D7C-477E-BDD7-3D0362C66538}"/>
    <cellStyle name="Normal 7 3 2 2 2 2 2 2" xfId="4080" xr:uid="{DB660418-1763-4979-A79A-81ED252CB827}"/>
    <cellStyle name="Normal 7 3 2 2 2 2 3" xfId="2052" xr:uid="{34C34D6E-2363-4A88-8D9A-E97B04BEEF20}"/>
    <cellStyle name="Normal 7 3 2 2 2 2 4" xfId="2053" xr:uid="{79D46DBC-EEA6-4891-A6EE-C315BF4DF0F9}"/>
    <cellStyle name="Normal 7 3 2 2 2 3" xfId="2054" xr:uid="{EE18ABB1-8FB6-4F44-BF7B-7963A3A7D485}"/>
    <cellStyle name="Normal 7 3 2 2 2 3 2" xfId="2055" xr:uid="{A1AC183A-DA2A-4538-98E3-F9517E39C019}"/>
    <cellStyle name="Normal 7 3 2 2 2 3 3" xfId="2056" xr:uid="{1562A978-1264-4AD2-A7E4-FA910E2E09E9}"/>
    <cellStyle name="Normal 7 3 2 2 2 3 4" xfId="2057" xr:uid="{3E645BCD-AF2B-46B7-8F7D-A310A5404C6D}"/>
    <cellStyle name="Normal 7 3 2 2 2 4" xfId="2058" xr:uid="{45AC36AF-05EA-45A3-BEA1-CF02B30F764A}"/>
    <cellStyle name="Normal 7 3 2 2 2 5" xfId="2059" xr:uid="{A40D86D0-EC25-43BE-9423-E0951DC165AF}"/>
    <cellStyle name="Normal 7 3 2 2 2 6" xfId="2060" xr:uid="{3F41C169-06F7-46E3-AFE2-297767EF65D5}"/>
    <cellStyle name="Normal 7 3 2 2 3" xfId="2061" xr:uid="{67C0A90A-CB8C-4841-AB26-CB38553FDC9C}"/>
    <cellStyle name="Normal 7 3 2 2 3 2" xfId="2062" xr:uid="{1DE4E28E-409A-4B98-ACFC-475D60CC5F5E}"/>
    <cellStyle name="Normal 7 3 2 2 3 2 2" xfId="2063" xr:uid="{599139F7-2A0B-47A0-8081-276E3943AEE2}"/>
    <cellStyle name="Normal 7 3 2 2 3 2 3" xfId="2064" xr:uid="{4ABB7FB7-0EE8-4035-A96F-44E0B0FAE7E4}"/>
    <cellStyle name="Normal 7 3 2 2 3 2 4" xfId="2065" xr:uid="{AAC8ADAC-E625-4D6A-884F-A8822F26DCEC}"/>
    <cellStyle name="Normal 7 3 2 2 3 3" xfId="2066" xr:uid="{2D88DDCD-66B0-4FFA-92A2-87259858110A}"/>
    <cellStyle name="Normal 7 3 2 2 3 4" xfId="2067" xr:uid="{9E92E3EC-AB4A-4463-BE14-2D89E44E5590}"/>
    <cellStyle name="Normal 7 3 2 2 3 5" xfId="2068" xr:uid="{EF239BBB-ABEB-443B-8F46-5DAFE5FB8308}"/>
    <cellStyle name="Normal 7 3 2 2 4" xfId="2069" xr:uid="{DD13F5E0-58C3-4139-AD7B-6841D206A717}"/>
    <cellStyle name="Normal 7 3 2 2 4 2" xfId="2070" xr:uid="{4AFDEB24-6FA9-42A8-A47E-A3383D411906}"/>
    <cellStyle name="Normal 7 3 2 2 4 3" xfId="2071" xr:uid="{52B5DB34-6752-45A4-B377-4E5873664719}"/>
    <cellStyle name="Normal 7 3 2 2 4 4" xfId="2072" xr:uid="{E28E403F-5576-42C7-A20E-DF885ECB5285}"/>
    <cellStyle name="Normal 7 3 2 2 5" xfId="2073" xr:uid="{05379C17-478C-4D71-9C46-366717615BBC}"/>
    <cellStyle name="Normal 7 3 2 2 5 2" xfId="2074" xr:uid="{583917A6-4B8A-4708-B90A-EF65803A6099}"/>
    <cellStyle name="Normal 7 3 2 2 5 3" xfId="2075" xr:uid="{53CCAFB1-1C1C-4EDB-8368-561CF5533877}"/>
    <cellStyle name="Normal 7 3 2 2 5 4" xfId="2076" xr:uid="{D37D6A4B-301C-4F55-AC76-FA94100A263B}"/>
    <cellStyle name="Normal 7 3 2 2 6" xfId="2077" xr:uid="{B363580E-9242-4562-9DB8-D32754089A47}"/>
    <cellStyle name="Normal 7 3 2 2 7" xfId="2078" xr:uid="{0612A971-429E-4CC9-85EA-7D4E510184F9}"/>
    <cellStyle name="Normal 7 3 2 2 8" xfId="2079" xr:uid="{A25F1C09-1154-4BE4-9113-585E82CCDCF5}"/>
    <cellStyle name="Normal 7 3 2 3" xfId="2080" xr:uid="{BB6DB603-47C4-447A-8856-9F83307ECE6D}"/>
    <cellStyle name="Normal 7 3 2 3 2" xfId="2081" xr:uid="{131C4128-5FEC-4811-8502-0616A0D25E33}"/>
    <cellStyle name="Normal 7 3 2 3 2 2" xfId="2082" xr:uid="{4D46E3BF-FC9A-4EB8-A0F9-D1D5EB69FDAC}"/>
    <cellStyle name="Normal 7 3 2 3 2 2 2" xfId="4081" xr:uid="{7DB30107-0D1E-4403-97B7-19A656A0DEC1}"/>
    <cellStyle name="Normal 7 3 2 3 2 2 2 2" xfId="4082" xr:uid="{A4CAAB17-B501-4F75-84E1-D59189818AEF}"/>
    <cellStyle name="Normal 7 3 2 3 2 2 3" xfId="4083" xr:uid="{DE948A94-83F1-4742-810C-90E40819E25A}"/>
    <cellStyle name="Normal 7 3 2 3 2 3" xfId="2083" xr:uid="{BF8933B5-7021-473B-B8E9-A1E082923F96}"/>
    <cellStyle name="Normal 7 3 2 3 2 3 2" xfId="4084" xr:uid="{23C646D1-E039-4A35-9E9D-F56A6280E8B9}"/>
    <cellStyle name="Normal 7 3 2 3 2 4" xfId="2084" xr:uid="{D75702AE-4E5D-4C75-A83D-5AAEAEFB655E}"/>
    <cellStyle name="Normal 7 3 2 3 3" xfId="2085" xr:uid="{61F7E123-651C-4539-A6E8-2DB9C80F8369}"/>
    <cellStyle name="Normal 7 3 2 3 3 2" xfId="2086" xr:uid="{9D937DF4-64AD-44D2-9221-7827490F3E6F}"/>
    <cellStyle name="Normal 7 3 2 3 3 2 2" xfId="4085" xr:uid="{7A8B2F99-7B0F-4761-A0D9-9A839F676695}"/>
    <cellStyle name="Normal 7 3 2 3 3 3" xfId="2087" xr:uid="{E26649AE-891E-467D-B3CC-8BEE2B87E3B8}"/>
    <cellStyle name="Normal 7 3 2 3 3 4" xfId="2088" xr:uid="{FFA7BF84-3ECC-40D1-B3DD-265B08644C39}"/>
    <cellStyle name="Normal 7 3 2 3 4" xfId="2089" xr:uid="{7C4875A2-FA06-4256-B82B-72A65953D08E}"/>
    <cellStyle name="Normal 7 3 2 3 4 2" xfId="4086" xr:uid="{9E311C6B-2A6B-48CD-A2DC-AB6846235167}"/>
    <cellStyle name="Normal 7 3 2 3 5" xfId="2090" xr:uid="{121B8FFA-0831-4397-9966-9091ABEC46BF}"/>
    <cellStyle name="Normal 7 3 2 3 6" xfId="2091" xr:uid="{C09F50F6-86F6-4D42-8E62-A92E0B6F2612}"/>
    <cellStyle name="Normal 7 3 2 4" xfId="2092" xr:uid="{AB19CBAB-6629-41B9-B436-9CA914233BA0}"/>
    <cellStyle name="Normal 7 3 2 4 2" xfId="2093" xr:uid="{72312FEF-F832-44DB-A6BD-661FABA9CC6F}"/>
    <cellStyle name="Normal 7 3 2 4 2 2" xfId="2094" xr:uid="{D1EEEAF7-2C1A-4138-B294-F259CE6C82BA}"/>
    <cellStyle name="Normal 7 3 2 4 2 2 2" xfId="4087" xr:uid="{A0A712F4-52B2-43CC-8ED1-FF37D53E77E8}"/>
    <cellStyle name="Normal 7 3 2 4 2 3" xfId="2095" xr:uid="{24314895-C80E-4738-A08B-6650ECAF4E4D}"/>
    <cellStyle name="Normal 7 3 2 4 2 4" xfId="2096" xr:uid="{E3680AF6-C683-4AAD-9869-60010B9C5C58}"/>
    <cellStyle name="Normal 7 3 2 4 3" xfId="2097" xr:uid="{FB3CB2AD-603B-407D-AD10-AFB709806087}"/>
    <cellStyle name="Normal 7 3 2 4 3 2" xfId="4088" xr:uid="{31C5CCF2-FC9B-42B4-9DB1-7265A8DBC5DD}"/>
    <cellStyle name="Normal 7 3 2 4 4" xfId="2098" xr:uid="{65DB0D14-AECE-46A8-BCEC-AFB6CFA9DFFB}"/>
    <cellStyle name="Normal 7 3 2 4 5" xfId="2099" xr:uid="{DD301A0F-8F30-4F04-ADE4-ED1CAA26C732}"/>
    <cellStyle name="Normal 7 3 2 5" xfId="2100" xr:uid="{E039F937-4686-4FD8-BEF0-ED9FC59356DC}"/>
    <cellStyle name="Normal 7 3 2 5 2" xfId="2101" xr:uid="{A611E8B3-2C34-493F-A133-ED738E60752E}"/>
    <cellStyle name="Normal 7 3 2 5 2 2" xfId="4089" xr:uid="{88769E67-C0C7-4BCE-83CE-AE59DFD9EE6C}"/>
    <cellStyle name="Normal 7 3 2 5 3" xfId="2102" xr:uid="{46BDF05B-A3B4-421C-8419-F52584DED50D}"/>
    <cellStyle name="Normal 7 3 2 5 4" xfId="2103" xr:uid="{B656CB0E-4645-4226-932D-327AC5B27896}"/>
    <cellStyle name="Normal 7 3 2 6" xfId="2104" xr:uid="{C2CF3490-4EAA-4462-8DF1-1941AF772C0B}"/>
    <cellStyle name="Normal 7 3 2 6 2" xfId="2105" xr:uid="{2A56D6F4-D0F5-436B-92C1-0C1D6256D27F}"/>
    <cellStyle name="Normal 7 3 2 6 3" xfId="2106" xr:uid="{5DDB4C5E-6C7C-47B0-8B7C-117A363618ED}"/>
    <cellStyle name="Normal 7 3 2 6 4" xfId="2107" xr:uid="{1FFBFD01-F5BB-45BA-8B35-426B4B21BF40}"/>
    <cellStyle name="Normal 7 3 2 7" xfId="2108" xr:uid="{8624415A-63FF-4BAC-B71D-EA14841F9FB5}"/>
    <cellStyle name="Normal 7 3 2 8" xfId="2109" xr:uid="{655CEB5E-7F70-45D0-BDAA-80840DE14587}"/>
    <cellStyle name="Normal 7 3 2 9" xfId="2110" xr:uid="{20E67C49-4AF4-49B2-9203-9D834A5EF226}"/>
    <cellStyle name="Normal 7 3 3" xfId="2111" xr:uid="{3D6A12AC-2AF8-4BA8-B1B9-F7B7A8DF1CC2}"/>
    <cellStyle name="Normal 7 3 3 2" xfId="2112" xr:uid="{9283D68C-32C5-41C2-9DEF-90F16C3CF852}"/>
    <cellStyle name="Normal 7 3 3 2 2" xfId="2113" xr:uid="{4C57830A-7007-432A-B2EC-3C8D9DD7E959}"/>
    <cellStyle name="Normal 7 3 3 2 2 2" xfId="2114" xr:uid="{B5125977-1B13-40A8-8666-2D60CBA5BA41}"/>
    <cellStyle name="Normal 7 3 3 2 2 2 2" xfId="4090" xr:uid="{724DD665-52A1-4DCF-AFD9-46CC4C57D3E0}"/>
    <cellStyle name="Normal 7 3 3 2 2 2 2 2" xfId="4655" xr:uid="{A9828C41-C47B-4A9E-929F-DAB3598A5857}"/>
    <cellStyle name="Normal 7 3 3 2 2 2 3" xfId="4656" xr:uid="{8120BDDF-2F8F-4F19-97E3-726F71B7FE91}"/>
    <cellStyle name="Normal 7 3 3 2 2 3" xfId="2115" xr:uid="{481ED38B-E03F-47B1-9CEC-37484EC6AFC6}"/>
    <cellStyle name="Normal 7 3 3 2 2 3 2" xfId="4657" xr:uid="{AFB37B39-DBF7-4993-AD42-8F67E8D010AE}"/>
    <cellStyle name="Normal 7 3 3 2 2 4" xfId="2116" xr:uid="{952033C5-65EC-45E1-844B-F96F3BB97C92}"/>
    <cellStyle name="Normal 7 3 3 2 3" xfId="2117" xr:uid="{E2FB00A4-5069-4817-BDD0-1488EA80852A}"/>
    <cellStyle name="Normal 7 3 3 2 3 2" xfId="2118" xr:uid="{4DD8FE2C-761D-4356-8389-63C1FE477643}"/>
    <cellStyle name="Normal 7 3 3 2 3 2 2" xfId="4658" xr:uid="{B51795AC-E6B4-4291-9F1F-46AF74E75D88}"/>
    <cellStyle name="Normal 7 3 3 2 3 3" xfId="2119" xr:uid="{C961085C-2AB2-4437-950D-2C41FD2926A9}"/>
    <cellStyle name="Normal 7 3 3 2 3 4" xfId="2120" xr:uid="{3C609573-71A7-4321-BDEB-FF51A939845D}"/>
    <cellStyle name="Normal 7 3 3 2 4" xfId="2121" xr:uid="{3017B7B3-7C05-4F4D-8150-8ACD2DD36591}"/>
    <cellStyle name="Normal 7 3 3 2 4 2" xfId="4659" xr:uid="{11D2EBB7-DF8C-4CB2-8474-42B15BB50B4D}"/>
    <cellStyle name="Normal 7 3 3 2 5" xfId="2122" xr:uid="{204259F4-F828-4132-834A-C42FF7C80C0F}"/>
    <cellStyle name="Normal 7 3 3 2 6" xfId="2123" xr:uid="{39EE8D77-2EDB-4E2A-937F-3085AD335DC4}"/>
    <cellStyle name="Normal 7 3 3 3" xfId="2124" xr:uid="{21177AD0-13B4-494E-815E-03597802FCC0}"/>
    <cellStyle name="Normal 7 3 3 3 2" xfId="2125" xr:uid="{B1AD4B14-8746-4993-A89F-DEC31D89D732}"/>
    <cellStyle name="Normal 7 3 3 3 2 2" xfId="2126" xr:uid="{A34CFC6D-C43C-4D1F-B040-A1BAFDD47180}"/>
    <cellStyle name="Normal 7 3 3 3 2 2 2" xfId="4660" xr:uid="{718632D8-0988-4B4D-A2F2-8A422DEC19EA}"/>
    <cellStyle name="Normal 7 3 3 3 2 3" xfId="2127" xr:uid="{879B7071-4A35-44C6-8576-95BBF57E85B2}"/>
    <cellStyle name="Normal 7 3 3 3 2 4" xfId="2128" xr:uid="{06AC3B8F-6663-4180-AF6F-36D2C6952A59}"/>
    <cellStyle name="Normal 7 3 3 3 3" xfId="2129" xr:uid="{622AE458-2F9C-4F13-A99B-BB51C870B1AA}"/>
    <cellStyle name="Normal 7 3 3 3 3 2" xfId="4661" xr:uid="{E460E88B-DAE0-4A26-9CD2-6B2E1AD89115}"/>
    <cellStyle name="Normal 7 3 3 3 4" xfId="2130" xr:uid="{12511E25-5ABC-4D7B-96FF-60CE5AEFBF75}"/>
    <cellStyle name="Normal 7 3 3 3 5" xfId="2131" xr:uid="{2F4ABFCD-1490-4A69-BB1D-42EB865F7B81}"/>
    <cellStyle name="Normal 7 3 3 4" xfId="2132" xr:uid="{F6F6A48D-2882-4356-88A6-BC8E32641F7A}"/>
    <cellStyle name="Normal 7 3 3 4 2" xfId="2133" xr:uid="{D87E524C-118A-4936-8525-51398C8375F1}"/>
    <cellStyle name="Normal 7 3 3 4 2 2" xfId="4662" xr:uid="{F75ABE43-F745-4FD8-AFDD-60B252432D6C}"/>
    <cellStyle name="Normal 7 3 3 4 3" xfId="2134" xr:uid="{E922FC59-D3D4-4A3C-AD66-92DD0FB346AD}"/>
    <cellStyle name="Normal 7 3 3 4 4" xfId="2135" xr:uid="{877C52E6-23AC-4688-933E-7443FC46A164}"/>
    <cellStyle name="Normal 7 3 3 5" xfId="2136" xr:uid="{30596213-E4A3-4E8A-A29A-B86C8BDAE93F}"/>
    <cellStyle name="Normal 7 3 3 5 2" xfId="2137" xr:uid="{9F313976-EC9D-49A5-B92D-509B7517D25D}"/>
    <cellStyle name="Normal 7 3 3 5 3" xfId="2138" xr:uid="{CA1367AD-6BCF-4F1B-A614-9721FA8256EE}"/>
    <cellStyle name="Normal 7 3 3 5 4" xfId="2139" xr:uid="{D3BDEADD-F249-4560-85D2-8E9B82F90FB3}"/>
    <cellStyle name="Normal 7 3 3 6" xfId="2140" xr:uid="{43A2DCC7-B1CB-476E-A103-47A998F06685}"/>
    <cellStyle name="Normal 7 3 3 7" xfId="2141" xr:uid="{E8C0772E-CE58-4B13-93BD-1EA7F45311C3}"/>
    <cellStyle name="Normal 7 3 3 8" xfId="2142" xr:uid="{F51E462D-7B4D-4905-8BC1-5523E9F8C4AF}"/>
    <cellStyle name="Normal 7 3 4" xfId="2143" xr:uid="{E8DA12A9-E193-471A-BB78-EBBA7418761C}"/>
    <cellStyle name="Normal 7 3 4 2" xfId="2144" xr:uid="{F2E897D8-D18B-4EBD-85C6-E73F1F88D949}"/>
    <cellStyle name="Normal 7 3 4 2 2" xfId="2145" xr:uid="{FB3912DC-9A16-4F8F-BABF-C16BECF951C5}"/>
    <cellStyle name="Normal 7 3 4 2 2 2" xfId="2146" xr:uid="{F9AF4228-32D1-4DB9-A1EF-50AB701097C1}"/>
    <cellStyle name="Normal 7 3 4 2 2 2 2" xfId="4091" xr:uid="{69A8CFAC-9CEE-4401-8F76-0CA8341AA117}"/>
    <cellStyle name="Normal 7 3 4 2 2 3" xfId="2147" xr:uid="{B9F3D8C6-4DE7-467D-8AC6-8081479F1C7D}"/>
    <cellStyle name="Normal 7 3 4 2 2 4" xfId="2148" xr:uid="{E1F05ED9-A347-40B0-B671-F19C8A1BB782}"/>
    <cellStyle name="Normal 7 3 4 2 3" xfId="2149" xr:uid="{04A7F240-7EE3-4B81-B3C7-9659CF341C5D}"/>
    <cellStyle name="Normal 7 3 4 2 3 2" xfId="4092" xr:uid="{6852B8C3-E182-48BF-9B39-1EC6ABEEB9E1}"/>
    <cellStyle name="Normal 7 3 4 2 4" xfId="2150" xr:uid="{0AEB0645-39BF-4837-9CC8-0139998C7E6D}"/>
    <cellStyle name="Normal 7 3 4 2 5" xfId="2151" xr:uid="{3BE342E6-5163-4C52-803D-4EE13A7D6C2B}"/>
    <cellStyle name="Normal 7 3 4 3" xfId="2152" xr:uid="{DFAA8004-7BF9-4826-A48C-DD5AEB9E644E}"/>
    <cellStyle name="Normal 7 3 4 3 2" xfId="2153" xr:uid="{91F1CDFC-A528-40A3-823A-DDC944E8CA59}"/>
    <cellStyle name="Normal 7 3 4 3 2 2" xfId="4093" xr:uid="{48EAEEB5-F7AB-49C4-B26C-1EDD58C0F782}"/>
    <cellStyle name="Normal 7 3 4 3 3" xfId="2154" xr:uid="{D69B3202-F148-40E0-A2C4-305C3C4C54A5}"/>
    <cellStyle name="Normal 7 3 4 3 4" xfId="2155" xr:uid="{D67645F5-C0B5-4AA3-BC72-AF56541EC2FC}"/>
    <cellStyle name="Normal 7 3 4 4" xfId="2156" xr:uid="{2A270C58-2C58-4A52-9FBD-7BD9D279BF90}"/>
    <cellStyle name="Normal 7 3 4 4 2" xfId="2157" xr:uid="{089A67A6-2803-4AD0-947C-B0EB15876CD7}"/>
    <cellStyle name="Normal 7 3 4 4 3" xfId="2158" xr:uid="{DA3A329B-4E4C-4F2C-A18E-A34A066DA204}"/>
    <cellStyle name="Normal 7 3 4 4 4" xfId="2159" xr:uid="{798F6E41-1682-42D2-AB52-60B832D040B1}"/>
    <cellStyle name="Normal 7 3 4 5" xfId="2160" xr:uid="{D52F1AF7-203D-4CC3-8671-1A26698335ED}"/>
    <cellStyle name="Normal 7 3 4 6" xfId="2161" xr:uid="{57ADBBE2-C95B-4482-8ACC-29350D23F8F2}"/>
    <cellStyle name="Normal 7 3 4 7" xfId="2162" xr:uid="{19DF81F5-B7BE-42CF-9BD1-F955B1728A59}"/>
    <cellStyle name="Normal 7 3 5" xfId="2163" xr:uid="{22924D9D-263C-4269-BA08-36DC7C669424}"/>
    <cellStyle name="Normal 7 3 5 2" xfId="2164" xr:uid="{D5E485AD-AEA2-44B2-AD7C-D7AB6FB04169}"/>
    <cellStyle name="Normal 7 3 5 2 2" xfId="2165" xr:uid="{18C49A36-6FF6-409C-ACDA-596CFE6FADB1}"/>
    <cellStyle name="Normal 7 3 5 2 2 2" xfId="4094" xr:uid="{5BC00C67-33B0-432A-BFAD-9A6C368455D6}"/>
    <cellStyle name="Normal 7 3 5 2 3" xfId="2166" xr:uid="{41AEA971-18D9-4E2D-8720-240816397962}"/>
    <cellStyle name="Normal 7 3 5 2 4" xfId="2167" xr:uid="{E41C7FB3-EBF1-4910-B0DB-AE65676ADBB0}"/>
    <cellStyle name="Normal 7 3 5 3" xfId="2168" xr:uid="{E21D3E61-2EEE-4634-9E5A-586F65557BFC}"/>
    <cellStyle name="Normal 7 3 5 3 2" xfId="2169" xr:uid="{B3DE7F89-B82B-452E-81D3-526E86349FDB}"/>
    <cellStyle name="Normal 7 3 5 3 3" xfId="2170" xr:uid="{0991EF83-DBBF-4596-9166-62AD0AFEE52B}"/>
    <cellStyle name="Normal 7 3 5 3 4" xfId="2171" xr:uid="{AEC2BFB3-6BF5-4AB5-8321-54AA56CE7C7F}"/>
    <cellStyle name="Normal 7 3 5 4" xfId="2172" xr:uid="{E5452778-A1E6-4A28-942E-A2C68A6ED4EA}"/>
    <cellStyle name="Normal 7 3 5 5" xfId="2173" xr:uid="{EE02DE9D-03F6-4EAB-A67E-42B7D87F8AC0}"/>
    <cellStyle name="Normal 7 3 5 6" xfId="2174" xr:uid="{BBA42CD5-EC99-421E-904A-AF9DF6F24258}"/>
    <cellStyle name="Normal 7 3 6" xfId="2175" xr:uid="{B578445D-119E-49D3-9F2E-EA709F4B2875}"/>
    <cellStyle name="Normal 7 3 6 2" xfId="2176" xr:uid="{E191E17C-14E9-4691-9A23-C98E5D058B6C}"/>
    <cellStyle name="Normal 7 3 6 2 2" xfId="2177" xr:uid="{95D337C2-7B87-417B-A1F9-6C9F68690399}"/>
    <cellStyle name="Normal 7 3 6 2 3" xfId="2178" xr:uid="{921D548D-E86D-4910-8971-80FDEFE35A79}"/>
    <cellStyle name="Normal 7 3 6 2 4" xfId="2179" xr:uid="{6AEA18C6-7E0A-43A8-A9EE-3ED66DB49ED2}"/>
    <cellStyle name="Normal 7 3 6 3" xfId="2180" xr:uid="{598832C3-9CA3-4E26-9F85-9EFC59662169}"/>
    <cellStyle name="Normal 7 3 6 4" xfId="2181" xr:uid="{291DA3A3-4CC1-41F5-8C7E-3F323957DAB3}"/>
    <cellStyle name="Normal 7 3 6 5" xfId="2182" xr:uid="{412C0CDD-5A1C-4837-8339-2F42ABCD7A30}"/>
    <cellStyle name="Normal 7 3 7" xfId="2183" xr:uid="{C7E61A45-5034-4629-A6D3-B837C19CC706}"/>
    <cellStyle name="Normal 7 3 7 2" xfId="2184" xr:uid="{08222600-AA39-464B-8056-2D41452A1CF3}"/>
    <cellStyle name="Normal 7 3 7 3" xfId="2185" xr:uid="{08CB15CA-7DCB-4335-A135-41A61E689D32}"/>
    <cellStyle name="Normal 7 3 7 4" xfId="2186" xr:uid="{F02B0D53-27D3-4A34-96F4-EACB026DD9EC}"/>
    <cellStyle name="Normal 7 3 8" xfId="2187" xr:uid="{4622A09C-7E15-4EBE-BB6E-5ECF1A11E659}"/>
    <cellStyle name="Normal 7 3 8 2" xfId="2188" xr:uid="{A10AFFF4-0F74-4AF1-B0C0-38763BCA91AF}"/>
    <cellStyle name="Normal 7 3 8 3" xfId="2189" xr:uid="{8AB80A12-B5EC-4C36-BF2C-FE8D11268A11}"/>
    <cellStyle name="Normal 7 3 8 4" xfId="2190" xr:uid="{137C27CE-8B0A-4F8E-9CDB-2702DD877C7D}"/>
    <cellStyle name="Normal 7 3 9" xfId="2191" xr:uid="{597393FD-63D1-4AC7-A8CB-3EC399EFEEB3}"/>
    <cellStyle name="Normal 7 4" xfId="2192" xr:uid="{3B55612B-B2CA-4A36-B90E-57E035217F2A}"/>
    <cellStyle name="Normal 7 4 10" xfId="2193" xr:uid="{6EE8A7EB-A494-492C-B8A0-F856AFC81BC6}"/>
    <cellStyle name="Normal 7 4 11" xfId="2194" xr:uid="{9C15EE49-7117-4144-8BD9-099BDA58315F}"/>
    <cellStyle name="Normal 7 4 2" xfId="2195" xr:uid="{A816227E-45EA-4EDA-A0E6-6FFD8C5E4B19}"/>
    <cellStyle name="Normal 7 4 2 2" xfId="2196" xr:uid="{6552511B-51EF-44FA-9E5C-6779B6B2CBA9}"/>
    <cellStyle name="Normal 7 4 2 2 2" xfId="2197" xr:uid="{252492E0-6A27-4245-A9BF-1ECA22DA861A}"/>
    <cellStyle name="Normal 7 4 2 2 2 2" xfId="2198" xr:uid="{322ABE64-DC26-418F-828B-B268B3AC2168}"/>
    <cellStyle name="Normal 7 4 2 2 2 2 2" xfId="2199" xr:uid="{FF92BB42-2308-485A-987D-3C94FB42A531}"/>
    <cellStyle name="Normal 7 4 2 2 2 2 3" xfId="2200" xr:uid="{1DDEEBE2-869C-470D-BA6D-69A52E1CC82A}"/>
    <cellStyle name="Normal 7 4 2 2 2 2 4" xfId="2201" xr:uid="{C0E23D99-68E7-4865-95D9-0A808B64B3CA}"/>
    <cellStyle name="Normal 7 4 2 2 2 3" xfId="2202" xr:uid="{09F5EBC8-016E-4A2D-9A63-966A633D6683}"/>
    <cellStyle name="Normal 7 4 2 2 2 3 2" xfId="2203" xr:uid="{51D8F03B-E1BD-4DCC-ABAD-24814C34DFD3}"/>
    <cellStyle name="Normal 7 4 2 2 2 3 3" xfId="2204" xr:uid="{180A05A3-3BFA-4B46-AF81-B1BAC8704A0D}"/>
    <cellStyle name="Normal 7 4 2 2 2 3 4" xfId="2205" xr:uid="{1E49665D-3F35-4BF9-BC68-0A917C8C0658}"/>
    <cellStyle name="Normal 7 4 2 2 2 4" xfId="2206" xr:uid="{525F0D6A-E97B-4AE9-A8E5-96CEBB9ADD81}"/>
    <cellStyle name="Normal 7 4 2 2 2 5" xfId="2207" xr:uid="{3340E189-32DA-43F9-9CE7-EFF9C97DF75E}"/>
    <cellStyle name="Normal 7 4 2 2 2 6" xfId="2208" xr:uid="{BDB95A06-F084-4E0E-9B4B-5F18D1AE560B}"/>
    <cellStyle name="Normal 7 4 2 2 3" xfId="2209" xr:uid="{F0D89937-4FF9-4A5B-AFC5-FDC13A2C59BE}"/>
    <cellStyle name="Normal 7 4 2 2 3 2" xfId="2210" xr:uid="{1816D998-40B2-46FB-9581-A8063341C1E4}"/>
    <cellStyle name="Normal 7 4 2 2 3 2 2" xfId="2211" xr:uid="{A3EFBDBC-D96D-4F81-9115-D4239D919BB7}"/>
    <cellStyle name="Normal 7 4 2 2 3 2 3" xfId="2212" xr:uid="{89A551A6-0680-47E6-8455-5166EF419B81}"/>
    <cellStyle name="Normal 7 4 2 2 3 2 4" xfId="2213" xr:uid="{4921318D-0250-40C2-AFAD-E6A55B0C241A}"/>
    <cellStyle name="Normal 7 4 2 2 3 3" xfId="2214" xr:uid="{2E44BB66-0A51-46D5-A39E-B4502790ADE5}"/>
    <cellStyle name="Normal 7 4 2 2 3 4" xfId="2215" xr:uid="{B43B935C-E451-48BA-AF8E-F9325E27ACA2}"/>
    <cellStyle name="Normal 7 4 2 2 3 5" xfId="2216" xr:uid="{238164D8-5A9C-402C-BE41-0E648C8BC2C7}"/>
    <cellStyle name="Normal 7 4 2 2 4" xfId="2217" xr:uid="{075319F7-FB00-4A61-82D9-F88E80E3AA11}"/>
    <cellStyle name="Normal 7 4 2 2 4 2" xfId="2218" xr:uid="{46B15CCB-436B-43DB-A00B-EDF48FC72BD6}"/>
    <cellStyle name="Normal 7 4 2 2 4 3" xfId="2219" xr:uid="{C402D9F2-9151-4FC3-9081-536EA2D6DF63}"/>
    <cellStyle name="Normal 7 4 2 2 4 4" xfId="2220" xr:uid="{8718FF23-AF2F-4FF8-8EFB-B42460BBCF8A}"/>
    <cellStyle name="Normal 7 4 2 2 5" xfId="2221" xr:uid="{1B305935-2B94-48A8-9A90-CA2E81AB66FB}"/>
    <cellStyle name="Normal 7 4 2 2 5 2" xfId="2222" xr:uid="{D75F1C30-A46B-4A16-8170-61A34C8FE152}"/>
    <cellStyle name="Normal 7 4 2 2 5 3" xfId="2223" xr:uid="{CDF49384-2CBD-4BB0-8674-6D1F477B5753}"/>
    <cellStyle name="Normal 7 4 2 2 5 4" xfId="2224" xr:uid="{081E3C44-9B28-4F4A-ACE6-86D9F18E0904}"/>
    <cellStyle name="Normal 7 4 2 2 6" xfId="2225" xr:uid="{6A961EFD-5C43-4947-BB91-6FDC8C5C6A78}"/>
    <cellStyle name="Normal 7 4 2 2 7" xfId="2226" xr:uid="{90DD6520-1161-4096-95CC-FE2521C5976C}"/>
    <cellStyle name="Normal 7 4 2 2 8" xfId="2227" xr:uid="{F2A46853-6178-45D1-9FC4-B0FAB10F5E04}"/>
    <cellStyle name="Normal 7 4 2 3" xfId="2228" xr:uid="{4805BBAB-BC1E-45AE-8CD7-AFAF23D263E9}"/>
    <cellStyle name="Normal 7 4 2 3 2" xfId="2229" xr:uid="{0994C776-D141-425F-810C-B3E0034A7BEE}"/>
    <cellStyle name="Normal 7 4 2 3 2 2" xfId="2230" xr:uid="{85A47191-3952-4EA3-9C52-2BC453D2E12A}"/>
    <cellStyle name="Normal 7 4 2 3 2 3" xfId="2231" xr:uid="{6A92CD4A-3C6C-4A65-9D39-09623E54E281}"/>
    <cellStyle name="Normal 7 4 2 3 2 4" xfId="2232" xr:uid="{242581F2-032B-4C5D-AFFE-F44FAB6358DB}"/>
    <cellStyle name="Normal 7 4 2 3 3" xfId="2233" xr:uid="{763875BE-58C8-4AF7-92EC-6835F59B3454}"/>
    <cellStyle name="Normal 7 4 2 3 3 2" xfId="2234" xr:uid="{72CBEBE4-2F88-403D-A996-3B3D4A21D3BD}"/>
    <cellStyle name="Normal 7 4 2 3 3 3" xfId="2235" xr:uid="{8BE05C39-98B4-4C01-B330-421E2C4BB56B}"/>
    <cellStyle name="Normal 7 4 2 3 3 4" xfId="2236" xr:uid="{99F3074E-732A-4DFF-8B2D-CE618FFDFD95}"/>
    <cellStyle name="Normal 7 4 2 3 4" xfId="2237" xr:uid="{7C2B391A-43E2-43A8-8CF4-47F6F8D1A2AB}"/>
    <cellStyle name="Normal 7 4 2 3 5" xfId="2238" xr:uid="{839ADA68-E092-4C05-B853-1CA7FCE83574}"/>
    <cellStyle name="Normal 7 4 2 3 6" xfId="2239" xr:uid="{5D8A1553-5A91-484D-AE59-B990F9B2BFD3}"/>
    <cellStyle name="Normal 7 4 2 4" xfId="2240" xr:uid="{D4B252D8-FF85-4825-AF8A-A2C80821D737}"/>
    <cellStyle name="Normal 7 4 2 4 2" xfId="2241" xr:uid="{8713F339-784A-4AF1-84F7-4680EA85E26A}"/>
    <cellStyle name="Normal 7 4 2 4 2 2" xfId="2242" xr:uid="{62C7EF1D-FCBB-4E6A-A9EB-A12E4979C4A8}"/>
    <cellStyle name="Normal 7 4 2 4 2 3" xfId="2243" xr:uid="{1ACC1CBC-D48D-45BB-9566-F08DF9511FE9}"/>
    <cellStyle name="Normal 7 4 2 4 2 4" xfId="2244" xr:uid="{5C86A818-C69B-4E21-83BE-472CEC79B318}"/>
    <cellStyle name="Normal 7 4 2 4 3" xfId="2245" xr:uid="{2126D3B4-DA68-4B1B-B7CE-45A2D8FB0324}"/>
    <cellStyle name="Normal 7 4 2 4 4" xfId="2246" xr:uid="{EF643EF3-A5B3-4295-9BDA-CD03867CF9C1}"/>
    <cellStyle name="Normal 7 4 2 4 5" xfId="2247" xr:uid="{899D04E5-0386-4ECD-A238-CEA7A47A78CD}"/>
    <cellStyle name="Normal 7 4 2 5" xfId="2248" xr:uid="{EC79592E-1B99-4E4A-A2E1-1F73E238BD91}"/>
    <cellStyle name="Normal 7 4 2 5 2" xfId="2249" xr:uid="{9E178B1B-2791-400B-8F90-773AAFC334D7}"/>
    <cellStyle name="Normal 7 4 2 5 3" xfId="2250" xr:uid="{B1FB499E-8E2B-40DC-8017-694E842B51ED}"/>
    <cellStyle name="Normal 7 4 2 5 4" xfId="2251" xr:uid="{2B4E8384-50A1-4731-9B07-E7E1FA0DD249}"/>
    <cellStyle name="Normal 7 4 2 6" xfId="2252" xr:uid="{197ABE21-D0D7-47AD-8176-93227B1154A1}"/>
    <cellStyle name="Normal 7 4 2 6 2" xfId="2253" xr:uid="{5B3854C9-5D56-4DA3-AD8D-14B022299430}"/>
    <cellStyle name="Normal 7 4 2 6 3" xfId="2254" xr:uid="{BEE38D2D-2C5C-46FF-8044-5BCC51343750}"/>
    <cellStyle name="Normal 7 4 2 6 4" xfId="2255" xr:uid="{A9C8AFE2-9307-4813-B9F5-B81CC9DC852A}"/>
    <cellStyle name="Normal 7 4 2 7" xfId="2256" xr:uid="{F81A621B-6C6D-4425-8DEA-E78329DC7FE8}"/>
    <cellStyle name="Normal 7 4 2 8" xfId="2257" xr:uid="{455CAD98-C97E-4285-AF6E-AF2BC4922761}"/>
    <cellStyle name="Normal 7 4 2 9" xfId="2258" xr:uid="{162D425C-3F68-4984-8FD0-9F9E9ADF6167}"/>
    <cellStyle name="Normal 7 4 3" xfId="2259" xr:uid="{A93F88EE-C065-42FF-8FD1-533029E6D2F5}"/>
    <cellStyle name="Normal 7 4 3 2" xfId="2260" xr:uid="{F5D9C2F2-36DC-413E-BAA5-5F8D80FB110A}"/>
    <cellStyle name="Normal 7 4 3 2 2" xfId="2261" xr:uid="{E66CF64D-5C83-4CD2-802D-6E195CCCE7EA}"/>
    <cellStyle name="Normal 7 4 3 2 2 2" xfId="2262" xr:uid="{3B696F38-A1D3-42F3-9A78-AACD98E371B3}"/>
    <cellStyle name="Normal 7 4 3 2 2 2 2" xfId="4095" xr:uid="{D41EED26-0273-4B12-B88E-433A8F678078}"/>
    <cellStyle name="Normal 7 4 3 2 2 3" xfId="2263" xr:uid="{28FFBB31-9C60-4F76-B5C4-9900BB8FF036}"/>
    <cellStyle name="Normal 7 4 3 2 2 4" xfId="2264" xr:uid="{1729034C-1BE0-405F-A56F-C7FA35873242}"/>
    <cellStyle name="Normal 7 4 3 2 3" xfId="2265" xr:uid="{017DFE28-F784-4B20-BF4C-1869BC17946C}"/>
    <cellStyle name="Normal 7 4 3 2 3 2" xfId="2266" xr:uid="{BBA90BA5-1113-4BE6-A13A-14209C5616F8}"/>
    <cellStyle name="Normal 7 4 3 2 3 3" xfId="2267" xr:uid="{42307017-A31C-47D5-BD3C-95F5C38BC0F7}"/>
    <cellStyle name="Normal 7 4 3 2 3 4" xfId="2268" xr:uid="{BC5A055D-A3F7-4422-B3C7-3A7C70858A91}"/>
    <cellStyle name="Normal 7 4 3 2 4" xfId="2269" xr:uid="{107A122C-D39A-46BB-B937-7226E8A9BC85}"/>
    <cellStyle name="Normal 7 4 3 2 5" xfId="2270" xr:uid="{9806D857-55FD-4B7F-85AC-0CE2D8DB5844}"/>
    <cellStyle name="Normal 7 4 3 2 6" xfId="2271" xr:uid="{A69CE67B-E138-4D30-8D8F-E8419CEA683C}"/>
    <cellStyle name="Normal 7 4 3 3" xfId="2272" xr:uid="{B3443829-C571-481B-B2C9-A56D5FD72B7A}"/>
    <cellStyle name="Normal 7 4 3 3 2" xfId="2273" xr:uid="{694DBB6E-0756-48BE-A0A8-3A5F4B509CD8}"/>
    <cellStyle name="Normal 7 4 3 3 2 2" xfId="2274" xr:uid="{2EBB6E08-97D0-4559-8AB6-E1763D9E3F35}"/>
    <cellStyle name="Normal 7 4 3 3 2 3" xfId="2275" xr:uid="{454DC9CD-0CB5-412A-87F8-B0E39F620234}"/>
    <cellStyle name="Normal 7 4 3 3 2 4" xfId="2276" xr:uid="{E2BE7793-3735-440E-9B22-43BB874DC320}"/>
    <cellStyle name="Normal 7 4 3 3 3" xfId="2277" xr:uid="{DED4439B-26ED-4CED-B28A-56AE8A92C46D}"/>
    <cellStyle name="Normal 7 4 3 3 4" xfId="2278" xr:uid="{007C7025-17D1-4342-8385-DF9311572867}"/>
    <cellStyle name="Normal 7 4 3 3 5" xfId="2279" xr:uid="{DFD8CF27-FB74-4297-A26F-07F06F0D1053}"/>
    <cellStyle name="Normal 7 4 3 4" xfId="2280" xr:uid="{AA92B48E-EC18-4D6F-B5C4-6AAAAAF34241}"/>
    <cellStyle name="Normal 7 4 3 4 2" xfId="2281" xr:uid="{4A797812-907E-47C3-8A71-EDF9E95D08AA}"/>
    <cellStyle name="Normal 7 4 3 4 3" xfId="2282" xr:uid="{8219DA48-644E-41EB-9E43-4691539B16B6}"/>
    <cellStyle name="Normal 7 4 3 4 4" xfId="2283" xr:uid="{723243E2-3D03-4AF0-B286-ABA5DB3B6686}"/>
    <cellStyle name="Normal 7 4 3 5" xfId="2284" xr:uid="{E0959A44-F368-4A7E-9391-F3A6592CD8BE}"/>
    <cellStyle name="Normal 7 4 3 5 2" xfId="2285" xr:uid="{B10DCB67-DA8F-4A41-98CD-082867FED267}"/>
    <cellStyle name="Normal 7 4 3 5 3" xfId="2286" xr:uid="{5CE78CB5-EDBF-4915-9880-5CCA3E0AA073}"/>
    <cellStyle name="Normal 7 4 3 5 4" xfId="2287" xr:uid="{D29B0763-2B5D-4DE1-92DF-D894F084EA8F}"/>
    <cellStyle name="Normal 7 4 3 6" xfId="2288" xr:uid="{665DD60B-9AA7-4A68-84CB-2A1D15ECD800}"/>
    <cellStyle name="Normal 7 4 3 7" xfId="2289" xr:uid="{566A1381-7D6E-401C-AF3F-8D5785FAD00C}"/>
    <cellStyle name="Normal 7 4 3 8" xfId="2290" xr:uid="{FF9026CA-C1EF-44DD-8BE3-99F3AABDB4F7}"/>
    <cellStyle name="Normal 7 4 4" xfId="2291" xr:uid="{F9D3A1BB-2342-4EC2-9312-43ACAB03A9CE}"/>
    <cellStyle name="Normal 7 4 4 2" xfId="2292" xr:uid="{AD0F8C50-912F-4E0B-9469-561F94D39A0A}"/>
    <cellStyle name="Normal 7 4 4 2 2" xfId="2293" xr:uid="{CC4E2FFA-6CD4-43DD-937B-8A76FF4F03B7}"/>
    <cellStyle name="Normal 7 4 4 2 2 2" xfId="2294" xr:uid="{AE6E2578-9B37-43AF-944A-5D265A7773F3}"/>
    <cellStyle name="Normal 7 4 4 2 2 3" xfId="2295" xr:uid="{D7015FDE-8BD5-4142-97DC-F890196777F0}"/>
    <cellStyle name="Normal 7 4 4 2 2 4" xfId="2296" xr:uid="{CF2B317F-0831-4A8E-9E16-26FC61216FD2}"/>
    <cellStyle name="Normal 7 4 4 2 3" xfId="2297" xr:uid="{26F8C2BD-44C0-4068-B03E-3B6E71A57BBA}"/>
    <cellStyle name="Normal 7 4 4 2 4" xfId="2298" xr:uid="{38DFAED6-0CE5-4987-9DF5-486994B6FD85}"/>
    <cellStyle name="Normal 7 4 4 2 5" xfId="2299" xr:uid="{851C4F2F-0800-474B-9A43-E639005365D6}"/>
    <cellStyle name="Normal 7 4 4 3" xfId="2300" xr:uid="{C2755A64-72C5-4487-BD2D-A5433AEB3441}"/>
    <cellStyle name="Normal 7 4 4 3 2" xfId="2301" xr:uid="{8213CB4E-0AAD-4756-9C9B-81BEA5B41CE9}"/>
    <cellStyle name="Normal 7 4 4 3 3" xfId="2302" xr:uid="{490009C5-0C95-408B-81B4-7F8A3085FDBC}"/>
    <cellStyle name="Normal 7 4 4 3 4" xfId="2303" xr:uid="{0515CBCB-3FD6-4074-BC10-1405F2671577}"/>
    <cellStyle name="Normal 7 4 4 4" xfId="2304" xr:uid="{C03BE823-CCB3-4003-92AB-5F8C036EDE41}"/>
    <cellStyle name="Normal 7 4 4 4 2" xfId="2305" xr:uid="{B9BE7D6A-A382-4A4B-BE5C-F829A92FDD80}"/>
    <cellStyle name="Normal 7 4 4 4 3" xfId="2306" xr:uid="{14D0219A-7576-4385-9F0A-EE20EF7FA201}"/>
    <cellStyle name="Normal 7 4 4 4 4" xfId="2307" xr:uid="{D15FE807-4906-4649-BD60-E368981A3BC1}"/>
    <cellStyle name="Normal 7 4 4 5" xfId="2308" xr:uid="{7E693B7F-0F33-42E0-A165-E53AA204A47A}"/>
    <cellStyle name="Normal 7 4 4 6" xfId="2309" xr:uid="{94E62433-5C52-40D6-9A8C-1D012542334D}"/>
    <cellStyle name="Normal 7 4 4 7" xfId="2310" xr:uid="{032BFBBD-A87D-4AB9-A672-2AAF8765EE93}"/>
    <cellStyle name="Normal 7 4 5" xfId="2311" xr:uid="{E71A57B3-6263-4C83-A8AE-4799F4E54CC0}"/>
    <cellStyle name="Normal 7 4 5 2" xfId="2312" xr:uid="{35FBB645-5CCE-40ED-9277-B8E403606265}"/>
    <cellStyle name="Normal 7 4 5 2 2" xfId="2313" xr:uid="{15A3B92F-CFA5-4B62-ABD7-1DA91F8C979C}"/>
    <cellStyle name="Normal 7 4 5 2 3" xfId="2314" xr:uid="{2247DFE8-4ED6-4174-89DC-DDCC7E0658C8}"/>
    <cellStyle name="Normal 7 4 5 2 4" xfId="2315" xr:uid="{93E2463F-246C-4965-A036-8F905A082900}"/>
    <cellStyle name="Normal 7 4 5 3" xfId="2316" xr:uid="{F999562C-A419-4DBA-B2F8-0453C5CDC6C5}"/>
    <cellStyle name="Normal 7 4 5 3 2" xfId="2317" xr:uid="{07610F3C-F55F-40B8-B144-1EEB76687840}"/>
    <cellStyle name="Normal 7 4 5 3 3" xfId="2318" xr:uid="{4C4F0008-9766-455F-BE01-F952EAE5AD69}"/>
    <cellStyle name="Normal 7 4 5 3 4" xfId="2319" xr:uid="{889D9C37-7A26-49F3-8204-7B8D4A323700}"/>
    <cellStyle name="Normal 7 4 5 4" xfId="2320" xr:uid="{441C826F-C762-4ABD-80AD-4D6A82714D3D}"/>
    <cellStyle name="Normal 7 4 5 5" xfId="2321" xr:uid="{A83850FB-7095-4ABF-8A08-C9A1E000F86D}"/>
    <cellStyle name="Normal 7 4 5 6" xfId="2322" xr:uid="{87B4BC1C-987F-4F72-A692-1851AA3FEF8A}"/>
    <cellStyle name="Normal 7 4 6" xfId="2323" xr:uid="{0BC986EA-56F2-48E4-AD39-7F3C2E4DF51A}"/>
    <cellStyle name="Normal 7 4 6 2" xfId="2324" xr:uid="{FAD32DE5-ACAE-438B-9B05-9BCDE6A565EF}"/>
    <cellStyle name="Normal 7 4 6 2 2" xfId="2325" xr:uid="{34205651-7A9B-4AD4-A74D-3CFBEF6620B9}"/>
    <cellStyle name="Normal 7 4 6 2 3" xfId="2326" xr:uid="{51002661-B38C-4EE1-A84D-1886B07D155F}"/>
    <cellStyle name="Normal 7 4 6 2 4" xfId="2327" xr:uid="{62F26454-4D80-414A-8B78-C4802C4EBB68}"/>
    <cellStyle name="Normal 7 4 6 3" xfId="2328" xr:uid="{CE5EA726-A58D-4313-B163-478D3156A25E}"/>
    <cellStyle name="Normal 7 4 6 4" xfId="2329" xr:uid="{585ABE12-E57C-4A57-8248-2C84B0982500}"/>
    <cellStyle name="Normal 7 4 6 5" xfId="2330" xr:uid="{8DD76DD3-AEED-498C-B025-2C8B21BEA370}"/>
    <cellStyle name="Normal 7 4 7" xfId="2331" xr:uid="{52BC0CBD-BA3B-49C9-8415-D0085875B9E0}"/>
    <cellStyle name="Normal 7 4 7 2" xfId="2332" xr:uid="{BF32B1C7-C2A6-402F-ABAA-B98E235D81D4}"/>
    <cellStyle name="Normal 7 4 7 3" xfId="2333" xr:uid="{62A10373-C1F0-43B9-B899-EE3466B10585}"/>
    <cellStyle name="Normal 7 4 7 4" xfId="2334" xr:uid="{EACE9420-DB13-45AC-A762-4FB25582B325}"/>
    <cellStyle name="Normal 7 4 8" xfId="2335" xr:uid="{C9159859-E2AA-4C50-A145-2EAFFBE2C1D5}"/>
    <cellStyle name="Normal 7 4 8 2" xfId="2336" xr:uid="{D1C4D747-604F-4539-98B9-7759A153B842}"/>
    <cellStyle name="Normal 7 4 8 3" xfId="2337" xr:uid="{C5217697-E32F-481A-8808-C244C3E91407}"/>
    <cellStyle name="Normal 7 4 8 4" xfId="2338" xr:uid="{FF4060A8-AD1E-48D0-AB5E-86DC1A103112}"/>
    <cellStyle name="Normal 7 4 9" xfId="2339" xr:uid="{64F4F92D-AF99-4889-8394-C32C12DABB99}"/>
    <cellStyle name="Normal 7 5" xfId="2340" xr:uid="{22946FF8-F543-4F84-AAF9-4D935448E242}"/>
    <cellStyle name="Normal 7 5 2" xfId="2341" xr:uid="{845B24DB-6A5B-4F4A-AE68-B1DB910256D9}"/>
    <cellStyle name="Normal 7 5 2 2" xfId="2342" xr:uid="{4189F5E9-1643-4B71-B9AA-B7A8B27AF6C4}"/>
    <cellStyle name="Normal 7 5 2 2 2" xfId="2343" xr:uid="{00F6E19A-0E43-42C9-9A12-E310D7C05E5C}"/>
    <cellStyle name="Normal 7 5 2 2 2 2" xfId="2344" xr:uid="{0E83C92E-99BC-4EF6-839E-23BED737BC59}"/>
    <cellStyle name="Normal 7 5 2 2 2 3" xfId="2345" xr:uid="{B31613A4-DD07-40CF-9882-2AA764AFDE97}"/>
    <cellStyle name="Normal 7 5 2 2 2 4" xfId="2346" xr:uid="{31898744-720D-4D6A-8A74-E31CBD93B3C6}"/>
    <cellStyle name="Normal 7 5 2 2 3" xfId="2347" xr:uid="{3D93E078-176A-45B9-82F0-13AD83FDE427}"/>
    <cellStyle name="Normal 7 5 2 2 3 2" xfId="2348" xr:uid="{FFB37E97-25F2-4A27-AB25-36B1B6ACFEEE}"/>
    <cellStyle name="Normal 7 5 2 2 3 3" xfId="2349" xr:uid="{FFDBC276-CB9B-4BBB-9E62-9D338947F2C6}"/>
    <cellStyle name="Normal 7 5 2 2 3 4" xfId="2350" xr:uid="{2639C524-F0DA-4E3C-8E8C-86B6B7CBE82D}"/>
    <cellStyle name="Normal 7 5 2 2 4" xfId="2351" xr:uid="{81A50474-681A-4024-8898-556AB03D04E2}"/>
    <cellStyle name="Normal 7 5 2 2 5" xfId="2352" xr:uid="{05D39DD2-53C9-4B89-BF50-541A1DF5319F}"/>
    <cellStyle name="Normal 7 5 2 2 6" xfId="2353" xr:uid="{CAC2CE45-1282-4909-AFEA-ABAAAE3739A0}"/>
    <cellStyle name="Normal 7 5 2 3" xfId="2354" xr:uid="{B47542AC-69FD-492B-9823-B9F301FF2ADD}"/>
    <cellStyle name="Normal 7 5 2 3 2" xfId="2355" xr:uid="{5220C8E2-3139-4FAC-9039-60A29FDCF340}"/>
    <cellStyle name="Normal 7 5 2 3 2 2" xfId="2356" xr:uid="{30295572-DDA1-4D74-9B6B-F9A74FD3527D}"/>
    <cellStyle name="Normal 7 5 2 3 2 3" xfId="2357" xr:uid="{472E7818-7BA6-41D0-A160-E5A1C1E138A3}"/>
    <cellStyle name="Normal 7 5 2 3 2 4" xfId="2358" xr:uid="{3C002A02-3844-4A16-9F98-3FD1188B207E}"/>
    <cellStyle name="Normal 7 5 2 3 3" xfId="2359" xr:uid="{8E8BCA18-5B6E-4F6B-961C-279585952EAB}"/>
    <cellStyle name="Normal 7 5 2 3 4" xfId="2360" xr:uid="{CE254615-7D1E-4289-82C4-54F69E1AF5F0}"/>
    <cellStyle name="Normal 7 5 2 3 5" xfId="2361" xr:uid="{82E71880-60A6-4D3E-85C0-0DF8AABFF86C}"/>
    <cellStyle name="Normal 7 5 2 4" xfId="2362" xr:uid="{CB9C2A58-A26F-4BEF-8ACA-A5638FA88675}"/>
    <cellStyle name="Normal 7 5 2 4 2" xfId="2363" xr:uid="{25E0B7B5-5EFC-4C77-812E-26DEFFCE10C8}"/>
    <cellStyle name="Normal 7 5 2 4 3" xfId="2364" xr:uid="{F898C4CB-B0A9-419B-9513-2EA85F4CD37B}"/>
    <cellStyle name="Normal 7 5 2 4 4" xfId="2365" xr:uid="{57365A92-F7E0-425D-9B69-FB0032921A25}"/>
    <cellStyle name="Normal 7 5 2 5" xfId="2366" xr:uid="{8E81D2F8-64CE-4105-B888-D5B968ECAD17}"/>
    <cellStyle name="Normal 7 5 2 5 2" xfId="2367" xr:uid="{14A8EAF1-E6D0-41FB-9BAB-F9603DECC729}"/>
    <cellStyle name="Normal 7 5 2 5 3" xfId="2368" xr:uid="{7C25C48E-6FC3-45FB-BB73-F6CC127ED9AB}"/>
    <cellStyle name="Normal 7 5 2 5 4" xfId="2369" xr:uid="{0E1AE7AF-0478-4361-BC78-25BFDAE4D6E1}"/>
    <cellStyle name="Normal 7 5 2 6" xfId="2370" xr:uid="{455D96FB-2CB5-4C5F-BF10-3C765C4BBB9C}"/>
    <cellStyle name="Normal 7 5 2 7" xfId="2371" xr:uid="{2BE48F93-FDA1-4F27-9C5E-B5D48BD0F0C9}"/>
    <cellStyle name="Normal 7 5 2 8" xfId="2372" xr:uid="{870D8465-3EB0-41E2-84A0-7948F2A79F00}"/>
    <cellStyle name="Normal 7 5 3" xfId="2373" xr:uid="{B0D63B87-D41B-4F8A-9910-A6234F98ED47}"/>
    <cellStyle name="Normal 7 5 3 2" xfId="2374" xr:uid="{10BECE3A-0350-4EB4-9C24-B8FFF263B344}"/>
    <cellStyle name="Normal 7 5 3 2 2" xfId="2375" xr:uid="{49322143-9F22-4B45-B43B-BB083695D469}"/>
    <cellStyle name="Normal 7 5 3 2 3" xfId="2376" xr:uid="{76D66BBC-6537-4F33-8556-AD10AF8A365F}"/>
    <cellStyle name="Normal 7 5 3 2 4" xfId="2377" xr:uid="{ED3C0E7A-3D98-43EA-BD8D-F04D3CD27DAF}"/>
    <cellStyle name="Normal 7 5 3 3" xfId="2378" xr:uid="{F84C82D5-9556-4AFA-BDE8-AD27677389C7}"/>
    <cellStyle name="Normal 7 5 3 3 2" xfId="2379" xr:uid="{A16CCDC3-B885-408F-BED4-78FD293F7FF1}"/>
    <cellStyle name="Normal 7 5 3 3 3" xfId="2380" xr:uid="{97C9303F-FCCE-4940-834C-B760B8EA28B1}"/>
    <cellStyle name="Normal 7 5 3 3 4" xfId="2381" xr:uid="{EBF2E2C0-D290-4D9D-800C-75B36258AEED}"/>
    <cellStyle name="Normal 7 5 3 4" xfId="2382" xr:uid="{3755B79C-2D54-4DBB-9B51-63360E6C2BD7}"/>
    <cellStyle name="Normal 7 5 3 5" xfId="2383" xr:uid="{3040937B-70F0-4E3B-AC90-83C19C35BDE2}"/>
    <cellStyle name="Normal 7 5 3 6" xfId="2384" xr:uid="{0E6D247B-68FA-45B1-9547-9341B58407AF}"/>
    <cellStyle name="Normal 7 5 4" xfId="2385" xr:uid="{C128B83E-2521-4007-AB89-42CDF50C1A5B}"/>
    <cellStyle name="Normal 7 5 4 2" xfId="2386" xr:uid="{8A9AA0CB-28C3-47FF-BDC3-CC553A1459C6}"/>
    <cellStyle name="Normal 7 5 4 2 2" xfId="2387" xr:uid="{4F2458BC-23CB-48EA-AD50-6DA9AA4077AA}"/>
    <cellStyle name="Normal 7 5 4 2 3" xfId="2388" xr:uid="{649555AB-97E7-45BE-86AE-9579C92659E2}"/>
    <cellStyle name="Normal 7 5 4 2 4" xfId="2389" xr:uid="{5A262A76-23C3-4EBB-BC02-E74AB62CA600}"/>
    <cellStyle name="Normal 7 5 4 3" xfId="2390" xr:uid="{56565F5B-9346-40FC-AE42-132313EEDBF2}"/>
    <cellStyle name="Normal 7 5 4 4" xfId="2391" xr:uid="{A59931DE-1CF6-4701-84E0-229DE327DF11}"/>
    <cellStyle name="Normal 7 5 4 5" xfId="2392" xr:uid="{B3B6638C-00FE-4F07-95C2-E24FF78D7577}"/>
    <cellStyle name="Normal 7 5 5" xfId="2393" xr:uid="{26D238F6-3E2B-4AAA-9379-37A5F04701D1}"/>
    <cellStyle name="Normal 7 5 5 2" xfId="2394" xr:uid="{8D7531B9-5836-447F-9992-FA30E938F904}"/>
    <cellStyle name="Normal 7 5 5 3" xfId="2395" xr:uid="{692D518F-B036-42A9-8221-9FD99F235F00}"/>
    <cellStyle name="Normal 7 5 5 4" xfId="2396" xr:uid="{CA645C05-629D-474D-B6C9-7EEC27E51399}"/>
    <cellStyle name="Normal 7 5 6" xfId="2397" xr:uid="{CC9B9C80-7AFA-4F78-8864-317B852E85FE}"/>
    <cellStyle name="Normal 7 5 6 2" xfId="2398" xr:uid="{8559BE67-6262-4D21-857F-9FDB5A8E6621}"/>
    <cellStyle name="Normal 7 5 6 3" xfId="2399" xr:uid="{7A4635A5-4E2F-4CD8-9EE5-47CE19525FD2}"/>
    <cellStyle name="Normal 7 5 6 4" xfId="2400" xr:uid="{7F15B641-C398-4AB5-AF33-B924D074AD75}"/>
    <cellStyle name="Normal 7 5 7" xfId="2401" xr:uid="{AF00E73B-0EE7-451F-BE15-CCA869BBA469}"/>
    <cellStyle name="Normal 7 5 8" xfId="2402" xr:uid="{A5AF648B-53E0-4048-B11A-65505A389056}"/>
    <cellStyle name="Normal 7 5 9" xfId="2403" xr:uid="{A75783FE-F400-4066-90EE-B1F21C89AEEA}"/>
    <cellStyle name="Normal 7 6" xfId="2404" xr:uid="{CBBA8FB6-9E2D-47CD-A4F9-FA4C0CA2D88E}"/>
    <cellStyle name="Normal 7 6 2" xfId="2405" xr:uid="{25016053-9B95-4262-8212-7C5AC01DE834}"/>
    <cellStyle name="Normal 7 6 2 2" xfId="2406" xr:uid="{18FF1A67-28D8-40F6-9460-836554EA0104}"/>
    <cellStyle name="Normal 7 6 2 2 2" xfId="2407" xr:uid="{CA6A83FE-82AE-49C0-A564-5A3456FF2B2A}"/>
    <cellStyle name="Normal 7 6 2 2 2 2" xfId="4096" xr:uid="{8A9A9FEC-F56C-4B28-BD09-2D1AFDC2857F}"/>
    <cellStyle name="Normal 7 6 2 2 3" xfId="2408" xr:uid="{A389B573-57A5-435F-B1FA-A14A51EF4694}"/>
    <cellStyle name="Normal 7 6 2 2 4" xfId="2409" xr:uid="{879E4591-B3F0-48D2-AC35-B50262FAFC04}"/>
    <cellStyle name="Normal 7 6 2 3" xfId="2410" xr:uid="{E57080E4-5A73-491B-A70F-74E1FF9E3251}"/>
    <cellStyle name="Normal 7 6 2 3 2" xfId="2411" xr:uid="{89EDAD2A-0577-4AC9-8A0B-8175CCC1FD44}"/>
    <cellStyle name="Normal 7 6 2 3 3" xfId="2412" xr:uid="{B4CB1CCC-4A76-46C8-8513-9E00FE39A6C1}"/>
    <cellStyle name="Normal 7 6 2 3 4" xfId="2413" xr:uid="{EBB2D891-919B-43EB-AF24-09EAF0F9BD7F}"/>
    <cellStyle name="Normal 7 6 2 4" xfId="2414" xr:uid="{3190E480-26CD-433F-9708-83B102BAEB6A}"/>
    <cellStyle name="Normal 7 6 2 5" xfId="2415" xr:uid="{A893E768-1B90-4DF6-A78F-15E0F6F03C61}"/>
    <cellStyle name="Normal 7 6 2 6" xfId="2416" xr:uid="{D562C55C-41ED-47BF-BEE5-43777D5BE96B}"/>
    <cellStyle name="Normal 7 6 3" xfId="2417" xr:uid="{14CB28C4-6165-4976-B2A3-30F19CB56502}"/>
    <cellStyle name="Normal 7 6 3 2" xfId="2418" xr:uid="{1DE2A125-7586-45C9-9AF0-9D83D2E57B7E}"/>
    <cellStyle name="Normal 7 6 3 2 2" xfId="2419" xr:uid="{278C053F-1B43-4399-B18A-7CD126AC708E}"/>
    <cellStyle name="Normal 7 6 3 2 3" xfId="2420" xr:uid="{8D5E4A30-C01F-491A-ACF0-97604CAE887C}"/>
    <cellStyle name="Normal 7 6 3 2 4" xfId="2421" xr:uid="{F4D42089-1686-421A-95E6-5E5B36F91B8E}"/>
    <cellStyle name="Normal 7 6 3 3" xfId="2422" xr:uid="{72AB4437-A13F-4931-A54F-0CE46BACA16B}"/>
    <cellStyle name="Normal 7 6 3 4" xfId="2423" xr:uid="{4B144F8E-DCAD-43EB-A2CC-6C67F49EF9CA}"/>
    <cellStyle name="Normal 7 6 3 5" xfId="2424" xr:uid="{2EA11844-22BC-4EDD-BFB9-39DF652E813E}"/>
    <cellStyle name="Normal 7 6 4" xfId="2425" xr:uid="{4F6E1289-7752-4C5A-BD43-D7FF1C26B511}"/>
    <cellStyle name="Normal 7 6 4 2" xfId="2426" xr:uid="{DCF80CB8-213F-40F2-92AE-21682B14536C}"/>
    <cellStyle name="Normal 7 6 4 3" xfId="2427" xr:uid="{59E65537-F5B2-4171-B551-E8BEE71BA843}"/>
    <cellStyle name="Normal 7 6 4 4" xfId="2428" xr:uid="{0BA7C92A-D1F0-40EF-AC7A-7C05D7FEF0CC}"/>
    <cellStyle name="Normal 7 6 5" xfId="2429" xr:uid="{B1ED31A9-654F-4226-8D30-E10C2FB0E336}"/>
    <cellStyle name="Normal 7 6 5 2" xfId="2430" xr:uid="{9C8DF744-226B-4CAA-AFEB-4A09477E3980}"/>
    <cellStyle name="Normal 7 6 5 3" xfId="2431" xr:uid="{A296F60F-C4AB-4236-8B16-0467F03E1A74}"/>
    <cellStyle name="Normal 7 6 5 4" xfId="2432" xr:uid="{8EE48803-189A-4ACE-BE18-3ACDA7BDAB64}"/>
    <cellStyle name="Normal 7 6 6" xfId="2433" xr:uid="{381F888D-E6F1-4871-A89E-0AD8842B9E03}"/>
    <cellStyle name="Normal 7 6 7" xfId="2434" xr:uid="{675E02E4-8327-4C7E-BF66-8686F3292F55}"/>
    <cellStyle name="Normal 7 6 8" xfId="2435" xr:uid="{3E74765D-7A1E-49CD-9781-C620DC26BE79}"/>
    <cellStyle name="Normal 7 7" xfId="2436" xr:uid="{1F1802C1-A100-402C-8C17-31CB992174D9}"/>
    <cellStyle name="Normal 7 7 2" xfId="2437" xr:uid="{5AD01175-BF7F-4825-8685-D40494008BC4}"/>
    <cellStyle name="Normal 7 7 2 2" xfId="2438" xr:uid="{76C8C9A8-5A87-450A-90E0-69B914ACBA85}"/>
    <cellStyle name="Normal 7 7 2 2 2" xfId="2439" xr:uid="{878E0BFD-6F35-44BB-8F04-EC4C17324D77}"/>
    <cellStyle name="Normal 7 7 2 2 3" xfId="2440" xr:uid="{F931A503-B336-4815-9B2A-F466AF6EEFE1}"/>
    <cellStyle name="Normal 7 7 2 2 4" xfId="2441" xr:uid="{0127B53F-DBB3-4824-ABB0-F2F276ED010C}"/>
    <cellStyle name="Normal 7 7 2 3" xfId="2442" xr:uid="{E0196BFC-4A56-4FC8-A7EF-6676CBDD46EA}"/>
    <cellStyle name="Normal 7 7 2 4" xfId="2443" xr:uid="{61B943C1-AC92-4F76-8A89-DBC4EA932347}"/>
    <cellStyle name="Normal 7 7 2 5" xfId="2444" xr:uid="{5ACC1DAE-50DC-4902-BA9F-DDC07604C253}"/>
    <cellStyle name="Normal 7 7 3" xfId="2445" xr:uid="{61F59E5A-C13E-4402-B186-E30A56B11F66}"/>
    <cellStyle name="Normal 7 7 3 2" xfId="2446" xr:uid="{CFC2D45C-45BA-4DFD-B9B6-5BD18C81004E}"/>
    <cellStyle name="Normal 7 7 3 3" xfId="2447" xr:uid="{6F95BC63-C9B9-48B2-A5EA-499F7BAD6555}"/>
    <cellStyle name="Normal 7 7 3 4" xfId="2448" xr:uid="{9A4C3979-5EEC-4248-A9A2-D41502C1629D}"/>
    <cellStyle name="Normal 7 7 4" xfId="2449" xr:uid="{D33ADA53-A772-45DF-8EB7-CB5A77F8E081}"/>
    <cellStyle name="Normal 7 7 4 2" xfId="2450" xr:uid="{1F41623D-CF50-4023-A7F5-6161C3637E0D}"/>
    <cellStyle name="Normal 7 7 4 3" xfId="2451" xr:uid="{8324F19C-3AD7-4C45-9F35-282FB1584C00}"/>
    <cellStyle name="Normal 7 7 4 4" xfId="2452" xr:uid="{EBAA63E5-FC3A-470C-842A-D8DB876A5266}"/>
    <cellStyle name="Normal 7 7 5" xfId="2453" xr:uid="{FA453C16-CA55-4A75-B016-61AF7458C5EC}"/>
    <cellStyle name="Normal 7 7 6" xfId="2454" xr:uid="{632CB543-CF6D-4ED1-8376-FC2EF46D5469}"/>
    <cellStyle name="Normal 7 7 7" xfId="2455" xr:uid="{88C519D1-A50F-40A1-80AB-63CE4844D4B9}"/>
    <cellStyle name="Normal 7 8" xfId="2456" xr:uid="{C20B49FB-BA2D-4513-BC83-8F4A209989F2}"/>
    <cellStyle name="Normal 7 8 2" xfId="2457" xr:uid="{B24E1EA4-7F9F-4A41-9709-E21E261E072E}"/>
    <cellStyle name="Normal 7 8 2 2" xfId="2458" xr:uid="{39DA1FE4-453C-41F9-BC8B-82763B5DD5F6}"/>
    <cellStyle name="Normal 7 8 2 3" xfId="2459" xr:uid="{BF4AA2CB-BCDB-4DBA-9223-12D8A81F2A0D}"/>
    <cellStyle name="Normal 7 8 2 4" xfId="2460" xr:uid="{5F39FD72-31E7-456D-919F-FD62CE8EAB46}"/>
    <cellStyle name="Normal 7 8 3" xfId="2461" xr:uid="{0545E293-9FB1-4617-9A44-ABC2697A7B97}"/>
    <cellStyle name="Normal 7 8 3 2" xfId="2462" xr:uid="{77CB4901-496A-4469-9A7E-CCDF8C17C8FB}"/>
    <cellStyle name="Normal 7 8 3 3" xfId="2463" xr:uid="{E4C562F2-A05F-46E7-8E97-956C7547F713}"/>
    <cellStyle name="Normal 7 8 3 4" xfId="2464" xr:uid="{C8433B82-5F27-4FA2-A559-3793EADFAFA6}"/>
    <cellStyle name="Normal 7 8 4" xfId="2465" xr:uid="{230BF8BB-BA0A-4673-B639-17CC3B924FE1}"/>
    <cellStyle name="Normal 7 8 5" xfId="2466" xr:uid="{9368657D-900C-4D98-86A7-60681CD49952}"/>
    <cellStyle name="Normal 7 8 6" xfId="2467" xr:uid="{C0D11B74-CC8C-4820-A6D3-0BBA7712DFDA}"/>
    <cellStyle name="Normal 7 9" xfId="2468" xr:uid="{A9867E61-F6F6-4C60-8346-7F3BA6011B61}"/>
    <cellStyle name="Normal 7 9 2" xfId="2469" xr:uid="{72D7C5EE-C5D7-4550-ADC2-D05E1CFB3FD8}"/>
    <cellStyle name="Normal 7 9 2 2" xfId="2470" xr:uid="{4DEE6A69-AE68-4FFF-8D4A-9C99B4CA975C}"/>
    <cellStyle name="Normal 7 9 2 2 2" xfId="4379" xr:uid="{AE0DCE8D-AE83-4D02-AAD3-B408AABAD83E}"/>
    <cellStyle name="Normal 7 9 2 2 3" xfId="4611" xr:uid="{EA121963-7C6C-48C8-8ABF-6551F589E6B7}"/>
    <cellStyle name="Normal 7 9 2 3" xfId="2471" xr:uid="{4239DF08-078D-4E3D-844C-EB1D032783A7}"/>
    <cellStyle name="Normal 7 9 2 4" xfId="2472" xr:uid="{2101DB76-CF33-4180-B780-3A9DDEDAE19B}"/>
    <cellStyle name="Normal 7 9 3" xfId="2473" xr:uid="{40779463-DBB4-4D78-A0AC-2087DDA8FEED}"/>
    <cellStyle name="Normal 7 9 3 2" xfId="5354" xr:uid="{F1025686-0940-4612-9577-6DB4DBEB0110}"/>
    <cellStyle name="Normal 7 9 4" xfId="2474" xr:uid="{FD97A65B-0E22-4BAE-B68E-8FD869F76285}"/>
    <cellStyle name="Normal 7 9 4 2" xfId="4745" xr:uid="{A52F78D8-F5C1-4B20-B622-AD85C9EDC547}"/>
    <cellStyle name="Normal 7 9 4 3" xfId="4612" xr:uid="{7B5D0D9E-1970-4990-8910-FFC887E6C65B}"/>
    <cellStyle name="Normal 7 9 4 4" xfId="4464" xr:uid="{42924FF5-CBFD-4DC1-80FE-2B60CA5133A6}"/>
    <cellStyle name="Normal 7 9 5" xfId="2475" xr:uid="{88AA177E-0168-44F0-89AE-E4C190433A1F}"/>
    <cellStyle name="Normal 8" xfId="76" xr:uid="{D10DF93C-F0AE-45CD-B2F0-39EC92181FF5}"/>
    <cellStyle name="Normal 8 10" xfId="2476" xr:uid="{75BFFB41-D802-4151-8AAB-72F16BBB941F}"/>
    <cellStyle name="Normal 8 10 2" xfId="2477" xr:uid="{F8BC7E48-DFF1-490C-AA62-4A09E442A1C4}"/>
    <cellStyle name="Normal 8 10 3" xfId="2478" xr:uid="{7B7E0941-BBDC-40CC-A132-D1D8EEBFF9F4}"/>
    <cellStyle name="Normal 8 10 4" xfId="2479" xr:uid="{C3DC9C45-0ED1-41C0-BB28-CA9A7B7CEF93}"/>
    <cellStyle name="Normal 8 11" xfId="2480" xr:uid="{5B89E9EF-2A37-4136-9A54-A0EC63583FDE}"/>
    <cellStyle name="Normal 8 11 2" xfId="2481" xr:uid="{B5B6DDB6-0CBE-4F73-9D1D-4C759325105D}"/>
    <cellStyle name="Normal 8 11 3" xfId="2482" xr:uid="{D74AF391-9D2E-4906-851E-E7162F8C7224}"/>
    <cellStyle name="Normal 8 11 4" xfId="2483" xr:uid="{BA8AFFC8-D8FC-4E68-AD5B-471C411B9680}"/>
    <cellStyle name="Normal 8 12" xfId="2484" xr:uid="{E9D9C17F-5C4F-4452-9526-8269AAEB163A}"/>
    <cellStyle name="Normal 8 12 2" xfId="2485" xr:uid="{82AB0546-C682-4177-A9C1-6EA669017628}"/>
    <cellStyle name="Normal 8 13" xfId="2486" xr:uid="{109F11CF-2782-48EB-8435-6893E81055E8}"/>
    <cellStyle name="Normal 8 14" xfId="2487" xr:uid="{77D28FE4-7B53-4982-87A7-409F6B110248}"/>
    <cellStyle name="Normal 8 15" xfId="2488" xr:uid="{14798F0E-D2DE-4303-BC22-9590F3B3F376}"/>
    <cellStyle name="Normal 8 2" xfId="91" xr:uid="{ADF7C501-6494-4682-90E7-3684301695E1}"/>
    <cellStyle name="Normal 8 2 10" xfId="2489" xr:uid="{06CD0655-11EF-496B-A2E4-0EEFCE1D9558}"/>
    <cellStyle name="Normal 8 2 11" xfId="2490" xr:uid="{22E4BB27-6E23-4DF0-8888-8923F1BA0E1A}"/>
    <cellStyle name="Normal 8 2 2" xfId="2491" xr:uid="{C34A13FC-8ADF-421A-9228-9155A79C7F24}"/>
    <cellStyle name="Normal 8 2 2 2" xfId="2492" xr:uid="{1C7C9F14-9D0B-4510-AEE8-3FF7AEA2ACDC}"/>
    <cellStyle name="Normal 8 2 2 2 2" xfId="2493" xr:uid="{B0E09870-76BF-4F74-A99F-86709D061ABB}"/>
    <cellStyle name="Normal 8 2 2 2 2 2" xfId="2494" xr:uid="{1968EB0B-3FCC-4746-B88B-92D58DBFF634}"/>
    <cellStyle name="Normal 8 2 2 2 2 2 2" xfId="2495" xr:uid="{C1973767-43F1-4D60-8928-CC87B0C271E3}"/>
    <cellStyle name="Normal 8 2 2 2 2 2 2 2" xfId="4097" xr:uid="{03AA6914-3B0B-4EDF-BC1A-C83C8678E80F}"/>
    <cellStyle name="Normal 8 2 2 2 2 2 2 2 2" xfId="4098" xr:uid="{B024EE0F-0976-459A-A6DD-4B9B59E7CE4C}"/>
    <cellStyle name="Normal 8 2 2 2 2 2 2 3" xfId="4099" xr:uid="{8BE67546-C02D-48E3-90E7-0950D2822451}"/>
    <cellStyle name="Normal 8 2 2 2 2 2 3" xfId="2496" xr:uid="{B79CDA58-DB66-45DD-95F2-F0CEC5B439E9}"/>
    <cellStyle name="Normal 8 2 2 2 2 2 3 2" xfId="4100" xr:uid="{14101EA3-E547-436C-BD4A-F1914445FAF9}"/>
    <cellStyle name="Normal 8 2 2 2 2 2 4" xfId="2497" xr:uid="{743FFD48-AB36-4C45-8EB1-FB4EECBE72CA}"/>
    <cellStyle name="Normal 8 2 2 2 2 3" xfId="2498" xr:uid="{7DAA32D7-AE26-4645-8D74-84D84D1D48F0}"/>
    <cellStyle name="Normal 8 2 2 2 2 3 2" xfId="2499" xr:uid="{8A7B8E84-C303-4D30-A5E9-30BF12A633E1}"/>
    <cellStyle name="Normal 8 2 2 2 2 3 2 2" xfId="4101" xr:uid="{88991269-75FA-4E2C-A817-1BD4CA1B4CD8}"/>
    <cellStyle name="Normal 8 2 2 2 2 3 3" xfId="2500" xr:uid="{7E35BB73-6F15-46D6-B489-E6D9B0824926}"/>
    <cellStyle name="Normal 8 2 2 2 2 3 4" xfId="2501" xr:uid="{5B415C12-D965-4574-9696-528D556008EF}"/>
    <cellStyle name="Normal 8 2 2 2 2 4" xfId="2502" xr:uid="{5F3A549A-47EA-4A3C-B795-F8FB09008491}"/>
    <cellStyle name="Normal 8 2 2 2 2 4 2" xfId="4102" xr:uid="{E2CC29B3-59E4-496C-B7CC-E150B55FB4B1}"/>
    <cellStyle name="Normal 8 2 2 2 2 5" xfId="2503" xr:uid="{A200C624-28F4-4A1C-9767-3E22E0353C16}"/>
    <cellStyle name="Normal 8 2 2 2 2 6" xfId="2504" xr:uid="{9076E48D-E31A-47C8-A283-C1B623F541B8}"/>
    <cellStyle name="Normal 8 2 2 2 3" xfId="2505" xr:uid="{F816C870-BA4C-46DD-BF12-FE6FE1FD0417}"/>
    <cellStyle name="Normal 8 2 2 2 3 2" xfId="2506" xr:uid="{D107AA79-8B7D-4E99-8BEF-D9B362A82571}"/>
    <cellStyle name="Normal 8 2 2 2 3 2 2" xfId="2507" xr:uid="{43920B3E-939F-44CC-AC8A-3992D0681FFB}"/>
    <cellStyle name="Normal 8 2 2 2 3 2 2 2" xfId="4103" xr:uid="{06A6E813-7286-4CF7-9965-61457E743095}"/>
    <cellStyle name="Normal 8 2 2 2 3 2 2 2 2" xfId="4104" xr:uid="{31C077C8-A6DB-4E6C-94C1-09C5E761F57D}"/>
    <cellStyle name="Normal 8 2 2 2 3 2 2 3" xfId="4105" xr:uid="{C4C3D40C-994B-4303-AB1B-D1B8B74E336D}"/>
    <cellStyle name="Normal 8 2 2 2 3 2 3" xfId="2508" xr:uid="{FC21FC1A-B1D3-45F1-B093-51505D30C529}"/>
    <cellStyle name="Normal 8 2 2 2 3 2 3 2" xfId="4106" xr:uid="{A372084A-BB25-4A9E-9E56-97013D60342B}"/>
    <cellStyle name="Normal 8 2 2 2 3 2 4" xfId="2509" xr:uid="{FC9AB693-930E-43F8-9AC9-7850715959E8}"/>
    <cellStyle name="Normal 8 2 2 2 3 3" xfId="2510" xr:uid="{900872C1-7628-46C5-A0AF-BB1CEF0C07A4}"/>
    <cellStyle name="Normal 8 2 2 2 3 3 2" xfId="4107" xr:uid="{A448EAA9-9B9A-44B5-8EE4-D4A1E6DED151}"/>
    <cellStyle name="Normal 8 2 2 2 3 3 2 2" xfId="4108" xr:uid="{FEE70785-095D-4B22-BDAC-E9A62149C4DA}"/>
    <cellStyle name="Normal 8 2 2 2 3 3 3" xfId="4109" xr:uid="{4DDA339E-BD09-485B-9096-C1DD5AE0CA8B}"/>
    <cellStyle name="Normal 8 2 2 2 3 4" xfId="2511" xr:uid="{0B16B6C5-14D2-4A4D-B73D-141306478F88}"/>
    <cellStyle name="Normal 8 2 2 2 3 4 2" xfId="4110" xr:uid="{292A57AA-BF6C-4213-A5AA-5210CB003760}"/>
    <cellStyle name="Normal 8 2 2 2 3 5" xfId="2512" xr:uid="{BE174C52-F69C-4298-84C9-88857F69AA85}"/>
    <cellStyle name="Normal 8 2 2 2 4" xfId="2513" xr:uid="{31FD3AD7-6CE2-4F45-99A0-826BE8A0670B}"/>
    <cellStyle name="Normal 8 2 2 2 4 2" xfId="2514" xr:uid="{21E43C25-D8E6-4ABD-9C74-63814594D102}"/>
    <cellStyle name="Normal 8 2 2 2 4 2 2" xfId="4111" xr:uid="{984E6025-D901-45EB-9680-C56795066A18}"/>
    <cellStyle name="Normal 8 2 2 2 4 2 2 2" xfId="4112" xr:uid="{7D98E513-57FC-4BE7-B4F2-0B413FCC4F00}"/>
    <cellStyle name="Normal 8 2 2 2 4 2 3" xfId="4113" xr:uid="{C9AC0ED4-C611-4069-B7D2-4E396FD6DE6E}"/>
    <cellStyle name="Normal 8 2 2 2 4 3" xfId="2515" xr:uid="{D6C7DF50-4403-4023-8291-CF51B17AE189}"/>
    <cellStyle name="Normal 8 2 2 2 4 3 2" xfId="4114" xr:uid="{CE500D7C-C560-4EEC-A8F2-9E5F9ABC8DCE}"/>
    <cellStyle name="Normal 8 2 2 2 4 4" xfId="2516" xr:uid="{73569745-B7DC-4683-8498-D1C49E555E1C}"/>
    <cellStyle name="Normal 8 2 2 2 5" xfId="2517" xr:uid="{7CC0BE8C-B958-496A-9F40-D9F47993A69F}"/>
    <cellStyle name="Normal 8 2 2 2 5 2" xfId="2518" xr:uid="{7E73DAC1-53E8-4833-8B4F-1029147C13F8}"/>
    <cellStyle name="Normal 8 2 2 2 5 2 2" xfId="4115" xr:uid="{422743A3-3C9F-4636-BEBB-8E79229D4CD8}"/>
    <cellStyle name="Normal 8 2 2 2 5 3" xfId="2519" xr:uid="{2D66B19C-5BC3-470D-88DD-5A8C13DE1AFE}"/>
    <cellStyle name="Normal 8 2 2 2 5 4" xfId="2520" xr:uid="{36EF0F46-6724-472B-A947-BDC07343F84C}"/>
    <cellStyle name="Normal 8 2 2 2 6" xfId="2521" xr:uid="{6F665A92-28F5-4237-9CA2-D8643C9AEC79}"/>
    <cellStyle name="Normal 8 2 2 2 6 2" xfId="4116" xr:uid="{07995E2B-DD6E-4AF4-A463-9792D9B2E080}"/>
    <cellStyle name="Normal 8 2 2 2 7" xfId="2522" xr:uid="{2BFEFEA2-34A2-4A98-97AD-4342157EFE94}"/>
    <cellStyle name="Normal 8 2 2 2 8" xfId="2523" xr:uid="{C5C04CA1-A5EF-472E-B01C-09935CB3FD94}"/>
    <cellStyle name="Normal 8 2 2 3" xfId="2524" xr:uid="{B518C3B2-BCDB-44E7-BEC0-12C61F2CC01F}"/>
    <cellStyle name="Normal 8 2 2 3 2" xfId="2525" xr:uid="{2EBD1A93-CA0A-495E-97E8-3ED1929A69C9}"/>
    <cellStyle name="Normal 8 2 2 3 2 2" xfId="2526" xr:uid="{CFC5A572-B8CC-4946-A77E-58A2A6CAC99D}"/>
    <cellStyle name="Normal 8 2 2 3 2 2 2" xfId="4117" xr:uid="{5D7F52E4-2D3C-41FC-933A-76F36B6A6ADC}"/>
    <cellStyle name="Normal 8 2 2 3 2 2 2 2" xfId="4118" xr:uid="{F17C44B5-FF81-4D19-9270-52D9C78345D7}"/>
    <cellStyle name="Normal 8 2 2 3 2 2 3" xfId="4119" xr:uid="{436DC5CD-0B77-42BB-BB7B-D228C15C91F0}"/>
    <cellStyle name="Normal 8 2 2 3 2 3" xfId="2527" xr:uid="{94D09AB7-4DF0-4AFA-BEB9-605AC3B5D1C6}"/>
    <cellStyle name="Normal 8 2 2 3 2 3 2" xfId="4120" xr:uid="{EE84C4C8-84C6-4728-813F-5DDE6D301DEE}"/>
    <cellStyle name="Normal 8 2 2 3 2 4" xfId="2528" xr:uid="{A91F2594-B586-4EBE-8441-DD23AE2AC070}"/>
    <cellStyle name="Normal 8 2 2 3 3" xfId="2529" xr:uid="{51E01F96-1866-4C9B-B867-0224C727D47C}"/>
    <cellStyle name="Normal 8 2 2 3 3 2" xfId="2530" xr:uid="{5722DF39-C0F8-4E56-985D-772E989A7716}"/>
    <cellStyle name="Normal 8 2 2 3 3 2 2" xfId="4121" xr:uid="{9C78AC39-8786-4F85-88E1-CA4D86B75C92}"/>
    <cellStyle name="Normal 8 2 2 3 3 3" xfId="2531" xr:uid="{D803E875-602A-4D4C-8E9D-FBB91773E3AE}"/>
    <cellStyle name="Normal 8 2 2 3 3 4" xfId="2532" xr:uid="{8C79B70B-2570-46DB-BF38-10EBD143EADD}"/>
    <cellStyle name="Normal 8 2 2 3 4" xfId="2533" xr:uid="{5B8B3904-6B33-4C63-B11D-97F439BD1E09}"/>
    <cellStyle name="Normal 8 2 2 3 4 2" xfId="4122" xr:uid="{31B6B4BA-E42C-4BE4-AF48-01E5F054738E}"/>
    <cellStyle name="Normal 8 2 2 3 5" xfId="2534" xr:uid="{34CC8B4B-7510-4491-9F3F-4CB71B916912}"/>
    <cellStyle name="Normal 8 2 2 3 6" xfId="2535" xr:uid="{97810524-B857-4890-852C-076E1D499D1D}"/>
    <cellStyle name="Normal 8 2 2 4" xfId="2536" xr:uid="{17FCC12D-CB1E-45DC-8CDB-1CBCD86EFEA4}"/>
    <cellStyle name="Normal 8 2 2 4 2" xfId="2537" xr:uid="{16B98F41-FC17-4DE9-B8BB-BD0EFCAA4985}"/>
    <cellStyle name="Normal 8 2 2 4 2 2" xfId="2538" xr:uid="{A7A7B420-948B-4A88-AAB7-895D6C50BBF8}"/>
    <cellStyle name="Normal 8 2 2 4 2 2 2" xfId="4123" xr:uid="{0F83DE1B-EB8E-4764-80B2-88428427FC50}"/>
    <cellStyle name="Normal 8 2 2 4 2 2 2 2" xfId="4124" xr:uid="{F0F32AFE-99DF-461B-99D9-4B15E7092471}"/>
    <cellStyle name="Normal 8 2 2 4 2 2 3" xfId="4125" xr:uid="{75CB8EF0-86B2-4F5A-8F26-8C3DB535D74A}"/>
    <cellStyle name="Normal 8 2 2 4 2 3" xfId="2539" xr:uid="{61E4630C-DF8E-49DD-8285-B26A31999B4E}"/>
    <cellStyle name="Normal 8 2 2 4 2 3 2" xfId="4126" xr:uid="{7B488940-1963-4BB2-BE60-DA143B698F36}"/>
    <cellStyle name="Normal 8 2 2 4 2 4" xfId="2540" xr:uid="{484C26DD-99BD-44C4-996A-4B6E3A93D91D}"/>
    <cellStyle name="Normal 8 2 2 4 3" xfId="2541" xr:uid="{B2C775B8-71E5-4BD0-BFEE-C07C52F87582}"/>
    <cellStyle name="Normal 8 2 2 4 3 2" xfId="4127" xr:uid="{5477633F-6142-4325-8E51-83C091A14E41}"/>
    <cellStyle name="Normal 8 2 2 4 3 2 2" xfId="4128" xr:uid="{425DBD2E-3EE9-4F32-B999-EAAA8EC88185}"/>
    <cellStyle name="Normal 8 2 2 4 3 3" xfId="4129" xr:uid="{86275F52-6C96-4CCE-BA99-17DB66E179AA}"/>
    <cellStyle name="Normal 8 2 2 4 4" xfId="2542" xr:uid="{9CB8D7C8-E80B-48A2-BEC9-25D81F4B2C3C}"/>
    <cellStyle name="Normal 8 2 2 4 4 2" xfId="4130" xr:uid="{6A07ABAE-7452-49A6-896F-B22C87FA5BFE}"/>
    <cellStyle name="Normal 8 2 2 4 5" xfId="2543" xr:uid="{90AA69E4-61B3-4BC3-928B-95CB8ADCB003}"/>
    <cellStyle name="Normal 8 2 2 5" xfId="2544" xr:uid="{9656DA46-B1D3-4C82-A536-D96A42284BC6}"/>
    <cellStyle name="Normal 8 2 2 5 2" xfId="2545" xr:uid="{D57FB067-5CEC-4D62-8591-FB1AA82EF979}"/>
    <cellStyle name="Normal 8 2 2 5 2 2" xfId="4131" xr:uid="{B121D7D7-0B65-4FBE-A633-B0BDC4B9952A}"/>
    <cellStyle name="Normal 8 2 2 5 2 2 2" xfId="4132" xr:uid="{9527F412-D227-4A30-913A-D5BBE35B97A9}"/>
    <cellStyle name="Normal 8 2 2 5 2 3" xfId="4133" xr:uid="{BF638434-04FA-41E1-BA09-5B10CEECC61A}"/>
    <cellStyle name="Normal 8 2 2 5 3" xfId="2546" xr:uid="{3FDA6BA0-9360-48A8-B64A-060C2ACE7B2E}"/>
    <cellStyle name="Normal 8 2 2 5 3 2" xfId="4134" xr:uid="{FFC8ABDA-1FBE-4E61-A086-D86D6EE1D103}"/>
    <cellStyle name="Normal 8 2 2 5 4" xfId="2547" xr:uid="{73E95D0C-D3DD-4F90-8387-906ECAA49F14}"/>
    <cellStyle name="Normal 8 2 2 6" xfId="2548" xr:uid="{DFE91ED7-C8BD-4615-81C5-85AD95D5D499}"/>
    <cellStyle name="Normal 8 2 2 6 2" xfId="2549" xr:uid="{12418FC6-A991-4B12-B3E5-5ADAB7965F31}"/>
    <cellStyle name="Normal 8 2 2 6 2 2" xfId="4135" xr:uid="{79EEF9CA-2F35-4A5B-8F87-CC9C44324813}"/>
    <cellStyle name="Normal 8 2 2 6 3" xfId="2550" xr:uid="{4F79B94A-02AD-4552-86BE-560722449AD6}"/>
    <cellStyle name="Normal 8 2 2 6 4" xfId="2551" xr:uid="{4ECAC90C-66CF-4E2C-B420-1A7756F63612}"/>
    <cellStyle name="Normal 8 2 2 7" xfId="2552" xr:uid="{B229A11A-06E2-47F9-A836-D2E920BD8E8F}"/>
    <cellStyle name="Normal 8 2 2 7 2" xfId="4136" xr:uid="{7C2D5451-1D0C-47E1-8C28-2131CBCA0771}"/>
    <cellStyle name="Normal 8 2 2 8" xfId="2553" xr:uid="{F34D48A0-8BDE-48B6-83B9-D1F9E1C21CDD}"/>
    <cellStyle name="Normal 8 2 2 9" xfId="2554" xr:uid="{9B9F974A-030B-4A59-A57D-52EC28F4D00F}"/>
    <cellStyle name="Normal 8 2 3" xfId="2555" xr:uid="{A0EDE783-F8B5-425C-8250-9964861BF24C}"/>
    <cellStyle name="Normal 8 2 3 2" xfId="2556" xr:uid="{41C3AA08-D64E-4E91-B38D-CC224FBFA2E0}"/>
    <cellStyle name="Normal 8 2 3 2 2" xfId="2557" xr:uid="{C1C0F140-0EEA-4619-838B-047232805570}"/>
    <cellStyle name="Normal 8 2 3 2 2 2" xfId="2558" xr:uid="{024F58DE-5394-4A2C-9708-5BE8A2A8F09D}"/>
    <cellStyle name="Normal 8 2 3 2 2 2 2" xfId="4137" xr:uid="{55ACA27D-68DE-4BC0-B129-4167CF183017}"/>
    <cellStyle name="Normal 8 2 3 2 2 2 2 2" xfId="4138" xr:uid="{1105E542-9971-4456-965C-82F029D2BA7A}"/>
    <cellStyle name="Normal 8 2 3 2 2 2 3" xfId="4139" xr:uid="{85880ECD-9A8E-4C26-8527-0264FF409258}"/>
    <cellStyle name="Normal 8 2 3 2 2 3" xfId="2559" xr:uid="{A316A101-CD53-402D-9C2E-43B726C26675}"/>
    <cellStyle name="Normal 8 2 3 2 2 3 2" xfId="4140" xr:uid="{8EB79125-0BE8-44F2-944D-DAB92EB15078}"/>
    <cellStyle name="Normal 8 2 3 2 2 4" xfId="2560" xr:uid="{8ECA906F-D2A4-4D6F-A2EB-2B1D53ABAC4A}"/>
    <cellStyle name="Normal 8 2 3 2 3" xfId="2561" xr:uid="{156C31D2-897B-48CA-AB4F-C1BEC5B6CBF7}"/>
    <cellStyle name="Normal 8 2 3 2 3 2" xfId="2562" xr:uid="{CAC8D8C3-E82F-4896-8196-3BD501A39E66}"/>
    <cellStyle name="Normal 8 2 3 2 3 2 2" xfId="4141" xr:uid="{A25F3DC8-0A1A-49BE-8888-B5DAA87908B8}"/>
    <cellStyle name="Normal 8 2 3 2 3 3" xfId="2563" xr:uid="{BA513AE6-1313-4A5B-9299-ACCF4D836928}"/>
    <cellStyle name="Normal 8 2 3 2 3 4" xfId="2564" xr:uid="{120491A6-CCB7-46ED-9009-75AF2256B547}"/>
    <cellStyle name="Normal 8 2 3 2 4" xfId="2565" xr:uid="{24093CC4-C6DF-4766-9ED2-0AE86FEA0196}"/>
    <cellStyle name="Normal 8 2 3 2 4 2" xfId="4142" xr:uid="{822D8163-BDAA-48F3-A8AD-F447B6A1B85D}"/>
    <cellStyle name="Normal 8 2 3 2 5" xfId="2566" xr:uid="{F1DCE6BC-CCFA-4268-8E38-2670955108B0}"/>
    <cellStyle name="Normal 8 2 3 2 6" xfId="2567" xr:uid="{A0CF65C5-503D-4388-A7BC-AFC857ED6DE3}"/>
    <cellStyle name="Normal 8 2 3 3" xfId="2568" xr:uid="{FD8B9606-E0C4-4111-959E-56F9D3AEB2C4}"/>
    <cellStyle name="Normal 8 2 3 3 2" xfId="2569" xr:uid="{A39B870B-3F1B-48C6-9177-061BFCEFAFC4}"/>
    <cellStyle name="Normal 8 2 3 3 2 2" xfId="2570" xr:uid="{10CDEAF5-070F-47D2-80FE-BE6027BDA90B}"/>
    <cellStyle name="Normal 8 2 3 3 2 2 2" xfId="4143" xr:uid="{79B12E7A-64E7-41F2-B445-EC22AB34704A}"/>
    <cellStyle name="Normal 8 2 3 3 2 2 2 2" xfId="4144" xr:uid="{D211BAE0-9156-4148-BAEC-59F473B71BD9}"/>
    <cellStyle name="Normal 8 2 3 3 2 2 3" xfId="4145" xr:uid="{5D41640A-AE15-45BA-A32F-C47883946032}"/>
    <cellStyle name="Normal 8 2 3 3 2 3" xfId="2571" xr:uid="{844CE5FE-42C4-49F7-936F-D88160CC1533}"/>
    <cellStyle name="Normal 8 2 3 3 2 3 2" xfId="4146" xr:uid="{9D7699D0-E736-4B04-A47F-7FF7F40026B8}"/>
    <cellStyle name="Normal 8 2 3 3 2 4" xfId="2572" xr:uid="{33FCCB79-8589-433E-8F26-F00DF5C1DC6D}"/>
    <cellStyle name="Normal 8 2 3 3 3" xfId="2573" xr:uid="{EE00B44C-8FB6-452A-B5DE-FF89B3C877CA}"/>
    <cellStyle name="Normal 8 2 3 3 3 2" xfId="4147" xr:uid="{964EE527-54D1-4D38-90EC-72525C664505}"/>
    <cellStyle name="Normal 8 2 3 3 3 2 2" xfId="4148" xr:uid="{5B066E20-6280-40D9-AF85-6BAEE022961B}"/>
    <cellStyle name="Normal 8 2 3 3 3 3" xfId="4149" xr:uid="{20BD8B84-D22B-47F1-A39C-D24912F28672}"/>
    <cellStyle name="Normal 8 2 3 3 4" xfId="2574" xr:uid="{C4130EA9-2647-4CB2-AB24-F1159D1A8BC5}"/>
    <cellStyle name="Normal 8 2 3 3 4 2" xfId="4150" xr:uid="{FF21A4D0-73AE-4D29-BF93-31029AA5B3E4}"/>
    <cellStyle name="Normal 8 2 3 3 5" xfId="2575" xr:uid="{4B4684C2-40B7-4F64-967A-1A6101B93AC9}"/>
    <cellStyle name="Normal 8 2 3 4" xfId="2576" xr:uid="{F19A2F4C-0F19-4D7D-B78B-E2B494DE9A5A}"/>
    <cellStyle name="Normal 8 2 3 4 2" xfId="2577" xr:uid="{4F8A9CF8-947B-46BE-A156-A766DD44B775}"/>
    <cellStyle name="Normal 8 2 3 4 2 2" xfId="4151" xr:uid="{6717522E-225F-4DF6-9229-48AFC4DAD44B}"/>
    <cellStyle name="Normal 8 2 3 4 2 2 2" xfId="4152" xr:uid="{9ED435C5-211B-4CE3-B902-8F4846C98DEF}"/>
    <cellStyle name="Normal 8 2 3 4 2 3" xfId="4153" xr:uid="{CCC477DD-1367-4004-9AED-DB2E77CE14D5}"/>
    <cellStyle name="Normal 8 2 3 4 3" xfId="2578" xr:uid="{B3DD99C3-F439-4504-9004-E7CBCEA80690}"/>
    <cellStyle name="Normal 8 2 3 4 3 2" xfId="4154" xr:uid="{D55D6C05-6B74-4B60-8E92-149B66281F63}"/>
    <cellStyle name="Normal 8 2 3 4 4" xfId="2579" xr:uid="{963DD8B4-68D0-44C6-8DB4-6CD7B2CB2CDF}"/>
    <cellStyle name="Normal 8 2 3 5" xfId="2580" xr:uid="{533B8FC5-CCAB-4FCE-8E09-002CC338ED93}"/>
    <cellStyle name="Normal 8 2 3 5 2" xfId="2581" xr:uid="{84B4E98F-56DF-41A6-B01A-59A696255651}"/>
    <cellStyle name="Normal 8 2 3 5 2 2" xfId="4155" xr:uid="{8C745016-7295-4D96-9118-5960A5286F5C}"/>
    <cellStyle name="Normal 8 2 3 5 3" xfId="2582" xr:uid="{FD05A6EE-0373-47FF-ADB3-163CE93B1A55}"/>
    <cellStyle name="Normal 8 2 3 5 4" xfId="2583" xr:uid="{D4C193A4-5F40-4617-A2D8-3BB7C185A252}"/>
    <cellStyle name="Normal 8 2 3 6" xfId="2584" xr:uid="{A4A89682-5469-42AD-8C21-FB7DB9C0BE15}"/>
    <cellStyle name="Normal 8 2 3 6 2" xfId="4156" xr:uid="{13DBCC2A-FFBC-43AA-85F9-21D6044D1652}"/>
    <cellStyle name="Normal 8 2 3 7" xfId="2585" xr:uid="{29542A0A-BDFF-4D5D-9F29-50371DAC1EF2}"/>
    <cellStyle name="Normal 8 2 3 8" xfId="2586" xr:uid="{067039CB-38F6-4669-88EB-04F974734C8B}"/>
    <cellStyle name="Normal 8 2 4" xfId="2587" xr:uid="{CB4CF01A-8BCC-4CC2-AFC0-6BFAF1ACB8F3}"/>
    <cellStyle name="Normal 8 2 4 2" xfId="2588" xr:uid="{53BCC39D-53DB-4B4B-9F16-0975370883DF}"/>
    <cellStyle name="Normal 8 2 4 2 2" xfId="2589" xr:uid="{3AAEDA36-5FAB-4288-9885-3AE894625DE3}"/>
    <cellStyle name="Normal 8 2 4 2 2 2" xfId="2590" xr:uid="{BAC3FE12-E895-4753-BC4C-37E7E37DE6BA}"/>
    <cellStyle name="Normal 8 2 4 2 2 2 2" xfId="4157" xr:uid="{1890CAF6-8831-48F5-B59E-912A579758A8}"/>
    <cellStyle name="Normal 8 2 4 2 2 3" xfId="2591" xr:uid="{0797CF68-1658-47E1-98FC-CD18D7B54D25}"/>
    <cellStyle name="Normal 8 2 4 2 2 4" xfId="2592" xr:uid="{1AC55C64-506E-4F73-9C11-FC1A38F0DD1D}"/>
    <cellStyle name="Normal 8 2 4 2 3" xfId="2593" xr:uid="{C25F9EFD-B22E-4C4C-9C11-22171870A411}"/>
    <cellStyle name="Normal 8 2 4 2 3 2" xfId="4158" xr:uid="{90C91456-E325-4DEC-9C37-C31283F0385B}"/>
    <cellStyle name="Normal 8 2 4 2 4" xfId="2594" xr:uid="{3CE4751E-B155-4E35-96C9-06996D6B8AD5}"/>
    <cellStyle name="Normal 8 2 4 2 5" xfId="2595" xr:uid="{0FAD7484-C14A-45FE-BFEC-C31A259CE13C}"/>
    <cellStyle name="Normal 8 2 4 3" xfId="2596" xr:uid="{0E2440A0-FFBD-4FEC-9AD9-15972D349171}"/>
    <cellStyle name="Normal 8 2 4 3 2" xfId="2597" xr:uid="{51D20FBA-F4BF-4BC6-A746-CF84A79BF73F}"/>
    <cellStyle name="Normal 8 2 4 3 2 2" xfId="4159" xr:uid="{D37714A2-C7A8-4708-9520-74F52C340947}"/>
    <cellStyle name="Normal 8 2 4 3 3" xfId="2598" xr:uid="{BFC1DEFF-FF64-420D-A51E-B3F569886C9C}"/>
    <cellStyle name="Normal 8 2 4 3 4" xfId="2599" xr:uid="{0BA0A215-CEE1-4AA6-8774-DA40577A4638}"/>
    <cellStyle name="Normal 8 2 4 4" xfId="2600" xr:uid="{1F13EB7F-2820-4653-AFCE-654821054442}"/>
    <cellStyle name="Normal 8 2 4 4 2" xfId="2601" xr:uid="{4C7D0113-358E-4015-AA7A-79E1C504DF23}"/>
    <cellStyle name="Normal 8 2 4 4 3" xfId="2602" xr:uid="{3B16E1EC-5451-4D1A-9A89-F1FF0D4F3EA0}"/>
    <cellStyle name="Normal 8 2 4 4 4" xfId="2603" xr:uid="{699F1900-99A5-40A3-BF9B-6C5BCE940581}"/>
    <cellStyle name="Normal 8 2 4 5" xfId="2604" xr:uid="{D9DD48F9-6B62-4D62-9D5C-6B4CD3F8A0BD}"/>
    <cellStyle name="Normal 8 2 4 6" xfId="2605" xr:uid="{E386E3A6-CC9C-4AE0-8B51-DE721867910D}"/>
    <cellStyle name="Normal 8 2 4 7" xfId="2606" xr:uid="{72F9B0E7-8557-4480-A6AD-9BDCF45A67D9}"/>
    <cellStyle name="Normal 8 2 5" xfId="2607" xr:uid="{7939CFBE-8748-42D6-86F4-4DA1952A3C32}"/>
    <cellStyle name="Normal 8 2 5 2" xfId="2608" xr:uid="{43893C11-0AF8-4643-A0DB-08211943CF52}"/>
    <cellStyle name="Normal 8 2 5 2 2" xfId="2609" xr:uid="{F9821A5E-9147-40C9-94B9-390EB7B54022}"/>
    <cellStyle name="Normal 8 2 5 2 2 2" xfId="4160" xr:uid="{470F92E1-E136-4E76-A927-54F02460E175}"/>
    <cellStyle name="Normal 8 2 5 2 2 2 2" xfId="4161" xr:uid="{54D6381E-BCCB-4D32-91A1-72EEF919D5B4}"/>
    <cellStyle name="Normal 8 2 5 2 2 3" xfId="4162" xr:uid="{0CC1F964-1CF5-4287-8716-5FEB6F53DEDD}"/>
    <cellStyle name="Normal 8 2 5 2 3" xfId="2610" xr:uid="{A71E16B8-A4AA-49A0-BE48-8C9E29C9795F}"/>
    <cellStyle name="Normal 8 2 5 2 3 2" xfId="4163" xr:uid="{BF8BCDAA-C48E-4F31-B302-6D873703934B}"/>
    <cellStyle name="Normal 8 2 5 2 4" xfId="2611" xr:uid="{AD27E773-3396-42C6-90F7-75E0FE85ECF8}"/>
    <cellStyle name="Normal 8 2 5 3" xfId="2612" xr:uid="{435A87DA-4AAF-48A9-A20E-FBA5937E7225}"/>
    <cellStyle name="Normal 8 2 5 3 2" xfId="2613" xr:uid="{2A50D35F-CA61-430D-9616-AF24BA071BDE}"/>
    <cellStyle name="Normal 8 2 5 3 2 2" xfId="4164" xr:uid="{2DA3F7FE-24B2-4140-96DD-F43628137114}"/>
    <cellStyle name="Normal 8 2 5 3 3" xfId="2614" xr:uid="{F61A05AB-0050-4971-87B7-BDD2A2650793}"/>
    <cellStyle name="Normal 8 2 5 3 4" xfId="2615" xr:uid="{5699CE80-1BE3-4006-96EF-193A1F66D0D1}"/>
    <cellStyle name="Normal 8 2 5 4" xfId="2616" xr:uid="{BF1902CC-2CC4-4AFD-B020-EC91A7C58165}"/>
    <cellStyle name="Normal 8 2 5 4 2" xfId="4165" xr:uid="{29AB70FF-B531-4974-B075-1530B7413DCD}"/>
    <cellStyle name="Normal 8 2 5 5" xfId="2617" xr:uid="{A5622CB3-9FBF-470C-A99D-5B7776183A00}"/>
    <cellStyle name="Normal 8 2 5 6" xfId="2618" xr:uid="{7C258C67-7741-46A9-A7B4-0EB69B4DBD57}"/>
    <cellStyle name="Normal 8 2 6" xfId="2619" xr:uid="{49FF0D23-1AAD-40F7-B43D-C07B51F12F9D}"/>
    <cellStyle name="Normal 8 2 6 2" xfId="2620" xr:uid="{8B3E2864-20F0-4782-BD54-73744DD7AD84}"/>
    <cellStyle name="Normal 8 2 6 2 2" xfId="2621" xr:uid="{1ABD694A-9122-4EFC-BDC1-2234CBEDC6C3}"/>
    <cellStyle name="Normal 8 2 6 2 2 2" xfId="4166" xr:uid="{B1EBA057-C4A8-4F1F-8E7B-E0533DF2EFB9}"/>
    <cellStyle name="Normal 8 2 6 2 3" xfId="2622" xr:uid="{277E04D4-1D20-4904-98C1-95C48145A15B}"/>
    <cellStyle name="Normal 8 2 6 2 4" xfId="2623" xr:uid="{E3DFB03A-D9ED-491D-B9E5-8AD692DCE7A2}"/>
    <cellStyle name="Normal 8 2 6 3" xfId="2624" xr:uid="{01120E83-CFF3-48F6-A4D3-BD3008D13789}"/>
    <cellStyle name="Normal 8 2 6 3 2" xfId="4167" xr:uid="{B6BB3D75-5274-453F-AB06-96799B03853A}"/>
    <cellStyle name="Normal 8 2 6 4" xfId="2625" xr:uid="{141CD145-60A5-4020-B81E-E6B448420455}"/>
    <cellStyle name="Normal 8 2 6 5" xfId="2626" xr:uid="{5758C022-DC24-4A2D-986C-AE3302B96DF0}"/>
    <cellStyle name="Normal 8 2 7" xfId="2627" xr:uid="{3470A9FA-4ED7-4DB6-9C9C-45C945041791}"/>
    <cellStyle name="Normal 8 2 7 2" xfId="2628" xr:uid="{A94B63C7-284F-4195-A179-93A7EEFE9AD6}"/>
    <cellStyle name="Normal 8 2 7 2 2" xfId="4168" xr:uid="{65765183-8660-430F-94EE-20E7B92D1110}"/>
    <cellStyle name="Normal 8 2 7 3" xfId="2629" xr:uid="{8BF3CA33-614C-4941-B9BC-01A2128CB80E}"/>
    <cellStyle name="Normal 8 2 7 4" xfId="2630" xr:uid="{EADD15E5-14AC-405E-9AF4-D180CA6D11D4}"/>
    <cellStyle name="Normal 8 2 8" xfId="2631" xr:uid="{B325B919-07AA-434E-BE20-C895DF64DBA7}"/>
    <cellStyle name="Normal 8 2 8 2" xfId="2632" xr:uid="{F1F66EF1-59D5-4FBB-8F3F-F4C43EE520AF}"/>
    <cellStyle name="Normal 8 2 8 3" xfId="2633" xr:uid="{035AF6B0-CDFF-4A74-AC0B-39094EF86822}"/>
    <cellStyle name="Normal 8 2 8 4" xfId="2634" xr:uid="{AFD45D12-D5BF-42AF-B790-F15E6ACB637C}"/>
    <cellStyle name="Normal 8 2 9" xfId="2635" xr:uid="{CED5A2F5-A044-4D8F-84B8-8E9D885211E1}"/>
    <cellStyle name="Normal 8 3" xfId="2636" xr:uid="{F6C50B67-FB7C-4D05-96C7-6C7527F6163F}"/>
    <cellStyle name="Normal 8 3 10" xfId="2637" xr:uid="{C7D0FFB9-F792-4476-B06D-C72694453767}"/>
    <cellStyle name="Normal 8 3 11" xfId="2638" xr:uid="{849AFB53-479F-4392-8CE2-FB5AD82B7FE0}"/>
    <cellStyle name="Normal 8 3 2" xfId="2639" xr:uid="{89722593-9F0C-4501-9CB8-CC64ABA15A7E}"/>
    <cellStyle name="Normal 8 3 2 2" xfId="2640" xr:uid="{F35DB3C3-2515-4D99-82CC-7D8C15DE0B2D}"/>
    <cellStyle name="Normal 8 3 2 2 2" xfId="2641" xr:uid="{9ABB57C1-A273-4669-ABC9-CCC1331F353A}"/>
    <cellStyle name="Normal 8 3 2 2 2 2" xfId="2642" xr:uid="{89E9C8EE-9873-47CE-99C3-C3661339A98B}"/>
    <cellStyle name="Normal 8 3 2 2 2 2 2" xfId="2643" xr:uid="{0EAF9C43-A50D-4D1A-8B08-1AC0B54CFA5B}"/>
    <cellStyle name="Normal 8 3 2 2 2 2 2 2" xfId="4169" xr:uid="{46CC0BA1-34A6-42BE-ACB1-1472B16CCC30}"/>
    <cellStyle name="Normal 8 3 2 2 2 2 3" xfId="2644" xr:uid="{D9110E88-7A18-4E3F-B173-A4651A825453}"/>
    <cellStyle name="Normal 8 3 2 2 2 2 4" xfId="2645" xr:uid="{F4175EFF-0B62-4707-A6C7-D9D0463E1AB3}"/>
    <cellStyle name="Normal 8 3 2 2 2 3" xfId="2646" xr:uid="{4121E44D-BAEB-4DDE-8402-F0FB79FA42DF}"/>
    <cellStyle name="Normal 8 3 2 2 2 3 2" xfId="2647" xr:uid="{9ABD2CB6-D566-4068-A70F-C63F35867616}"/>
    <cellStyle name="Normal 8 3 2 2 2 3 3" xfId="2648" xr:uid="{926292CA-2E5C-43FC-8430-286EA6A879D8}"/>
    <cellStyle name="Normal 8 3 2 2 2 3 4" xfId="2649" xr:uid="{BE6D0275-9E9C-40DE-908E-B73BFF46AB03}"/>
    <cellStyle name="Normal 8 3 2 2 2 4" xfId="2650" xr:uid="{6B48E864-6063-4903-96DB-F8FC54DED5B4}"/>
    <cellStyle name="Normal 8 3 2 2 2 5" xfId="2651" xr:uid="{3D42EF60-A080-465D-BE14-67CD205793D6}"/>
    <cellStyle name="Normal 8 3 2 2 2 6" xfId="2652" xr:uid="{70413CAB-9E86-45AB-BF22-4E2397FE8416}"/>
    <cellStyle name="Normal 8 3 2 2 3" xfId="2653" xr:uid="{199BC780-6615-45A8-AE65-2CB2EAF55BF9}"/>
    <cellStyle name="Normal 8 3 2 2 3 2" xfId="2654" xr:uid="{8ABB42C9-7852-4DD1-AD4D-8E32FED20D6B}"/>
    <cellStyle name="Normal 8 3 2 2 3 2 2" xfId="2655" xr:uid="{AA5E06B2-AC53-4E15-B1A9-AB96D4FBD945}"/>
    <cellStyle name="Normal 8 3 2 2 3 2 3" xfId="2656" xr:uid="{56F65B53-9FB5-45B1-A35D-07A04434C39E}"/>
    <cellStyle name="Normal 8 3 2 2 3 2 4" xfId="2657" xr:uid="{83D50A45-2C56-4BEF-802A-5BDBEA8F38C2}"/>
    <cellStyle name="Normal 8 3 2 2 3 3" xfId="2658" xr:uid="{A0BB37D7-6620-4E13-910E-10A7D4F33CB8}"/>
    <cellStyle name="Normal 8 3 2 2 3 4" xfId="2659" xr:uid="{760DA509-4DCF-4692-8FAC-DFEADEAE751C}"/>
    <cellStyle name="Normal 8 3 2 2 3 5" xfId="2660" xr:uid="{A7360657-1DBF-4F96-BCD7-9D6575A32C47}"/>
    <cellStyle name="Normal 8 3 2 2 4" xfId="2661" xr:uid="{0B5321A2-9A88-4E9A-B71F-AEF1FBEE4748}"/>
    <cellStyle name="Normal 8 3 2 2 4 2" xfId="2662" xr:uid="{B67058E0-F298-42AB-AC81-C4B9A4570416}"/>
    <cellStyle name="Normal 8 3 2 2 4 3" xfId="2663" xr:uid="{11C70671-BF3E-4C9C-AB20-5727FB32B2D7}"/>
    <cellStyle name="Normal 8 3 2 2 4 4" xfId="2664" xr:uid="{CB4345B4-87BA-45B2-A186-B08BB62E9AE5}"/>
    <cellStyle name="Normal 8 3 2 2 5" xfId="2665" xr:uid="{440C0270-A445-4871-9DAB-0A22164CF357}"/>
    <cellStyle name="Normal 8 3 2 2 5 2" xfId="2666" xr:uid="{D32EE91B-1D44-4787-B67A-26A45FE5C267}"/>
    <cellStyle name="Normal 8 3 2 2 5 3" xfId="2667" xr:uid="{685CDC0A-7E73-4F81-B0EF-9A0B52443E56}"/>
    <cellStyle name="Normal 8 3 2 2 5 4" xfId="2668" xr:uid="{8E8E45A9-0DF9-427D-8BBD-6031DD8634AB}"/>
    <cellStyle name="Normal 8 3 2 2 6" xfId="2669" xr:uid="{9A11D2B9-A65D-4871-BF92-E9098316B990}"/>
    <cellStyle name="Normal 8 3 2 2 7" xfId="2670" xr:uid="{621E8698-7B47-47A4-BEB7-5012EC857773}"/>
    <cellStyle name="Normal 8 3 2 2 8" xfId="2671" xr:uid="{777F3728-DBD5-4963-9852-313BFD664FC7}"/>
    <cellStyle name="Normal 8 3 2 3" xfId="2672" xr:uid="{4556208B-81A0-4240-9111-14DFF2D65DD2}"/>
    <cellStyle name="Normal 8 3 2 3 2" xfId="2673" xr:uid="{DC02A5BA-ED55-4464-92DB-AE47ADF864C5}"/>
    <cellStyle name="Normal 8 3 2 3 2 2" xfId="2674" xr:uid="{9F9F08CC-3317-47CE-9491-CE8C30EC8ED6}"/>
    <cellStyle name="Normal 8 3 2 3 2 2 2" xfId="4170" xr:uid="{DF09482D-CD73-418C-9093-C6AD10CFC357}"/>
    <cellStyle name="Normal 8 3 2 3 2 2 2 2" xfId="4171" xr:uid="{766CE863-A9BA-4964-B844-44D934F20768}"/>
    <cellStyle name="Normal 8 3 2 3 2 2 3" xfId="4172" xr:uid="{477189E4-328A-4BC1-BCA7-96E8AF6411B8}"/>
    <cellStyle name="Normal 8 3 2 3 2 3" xfId="2675" xr:uid="{765AE9C7-1FC1-4FA2-9A0B-4832AC537A82}"/>
    <cellStyle name="Normal 8 3 2 3 2 3 2" xfId="4173" xr:uid="{CE1B2DAF-CC15-4727-BCA4-8F68789DE7F5}"/>
    <cellStyle name="Normal 8 3 2 3 2 4" xfId="2676" xr:uid="{1586B41A-C0BA-436C-8BDC-296559514899}"/>
    <cellStyle name="Normal 8 3 2 3 3" xfId="2677" xr:uid="{D3C66994-3692-4E2F-B697-2F844693925B}"/>
    <cellStyle name="Normal 8 3 2 3 3 2" xfId="2678" xr:uid="{B055173C-5856-4EE1-B4FE-B810DDA0DA27}"/>
    <cellStyle name="Normal 8 3 2 3 3 2 2" xfId="4174" xr:uid="{7408AA86-7D57-4862-96A0-AA7912031FC8}"/>
    <cellStyle name="Normal 8 3 2 3 3 3" xfId="2679" xr:uid="{9F243F0D-2488-4912-B7B0-E58AAA94F268}"/>
    <cellStyle name="Normal 8 3 2 3 3 4" xfId="2680" xr:uid="{E2CE9A25-F12C-4A58-AC18-534588088563}"/>
    <cellStyle name="Normal 8 3 2 3 4" xfId="2681" xr:uid="{B57BB71F-9302-42C8-9A4C-60BE0A24FE3E}"/>
    <cellStyle name="Normal 8 3 2 3 4 2" xfId="4175" xr:uid="{F30C5EC2-1F06-4F35-8E80-445EB7D56E0B}"/>
    <cellStyle name="Normal 8 3 2 3 5" xfId="2682" xr:uid="{C8890210-589A-4D87-BCAF-8799E912E952}"/>
    <cellStyle name="Normal 8 3 2 3 6" xfId="2683" xr:uid="{E290DF7B-F88A-4A36-99CE-14D50B0E9A4D}"/>
    <cellStyle name="Normal 8 3 2 4" xfId="2684" xr:uid="{9BD76588-31DB-4787-A5C2-0CBE12A16531}"/>
    <cellStyle name="Normal 8 3 2 4 2" xfId="2685" xr:uid="{1519101F-B107-4DE2-8611-7463F2EF11E0}"/>
    <cellStyle name="Normal 8 3 2 4 2 2" xfId="2686" xr:uid="{B5A65C43-B32C-41A5-A302-D4A385620741}"/>
    <cellStyle name="Normal 8 3 2 4 2 2 2" xfId="4176" xr:uid="{1034AAD5-8913-4F06-8D6F-58A4578A9C89}"/>
    <cellStyle name="Normal 8 3 2 4 2 3" xfId="2687" xr:uid="{BB156DBD-FE5C-4795-BD81-4A4AA668ED75}"/>
    <cellStyle name="Normal 8 3 2 4 2 4" xfId="2688" xr:uid="{2392D645-1165-4BE5-BC53-83C2A7A70B2F}"/>
    <cellStyle name="Normal 8 3 2 4 3" xfId="2689" xr:uid="{6B234F15-A470-4D3D-8ADF-DDB4C0FCA245}"/>
    <cellStyle name="Normal 8 3 2 4 3 2" xfId="4177" xr:uid="{46D732D6-10A2-41B3-8382-D74C1DD9FCDC}"/>
    <cellStyle name="Normal 8 3 2 4 4" xfId="2690" xr:uid="{EDC3CAE4-4083-4CF9-92A7-896A5958E48F}"/>
    <cellStyle name="Normal 8 3 2 4 5" xfId="2691" xr:uid="{8DAEB91A-F8F6-41F5-BD2A-7D0A0F67C421}"/>
    <cellStyle name="Normal 8 3 2 5" xfId="2692" xr:uid="{3449F173-3BA0-4670-A39B-05D2F1525A6F}"/>
    <cellStyle name="Normal 8 3 2 5 2" xfId="2693" xr:uid="{837931EE-F606-4E90-8EDA-E4E41A386AE3}"/>
    <cellStyle name="Normal 8 3 2 5 2 2" xfId="4178" xr:uid="{ADEDAFCD-3BDF-4934-8BE4-66A730A806B6}"/>
    <cellStyle name="Normal 8 3 2 5 3" xfId="2694" xr:uid="{F9C971FC-DFA0-403A-844A-D58D0C92C856}"/>
    <cellStyle name="Normal 8 3 2 5 4" xfId="2695" xr:uid="{9B07A9F3-F8D1-4F12-AF89-DF971C34B505}"/>
    <cellStyle name="Normal 8 3 2 6" xfId="2696" xr:uid="{CA99A91E-725A-4CF4-8926-F2897AC32B1F}"/>
    <cellStyle name="Normal 8 3 2 6 2" xfId="2697" xr:uid="{80B2D6F5-7CE7-4FC0-9385-798E6773740E}"/>
    <cellStyle name="Normal 8 3 2 6 3" xfId="2698" xr:uid="{D76258F2-34DC-4683-8449-38246E467BC3}"/>
    <cellStyle name="Normal 8 3 2 6 4" xfId="2699" xr:uid="{F36C17F3-4854-4365-A3CB-9B7C3E086509}"/>
    <cellStyle name="Normal 8 3 2 7" xfId="2700" xr:uid="{0694A8B7-1003-44B2-A13C-A9E4F0E19D3C}"/>
    <cellStyle name="Normal 8 3 2 8" xfId="2701" xr:uid="{7646386D-3AC7-49DA-A2E7-A0030C83203D}"/>
    <cellStyle name="Normal 8 3 2 9" xfId="2702" xr:uid="{477536A6-6B8D-4F73-A592-3B6F91A935AC}"/>
    <cellStyle name="Normal 8 3 3" xfId="2703" xr:uid="{F70DAD7E-E70D-48C9-8E5D-E8D144C3C46F}"/>
    <cellStyle name="Normal 8 3 3 2" xfId="2704" xr:uid="{B227878F-DFA3-435D-AFA1-6902F961A68C}"/>
    <cellStyle name="Normal 8 3 3 2 2" xfId="2705" xr:uid="{FFACEFCA-8C2C-4F31-B773-19BAB8B96710}"/>
    <cellStyle name="Normal 8 3 3 2 2 2" xfId="2706" xr:uid="{98CC2047-5175-45C5-9EAB-D3B7C5CFAE50}"/>
    <cellStyle name="Normal 8 3 3 2 2 2 2" xfId="4179" xr:uid="{664CF11E-51F3-438A-847F-3096C64269CE}"/>
    <cellStyle name="Normal 8 3 3 2 2 2 2 2" xfId="4663" xr:uid="{B0B8FFF5-A24B-42CE-B520-180161F33A1E}"/>
    <cellStyle name="Normal 8 3 3 2 2 2 3" xfId="4664" xr:uid="{BC150F24-D2EF-4BF9-B7FC-C4F11FE2E5F0}"/>
    <cellStyle name="Normal 8 3 3 2 2 3" xfId="2707" xr:uid="{7A663F2A-9443-47C7-AD4B-DE1D1E927063}"/>
    <cellStyle name="Normal 8 3 3 2 2 3 2" xfId="4665" xr:uid="{E4717608-643A-4886-826B-A4A0F003E4C6}"/>
    <cellStyle name="Normal 8 3 3 2 2 4" xfId="2708" xr:uid="{D4366F21-4021-4190-971A-FFD9AB71F1CA}"/>
    <cellStyle name="Normal 8 3 3 2 3" xfId="2709" xr:uid="{F77332C8-E1AC-4B5C-8940-D73D6C9F0F71}"/>
    <cellStyle name="Normal 8 3 3 2 3 2" xfId="2710" xr:uid="{CD154CD3-02F0-476F-9CE4-FFB8E445686C}"/>
    <cellStyle name="Normal 8 3 3 2 3 2 2" xfId="4666" xr:uid="{A602E9F8-1661-4786-A69A-8F3D68F3A1B8}"/>
    <cellStyle name="Normal 8 3 3 2 3 3" xfId="2711" xr:uid="{3FF5D340-EC27-43D2-96F3-F02AB829798A}"/>
    <cellStyle name="Normal 8 3 3 2 3 4" xfId="2712" xr:uid="{2280A84A-D517-4BB3-88B6-A148470CE74D}"/>
    <cellStyle name="Normal 8 3 3 2 4" xfId="2713" xr:uid="{2674D67A-3475-4432-84F5-85DF6A80921E}"/>
    <cellStyle name="Normal 8 3 3 2 4 2" xfId="4667" xr:uid="{524E3293-F527-42BB-9640-18E14B3B5661}"/>
    <cellStyle name="Normal 8 3 3 2 5" xfId="2714" xr:uid="{10A8E7B1-C0F7-4FA7-98DF-30DAD21D1BB7}"/>
    <cellStyle name="Normal 8 3 3 2 6" xfId="2715" xr:uid="{F4462F9B-8AED-4D73-BF33-E794BC309ACC}"/>
    <cellStyle name="Normal 8 3 3 3" xfId="2716" xr:uid="{EC000A1C-F76C-4E0D-BEDD-E9B874ECD2C2}"/>
    <cellStyle name="Normal 8 3 3 3 2" xfId="2717" xr:uid="{8F765268-A44A-4DF5-845B-1388D94DD578}"/>
    <cellStyle name="Normal 8 3 3 3 2 2" xfId="2718" xr:uid="{1F6E43F1-5C4C-461A-ABF3-CE9FBF125549}"/>
    <cellStyle name="Normal 8 3 3 3 2 2 2" xfId="4668" xr:uid="{9F389FA7-8D8B-4A08-AD2B-0FF6F3217376}"/>
    <cellStyle name="Normal 8 3 3 3 2 3" xfId="2719" xr:uid="{3607D8C5-0A29-44FD-92E8-05D599E58527}"/>
    <cellStyle name="Normal 8 3 3 3 2 4" xfId="2720" xr:uid="{CD3DFB2F-6FDC-410E-93A9-72747182F5F9}"/>
    <cellStyle name="Normal 8 3 3 3 3" xfId="2721" xr:uid="{E17CB773-6DEB-453E-BA17-64BB246376E6}"/>
    <cellStyle name="Normal 8 3 3 3 3 2" xfId="4669" xr:uid="{EB7C4FB1-2243-42C0-B5A9-DE4AFC4A3F71}"/>
    <cellStyle name="Normal 8 3 3 3 4" xfId="2722" xr:uid="{6A93AA5A-7E0E-4C69-A99B-42F1E8B0964D}"/>
    <cellStyle name="Normal 8 3 3 3 5" xfId="2723" xr:uid="{E07EF961-5FF2-4A0C-B655-B94025DABA24}"/>
    <cellStyle name="Normal 8 3 3 4" xfId="2724" xr:uid="{3B65EF49-F5B6-4C97-AF88-C5E07212D028}"/>
    <cellStyle name="Normal 8 3 3 4 2" xfId="2725" xr:uid="{BE920AE1-C8A1-4C35-A7A3-351471537031}"/>
    <cellStyle name="Normal 8 3 3 4 2 2" xfId="4670" xr:uid="{C346B64E-6D77-424C-8B8D-55FA63D2020D}"/>
    <cellStyle name="Normal 8 3 3 4 3" xfId="2726" xr:uid="{F78CAD58-91F1-4C65-A4E3-68701E931013}"/>
    <cellStyle name="Normal 8 3 3 4 4" xfId="2727" xr:uid="{C4B52CAF-E0D3-4B28-A1F2-1D4D2EF10514}"/>
    <cellStyle name="Normal 8 3 3 5" xfId="2728" xr:uid="{7BD53375-D3A7-407E-A69A-3467BF7FC8CA}"/>
    <cellStyle name="Normal 8 3 3 5 2" xfId="2729" xr:uid="{BF5FFBDE-8577-4000-BDC3-39E92A51E85A}"/>
    <cellStyle name="Normal 8 3 3 5 3" xfId="2730" xr:uid="{1914B844-876F-4E92-BDFC-7EEF7E66F33B}"/>
    <cellStyle name="Normal 8 3 3 5 4" xfId="2731" xr:uid="{7BED1FE2-6FD2-4F12-B62F-069EBDAD369F}"/>
    <cellStyle name="Normal 8 3 3 6" xfId="2732" xr:uid="{74CCC5C0-E155-4393-83E6-ED779B067BC7}"/>
    <cellStyle name="Normal 8 3 3 7" xfId="2733" xr:uid="{F037FCA2-7653-47D0-96EB-665E94AB6694}"/>
    <cellStyle name="Normal 8 3 3 8" xfId="2734" xr:uid="{330314B8-6CEC-421E-B02A-0694CEEC2D9A}"/>
    <cellStyle name="Normal 8 3 4" xfId="2735" xr:uid="{22F41367-42ED-4507-9E8D-1A29D5B9A131}"/>
    <cellStyle name="Normal 8 3 4 2" xfId="2736" xr:uid="{2B0B40D7-D5F8-422F-AC9D-50B8D926CE68}"/>
    <cellStyle name="Normal 8 3 4 2 2" xfId="2737" xr:uid="{5CC910EA-BDCE-48FF-957C-63359FA4E99E}"/>
    <cellStyle name="Normal 8 3 4 2 2 2" xfId="2738" xr:uid="{1B16FC59-702F-4EC0-B489-37668AF632E4}"/>
    <cellStyle name="Normal 8 3 4 2 2 2 2" xfId="4180" xr:uid="{8199EC83-B3B5-4EFF-A066-028B3EEA6CEA}"/>
    <cellStyle name="Normal 8 3 4 2 2 3" xfId="2739" xr:uid="{2AB4FBFE-1DE7-4271-A0AE-B51A0BA82A1D}"/>
    <cellStyle name="Normal 8 3 4 2 2 4" xfId="2740" xr:uid="{A839C993-5784-4F24-A7CA-3C1D8FB04AFD}"/>
    <cellStyle name="Normal 8 3 4 2 3" xfId="2741" xr:uid="{8115B73C-DB22-42D9-9CF7-220BCECBE2DB}"/>
    <cellStyle name="Normal 8 3 4 2 3 2" xfId="4181" xr:uid="{53219497-E222-410F-80ED-83115E8BDC68}"/>
    <cellStyle name="Normal 8 3 4 2 4" xfId="2742" xr:uid="{739B2DA0-B22B-42EF-9965-A977B66848C1}"/>
    <cellStyle name="Normal 8 3 4 2 5" xfId="2743" xr:uid="{05A81E66-DA6D-40E5-9745-26E1F02312E2}"/>
    <cellStyle name="Normal 8 3 4 3" xfId="2744" xr:uid="{5E473792-D51B-4BFA-875F-410A54CA978F}"/>
    <cellStyle name="Normal 8 3 4 3 2" xfId="2745" xr:uid="{F6C32459-4A77-4A0C-ABC7-FEB22B35DB62}"/>
    <cellStyle name="Normal 8 3 4 3 2 2" xfId="4182" xr:uid="{B0C332D9-1543-4151-981B-E19779B378FF}"/>
    <cellStyle name="Normal 8 3 4 3 3" xfId="2746" xr:uid="{8BCEA9EA-9292-473C-B923-D57AD201924B}"/>
    <cellStyle name="Normal 8 3 4 3 4" xfId="2747" xr:uid="{E20AE1BB-0109-4ED7-9574-2B9C4AD0D153}"/>
    <cellStyle name="Normal 8 3 4 4" xfId="2748" xr:uid="{DC8AFED5-28D1-4249-9B01-138B6286C9A5}"/>
    <cellStyle name="Normal 8 3 4 4 2" xfId="2749" xr:uid="{52135E26-7E9D-4AC7-BC66-3D343DDD2238}"/>
    <cellStyle name="Normal 8 3 4 4 3" xfId="2750" xr:uid="{66964BD0-1194-45A0-AF12-4891E9747D8D}"/>
    <cellStyle name="Normal 8 3 4 4 4" xfId="2751" xr:uid="{1407CB04-4FD9-4E32-8D9C-0B897FFB1C8A}"/>
    <cellStyle name="Normal 8 3 4 5" xfId="2752" xr:uid="{D28DED12-5E04-47CB-865C-7F82A4A86B4E}"/>
    <cellStyle name="Normal 8 3 4 6" xfId="2753" xr:uid="{C881AFB7-20D1-47D6-94C9-3EF31EB8740B}"/>
    <cellStyle name="Normal 8 3 4 7" xfId="2754" xr:uid="{30B38C90-69B3-4A4F-9AF4-D170FCE2695B}"/>
    <cellStyle name="Normal 8 3 5" xfId="2755" xr:uid="{0BD01057-6294-45DC-9C6D-B98DAC04AFC9}"/>
    <cellStyle name="Normal 8 3 5 2" xfId="2756" xr:uid="{CDFA6510-7B9D-4723-8DF9-42B54FAF1ECA}"/>
    <cellStyle name="Normal 8 3 5 2 2" xfId="2757" xr:uid="{F15105B1-6A82-4DAC-B157-31789DDBFA61}"/>
    <cellStyle name="Normal 8 3 5 2 2 2" xfId="4183" xr:uid="{25219CF9-90D9-420B-B8E6-E2807D079C32}"/>
    <cellStyle name="Normal 8 3 5 2 3" xfId="2758" xr:uid="{7FEA9523-4FB6-44A5-AABE-9161DA7ACF46}"/>
    <cellStyle name="Normal 8 3 5 2 4" xfId="2759" xr:uid="{BCBA41D1-B2CE-4746-80CE-42889AE88AAB}"/>
    <cellStyle name="Normal 8 3 5 3" xfId="2760" xr:uid="{BBD8E0B9-DBBD-4ED6-8359-C61CE7BB4AA4}"/>
    <cellStyle name="Normal 8 3 5 3 2" xfId="2761" xr:uid="{5EAB3EF6-9B37-4C77-8A3F-19427831D69E}"/>
    <cellStyle name="Normal 8 3 5 3 3" xfId="2762" xr:uid="{F8391A2C-C3FA-4538-9E8A-B07BD233B1CE}"/>
    <cellStyle name="Normal 8 3 5 3 4" xfId="2763" xr:uid="{9CD21B80-47E3-4D34-AD0D-29A94844DFC6}"/>
    <cellStyle name="Normal 8 3 5 4" xfId="2764" xr:uid="{C535145F-928B-4108-96F0-21DCE38AE3AE}"/>
    <cellStyle name="Normal 8 3 5 5" xfId="2765" xr:uid="{A9038BE4-F344-480D-8E24-07B3EA8F441A}"/>
    <cellStyle name="Normal 8 3 5 6" xfId="2766" xr:uid="{7582EBBF-63E5-4713-9CD8-D97F75EC4687}"/>
    <cellStyle name="Normal 8 3 6" xfId="2767" xr:uid="{56281199-6D9C-4361-9ED2-6C23C840E928}"/>
    <cellStyle name="Normal 8 3 6 2" xfId="2768" xr:uid="{9AF21CD6-493F-433B-8CEC-0456D849BBF5}"/>
    <cellStyle name="Normal 8 3 6 2 2" xfId="2769" xr:uid="{FBE5DB1D-EA4F-4F99-BF4F-8F12164B917B}"/>
    <cellStyle name="Normal 8 3 6 2 3" xfId="2770" xr:uid="{16D42D43-5DA3-4A43-B7ED-4B3E04DDCDFD}"/>
    <cellStyle name="Normal 8 3 6 2 4" xfId="2771" xr:uid="{1A54ADB5-E63C-4F11-9A75-96A30E963513}"/>
    <cellStyle name="Normal 8 3 6 3" xfId="2772" xr:uid="{5B28AE41-7464-4BAE-8ACD-7F38CCD4D706}"/>
    <cellStyle name="Normal 8 3 6 4" xfId="2773" xr:uid="{7A31C137-42FE-44FD-BB2A-97E3551280E2}"/>
    <cellStyle name="Normal 8 3 6 5" xfId="2774" xr:uid="{685934A9-A68E-402E-9277-F40F95012C85}"/>
    <cellStyle name="Normal 8 3 7" xfId="2775" xr:uid="{C81EF951-52CC-4C4A-AAFB-9EA988C18D22}"/>
    <cellStyle name="Normal 8 3 7 2" xfId="2776" xr:uid="{1096864D-9A12-4125-B978-66EE44686BE6}"/>
    <cellStyle name="Normal 8 3 7 3" xfId="2777" xr:uid="{7545C0D1-8B32-476D-9531-AD0283FD0DDB}"/>
    <cellStyle name="Normal 8 3 7 4" xfId="2778" xr:uid="{4B34D611-D97B-4DF8-806E-DB960DD038F7}"/>
    <cellStyle name="Normal 8 3 8" xfId="2779" xr:uid="{24E479CF-1637-43A9-BED6-D0B034A70D92}"/>
    <cellStyle name="Normal 8 3 8 2" xfId="2780" xr:uid="{73E68D17-164A-4234-81E0-5F0DED45E502}"/>
    <cellStyle name="Normal 8 3 8 3" xfId="2781" xr:uid="{058177D9-631E-4EDA-8F61-7EF2AEDE0BBF}"/>
    <cellStyle name="Normal 8 3 8 4" xfId="2782" xr:uid="{B725EBE7-B827-41E2-971D-57DCEA4EDD70}"/>
    <cellStyle name="Normal 8 3 9" xfId="2783" xr:uid="{8B3DD671-FB5D-4B04-8103-D52785E6E800}"/>
    <cellStyle name="Normal 8 4" xfId="2784" xr:uid="{A4F6F940-5E94-4147-90D5-D0327621C88F}"/>
    <cellStyle name="Normal 8 4 10" xfId="2785" xr:uid="{BBF9D899-A5E3-456C-A3FC-EB6F0D1E7F88}"/>
    <cellStyle name="Normal 8 4 11" xfId="2786" xr:uid="{EE4FEFDC-C7B8-44A4-9E2A-ED63E9E7672D}"/>
    <cellStyle name="Normal 8 4 2" xfId="2787" xr:uid="{FE795062-8F63-4092-8524-B139DCFAFC24}"/>
    <cellStyle name="Normal 8 4 2 2" xfId="2788" xr:uid="{0CF32C9F-7E80-4F77-94D5-AF09A973934D}"/>
    <cellStyle name="Normal 8 4 2 2 2" xfId="2789" xr:uid="{00F3D30C-5EF0-4AC1-A985-50E34D3169DE}"/>
    <cellStyle name="Normal 8 4 2 2 2 2" xfId="2790" xr:uid="{2663CDA0-36A6-415E-9E74-12EF95C0A226}"/>
    <cellStyle name="Normal 8 4 2 2 2 2 2" xfId="2791" xr:uid="{EEF31751-4A31-45C7-ABDC-6F364C025716}"/>
    <cellStyle name="Normal 8 4 2 2 2 2 3" xfId="2792" xr:uid="{C186C5CD-343D-4156-9B2A-702106E7E3EF}"/>
    <cellStyle name="Normal 8 4 2 2 2 2 4" xfId="2793" xr:uid="{6536DC16-7446-424E-9B5D-9033026D2F84}"/>
    <cellStyle name="Normal 8 4 2 2 2 3" xfId="2794" xr:uid="{4F3433B8-277F-4CEB-803D-3F95CF2F60CC}"/>
    <cellStyle name="Normal 8 4 2 2 2 3 2" xfId="2795" xr:uid="{9E038DC8-9789-47D4-A512-92EBB4D6D2B3}"/>
    <cellStyle name="Normal 8 4 2 2 2 3 3" xfId="2796" xr:uid="{4E5F3579-3933-4F1A-92A7-72FBDFDEE777}"/>
    <cellStyle name="Normal 8 4 2 2 2 3 4" xfId="2797" xr:uid="{BEE78927-F3B4-48AE-90B2-A8DF4F21F5DC}"/>
    <cellStyle name="Normal 8 4 2 2 2 4" xfId="2798" xr:uid="{354130D0-62F1-4DD8-A1CE-E01EC6341C13}"/>
    <cellStyle name="Normal 8 4 2 2 2 5" xfId="2799" xr:uid="{9AACC36E-96E7-43F3-9830-282148131090}"/>
    <cellStyle name="Normal 8 4 2 2 2 6" xfId="2800" xr:uid="{F5C1645B-8F08-4264-9D38-A1F2847D2766}"/>
    <cellStyle name="Normal 8 4 2 2 3" xfId="2801" xr:uid="{D68452DC-19C8-4024-9C2C-22B7CB293F20}"/>
    <cellStyle name="Normal 8 4 2 2 3 2" xfId="2802" xr:uid="{06A7F353-0D88-41AA-8C44-C18D9969EB58}"/>
    <cellStyle name="Normal 8 4 2 2 3 2 2" xfId="2803" xr:uid="{E37F9A0F-927C-4A83-853F-719564EEB5DC}"/>
    <cellStyle name="Normal 8 4 2 2 3 2 3" xfId="2804" xr:uid="{D28FCD52-6CF6-45AE-95E4-E8A845003BCA}"/>
    <cellStyle name="Normal 8 4 2 2 3 2 4" xfId="2805" xr:uid="{005A7877-F826-4BE5-BEEB-BFD064000B74}"/>
    <cellStyle name="Normal 8 4 2 2 3 3" xfId="2806" xr:uid="{2BB1DB90-054F-4D47-9083-985D25145811}"/>
    <cellStyle name="Normal 8 4 2 2 3 4" xfId="2807" xr:uid="{F18C76C2-B157-4250-88E3-1DD4D54635BD}"/>
    <cellStyle name="Normal 8 4 2 2 3 5" xfId="2808" xr:uid="{CE64D2E2-A079-49DD-AE1B-494A38DCF9B5}"/>
    <cellStyle name="Normal 8 4 2 2 4" xfId="2809" xr:uid="{592E3211-F937-4CCD-9783-154FDE0F76AC}"/>
    <cellStyle name="Normal 8 4 2 2 4 2" xfId="2810" xr:uid="{0BA17AA8-74DF-4FB1-B44F-4EDAE5FDD2D0}"/>
    <cellStyle name="Normal 8 4 2 2 4 3" xfId="2811" xr:uid="{9F86FB07-C71C-40CF-B84E-59025A7F2D94}"/>
    <cellStyle name="Normal 8 4 2 2 4 4" xfId="2812" xr:uid="{E1549C23-AA45-4AAE-92A6-84830A29AB27}"/>
    <cellStyle name="Normal 8 4 2 2 5" xfId="2813" xr:uid="{614BEB3B-8E32-4847-BCBE-1B122B487A6D}"/>
    <cellStyle name="Normal 8 4 2 2 5 2" xfId="2814" xr:uid="{9927CDE5-F8D1-47FD-8784-2428C581E575}"/>
    <cellStyle name="Normal 8 4 2 2 5 3" xfId="2815" xr:uid="{D963D72A-7562-40D2-9209-F642A8DAD7EC}"/>
    <cellStyle name="Normal 8 4 2 2 5 4" xfId="2816" xr:uid="{65D9FE78-95EE-42E3-88FE-2F8AAD87298F}"/>
    <cellStyle name="Normal 8 4 2 2 6" xfId="2817" xr:uid="{26CE231B-FFDC-4F2E-81EA-B05A5264D608}"/>
    <cellStyle name="Normal 8 4 2 2 7" xfId="2818" xr:uid="{C3C3540B-7229-4FD7-A4B6-D10C6C8A8340}"/>
    <cellStyle name="Normal 8 4 2 2 8" xfId="2819" xr:uid="{C5C9A7CF-0E16-4C70-8EC8-D7CAE56B4827}"/>
    <cellStyle name="Normal 8 4 2 3" xfId="2820" xr:uid="{C2494D53-0A37-4F72-984A-C97650A01056}"/>
    <cellStyle name="Normal 8 4 2 3 2" xfId="2821" xr:uid="{784A17DD-F08A-454D-A971-0018F5DA0E22}"/>
    <cellStyle name="Normal 8 4 2 3 2 2" xfId="2822" xr:uid="{F30556BD-5D2A-4D22-8E1E-7F746720975A}"/>
    <cellStyle name="Normal 8 4 2 3 2 3" xfId="2823" xr:uid="{4D16A1A4-AAE9-4FC7-B6D7-A9C73F8AA3DA}"/>
    <cellStyle name="Normal 8 4 2 3 2 4" xfId="2824" xr:uid="{0B9F5131-D503-4591-A1C4-E37C09DC524F}"/>
    <cellStyle name="Normal 8 4 2 3 3" xfId="2825" xr:uid="{3F513EC1-FFBA-431B-92CD-9F0B998AD5B7}"/>
    <cellStyle name="Normal 8 4 2 3 3 2" xfId="2826" xr:uid="{350E47CA-1C12-45AF-B0A3-FBA1154479BD}"/>
    <cellStyle name="Normal 8 4 2 3 3 3" xfId="2827" xr:uid="{0C254378-A858-4861-A0A6-554F5474ACD4}"/>
    <cellStyle name="Normal 8 4 2 3 3 4" xfId="2828" xr:uid="{16927DC9-C47B-436A-842D-13CB0F8A2901}"/>
    <cellStyle name="Normal 8 4 2 3 4" xfId="2829" xr:uid="{D0F6DE7A-3BB3-4097-B94C-C8C763A6F8B4}"/>
    <cellStyle name="Normal 8 4 2 3 5" xfId="2830" xr:uid="{37C501D0-D7A2-48B5-AD09-CA673F26D6BE}"/>
    <cellStyle name="Normal 8 4 2 3 6" xfId="2831" xr:uid="{368225A1-23B4-4760-B8DD-187BB99E912E}"/>
    <cellStyle name="Normal 8 4 2 4" xfId="2832" xr:uid="{E78B8103-D8E8-4A57-8718-4767C374AFE4}"/>
    <cellStyle name="Normal 8 4 2 4 2" xfId="2833" xr:uid="{6883278C-FA5F-45DE-9BF7-20A3F80E6363}"/>
    <cellStyle name="Normal 8 4 2 4 2 2" xfId="2834" xr:uid="{D81AF8CA-5EA5-42FD-93CD-27AA1EEB47FE}"/>
    <cellStyle name="Normal 8 4 2 4 2 3" xfId="2835" xr:uid="{2F0920CE-9559-4B4E-9AAF-0015062E5078}"/>
    <cellStyle name="Normal 8 4 2 4 2 4" xfId="2836" xr:uid="{2739F096-B6CE-46BD-9113-D8E610E390AC}"/>
    <cellStyle name="Normal 8 4 2 4 3" xfId="2837" xr:uid="{44893542-7EC7-4B68-B4BD-C9FE785430BD}"/>
    <cellStyle name="Normal 8 4 2 4 4" xfId="2838" xr:uid="{59A627D6-D2E0-4134-839C-F64F870FAE9F}"/>
    <cellStyle name="Normal 8 4 2 4 5" xfId="2839" xr:uid="{1C9D3232-0FA4-40BA-B0AE-47830A949487}"/>
    <cellStyle name="Normal 8 4 2 5" xfId="2840" xr:uid="{E45B95DA-AA6A-476C-A35A-A83DCA57D6D1}"/>
    <cellStyle name="Normal 8 4 2 5 2" xfId="2841" xr:uid="{C2FBD758-6B0C-4A60-8502-9E5A0F94197A}"/>
    <cellStyle name="Normal 8 4 2 5 3" xfId="2842" xr:uid="{EFD9A9C0-75AE-4638-AA04-3E01CCD1CA68}"/>
    <cellStyle name="Normal 8 4 2 5 4" xfId="2843" xr:uid="{C54A0FEF-9FB2-46DA-A0FC-68D93B3D0554}"/>
    <cellStyle name="Normal 8 4 2 6" xfId="2844" xr:uid="{0B5274B9-67C5-469C-AAF6-A05447653766}"/>
    <cellStyle name="Normal 8 4 2 6 2" xfId="2845" xr:uid="{C701283E-CF55-4B63-AA89-0AD53EA20971}"/>
    <cellStyle name="Normal 8 4 2 6 3" xfId="2846" xr:uid="{CA059F5F-4160-4BD1-BD4F-8BADBFA84D05}"/>
    <cellStyle name="Normal 8 4 2 6 4" xfId="2847" xr:uid="{45D80599-FBEA-4CDF-8FE5-A5B9FAF897F4}"/>
    <cellStyle name="Normal 8 4 2 7" xfId="2848" xr:uid="{084D6A6E-0971-4307-B324-DED3EEA9CD85}"/>
    <cellStyle name="Normal 8 4 2 8" xfId="2849" xr:uid="{0969E473-685A-444D-A622-8B9E8D5C3A79}"/>
    <cellStyle name="Normal 8 4 2 9" xfId="2850" xr:uid="{CFF24D4D-3C1D-43A2-81FF-AF59B0C39975}"/>
    <cellStyle name="Normal 8 4 3" xfId="2851" xr:uid="{23ED420D-70C6-4117-AC67-9B60F6DB91AE}"/>
    <cellStyle name="Normal 8 4 3 2" xfId="2852" xr:uid="{0C9C087D-4F85-4452-8F8F-1692390C0490}"/>
    <cellStyle name="Normal 8 4 3 2 2" xfId="2853" xr:uid="{30F3AE65-A1A9-4A70-A058-538CBB398C97}"/>
    <cellStyle name="Normal 8 4 3 2 2 2" xfId="2854" xr:uid="{E0BD7DC2-09A4-41BB-A913-6144CD4006C1}"/>
    <cellStyle name="Normal 8 4 3 2 2 2 2" xfId="4184" xr:uid="{30C1AB63-1E12-4665-B3AF-6E6285011923}"/>
    <cellStyle name="Normal 8 4 3 2 2 3" xfId="2855" xr:uid="{DD35DEC2-16A4-44F7-A544-E72824F3E243}"/>
    <cellStyle name="Normal 8 4 3 2 2 4" xfId="2856" xr:uid="{FDA68C7B-811C-49A0-A1C9-2BE37619E2DF}"/>
    <cellStyle name="Normal 8 4 3 2 3" xfId="2857" xr:uid="{9C783159-C2A9-4252-A1EA-1E212C3E9C1F}"/>
    <cellStyle name="Normal 8 4 3 2 3 2" xfId="2858" xr:uid="{3697045D-6C10-402B-AB03-10D8861A2005}"/>
    <cellStyle name="Normal 8 4 3 2 3 3" xfId="2859" xr:uid="{F5B6B76C-C017-48AD-A7D8-D1D814DD12E8}"/>
    <cellStyle name="Normal 8 4 3 2 3 4" xfId="2860" xr:uid="{30C06F61-25AF-4DFF-AEBB-FCB22F7F5E0E}"/>
    <cellStyle name="Normal 8 4 3 2 4" xfId="2861" xr:uid="{1D0E2FF2-59C2-4873-B7B6-35875E10B6C8}"/>
    <cellStyle name="Normal 8 4 3 2 5" xfId="2862" xr:uid="{A773043B-D0CA-490D-AE25-53800154BCCD}"/>
    <cellStyle name="Normal 8 4 3 2 6" xfId="2863" xr:uid="{261E9219-2DF8-48AA-A337-DED1913EA72E}"/>
    <cellStyle name="Normal 8 4 3 3" xfId="2864" xr:uid="{8EE9E596-A772-4BDD-B6F0-05C8E6E55331}"/>
    <cellStyle name="Normal 8 4 3 3 2" xfId="2865" xr:uid="{1BEE7DE3-F614-4DE3-B519-E22715B350B0}"/>
    <cellStyle name="Normal 8 4 3 3 2 2" xfId="2866" xr:uid="{DBDBD218-42E2-4AE5-9998-2D9386C63711}"/>
    <cellStyle name="Normal 8 4 3 3 2 3" xfId="2867" xr:uid="{DC4080EB-5A3B-48E1-A97C-C42967BECBD4}"/>
    <cellStyle name="Normal 8 4 3 3 2 4" xfId="2868" xr:uid="{AE875817-9D85-4212-BDC4-1E26C39DDCD9}"/>
    <cellStyle name="Normal 8 4 3 3 3" xfId="2869" xr:uid="{75982EDC-8D7C-4E4B-BF0B-30565E809F95}"/>
    <cellStyle name="Normal 8 4 3 3 4" xfId="2870" xr:uid="{BC29A079-DB2E-40A1-8439-B813F6C2223C}"/>
    <cellStyle name="Normal 8 4 3 3 5" xfId="2871" xr:uid="{518F38BC-3059-4753-A2D5-BD84E90286C7}"/>
    <cellStyle name="Normal 8 4 3 4" xfId="2872" xr:uid="{1788D260-8CB2-48BC-A863-1169ECFE8D45}"/>
    <cellStyle name="Normal 8 4 3 4 2" xfId="2873" xr:uid="{A6C5811E-67D8-46C8-BCB1-A0DB530A2F35}"/>
    <cellStyle name="Normal 8 4 3 4 3" xfId="2874" xr:uid="{CAAAAEC2-6A65-4AFB-ACE5-882F7691B19A}"/>
    <cellStyle name="Normal 8 4 3 4 4" xfId="2875" xr:uid="{8AE95E78-879D-48FE-B3E7-45C32BD60497}"/>
    <cellStyle name="Normal 8 4 3 5" xfId="2876" xr:uid="{D9C68278-71ED-403E-A76A-C5BC49D99C2C}"/>
    <cellStyle name="Normal 8 4 3 5 2" xfId="2877" xr:uid="{6FE6D75F-05FF-460D-8FD0-9F29D73F9921}"/>
    <cellStyle name="Normal 8 4 3 5 3" xfId="2878" xr:uid="{D653CE6D-CBEE-4A76-B792-500377B1D57A}"/>
    <cellStyle name="Normal 8 4 3 5 4" xfId="2879" xr:uid="{69F9C3C0-DE32-4C71-B4C1-B3E512444AFE}"/>
    <cellStyle name="Normal 8 4 3 6" xfId="2880" xr:uid="{61A49097-058F-4D05-BF8A-1CE5845563D1}"/>
    <cellStyle name="Normal 8 4 3 7" xfId="2881" xr:uid="{0FD02F2C-34E3-4D50-84CC-7C7872800092}"/>
    <cellStyle name="Normal 8 4 3 8" xfId="2882" xr:uid="{FDE90FED-BB85-4116-BACF-E1EC903273B4}"/>
    <cellStyle name="Normal 8 4 4" xfId="2883" xr:uid="{0223B0F7-7B1B-4E43-98CB-DEA19E9A75DF}"/>
    <cellStyle name="Normal 8 4 4 2" xfId="2884" xr:uid="{CCA5D210-4620-46DA-BBD0-4BCCC5254D25}"/>
    <cellStyle name="Normal 8 4 4 2 2" xfId="2885" xr:uid="{68AB81EE-4402-4E75-817B-7D627C9246F5}"/>
    <cellStyle name="Normal 8 4 4 2 2 2" xfId="2886" xr:uid="{3ECB7EE9-4ADD-419F-8ECA-671D74792B1D}"/>
    <cellStyle name="Normal 8 4 4 2 2 3" xfId="2887" xr:uid="{7C365C08-EFA8-432C-A48E-982007E5777A}"/>
    <cellStyle name="Normal 8 4 4 2 2 4" xfId="2888" xr:uid="{E621F2FA-B054-4E6D-BB98-8288652103EA}"/>
    <cellStyle name="Normal 8 4 4 2 3" xfId="2889" xr:uid="{530B5DE0-24A2-468A-A1A8-B41F89D81D52}"/>
    <cellStyle name="Normal 8 4 4 2 4" xfId="2890" xr:uid="{5650C0CD-F4B6-4846-ACA1-E844501EC3B0}"/>
    <cellStyle name="Normal 8 4 4 2 5" xfId="2891" xr:uid="{4AFE57F1-BDD4-4E7D-B3BF-4983E936863E}"/>
    <cellStyle name="Normal 8 4 4 3" xfId="2892" xr:uid="{464113CD-102D-4F00-BC2D-26AFFB65C32B}"/>
    <cellStyle name="Normal 8 4 4 3 2" xfId="2893" xr:uid="{0B1BCE27-A914-4A59-BCF2-2A8FC43B42E7}"/>
    <cellStyle name="Normal 8 4 4 3 3" xfId="2894" xr:uid="{42B3C705-9226-4838-89D3-C6DBB4E60023}"/>
    <cellStyle name="Normal 8 4 4 3 4" xfId="2895" xr:uid="{B00D489C-CECE-4F04-B88C-EE2E789536D4}"/>
    <cellStyle name="Normal 8 4 4 4" xfId="2896" xr:uid="{E1BC6C14-DDBE-49C3-9681-9F7C5E047025}"/>
    <cellStyle name="Normal 8 4 4 4 2" xfId="2897" xr:uid="{59DB602C-B741-4590-86D7-771BEC25915E}"/>
    <cellStyle name="Normal 8 4 4 4 3" xfId="2898" xr:uid="{3E3F27D2-DBEB-4B68-96F5-CA628DA4ADDD}"/>
    <cellStyle name="Normal 8 4 4 4 4" xfId="2899" xr:uid="{8DA73936-B2A8-4E78-868F-58F4BA2429C9}"/>
    <cellStyle name="Normal 8 4 4 5" xfId="2900" xr:uid="{973B4077-ADF0-4C8B-9567-FABA82D0EE60}"/>
    <cellStyle name="Normal 8 4 4 6" xfId="2901" xr:uid="{BCCADB13-020C-4520-A42D-6983A02F4BD7}"/>
    <cellStyle name="Normal 8 4 4 7" xfId="2902" xr:uid="{F1EF7E16-562C-46C6-B579-F3404EC54E05}"/>
    <cellStyle name="Normal 8 4 5" xfId="2903" xr:uid="{E8C9F354-A6CB-4FD1-A689-8E502FD0488E}"/>
    <cellStyle name="Normal 8 4 5 2" xfId="2904" xr:uid="{BB4E57BF-B811-4B26-AB10-D98D899BF929}"/>
    <cellStyle name="Normal 8 4 5 2 2" xfId="2905" xr:uid="{8DF6EB8F-78FB-4358-B290-22EA945D6330}"/>
    <cellStyle name="Normal 8 4 5 2 3" xfId="2906" xr:uid="{70D95D78-FACE-4A20-9BFE-88AAB2FDD2F0}"/>
    <cellStyle name="Normal 8 4 5 2 4" xfId="2907" xr:uid="{5889E37E-67FC-4002-9895-F8F7F23B5F27}"/>
    <cellStyle name="Normal 8 4 5 3" xfId="2908" xr:uid="{18520DE7-1E10-496E-A68D-B80906C2D4CF}"/>
    <cellStyle name="Normal 8 4 5 3 2" xfId="2909" xr:uid="{61F735BF-3C31-4D90-BABD-3CB825FCD934}"/>
    <cellStyle name="Normal 8 4 5 3 3" xfId="2910" xr:uid="{901F1122-3E02-4D9C-99AB-1A265B1C8396}"/>
    <cellStyle name="Normal 8 4 5 3 4" xfId="2911" xr:uid="{F2D7DC1C-5978-41AB-B4AC-F50E553200A8}"/>
    <cellStyle name="Normal 8 4 5 4" xfId="2912" xr:uid="{4C87A1CD-A89D-4900-9DFA-9F7883EC6B8B}"/>
    <cellStyle name="Normal 8 4 5 5" xfId="2913" xr:uid="{24FA8E9A-6EC2-46A0-BFF4-EED239FF5165}"/>
    <cellStyle name="Normal 8 4 5 6" xfId="2914" xr:uid="{771691B1-8938-4C33-B508-3E19548C3149}"/>
    <cellStyle name="Normal 8 4 6" xfId="2915" xr:uid="{800C3E97-7C56-4296-B2F1-2B7298019780}"/>
    <cellStyle name="Normal 8 4 6 2" xfId="2916" xr:uid="{6ED8DD27-8F1E-49F2-B76B-88EEABEF078D}"/>
    <cellStyle name="Normal 8 4 6 2 2" xfId="2917" xr:uid="{D1F8F947-DE4F-4FD2-A1A1-DF3ED30CB73E}"/>
    <cellStyle name="Normal 8 4 6 2 3" xfId="2918" xr:uid="{B78CBB59-53F6-4653-AC19-B933517D6215}"/>
    <cellStyle name="Normal 8 4 6 2 4" xfId="2919" xr:uid="{52CEA2B8-6D8D-4590-AD49-16C1DDD3C32D}"/>
    <cellStyle name="Normal 8 4 6 3" xfId="2920" xr:uid="{D3591483-9167-4BB6-8A71-855F2D13F30C}"/>
    <cellStyle name="Normal 8 4 6 4" xfId="2921" xr:uid="{628EF46B-5214-4FE5-8AF4-E993C4FE5C83}"/>
    <cellStyle name="Normal 8 4 6 5" xfId="2922" xr:uid="{EC23348B-520B-4FEC-B369-E2648599371D}"/>
    <cellStyle name="Normal 8 4 7" xfId="2923" xr:uid="{126F7BAF-0841-43D2-9BF1-216EED51A85C}"/>
    <cellStyle name="Normal 8 4 7 2" xfId="2924" xr:uid="{4312286A-6227-4EA9-84EB-2F8F8B7D5732}"/>
    <cellStyle name="Normal 8 4 7 3" xfId="2925" xr:uid="{EE0755A1-F0AA-44D4-87B9-F15D584ED0F5}"/>
    <cellStyle name="Normal 8 4 7 4" xfId="2926" xr:uid="{5884AA44-F252-4573-8B7D-EC8E14188AF3}"/>
    <cellStyle name="Normal 8 4 8" xfId="2927" xr:uid="{6240C615-35FB-4C66-A1AF-F6EF6C831ABD}"/>
    <cellStyle name="Normal 8 4 8 2" xfId="2928" xr:uid="{F2C9C53A-FA37-499D-BD7C-B9457F4117D0}"/>
    <cellStyle name="Normal 8 4 8 3" xfId="2929" xr:uid="{13C556BD-3AF3-4BC8-B5A2-3DD190325852}"/>
    <cellStyle name="Normal 8 4 8 4" xfId="2930" xr:uid="{355F4F59-3046-480F-A418-F0EFEF894529}"/>
    <cellStyle name="Normal 8 4 9" xfId="2931" xr:uid="{E5624095-916D-4D86-835A-F4567FF0BB7C}"/>
    <cellStyle name="Normal 8 5" xfId="2932" xr:uid="{486DC8B8-0341-46F5-8AE4-E8EAD6BA7524}"/>
    <cellStyle name="Normal 8 5 2" xfId="2933" xr:uid="{B6F691A1-2756-4D0E-A1BE-266E65991207}"/>
    <cellStyle name="Normal 8 5 2 2" xfId="2934" xr:uid="{5AB60EE5-AEE4-4961-952F-D1BD3ACC39A9}"/>
    <cellStyle name="Normal 8 5 2 2 2" xfId="2935" xr:uid="{0183F226-A7E9-45B6-B5CB-8681153F5A1B}"/>
    <cellStyle name="Normal 8 5 2 2 2 2" xfId="2936" xr:uid="{6560E3AD-9218-479B-A5B0-5F5592C4CC28}"/>
    <cellStyle name="Normal 8 5 2 2 2 3" xfId="2937" xr:uid="{B97D0EF6-03DD-43DA-BA40-5C84C2C77FE8}"/>
    <cellStyle name="Normal 8 5 2 2 2 4" xfId="2938" xr:uid="{BD81E647-844D-4969-A277-804DB58F6694}"/>
    <cellStyle name="Normal 8 5 2 2 3" xfId="2939" xr:uid="{165C10C1-E8B1-4C33-AF48-4A9A5E558A4C}"/>
    <cellStyle name="Normal 8 5 2 2 3 2" xfId="2940" xr:uid="{C2E54932-6644-42FA-97FD-E49F50B53632}"/>
    <cellStyle name="Normal 8 5 2 2 3 3" xfId="2941" xr:uid="{C719F5B8-B873-4C2C-A94C-8DB2568BCD69}"/>
    <cellStyle name="Normal 8 5 2 2 3 4" xfId="2942" xr:uid="{A8E22160-6570-452D-8FA9-6CCF0E45CF78}"/>
    <cellStyle name="Normal 8 5 2 2 4" xfId="2943" xr:uid="{E2E88329-2897-4CE4-86F9-B2125DBF7C27}"/>
    <cellStyle name="Normal 8 5 2 2 5" xfId="2944" xr:uid="{AA77F585-FDCC-44AA-B8C3-E73FDEAFC1DC}"/>
    <cellStyle name="Normal 8 5 2 2 6" xfId="2945" xr:uid="{E4AACB50-1FEA-4259-A681-5F13C4B0035D}"/>
    <cellStyle name="Normal 8 5 2 3" xfId="2946" xr:uid="{2ACAA0C4-5EDE-4FED-A0D1-7D5C385114E1}"/>
    <cellStyle name="Normal 8 5 2 3 2" xfId="2947" xr:uid="{2A062DB8-237F-48D3-98A0-308E43EB7EA8}"/>
    <cellStyle name="Normal 8 5 2 3 2 2" xfId="2948" xr:uid="{44939022-FCFB-403A-821E-F05AC860B94A}"/>
    <cellStyle name="Normal 8 5 2 3 2 3" xfId="2949" xr:uid="{37D0F437-9711-4B02-952B-889922395E04}"/>
    <cellStyle name="Normal 8 5 2 3 2 4" xfId="2950" xr:uid="{7FA9685C-25E1-468F-82C7-6F633BA223F4}"/>
    <cellStyle name="Normal 8 5 2 3 3" xfId="2951" xr:uid="{50B8D851-0965-4B5A-86FA-50183A58FD1B}"/>
    <cellStyle name="Normal 8 5 2 3 4" xfId="2952" xr:uid="{ED9A84E0-9BEF-4BE0-BCC6-1CE5286486B7}"/>
    <cellStyle name="Normal 8 5 2 3 5" xfId="2953" xr:uid="{537941F9-CBF2-4863-AA4B-4FD1550126C2}"/>
    <cellStyle name="Normal 8 5 2 4" xfId="2954" xr:uid="{66753552-3597-4BF4-B28C-B07896AF9658}"/>
    <cellStyle name="Normal 8 5 2 4 2" xfId="2955" xr:uid="{7805010A-CEFB-46D5-86C3-29A5C95BCF1C}"/>
    <cellStyle name="Normal 8 5 2 4 3" xfId="2956" xr:uid="{092D8175-6F6B-4D11-B3F0-BF03A9091624}"/>
    <cellStyle name="Normal 8 5 2 4 4" xfId="2957" xr:uid="{DEEC0A0E-D725-4DF8-A6DC-14CAC7658048}"/>
    <cellStyle name="Normal 8 5 2 5" xfId="2958" xr:uid="{A0F32D94-A80D-42C1-888B-E242E8B6CE01}"/>
    <cellStyle name="Normal 8 5 2 5 2" xfId="2959" xr:uid="{A4BA0F09-F849-4946-8929-31FA92E23907}"/>
    <cellStyle name="Normal 8 5 2 5 3" xfId="2960" xr:uid="{9DC005AB-1B4B-46AB-AE6B-8ABFD2D148B5}"/>
    <cellStyle name="Normal 8 5 2 5 4" xfId="2961" xr:uid="{98766594-D7BE-40E0-AC50-08FF5F6611FF}"/>
    <cellStyle name="Normal 8 5 2 6" xfId="2962" xr:uid="{8354264D-E28D-4E86-AC88-6B6659439B3D}"/>
    <cellStyle name="Normal 8 5 2 7" xfId="2963" xr:uid="{569AA43A-636C-4DBE-8D53-EB28E83861D4}"/>
    <cellStyle name="Normal 8 5 2 8" xfId="2964" xr:uid="{1CD0CBD8-674A-40BC-9C82-F668C35E10F7}"/>
    <cellStyle name="Normal 8 5 3" xfId="2965" xr:uid="{7C3CB5E1-D55F-46C6-8ABD-54820D5976E5}"/>
    <cellStyle name="Normal 8 5 3 2" xfId="2966" xr:uid="{44363640-5AA3-4ABA-86C8-5925C684C912}"/>
    <cellStyle name="Normal 8 5 3 2 2" xfId="2967" xr:uid="{35E0F0BC-9118-47C5-8AB2-58463D3CBD3C}"/>
    <cellStyle name="Normal 8 5 3 2 3" xfId="2968" xr:uid="{B65CA3C9-951C-417E-8F82-937C93227D2E}"/>
    <cellStyle name="Normal 8 5 3 2 4" xfId="2969" xr:uid="{EA7BCE78-FCEA-49A9-A422-E9485B8DC7E5}"/>
    <cellStyle name="Normal 8 5 3 3" xfId="2970" xr:uid="{420CA09A-9127-4FA1-8B35-C4EA6EE07B66}"/>
    <cellStyle name="Normal 8 5 3 3 2" xfId="2971" xr:uid="{F9B4B6A9-E913-4BF0-8B04-DDDB24EDBDDC}"/>
    <cellStyle name="Normal 8 5 3 3 3" xfId="2972" xr:uid="{9328C5F1-EA51-4D02-9AFB-DB8F9DAD521D}"/>
    <cellStyle name="Normal 8 5 3 3 4" xfId="2973" xr:uid="{05656068-517A-4757-B0D5-444B24F1E379}"/>
    <cellStyle name="Normal 8 5 3 4" xfId="2974" xr:uid="{A5EB034A-8AB7-4923-A3E2-0668E4C2ECF3}"/>
    <cellStyle name="Normal 8 5 3 5" xfId="2975" xr:uid="{00111E04-DF18-4A4E-A551-2FB45222BEB8}"/>
    <cellStyle name="Normal 8 5 3 6" xfId="2976" xr:uid="{3CF4E839-5A41-4F5C-944D-2C892DCDF9A3}"/>
    <cellStyle name="Normal 8 5 4" xfId="2977" xr:uid="{81037B46-9FE7-48E0-8543-06CF24F1AF68}"/>
    <cellStyle name="Normal 8 5 4 2" xfId="2978" xr:uid="{FC53D28B-B190-478C-B2C9-42D66A0E63A3}"/>
    <cellStyle name="Normal 8 5 4 2 2" xfId="2979" xr:uid="{ABE4B254-AD02-439D-A0AD-34088367687A}"/>
    <cellStyle name="Normal 8 5 4 2 3" xfId="2980" xr:uid="{81895E50-762D-4284-B223-C2CE82C487F3}"/>
    <cellStyle name="Normal 8 5 4 2 4" xfId="2981" xr:uid="{53D08A78-6E47-440E-9C8B-F0FB48DA14A0}"/>
    <cellStyle name="Normal 8 5 4 3" xfId="2982" xr:uid="{733779E0-961B-4D6F-BFC4-E70A9C5EDDB7}"/>
    <cellStyle name="Normal 8 5 4 4" xfId="2983" xr:uid="{E4AF23C0-1964-4620-B221-E72297CF07F8}"/>
    <cellStyle name="Normal 8 5 4 5" xfId="2984" xr:uid="{2BA7D9C7-B034-4909-9E57-BB48D4E090A8}"/>
    <cellStyle name="Normal 8 5 5" xfId="2985" xr:uid="{64825F14-3C3A-4216-9DE9-C4D3956B5ABF}"/>
    <cellStyle name="Normal 8 5 5 2" xfId="2986" xr:uid="{4314D99F-36A3-4C73-A50B-170BDB21EE29}"/>
    <cellStyle name="Normal 8 5 5 3" xfId="2987" xr:uid="{42C928A0-FE92-4968-A1E3-54458E1A7EF8}"/>
    <cellStyle name="Normal 8 5 5 4" xfId="2988" xr:uid="{AE0AB9F3-A8A8-4A76-820D-28A5213AC3C1}"/>
    <cellStyle name="Normal 8 5 6" xfId="2989" xr:uid="{B917A6C0-A23A-4C40-805A-3BF352235C18}"/>
    <cellStyle name="Normal 8 5 6 2" xfId="2990" xr:uid="{B88067AE-7270-46B9-92C4-7D672374911B}"/>
    <cellStyle name="Normal 8 5 6 3" xfId="2991" xr:uid="{A0A5C07F-F7D2-4CAD-989B-F0A84165BD3C}"/>
    <cellStyle name="Normal 8 5 6 4" xfId="2992" xr:uid="{69DDEF9C-2616-4803-AC63-8B80264217E8}"/>
    <cellStyle name="Normal 8 5 7" xfId="2993" xr:uid="{B3EC8E79-B779-4967-A93B-1D4EC5CE75C3}"/>
    <cellStyle name="Normal 8 5 8" xfId="2994" xr:uid="{29ADAE56-58AA-4577-9328-11FBBCE2CAA4}"/>
    <cellStyle name="Normal 8 5 9" xfId="2995" xr:uid="{8E227C17-CB22-46A2-976F-F045C1F254B2}"/>
    <cellStyle name="Normal 8 6" xfId="2996" xr:uid="{18DAFB35-CA80-4712-BEF6-9192950003EF}"/>
    <cellStyle name="Normal 8 6 2" xfId="2997" xr:uid="{5DFD444E-A206-4C93-A43F-7A900DD432C9}"/>
    <cellStyle name="Normal 8 6 2 2" xfId="2998" xr:uid="{3F5229B7-79FE-4309-B180-590B6F2809D4}"/>
    <cellStyle name="Normal 8 6 2 2 2" xfId="2999" xr:uid="{108D15B4-49CC-44E5-85F5-37C9D8755543}"/>
    <cellStyle name="Normal 8 6 2 2 2 2" xfId="4185" xr:uid="{4474AD48-003D-44F9-AC2D-9B77B53C047C}"/>
    <cellStyle name="Normal 8 6 2 2 3" xfId="3000" xr:uid="{D85F31E7-05DD-4332-97AF-F59A64D948E2}"/>
    <cellStyle name="Normal 8 6 2 2 4" xfId="3001" xr:uid="{36DB0F0A-9F5E-4492-B45D-A8BAC3D20630}"/>
    <cellStyle name="Normal 8 6 2 3" xfId="3002" xr:uid="{01EF6A9F-AED6-4276-A4A7-30D430FD36C3}"/>
    <cellStyle name="Normal 8 6 2 3 2" xfId="3003" xr:uid="{7BA80A55-CBCE-4040-87AA-D270E21D7454}"/>
    <cellStyle name="Normal 8 6 2 3 3" xfId="3004" xr:uid="{CEBD3790-D5BC-4A24-B2C7-F1285D91372E}"/>
    <cellStyle name="Normal 8 6 2 3 4" xfId="3005" xr:uid="{B188DF36-FE49-4631-9C66-0677AA2543AE}"/>
    <cellStyle name="Normal 8 6 2 4" xfId="3006" xr:uid="{CB4496AA-DD50-4288-A687-EB41AA7BBA73}"/>
    <cellStyle name="Normal 8 6 2 5" xfId="3007" xr:uid="{5C51E0BF-6BB7-46ED-A30E-5272780B7503}"/>
    <cellStyle name="Normal 8 6 2 6" xfId="3008" xr:uid="{DA427BB4-35F1-4552-B0E7-63B4CE0050E5}"/>
    <cellStyle name="Normal 8 6 3" xfId="3009" xr:uid="{701F0ADF-858A-433F-848B-0D3FC3DF5F08}"/>
    <cellStyle name="Normal 8 6 3 2" xfId="3010" xr:uid="{5F7BFD05-2036-4445-AD86-5036D47F6D4B}"/>
    <cellStyle name="Normal 8 6 3 2 2" xfId="3011" xr:uid="{86B301EF-F106-4FC8-82CA-E9584F89F9D0}"/>
    <cellStyle name="Normal 8 6 3 2 3" xfId="3012" xr:uid="{3C34F41B-9D45-4887-A6EA-AE547349704B}"/>
    <cellStyle name="Normal 8 6 3 2 4" xfId="3013" xr:uid="{9DD3B2E9-EF36-4EC3-AF21-5F155B62C136}"/>
    <cellStyle name="Normal 8 6 3 3" xfId="3014" xr:uid="{6DBB27DF-A6A9-43D6-B6C5-E2172AF0062B}"/>
    <cellStyle name="Normal 8 6 3 4" xfId="3015" xr:uid="{9A9BF90F-488B-4616-A2D7-16D6135ECC24}"/>
    <cellStyle name="Normal 8 6 3 5" xfId="3016" xr:uid="{25F8C075-45C4-4FDB-95E0-651BD876ACF7}"/>
    <cellStyle name="Normal 8 6 4" xfId="3017" xr:uid="{14B6C8AD-8191-4B96-8923-E9FD1AE2FB04}"/>
    <cellStyle name="Normal 8 6 4 2" xfId="3018" xr:uid="{7D708C50-B46D-43A3-9CE1-19529DA8A6D5}"/>
    <cellStyle name="Normal 8 6 4 3" xfId="3019" xr:uid="{FC0F85F7-EF52-401A-AD3C-11A274BB9A12}"/>
    <cellStyle name="Normal 8 6 4 4" xfId="3020" xr:uid="{5EC4A45A-BEAF-40BC-9199-EBD44179B841}"/>
    <cellStyle name="Normal 8 6 5" xfId="3021" xr:uid="{1E776152-C02C-4E3E-9303-62B3A0B79AAC}"/>
    <cellStyle name="Normal 8 6 5 2" xfId="3022" xr:uid="{45CE978B-D67E-48A7-99CE-6C7A23662A1A}"/>
    <cellStyle name="Normal 8 6 5 3" xfId="3023" xr:uid="{240258DE-690E-4AE6-A0CC-7FEAA5E12086}"/>
    <cellStyle name="Normal 8 6 5 4" xfId="3024" xr:uid="{37DDFD6A-8D64-4DBA-B248-C9E4948BD3D0}"/>
    <cellStyle name="Normal 8 6 6" xfId="3025" xr:uid="{74F1D07D-A178-4BC0-869D-4000AF57DEEC}"/>
    <cellStyle name="Normal 8 6 7" xfId="3026" xr:uid="{4B13E8F6-18C2-4513-AB82-A6099F405ECA}"/>
    <cellStyle name="Normal 8 6 8" xfId="3027" xr:uid="{BFF8D211-5BFC-4FF9-AAB4-ED254D396050}"/>
    <cellStyle name="Normal 8 7" xfId="3028" xr:uid="{1C7B07D0-FD4E-48F7-9735-1E52F6FCC7A9}"/>
    <cellStyle name="Normal 8 7 2" xfId="3029" xr:uid="{3EF01239-C1E9-4F13-8A1C-4456086B62D0}"/>
    <cellStyle name="Normal 8 7 2 2" xfId="3030" xr:uid="{956491C9-6A66-4D92-849A-068866EF789D}"/>
    <cellStyle name="Normal 8 7 2 2 2" xfId="3031" xr:uid="{526D59A6-3869-4E69-9A8C-F6CA9C5109C7}"/>
    <cellStyle name="Normal 8 7 2 2 3" xfId="3032" xr:uid="{6A7D9467-8533-45A5-8FB8-A4EE50DE87B8}"/>
    <cellStyle name="Normal 8 7 2 2 4" xfId="3033" xr:uid="{BE8258F6-6F19-4B86-90D6-E6B05C968165}"/>
    <cellStyle name="Normal 8 7 2 3" xfId="3034" xr:uid="{6735D9BD-B4BE-4DFA-8B74-00B4047B5798}"/>
    <cellStyle name="Normal 8 7 2 4" xfId="3035" xr:uid="{32943257-CD8F-4C2E-9C00-C820660D8EB1}"/>
    <cellStyle name="Normal 8 7 2 5" xfId="3036" xr:uid="{2C1B4179-B554-49B2-B56C-F950A2D0D795}"/>
    <cellStyle name="Normal 8 7 3" xfId="3037" xr:uid="{0B30AE1D-255C-4AAE-ACE0-347A7FBCEDBC}"/>
    <cellStyle name="Normal 8 7 3 2" xfId="3038" xr:uid="{118C8119-BB08-402E-B529-2C59C314E13C}"/>
    <cellStyle name="Normal 8 7 3 3" xfId="3039" xr:uid="{3679E171-CBA4-413F-8B36-03F41755B7F4}"/>
    <cellStyle name="Normal 8 7 3 4" xfId="3040" xr:uid="{836DAB4E-1448-4959-AC25-78179B76F554}"/>
    <cellStyle name="Normal 8 7 4" xfId="3041" xr:uid="{44162D61-6600-407F-903A-E7DE78D60B20}"/>
    <cellStyle name="Normal 8 7 4 2" xfId="3042" xr:uid="{81572E8F-AFFD-4011-8BCC-DCBE35705349}"/>
    <cellStyle name="Normal 8 7 4 3" xfId="3043" xr:uid="{FEBC4F11-9E28-4FAE-B7AE-B24D1599D8CB}"/>
    <cellStyle name="Normal 8 7 4 4" xfId="3044" xr:uid="{E0AEBDA2-459E-49AD-A5A6-A48789A5EC36}"/>
    <cellStyle name="Normal 8 7 5" xfId="3045" xr:uid="{A6CE65B5-2D54-493D-A23B-D8545ECCC3D5}"/>
    <cellStyle name="Normal 8 7 6" xfId="3046" xr:uid="{244F9206-4534-487D-B025-22CC7BC350FE}"/>
    <cellStyle name="Normal 8 7 7" xfId="3047" xr:uid="{E127FCC1-E654-4C7D-AFF7-3D9B5942C3FE}"/>
    <cellStyle name="Normal 8 8" xfId="3048" xr:uid="{98CDAEA4-5841-490D-830C-42FFEFE65F92}"/>
    <cellStyle name="Normal 8 8 2" xfId="3049" xr:uid="{9D8D980C-AEA8-4C7D-9991-5CDDEFB3BA56}"/>
    <cellStyle name="Normal 8 8 2 2" xfId="3050" xr:uid="{C79FF8C0-8AC0-46D8-9BEA-4D630C624C36}"/>
    <cellStyle name="Normal 8 8 2 3" xfId="3051" xr:uid="{A0D8599F-39C7-4BEF-9B42-02FAF8C00071}"/>
    <cellStyle name="Normal 8 8 2 4" xfId="3052" xr:uid="{A6EAAB29-7FBA-4579-B436-53C8F2A483BF}"/>
    <cellStyle name="Normal 8 8 3" xfId="3053" xr:uid="{A9266E8A-87B0-4108-A3AE-BC7D5FCC8059}"/>
    <cellStyle name="Normal 8 8 3 2" xfId="3054" xr:uid="{31124942-CDB2-4A35-8D4C-580C6BC55645}"/>
    <cellStyle name="Normal 8 8 3 3" xfId="3055" xr:uid="{5CAB4CD0-2759-45DC-8CC2-FA468D391DC2}"/>
    <cellStyle name="Normal 8 8 3 4" xfId="3056" xr:uid="{EF4F8B1F-37E2-4389-BD79-1AD8F3BBB86F}"/>
    <cellStyle name="Normal 8 8 4" xfId="3057" xr:uid="{17984B44-3FB1-43CD-BFE4-CE541720C5EA}"/>
    <cellStyle name="Normal 8 8 5" xfId="3058" xr:uid="{F6B6B95B-25D9-4428-86EA-B5664C7E04A8}"/>
    <cellStyle name="Normal 8 8 6" xfId="3059" xr:uid="{4DB55999-B071-41E5-BE59-83FDF8D49FEC}"/>
    <cellStyle name="Normal 8 9" xfId="3060" xr:uid="{70DB8E0E-20B3-43A5-A42D-F30CA543A2CA}"/>
    <cellStyle name="Normal 8 9 2" xfId="3061" xr:uid="{C4479E1E-8348-4098-B273-3ABF615A5557}"/>
    <cellStyle name="Normal 8 9 2 2" xfId="3062" xr:uid="{67CD5B99-1340-401F-B1C5-E25795A5F8D8}"/>
    <cellStyle name="Normal 8 9 2 2 2" xfId="4381" xr:uid="{BED09F29-D767-4ED0-9F77-6679613A9959}"/>
    <cellStyle name="Normal 8 9 2 2 3" xfId="4613" xr:uid="{E0C3826A-FCEF-404D-99E6-047036C23B99}"/>
    <cellStyle name="Normal 8 9 2 3" xfId="3063" xr:uid="{3D242E23-69E2-494B-AEE3-769B013F2683}"/>
    <cellStyle name="Normal 8 9 2 4" xfId="3064" xr:uid="{0EE9269F-CEAB-4381-9059-566B861D7172}"/>
    <cellStyle name="Normal 8 9 3" xfId="3065" xr:uid="{D55B351D-251C-4A3A-B0DA-194EFEF040B3}"/>
    <cellStyle name="Normal 8 9 3 2" xfId="5355" xr:uid="{E78A5550-F2A1-42B6-9D44-085D1CB17307}"/>
    <cellStyle name="Normal 8 9 4" xfId="3066" xr:uid="{0E48CC48-92B9-48FE-8317-96A5037BCE98}"/>
    <cellStyle name="Normal 8 9 4 2" xfId="4747" xr:uid="{E77A6963-2FEB-467D-8687-3BE6C6B217C7}"/>
    <cellStyle name="Normal 8 9 4 3" xfId="4614" xr:uid="{1AFEF96E-4EF2-4FCD-ABBA-5A41ABA1216A}"/>
    <cellStyle name="Normal 8 9 4 4" xfId="4466" xr:uid="{446B1772-6F1E-4CB2-AFA3-A339019C3C80}"/>
    <cellStyle name="Normal 8 9 5" xfId="3067" xr:uid="{FE481F2A-9988-4948-A6FD-9031CD02BCF6}"/>
    <cellStyle name="Normal 9" xfId="77" xr:uid="{F9E0C802-9741-4BA5-9784-3EDCC1C10450}"/>
    <cellStyle name="Normal 9 10" xfId="3068" xr:uid="{6AED621D-848F-4F55-91A7-8FD8CE4A05E4}"/>
    <cellStyle name="Normal 9 10 2" xfId="3069" xr:uid="{7995E69E-8F4C-403F-B338-D13FC24017EF}"/>
    <cellStyle name="Normal 9 10 2 2" xfId="3070" xr:uid="{F5A937CB-FD7B-41F3-9830-8C7429BB901B}"/>
    <cellStyle name="Normal 9 10 2 3" xfId="3071" xr:uid="{0B95700E-4A10-4E97-9A72-435A65BE38D1}"/>
    <cellStyle name="Normal 9 10 2 4" xfId="3072" xr:uid="{E15042D8-9C96-40BF-A189-575A57F1B722}"/>
    <cellStyle name="Normal 9 10 3" xfId="3073" xr:uid="{B18346E0-8DAC-452D-9937-1A7504E6FF70}"/>
    <cellStyle name="Normal 9 10 4" xfId="3074" xr:uid="{60268EF7-B5EF-47D1-B4BA-FC0890B7A380}"/>
    <cellStyle name="Normal 9 10 5" xfId="3075" xr:uid="{D0B6CFBD-B7C2-4AB5-B7EC-9C693267D02E}"/>
    <cellStyle name="Normal 9 11" xfId="3076" xr:uid="{05A9F91D-DC66-4E44-9CDF-23B4CB9E11AE}"/>
    <cellStyle name="Normal 9 11 2" xfId="3077" xr:uid="{8BBB26EC-97A0-4F4D-B63B-896E4B9AE0C4}"/>
    <cellStyle name="Normal 9 11 3" xfId="3078" xr:uid="{C3146D46-7983-4701-BF6C-E3F92ED8F364}"/>
    <cellStyle name="Normal 9 11 4" xfId="3079" xr:uid="{C7CED352-18D7-40A6-9795-78443B3F932C}"/>
    <cellStyle name="Normal 9 12" xfId="3080" xr:uid="{87CE797C-682A-4B37-8AAA-F23CF026DA8D}"/>
    <cellStyle name="Normal 9 12 2" xfId="3081" xr:uid="{52901661-3B1E-4CE8-9481-AC3B1FCD2DD1}"/>
    <cellStyle name="Normal 9 12 3" xfId="3082" xr:uid="{2532EB07-E2FC-46E8-9D2C-4F7B030D6B40}"/>
    <cellStyle name="Normal 9 12 4" xfId="3083" xr:uid="{8A10B528-2F7E-4A1E-8C4F-B21083A299E7}"/>
    <cellStyle name="Normal 9 13" xfId="3084" xr:uid="{EEB170E7-5F01-4EC4-8D01-9CBDEEED9324}"/>
    <cellStyle name="Normal 9 13 2" xfId="3085" xr:uid="{E14A978E-7262-4869-BD5A-AFFD82D8E070}"/>
    <cellStyle name="Normal 9 14" xfId="3086" xr:uid="{7830385E-21B9-4CCB-BBEE-01880415CD0A}"/>
    <cellStyle name="Normal 9 15" xfId="3087" xr:uid="{F1744859-1008-4681-9B79-DCA3078C5C3B}"/>
    <cellStyle name="Normal 9 16" xfId="3088" xr:uid="{99F9A429-357C-4E9E-B0D4-09D33FF6548B}"/>
    <cellStyle name="Normal 9 2" xfId="78" xr:uid="{FB608BA4-981C-49F4-8B4C-91251DAF45DA}"/>
    <cellStyle name="Normal 9 2 2" xfId="3729" xr:uid="{04529055-CF2C-4A3C-9E79-BC3DD8F88405}"/>
    <cellStyle name="Normal 9 2 2 2" xfId="4593" xr:uid="{9FBD8AD8-DC1D-4F75-AAE5-7584032BF2C4}"/>
    <cellStyle name="Normal 9 2 3" xfId="4594" xr:uid="{99D067BF-DE39-405B-874A-9E34B72FBCBC}"/>
    <cellStyle name="Normal 9 3" xfId="92" xr:uid="{CC7A0D0C-1F4C-47B2-B344-4F893CB7AF09}"/>
    <cellStyle name="Normal 9 3 10" xfId="3089" xr:uid="{510225A5-9EBB-4E42-A3B9-04FF3874F2DD}"/>
    <cellStyle name="Normal 9 3 11" xfId="3090" xr:uid="{926617D8-A941-459D-891D-AD25B9514A96}"/>
    <cellStyle name="Normal 9 3 2" xfId="3091" xr:uid="{0F2DCA75-89D6-4469-943E-FFDA4BF6C532}"/>
    <cellStyle name="Normal 9 3 2 2" xfId="3092" xr:uid="{0D45396E-0228-45FC-936A-300EE685FBDD}"/>
    <cellStyle name="Normal 9 3 2 2 2" xfId="3093" xr:uid="{2CE473E2-C40D-4F13-8AD3-486E62779412}"/>
    <cellStyle name="Normal 9 3 2 2 2 2" xfId="3094" xr:uid="{F00D1C16-269A-44D7-B996-663A00D9902F}"/>
    <cellStyle name="Normal 9 3 2 2 2 2 2" xfId="3095" xr:uid="{CE593CE6-888A-425D-A91C-87FD3CB26252}"/>
    <cellStyle name="Normal 9 3 2 2 2 2 2 2" xfId="4186" xr:uid="{D226EDBC-3ED7-4E64-8B57-BC1815E08FB0}"/>
    <cellStyle name="Normal 9 3 2 2 2 2 2 2 2" xfId="4187" xr:uid="{EEC6430B-6EC4-411A-A931-9DE4F666BD49}"/>
    <cellStyle name="Normal 9 3 2 2 2 2 2 3" xfId="4188" xr:uid="{4A99B2A8-126C-400E-8751-75146954D165}"/>
    <cellStyle name="Normal 9 3 2 2 2 2 3" xfId="3096" xr:uid="{DB267E91-527B-40B7-9D46-C12EE9F160B3}"/>
    <cellStyle name="Normal 9 3 2 2 2 2 3 2" xfId="4189" xr:uid="{D21AE017-8F3D-4F21-80AA-C53127D3C528}"/>
    <cellStyle name="Normal 9 3 2 2 2 2 4" xfId="3097" xr:uid="{A3C038BC-CD48-462A-A651-825BF07655E9}"/>
    <cellStyle name="Normal 9 3 2 2 2 3" xfId="3098" xr:uid="{E9C27085-4BAC-4C7F-96A3-179D7B349CEC}"/>
    <cellStyle name="Normal 9 3 2 2 2 3 2" xfId="3099" xr:uid="{25D80C01-9C10-4B7E-A926-0B7EB561D584}"/>
    <cellStyle name="Normal 9 3 2 2 2 3 2 2" xfId="4190" xr:uid="{F5BFD289-1CDA-49AF-B83F-21DA8E405812}"/>
    <cellStyle name="Normal 9 3 2 2 2 3 3" xfId="3100" xr:uid="{1459939F-8C55-4D40-B7F5-EC11819700B7}"/>
    <cellStyle name="Normal 9 3 2 2 2 3 4" xfId="3101" xr:uid="{DF860C90-F2C0-49BE-B34A-50DC0C57EF14}"/>
    <cellStyle name="Normal 9 3 2 2 2 4" xfId="3102" xr:uid="{C1DB3B31-2072-4957-8E6C-A4E76CB06392}"/>
    <cellStyle name="Normal 9 3 2 2 2 4 2" xfId="4191" xr:uid="{9BE3C813-0268-43C0-84BA-A6BE5B85E479}"/>
    <cellStyle name="Normal 9 3 2 2 2 5" xfId="3103" xr:uid="{81F5DC3F-CB01-44F9-AA3C-94002FF31006}"/>
    <cellStyle name="Normal 9 3 2 2 2 6" xfId="3104" xr:uid="{FA321F62-EA11-4DFD-A9D8-A6E907E6CF9A}"/>
    <cellStyle name="Normal 9 3 2 2 3" xfId="3105" xr:uid="{9F5B53EA-F47B-46DE-95DA-1E3FE2AFEDC5}"/>
    <cellStyle name="Normal 9 3 2 2 3 2" xfId="3106" xr:uid="{174F00EC-BDF0-41FE-82ED-DCA25AE311B9}"/>
    <cellStyle name="Normal 9 3 2 2 3 2 2" xfId="3107" xr:uid="{10EAEA2D-1F39-41C0-A33C-122E4C2AC771}"/>
    <cellStyle name="Normal 9 3 2 2 3 2 2 2" xfId="4192" xr:uid="{333531B2-6FDB-4062-B1A9-77F864472A6A}"/>
    <cellStyle name="Normal 9 3 2 2 3 2 2 2 2" xfId="4193" xr:uid="{440838D6-8EB4-465B-B26E-ACA60A518120}"/>
    <cellStyle name="Normal 9 3 2 2 3 2 2 3" xfId="4194" xr:uid="{E7F15EA5-039C-4E7E-9F6D-ED09207BFEA5}"/>
    <cellStyle name="Normal 9 3 2 2 3 2 3" xfId="3108" xr:uid="{886A8DE5-B9A4-4905-86F8-249D0B4DD44D}"/>
    <cellStyle name="Normal 9 3 2 2 3 2 3 2" xfId="4195" xr:uid="{5191DBD9-6E1D-4463-B266-087F11E0DD3E}"/>
    <cellStyle name="Normal 9 3 2 2 3 2 4" xfId="3109" xr:uid="{BA2E539F-A6ED-481D-9F04-E1F4CF0C40E5}"/>
    <cellStyle name="Normal 9 3 2 2 3 3" xfId="3110" xr:uid="{095602B9-5474-491D-AEA1-39E5ECAD1298}"/>
    <cellStyle name="Normal 9 3 2 2 3 3 2" xfId="4196" xr:uid="{232F7F8C-7E7B-44EA-A0F5-EEB8FE4B2B9B}"/>
    <cellStyle name="Normal 9 3 2 2 3 3 2 2" xfId="4197" xr:uid="{794244A3-A07A-41B3-B0D3-05A0FED2F4E6}"/>
    <cellStyle name="Normal 9 3 2 2 3 3 3" xfId="4198" xr:uid="{4049DD33-3FFF-4C1B-B0E4-A0D7EE9FB55E}"/>
    <cellStyle name="Normal 9 3 2 2 3 4" xfId="3111" xr:uid="{65F21DD9-9DE8-44A2-A364-6054B322651D}"/>
    <cellStyle name="Normal 9 3 2 2 3 4 2" xfId="4199" xr:uid="{180988FE-2717-427E-B1B7-E3B4091605C3}"/>
    <cellStyle name="Normal 9 3 2 2 3 5" xfId="3112" xr:uid="{DA91525D-BC7E-4523-B907-50513FADF3E6}"/>
    <cellStyle name="Normal 9 3 2 2 4" xfId="3113" xr:uid="{EE8F630C-D07D-4274-BC60-7697132AA55D}"/>
    <cellStyle name="Normal 9 3 2 2 4 2" xfId="3114" xr:uid="{89B030A5-F777-48A6-B1BD-2EA2C075A8F7}"/>
    <cellStyle name="Normal 9 3 2 2 4 2 2" xfId="4200" xr:uid="{64348D9A-D2F8-431D-9712-D5CD9435820B}"/>
    <cellStyle name="Normal 9 3 2 2 4 2 2 2" xfId="4201" xr:uid="{955BFFA4-03F9-42E8-8F0F-FF1F045B4CD7}"/>
    <cellStyle name="Normal 9 3 2 2 4 2 3" xfId="4202" xr:uid="{6121D79E-1B51-4AA1-98E8-0E084E093871}"/>
    <cellStyle name="Normal 9 3 2 2 4 3" xfId="3115" xr:uid="{F6F6D958-7DB4-481F-A7D1-CCEDAB407558}"/>
    <cellStyle name="Normal 9 3 2 2 4 3 2" xfId="4203" xr:uid="{6B20D92F-F21C-4768-B7F0-6D74BA9B5F56}"/>
    <cellStyle name="Normal 9 3 2 2 4 4" xfId="3116" xr:uid="{397D015E-93E1-41C9-BAAB-32F19D06F9C6}"/>
    <cellStyle name="Normal 9 3 2 2 5" xfId="3117" xr:uid="{1F2CD3AD-35F9-43B4-A8D5-5D8425F4E6ED}"/>
    <cellStyle name="Normal 9 3 2 2 5 2" xfId="3118" xr:uid="{03479D10-14E2-494F-8A5A-AFB67709C9B5}"/>
    <cellStyle name="Normal 9 3 2 2 5 2 2" xfId="4204" xr:uid="{69BBB831-7854-4DFC-B741-23BAD7B768FD}"/>
    <cellStyle name="Normal 9 3 2 2 5 3" xfId="3119" xr:uid="{A1026E6E-7704-44AC-A1A1-9D799480A662}"/>
    <cellStyle name="Normal 9 3 2 2 5 4" xfId="3120" xr:uid="{38BCD9F3-4AF1-4E0F-A8B0-0BFBF329A79A}"/>
    <cellStyle name="Normal 9 3 2 2 6" xfId="3121" xr:uid="{CBD2D6DC-B321-44DB-AE9F-727D9F4B6528}"/>
    <cellStyle name="Normal 9 3 2 2 6 2" xfId="4205" xr:uid="{591B62FD-3705-4729-8441-4759BE747146}"/>
    <cellStyle name="Normal 9 3 2 2 7" xfId="3122" xr:uid="{05DC3500-847B-46C2-94AC-37B69B8A0C46}"/>
    <cellStyle name="Normal 9 3 2 2 8" xfId="3123" xr:uid="{607FE70C-FBA3-429F-A96B-EA03B25BB5F6}"/>
    <cellStyle name="Normal 9 3 2 3" xfId="3124" xr:uid="{A33EDD1A-44CC-43E3-B1C5-3B3959B4466A}"/>
    <cellStyle name="Normal 9 3 2 3 2" xfId="3125" xr:uid="{DF24E7FB-FE66-4D61-9A79-0F012363ED06}"/>
    <cellStyle name="Normal 9 3 2 3 2 2" xfId="3126" xr:uid="{6534620C-62DF-4B86-AA2C-32B32CD8AF80}"/>
    <cellStyle name="Normal 9 3 2 3 2 2 2" xfId="4206" xr:uid="{7A9DE52A-46BC-4243-960D-7CC780A6CB58}"/>
    <cellStyle name="Normal 9 3 2 3 2 2 2 2" xfId="4207" xr:uid="{48B0C7E1-D45A-45BA-AE99-335CC6B01687}"/>
    <cellStyle name="Normal 9 3 2 3 2 2 3" xfId="4208" xr:uid="{33B871BA-B076-4C12-A450-F904504EBE6E}"/>
    <cellStyle name="Normal 9 3 2 3 2 3" xfId="3127" xr:uid="{C628FA3A-A6BD-498F-A495-8098DA68F7D2}"/>
    <cellStyle name="Normal 9 3 2 3 2 3 2" xfId="4209" xr:uid="{0B291B9F-50D9-457D-9486-6EB62AC67763}"/>
    <cellStyle name="Normal 9 3 2 3 2 4" xfId="3128" xr:uid="{395E1E18-AADB-438F-8167-3569D4664E91}"/>
    <cellStyle name="Normal 9 3 2 3 3" xfId="3129" xr:uid="{3D13BE03-7B5F-4929-A73F-3C68A66A8206}"/>
    <cellStyle name="Normal 9 3 2 3 3 2" xfId="3130" xr:uid="{FABBB975-90EA-448E-85FC-6CFEE1E863A8}"/>
    <cellStyle name="Normal 9 3 2 3 3 2 2" xfId="4210" xr:uid="{BCAC79B1-7734-4C68-89ED-6FA9E7CC8A1F}"/>
    <cellStyle name="Normal 9 3 2 3 3 3" xfId="3131" xr:uid="{99E19E6C-CA7D-4B66-85FB-EDC23C1730D9}"/>
    <cellStyle name="Normal 9 3 2 3 3 4" xfId="3132" xr:uid="{2F37077B-08E4-4D59-8FB4-C3E403951B41}"/>
    <cellStyle name="Normal 9 3 2 3 4" xfId="3133" xr:uid="{9C8D05E0-8067-4AA6-800B-6EB802468749}"/>
    <cellStyle name="Normal 9 3 2 3 4 2" xfId="4211" xr:uid="{58CE30DD-027E-4F7C-B24E-FCCE1AAC3BF0}"/>
    <cellStyle name="Normal 9 3 2 3 5" xfId="3134" xr:uid="{C0AE8C4D-25D6-4C02-A35E-642D01B5BC19}"/>
    <cellStyle name="Normal 9 3 2 3 6" xfId="3135" xr:uid="{D78315C9-CB81-4B63-9CC6-D8A24A568C43}"/>
    <cellStyle name="Normal 9 3 2 4" xfId="3136" xr:uid="{0D46AD1C-F128-498F-93D5-F7C790087BF1}"/>
    <cellStyle name="Normal 9 3 2 4 2" xfId="3137" xr:uid="{42422735-192B-4C4D-BB61-27C411A2C793}"/>
    <cellStyle name="Normal 9 3 2 4 2 2" xfId="3138" xr:uid="{C201E828-E186-4C52-9154-DD779B86EFC7}"/>
    <cellStyle name="Normal 9 3 2 4 2 2 2" xfId="4212" xr:uid="{224CD457-9221-4073-AD36-D101BE3A1110}"/>
    <cellStyle name="Normal 9 3 2 4 2 2 2 2" xfId="4213" xr:uid="{54A27302-428F-4A43-9014-3A21FF5512BB}"/>
    <cellStyle name="Normal 9 3 2 4 2 2 3" xfId="4214" xr:uid="{0FA892F8-E6BC-4B49-BDCB-A1DF6141285E}"/>
    <cellStyle name="Normal 9 3 2 4 2 3" xfId="3139" xr:uid="{F741DF4E-D5FB-46B8-96BA-C5C0EA310F87}"/>
    <cellStyle name="Normal 9 3 2 4 2 3 2" xfId="4215" xr:uid="{81885D3F-1047-45E6-AB09-3DBE6C5E33DC}"/>
    <cellStyle name="Normal 9 3 2 4 2 4" xfId="3140" xr:uid="{322922F4-23B7-40BC-95E0-2B6CCCD849BC}"/>
    <cellStyle name="Normal 9 3 2 4 3" xfId="3141" xr:uid="{811692C6-0686-4BCA-BAB6-58F2D552A30D}"/>
    <cellStyle name="Normal 9 3 2 4 3 2" xfId="4216" xr:uid="{3B59C7F6-C604-4778-B1D5-7832038CC901}"/>
    <cellStyle name="Normal 9 3 2 4 3 2 2" xfId="4217" xr:uid="{8E505E62-D18A-4DE0-B1D9-54CC820901AB}"/>
    <cellStyle name="Normal 9 3 2 4 3 3" xfId="4218" xr:uid="{D316E6FC-94E7-4FAA-8EFD-2AD5B41746D1}"/>
    <cellStyle name="Normal 9 3 2 4 4" xfId="3142" xr:uid="{01B31201-EF08-4850-971F-0EBEE15EE1C9}"/>
    <cellStyle name="Normal 9 3 2 4 4 2" xfId="4219" xr:uid="{717CBFA5-1E10-424F-B79F-2C12DF49983D}"/>
    <cellStyle name="Normal 9 3 2 4 5" xfId="3143" xr:uid="{1A9BF125-7F28-46CE-99C1-8C4EAE2B150E}"/>
    <cellStyle name="Normal 9 3 2 5" xfId="3144" xr:uid="{DC190BC1-5293-4D54-BB95-A53A7243E914}"/>
    <cellStyle name="Normal 9 3 2 5 2" xfId="3145" xr:uid="{DE3E680D-30CF-44FD-8919-B936B91AD0BC}"/>
    <cellStyle name="Normal 9 3 2 5 2 2" xfId="4220" xr:uid="{608A3CCB-C9F7-459C-BC48-41BEE6A23DF2}"/>
    <cellStyle name="Normal 9 3 2 5 2 2 2" xfId="4221" xr:uid="{14D72E34-252E-43A0-8B0E-1909377C6CE6}"/>
    <cellStyle name="Normal 9 3 2 5 2 3" xfId="4222" xr:uid="{194590DA-A51F-4B89-AFED-844A750E13B4}"/>
    <cellStyle name="Normal 9 3 2 5 3" xfId="3146" xr:uid="{402B36D3-F4FC-4FC2-AEB0-67C483A25244}"/>
    <cellStyle name="Normal 9 3 2 5 3 2" xfId="4223" xr:uid="{005B2723-4FC9-412A-99D2-96AAA2646193}"/>
    <cellStyle name="Normal 9 3 2 5 4" xfId="3147" xr:uid="{E3E7E596-60DC-4817-9C30-1201933B9CD0}"/>
    <cellStyle name="Normal 9 3 2 6" xfId="3148" xr:uid="{A0E86D75-0A78-4EB2-BC5C-227CE8A3127B}"/>
    <cellStyle name="Normal 9 3 2 6 2" xfId="3149" xr:uid="{E906E729-F2B0-438D-A127-2C1C00C437E1}"/>
    <cellStyle name="Normal 9 3 2 6 2 2" xfId="4224" xr:uid="{2F5F60B3-A2E7-4AE3-9EE0-57C860019F72}"/>
    <cellStyle name="Normal 9 3 2 6 3" xfId="3150" xr:uid="{FAEA3BBF-A48B-42E4-BA1C-46E64868A85D}"/>
    <cellStyle name="Normal 9 3 2 6 4" xfId="3151" xr:uid="{BE4812AB-16E4-4BE3-AD73-46DB6195742E}"/>
    <cellStyle name="Normal 9 3 2 7" xfId="3152" xr:uid="{4E4E519F-7C13-4A8B-AAE1-A6D851218A81}"/>
    <cellStyle name="Normal 9 3 2 7 2" xfId="4225" xr:uid="{56DBCF4B-2297-4492-B084-7EB11CEC7E71}"/>
    <cellStyle name="Normal 9 3 2 8" xfId="3153" xr:uid="{60200220-D761-4CDB-A513-8E81633A4855}"/>
    <cellStyle name="Normal 9 3 2 9" xfId="3154" xr:uid="{80761595-E828-4DB1-A8E6-3B0CEB416D36}"/>
    <cellStyle name="Normal 9 3 3" xfId="3155" xr:uid="{ED251CF1-BA18-4866-A578-4E55BA333F19}"/>
    <cellStyle name="Normal 9 3 3 2" xfId="3156" xr:uid="{779F2F29-9D44-42C0-9CA6-162929CB0AB0}"/>
    <cellStyle name="Normal 9 3 3 2 2" xfId="3157" xr:uid="{75B9E5A6-014A-4D90-910C-DA663FF9E059}"/>
    <cellStyle name="Normal 9 3 3 2 2 2" xfId="3158" xr:uid="{7E741234-F048-4230-8991-701E4EADED02}"/>
    <cellStyle name="Normal 9 3 3 2 2 2 2" xfId="4226" xr:uid="{F97698AD-AD1E-45BB-9406-3A70F214379C}"/>
    <cellStyle name="Normal 9 3 3 2 2 2 2 2" xfId="4227" xr:uid="{ABF0D705-9B5D-4E98-B86C-7B82BC0391FE}"/>
    <cellStyle name="Normal 9 3 3 2 2 2 3" xfId="4228" xr:uid="{49CF6905-A555-41A3-8633-3BC658A28515}"/>
    <cellStyle name="Normal 9 3 3 2 2 3" xfId="3159" xr:uid="{247D2E46-186F-4545-9556-E5240546A246}"/>
    <cellStyle name="Normal 9 3 3 2 2 3 2" xfId="4229" xr:uid="{BDD6D10D-30C5-4B86-8CE2-49AB35840520}"/>
    <cellStyle name="Normal 9 3 3 2 2 4" xfId="3160" xr:uid="{588476C6-5D07-4130-89C1-68813D2BEED2}"/>
    <cellStyle name="Normal 9 3 3 2 3" xfId="3161" xr:uid="{9AA008A0-8892-47AB-989C-B2C8EA2A5736}"/>
    <cellStyle name="Normal 9 3 3 2 3 2" xfId="3162" xr:uid="{A6F1B551-A0D8-44A9-8FDC-B8CB74764D23}"/>
    <cellStyle name="Normal 9 3 3 2 3 2 2" xfId="4230" xr:uid="{26DB18BD-1201-45CB-A2B6-90DAC42CFC67}"/>
    <cellStyle name="Normal 9 3 3 2 3 3" xfId="3163" xr:uid="{A6AE3DE2-F37B-4A3A-BD20-CC59DB2B13A7}"/>
    <cellStyle name="Normal 9 3 3 2 3 4" xfId="3164" xr:uid="{01E9D03F-9260-4BF8-A3B5-B9CF0A7B830F}"/>
    <cellStyle name="Normal 9 3 3 2 4" xfId="3165" xr:uid="{441C4906-89FA-4B93-8CDD-0E41AB1CA386}"/>
    <cellStyle name="Normal 9 3 3 2 4 2" xfId="4231" xr:uid="{16775781-BD1A-46DD-A69F-918C84BCBE27}"/>
    <cellStyle name="Normal 9 3 3 2 5" xfId="3166" xr:uid="{E2E2E330-3187-47B2-8C19-6A4500F84BC5}"/>
    <cellStyle name="Normal 9 3 3 2 6" xfId="3167" xr:uid="{3CB40478-CBCC-4C9B-A674-24E3C302E3FC}"/>
    <cellStyle name="Normal 9 3 3 3" xfId="3168" xr:uid="{BD3F5F13-A4FA-417D-BAAD-9AD8AF01BB9E}"/>
    <cellStyle name="Normal 9 3 3 3 2" xfId="3169" xr:uid="{E0C7DF2C-A4B9-4BB0-907E-F7CB6B130755}"/>
    <cellStyle name="Normal 9 3 3 3 2 2" xfId="3170" xr:uid="{AA134275-F59E-4049-B55A-67E49FC6F28C}"/>
    <cellStyle name="Normal 9 3 3 3 2 2 2" xfId="4232" xr:uid="{E57F9EDC-780C-4F87-9C8F-B04AB64CCFEA}"/>
    <cellStyle name="Normal 9 3 3 3 2 2 2 2" xfId="4233" xr:uid="{45DE12C3-3C60-4757-9DD2-CF53827478F0}"/>
    <cellStyle name="Normal 9 3 3 3 2 2 2 2 2" xfId="4766" xr:uid="{CFCC4432-4784-4861-BA70-7B247ACCE5AC}"/>
    <cellStyle name="Normal 9 3 3 3 2 2 3" xfId="4234" xr:uid="{3BE499E0-FD1B-4E4A-8ABF-BF602239BCC0}"/>
    <cellStyle name="Normal 9 3 3 3 2 2 3 2" xfId="4767" xr:uid="{A39228B3-6C9E-4833-8F97-F8ED24CE5123}"/>
    <cellStyle name="Normal 9 3 3 3 2 3" xfId="3171" xr:uid="{CCF6F674-923A-4670-9CF3-F59A1BBC6D3A}"/>
    <cellStyle name="Normal 9 3 3 3 2 3 2" xfId="4235" xr:uid="{C14149A2-7102-45B3-82CC-B98DFD524017}"/>
    <cellStyle name="Normal 9 3 3 3 2 3 2 2" xfId="4769" xr:uid="{C8AF1EF1-731B-417D-BE36-F2FF7FAF67F4}"/>
    <cellStyle name="Normal 9 3 3 3 2 3 3" xfId="4768" xr:uid="{C90E567C-CCA3-41EE-B948-328667513D24}"/>
    <cellStyle name="Normal 9 3 3 3 2 4" xfId="3172" xr:uid="{BA72A1F7-FFF0-4DCE-A394-D69B9292C0E1}"/>
    <cellStyle name="Normal 9 3 3 3 2 4 2" xfId="4770" xr:uid="{9CEA5C1F-257F-405B-BD39-12D8F3D16B73}"/>
    <cellStyle name="Normal 9 3 3 3 3" xfId="3173" xr:uid="{C10B5B27-1127-4F02-842B-146E7EAA4B77}"/>
    <cellStyle name="Normal 9 3 3 3 3 2" xfId="4236" xr:uid="{0D3B9DB0-BF82-4E6B-BB07-E3BB591A2205}"/>
    <cellStyle name="Normal 9 3 3 3 3 2 2" xfId="4237" xr:uid="{CD2086A2-0631-4F17-B662-5B41AE1727D8}"/>
    <cellStyle name="Normal 9 3 3 3 3 2 2 2" xfId="4773" xr:uid="{1B8939A3-A4F2-4982-A3EE-1AC5F2484791}"/>
    <cellStyle name="Normal 9 3 3 3 3 2 3" xfId="4772" xr:uid="{7FDC89A0-6585-4380-8FA8-07B01AB85A40}"/>
    <cellStyle name="Normal 9 3 3 3 3 3" xfId="4238" xr:uid="{7ADF76AE-C545-4201-8446-6EC2A8E1D453}"/>
    <cellStyle name="Normal 9 3 3 3 3 3 2" xfId="4774" xr:uid="{371A7601-E861-4F97-B984-CECF9901BF20}"/>
    <cellStyle name="Normal 9 3 3 3 3 4" xfId="4771" xr:uid="{60FCD443-D12E-44F6-A75D-1720695F9492}"/>
    <cellStyle name="Normal 9 3 3 3 4" xfId="3174" xr:uid="{899ED373-4E34-4DC3-ACCD-E4836FA37027}"/>
    <cellStyle name="Normal 9 3 3 3 4 2" xfId="4239" xr:uid="{BABA16A6-F73D-414B-89F8-55307ED84A2F}"/>
    <cellStyle name="Normal 9 3 3 3 4 2 2" xfId="4776" xr:uid="{1362319C-8094-4B5D-8671-DF88950E7B79}"/>
    <cellStyle name="Normal 9 3 3 3 4 3" xfId="4775" xr:uid="{1324B989-ACCF-44C8-8CA8-54DE42D7957A}"/>
    <cellStyle name="Normal 9 3 3 3 5" xfId="3175" xr:uid="{3CC1B154-F102-41A8-8027-FCF9A8FE3262}"/>
    <cellStyle name="Normal 9 3 3 3 5 2" xfId="4777" xr:uid="{23C3513E-FA39-4999-B0E5-4F4CD8D1FA41}"/>
    <cellStyle name="Normal 9 3 3 4" xfId="3176" xr:uid="{496B6E0D-3040-4328-9638-CBFE3526E4EF}"/>
    <cellStyle name="Normal 9 3 3 4 2" xfId="3177" xr:uid="{D6115DF4-284D-42EC-8A75-E232142E7FA0}"/>
    <cellStyle name="Normal 9 3 3 4 2 2" xfId="4240" xr:uid="{AAC10162-1999-4487-BF3F-976F1F84F42A}"/>
    <cellStyle name="Normal 9 3 3 4 2 2 2" xfId="4241" xr:uid="{28AA2315-29F0-4A9C-90E8-CEEA5A79DDF6}"/>
    <cellStyle name="Normal 9 3 3 4 2 2 2 2" xfId="4781" xr:uid="{2A677055-41BA-4ADD-A6A8-C0B6F394B554}"/>
    <cellStyle name="Normal 9 3 3 4 2 2 3" xfId="4780" xr:uid="{D8BE2459-966E-4126-886E-D9676D10D1E0}"/>
    <cellStyle name="Normal 9 3 3 4 2 3" xfId="4242" xr:uid="{4580B43A-58C4-43E1-96C2-434DBC578D50}"/>
    <cellStyle name="Normal 9 3 3 4 2 3 2" xfId="4782" xr:uid="{0243FC1A-7EAD-4DA5-A1CA-B69EDBF2F96E}"/>
    <cellStyle name="Normal 9 3 3 4 2 4" xfId="4779" xr:uid="{E9BE8849-80A1-47C7-98ED-069433A9CA05}"/>
    <cellStyle name="Normal 9 3 3 4 3" xfId="3178" xr:uid="{F3A45D61-C4A5-4E83-B89A-AD7372A3765B}"/>
    <cellStyle name="Normal 9 3 3 4 3 2" xfId="4243" xr:uid="{61926EC5-13F2-457F-AF45-F6630C0C3133}"/>
    <cellStyle name="Normal 9 3 3 4 3 2 2" xfId="4784" xr:uid="{849E8D0B-DEC9-4315-8AD7-F1E8A54956F9}"/>
    <cellStyle name="Normal 9 3 3 4 3 3" xfId="4783" xr:uid="{7A5296C1-B45E-416F-BCC1-D3D73013B90D}"/>
    <cellStyle name="Normal 9 3 3 4 4" xfId="3179" xr:uid="{ABB0DA5F-AF97-41A1-8A66-87D70A372AD2}"/>
    <cellStyle name="Normal 9 3 3 4 4 2" xfId="4785" xr:uid="{089624CB-5D5F-4CC7-B397-D47F52EF19D8}"/>
    <cellStyle name="Normal 9 3 3 4 5" xfId="4778" xr:uid="{F60D0F2B-4BFF-49F0-BE02-DCD1B453DFC0}"/>
    <cellStyle name="Normal 9 3 3 5" xfId="3180" xr:uid="{DE48B9B7-567B-48D0-805E-6AF697B70D4B}"/>
    <cellStyle name="Normal 9 3 3 5 2" xfId="3181" xr:uid="{0CE44A2D-1498-4074-B00A-CAFE85CA144E}"/>
    <cellStyle name="Normal 9 3 3 5 2 2" xfId="4244" xr:uid="{7CA01D44-4079-43B7-A930-B8C2F05DD891}"/>
    <cellStyle name="Normal 9 3 3 5 2 2 2" xfId="4788" xr:uid="{493835DC-945B-4277-872F-F8093C160637}"/>
    <cellStyle name="Normal 9 3 3 5 2 3" xfId="4787" xr:uid="{A3F639B6-1C5D-47A6-8393-ABAA727C8744}"/>
    <cellStyle name="Normal 9 3 3 5 3" xfId="3182" xr:uid="{B1FE2399-A8E0-4C52-8AF1-811D7687C777}"/>
    <cellStyle name="Normal 9 3 3 5 3 2" xfId="4789" xr:uid="{6702C346-977F-4E8C-873F-4B6D506F0BA3}"/>
    <cellStyle name="Normal 9 3 3 5 4" xfId="3183" xr:uid="{FDEF618E-0D45-4848-9CCC-E3330D7A69ED}"/>
    <cellStyle name="Normal 9 3 3 5 4 2" xfId="4790" xr:uid="{278473C7-F810-4B09-9F12-AB90FB724C54}"/>
    <cellStyle name="Normal 9 3 3 5 5" xfId="4786" xr:uid="{73F31CEB-56D2-4D3F-9F84-EA3E44BA83F0}"/>
    <cellStyle name="Normal 9 3 3 6" xfId="3184" xr:uid="{00B6FDFD-C7A2-46C3-8BC9-50070CF16BE8}"/>
    <cellStyle name="Normal 9 3 3 6 2" xfId="4245" xr:uid="{FEBBC4EB-CFD6-46A0-8278-C13D9EF7747C}"/>
    <cellStyle name="Normal 9 3 3 6 2 2" xfId="4792" xr:uid="{A8076E99-BB02-4CA3-AA55-34AFD8175494}"/>
    <cellStyle name="Normal 9 3 3 6 3" xfId="4791" xr:uid="{F4C53739-2BEF-4F7A-B6A2-53EA434572EC}"/>
    <cellStyle name="Normal 9 3 3 7" xfId="3185" xr:uid="{C04A15BA-773F-468A-A6D7-9A15B7316914}"/>
    <cellStyle name="Normal 9 3 3 7 2" xfId="4793" xr:uid="{4D0045FC-F4E2-42F7-8C01-40CA5248910B}"/>
    <cellStyle name="Normal 9 3 3 8" xfId="3186" xr:uid="{A77B7CC7-A314-4098-91F3-7BBB1AF2302E}"/>
    <cellStyle name="Normal 9 3 3 8 2" xfId="4794" xr:uid="{CAE25408-AA86-4ADF-94D0-4998388E5079}"/>
    <cellStyle name="Normal 9 3 4" xfId="3187" xr:uid="{3C8F0323-8655-4DF9-BEF0-DD05E49E0303}"/>
    <cellStyle name="Normal 9 3 4 2" xfId="3188" xr:uid="{2C535106-5A64-4EA0-BD43-6F4A79354C67}"/>
    <cellStyle name="Normal 9 3 4 2 2" xfId="3189" xr:uid="{3854D23C-206C-4629-A4C0-BD624FDE1BF5}"/>
    <cellStyle name="Normal 9 3 4 2 2 2" xfId="3190" xr:uid="{DCD2FD77-385B-4E77-954E-4993ECB0DF93}"/>
    <cellStyle name="Normal 9 3 4 2 2 2 2" xfId="4246" xr:uid="{7017D6A2-2580-485E-B92A-3CD822865B9B}"/>
    <cellStyle name="Normal 9 3 4 2 2 2 2 2" xfId="4799" xr:uid="{791F1C8F-144D-4A53-8921-218EDE645444}"/>
    <cellStyle name="Normal 9 3 4 2 2 2 3" xfId="4798" xr:uid="{10E95713-A95E-4138-B425-AC31D54F339B}"/>
    <cellStyle name="Normal 9 3 4 2 2 3" xfId="3191" xr:uid="{2E9EC7A0-5914-4091-85BD-6AF339F87A75}"/>
    <cellStyle name="Normal 9 3 4 2 2 3 2" xfId="4800" xr:uid="{0C62D55E-4BD6-4A46-8162-47CEB17229EB}"/>
    <cellStyle name="Normal 9 3 4 2 2 4" xfId="3192" xr:uid="{9875D01C-9543-4F9A-AED4-FE54B8B2BE32}"/>
    <cellStyle name="Normal 9 3 4 2 2 4 2" xfId="4801" xr:uid="{A08BF1DE-2181-4782-8E33-3EDE905DAD78}"/>
    <cellStyle name="Normal 9 3 4 2 2 5" xfId="4797" xr:uid="{F72F2A8F-BE06-416B-899F-64A801D57484}"/>
    <cellStyle name="Normal 9 3 4 2 3" xfId="3193" xr:uid="{489A0CFA-DA96-4B1B-B4A7-77AC9EC4628B}"/>
    <cellStyle name="Normal 9 3 4 2 3 2" xfId="4247" xr:uid="{1D93BD50-A378-4F01-9018-8D78250DB379}"/>
    <cellStyle name="Normal 9 3 4 2 3 2 2" xfId="4803" xr:uid="{30045268-2134-4A99-8F6F-9A3D194D61EC}"/>
    <cellStyle name="Normal 9 3 4 2 3 3" xfId="4802" xr:uid="{BAD798A0-5E0E-4203-989A-0BF8211B72AC}"/>
    <cellStyle name="Normal 9 3 4 2 4" xfId="3194" xr:uid="{105AC7A3-AA56-4602-9BF6-68C3D3E7626C}"/>
    <cellStyle name="Normal 9 3 4 2 4 2" xfId="4804" xr:uid="{5D2AECBB-34A2-4238-AAD7-99429620DE4B}"/>
    <cellStyle name="Normal 9 3 4 2 5" xfId="3195" xr:uid="{CFA4A855-E311-4428-AD3A-CB0E71DB1C99}"/>
    <cellStyle name="Normal 9 3 4 2 5 2" xfId="4805" xr:uid="{8F6A88EB-98F1-489E-B584-81382F973449}"/>
    <cellStyle name="Normal 9 3 4 2 6" xfId="4796" xr:uid="{2E3BC25C-7730-41DF-9B1B-17A148119F68}"/>
    <cellStyle name="Normal 9 3 4 3" xfId="3196" xr:uid="{735AB077-FA1F-421E-8319-50417737CF9A}"/>
    <cellStyle name="Normal 9 3 4 3 2" xfId="3197" xr:uid="{2A234AD7-0A1F-4028-A431-939EAD91B309}"/>
    <cellStyle name="Normal 9 3 4 3 2 2" xfId="4248" xr:uid="{55D20129-C484-468D-B22B-D39AA2B01D74}"/>
    <cellStyle name="Normal 9 3 4 3 2 2 2" xfId="4808" xr:uid="{7BE22328-567A-452F-9703-AC8898B88E0C}"/>
    <cellStyle name="Normal 9 3 4 3 2 3" xfId="4807" xr:uid="{9CA9400B-6432-4BD4-97DD-FAD68D160C26}"/>
    <cellStyle name="Normal 9 3 4 3 3" xfId="3198" xr:uid="{67BD3204-935C-4D4D-9519-F45FF7824903}"/>
    <cellStyle name="Normal 9 3 4 3 3 2" xfId="4809" xr:uid="{218AD4A8-AB1B-4BF1-AEAC-1E7633FEEE03}"/>
    <cellStyle name="Normal 9 3 4 3 4" xfId="3199" xr:uid="{5333FF16-979D-4AA2-937C-2474FD16E6EE}"/>
    <cellStyle name="Normal 9 3 4 3 4 2" xfId="4810" xr:uid="{62C3173D-8551-4686-9A35-1981D0C51942}"/>
    <cellStyle name="Normal 9 3 4 3 5" xfId="4806" xr:uid="{DB5A3597-BCA8-43F2-B60D-DBF3D73D0CE6}"/>
    <cellStyle name="Normal 9 3 4 4" xfId="3200" xr:uid="{B394D49D-6278-4C7D-88D0-4A9E3661B8E2}"/>
    <cellStyle name="Normal 9 3 4 4 2" xfId="3201" xr:uid="{66B8EC2D-2BA5-4803-930F-31DE0EFA965B}"/>
    <cellStyle name="Normal 9 3 4 4 2 2" xfId="4812" xr:uid="{E8AC0B30-B740-4CCD-AD31-80F0506A956A}"/>
    <cellStyle name="Normal 9 3 4 4 3" xfId="3202" xr:uid="{94BDB470-0A83-4B33-8C39-9926D3AC74F1}"/>
    <cellStyle name="Normal 9 3 4 4 3 2" xfId="4813" xr:uid="{0F94EF0E-DEE6-4131-A229-D823A414FFE1}"/>
    <cellStyle name="Normal 9 3 4 4 4" xfId="3203" xr:uid="{F2BDA6C0-0C13-4139-95DA-18C7DDFB86B0}"/>
    <cellStyle name="Normal 9 3 4 4 4 2" xfId="4814" xr:uid="{992020B3-04C0-436A-8CB4-E65306685825}"/>
    <cellStyle name="Normal 9 3 4 4 5" xfId="4811" xr:uid="{45D0D77F-AAF0-4495-A528-9F81B847D393}"/>
    <cellStyle name="Normal 9 3 4 5" xfId="3204" xr:uid="{7A11D470-4B96-4904-BDFC-90CD33F581D5}"/>
    <cellStyle name="Normal 9 3 4 5 2" xfId="4815" xr:uid="{2C2D556F-D2B6-4F84-B17A-ACDD5C52E94E}"/>
    <cellStyle name="Normal 9 3 4 6" xfId="3205" xr:uid="{7236425E-1ADA-4F43-AEF1-B03B8FD6686A}"/>
    <cellStyle name="Normal 9 3 4 6 2" xfId="4816" xr:uid="{946C64AE-B256-49AB-B463-386B7F513670}"/>
    <cellStyle name="Normal 9 3 4 7" xfId="3206" xr:uid="{1E66A81E-4DBA-4F84-9F48-5AD7D6EA5642}"/>
    <cellStyle name="Normal 9 3 4 7 2" xfId="4817" xr:uid="{83BFD305-2985-48CA-B474-C6877CAFB0C2}"/>
    <cellStyle name="Normal 9 3 4 8" xfId="4795" xr:uid="{24B24452-89EF-406D-A6FB-4444BCD1F3FD}"/>
    <cellStyle name="Normal 9 3 5" xfId="3207" xr:uid="{091305BF-3305-4914-BFAF-7C21FB9D6928}"/>
    <cellStyle name="Normal 9 3 5 2" xfId="3208" xr:uid="{42AAD7D0-AE23-4A91-9EA6-CDD6F153F57D}"/>
    <cellStyle name="Normal 9 3 5 2 2" xfId="3209" xr:uid="{BABF0FF1-BB90-4B39-B8F4-B315AD2CD6B9}"/>
    <cellStyle name="Normal 9 3 5 2 2 2" xfId="4249" xr:uid="{BAFD95FB-8B60-4BA1-8B47-67C0F1EC1B94}"/>
    <cellStyle name="Normal 9 3 5 2 2 2 2" xfId="4250" xr:uid="{213E592B-248E-43E2-A33B-D438B530A52F}"/>
    <cellStyle name="Normal 9 3 5 2 2 2 2 2" xfId="4822" xr:uid="{1F938561-8CCA-4F23-94AC-DA9D88C2B13A}"/>
    <cellStyle name="Normal 9 3 5 2 2 2 3" xfId="4821" xr:uid="{89DF1E0D-9AAD-4EBB-A591-147F50032D0D}"/>
    <cellStyle name="Normal 9 3 5 2 2 3" xfId="4251" xr:uid="{A9B4F545-9411-4809-9397-488DF13EA545}"/>
    <cellStyle name="Normal 9 3 5 2 2 3 2" xfId="4823" xr:uid="{F9557351-9C45-4EA5-9569-6FCDE71E43DB}"/>
    <cellStyle name="Normal 9 3 5 2 2 4" xfId="4820" xr:uid="{6D1FA05C-33C0-4050-A31B-5DD1F7354626}"/>
    <cellStyle name="Normal 9 3 5 2 3" xfId="3210" xr:uid="{A30AC75A-5DC4-42E3-901A-B86959AB0DFD}"/>
    <cellStyle name="Normal 9 3 5 2 3 2" xfId="4252" xr:uid="{D1F092F3-4A96-47FD-96DA-B8784007344D}"/>
    <cellStyle name="Normal 9 3 5 2 3 2 2" xfId="4825" xr:uid="{04E41952-D4AB-41D0-A011-B036700C2C9F}"/>
    <cellStyle name="Normal 9 3 5 2 3 3" xfId="4824" xr:uid="{0A336B43-D99E-4973-B985-4A3468BCF08A}"/>
    <cellStyle name="Normal 9 3 5 2 4" xfId="3211" xr:uid="{0C704872-3F28-49B4-8751-1F118E0D9132}"/>
    <cellStyle name="Normal 9 3 5 2 4 2" xfId="4826" xr:uid="{A55A7B00-957D-4901-A84C-E81C11250838}"/>
    <cellStyle name="Normal 9 3 5 2 5" xfId="4819" xr:uid="{AC09B4B9-EF3A-43B4-B1C3-082E1CF1DE87}"/>
    <cellStyle name="Normal 9 3 5 3" xfId="3212" xr:uid="{544483EF-B6F9-4852-9093-2A2E1FEE2858}"/>
    <cellStyle name="Normal 9 3 5 3 2" xfId="3213" xr:uid="{62A37939-510E-4F82-B466-A5E25DB50842}"/>
    <cellStyle name="Normal 9 3 5 3 2 2" xfId="4253" xr:uid="{525D66C7-3606-478F-8547-C1D7D26C3827}"/>
    <cellStyle name="Normal 9 3 5 3 2 2 2" xfId="4829" xr:uid="{4A10BF24-34D4-4028-BC9F-D2BA7CF69315}"/>
    <cellStyle name="Normal 9 3 5 3 2 3" xfId="4828" xr:uid="{7808AD10-E23A-4AC2-89C0-9849B2224E1D}"/>
    <cellStyle name="Normal 9 3 5 3 3" xfId="3214" xr:uid="{871A3421-1A72-4DA1-94B0-D04620223E71}"/>
    <cellStyle name="Normal 9 3 5 3 3 2" xfId="4830" xr:uid="{284BE847-2D5A-45E1-93A6-40751264E0B4}"/>
    <cellStyle name="Normal 9 3 5 3 4" xfId="3215" xr:uid="{DEB4C9E8-283E-4BBE-8B09-858EA31E5E64}"/>
    <cellStyle name="Normal 9 3 5 3 4 2" xfId="4831" xr:uid="{E7B4B3E5-0D0B-4A63-84B2-66A3589E8D09}"/>
    <cellStyle name="Normal 9 3 5 3 5" xfId="4827" xr:uid="{4D714E74-1575-4E8B-ADC6-1CAE0D549AE2}"/>
    <cellStyle name="Normal 9 3 5 4" xfId="3216" xr:uid="{AAFD94F9-B2CE-4580-B357-4ED760CFAE9D}"/>
    <cellStyle name="Normal 9 3 5 4 2" xfId="4254" xr:uid="{B6B9BF45-135F-4A71-97CD-B243E9DB6E76}"/>
    <cellStyle name="Normal 9 3 5 4 2 2" xfId="4833" xr:uid="{64168562-7CB5-48D9-BAB6-B7F957562CB9}"/>
    <cellStyle name="Normal 9 3 5 4 3" xfId="4832" xr:uid="{4906B033-0C66-48F3-A090-78367AE0B99A}"/>
    <cellStyle name="Normal 9 3 5 5" xfId="3217" xr:uid="{C41F879B-788C-4F72-8A56-45E54765EE17}"/>
    <cellStyle name="Normal 9 3 5 5 2" xfId="4834" xr:uid="{401C405D-0B40-48BA-A3C9-E61E031DE9FF}"/>
    <cellStyle name="Normal 9 3 5 6" xfId="3218" xr:uid="{B8B371FD-3EB0-4B1B-9B92-0166F6A46DAD}"/>
    <cellStyle name="Normal 9 3 5 6 2" xfId="4835" xr:uid="{8ABBC2A8-0703-4697-90FB-525575B41819}"/>
    <cellStyle name="Normal 9 3 5 7" xfId="4818" xr:uid="{CEF0A89A-12DE-4403-AE09-5C9AE526C02C}"/>
    <cellStyle name="Normal 9 3 6" xfId="3219" xr:uid="{BF3264B3-5EBA-4890-AD97-CEEFB80970A2}"/>
    <cellStyle name="Normal 9 3 6 2" xfId="3220" xr:uid="{F79C4EE1-6277-455C-879B-B5B933C67E33}"/>
    <cellStyle name="Normal 9 3 6 2 2" xfId="3221" xr:uid="{978CC781-C7AF-4DCE-A3B1-777FEBDED331}"/>
    <cellStyle name="Normal 9 3 6 2 2 2" xfId="4255" xr:uid="{70D57852-3A8E-4DE9-B35F-9ED28583CBF0}"/>
    <cellStyle name="Normal 9 3 6 2 2 2 2" xfId="4839" xr:uid="{7D6DFBA9-21AB-4877-9039-6B2F52B45816}"/>
    <cellStyle name="Normal 9 3 6 2 2 3" xfId="4838" xr:uid="{D05C6D99-5740-4255-9154-379AB0445C89}"/>
    <cellStyle name="Normal 9 3 6 2 3" xfId="3222" xr:uid="{53191890-A4EF-4E3F-ABD6-B9EF784D7D4F}"/>
    <cellStyle name="Normal 9 3 6 2 3 2" xfId="4840" xr:uid="{9845FD28-FE35-40F2-A01E-15EF47265BB0}"/>
    <cellStyle name="Normal 9 3 6 2 4" xfId="3223" xr:uid="{CB68A4A3-A090-4482-A740-49BAA2993322}"/>
    <cellStyle name="Normal 9 3 6 2 4 2" xfId="4841" xr:uid="{79C9F358-E7CC-4301-AFD0-6239452225A7}"/>
    <cellStyle name="Normal 9 3 6 2 5" xfId="4837" xr:uid="{2A3E12DD-4C34-483B-8A07-31F2BCC1F8E1}"/>
    <cellStyle name="Normal 9 3 6 3" xfId="3224" xr:uid="{2CE35B68-FD89-4463-B1BA-9ABE37AE26E2}"/>
    <cellStyle name="Normal 9 3 6 3 2" xfId="4256" xr:uid="{21D03F87-E2D7-4148-AE17-42D15D483856}"/>
    <cellStyle name="Normal 9 3 6 3 2 2" xfId="4843" xr:uid="{76ED6A25-AB9E-47C1-BB06-9658E4D1E9ED}"/>
    <cellStyle name="Normal 9 3 6 3 3" xfId="4842" xr:uid="{C8D95C92-A557-437F-8E66-301CA9D2C07E}"/>
    <cellStyle name="Normal 9 3 6 4" xfId="3225" xr:uid="{BA0A6030-BAEC-4BD1-9C92-E8E22922B7E2}"/>
    <cellStyle name="Normal 9 3 6 4 2" xfId="4844" xr:uid="{9A8E20BC-5E48-4FD0-966D-EF459620EEED}"/>
    <cellStyle name="Normal 9 3 6 5" xfId="3226" xr:uid="{DA1856E1-7092-44E2-9652-6F2C692364C8}"/>
    <cellStyle name="Normal 9 3 6 5 2" xfId="4845" xr:uid="{41056923-DB4B-4BBE-85E7-0BA310E1E04B}"/>
    <cellStyle name="Normal 9 3 6 6" xfId="4836" xr:uid="{E93F9F9E-723F-4860-B12D-AE1B96E60E1F}"/>
    <cellStyle name="Normal 9 3 7" xfId="3227" xr:uid="{48038695-CF6A-4A3F-8879-64270F6C31C0}"/>
    <cellStyle name="Normal 9 3 7 2" xfId="3228" xr:uid="{FB3C05C7-8038-489B-961B-3BE8590D2B59}"/>
    <cellStyle name="Normal 9 3 7 2 2" xfId="4257" xr:uid="{74AE092C-5130-4AEA-9189-B74AB7BDD874}"/>
    <cellStyle name="Normal 9 3 7 2 2 2" xfId="4848" xr:uid="{6C421CC7-A8EA-4142-A599-DD584B57B070}"/>
    <cellStyle name="Normal 9 3 7 2 3" xfId="4847" xr:uid="{5B7C0C9A-0BDE-4560-BB2B-58C9C25D7228}"/>
    <cellStyle name="Normal 9 3 7 3" xfId="3229" xr:uid="{C3347B16-7F5E-44B2-8A98-AAD356B8C661}"/>
    <cellStyle name="Normal 9 3 7 3 2" xfId="4849" xr:uid="{A90E2325-239F-4330-B81A-718315C259C9}"/>
    <cellStyle name="Normal 9 3 7 4" xfId="3230" xr:uid="{F99C423D-76BC-4871-9A54-9DFE49E3DD32}"/>
    <cellStyle name="Normal 9 3 7 4 2" xfId="4850" xr:uid="{498B7412-2621-48B1-A09E-E13ADFAD1A95}"/>
    <cellStyle name="Normal 9 3 7 5" xfId="4846" xr:uid="{90C0066A-BCF5-4D16-ADF6-DBF08DDF01CA}"/>
    <cellStyle name="Normal 9 3 8" xfId="3231" xr:uid="{C1031E1E-E73B-4CF5-A291-8ED710EDBD73}"/>
    <cellStyle name="Normal 9 3 8 2" xfId="3232" xr:uid="{0F6A7D3D-66B1-404B-88B7-070780FB341E}"/>
    <cellStyle name="Normal 9 3 8 2 2" xfId="4852" xr:uid="{7B13C748-A2CB-4DF9-82C9-C1CAA3D2975B}"/>
    <cellStyle name="Normal 9 3 8 3" xfId="3233" xr:uid="{E800B7AC-D5EC-495A-BA04-993BC98AD818}"/>
    <cellStyle name="Normal 9 3 8 3 2" xfId="4853" xr:uid="{D427A2BC-81B6-4355-B2F5-75A522D02D64}"/>
    <cellStyle name="Normal 9 3 8 4" xfId="3234" xr:uid="{EBA8108C-0AE6-43DD-B6E3-9D9D4DB15624}"/>
    <cellStyle name="Normal 9 3 8 4 2" xfId="4854" xr:uid="{BE2B5C3D-6197-4EEE-828A-61EC991C21A8}"/>
    <cellStyle name="Normal 9 3 8 5" xfId="4851" xr:uid="{FE7C8EF2-9F34-47DF-9C7D-239E25B1D12C}"/>
    <cellStyle name="Normal 9 3 9" xfId="3235" xr:uid="{843AA8FC-6FE7-4D61-B2B0-1430F4DE69BB}"/>
    <cellStyle name="Normal 9 3 9 2" xfId="4855" xr:uid="{C01796C8-8CFB-45AD-9A87-08A8FD1A5D9D}"/>
    <cellStyle name="Normal 9 4" xfId="3236" xr:uid="{1B88D1C8-E94D-44BB-A008-DD54A3833650}"/>
    <cellStyle name="Normal 9 4 10" xfId="3237" xr:uid="{7AB41435-BB0F-4F77-A502-7536E1607FCA}"/>
    <cellStyle name="Normal 9 4 10 2" xfId="4857" xr:uid="{2CE017D0-4782-49FB-A536-2329ACFC8C79}"/>
    <cellStyle name="Normal 9 4 11" xfId="3238" xr:uid="{E0B52784-0A1A-4587-934B-1B4F186AD8E8}"/>
    <cellStyle name="Normal 9 4 11 2" xfId="4858" xr:uid="{9D536DDE-FDAC-4744-8F7B-67BA4B0E5191}"/>
    <cellStyle name="Normal 9 4 12" xfId="4856" xr:uid="{69BA54BA-BB84-4ECA-95DB-A33FAAD5C17B}"/>
    <cellStyle name="Normal 9 4 2" xfId="3239" xr:uid="{1483FC32-C7B9-4720-A618-A69B2DE25D1C}"/>
    <cellStyle name="Normal 9 4 2 10" xfId="4859" xr:uid="{D5BAD02E-24C9-469F-A7AB-ED7D41BEBF5A}"/>
    <cellStyle name="Normal 9 4 2 2" xfId="3240" xr:uid="{2E780ED6-B5B3-4796-BB02-8C4C97C099D7}"/>
    <cellStyle name="Normal 9 4 2 2 2" xfId="3241" xr:uid="{568A5738-5D1F-4B64-9C76-00173F65E852}"/>
    <cellStyle name="Normal 9 4 2 2 2 2" xfId="3242" xr:uid="{BA37D99C-570F-4441-9F78-630A0E78F177}"/>
    <cellStyle name="Normal 9 4 2 2 2 2 2" xfId="3243" xr:uid="{89F29299-1B34-48DD-B8D8-11CDB5778507}"/>
    <cellStyle name="Normal 9 4 2 2 2 2 2 2" xfId="4258" xr:uid="{4B306390-B86B-421A-B56A-69EBDADD0529}"/>
    <cellStyle name="Normal 9 4 2 2 2 2 2 2 2" xfId="4864" xr:uid="{9EC06784-32AB-4673-B8D1-EF7B2077393F}"/>
    <cellStyle name="Normal 9 4 2 2 2 2 2 3" xfId="4863" xr:uid="{32C83467-1109-4031-A2D0-8989EEB1F526}"/>
    <cellStyle name="Normal 9 4 2 2 2 2 3" xfId="3244" xr:uid="{AA26B3D5-F7DD-4EED-9D8F-66FC6561778A}"/>
    <cellStyle name="Normal 9 4 2 2 2 2 3 2" xfId="4865" xr:uid="{A71DB959-6413-44B2-ACBD-06F088BE7896}"/>
    <cellStyle name="Normal 9 4 2 2 2 2 4" xfId="3245" xr:uid="{F7EA2B15-2ABB-4CB6-AC8B-BA7E4E5A917B}"/>
    <cellStyle name="Normal 9 4 2 2 2 2 4 2" xfId="4866" xr:uid="{8FCD46AA-64BC-49DE-93DB-5328BA5024E6}"/>
    <cellStyle name="Normal 9 4 2 2 2 2 5" xfId="4862" xr:uid="{7880D187-7CFF-42B9-9470-BED75ACCD0CA}"/>
    <cellStyle name="Normal 9 4 2 2 2 3" xfId="3246" xr:uid="{74C0850F-35AD-4F2F-9910-2FC99C2844E7}"/>
    <cellStyle name="Normal 9 4 2 2 2 3 2" xfId="3247" xr:uid="{DFAB0399-E4D1-4F2E-95A1-3143D2A5D85D}"/>
    <cellStyle name="Normal 9 4 2 2 2 3 2 2" xfId="4868" xr:uid="{01A1DDDC-E31D-4B90-B4EC-C698F910ABF8}"/>
    <cellStyle name="Normal 9 4 2 2 2 3 3" xfId="3248" xr:uid="{CB1F59EB-4A60-4D3B-AF3F-36155F65FCC2}"/>
    <cellStyle name="Normal 9 4 2 2 2 3 3 2" xfId="4869" xr:uid="{C412002B-7D88-4F98-BE13-B4D5FAFE8E9D}"/>
    <cellStyle name="Normal 9 4 2 2 2 3 4" xfId="3249" xr:uid="{236CAC5E-981C-4FD7-966D-571309C23AD0}"/>
    <cellStyle name="Normal 9 4 2 2 2 3 4 2" xfId="4870" xr:uid="{A2119A77-D81B-4476-983D-DF0266BFF577}"/>
    <cellStyle name="Normal 9 4 2 2 2 3 5" xfId="4867" xr:uid="{8E8B38BD-827E-4542-AA17-FB0D48866743}"/>
    <cellStyle name="Normal 9 4 2 2 2 4" xfId="3250" xr:uid="{C38D62F4-A2CA-4B05-9022-FD530139E056}"/>
    <cellStyle name="Normal 9 4 2 2 2 4 2" xfId="4871" xr:uid="{525070AB-494D-4DD3-B8A1-9D652B175E82}"/>
    <cellStyle name="Normal 9 4 2 2 2 5" xfId="3251" xr:uid="{2D46FEFB-F5D5-4309-810E-1FBD5E38F202}"/>
    <cellStyle name="Normal 9 4 2 2 2 5 2" xfId="4872" xr:uid="{03337CDA-ACB1-4F15-8BB1-5FBF444ED621}"/>
    <cellStyle name="Normal 9 4 2 2 2 6" xfId="3252" xr:uid="{4A708A1C-779F-4172-BC2F-AB73041507FF}"/>
    <cellStyle name="Normal 9 4 2 2 2 6 2" xfId="4873" xr:uid="{F8BF67F5-DDDB-4B94-8579-9F7E2557F1DD}"/>
    <cellStyle name="Normal 9 4 2 2 2 7" xfId="4861" xr:uid="{1D141BFD-25A5-4CFF-B12D-F60F501F88BE}"/>
    <cellStyle name="Normal 9 4 2 2 3" xfId="3253" xr:uid="{917AD128-C8A6-42D7-B931-6E513D27FF1D}"/>
    <cellStyle name="Normal 9 4 2 2 3 2" xfId="3254" xr:uid="{03B50B5F-FF9C-4AA4-9CE5-9D9BD1F0DB51}"/>
    <cellStyle name="Normal 9 4 2 2 3 2 2" xfId="3255" xr:uid="{549FB1A4-33ED-4C7D-9D84-6B53348CF868}"/>
    <cellStyle name="Normal 9 4 2 2 3 2 2 2" xfId="4876" xr:uid="{8961798E-6B52-46F6-9633-0BDAC5E17C05}"/>
    <cellStyle name="Normal 9 4 2 2 3 2 3" xfId="3256" xr:uid="{3C7601EE-675F-43BE-A96D-B2F15234C588}"/>
    <cellStyle name="Normal 9 4 2 2 3 2 3 2" xfId="4877" xr:uid="{752C442E-8397-4F5D-BA56-1EDBC7A87A14}"/>
    <cellStyle name="Normal 9 4 2 2 3 2 4" xfId="3257" xr:uid="{A2291112-5923-4114-9EF9-B9D74170F08E}"/>
    <cellStyle name="Normal 9 4 2 2 3 2 4 2" xfId="4878" xr:uid="{73548D67-1685-4BEE-B327-CA95EBC2A39A}"/>
    <cellStyle name="Normal 9 4 2 2 3 2 5" xfId="4875" xr:uid="{C3596DE4-E6A2-48D4-BDF1-17232B4C6EE1}"/>
    <cellStyle name="Normal 9 4 2 2 3 3" xfId="3258" xr:uid="{A497F9C0-1F39-427F-82C4-D3F252DF7F82}"/>
    <cellStyle name="Normal 9 4 2 2 3 3 2" xfId="4879" xr:uid="{675C8561-165D-4FA6-8D9B-83D8CD3E38A8}"/>
    <cellStyle name="Normal 9 4 2 2 3 4" xfId="3259" xr:uid="{6B59853B-4812-4A9D-A633-4951FA072AD1}"/>
    <cellStyle name="Normal 9 4 2 2 3 4 2" xfId="4880" xr:uid="{65E133AB-F4DE-4158-BD49-9A079048D419}"/>
    <cellStyle name="Normal 9 4 2 2 3 5" xfId="3260" xr:uid="{0E0B6A30-925B-41EF-AADC-287AF373AE60}"/>
    <cellStyle name="Normal 9 4 2 2 3 5 2" xfId="4881" xr:uid="{82D9BAC8-F85A-403E-B4B2-250102D1500A}"/>
    <cellStyle name="Normal 9 4 2 2 3 6" xfId="4874" xr:uid="{87C7142A-44A4-4C4F-8590-F755583C7D01}"/>
    <cellStyle name="Normal 9 4 2 2 4" xfId="3261" xr:uid="{C627A37E-8BB8-4A24-9272-50FE657887F2}"/>
    <cellStyle name="Normal 9 4 2 2 4 2" xfId="3262" xr:uid="{783AD310-763E-4896-8B87-71D9FF1B5D6F}"/>
    <cellStyle name="Normal 9 4 2 2 4 2 2" xfId="4883" xr:uid="{B8679F12-F97E-4165-ACD0-CD43F41721B0}"/>
    <cellStyle name="Normal 9 4 2 2 4 3" xfId="3263" xr:uid="{0CCE213C-32F5-4899-AE90-C4D6C2D115C3}"/>
    <cellStyle name="Normal 9 4 2 2 4 3 2" xfId="4884" xr:uid="{17FE6928-E8A1-4DC7-947B-21035F31538F}"/>
    <cellStyle name="Normal 9 4 2 2 4 4" xfId="3264" xr:uid="{DF312A7D-6811-48F5-8353-FD2D6A8625F5}"/>
    <cellStyle name="Normal 9 4 2 2 4 4 2" xfId="4885" xr:uid="{7351615F-0A0E-420C-808D-2871FC365916}"/>
    <cellStyle name="Normal 9 4 2 2 4 5" xfId="4882" xr:uid="{ED4E81DA-BDDF-46D8-B628-7EF7C87FA5AA}"/>
    <cellStyle name="Normal 9 4 2 2 5" xfId="3265" xr:uid="{95EC5A6F-B0AE-4475-AE8E-EA8DE6AB5239}"/>
    <cellStyle name="Normal 9 4 2 2 5 2" xfId="3266" xr:uid="{177262B3-56D6-468A-B9C1-DB5CD72CA2D5}"/>
    <cellStyle name="Normal 9 4 2 2 5 2 2" xfId="4887" xr:uid="{19C43DA6-5B8D-4A96-9257-A53C05D6F259}"/>
    <cellStyle name="Normal 9 4 2 2 5 3" xfId="3267" xr:uid="{B2F9C4E8-2351-4C9C-93E9-2B9C43B8A894}"/>
    <cellStyle name="Normal 9 4 2 2 5 3 2" xfId="4888" xr:uid="{CB065572-5FB8-4B83-A063-DBC466A369B3}"/>
    <cellStyle name="Normal 9 4 2 2 5 4" xfId="3268" xr:uid="{E01DD1B3-C9F6-4AFC-9390-DDF129B5A893}"/>
    <cellStyle name="Normal 9 4 2 2 5 4 2" xfId="4889" xr:uid="{153880BC-5E6E-4598-A534-435921E13CC1}"/>
    <cellStyle name="Normal 9 4 2 2 5 5" xfId="4886" xr:uid="{94B3BF7F-CD9A-495F-A1C5-7FA075A26E0C}"/>
    <cellStyle name="Normal 9 4 2 2 6" xfId="3269" xr:uid="{F1231229-DD84-4486-9562-C5B30619C201}"/>
    <cellStyle name="Normal 9 4 2 2 6 2" xfId="4890" xr:uid="{4E1DD462-2D92-4346-9441-FB7CF67E9117}"/>
    <cellStyle name="Normal 9 4 2 2 7" xfId="3270" xr:uid="{E4C1B408-E0D3-4B6A-85A6-56D514F2E24B}"/>
    <cellStyle name="Normal 9 4 2 2 7 2" xfId="4891" xr:uid="{78C773A6-737B-42B7-AC0A-BE4F78C79911}"/>
    <cellStyle name="Normal 9 4 2 2 8" xfId="3271" xr:uid="{AEF366A1-7E76-4EB8-9636-22D4398B7F44}"/>
    <cellStyle name="Normal 9 4 2 2 8 2" xfId="4892" xr:uid="{D81959F8-B003-4FE8-869C-8AEC99B02F73}"/>
    <cellStyle name="Normal 9 4 2 2 9" xfId="4860" xr:uid="{5D618A88-B2A1-48A6-BB70-A85D7BD5F5D1}"/>
    <cellStyle name="Normal 9 4 2 3" xfId="3272" xr:uid="{3ADA5C05-F160-46D0-A656-03FB66CB065B}"/>
    <cellStyle name="Normal 9 4 2 3 2" xfId="3273" xr:uid="{C406AD3A-D5FA-40C1-959E-1062D8EF471E}"/>
    <cellStyle name="Normal 9 4 2 3 2 2" xfId="3274" xr:uid="{B64968B2-2D13-4FCE-9F26-7803FE32C776}"/>
    <cellStyle name="Normal 9 4 2 3 2 2 2" xfId="4259" xr:uid="{742FD0D7-2762-418A-81E5-84327A90BFA1}"/>
    <cellStyle name="Normal 9 4 2 3 2 2 2 2" xfId="4260" xr:uid="{1337864E-BB7D-426E-9C65-1784E30A0CAE}"/>
    <cellStyle name="Normal 9 4 2 3 2 2 2 2 2" xfId="4897" xr:uid="{EB409B5E-FBB9-4493-8041-C3042E6367B1}"/>
    <cellStyle name="Normal 9 4 2 3 2 2 2 3" xfId="4896" xr:uid="{CDD7DEF3-0049-4E51-9F3F-78D169DA6263}"/>
    <cellStyle name="Normal 9 4 2 3 2 2 3" xfId="4261" xr:uid="{8C40F1D1-8C96-4D01-9057-F8FE72D95A2C}"/>
    <cellStyle name="Normal 9 4 2 3 2 2 3 2" xfId="4898" xr:uid="{573ACB54-CF7C-4CB9-9ABB-FA3C7C24D84A}"/>
    <cellStyle name="Normal 9 4 2 3 2 2 4" xfId="4895" xr:uid="{1E3720F7-D1F0-4E85-9760-1575123DABF9}"/>
    <cellStyle name="Normal 9 4 2 3 2 3" xfId="3275" xr:uid="{B0683350-288A-4E20-A153-0E44A8063DB5}"/>
    <cellStyle name="Normal 9 4 2 3 2 3 2" xfId="4262" xr:uid="{C32E9312-8F72-4105-BE37-20FD21AA2FAF}"/>
    <cellStyle name="Normal 9 4 2 3 2 3 2 2" xfId="4900" xr:uid="{A8531D55-A728-4B77-8CAF-8B186CABF81C}"/>
    <cellStyle name="Normal 9 4 2 3 2 3 3" xfId="4899" xr:uid="{FEDD64F6-7EE0-4337-B753-BB8358D4ABB5}"/>
    <cellStyle name="Normal 9 4 2 3 2 4" xfId="3276" xr:uid="{8578DFFA-CC5C-46AD-BF31-CE0DE9138882}"/>
    <cellStyle name="Normal 9 4 2 3 2 4 2" xfId="4901" xr:uid="{7F48A6C4-EC1C-4493-9757-E5C681CB7ECF}"/>
    <cellStyle name="Normal 9 4 2 3 2 5" xfId="4894" xr:uid="{E9A4827C-3561-4C4F-9D31-D51515DA9BDC}"/>
    <cellStyle name="Normal 9 4 2 3 3" xfId="3277" xr:uid="{F653E06B-253A-445A-9D0C-170F3A06B5DB}"/>
    <cellStyle name="Normal 9 4 2 3 3 2" xfId="3278" xr:uid="{1D7BDA1A-A9BA-4715-BCB9-50E74330DF63}"/>
    <cellStyle name="Normal 9 4 2 3 3 2 2" xfId="4263" xr:uid="{A60C653C-564D-4B15-BBCD-C89B1F374E1D}"/>
    <cellStyle name="Normal 9 4 2 3 3 2 2 2" xfId="4904" xr:uid="{2C55CB46-7E2D-4F07-948A-4E8FCB76BF60}"/>
    <cellStyle name="Normal 9 4 2 3 3 2 3" xfId="4903" xr:uid="{DE0C5CE1-7FE2-43D5-BBF0-B38E0B3F3952}"/>
    <cellStyle name="Normal 9 4 2 3 3 3" xfId="3279" xr:uid="{6E76FBCD-FB16-4F38-BCD7-C4D4899EFA6E}"/>
    <cellStyle name="Normal 9 4 2 3 3 3 2" xfId="4905" xr:uid="{F6E565B4-BBF4-423C-A30A-FD2D2F7A1670}"/>
    <cellStyle name="Normal 9 4 2 3 3 4" xfId="3280" xr:uid="{6651F5F3-CDD5-40D5-8D19-32254C61E870}"/>
    <cellStyle name="Normal 9 4 2 3 3 4 2" xfId="4906" xr:uid="{6A749354-9E47-4D89-B86B-F1DD0A355595}"/>
    <cellStyle name="Normal 9 4 2 3 3 5" xfId="4902" xr:uid="{FE2B4A87-0075-44AB-A4A8-18E5C1330D58}"/>
    <cellStyle name="Normal 9 4 2 3 4" xfId="3281" xr:uid="{BABF4B34-BC5D-44D8-AEDC-D2E3BF8660D2}"/>
    <cellStyle name="Normal 9 4 2 3 4 2" xfId="4264" xr:uid="{36889AB8-C8BB-44FC-8F7F-EC65F455EA13}"/>
    <cellStyle name="Normal 9 4 2 3 4 2 2" xfId="4908" xr:uid="{74AFE706-B872-494E-A640-EA16C3D3C890}"/>
    <cellStyle name="Normal 9 4 2 3 4 3" xfId="4907" xr:uid="{2202B2F4-BE06-4E84-AA83-4EEA7708160E}"/>
    <cellStyle name="Normal 9 4 2 3 5" xfId="3282" xr:uid="{637629B9-11EA-467A-A9E1-D1A2B6BB3244}"/>
    <cellStyle name="Normal 9 4 2 3 5 2" xfId="4909" xr:uid="{EE66E53F-D3DF-4FDA-9391-4ECFAAEF54AA}"/>
    <cellStyle name="Normal 9 4 2 3 6" xfId="3283" xr:uid="{51D34C7B-EB16-4A84-B230-AE4A452E5D96}"/>
    <cellStyle name="Normal 9 4 2 3 6 2" xfId="4910" xr:uid="{467E47A8-021A-4354-B385-D29341A45F10}"/>
    <cellStyle name="Normal 9 4 2 3 7" xfId="4893" xr:uid="{23032C33-3379-4E79-9F46-5E902CE40A88}"/>
    <cellStyle name="Normal 9 4 2 4" xfId="3284" xr:uid="{2A4CD9FD-78DB-4BEA-A52F-57C83C4EEDED}"/>
    <cellStyle name="Normal 9 4 2 4 2" xfId="3285" xr:uid="{54FF8D81-E244-4CA9-BBCD-FDC058006297}"/>
    <cellStyle name="Normal 9 4 2 4 2 2" xfId="3286" xr:uid="{E7B5DD78-2E39-4C8A-9A6D-1DE9FE6A316C}"/>
    <cellStyle name="Normal 9 4 2 4 2 2 2" xfId="4265" xr:uid="{CB30379D-2B34-4DDD-AFBC-98BED10D18D4}"/>
    <cellStyle name="Normal 9 4 2 4 2 2 2 2" xfId="4914" xr:uid="{60A3A88C-DBDB-4B2B-8B7F-18F830D05386}"/>
    <cellStyle name="Normal 9 4 2 4 2 2 3" xfId="4913" xr:uid="{A15B714E-D3B7-4DF4-B85D-12370007B234}"/>
    <cellStyle name="Normal 9 4 2 4 2 3" xfId="3287" xr:uid="{DD5D9C81-0C05-4DE4-A6E1-BF4A44DDA80D}"/>
    <cellStyle name="Normal 9 4 2 4 2 3 2" xfId="4915" xr:uid="{2FD50A3C-3CF8-462B-9354-5C547F42D1DA}"/>
    <cellStyle name="Normal 9 4 2 4 2 4" xfId="3288" xr:uid="{0F880A3E-8388-4027-B022-3410B11B2449}"/>
    <cellStyle name="Normal 9 4 2 4 2 4 2" xfId="4916" xr:uid="{F92A6DE8-4A90-49FB-8E8E-D2D0A7EDD70C}"/>
    <cellStyle name="Normal 9 4 2 4 2 5" xfId="4912" xr:uid="{A9175385-4581-48B8-AD68-441484D4D781}"/>
    <cellStyle name="Normal 9 4 2 4 3" xfId="3289" xr:uid="{06C2EB6D-422E-4DD6-BECC-F2CCC4597842}"/>
    <cellStyle name="Normal 9 4 2 4 3 2" xfId="4266" xr:uid="{FD693A57-5462-4534-A0DA-21DC438BF6D4}"/>
    <cellStyle name="Normal 9 4 2 4 3 2 2" xfId="4918" xr:uid="{56EA87A4-D636-4EB6-8771-9385915948FF}"/>
    <cellStyle name="Normal 9 4 2 4 3 3" xfId="4917" xr:uid="{D9B50A2D-E935-4AD1-AEFA-1C9E27A7E172}"/>
    <cellStyle name="Normal 9 4 2 4 4" xfId="3290" xr:uid="{CBFE2DC2-536D-4918-939F-61EBABE6DB27}"/>
    <cellStyle name="Normal 9 4 2 4 4 2" xfId="4919" xr:uid="{0294BB09-B0C3-41AF-AD08-9CEF99C5CC63}"/>
    <cellStyle name="Normal 9 4 2 4 5" xfId="3291" xr:uid="{6E50F07E-2E68-48BE-B289-A3B398251C50}"/>
    <cellStyle name="Normal 9 4 2 4 5 2" xfId="4920" xr:uid="{98E12F38-5F33-44B6-9E0C-93FE34886A3B}"/>
    <cellStyle name="Normal 9 4 2 4 6" xfId="4911" xr:uid="{A81E9D63-063F-41F7-80AE-5D3D8B0526ED}"/>
    <cellStyle name="Normal 9 4 2 5" xfId="3292" xr:uid="{475A12BD-9BFE-40A7-A143-87A3371B3BE3}"/>
    <cellStyle name="Normal 9 4 2 5 2" xfId="3293" xr:uid="{929C5F4B-CC70-4A09-8CA6-90976780D1E7}"/>
    <cellStyle name="Normal 9 4 2 5 2 2" xfId="4267" xr:uid="{676CCABF-52D1-42D8-B06D-FE6A483E50B1}"/>
    <cellStyle name="Normal 9 4 2 5 2 2 2" xfId="4923" xr:uid="{9ECDB1AF-A535-4F45-A88C-68E3DA961C14}"/>
    <cellStyle name="Normal 9 4 2 5 2 3" xfId="4922" xr:uid="{9A7820BC-2DB3-4622-B881-F1884F941EBF}"/>
    <cellStyle name="Normal 9 4 2 5 3" xfId="3294" xr:uid="{06CE16E3-8A65-469C-A2F5-7C0D2CC4B101}"/>
    <cellStyle name="Normal 9 4 2 5 3 2" xfId="4924" xr:uid="{A6E943B0-D01B-409A-8D9F-D3312C52B0F8}"/>
    <cellStyle name="Normal 9 4 2 5 4" xfId="3295" xr:uid="{BEDBE42F-5CAF-48DB-8667-B740182584E7}"/>
    <cellStyle name="Normal 9 4 2 5 4 2" xfId="4925" xr:uid="{2385F65C-8135-40B8-9526-3C25891ADC3B}"/>
    <cellStyle name="Normal 9 4 2 5 5" xfId="4921" xr:uid="{DEBCB812-2912-451C-ADF9-98A1978A3143}"/>
    <cellStyle name="Normal 9 4 2 6" xfId="3296" xr:uid="{29A37C45-0BBE-4857-A7DD-66080429BFAF}"/>
    <cellStyle name="Normal 9 4 2 6 2" xfId="3297" xr:uid="{024DBE82-E24A-4E45-A257-4A2065E94F93}"/>
    <cellStyle name="Normal 9 4 2 6 2 2" xfId="4927" xr:uid="{F082D7B5-549B-44EE-9021-33DC3562A6F8}"/>
    <cellStyle name="Normal 9 4 2 6 3" xfId="3298" xr:uid="{395C2CBC-835D-41B4-8568-6614EE899229}"/>
    <cellStyle name="Normal 9 4 2 6 3 2" xfId="4928" xr:uid="{FEAA3897-D247-4494-8B89-2388EF9AC367}"/>
    <cellStyle name="Normal 9 4 2 6 4" xfId="3299" xr:uid="{0DF16512-5251-4BA1-A4F9-B430C7E74D73}"/>
    <cellStyle name="Normal 9 4 2 6 4 2" xfId="4929" xr:uid="{FE6546EE-1306-4085-9BB1-A2BE106E69D1}"/>
    <cellStyle name="Normal 9 4 2 6 5" xfId="4926" xr:uid="{648B075A-682B-40A5-AF5A-244493B2F442}"/>
    <cellStyle name="Normal 9 4 2 7" xfId="3300" xr:uid="{5040FF0F-EC9F-4906-ABEA-1CD7FCAE465B}"/>
    <cellStyle name="Normal 9 4 2 7 2" xfId="4930" xr:uid="{825148D7-8E77-418E-B15C-104A73245939}"/>
    <cellStyle name="Normal 9 4 2 8" xfId="3301" xr:uid="{014C0368-F610-4094-82E5-611A60394D77}"/>
    <cellStyle name="Normal 9 4 2 8 2" xfId="4931" xr:uid="{2E704578-60E8-4AFA-A708-C4FBB120BD5B}"/>
    <cellStyle name="Normal 9 4 2 9" xfId="3302" xr:uid="{4D6275B6-78EC-4F7C-B8DE-5E29767A5F35}"/>
    <cellStyle name="Normal 9 4 2 9 2" xfId="4932" xr:uid="{4DE51A4E-34D8-4F41-BD1B-9DC1A6D41749}"/>
    <cellStyle name="Normal 9 4 3" xfId="3303" xr:uid="{6DC41809-D0DB-4A6E-BF5F-56FAC57EA043}"/>
    <cellStyle name="Normal 9 4 3 2" xfId="3304" xr:uid="{A57AC4FA-3E39-48B8-A2DC-54A6794A44D3}"/>
    <cellStyle name="Normal 9 4 3 2 2" xfId="3305" xr:uid="{53C363F8-5D6D-4200-89CB-991B6D8DBD50}"/>
    <cellStyle name="Normal 9 4 3 2 2 2" xfId="3306" xr:uid="{560128F7-0B76-4C0B-A755-05F4425D2EEF}"/>
    <cellStyle name="Normal 9 4 3 2 2 2 2" xfId="4268" xr:uid="{830DB7B1-A78F-4F16-BAC0-06B1BE8770E0}"/>
    <cellStyle name="Normal 9 4 3 2 2 2 2 2" xfId="4671" xr:uid="{49385983-A4DC-494D-93D0-1700E9E69E11}"/>
    <cellStyle name="Normal 9 4 3 2 2 2 2 2 2" xfId="5308" xr:uid="{AAC40299-2BD9-4908-8922-1094EBA7A76E}"/>
    <cellStyle name="Normal 9 4 3 2 2 2 2 2 3" xfId="4937" xr:uid="{B8E1830D-C7E6-43CE-AB41-74A2D7BF4AF8}"/>
    <cellStyle name="Normal 9 4 3 2 2 2 3" xfId="4672" xr:uid="{B963409F-295F-4A52-BC4E-DB8AB76B479B}"/>
    <cellStyle name="Normal 9 4 3 2 2 2 3 2" xfId="5309" xr:uid="{B3AA8D69-55A5-4279-922A-49627EF38DF6}"/>
    <cellStyle name="Normal 9 4 3 2 2 2 3 3" xfId="4936" xr:uid="{6FDEF651-F04C-4EC0-959E-8BE71CB559BD}"/>
    <cellStyle name="Normal 9 4 3 2 2 3" xfId="3307" xr:uid="{B2D659AF-A6B7-4302-8246-38586F32851C}"/>
    <cellStyle name="Normal 9 4 3 2 2 3 2" xfId="4673" xr:uid="{D9118F70-0526-4453-B7CD-CED08122F4A3}"/>
    <cellStyle name="Normal 9 4 3 2 2 3 2 2" xfId="5310" xr:uid="{64B476E2-AB80-469A-9108-ABF3876E2FE1}"/>
    <cellStyle name="Normal 9 4 3 2 2 3 2 3" xfId="4938" xr:uid="{BB41891B-DA03-4639-8EE4-D186DEB10FEE}"/>
    <cellStyle name="Normal 9 4 3 2 2 4" xfId="3308" xr:uid="{F240F78E-D795-4300-A2A9-7489B38CDDA9}"/>
    <cellStyle name="Normal 9 4 3 2 2 4 2" xfId="4939" xr:uid="{879236DE-7E82-4915-BEB0-4173CC6BA1A5}"/>
    <cellStyle name="Normal 9 4 3 2 2 5" xfId="4935" xr:uid="{5B332F8C-EA42-4C9E-BB81-0029FF204AD6}"/>
    <cellStyle name="Normal 9 4 3 2 3" xfId="3309" xr:uid="{AEA9BCE3-AFA2-4A1B-8F7E-58AA62B2670C}"/>
    <cellStyle name="Normal 9 4 3 2 3 2" xfId="3310" xr:uid="{1BD405E2-9F36-46A1-A94B-777A76BC9CF6}"/>
    <cellStyle name="Normal 9 4 3 2 3 2 2" xfId="4674" xr:uid="{4C58B88F-F76D-4D34-93CA-2A76A37897F5}"/>
    <cellStyle name="Normal 9 4 3 2 3 2 2 2" xfId="5311" xr:uid="{DC400B69-AF54-46C7-807F-449F04793F6E}"/>
    <cellStyle name="Normal 9 4 3 2 3 2 2 3" xfId="4941" xr:uid="{CF5333F0-8EC1-42CA-978F-9758C2FA2D59}"/>
    <cellStyle name="Normal 9 4 3 2 3 3" xfId="3311" xr:uid="{F752934C-34D1-4953-A365-B196D5A5139D}"/>
    <cellStyle name="Normal 9 4 3 2 3 3 2" xfId="4942" xr:uid="{0C3AF971-5355-4B24-BC76-EBB3E2F406F4}"/>
    <cellStyle name="Normal 9 4 3 2 3 4" xfId="3312" xr:uid="{C81AB6C4-9E26-4CF3-8D0B-333F213F65E5}"/>
    <cellStyle name="Normal 9 4 3 2 3 4 2" xfId="4943" xr:uid="{64990DCB-1276-450B-BF38-81F7FBDD3588}"/>
    <cellStyle name="Normal 9 4 3 2 3 5" xfId="4940" xr:uid="{EAEB433F-D3D7-4770-8E60-BDAC928A6743}"/>
    <cellStyle name="Normal 9 4 3 2 4" xfId="3313" xr:uid="{564E537B-B6F8-48AF-89EC-BF5AF0C59ED6}"/>
    <cellStyle name="Normal 9 4 3 2 4 2" xfId="4675" xr:uid="{04834951-1E6A-460C-9CA9-CA62E6993533}"/>
    <cellStyle name="Normal 9 4 3 2 4 2 2" xfId="5312" xr:uid="{E7E5E907-7F8C-40BA-B430-E419F1D855F7}"/>
    <cellStyle name="Normal 9 4 3 2 4 2 3" xfId="4944" xr:uid="{73E57C76-CB6C-4D5F-AC4E-BE5AE5EB6433}"/>
    <cellStyle name="Normal 9 4 3 2 5" xfId="3314" xr:uid="{44B347AA-B174-4E20-B55E-280B48D07AF2}"/>
    <cellStyle name="Normal 9 4 3 2 5 2" xfId="4945" xr:uid="{920506BA-3395-4494-902C-4CE9B9E7FDCE}"/>
    <cellStyle name="Normal 9 4 3 2 6" xfId="3315" xr:uid="{306F74C0-B730-4E20-8E26-EBCAB9C97C63}"/>
    <cellStyle name="Normal 9 4 3 2 6 2" xfId="4946" xr:uid="{E30612C7-7690-4998-BA9E-2E665E98E005}"/>
    <cellStyle name="Normal 9 4 3 2 7" xfId="4934" xr:uid="{7C3F0F5D-B0BB-497C-BF5C-17C5C79451A1}"/>
    <cellStyle name="Normal 9 4 3 3" xfId="3316" xr:uid="{489CE061-FF6C-4C55-BD7C-7B31289FE9AC}"/>
    <cellStyle name="Normal 9 4 3 3 2" xfId="3317" xr:uid="{FA223528-956E-442E-9617-8B876D96BDDD}"/>
    <cellStyle name="Normal 9 4 3 3 2 2" xfId="3318" xr:uid="{D175A90E-8D30-4AF3-A885-8F5E7219DEA9}"/>
    <cellStyle name="Normal 9 4 3 3 2 2 2" xfId="4676" xr:uid="{B0FB5871-D65C-4067-BC82-BAA545665F5E}"/>
    <cellStyle name="Normal 9 4 3 3 2 2 2 2" xfId="5313" xr:uid="{EC58E934-ABF5-4695-BF66-01BE5BE222B4}"/>
    <cellStyle name="Normal 9 4 3 3 2 2 2 3" xfId="4949" xr:uid="{680244FD-6B19-4C93-98C1-649DE04675D2}"/>
    <cellStyle name="Normal 9 4 3 3 2 3" xfId="3319" xr:uid="{536D7225-4C51-431D-88F9-C671DCD29A37}"/>
    <cellStyle name="Normal 9 4 3 3 2 3 2" xfId="4950" xr:uid="{73891328-B761-4B06-87AD-520752E8B195}"/>
    <cellStyle name="Normal 9 4 3 3 2 4" xfId="3320" xr:uid="{303DDB92-5CE4-48F7-8463-85E45788B3B6}"/>
    <cellStyle name="Normal 9 4 3 3 2 4 2" xfId="4951" xr:uid="{8E0481E7-AB14-42B8-909D-84D21292CDEC}"/>
    <cellStyle name="Normal 9 4 3 3 2 5" xfId="4948" xr:uid="{0EE44BAD-19B7-4C4F-B0AC-35926BF35B0C}"/>
    <cellStyle name="Normal 9 4 3 3 3" xfId="3321" xr:uid="{5C8CF8FF-3432-4996-A863-E23A3D86D1F4}"/>
    <cellStyle name="Normal 9 4 3 3 3 2" xfId="4677" xr:uid="{5CEB5BDF-99EF-4E40-883E-7F35A2306943}"/>
    <cellStyle name="Normal 9 4 3 3 3 2 2" xfId="5314" xr:uid="{66265900-7AFC-490D-885E-13DBFE3947A6}"/>
    <cellStyle name="Normal 9 4 3 3 3 2 3" xfId="4952" xr:uid="{7736053D-80D5-49CC-88CA-F64697DCCF4C}"/>
    <cellStyle name="Normal 9 4 3 3 4" xfId="3322" xr:uid="{1FB41D73-716D-4E5B-BC65-E4A98CDD6184}"/>
    <cellStyle name="Normal 9 4 3 3 4 2" xfId="4953" xr:uid="{3CF31447-BF67-4F84-B8EC-5D93AA8BDE98}"/>
    <cellStyle name="Normal 9 4 3 3 5" xfId="3323" xr:uid="{7D9164A6-F18D-4EAF-BDE3-42A8D8C4B1DD}"/>
    <cellStyle name="Normal 9 4 3 3 5 2" xfId="4954" xr:uid="{937FABA7-0D18-4B6F-A589-B3729CE94732}"/>
    <cellStyle name="Normal 9 4 3 3 6" xfId="4947" xr:uid="{BF754DA9-AB28-4B50-823D-1B1C6B961FCF}"/>
    <cellStyle name="Normal 9 4 3 4" xfId="3324" xr:uid="{892B4D0F-FC07-4CA9-92AC-AEADFAA746C3}"/>
    <cellStyle name="Normal 9 4 3 4 2" xfId="3325" xr:uid="{BBAA4160-30D5-4784-8FD5-29AD379C6FD5}"/>
    <cellStyle name="Normal 9 4 3 4 2 2" xfId="4678" xr:uid="{EB5A8004-B904-415E-B329-49F207430350}"/>
    <cellStyle name="Normal 9 4 3 4 2 2 2" xfId="5315" xr:uid="{FB9B0A4F-4705-426E-8D6C-9292C2561994}"/>
    <cellStyle name="Normal 9 4 3 4 2 2 3" xfId="4956" xr:uid="{2C7724D5-429A-4CC8-9485-F80A7FD21F89}"/>
    <cellStyle name="Normal 9 4 3 4 3" xfId="3326" xr:uid="{BCB485E0-CDD9-44BE-9631-1708E43F4F26}"/>
    <cellStyle name="Normal 9 4 3 4 3 2" xfId="4957" xr:uid="{6E23FA3A-78D6-4D64-8101-1613942EDC24}"/>
    <cellStyle name="Normal 9 4 3 4 4" xfId="3327" xr:uid="{0017604B-BB36-4F43-8446-F5EED26D449F}"/>
    <cellStyle name="Normal 9 4 3 4 4 2" xfId="4958" xr:uid="{2FA35D1D-E7F0-446C-AFD5-613432166B69}"/>
    <cellStyle name="Normal 9 4 3 4 5" xfId="4955" xr:uid="{F269D9EF-F059-4DD9-8A81-D696CD3FD14A}"/>
    <cellStyle name="Normal 9 4 3 5" xfId="3328" xr:uid="{D23EB378-E233-4A00-A226-38A0F1A079FC}"/>
    <cellStyle name="Normal 9 4 3 5 2" xfId="3329" xr:uid="{8CAAA5D1-85CF-4695-908E-11654C46E99A}"/>
    <cellStyle name="Normal 9 4 3 5 2 2" xfId="4960" xr:uid="{4C86A771-6772-425F-98B5-4A849918B450}"/>
    <cellStyle name="Normal 9 4 3 5 3" xfId="3330" xr:uid="{91DCDEE5-DD9B-4D51-B2BF-95A2A8D9416A}"/>
    <cellStyle name="Normal 9 4 3 5 3 2" xfId="4961" xr:uid="{EE6D6723-C910-4AF7-83F9-0C2981D482CA}"/>
    <cellStyle name="Normal 9 4 3 5 4" xfId="3331" xr:uid="{BF0EACD4-4A06-48B8-B340-E4239D914324}"/>
    <cellStyle name="Normal 9 4 3 5 4 2" xfId="4962" xr:uid="{3D8FC1C1-BD86-488A-A830-FA7FAAABA447}"/>
    <cellStyle name="Normal 9 4 3 5 5" xfId="4959" xr:uid="{B4112120-8065-4F77-A595-EA374E0A514A}"/>
    <cellStyle name="Normal 9 4 3 6" xfId="3332" xr:uid="{D78B44A3-E7BD-4EB7-A9A1-0F06B38A9CBA}"/>
    <cellStyle name="Normal 9 4 3 6 2" xfId="4963" xr:uid="{68B7CA9E-2F90-45F0-9130-D98267BBB7EC}"/>
    <cellStyle name="Normal 9 4 3 7" xfId="3333" xr:uid="{6EEE5393-3B58-42E8-9A30-FF884DC1F347}"/>
    <cellStyle name="Normal 9 4 3 7 2" xfId="4964" xr:uid="{2E3DDFDA-91F1-4C4F-B18B-E167963CA11C}"/>
    <cellStyle name="Normal 9 4 3 8" xfId="3334" xr:uid="{76DC83A4-E065-4EB6-840E-75682A7BB89D}"/>
    <cellStyle name="Normal 9 4 3 8 2" xfId="4965" xr:uid="{A29E76B4-F19E-432C-B7A4-15DA0BFCFB7A}"/>
    <cellStyle name="Normal 9 4 3 9" xfId="4933" xr:uid="{B1DA9A8B-AEBA-4CB1-AE14-5D023AE3F421}"/>
    <cellStyle name="Normal 9 4 4" xfId="3335" xr:uid="{63630848-02FD-4AB2-9C96-D1C9B77E9451}"/>
    <cellStyle name="Normal 9 4 4 2" xfId="3336" xr:uid="{BB683AEE-67EB-4AA1-AF16-53E8CE61CA0F}"/>
    <cellStyle name="Normal 9 4 4 2 2" xfId="3337" xr:uid="{0435755A-B739-49A1-B207-63022033B86E}"/>
    <cellStyle name="Normal 9 4 4 2 2 2" xfId="3338" xr:uid="{13AE6811-967E-4361-92A7-4B13D1BA1990}"/>
    <cellStyle name="Normal 9 4 4 2 2 2 2" xfId="4269" xr:uid="{220D1EE1-D526-432B-8FCE-CC1E8E1634A4}"/>
    <cellStyle name="Normal 9 4 4 2 2 2 2 2" xfId="4970" xr:uid="{9A591DA9-6049-4920-9FDC-2A4B7DCF3C2A}"/>
    <cellStyle name="Normal 9 4 4 2 2 2 3" xfId="4969" xr:uid="{95E46D7C-3341-46B1-86CC-0B4FDA5AD488}"/>
    <cellStyle name="Normal 9 4 4 2 2 3" xfId="3339" xr:uid="{A14384C8-8D33-4B48-B859-273A064BE392}"/>
    <cellStyle name="Normal 9 4 4 2 2 3 2" xfId="4971" xr:uid="{0938A977-C41C-4313-8791-206A5FCE8567}"/>
    <cellStyle name="Normal 9 4 4 2 2 4" xfId="3340" xr:uid="{6B3F5DFA-00E5-4164-8901-7E26D66F2BB5}"/>
    <cellStyle name="Normal 9 4 4 2 2 4 2" xfId="4972" xr:uid="{F6E23576-5548-4B17-9339-D3B026F98AA9}"/>
    <cellStyle name="Normal 9 4 4 2 2 5" xfId="4968" xr:uid="{9114FEB0-923A-45F1-896D-5196C14B731D}"/>
    <cellStyle name="Normal 9 4 4 2 3" xfId="3341" xr:uid="{9E2C24BA-9FDA-4B00-989F-D3A050528FDC}"/>
    <cellStyle name="Normal 9 4 4 2 3 2" xfId="4270" xr:uid="{4A9E1257-638B-4237-B4C5-0D21E340F5ED}"/>
    <cellStyle name="Normal 9 4 4 2 3 2 2" xfId="4974" xr:uid="{7D285159-D5B7-4042-90EC-81A6A5D34B22}"/>
    <cellStyle name="Normal 9 4 4 2 3 3" xfId="4973" xr:uid="{EF364499-CB43-4799-956C-582732629685}"/>
    <cellStyle name="Normal 9 4 4 2 4" xfId="3342" xr:uid="{8201FDDF-0056-4400-9AA5-F1A951F118B7}"/>
    <cellStyle name="Normal 9 4 4 2 4 2" xfId="4975" xr:uid="{8B77B7E7-37C4-475E-9ACA-201E8018C04A}"/>
    <cellStyle name="Normal 9 4 4 2 5" xfId="3343" xr:uid="{7A671F61-60FC-4CAF-A84C-65FCE0B9F9D2}"/>
    <cellStyle name="Normal 9 4 4 2 5 2" xfId="4976" xr:uid="{79DD1F2E-CBB5-4434-B67E-DAF0E6F0426A}"/>
    <cellStyle name="Normal 9 4 4 2 6" xfId="4967" xr:uid="{D5E46F88-6B59-44FC-B060-FB07408F7E83}"/>
    <cellStyle name="Normal 9 4 4 3" xfId="3344" xr:uid="{C80F0DF9-9669-44E3-A2C8-3A9FB7CD7F60}"/>
    <cellStyle name="Normal 9 4 4 3 2" xfId="3345" xr:uid="{7EC8975D-659F-46E4-9D9D-3D312295AFD7}"/>
    <cellStyle name="Normal 9 4 4 3 2 2" xfId="4271" xr:uid="{1B31B7B0-8E7F-4CE0-9839-DB4F7DEBD9B9}"/>
    <cellStyle name="Normal 9 4 4 3 2 2 2" xfId="4979" xr:uid="{BD3703EE-3277-4A97-85B7-2DA6C36BD913}"/>
    <cellStyle name="Normal 9 4 4 3 2 3" xfId="4978" xr:uid="{4DBB951E-DA9A-4DF8-AA53-E822B31E7361}"/>
    <cellStyle name="Normal 9 4 4 3 3" xfId="3346" xr:uid="{4769479A-180C-466B-85E5-694E8F7B5FB0}"/>
    <cellStyle name="Normal 9 4 4 3 3 2" xfId="4980" xr:uid="{6BABA54D-8017-480A-9BAE-42981D31B35F}"/>
    <cellStyle name="Normal 9 4 4 3 4" xfId="3347" xr:uid="{74DF2029-906F-4B5E-A57B-5A943E749DDD}"/>
    <cellStyle name="Normal 9 4 4 3 4 2" xfId="4981" xr:uid="{8F09E199-5835-4CB8-B528-0A40A2967DDD}"/>
    <cellStyle name="Normal 9 4 4 3 5" xfId="4977" xr:uid="{3F576522-AE54-4CC6-9B9C-A6E9715BCCE4}"/>
    <cellStyle name="Normal 9 4 4 4" xfId="3348" xr:uid="{16A37DDC-99B9-407F-A5BB-B12F7B17DBB7}"/>
    <cellStyle name="Normal 9 4 4 4 2" xfId="3349" xr:uid="{5D6FABA1-EDD7-4E0B-AFF0-4BDC923854C3}"/>
    <cellStyle name="Normal 9 4 4 4 2 2" xfId="4983" xr:uid="{D80D8EE7-04C8-46BD-ACFA-A2A14082C166}"/>
    <cellStyle name="Normal 9 4 4 4 3" xfId="3350" xr:uid="{12018C6A-7395-4DFB-97F1-0C1FE2E80236}"/>
    <cellStyle name="Normal 9 4 4 4 3 2" xfId="4984" xr:uid="{8AC60394-D09D-4233-96EE-9C29539FAA77}"/>
    <cellStyle name="Normal 9 4 4 4 4" xfId="3351" xr:uid="{038353B0-AA4C-4A4C-B4F1-CB64D1255204}"/>
    <cellStyle name="Normal 9 4 4 4 4 2" xfId="4985" xr:uid="{0E7EB141-71E3-45C5-BB05-9C784200C200}"/>
    <cellStyle name="Normal 9 4 4 4 5" xfId="4982" xr:uid="{D44444F5-D460-4553-B250-DFCF36A01C3A}"/>
    <cellStyle name="Normal 9 4 4 5" xfId="3352" xr:uid="{014039C1-9923-4753-B336-416CFB333472}"/>
    <cellStyle name="Normal 9 4 4 5 2" xfId="4986" xr:uid="{810DABCA-1A79-4557-87A1-A17D72642725}"/>
    <cellStyle name="Normal 9 4 4 6" xfId="3353" xr:uid="{F6354299-4973-425C-8147-9832B55FBCCF}"/>
    <cellStyle name="Normal 9 4 4 6 2" xfId="4987" xr:uid="{9ED7072B-1A66-4A06-AA28-595E43770350}"/>
    <cellStyle name="Normal 9 4 4 7" xfId="3354" xr:uid="{B81A55D4-4FCE-4274-A784-26E10A69BAC5}"/>
    <cellStyle name="Normal 9 4 4 7 2" xfId="4988" xr:uid="{35839C2B-2544-4C55-A669-9E41E23CFE31}"/>
    <cellStyle name="Normal 9 4 4 8" xfId="4966" xr:uid="{04F93563-3A3B-469D-A6DF-5502F9D9D4BD}"/>
    <cellStyle name="Normal 9 4 5" xfId="3355" xr:uid="{CAA0794D-1A6F-4E34-BD0A-17363DF369DD}"/>
    <cellStyle name="Normal 9 4 5 2" xfId="3356" xr:uid="{4A74DFC6-E319-43BA-AB43-C662EC251371}"/>
    <cellStyle name="Normal 9 4 5 2 2" xfId="3357" xr:uid="{C247BAC2-D3D8-4753-9954-51C4C8761D8D}"/>
    <cellStyle name="Normal 9 4 5 2 2 2" xfId="4272" xr:uid="{35D6E711-4DE0-4796-BE1F-E130BC973935}"/>
    <cellStyle name="Normal 9 4 5 2 2 2 2" xfId="4992" xr:uid="{54F4F52C-1CD4-4050-83C0-A23533E91E5B}"/>
    <cellStyle name="Normal 9 4 5 2 2 3" xfId="4991" xr:uid="{700BE6F0-B0A1-41DE-BCD8-528EDC5F5265}"/>
    <cellStyle name="Normal 9 4 5 2 3" xfId="3358" xr:uid="{2A054442-44B8-4989-805F-27155DC000C3}"/>
    <cellStyle name="Normal 9 4 5 2 3 2" xfId="4993" xr:uid="{C4BFB72E-F894-4513-A189-74426780AB93}"/>
    <cellStyle name="Normal 9 4 5 2 4" xfId="3359" xr:uid="{19D80B30-A064-4DA1-9262-F90D2AD7BA83}"/>
    <cellStyle name="Normal 9 4 5 2 4 2" xfId="4994" xr:uid="{9B5F2249-CF05-4949-80E1-785CD8D5E92F}"/>
    <cellStyle name="Normal 9 4 5 2 5" xfId="4990" xr:uid="{65218FA9-4BCD-40D6-8AD9-6BB1225C6F40}"/>
    <cellStyle name="Normal 9 4 5 3" xfId="3360" xr:uid="{2EBDAB9C-67E1-4BF9-8FCC-934F3793E478}"/>
    <cellStyle name="Normal 9 4 5 3 2" xfId="3361" xr:uid="{3AAC53B4-42B1-4456-BA2C-11767E0B548E}"/>
    <cellStyle name="Normal 9 4 5 3 2 2" xfId="4996" xr:uid="{E737DAB0-F316-402D-AF61-316DCED148D6}"/>
    <cellStyle name="Normal 9 4 5 3 3" xfId="3362" xr:uid="{DA9B3E8B-9FA2-43AD-9032-F103A8F0C808}"/>
    <cellStyle name="Normal 9 4 5 3 3 2" xfId="4997" xr:uid="{F37CA57D-3292-4605-AD06-D75C8510E4C7}"/>
    <cellStyle name="Normal 9 4 5 3 4" xfId="3363" xr:uid="{7F4734BC-4925-453B-9C21-BC067C52A462}"/>
    <cellStyle name="Normal 9 4 5 3 4 2" xfId="4998" xr:uid="{05F9AC23-400E-4EA0-8066-CCED8ECC1DA0}"/>
    <cellStyle name="Normal 9 4 5 3 5" xfId="4995" xr:uid="{51229D6A-E19F-4082-A4C4-46E63579E675}"/>
    <cellStyle name="Normal 9 4 5 4" xfId="3364" xr:uid="{BC4D0CE4-1EB8-4D73-BC24-73D62C44427A}"/>
    <cellStyle name="Normal 9 4 5 4 2" xfId="4999" xr:uid="{7BAA2176-4005-48C3-BBB8-C42DF389D479}"/>
    <cellStyle name="Normal 9 4 5 5" xfId="3365" xr:uid="{854746B7-6819-48AC-A0AB-045059E7F3EE}"/>
    <cellStyle name="Normal 9 4 5 5 2" xfId="5000" xr:uid="{9A04C18E-F072-4A1B-96AE-88A9769B8E19}"/>
    <cellStyle name="Normal 9 4 5 6" xfId="3366" xr:uid="{FBC90789-122B-4881-ABF6-5C80CE858745}"/>
    <cellStyle name="Normal 9 4 5 6 2" xfId="5001" xr:uid="{252F500C-87F4-48B9-ADE2-06C13A978663}"/>
    <cellStyle name="Normal 9 4 5 7" xfId="4989" xr:uid="{16308CB0-1830-406E-85E8-48C87BF54FAC}"/>
    <cellStyle name="Normal 9 4 6" xfId="3367" xr:uid="{F50B52F4-56EA-4122-BBDB-8FD29796316E}"/>
    <cellStyle name="Normal 9 4 6 2" xfId="3368" xr:uid="{8D9A6483-81FB-4B3C-80D8-835FFC6640D0}"/>
    <cellStyle name="Normal 9 4 6 2 2" xfId="3369" xr:uid="{B4CA17BF-1104-4461-AA58-25ECABE3B46B}"/>
    <cellStyle name="Normal 9 4 6 2 2 2" xfId="5004" xr:uid="{DC037619-CA1F-4C55-9230-7EC3DAE3132F}"/>
    <cellStyle name="Normal 9 4 6 2 3" xfId="3370" xr:uid="{D196B880-095F-4659-A8E5-3CAEEA969F5E}"/>
    <cellStyle name="Normal 9 4 6 2 3 2" xfId="5005" xr:uid="{A6F0C264-D822-4D74-9B65-7A2CB310C36A}"/>
    <cellStyle name="Normal 9 4 6 2 4" xfId="3371" xr:uid="{E04CA4DB-3018-4E90-88F7-D164AEE29D62}"/>
    <cellStyle name="Normal 9 4 6 2 4 2" xfId="5006" xr:uid="{3FD9ACBB-D245-4527-94B7-CA6522F87CBC}"/>
    <cellStyle name="Normal 9 4 6 2 5" xfId="5003" xr:uid="{5E73A7D0-DC8F-46DF-9CC1-EF32E2314869}"/>
    <cellStyle name="Normal 9 4 6 3" xfId="3372" xr:uid="{7BC18D0B-6305-4003-9631-039365A6EC34}"/>
    <cellStyle name="Normal 9 4 6 3 2" xfId="5007" xr:uid="{676111B9-D251-4941-94C4-75CCCE2E7B0B}"/>
    <cellStyle name="Normal 9 4 6 4" xfId="3373" xr:uid="{C6360D51-A2B3-4420-8D3B-2E1A0D3DA616}"/>
    <cellStyle name="Normal 9 4 6 4 2" xfId="5008" xr:uid="{A75B8CF0-EBC7-43BD-AA7C-5A1D47645A7F}"/>
    <cellStyle name="Normal 9 4 6 5" xfId="3374" xr:uid="{94B51BA5-166D-41A3-A519-9F5C4A99B047}"/>
    <cellStyle name="Normal 9 4 6 5 2" xfId="5009" xr:uid="{24D1FC62-8E38-40D2-A743-A20AB65FDBAF}"/>
    <cellStyle name="Normal 9 4 6 6" xfId="5002" xr:uid="{C4C714EE-91FE-4B9F-ABA2-80FD4DA0B5EE}"/>
    <cellStyle name="Normal 9 4 7" xfId="3375" xr:uid="{499046EB-30AE-4353-B749-2B875CFDA7BA}"/>
    <cellStyle name="Normal 9 4 7 2" xfId="3376" xr:uid="{13E0A28F-35C5-42F4-A308-5994F721B074}"/>
    <cellStyle name="Normal 9 4 7 2 2" xfId="5011" xr:uid="{E89713AD-176F-4EE8-AE6B-AA78224B3FE4}"/>
    <cellStyle name="Normal 9 4 7 3" xfId="3377" xr:uid="{DBAA2007-76EE-48B4-A4C2-A5C7E7AAB5DF}"/>
    <cellStyle name="Normal 9 4 7 3 2" xfId="5012" xr:uid="{79239EA4-E613-411A-8781-F7E1AFF4C386}"/>
    <cellStyle name="Normal 9 4 7 4" xfId="3378" xr:uid="{59A71917-2060-43C4-99F6-56EF4EFD8188}"/>
    <cellStyle name="Normal 9 4 7 4 2" xfId="5013" xr:uid="{55BA36CD-A6D3-43AA-A9AD-A0E31C93FCE6}"/>
    <cellStyle name="Normal 9 4 7 5" xfId="5010" xr:uid="{A46830E3-88B1-48FF-9CD0-778178D61404}"/>
    <cellStyle name="Normal 9 4 8" xfId="3379" xr:uid="{5922709C-DD55-429D-8DC6-F847A0845E2E}"/>
    <cellStyle name="Normal 9 4 8 2" xfId="3380" xr:uid="{DDF9FE66-192F-4B33-8DE8-CDB341A7649B}"/>
    <cellStyle name="Normal 9 4 8 2 2" xfId="5015" xr:uid="{BDC341B5-8D2C-4B4F-91A8-AF5BF43F216D}"/>
    <cellStyle name="Normal 9 4 8 3" xfId="3381" xr:uid="{FA544BFD-70C5-434A-B2BB-CF3917927872}"/>
    <cellStyle name="Normal 9 4 8 3 2" xfId="5016" xr:uid="{494F1321-6ED3-42EE-9E53-FB8920EA823D}"/>
    <cellStyle name="Normal 9 4 8 4" xfId="3382" xr:uid="{4CFC619D-F5F3-486F-A154-5B6AAEBFFDE7}"/>
    <cellStyle name="Normal 9 4 8 4 2" xfId="5017" xr:uid="{5F771880-8BA9-4DF2-B4B4-FF1F385582B8}"/>
    <cellStyle name="Normal 9 4 8 5" xfId="5014" xr:uid="{842B4557-FA5B-4B6F-8E8C-8CD764157BE1}"/>
    <cellStyle name="Normal 9 4 9" xfId="3383" xr:uid="{2F0AD2A7-5EAA-46E4-87D5-5ED1AA2A3198}"/>
    <cellStyle name="Normal 9 4 9 2" xfId="5018" xr:uid="{5B1A896C-527D-4182-A188-776A7C533DD4}"/>
    <cellStyle name="Normal 9 5" xfId="3384" xr:uid="{8AA90BFF-C09D-4D49-B0D0-3B542DC22755}"/>
    <cellStyle name="Normal 9 5 10" xfId="3385" xr:uid="{6C80223C-127D-4F45-8328-509FE9081E79}"/>
    <cellStyle name="Normal 9 5 10 2" xfId="5020" xr:uid="{5A62B681-385A-45CE-AC64-9B44B58669E0}"/>
    <cellStyle name="Normal 9 5 11" xfId="3386" xr:uid="{0D0E4427-0972-4DB3-B46C-768808D7DED0}"/>
    <cellStyle name="Normal 9 5 11 2" xfId="5021" xr:uid="{7D1C4C92-6B12-45B4-926A-6B32267FC37E}"/>
    <cellStyle name="Normal 9 5 12" xfId="5019" xr:uid="{1AD6B1C7-26F1-4A4C-AEF1-43AB1B5ED624}"/>
    <cellStyle name="Normal 9 5 2" xfId="3387" xr:uid="{E952C174-D52D-419F-9486-4A01D83357B9}"/>
    <cellStyle name="Normal 9 5 2 10" xfId="5022" xr:uid="{74350AC1-C429-4102-867E-8260AEEE1DAB}"/>
    <cellStyle name="Normal 9 5 2 2" xfId="3388" xr:uid="{3AF27C99-9841-4C65-A1E0-8A4705236EFA}"/>
    <cellStyle name="Normal 9 5 2 2 2" xfId="3389" xr:uid="{226AA305-58DC-4F20-AF86-01E936291EDB}"/>
    <cellStyle name="Normal 9 5 2 2 2 2" xfId="3390" xr:uid="{69C011F8-CC07-4D28-B685-6096A2855CC4}"/>
    <cellStyle name="Normal 9 5 2 2 2 2 2" xfId="3391" xr:uid="{5B782A40-3252-4BE9-8E87-F8FF1A56831A}"/>
    <cellStyle name="Normal 9 5 2 2 2 2 2 2" xfId="5026" xr:uid="{6A3F7E3D-D191-4B8B-8F68-815D41034A39}"/>
    <cellStyle name="Normal 9 5 2 2 2 2 3" xfId="3392" xr:uid="{DCCC1D92-7558-4628-B3DA-FFC15175CF45}"/>
    <cellStyle name="Normal 9 5 2 2 2 2 3 2" xfId="5027" xr:uid="{3FEC26DF-F626-4340-9D95-6B09F5708D42}"/>
    <cellStyle name="Normal 9 5 2 2 2 2 4" xfId="3393" xr:uid="{AF8C21E1-B93D-4667-AB5D-98FBA007FBAC}"/>
    <cellStyle name="Normal 9 5 2 2 2 2 4 2" xfId="5028" xr:uid="{D6382A3F-CCA9-478D-8455-5FBD03414BC0}"/>
    <cellStyle name="Normal 9 5 2 2 2 2 5" xfId="5025" xr:uid="{9DCB2A1B-30A0-41AD-B0B9-CECDED3C0587}"/>
    <cellStyle name="Normal 9 5 2 2 2 3" xfId="3394" xr:uid="{F613E31F-B228-4253-9110-E99F71065E1A}"/>
    <cellStyle name="Normal 9 5 2 2 2 3 2" xfId="3395" xr:uid="{2FF4FE6E-C435-4063-9484-D23A9640C5DA}"/>
    <cellStyle name="Normal 9 5 2 2 2 3 2 2" xfId="5030" xr:uid="{4CF19B6A-8222-47F6-82B4-7E6706E260CE}"/>
    <cellStyle name="Normal 9 5 2 2 2 3 3" xfId="3396" xr:uid="{750B6D49-6574-4234-B1F6-1635D8965F49}"/>
    <cellStyle name="Normal 9 5 2 2 2 3 3 2" xfId="5031" xr:uid="{4859FA5D-F1B6-44E7-B339-0310C4078AED}"/>
    <cellStyle name="Normal 9 5 2 2 2 3 4" xfId="3397" xr:uid="{6B344324-6D94-4105-9900-64F24B96E3A0}"/>
    <cellStyle name="Normal 9 5 2 2 2 3 4 2" xfId="5032" xr:uid="{30751980-D1FD-48C0-814A-D107A7886659}"/>
    <cellStyle name="Normal 9 5 2 2 2 3 5" xfId="5029" xr:uid="{D918443E-876D-4708-BA3F-CF2959B0A930}"/>
    <cellStyle name="Normal 9 5 2 2 2 4" xfId="3398" xr:uid="{AA60ED80-A17A-4124-9B6B-B31192F33F53}"/>
    <cellStyle name="Normal 9 5 2 2 2 4 2" xfId="5033" xr:uid="{CCECC822-EF7C-4667-AD27-A3B0F227F460}"/>
    <cellStyle name="Normal 9 5 2 2 2 5" xfId="3399" xr:uid="{C4872E92-090B-464E-AB10-18BF4845427E}"/>
    <cellStyle name="Normal 9 5 2 2 2 5 2" xfId="5034" xr:uid="{87523DBD-E4E7-4709-8C46-09FDB079BB9B}"/>
    <cellStyle name="Normal 9 5 2 2 2 6" xfId="3400" xr:uid="{9559494E-7B49-4F1C-888C-93BA77224F93}"/>
    <cellStyle name="Normal 9 5 2 2 2 6 2" xfId="5035" xr:uid="{DBE757B3-75E8-4DCF-BECD-D9BC1476B881}"/>
    <cellStyle name="Normal 9 5 2 2 2 7" xfId="5024" xr:uid="{5196A5BE-CF81-4FE8-B3FB-7661E95D733F}"/>
    <cellStyle name="Normal 9 5 2 2 3" xfId="3401" xr:uid="{8584711E-C1F7-4211-8BEA-0CD474602E4D}"/>
    <cellStyle name="Normal 9 5 2 2 3 2" xfId="3402" xr:uid="{4B1655F5-0474-45D8-9C71-95EA713DA93C}"/>
    <cellStyle name="Normal 9 5 2 2 3 2 2" xfId="3403" xr:uid="{A90786FB-7AD9-4AFD-855E-C19B12CC0D34}"/>
    <cellStyle name="Normal 9 5 2 2 3 2 2 2" xfId="5038" xr:uid="{C3684583-1800-4A1F-A629-9DBEE35E1E0A}"/>
    <cellStyle name="Normal 9 5 2 2 3 2 3" xfId="3404" xr:uid="{350694A1-89CC-4A46-A1E7-A17DAA4D3545}"/>
    <cellStyle name="Normal 9 5 2 2 3 2 3 2" xfId="5039" xr:uid="{ABB91195-44F7-4AC7-B33E-591C5AAC2DCC}"/>
    <cellStyle name="Normal 9 5 2 2 3 2 4" xfId="3405" xr:uid="{55AF3A07-9AC4-4491-A657-D6F1D2F5A317}"/>
    <cellStyle name="Normal 9 5 2 2 3 2 4 2" xfId="5040" xr:uid="{99CCA0AB-6A7D-46A2-A4AD-68F2ED1AC608}"/>
    <cellStyle name="Normal 9 5 2 2 3 2 5" xfId="5037" xr:uid="{1802D95C-27AC-48E2-9C87-7D842D4BC5D9}"/>
    <cellStyle name="Normal 9 5 2 2 3 3" xfId="3406" xr:uid="{0A5307F2-F01A-4122-B60C-116C58DBD8E8}"/>
    <cellStyle name="Normal 9 5 2 2 3 3 2" xfId="5041" xr:uid="{B27C4FF6-29DB-4083-9F75-5B1A87EC8F56}"/>
    <cellStyle name="Normal 9 5 2 2 3 4" xfId="3407" xr:uid="{9DCB3A0A-DCD5-4D7C-8F31-94D50CDAEF4E}"/>
    <cellStyle name="Normal 9 5 2 2 3 4 2" xfId="5042" xr:uid="{0AC35007-D4B2-4B75-9895-10871E82EDB6}"/>
    <cellStyle name="Normal 9 5 2 2 3 5" xfId="3408" xr:uid="{578E78DD-59ED-4DCE-8D84-67D9B91D6F45}"/>
    <cellStyle name="Normal 9 5 2 2 3 5 2" xfId="5043" xr:uid="{CDE2C5A7-4891-4F1D-A0F7-21D58227AF80}"/>
    <cellStyle name="Normal 9 5 2 2 3 6" xfId="5036" xr:uid="{1A3E52E9-D594-4803-AFDC-25A4F2BA36C2}"/>
    <cellStyle name="Normal 9 5 2 2 4" xfId="3409" xr:uid="{3260A911-5267-40D5-BD7D-C36888CC449B}"/>
    <cellStyle name="Normal 9 5 2 2 4 2" xfId="3410" xr:uid="{D4BBE528-E769-47CD-9EEF-8D27EDB7CADA}"/>
    <cellStyle name="Normal 9 5 2 2 4 2 2" xfId="5045" xr:uid="{C684A550-476F-466A-99C5-87BDEE868677}"/>
    <cellStyle name="Normal 9 5 2 2 4 3" xfId="3411" xr:uid="{F11E7C45-DFFD-4977-8E23-A03CF4C6827B}"/>
    <cellStyle name="Normal 9 5 2 2 4 3 2" xfId="5046" xr:uid="{9BE5F59D-A367-4C0D-A4FD-4FBD11E9D8AA}"/>
    <cellStyle name="Normal 9 5 2 2 4 4" xfId="3412" xr:uid="{8F5C349F-0B2C-461C-8D7C-64470EFF0DE9}"/>
    <cellStyle name="Normal 9 5 2 2 4 4 2" xfId="5047" xr:uid="{EE47C6C1-A3D2-45F6-805B-1BB558174F30}"/>
    <cellStyle name="Normal 9 5 2 2 4 5" xfId="5044" xr:uid="{0CA991C1-C307-49A2-97C1-14815CBE74F1}"/>
    <cellStyle name="Normal 9 5 2 2 5" xfId="3413" xr:uid="{6F83EB4C-E893-4537-B20D-4C661ACCBD8B}"/>
    <cellStyle name="Normal 9 5 2 2 5 2" xfId="3414" xr:uid="{DE1D05A2-F488-412A-B6A5-B52CD8917BBF}"/>
    <cellStyle name="Normal 9 5 2 2 5 2 2" xfId="5049" xr:uid="{CF2A9091-8972-4106-BF7F-096069B10E9F}"/>
    <cellStyle name="Normal 9 5 2 2 5 3" xfId="3415" xr:uid="{55F18B4D-6EFF-4886-B469-B515E47A69CE}"/>
    <cellStyle name="Normal 9 5 2 2 5 3 2" xfId="5050" xr:uid="{90FBE620-0354-46F9-8C3E-B5FFE2DD3825}"/>
    <cellStyle name="Normal 9 5 2 2 5 4" xfId="3416" xr:uid="{D819659E-97DF-4990-87EC-9D15BDCAB40C}"/>
    <cellStyle name="Normal 9 5 2 2 5 4 2" xfId="5051" xr:uid="{6EC6B428-8B4F-484F-8656-B8758B678BBD}"/>
    <cellStyle name="Normal 9 5 2 2 5 5" xfId="5048" xr:uid="{CE05C59F-662E-4279-9D5B-0AD05B5A4E56}"/>
    <cellStyle name="Normal 9 5 2 2 6" xfId="3417" xr:uid="{95E6C64E-19DB-4AA1-818B-48D66B915FC3}"/>
    <cellStyle name="Normal 9 5 2 2 6 2" xfId="5052" xr:uid="{EFA8D994-D7B8-4ED8-B168-EDB6CEF006DA}"/>
    <cellStyle name="Normal 9 5 2 2 7" xfId="3418" xr:uid="{07A5514B-0483-4CB3-A6DE-9ED362E1E037}"/>
    <cellStyle name="Normal 9 5 2 2 7 2" xfId="5053" xr:uid="{0C764756-F16D-409D-B334-592C3A6A0CAF}"/>
    <cellStyle name="Normal 9 5 2 2 8" xfId="3419" xr:uid="{900E91CB-9581-4486-A6F4-0F8A65015E94}"/>
    <cellStyle name="Normal 9 5 2 2 8 2" xfId="5054" xr:uid="{8D570FAA-6F31-4049-B167-B0FA9C8FAF81}"/>
    <cellStyle name="Normal 9 5 2 2 9" xfId="5023" xr:uid="{AFF01139-A531-42FC-89DF-067EBF2B7353}"/>
    <cellStyle name="Normal 9 5 2 3" xfId="3420" xr:uid="{69864CF6-BB7D-46C3-AD53-D518EC46385D}"/>
    <cellStyle name="Normal 9 5 2 3 2" xfId="3421" xr:uid="{CF6C0A95-5C19-4FFD-BE26-57EC2CDE31E5}"/>
    <cellStyle name="Normal 9 5 2 3 2 2" xfId="3422" xr:uid="{05FB32AD-4E0D-45B9-BB99-D37758A71084}"/>
    <cellStyle name="Normal 9 5 2 3 2 2 2" xfId="5057" xr:uid="{8A70FC15-6546-441A-B275-9B19931C1640}"/>
    <cellStyle name="Normal 9 5 2 3 2 3" xfId="3423" xr:uid="{9FA040E7-C4A8-4D9F-9D8C-9663B03B8752}"/>
    <cellStyle name="Normal 9 5 2 3 2 3 2" xfId="5058" xr:uid="{3CB28FBE-9AFE-40D9-936C-0F9C1FA6BC55}"/>
    <cellStyle name="Normal 9 5 2 3 2 4" xfId="3424" xr:uid="{808E43A3-76A4-46C7-B4CB-12322001A37B}"/>
    <cellStyle name="Normal 9 5 2 3 2 4 2" xfId="5059" xr:uid="{8A83F6F4-B72C-4669-B335-2F194F2D107D}"/>
    <cellStyle name="Normal 9 5 2 3 2 5" xfId="5056" xr:uid="{41E09921-F6D8-481C-B1B8-E117E70AB817}"/>
    <cellStyle name="Normal 9 5 2 3 3" xfId="3425" xr:uid="{B5354BD6-02DD-4FF4-BF93-64B0434466BF}"/>
    <cellStyle name="Normal 9 5 2 3 3 2" xfId="3426" xr:uid="{FB61D734-D038-470A-95C8-3625096CCBDC}"/>
    <cellStyle name="Normal 9 5 2 3 3 2 2" xfId="5061" xr:uid="{88B78E07-D747-46EC-B423-6FF722C7E194}"/>
    <cellStyle name="Normal 9 5 2 3 3 3" xfId="3427" xr:uid="{CA4AA6DC-6AA4-43B2-B63F-DAF2FE058892}"/>
    <cellStyle name="Normal 9 5 2 3 3 3 2" xfId="5062" xr:uid="{4A4F2F59-7A50-4937-89F3-E249444359E6}"/>
    <cellStyle name="Normal 9 5 2 3 3 4" xfId="3428" xr:uid="{5A60E7C2-0FEE-42D6-9FF7-D8B71FB72FDE}"/>
    <cellStyle name="Normal 9 5 2 3 3 4 2" xfId="5063" xr:uid="{04B0FB47-83FC-4FD9-BF66-F7C664BD2981}"/>
    <cellStyle name="Normal 9 5 2 3 3 5" xfId="5060" xr:uid="{F1033039-6D35-47E8-AFD2-610B68FDE7A0}"/>
    <cellStyle name="Normal 9 5 2 3 4" xfId="3429" xr:uid="{51148CF2-DEB1-4455-944F-D115AA24E10A}"/>
    <cellStyle name="Normal 9 5 2 3 4 2" xfId="5064" xr:uid="{EE083EBA-6D71-4641-AF2F-E639550CA064}"/>
    <cellStyle name="Normal 9 5 2 3 5" xfId="3430" xr:uid="{6D22F8B2-59DC-452B-8232-B601BDF40A1E}"/>
    <cellStyle name="Normal 9 5 2 3 5 2" xfId="5065" xr:uid="{7AB11C75-E7B5-4969-A6F4-6338C56D3A97}"/>
    <cellStyle name="Normal 9 5 2 3 6" xfId="3431" xr:uid="{9F5EA465-5730-49B6-9367-E6BDD93B5B0B}"/>
    <cellStyle name="Normal 9 5 2 3 6 2" xfId="5066" xr:uid="{8B0FBDF0-F8E9-421A-8D97-30EA5A33C297}"/>
    <cellStyle name="Normal 9 5 2 3 7" xfId="5055" xr:uid="{67A84DA1-9E34-4196-9626-B5ECEF9BF227}"/>
    <cellStyle name="Normal 9 5 2 4" xfId="3432" xr:uid="{BDA8F652-08BD-451F-ABC3-78D32B7F854C}"/>
    <cellStyle name="Normal 9 5 2 4 2" xfId="3433" xr:uid="{477F5F07-5A8F-4B49-BDC8-818D8FB2AF0D}"/>
    <cellStyle name="Normal 9 5 2 4 2 2" xfId="3434" xr:uid="{3462A69C-02DD-43BE-9B10-D881F03BA4B6}"/>
    <cellStyle name="Normal 9 5 2 4 2 2 2" xfId="5069" xr:uid="{27650DFE-4CF4-49BD-AF41-F9203D6BD7E1}"/>
    <cellStyle name="Normal 9 5 2 4 2 3" xfId="3435" xr:uid="{AC3D6AA4-32A4-4F4C-B190-EC6B4738B9C5}"/>
    <cellStyle name="Normal 9 5 2 4 2 3 2" xfId="5070" xr:uid="{84369798-4947-4D85-9D41-8D6B5617F034}"/>
    <cellStyle name="Normal 9 5 2 4 2 4" xfId="3436" xr:uid="{0D3E1899-BCA6-4AF6-A1D6-65211B8624D8}"/>
    <cellStyle name="Normal 9 5 2 4 2 4 2" xfId="5071" xr:uid="{77182F23-06A7-48D3-AF88-7F4766CD98B4}"/>
    <cellStyle name="Normal 9 5 2 4 2 5" xfId="5068" xr:uid="{52110EB6-7BFC-462F-9552-3784DAE657F8}"/>
    <cellStyle name="Normal 9 5 2 4 3" xfId="3437" xr:uid="{205A405B-B56C-4FA7-9CF9-84F03170760E}"/>
    <cellStyle name="Normal 9 5 2 4 3 2" xfId="5072" xr:uid="{D412E31B-3423-4244-B262-26184E9D5449}"/>
    <cellStyle name="Normal 9 5 2 4 4" xfId="3438" xr:uid="{45379221-0A71-477A-808A-40EE27C7C0DF}"/>
    <cellStyle name="Normal 9 5 2 4 4 2" xfId="5073" xr:uid="{FD08D2C7-692F-4889-AAEB-0925B7C40AC7}"/>
    <cellStyle name="Normal 9 5 2 4 5" xfId="3439" xr:uid="{3AE9DEA4-1AFB-42B8-95E1-D3B437A1B321}"/>
    <cellStyle name="Normal 9 5 2 4 5 2" xfId="5074" xr:uid="{73F63930-4032-4C12-B12A-EB848C32CC45}"/>
    <cellStyle name="Normal 9 5 2 4 6" xfId="5067" xr:uid="{3E9E1B5C-3975-4435-A97D-3710141EA232}"/>
    <cellStyle name="Normal 9 5 2 5" xfId="3440" xr:uid="{FF3E34C9-562E-44F7-91FD-E022C603816C}"/>
    <cellStyle name="Normal 9 5 2 5 2" xfId="3441" xr:uid="{E556C134-E9FE-4936-B116-18A0D4CE6035}"/>
    <cellStyle name="Normal 9 5 2 5 2 2" xfId="5076" xr:uid="{8A2C2B0A-3A6C-4EDD-B412-13DECA257819}"/>
    <cellStyle name="Normal 9 5 2 5 3" xfId="3442" xr:uid="{4C0EB83C-2FAC-42A3-BF90-50C565CCAD28}"/>
    <cellStyle name="Normal 9 5 2 5 3 2" xfId="5077" xr:uid="{CF7532AF-EA4C-446F-803F-9EF89FB15F1A}"/>
    <cellStyle name="Normal 9 5 2 5 4" xfId="3443" xr:uid="{E2C91BF5-9724-4865-B524-0CA2A66B1094}"/>
    <cellStyle name="Normal 9 5 2 5 4 2" xfId="5078" xr:uid="{4B282F7B-078C-49BB-B7AB-B77227E084EC}"/>
    <cellStyle name="Normal 9 5 2 5 5" xfId="5075" xr:uid="{D8A84FFE-5EC8-4367-A1A0-432688CC2487}"/>
    <cellStyle name="Normal 9 5 2 6" xfId="3444" xr:uid="{64450ECE-AE5D-4E21-B8C2-50A28BAC354D}"/>
    <cellStyle name="Normal 9 5 2 6 2" xfId="3445" xr:uid="{31E520D0-5C06-49CF-89FC-676FCCF09871}"/>
    <cellStyle name="Normal 9 5 2 6 2 2" xfId="5080" xr:uid="{7C2FB239-783D-4ED8-AE59-1048D4B9C361}"/>
    <cellStyle name="Normal 9 5 2 6 3" xfId="3446" xr:uid="{DB791E4F-4136-434E-B25E-6ECA89612B3A}"/>
    <cellStyle name="Normal 9 5 2 6 3 2" xfId="5081" xr:uid="{46F074BD-3014-4C68-A844-6D401568408A}"/>
    <cellStyle name="Normal 9 5 2 6 4" xfId="3447" xr:uid="{653E29DB-5873-411B-9BB3-94603C16B9E6}"/>
    <cellStyle name="Normal 9 5 2 6 4 2" xfId="5082" xr:uid="{7200C67A-32C0-47B3-AEBF-147A7EECD4C5}"/>
    <cellStyle name="Normal 9 5 2 6 5" xfId="5079" xr:uid="{0D9895B8-AAA5-4166-AD9A-6E74BE324931}"/>
    <cellStyle name="Normal 9 5 2 7" xfId="3448" xr:uid="{BF938C96-1335-4320-9BB1-67E1008B9F60}"/>
    <cellStyle name="Normal 9 5 2 7 2" xfId="5083" xr:uid="{F360A2B3-89D3-40F3-9952-AEC26CF1D286}"/>
    <cellStyle name="Normal 9 5 2 8" xfId="3449" xr:uid="{CE0ED192-4B0C-4479-80C2-9A420E7F5F14}"/>
    <cellStyle name="Normal 9 5 2 8 2" xfId="5084" xr:uid="{DD438043-43F6-4ABB-8FC9-3AB107A39935}"/>
    <cellStyle name="Normal 9 5 2 9" xfId="3450" xr:uid="{6FC820ED-2CE6-4F79-A9B5-E2B8029A49F2}"/>
    <cellStyle name="Normal 9 5 2 9 2" xfId="5085" xr:uid="{5B2F6596-4C6C-4D14-A7E9-E8281575B13F}"/>
    <cellStyle name="Normal 9 5 3" xfId="3451" xr:uid="{10D2280F-4243-4B26-A1A5-C5E4F91DE023}"/>
    <cellStyle name="Normal 9 5 3 2" xfId="3452" xr:uid="{257A081D-CF6E-46D7-BA28-1F5C69E508DF}"/>
    <cellStyle name="Normal 9 5 3 2 2" xfId="3453" xr:uid="{824D86F3-6F18-4DCC-A242-3D1B5E2DA98C}"/>
    <cellStyle name="Normal 9 5 3 2 2 2" xfId="3454" xr:uid="{F00E82DF-1908-40A4-8EEC-D273811DEE31}"/>
    <cellStyle name="Normal 9 5 3 2 2 2 2" xfId="4273" xr:uid="{ED8A8490-FBA7-431E-8B7E-340B4AA0330F}"/>
    <cellStyle name="Normal 9 5 3 2 2 2 2 2" xfId="5090" xr:uid="{AB0B6408-1629-4B11-BC70-60BF54269B7E}"/>
    <cellStyle name="Normal 9 5 3 2 2 2 3" xfId="5089" xr:uid="{B4B664F9-16BE-4F6D-AFD4-B6F9D03CC7B9}"/>
    <cellStyle name="Normal 9 5 3 2 2 3" xfId="3455" xr:uid="{40986DD5-ECB2-4820-9507-3E90CF1949E8}"/>
    <cellStyle name="Normal 9 5 3 2 2 3 2" xfId="5091" xr:uid="{E0A474DB-4B31-4CC3-87BB-47800B338363}"/>
    <cellStyle name="Normal 9 5 3 2 2 4" xfId="3456" xr:uid="{AEE95082-BA06-4926-8FD6-1D05429D80A2}"/>
    <cellStyle name="Normal 9 5 3 2 2 4 2" xfId="5092" xr:uid="{338C554C-133F-4190-9DDE-DAD7D4C42AA4}"/>
    <cellStyle name="Normal 9 5 3 2 2 5" xfId="5088" xr:uid="{E7C4FF60-2B72-4848-9A73-27758EDAC8B5}"/>
    <cellStyle name="Normal 9 5 3 2 3" xfId="3457" xr:uid="{7EE560E2-0D2D-4CFD-BB1A-486A188A4A5A}"/>
    <cellStyle name="Normal 9 5 3 2 3 2" xfId="3458" xr:uid="{41DDC1EF-D119-4C56-87ED-D266D0C97A9A}"/>
    <cellStyle name="Normal 9 5 3 2 3 2 2" xfId="5094" xr:uid="{800A6010-D730-4C22-8476-56315CD81D04}"/>
    <cellStyle name="Normal 9 5 3 2 3 3" xfId="3459" xr:uid="{BEAAC538-494C-4792-9441-26AA33D23C55}"/>
    <cellStyle name="Normal 9 5 3 2 3 3 2" xfId="5095" xr:uid="{AFF3A376-6A7F-4745-9606-4673B3ED1B50}"/>
    <cellStyle name="Normal 9 5 3 2 3 4" xfId="3460" xr:uid="{4C5485EA-A009-48DA-BABF-462EFAF4A11B}"/>
    <cellStyle name="Normal 9 5 3 2 3 4 2" xfId="5096" xr:uid="{017FFFB1-681D-4383-9782-9C34A8D295B6}"/>
    <cellStyle name="Normal 9 5 3 2 3 5" xfId="5093" xr:uid="{81A6D412-9B2C-400E-9F4C-B84957C8879D}"/>
    <cellStyle name="Normal 9 5 3 2 4" xfId="3461" xr:uid="{B87E22C0-FEA4-4F6A-914D-1F344CCEBF90}"/>
    <cellStyle name="Normal 9 5 3 2 4 2" xfId="5097" xr:uid="{8F0001F5-02C6-48E7-8622-9115C67C15AA}"/>
    <cellStyle name="Normal 9 5 3 2 5" xfId="3462" xr:uid="{0F22AC2A-4016-421F-B881-3C13BEF3DBD5}"/>
    <cellStyle name="Normal 9 5 3 2 5 2" xfId="5098" xr:uid="{DD79F00F-AE67-4428-B809-8A0BFD3789AB}"/>
    <cellStyle name="Normal 9 5 3 2 6" xfId="3463" xr:uid="{3CC5FD15-37FD-4472-B94D-06D1A1247D04}"/>
    <cellStyle name="Normal 9 5 3 2 6 2" xfId="5099" xr:uid="{27718C2F-4D47-4ECC-AE2E-BB8389E7C414}"/>
    <cellStyle name="Normal 9 5 3 2 7" xfId="5087" xr:uid="{08000039-FEB1-4E8E-B018-E17BE21636F3}"/>
    <cellStyle name="Normal 9 5 3 3" xfId="3464" xr:uid="{CEE588BF-26AF-4366-A407-0712F6F2593B}"/>
    <cellStyle name="Normal 9 5 3 3 2" xfId="3465" xr:uid="{5C667B85-3E36-4736-8509-26B758C976E3}"/>
    <cellStyle name="Normal 9 5 3 3 2 2" xfId="3466" xr:uid="{9EBCE9B0-7840-4E85-97B0-BC736BD622FC}"/>
    <cellStyle name="Normal 9 5 3 3 2 2 2" xfId="5102" xr:uid="{A4788FE7-649E-43C4-84C4-0207860A76E7}"/>
    <cellStyle name="Normal 9 5 3 3 2 3" xfId="3467" xr:uid="{A25FB9F8-3A15-44FA-ABB6-6099D7333B37}"/>
    <cellStyle name="Normal 9 5 3 3 2 3 2" xfId="5103" xr:uid="{7B670394-C49B-49E1-9DAF-B6C06791637E}"/>
    <cellStyle name="Normal 9 5 3 3 2 4" xfId="3468" xr:uid="{B9B22E6E-8148-40B3-8469-50F2A7B2DC70}"/>
    <cellStyle name="Normal 9 5 3 3 2 4 2" xfId="5104" xr:uid="{D4FFECDB-3827-435C-B75C-B27E20C809A4}"/>
    <cellStyle name="Normal 9 5 3 3 2 5" xfId="5101" xr:uid="{008DFE3D-D5B3-41A6-994A-C5E6E04DE681}"/>
    <cellStyle name="Normal 9 5 3 3 3" xfId="3469" xr:uid="{C9E19D9F-1134-404B-8A45-04CF43A44CC9}"/>
    <cellStyle name="Normal 9 5 3 3 3 2" xfId="5105" xr:uid="{78E107DE-8F77-48E2-AD0D-BCAFE8E23064}"/>
    <cellStyle name="Normal 9 5 3 3 4" xfId="3470" xr:uid="{8AF03734-B8CC-4296-B916-18CB82987CD9}"/>
    <cellStyle name="Normal 9 5 3 3 4 2" xfId="5106" xr:uid="{5AAB4D38-17B6-48B7-B4AB-D5C84230D2E7}"/>
    <cellStyle name="Normal 9 5 3 3 5" xfId="3471" xr:uid="{EB069C2E-DD79-4417-AF9C-60D4A6503CBD}"/>
    <cellStyle name="Normal 9 5 3 3 5 2" xfId="5107" xr:uid="{B147A2DE-B1A8-4EAB-A8D2-C1C2B1B8E209}"/>
    <cellStyle name="Normal 9 5 3 3 6" xfId="5100" xr:uid="{3E9CA349-2DE0-47F5-8FF8-180013DDAF86}"/>
    <cellStyle name="Normal 9 5 3 4" xfId="3472" xr:uid="{CF9AB572-37D0-4101-8E3C-BA9A27964E83}"/>
    <cellStyle name="Normal 9 5 3 4 2" xfId="3473" xr:uid="{CCBAE392-8F66-488B-81E3-493F1B4299E7}"/>
    <cellStyle name="Normal 9 5 3 4 2 2" xfId="5109" xr:uid="{C4B58E7B-6383-4FE5-B806-9B74088DFAB3}"/>
    <cellStyle name="Normal 9 5 3 4 3" xfId="3474" xr:uid="{67E39C3E-4939-4F3C-9AD4-67E9788F92CA}"/>
    <cellStyle name="Normal 9 5 3 4 3 2" xfId="5110" xr:uid="{55F7515B-55D7-428C-B91E-FE5F29E69F5C}"/>
    <cellStyle name="Normal 9 5 3 4 4" xfId="3475" xr:uid="{7B939457-2C03-48A9-B56D-5BE61FF09B7E}"/>
    <cellStyle name="Normal 9 5 3 4 4 2" xfId="5111" xr:uid="{755258EF-D656-4F5D-95EA-62EB07B28719}"/>
    <cellStyle name="Normal 9 5 3 4 5" xfId="5108" xr:uid="{446EF619-6153-459D-9FD9-C1EA66CDEB56}"/>
    <cellStyle name="Normal 9 5 3 5" xfId="3476" xr:uid="{97DA9ECF-7DD4-4926-85BF-E5393F61F58A}"/>
    <cellStyle name="Normal 9 5 3 5 2" xfId="3477" xr:uid="{F016FA89-246F-4A55-BB9B-DDA45EF1C499}"/>
    <cellStyle name="Normal 9 5 3 5 2 2" xfId="5113" xr:uid="{5EAD2F3E-1DD9-480B-ABB7-22558EA883A5}"/>
    <cellStyle name="Normal 9 5 3 5 3" xfId="3478" xr:uid="{71943F9D-17C2-45CB-A6C6-0494F29FEDF2}"/>
    <cellStyle name="Normal 9 5 3 5 3 2" xfId="5114" xr:uid="{FEBD6A8F-A72E-4318-96F2-8B5C1393BC75}"/>
    <cellStyle name="Normal 9 5 3 5 4" xfId="3479" xr:uid="{42ABAB1F-E323-471A-8A8E-61CFF9339F51}"/>
    <cellStyle name="Normal 9 5 3 5 4 2" xfId="5115" xr:uid="{729C70E6-E006-4FCF-973B-CD1CA6CE2958}"/>
    <cellStyle name="Normal 9 5 3 5 5" xfId="5112" xr:uid="{C4520943-BBB9-4C0E-B98D-0D1078B5B49A}"/>
    <cellStyle name="Normal 9 5 3 6" xfId="3480" xr:uid="{C8133944-0EF9-488E-977D-9584F5CD4EDA}"/>
    <cellStyle name="Normal 9 5 3 6 2" xfId="5116" xr:uid="{D3D9C151-4741-4226-B23D-EF186A3ABF1C}"/>
    <cellStyle name="Normal 9 5 3 7" xfId="3481" xr:uid="{C5BFD1D2-4C46-455F-B52D-24F037E519AB}"/>
    <cellStyle name="Normal 9 5 3 7 2" xfId="5117" xr:uid="{2FFC8199-A1CB-40AF-8DBC-4A436DC03684}"/>
    <cellStyle name="Normal 9 5 3 8" xfId="3482" xr:uid="{E551BFEA-CC79-49A0-B22C-F102CC334323}"/>
    <cellStyle name="Normal 9 5 3 8 2" xfId="5118" xr:uid="{5B7D2938-A741-4735-B595-E97BEFEB6924}"/>
    <cellStyle name="Normal 9 5 3 9" xfId="5086" xr:uid="{02EE1F6E-9C77-4A69-A22A-FE4636647636}"/>
    <cellStyle name="Normal 9 5 4" xfId="3483" xr:uid="{20FA4203-5BF4-4A43-9689-45279595DB16}"/>
    <cellStyle name="Normal 9 5 4 2" xfId="3484" xr:uid="{5394F864-7C67-4CF5-A7D5-164C14090235}"/>
    <cellStyle name="Normal 9 5 4 2 2" xfId="3485" xr:uid="{CE1E5FA3-22A4-4FFF-A989-34A6372A3172}"/>
    <cellStyle name="Normal 9 5 4 2 2 2" xfId="3486" xr:uid="{02AA0C7D-DCAD-4FF0-A143-1EB2318EC61D}"/>
    <cellStyle name="Normal 9 5 4 2 2 2 2" xfId="5122" xr:uid="{F8898C20-AF96-4638-B461-662717BA0369}"/>
    <cellStyle name="Normal 9 5 4 2 2 3" xfId="3487" xr:uid="{3BB62B1D-0F8A-4DCF-8D09-1B4BA6A0F6E8}"/>
    <cellStyle name="Normal 9 5 4 2 2 3 2" xfId="5123" xr:uid="{8EA376C9-CC05-40E0-A196-BBF71FC99580}"/>
    <cellStyle name="Normal 9 5 4 2 2 4" xfId="3488" xr:uid="{4A0860A1-3E0F-4CD2-B38E-1DD71C27A555}"/>
    <cellStyle name="Normal 9 5 4 2 2 4 2" xfId="5124" xr:uid="{322CD1C2-5DDB-4FBF-A2C6-4870A3F5ED59}"/>
    <cellStyle name="Normal 9 5 4 2 2 5" xfId="5121" xr:uid="{75B71926-C0AC-4521-84A6-6A939540AFFC}"/>
    <cellStyle name="Normal 9 5 4 2 3" xfId="3489" xr:uid="{B10B8E11-D18D-44B9-ADB1-0C9FD4FC9F8D}"/>
    <cellStyle name="Normal 9 5 4 2 3 2" xfId="5125" xr:uid="{63CA49F3-FEAB-4B91-9516-210EB27CFC49}"/>
    <cellStyle name="Normal 9 5 4 2 4" xfId="3490" xr:uid="{F44251C0-4CEB-4640-9FD5-A9AD5608D46C}"/>
    <cellStyle name="Normal 9 5 4 2 4 2" xfId="5126" xr:uid="{424170D9-C1D9-434D-81B5-062B585EC618}"/>
    <cellStyle name="Normal 9 5 4 2 5" xfId="3491" xr:uid="{393F4D3C-4EF0-4484-8C9C-9B0CC7645602}"/>
    <cellStyle name="Normal 9 5 4 2 5 2" xfId="5127" xr:uid="{4B5FF70F-6FB9-4A38-9DD0-6F483B7DCCF3}"/>
    <cellStyle name="Normal 9 5 4 2 6" xfId="5120" xr:uid="{B4AFA76A-C6A9-4DA6-AFFF-641F0008F8E2}"/>
    <cellStyle name="Normal 9 5 4 3" xfId="3492" xr:uid="{ABCBA383-1C1E-4BB8-A4B6-E88876055EDC}"/>
    <cellStyle name="Normal 9 5 4 3 2" xfId="3493" xr:uid="{80EFB5C7-4868-426B-871B-1AF1ED43FF03}"/>
    <cellStyle name="Normal 9 5 4 3 2 2" xfId="5129" xr:uid="{C50E2923-B1DD-4258-BF83-004638C5ABC8}"/>
    <cellStyle name="Normal 9 5 4 3 3" xfId="3494" xr:uid="{73CFD0F5-5C14-4EDE-A934-495314EB82C4}"/>
    <cellStyle name="Normal 9 5 4 3 3 2" xfId="5130" xr:uid="{652FB12A-5915-47FE-998A-2A33D4F92D44}"/>
    <cellStyle name="Normal 9 5 4 3 4" xfId="3495" xr:uid="{61C90A93-42F1-41DE-AD6A-C83CF43C18F7}"/>
    <cellStyle name="Normal 9 5 4 3 4 2" xfId="5131" xr:uid="{BEDC0F09-C4F2-424E-932C-DBF719340452}"/>
    <cellStyle name="Normal 9 5 4 3 5" xfId="5128" xr:uid="{033061F8-5CF4-46AC-BDF4-EE8AACBCF01F}"/>
    <cellStyle name="Normal 9 5 4 4" xfId="3496" xr:uid="{14DD574A-078C-417A-972A-5A477C94A70F}"/>
    <cellStyle name="Normal 9 5 4 4 2" xfId="3497" xr:uid="{CE224589-E6AF-4CC9-9810-244F305F07B7}"/>
    <cellStyle name="Normal 9 5 4 4 2 2" xfId="5133" xr:uid="{6E6C50C2-2BCA-409E-99E8-FA4C3D3680BD}"/>
    <cellStyle name="Normal 9 5 4 4 3" xfId="3498" xr:uid="{BACA62B8-890B-487B-AF46-613031060F4D}"/>
    <cellStyle name="Normal 9 5 4 4 3 2" xfId="5134" xr:uid="{8C7C5188-DEFF-442F-AFF3-74DC6EBC2BB5}"/>
    <cellStyle name="Normal 9 5 4 4 4" xfId="3499" xr:uid="{6F862D8E-3331-45CC-82F2-B5069ADC6283}"/>
    <cellStyle name="Normal 9 5 4 4 4 2" xfId="5135" xr:uid="{18A45CF0-C568-49CA-8AD8-B21352623850}"/>
    <cellStyle name="Normal 9 5 4 4 5" xfId="5132" xr:uid="{3D07E520-29EC-4D77-8841-64390045C12C}"/>
    <cellStyle name="Normal 9 5 4 5" xfId="3500" xr:uid="{B70AF548-65BE-4A35-9299-BBD38B8A8BD6}"/>
    <cellStyle name="Normal 9 5 4 5 2" xfId="5136" xr:uid="{C9BF76B1-8960-4D4E-A9C3-580A053DE0D9}"/>
    <cellStyle name="Normal 9 5 4 6" xfId="3501" xr:uid="{8FA40A8F-4C17-4249-9FD3-922EB65D1673}"/>
    <cellStyle name="Normal 9 5 4 6 2" xfId="5137" xr:uid="{27471504-1ED7-4DA1-93C0-E2F1B23443D5}"/>
    <cellStyle name="Normal 9 5 4 7" xfId="3502" xr:uid="{C6B8EDF1-8579-4F0A-BC7B-EAB9B1793DA3}"/>
    <cellStyle name="Normal 9 5 4 7 2" xfId="5138" xr:uid="{382D5AD5-7F1E-4BF2-9744-2EC168A91F33}"/>
    <cellStyle name="Normal 9 5 4 8" xfId="5119" xr:uid="{879C1748-4A0D-4DCB-9447-974444871AF2}"/>
    <cellStyle name="Normal 9 5 5" xfId="3503" xr:uid="{24D41103-8A04-40C2-A2C9-2439D426C67E}"/>
    <cellStyle name="Normal 9 5 5 2" xfId="3504" xr:uid="{7FE6ACB1-1509-4217-8707-C956191994EB}"/>
    <cellStyle name="Normal 9 5 5 2 2" xfId="3505" xr:uid="{CF7A0B5B-45D2-4894-A611-EE06ED1D17F8}"/>
    <cellStyle name="Normal 9 5 5 2 2 2" xfId="5141" xr:uid="{AD6D480B-C85C-408E-A390-446537DE9983}"/>
    <cellStyle name="Normal 9 5 5 2 3" xfId="3506" xr:uid="{29E247C7-2B32-49FF-9F08-BC6CAE50C70E}"/>
    <cellStyle name="Normal 9 5 5 2 3 2" xfId="5142" xr:uid="{48F772F7-620B-45C7-B7EA-4AA2C648D37B}"/>
    <cellStyle name="Normal 9 5 5 2 4" xfId="3507" xr:uid="{02CAC4DA-4FF0-49E7-B48A-A6D78A907A5A}"/>
    <cellStyle name="Normal 9 5 5 2 4 2" xfId="5143" xr:uid="{F07331DC-A86B-472C-BEC5-CAB1D7966E5D}"/>
    <cellStyle name="Normal 9 5 5 2 5" xfId="5140" xr:uid="{493116E6-E28E-4D33-A97A-F17A28D98460}"/>
    <cellStyle name="Normal 9 5 5 3" xfId="3508" xr:uid="{26399B61-A58F-4C11-8ECE-395B5988909D}"/>
    <cellStyle name="Normal 9 5 5 3 2" xfId="3509" xr:uid="{8B23E717-9EEC-41CD-A39C-48C60D5A7778}"/>
    <cellStyle name="Normal 9 5 5 3 2 2" xfId="5145" xr:uid="{54B670D6-9F91-49BB-9730-2D5DB60AEF2F}"/>
    <cellStyle name="Normal 9 5 5 3 3" xfId="3510" xr:uid="{9784648E-355F-4ED2-8228-B7AEE48FF828}"/>
    <cellStyle name="Normal 9 5 5 3 3 2" xfId="5146" xr:uid="{C1A9046A-F5D1-48FF-B2B0-CDDD09958912}"/>
    <cellStyle name="Normal 9 5 5 3 4" xfId="3511" xr:uid="{2FBA05DE-1F47-4FA2-A691-0ADAE186CD15}"/>
    <cellStyle name="Normal 9 5 5 3 4 2" xfId="5147" xr:uid="{E1486FCA-CAA0-4F8E-BB3D-0671E14EEAFD}"/>
    <cellStyle name="Normal 9 5 5 3 5" xfId="5144" xr:uid="{BB4A87EE-52BB-4403-8C5B-56F846F7F4AA}"/>
    <cellStyle name="Normal 9 5 5 4" xfId="3512" xr:uid="{7D1EE490-5D3F-43E0-A967-1F23214ADFC6}"/>
    <cellStyle name="Normal 9 5 5 4 2" xfId="5148" xr:uid="{549E5449-6963-4703-9558-DD701FFA6F3B}"/>
    <cellStyle name="Normal 9 5 5 5" xfId="3513" xr:uid="{2FC38DCA-DC8C-422F-8973-B6DF2A7D8F9C}"/>
    <cellStyle name="Normal 9 5 5 5 2" xfId="5149" xr:uid="{0BB18CC0-F4CB-4401-B900-AAED9D2487C0}"/>
    <cellStyle name="Normal 9 5 5 6" xfId="3514" xr:uid="{AF837F1A-64FE-4B47-82D9-8EA93E6E08F7}"/>
    <cellStyle name="Normal 9 5 5 6 2" xfId="5150" xr:uid="{65EA9100-BDD8-4CD6-8A2B-E9B86925EE17}"/>
    <cellStyle name="Normal 9 5 5 7" xfId="5139" xr:uid="{4C039C94-AEC6-4661-82E5-3FE01438D84D}"/>
    <cellStyle name="Normal 9 5 6" xfId="3515" xr:uid="{D73F161C-E6B8-494F-8F0F-08B3A32C2B67}"/>
    <cellStyle name="Normal 9 5 6 2" xfId="3516" xr:uid="{B17A86AA-537F-4177-8FC3-0E959A4DD48E}"/>
    <cellStyle name="Normal 9 5 6 2 2" xfId="3517" xr:uid="{6425820D-7546-4095-8F8C-1F6FDD3243B4}"/>
    <cellStyle name="Normal 9 5 6 2 2 2" xfId="5153" xr:uid="{B876218E-D6BB-4D0C-8ED6-D3CAD8C5FC6D}"/>
    <cellStyle name="Normal 9 5 6 2 3" xfId="3518" xr:uid="{434A88BF-9856-4B2B-94FC-880A88CFE089}"/>
    <cellStyle name="Normal 9 5 6 2 3 2" xfId="5154" xr:uid="{E26DF42E-530C-40C5-82BE-82AA809E7032}"/>
    <cellStyle name="Normal 9 5 6 2 4" xfId="3519" xr:uid="{A35A3AC7-F18F-44A6-82B4-65DD5BB65EA5}"/>
    <cellStyle name="Normal 9 5 6 2 4 2" xfId="5155" xr:uid="{9CE64058-8AF7-4C26-841F-C82D31C10EB9}"/>
    <cellStyle name="Normal 9 5 6 2 5" xfId="5152" xr:uid="{A88544F0-5363-4C2D-833D-A027AC152241}"/>
    <cellStyle name="Normal 9 5 6 3" xfId="3520" xr:uid="{9B7E4069-2CED-46E5-A686-639C4FCCAFD3}"/>
    <cellStyle name="Normal 9 5 6 3 2" xfId="5156" xr:uid="{76F26D90-A3E8-4291-9A31-2BB0408F5681}"/>
    <cellStyle name="Normal 9 5 6 4" xfId="3521" xr:uid="{2AF808BA-2A14-4BCF-B827-C3A4F115357F}"/>
    <cellStyle name="Normal 9 5 6 4 2" xfId="5157" xr:uid="{D19C0115-BC8B-4885-9D84-F1ACC771CE64}"/>
    <cellStyle name="Normal 9 5 6 5" xfId="3522" xr:uid="{E5E91B16-075C-4129-BB6B-0E8ECDACAEF4}"/>
    <cellStyle name="Normal 9 5 6 5 2" xfId="5158" xr:uid="{DBBB1662-61F5-483B-9883-88372B8BF9D3}"/>
    <cellStyle name="Normal 9 5 6 6" xfId="5151" xr:uid="{A49F247D-4B66-4AAA-BF84-E2894A28B85D}"/>
    <cellStyle name="Normal 9 5 7" xfId="3523" xr:uid="{2FCBDCAE-6854-458B-8F6E-A4A6F322EB86}"/>
    <cellStyle name="Normal 9 5 7 2" xfId="3524" xr:uid="{E6C3A888-D14D-4A3A-B2E3-1A3CD8F4A997}"/>
    <cellStyle name="Normal 9 5 7 2 2" xfId="5160" xr:uid="{6AB61024-90F6-4F60-837C-441AECB4DF1C}"/>
    <cellStyle name="Normal 9 5 7 3" xfId="3525" xr:uid="{DF419566-CDDC-4630-ADCC-AA5552069016}"/>
    <cellStyle name="Normal 9 5 7 3 2" xfId="5161" xr:uid="{570DC3BA-1FBB-4160-80A4-58A0B9DB975C}"/>
    <cellStyle name="Normal 9 5 7 4" xfId="3526" xr:uid="{7B0E996D-0028-491A-93A2-1E80FCC60DB4}"/>
    <cellStyle name="Normal 9 5 7 4 2" xfId="5162" xr:uid="{2609EC6E-45BA-4EC9-85D8-0E2FE746140E}"/>
    <cellStyle name="Normal 9 5 7 5" xfId="5159" xr:uid="{5BE17E74-3E29-44A1-84F6-2FD53B6BF6E0}"/>
    <cellStyle name="Normal 9 5 8" xfId="3527" xr:uid="{7F1609F5-86B5-4A54-ADCD-1FF18BCDF085}"/>
    <cellStyle name="Normal 9 5 8 2" xfId="3528" xr:uid="{1FE9A25A-7448-46E5-B37A-E9BBAAA140C6}"/>
    <cellStyle name="Normal 9 5 8 2 2" xfId="5164" xr:uid="{E2C14EF3-C721-4B0B-B38B-4F72889B13B7}"/>
    <cellStyle name="Normal 9 5 8 3" xfId="3529" xr:uid="{56D6061C-8834-4436-8E0A-EA9AE799AAD5}"/>
    <cellStyle name="Normal 9 5 8 3 2" xfId="5165" xr:uid="{B2D653E9-509D-4052-B8A5-AAC8F97C06DC}"/>
    <cellStyle name="Normal 9 5 8 4" xfId="3530" xr:uid="{BC510AE8-A806-4743-8556-805BE13A670B}"/>
    <cellStyle name="Normal 9 5 8 4 2" xfId="5166" xr:uid="{9224E9AF-0CA7-4795-BA41-E42675759C8F}"/>
    <cellStyle name="Normal 9 5 8 5" xfId="5163" xr:uid="{B0D86218-4C9F-4428-A6FC-873DF793A4B6}"/>
    <cellStyle name="Normal 9 5 9" xfId="3531" xr:uid="{10334EC1-FCA8-405A-BB2E-8A94505472B1}"/>
    <cellStyle name="Normal 9 5 9 2" xfId="5167" xr:uid="{99C63882-83CE-4BB5-B102-855D6D9FE6D8}"/>
    <cellStyle name="Normal 9 6" xfId="3532" xr:uid="{C69FACCD-8924-4019-BF15-5F8285D0475F}"/>
    <cellStyle name="Normal 9 6 10" xfId="5168" xr:uid="{C9F43F18-8B35-4040-8D68-6275C5BDF8AA}"/>
    <cellStyle name="Normal 9 6 2" xfId="3533" xr:uid="{650F05F5-38C3-4334-AE09-4DF503E4E556}"/>
    <cellStyle name="Normal 9 6 2 2" xfId="3534" xr:uid="{085531AD-2D7C-4523-A086-63912632628F}"/>
    <cellStyle name="Normal 9 6 2 2 2" xfId="3535" xr:uid="{22B992C1-2BD5-41B8-A027-CC0FCC227E58}"/>
    <cellStyle name="Normal 9 6 2 2 2 2" xfId="3536" xr:uid="{FA4439B5-D204-4D3F-B484-845270ACF3AE}"/>
    <cellStyle name="Normal 9 6 2 2 2 2 2" xfId="5172" xr:uid="{33699C06-5E58-41AE-929A-C89E7EAFE78B}"/>
    <cellStyle name="Normal 9 6 2 2 2 3" xfId="3537" xr:uid="{DE63B14C-0A2C-4B20-BC1A-87388D271E1E}"/>
    <cellStyle name="Normal 9 6 2 2 2 3 2" xfId="5173" xr:uid="{ED847E19-0A64-4A6E-9CA9-E405F54A4936}"/>
    <cellStyle name="Normal 9 6 2 2 2 4" xfId="3538" xr:uid="{C3AE248E-F4CC-401F-B211-6A3B6C1E0B44}"/>
    <cellStyle name="Normal 9 6 2 2 2 4 2" xfId="5174" xr:uid="{57938CD6-4B68-470B-BE8B-52606C9CFB47}"/>
    <cellStyle name="Normal 9 6 2 2 2 5" xfId="5171" xr:uid="{FF9E3BC2-01CE-42A7-85C7-8570685C9158}"/>
    <cellStyle name="Normal 9 6 2 2 3" xfId="3539" xr:uid="{EB26736D-C76E-4ADA-8391-87D00CD46148}"/>
    <cellStyle name="Normal 9 6 2 2 3 2" xfId="3540" xr:uid="{9757172F-11D0-4E2F-8DE9-EA76561DDFB4}"/>
    <cellStyle name="Normal 9 6 2 2 3 2 2" xfId="5176" xr:uid="{F91905A1-0854-465F-9B7B-E97D91F0CDFF}"/>
    <cellStyle name="Normal 9 6 2 2 3 3" xfId="3541" xr:uid="{4FB18E93-CD6C-4372-B79D-4734F3B5AD0E}"/>
    <cellStyle name="Normal 9 6 2 2 3 3 2" xfId="5177" xr:uid="{876CC312-239F-48E4-9245-262C86FE1F06}"/>
    <cellStyle name="Normal 9 6 2 2 3 4" xfId="3542" xr:uid="{55364E0D-35A5-47AB-B496-D72FE2025027}"/>
    <cellStyle name="Normal 9 6 2 2 3 4 2" xfId="5178" xr:uid="{803A0464-8AAC-45E3-8BB8-191159E54CA4}"/>
    <cellStyle name="Normal 9 6 2 2 3 5" xfId="5175" xr:uid="{99EC6AE6-2A83-4E19-9452-C677D7E12CE3}"/>
    <cellStyle name="Normal 9 6 2 2 4" xfId="3543" xr:uid="{C7D5CEE9-3DA8-4941-A0B9-6CAE352EAD17}"/>
    <cellStyle name="Normal 9 6 2 2 4 2" xfId="5179" xr:uid="{BE828BEB-0FD5-4390-9E90-59B197802F58}"/>
    <cellStyle name="Normal 9 6 2 2 5" xfId="3544" xr:uid="{82E0031F-0750-4EF6-B1AC-E993194303A7}"/>
    <cellStyle name="Normal 9 6 2 2 5 2" xfId="5180" xr:uid="{EF69AE5B-8C70-4850-BFD8-04493BFAA4F0}"/>
    <cellStyle name="Normal 9 6 2 2 6" xfId="3545" xr:uid="{D5777AB8-4C2E-4F39-A66E-E66DFD8F93C8}"/>
    <cellStyle name="Normal 9 6 2 2 6 2" xfId="5181" xr:uid="{EE7F2254-87A9-44F3-8545-323851723A43}"/>
    <cellStyle name="Normal 9 6 2 2 7" xfId="5170" xr:uid="{F4072FB7-DC68-46C6-85AF-D56ECDBFE6A6}"/>
    <cellStyle name="Normal 9 6 2 3" xfId="3546" xr:uid="{2B9ADB27-22C9-427D-A3E2-118040FB1382}"/>
    <cellStyle name="Normal 9 6 2 3 2" xfId="3547" xr:uid="{14176D39-48B6-40B9-A2A3-E761F8888DFC}"/>
    <cellStyle name="Normal 9 6 2 3 2 2" xfId="3548" xr:uid="{7532DEC3-796C-4C0F-89D2-CEA8A990BBEE}"/>
    <cellStyle name="Normal 9 6 2 3 2 2 2" xfId="5184" xr:uid="{9FB11B9D-B5FD-42F4-B3FB-880C52C5B686}"/>
    <cellStyle name="Normal 9 6 2 3 2 3" xfId="3549" xr:uid="{B351CD6A-B8C5-4D67-B06A-A492D80CD94A}"/>
    <cellStyle name="Normal 9 6 2 3 2 3 2" xfId="5185" xr:uid="{43BB1A7E-AAB4-4A01-98AA-E5EE42E79AC6}"/>
    <cellStyle name="Normal 9 6 2 3 2 4" xfId="3550" xr:uid="{F4386388-383C-40C4-8350-828A4EA7355C}"/>
    <cellStyle name="Normal 9 6 2 3 2 4 2" xfId="5186" xr:uid="{5A20A61D-C893-4379-A029-968AFCD333A6}"/>
    <cellStyle name="Normal 9 6 2 3 2 5" xfId="5183" xr:uid="{315566C9-3373-430A-A37C-17473AF2A433}"/>
    <cellStyle name="Normal 9 6 2 3 3" xfId="3551" xr:uid="{54B00148-7C7D-4293-8317-F0FA7479F7EB}"/>
    <cellStyle name="Normal 9 6 2 3 3 2" xfId="5187" xr:uid="{92C9FE1B-1A25-4BDE-B069-42970E864E38}"/>
    <cellStyle name="Normal 9 6 2 3 4" xfId="3552" xr:uid="{56ACE489-A5D7-435A-AFC1-448856862FF9}"/>
    <cellStyle name="Normal 9 6 2 3 4 2" xfId="5188" xr:uid="{A8F0A0E0-779C-41E6-9613-6F7DD7F1F2AF}"/>
    <cellStyle name="Normal 9 6 2 3 5" xfId="3553" xr:uid="{A2CE3310-041F-4699-8627-FA67D49D78F6}"/>
    <cellStyle name="Normal 9 6 2 3 5 2" xfId="5189" xr:uid="{EB65A59C-36AA-42F1-852F-F90883DBBB20}"/>
    <cellStyle name="Normal 9 6 2 3 6" xfId="5182" xr:uid="{1E324E3D-AC02-44B0-9F7B-B0210D5E6F23}"/>
    <cellStyle name="Normal 9 6 2 4" xfId="3554" xr:uid="{CF72089B-0982-47A9-9CF3-4B2944A9F5BA}"/>
    <cellStyle name="Normal 9 6 2 4 2" xfId="3555" xr:uid="{02775923-4CFB-441D-A976-464124493CEE}"/>
    <cellStyle name="Normal 9 6 2 4 2 2" xfId="5191" xr:uid="{7B7DC185-E65B-4C1D-9213-1761047D94C1}"/>
    <cellStyle name="Normal 9 6 2 4 3" xfId="3556" xr:uid="{0098ACB4-A0AD-4010-A8F8-9A80C73F96D4}"/>
    <cellStyle name="Normal 9 6 2 4 3 2" xfId="5192" xr:uid="{510B022D-5991-42B7-80B1-2B7D4317C18A}"/>
    <cellStyle name="Normal 9 6 2 4 4" xfId="3557" xr:uid="{CB04FEAF-1D33-4FE5-93F1-67BC77A9AC45}"/>
    <cellStyle name="Normal 9 6 2 4 4 2" xfId="5193" xr:uid="{8854A83C-A58B-44FD-9B80-15BCF8A30BE9}"/>
    <cellStyle name="Normal 9 6 2 4 5" xfId="5190" xr:uid="{8F11208B-3EF8-4D08-8CF2-EA1FFB7E45CE}"/>
    <cellStyle name="Normal 9 6 2 5" xfId="3558" xr:uid="{6B4D8281-45DC-4034-86DA-7D26DC366941}"/>
    <cellStyle name="Normal 9 6 2 5 2" xfId="3559" xr:uid="{845BD563-60F9-410D-9690-A0A89E06270C}"/>
    <cellStyle name="Normal 9 6 2 5 2 2" xfId="5195" xr:uid="{041276C6-DF65-426C-822A-0D73945C7C71}"/>
    <cellStyle name="Normal 9 6 2 5 3" xfId="3560" xr:uid="{EE002C06-DFBF-4431-B226-360DD5449F60}"/>
    <cellStyle name="Normal 9 6 2 5 3 2" xfId="5196" xr:uid="{D9610AC2-04A9-4885-B1A5-4212F58E4FD3}"/>
    <cellStyle name="Normal 9 6 2 5 4" xfId="3561" xr:uid="{8612D7F3-F41A-48BA-86C5-6FA4F06376E7}"/>
    <cellStyle name="Normal 9 6 2 5 4 2" xfId="5197" xr:uid="{D8168594-F49C-495A-BAA8-44B98EAB7B5B}"/>
    <cellStyle name="Normal 9 6 2 5 5" xfId="5194" xr:uid="{729C2F36-DDFE-45A8-BD84-19E78D921E19}"/>
    <cellStyle name="Normal 9 6 2 6" xfId="3562" xr:uid="{4A931316-2C5F-4A64-9A01-5BEEB8CE3DCA}"/>
    <cellStyle name="Normal 9 6 2 6 2" xfId="5198" xr:uid="{AA593135-1E73-4CD1-9F60-C163A9922ECF}"/>
    <cellStyle name="Normal 9 6 2 7" xfId="3563" xr:uid="{8916DCCB-4AE5-4171-A66A-9AE1B202E78D}"/>
    <cellStyle name="Normal 9 6 2 7 2" xfId="5199" xr:uid="{D9801573-F6D7-4F4F-A42E-CE04206BD58A}"/>
    <cellStyle name="Normal 9 6 2 8" xfId="3564" xr:uid="{0A138CB3-BA57-4C0D-8DA4-D29AEAEA9394}"/>
    <cellStyle name="Normal 9 6 2 8 2" xfId="5200" xr:uid="{F597E584-40FD-4501-9DD2-DC4971BCED1A}"/>
    <cellStyle name="Normal 9 6 2 9" xfId="5169" xr:uid="{A0ACAF3B-1385-4418-B724-E4A4A338FFBF}"/>
    <cellStyle name="Normal 9 6 3" xfId="3565" xr:uid="{16E218F7-96DA-4CF5-A3BE-A153558F8F64}"/>
    <cellStyle name="Normal 9 6 3 2" xfId="3566" xr:uid="{DC1DA872-A348-4554-86EC-06B6EC2CB3D9}"/>
    <cellStyle name="Normal 9 6 3 2 2" xfId="3567" xr:uid="{AEDD7F67-40A3-4E5F-923A-BE96B27724F9}"/>
    <cellStyle name="Normal 9 6 3 2 2 2" xfId="5203" xr:uid="{F4B2136A-CDC0-4FF1-A90B-8515891C2D45}"/>
    <cellStyle name="Normal 9 6 3 2 3" xfId="3568" xr:uid="{8FDD1ED4-C9E5-46AD-B245-3E3BED1415A6}"/>
    <cellStyle name="Normal 9 6 3 2 3 2" xfId="5204" xr:uid="{58F171BE-9495-41AA-9A9B-93713AE47E88}"/>
    <cellStyle name="Normal 9 6 3 2 4" xfId="3569" xr:uid="{D4E7A9A7-959E-45DD-A4AD-0A96E826679C}"/>
    <cellStyle name="Normal 9 6 3 2 4 2" xfId="5205" xr:uid="{AEE18084-6B07-4987-96A9-A1760784AF71}"/>
    <cellStyle name="Normal 9 6 3 2 5" xfId="5202" xr:uid="{5B9179C4-3808-41AA-B6DA-705F848E9AB8}"/>
    <cellStyle name="Normal 9 6 3 3" xfId="3570" xr:uid="{BE9F5649-3094-4E8F-95AE-744C74FE9DB0}"/>
    <cellStyle name="Normal 9 6 3 3 2" xfId="3571" xr:uid="{85E778B7-C315-4A43-B566-C01D8101A007}"/>
    <cellStyle name="Normal 9 6 3 3 2 2" xfId="5207" xr:uid="{2D1282F2-50C3-4C22-BDE7-1C631CBCFCD3}"/>
    <cellStyle name="Normal 9 6 3 3 3" xfId="3572" xr:uid="{CEC4174A-1495-4E45-A279-05AF471CA585}"/>
    <cellStyle name="Normal 9 6 3 3 3 2" xfId="5208" xr:uid="{D00662BF-5229-44CB-9F46-F2E07924EEBC}"/>
    <cellStyle name="Normal 9 6 3 3 4" xfId="3573" xr:uid="{8FBF2B0C-D9EF-4813-BBAA-A8538649CA27}"/>
    <cellStyle name="Normal 9 6 3 3 4 2" xfId="5209" xr:uid="{361727E8-0BAA-41AC-9695-663E689D2629}"/>
    <cellStyle name="Normal 9 6 3 3 5" xfId="5206" xr:uid="{FED98D76-7CA4-4505-BBE4-B804C27E4BA2}"/>
    <cellStyle name="Normal 9 6 3 4" xfId="3574" xr:uid="{C02218FC-27E1-4B46-8DD4-35475C5E921A}"/>
    <cellStyle name="Normal 9 6 3 4 2" xfId="5210" xr:uid="{B2675B4F-5399-4776-AB62-1B691B9C66FC}"/>
    <cellStyle name="Normal 9 6 3 5" xfId="3575" xr:uid="{37CC0C0A-CF90-4B03-A7E9-A3982A5E294A}"/>
    <cellStyle name="Normal 9 6 3 5 2" xfId="5211" xr:uid="{B635E8DF-D7E7-43BD-954F-AFCAFEF9761C}"/>
    <cellStyle name="Normal 9 6 3 6" xfId="3576" xr:uid="{456772E6-0012-4503-80E6-78592E1DB1F2}"/>
    <cellStyle name="Normal 9 6 3 6 2" xfId="5212" xr:uid="{F9AB956D-60ED-4931-AAA0-ECE8E5BDA256}"/>
    <cellStyle name="Normal 9 6 3 7" xfId="5201" xr:uid="{52AB5FDB-0C9B-4E49-B594-3880D6FF8BD9}"/>
    <cellStyle name="Normal 9 6 4" xfId="3577" xr:uid="{41707E3E-293D-4E12-8084-57C7D7C95EF6}"/>
    <cellStyle name="Normal 9 6 4 2" xfId="3578" xr:uid="{906ECC8B-F1FA-4CDE-BA8F-054FE4FB7BE0}"/>
    <cellStyle name="Normal 9 6 4 2 2" xfId="3579" xr:uid="{33830446-5A28-4335-B25C-9AA544335776}"/>
    <cellStyle name="Normal 9 6 4 2 2 2" xfId="5215" xr:uid="{66CB1C3F-0543-4D36-8599-59FD594B9C50}"/>
    <cellStyle name="Normal 9 6 4 2 3" xfId="3580" xr:uid="{6E60CBB0-4750-4CED-966F-447E8086D878}"/>
    <cellStyle name="Normal 9 6 4 2 3 2" xfId="5216" xr:uid="{150D3425-19E6-452E-A00B-79A7A9EFDE93}"/>
    <cellStyle name="Normal 9 6 4 2 4" xfId="3581" xr:uid="{EA005DB1-5BC4-4108-9A28-CA53454E5D6F}"/>
    <cellStyle name="Normal 9 6 4 2 4 2" xfId="5217" xr:uid="{280FC19E-14DF-4C31-8E0D-5BEBE3A82B19}"/>
    <cellStyle name="Normal 9 6 4 2 5" xfId="5214" xr:uid="{015E4BFF-A91E-4797-9F65-D28F09A12F5E}"/>
    <cellStyle name="Normal 9 6 4 3" xfId="3582" xr:uid="{486FD0FD-C73F-4E95-9639-992E19AB1C27}"/>
    <cellStyle name="Normal 9 6 4 3 2" xfId="5218" xr:uid="{1B6353D9-B9C4-4EBD-BFEC-58E62C0ADB03}"/>
    <cellStyle name="Normal 9 6 4 4" xfId="3583" xr:uid="{2D76DA4C-5A18-4EE5-BBC0-AA784DDCFC7F}"/>
    <cellStyle name="Normal 9 6 4 4 2" xfId="5219" xr:uid="{1041C147-54BE-482E-81AE-7D2134123AAB}"/>
    <cellStyle name="Normal 9 6 4 5" xfId="3584" xr:uid="{06A53D7B-11B5-4D8A-BE03-FAD458360BD1}"/>
    <cellStyle name="Normal 9 6 4 5 2" xfId="5220" xr:uid="{6970EAE8-95D8-41B2-9AA2-229EAC2CE226}"/>
    <cellStyle name="Normal 9 6 4 6" xfId="5213" xr:uid="{26CD7A38-558D-4969-96F1-53DDB566A893}"/>
    <cellStyle name="Normal 9 6 5" xfId="3585" xr:uid="{E468290C-9040-4A35-85B9-FBFFFE9FFF49}"/>
    <cellStyle name="Normal 9 6 5 2" xfId="3586" xr:uid="{CC1F3DDE-D7B9-4193-93AD-A1314088ABC5}"/>
    <cellStyle name="Normal 9 6 5 2 2" xfId="5222" xr:uid="{994231B1-C9DC-4461-A127-EC26F8E15D35}"/>
    <cellStyle name="Normal 9 6 5 3" xfId="3587" xr:uid="{24A7B2E9-718F-4455-A05E-4B8F24B21BA2}"/>
    <cellStyle name="Normal 9 6 5 3 2" xfId="5223" xr:uid="{89EDF1CF-ADBD-476D-BE1A-E37EA299ED66}"/>
    <cellStyle name="Normal 9 6 5 4" xfId="3588" xr:uid="{29431021-DA99-4F88-8E85-B8039D831208}"/>
    <cellStyle name="Normal 9 6 5 4 2" xfId="5224" xr:uid="{3784DB85-EA72-49F3-AFDF-8ABB6F3EA5C8}"/>
    <cellStyle name="Normal 9 6 5 5" xfId="5221" xr:uid="{D68AB6A4-9676-4618-AFAE-A9D6B6BDBB83}"/>
    <cellStyle name="Normal 9 6 6" xfId="3589" xr:uid="{CC347492-07B4-4C12-9C41-8CE78642206F}"/>
    <cellStyle name="Normal 9 6 6 2" xfId="3590" xr:uid="{3AD7D439-CCD1-4928-9BE3-1C81408983B6}"/>
    <cellStyle name="Normal 9 6 6 2 2" xfId="5226" xr:uid="{297B3970-4DC7-493E-BD2C-9CAF96C9730A}"/>
    <cellStyle name="Normal 9 6 6 3" xfId="3591" xr:uid="{4FECCEB5-6620-41EA-80E3-3692DE58A74C}"/>
    <cellStyle name="Normal 9 6 6 3 2" xfId="5227" xr:uid="{042CD6F5-FCB3-455F-9980-6EDE83346B92}"/>
    <cellStyle name="Normal 9 6 6 4" xfId="3592" xr:uid="{8E2EEE65-BA54-4604-9A2A-EE4821D3BCF0}"/>
    <cellStyle name="Normal 9 6 6 4 2" xfId="5228" xr:uid="{E3F37EE2-EBCD-450E-B5EF-99D54EB52AC4}"/>
    <cellStyle name="Normal 9 6 6 5" xfId="5225" xr:uid="{927E5732-D924-4389-8C66-4B4177ACF0CE}"/>
    <cellStyle name="Normal 9 6 7" xfId="3593" xr:uid="{3D0878AF-BE32-4E32-B9C2-4AE17892AC11}"/>
    <cellStyle name="Normal 9 6 7 2" xfId="5229" xr:uid="{936D1C2F-BE44-4344-A6B7-3498F5911F11}"/>
    <cellStyle name="Normal 9 6 8" xfId="3594" xr:uid="{3F2EDF99-FB3D-4608-85E7-97BB46D34AAA}"/>
    <cellStyle name="Normal 9 6 8 2" xfId="5230" xr:uid="{2F8B79A5-266D-4087-9DC1-2623F016CD84}"/>
    <cellStyle name="Normal 9 6 9" xfId="3595" xr:uid="{1E19E675-9B48-4978-83AB-868962A0873E}"/>
    <cellStyle name="Normal 9 6 9 2" xfId="5231" xr:uid="{05A20751-800C-4AEB-A73D-A30C74C3AFDA}"/>
    <cellStyle name="Normal 9 7" xfId="3596" xr:uid="{0108DFA1-C19A-427C-9C59-BC10C539FD27}"/>
    <cellStyle name="Normal 9 7 2" xfId="3597" xr:uid="{1008D231-A04A-47E6-8ED8-7FDBBD5D10B2}"/>
    <cellStyle name="Normal 9 7 2 2" xfId="3598" xr:uid="{D81526EB-EB90-4C55-8E63-8F02D94629E8}"/>
    <cellStyle name="Normal 9 7 2 2 2" xfId="3599" xr:uid="{851C2D13-3148-4A50-8B11-D577548C8292}"/>
    <cellStyle name="Normal 9 7 2 2 2 2" xfId="4274" xr:uid="{3F41CCCA-1B5B-4B23-AFC2-238D0F73C3F0}"/>
    <cellStyle name="Normal 9 7 2 2 2 2 2" xfId="5236" xr:uid="{6F10722F-E47F-490F-B804-6D4942D81C04}"/>
    <cellStyle name="Normal 9 7 2 2 2 3" xfId="5235" xr:uid="{0A1C98B2-3F90-4462-8461-B1EDFBB04FD4}"/>
    <cellStyle name="Normal 9 7 2 2 3" xfId="3600" xr:uid="{81727687-A5F0-45BB-AA33-9A25C2F1CB3D}"/>
    <cellStyle name="Normal 9 7 2 2 3 2" xfId="5237" xr:uid="{E3D2F701-E77D-4A07-9569-54B68D8A5336}"/>
    <cellStyle name="Normal 9 7 2 2 4" xfId="3601" xr:uid="{F3019A22-F65A-412D-AA66-0A85C8096F3F}"/>
    <cellStyle name="Normal 9 7 2 2 4 2" xfId="5238" xr:uid="{276948A6-C83A-415E-8746-37324606740E}"/>
    <cellStyle name="Normal 9 7 2 2 5" xfId="5234" xr:uid="{65155486-BD3E-4CCD-BA3D-887B497E5A80}"/>
    <cellStyle name="Normal 9 7 2 3" xfId="3602" xr:uid="{0FECD050-BE54-44AC-848C-CF2201DC1798}"/>
    <cellStyle name="Normal 9 7 2 3 2" xfId="3603" xr:uid="{151D4CAA-F786-40D5-9D62-5CD02F31773F}"/>
    <cellStyle name="Normal 9 7 2 3 2 2" xfId="5240" xr:uid="{809125BE-649F-4926-9A92-5126540E34F2}"/>
    <cellStyle name="Normal 9 7 2 3 3" xfId="3604" xr:uid="{2BB78012-D287-4D42-8EE2-353036255F9E}"/>
    <cellStyle name="Normal 9 7 2 3 3 2" xfId="5241" xr:uid="{D058FC4B-284D-4E5D-BA2E-69ECF2F7367F}"/>
    <cellStyle name="Normal 9 7 2 3 4" xfId="3605" xr:uid="{3DB61567-DC93-40ED-BBB3-00D969BE5249}"/>
    <cellStyle name="Normal 9 7 2 3 4 2" xfId="5242" xr:uid="{CE2DF8CA-004E-4BA6-98D9-0C49CBB0A406}"/>
    <cellStyle name="Normal 9 7 2 3 5" xfId="5239" xr:uid="{12772809-A98B-45F7-A924-93AD94C6FA05}"/>
    <cellStyle name="Normal 9 7 2 4" xfId="3606" xr:uid="{ED0B4F81-AF4E-40B3-A08E-85972CF325D3}"/>
    <cellStyle name="Normal 9 7 2 4 2" xfId="5243" xr:uid="{4BE06424-EDD6-4246-9B0F-DA247E5CDFD8}"/>
    <cellStyle name="Normal 9 7 2 5" xfId="3607" xr:uid="{F5CA9A11-B8B4-475A-A289-C94351A2F168}"/>
    <cellStyle name="Normal 9 7 2 5 2" xfId="5244" xr:uid="{30F69539-6241-4C7E-AB5D-82EFD4FDB51F}"/>
    <cellStyle name="Normal 9 7 2 6" xfId="3608" xr:uid="{101E9492-3808-4205-A7AE-68EB6D6AFB37}"/>
    <cellStyle name="Normal 9 7 2 6 2" xfId="5245" xr:uid="{88C06DF6-D313-43F9-A19E-B647B75EDFA6}"/>
    <cellStyle name="Normal 9 7 2 7" xfId="5233" xr:uid="{C15BC730-9A78-4F47-99D5-BA92E309468D}"/>
    <cellStyle name="Normal 9 7 3" xfId="3609" xr:uid="{F47C1BF3-7B02-40D8-B8B0-E6C910C59193}"/>
    <cellStyle name="Normal 9 7 3 2" xfId="3610" xr:uid="{2DEF7282-5A4F-4BCB-95BE-944D8ECE8524}"/>
    <cellStyle name="Normal 9 7 3 2 2" xfId="3611" xr:uid="{F448D95E-9151-461F-BF08-59A0B74015C0}"/>
    <cellStyle name="Normal 9 7 3 2 2 2" xfId="5248" xr:uid="{4446B2D6-9431-462F-93F1-A3F76FDB476A}"/>
    <cellStyle name="Normal 9 7 3 2 3" xfId="3612" xr:uid="{82DEA4EC-D334-4F34-9841-7DFEE7123F93}"/>
    <cellStyle name="Normal 9 7 3 2 3 2" xfId="5249" xr:uid="{18ACB1AD-8E20-4F94-A798-0061663C672F}"/>
    <cellStyle name="Normal 9 7 3 2 4" xfId="3613" xr:uid="{DE01E40F-9E23-49A1-9B4E-086B3F4FF743}"/>
    <cellStyle name="Normal 9 7 3 2 4 2" xfId="5250" xr:uid="{6B588865-C8D4-4848-ACB4-F77720D1D475}"/>
    <cellStyle name="Normal 9 7 3 2 5" xfId="5247" xr:uid="{1BFF9D75-6322-4CEC-BCBE-EE051CA795ED}"/>
    <cellStyle name="Normal 9 7 3 3" xfId="3614" xr:uid="{3E364DF7-D8ED-4FA1-A869-0152FF41979C}"/>
    <cellStyle name="Normal 9 7 3 3 2" xfId="5251" xr:uid="{D8737BCE-B4AE-480C-A44E-3A1FBF68DA1B}"/>
    <cellStyle name="Normal 9 7 3 4" xfId="3615" xr:uid="{8758CB51-C03F-452F-B66E-F319F0E5B2F6}"/>
    <cellStyle name="Normal 9 7 3 4 2" xfId="5252" xr:uid="{46FC9540-D682-46DA-889E-DB1DB2633B54}"/>
    <cellStyle name="Normal 9 7 3 5" xfId="3616" xr:uid="{233F8445-5E02-48BB-8B17-874752146743}"/>
    <cellStyle name="Normal 9 7 3 5 2" xfId="5253" xr:uid="{3905F0DF-F4E4-416F-9E21-DF1924C850F6}"/>
    <cellStyle name="Normal 9 7 3 6" xfId="5246" xr:uid="{3B07BD23-4CD0-4D9D-9446-66A8BAD62123}"/>
    <cellStyle name="Normal 9 7 4" xfId="3617" xr:uid="{38D3431C-A052-4FB9-9F17-5590F379B461}"/>
    <cellStyle name="Normal 9 7 4 2" xfId="3618" xr:uid="{078C1D01-1358-418C-BCA2-9DF13D6046D0}"/>
    <cellStyle name="Normal 9 7 4 2 2" xfId="5255" xr:uid="{A0753B25-61B1-4C51-9715-0F5114D15A39}"/>
    <cellStyle name="Normal 9 7 4 3" xfId="3619" xr:uid="{1E86E580-B9B1-48ED-BB0C-355B0B2E5721}"/>
    <cellStyle name="Normal 9 7 4 3 2" xfId="5256" xr:uid="{20DD3D85-F1BF-4759-A47C-59A5EF32C3A2}"/>
    <cellStyle name="Normal 9 7 4 4" xfId="3620" xr:uid="{180A6C2C-9579-4CA3-9768-80D2C3C78E63}"/>
    <cellStyle name="Normal 9 7 4 4 2" xfId="5257" xr:uid="{576F49D1-A693-4E33-A7E0-2181F50DA35B}"/>
    <cellStyle name="Normal 9 7 4 5" xfId="5254" xr:uid="{C8B26FBD-78C4-4189-8216-07BDA36DC1D2}"/>
    <cellStyle name="Normal 9 7 5" xfId="3621" xr:uid="{0D90A612-6C90-4352-9A5E-0BC1A7D658AD}"/>
    <cellStyle name="Normal 9 7 5 2" xfId="3622" xr:uid="{4B35B532-2596-4613-A0FB-BCABB8174892}"/>
    <cellStyle name="Normal 9 7 5 2 2" xfId="5259" xr:uid="{2C358972-C774-4914-BDCC-035464B812E9}"/>
    <cellStyle name="Normal 9 7 5 3" xfId="3623" xr:uid="{983158BA-389D-4BF5-806F-9B9E435169B4}"/>
    <cellStyle name="Normal 9 7 5 3 2" xfId="5260" xr:uid="{E6052989-E0AA-430D-B69E-F778E3117645}"/>
    <cellStyle name="Normal 9 7 5 4" xfId="3624" xr:uid="{E991FFEC-379E-4103-AC95-E4D903D02116}"/>
    <cellStyle name="Normal 9 7 5 4 2" xfId="5261" xr:uid="{6DAD338A-120A-4D1E-839C-526A9E512A96}"/>
    <cellStyle name="Normal 9 7 5 5" xfId="5258" xr:uid="{7426DC6E-04F8-4488-8D39-EE37C17E2347}"/>
    <cellStyle name="Normal 9 7 6" xfId="3625" xr:uid="{DF0FEC00-F2AC-459C-818F-66F2923C25BE}"/>
    <cellStyle name="Normal 9 7 6 2" xfId="5262" xr:uid="{18752DB9-BCFC-4EC0-81AF-FACB680A629F}"/>
    <cellStyle name="Normal 9 7 7" xfId="3626" xr:uid="{227C44AD-1B9C-42B9-ABE7-04192A55F361}"/>
    <cellStyle name="Normal 9 7 7 2" xfId="5263" xr:uid="{B941D355-118D-4804-AF81-1DA37C1D6B7F}"/>
    <cellStyle name="Normal 9 7 8" xfId="3627" xr:uid="{190F52C5-B504-4A7E-A7F1-15FDFB198078}"/>
    <cellStyle name="Normal 9 7 8 2" xfId="5264" xr:uid="{F50F8725-65A5-4969-9B8F-0F2124F9D66C}"/>
    <cellStyle name="Normal 9 7 9" xfId="5232" xr:uid="{AAAEE191-38C1-40CF-9C73-6639085A195E}"/>
    <cellStyle name="Normal 9 8" xfId="3628" xr:uid="{E260B800-67B0-449F-AAE1-27F021279FBA}"/>
    <cellStyle name="Normal 9 8 2" xfId="3629" xr:uid="{C01987D6-3530-470D-9100-E54DE3B09309}"/>
    <cellStyle name="Normal 9 8 2 2" xfId="3630" xr:uid="{7F1B7CE8-2590-489E-9AF3-94728F5CEFD5}"/>
    <cellStyle name="Normal 9 8 2 2 2" xfId="3631" xr:uid="{8A698A19-3491-4CBF-8094-8F9D31A91BF0}"/>
    <cellStyle name="Normal 9 8 2 2 2 2" xfId="5268" xr:uid="{4F4FBD45-4DE1-4FB3-937C-850777988CB6}"/>
    <cellStyle name="Normal 9 8 2 2 3" xfId="3632" xr:uid="{6BBA9C47-1EC9-4DE4-9D2F-E7848904CD22}"/>
    <cellStyle name="Normal 9 8 2 2 3 2" xfId="5269" xr:uid="{18C99E20-DE56-43F0-953D-392A6E230B1A}"/>
    <cellStyle name="Normal 9 8 2 2 4" xfId="3633" xr:uid="{5DF02274-C9C2-4BE2-9EDC-91848A687602}"/>
    <cellStyle name="Normal 9 8 2 2 4 2" xfId="5270" xr:uid="{268D33BD-FB26-4F23-A7FF-084714169010}"/>
    <cellStyle name="Normal 9 8 2 2 5" xfId="5267" xr:uid="{58FA4DC3-75AB-4F5E-93BC-F98D313B0C38}"/>
    <cellStyle name="Normal 9 8 2 3" xfId="3634" xr:uid="{F2D58AED-780E-4ED0-8290-57D229401176}"/>
    <cellStyle name="Normal 9 8 2 3 2" xfId="5271" xr:uid="{8550AC25-DC89-4DF4-9368-5D501DEA5AC5}"/>
    <cellStyle name="Normal 9 8 2 4" xfId="3635" xr:uid="{7D1F30D9-5229-402B-8617-DDBA024434F0}"/>
    <cellStyle name="Normal 9 8 2 4 2" xfId="5272" xr:uid="{A9A67D21-1CCC-4DDB-9F3C-3B33E6E5A4F7}"/>
    <cellStyle name="Normal 9 8 2 5" xfId="3636" xr:uid="{8853DBDB-203E-4B07-93E6-4C07627FDEC4}"/>
    <cellStyle name="Normal 9 8 2 5 2" xfId="5273" xr:uid="{09E4F358-6266-4623-B3E6-2F6B73545C26}"/>
    <cellStyle name="Normal 9 8 2 6" xfId="5266" xr:uid="{9CED35CE-08B3-4D62-8A87-DE194F1059B9}"/>
    <cellStyle name="Normal 9 8 3" xfId="3637" xr:uid="{2C9873B3-0DF6-46EF-9F07-25EA9DC122D9}"/>
    <cellStyle name="Normal 9 8 3 2" xfId="3638" xr:uid="{5D305725-32E8-468B-AB73-625E9C5DC18F}"/>
    <cellStyle name="Normal 9 8 3 2 2" xfId="5275" xr:uid="{5F2624DC-C415-457B-B2B2-9DBD08197BEE}"/>
    <cellStyle name="Normal 9 8 3 3" xfId="3639" xr:uid="{C572C4CA-EE84-425E-A990-909C080F0FAF}"/>
    <cellStyle name="Normal 9 8 3 3 2" xfId="5276" xr:uid="{154244F1-831C-4F8C-AE27-28B8FD487FCE}"/>
    <cellStyle name="Normal 9 8 3 4" xfId="3640" xr:uid="{D33341D5-D69D-40F5-B185-4409AE7258A1}"/>
    <cellStyle name="Normal 9 8 3 4 2" xfId="5277" xr:uid="{ED15BCAB-7213-4CFD-9DF3-7E0E53A5979F}"/>
    <cellStyle name="Normal 9 8 3 5" xfId="5274" xr:uid="{48AC226A-E86E-4905-A831-49888D9C5480}"/>
    <cellStyle name="Normal 9 8 4" xfId="3641" xr:uid="{F2AA6EB5-F3ED-48CD-AE19-ACA6BA656B2A}"/>
    <cellStyle name="Normal 9 8 4 2" xfId="3642" xr:uid="{100D2FA7-0154-4132-8FE5-5B4651814F0E}"/>
    <cellStyle name="Normal 9 8 4 2 2" xfId="5279" xr:uid="{BAA0B162-F8D5-480A-B19A-62D96E7984C9}"/>
    <cellStyle name="Normal 9 8 4 3" xfId="3643" xr:uid="{E936B771-DA3F-4CFD-80E1-ECCF5D517F73}"/>
    <cellStyle name="Normal 9 8 4 3 2" xfId="5280" xr:uid="{4E828A63-D5B7-430C-A450-2950EDD2C5AC}"/>
    <cellStyle name="Normal 9 8 4 4" xfId="3644" xr:uid="{09E94144-CDD5-4982-A2B7-4E31E0306EC3}"/>
    <cellStyle name="Normal 9 8 4 4 2" xfId="5281" xr:uid="{95A1904F-B5C4-4D87-AC80-ECCF9C6FEB94}"/>
    <cellStyle name="Normal 9 8 4 5" xfId="5278" xr:uid="{4769FA10-6877-4E28-8B03-2743E53D8FAC}"/>
    <cellStyle name="Normal 9 8 5" xfId="3645" xr:uid="{86C1EB2A-E78E-462F-B9D0-6309BB750380}"/>
    <cellStyle name="Normal 9 8 5 2" xfId="5282" xr:uid="{FA8DCBFF-E131-4F01-BE3E-0D1E00EAB94F}"/>
    <cellStyle name="Normal 9 8 6" xfId="3646" xr:uid="{4B1BD37B-5A9C-4892-B84E-97AF09CEC509}"/>
    <cellStyle name="Normal 9 8 6 2" xfId="5283" xr:uid="{A8BA419B-A4C3-4500-850C-CE014AFC548D}"/>
    <cellStyle name="Normal 9 8 7" xfId="3647" xr:uid="{C4D543CD-D408-4063-B7D0-F43146F1542E}"/>
    <cellStyle name="Normal 9 8 7 2" xfId="5284" xr:uid="{8E17FD76-48B3-4C19-A5E9-6FB200BF1810}"/>
    <cellStyle name="Normal 9 8 8" xfId="5265" xr:uid="{717617A7-DBEC-45E4-B937-AA7CB20CE973}"/>
    <cellStyle name="Normal 9 9" xfId="3648" xr:uid="{6FD06352-82B4-48A0-BE0F-973895CEFBB3}"/>
    <cellStyle name="Normal 9 9 2" xfId="3649" xr:uid="{354B2D10-76B5-40A7-B153-88C2628BBF13}"/>
    <cellStyle name="Normal 9 9 2 2" xfId="3650" xr:uid="{5B9AFF84-B307-45A1-9A2E-E174034403DB}"/>
    <cellStyle name="Normal 9 9 2 2 2" xfId="5287" xr:uid="{9DB9B7DA-9F67-480A-817B-506D0B2DFF3A}"/>
    <cellStyle name="Normal 9 9 2 3" xfId="3651" xr:uid="{D5021B71-09D3-4620-89C9-0EBD72F75C9D}"/>
    <cellStyle name="Normal 9 9 2 3 2" xfId="5288" xr:uid="{F4A952F4-6239-4025-9276-A7270028B88F}"/>
    <cellStyle name="Normal 9 9 2 4" xfId="3652" xr:uid="{FB4A1C14-4ADF-4BA5-8608-E8A532679F8B}"/>
    <cellStyle name="Normal 9 9 2 4 2" xfId="5289" xr:uid="{B0FD4E27-4A4C-4C10-909C-883EC159F3FE}"/>
    <cellStyle name="Normal 9 9 2 5" xfId="5286" xr:uid="{70FB3808-DD57-488A-99A5-6F4A2790A15F}"/>
    <cellStyle name="Normal 9 9 3" xfId="3653" xr:uid="{199EAB30-4F2F-44C7-9A50-F89B9681AC7F}"/>
    <cellStyle name="Normal 9 9 3 2" xfId="3654" xr:uid="{F69A6B57-0E28-45A7-AA90-DB07284DAC3E}"/>
    <cellStyle name="Normal 9 9 3 2 2" xfId="5291" xr:uid="{4E1796FF-F789-4915-9328-0335B6D29558}"/>
    <cellStyle name="Normal 9 9 3 3" xfId="3655" xr:uid="{BBCEAFFF-AD0D-4A44-AE83-245BAD10C830}"/>
    <cellStyle name="Normal 9 9 3 3 2" xfId="5292" xr:uid="{AB2B1272-3E61-4266-A29B-99434DB1817A}"/>
    <cellStyle name="Normal 9 9 3 4" xfId="3656" xr:uid="{C474B40A-B094-44B3-B1AE-D9A2A08A6431}"/>
    <cellStyle name="Normal 9 9 3 4 2" xfId="5293" xr:uid="{7B4A2662-FEC9-4D18-AFC8-3D6BB456F95A}"/>
    <cellStyle name="Normal 9 9 3 5" xfId="5290" xr:uid="{79458631-DF53-4230-A9CF-206FFDD822CD}"/>
    <cellStyle name="Normal 9 9 4" xfId="3657" xr:uid="{7657D9C3-5BA3-48F9-84B7-52783E030AC3}"/>
    <cellStyle name="Normal 9 9 4 2" xfId="5294" xr:uid="{03EEEEBC-87F8-4039-8BB7-BD3F2B9BF218}"/>
    <cellStyle name="Normal 9 9 5" xfId="3658" xr:uid="{E2CF00B3-CFE6-4687-8B33-4B68C7CC5FCD}"/>
    <cellStyle name="Normal 9 9 5 2" xfId="5295" xr:uid="{CF1768DD-6F8B-45E5-A30F-B32CC05714B9}"/>
    <cellStyle name="Normal 9 9 6" xfId="3659" xr:uid="{7308D031-9D2F-4611-B345-C71955B3927A}"/>
    <cellStyle name="Normal 9 9 6 2" xfId="5296" xr:uid="{C8209B91-7E86-4532-8453-640E750E5234}"/>
    <cellStyle name="Normal 9 9 7" xfId="5285" xr:uid="{867DA5F3-9FEB-4A42-835F-FDD77289007A}"/>
    <cellStyle name="Percent 2" xfId="79" xr:uid="{7A0C8C23-36C7-4FBA-9C6F-A70BEAA44313}"/>
    <cellStyle name="Percent 2 2" xfId="5297" xr:uid="{5BC73AA1-DB13-4C42-820F-3A6E5E6DEFC2}"/>
    <cellStyle name="Гиперссылка 2" xfId="4" xr:uid="{49BAA0F8-B3D3-41B5-87DD-435502328B29}"/>
    <cellStyle name="Гиперссылка 2 2" xfId="5298" xr:uid="{F71BE351-532C-4C7B-B3C5-21D5E5E5A8EF}"/>
    <cellStyle name="Обычный 2" xfId="1" xr:uid="{A3CD5D5E-4502-4158-8112-08CDD679ACF5}"/>
    <cellStyle name="Обычный 2 2" xfId="5" xr:uid="{D19F253E-EE9B-4476-9D91-2EE3A6D7A3DC}"/>
    <cellStyle name="Обычный 2 2 2" xfId="5300" xr:uid="{21018294-600A-4953-ACFD-241DDA572615}"/>
    <cellStyle name="Обычный 2 3" xfId="5299" xr:uid="{BFE42E42-804F-412B-8103-47DD362E1046}"/>
    <cellStyle name="常规_Sheet1_1" xfId="4382" xr:uid="{64268D33-9629-46FF-844C-94209BC4E66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953</v>
      </c>
      <c r="C10" s="120"/>
      <c r="D10" s="120"/>
      <c r="E10" s="120"/>
      <c r="F10" s="115"/>
      <c r="G10" s="116"/>
      <c r="H10" s="116" t="s">
        <v>713</v>
      </c>
      <c r="I10" s="120"/>
      <c r="J10" s="139">
        <v>52735</v>
      </c>
      <c r="K10" s="115"/>
    </row>
    <row r="11" spans="1:11">
      <c r="A11" s="114"/>
      <c r="B11" s="114" t="s">
        <v>954</v>
      </c>
      <c r="C11" s="120"/>
      <c r="D11" s="120"/>
      <c r="E11" s="120"/>
      <c r="F11" s="115"/>
      <c r="G11" s="116"/>
      <c r="H11" s="116" t="s">
        <v>714</v>
      </c>
      <c r="I11" s="120"/>
      <c r="J11" s="140"/>
      <c r="K11" s="115"/>
    </row>
    <row r="12" spans="1:11">
      <c r="A12" s="114"/>
      <c r="B12" s="114" t="s">
        <v>958</v>
      </c>
      <c r="C12" s="120"/>
      <c r="D12" s="120"/>
      <c r="E12" s="120"/>
      <c r="F12" s="115"/>
      <c r="G12" s="116"/>
      <c r="H12" s="116" t="s">
        <v>958</v>
      </c>
      <c r="I12" s="120"/>
      <c r="J12" s="120"/>
      <c r="K12" s="115"/>
    </row>
    <row r="13" spans="1:11">
      <c r="A13" s="114"/>
      <c r="B13" s="114" t="s">
        <v>959</v>
      </c>
      <c r="C13" s="120"/>
      <c r="D13" s="120"/>
      <c r="E13" s="120"/>
      <c r="F13" s="115"/>
      <c r="G13" s="116"/>
      <c r="H13" s="116" t="s">
        <v>959</v>
      </c>
      <c r="I13" s="120"/>
      <c r="J13" s="99" t="s">
        <v>11</v>
      </c>
      <c r="K13" s="115"/>
    </row>
    <row r="14" spans="1:11" ht="15" customHeight="1">
      <c r="A14" s="114"/>
      <c r="B14" s="114" t="s">
        <v>710</v>
      </c>
      <c r="C14" s="120"/>
      <c r="D14" s="120"/>
      <c r="E14" s="120"/>
      <c r="F14" s="115"/>
      <c r="G14" s="116"/>
      <c r="H14" s="116" t="s">
        <v>710</v>
      </c>
      <c r="I14" s="120"/>
      <c r="J14" s="141">
        <v>45294</v>
      </c>
      <c r="K14" s="115"/>
    </row>
    <row r="15" spans="1:11" ht="15" customHeight="1">
      <c r="A15" s="114"/>
      <c r="B15" s="130" t="s">
        <v>955</v>
      </c>
      <c r="C15" s="7"/>
      <c r="D15" s="7"/>
      <c r="E15" s="7"/>
      <c r="F15" s="8"/>
      <c r="G15" s="116"/>
      <c r="H15" s="134" t="s">
        <v>955</v>
      </c>
      <c r="I15" s="120"/>
      <c r="J15" s="142"/>
      <c r="K15" s="115"/>
    </row>
    <row r="16" spans="1:11" ht="15" customHeight="1">
      <c r="A16" s="114"/>
      <c r="B16" s="120"/>
      <c r="C16" s="120"/>
      <c r="D16" s="120"/>
      <c r="E16" s="120"/>
      <c r="F16" s="120"/>
      <c r="G16" s="120"/>
      <c r="H16" s="120"/>
      <c r="I16" s="123" t="s">
        <v>142</v>
      </c>
      <c r="J16" s="129">
        <v>41222</v>
      </c>
      <c r="K16" s="115"/>
    </row>
    <row r="17" spans="1:11">
      <c r="A17" s="114"/>
      <c r="B17" s="120" t="s">
        <v>717</v>
      </c>
      <c r="C17" s="120"/>
      <c r="D17" s="120"/>
      <c r="E17" s="120"/>
      <c r="F17" s="120"/>
      <c r="G17" s="120"/>
      <c r="H17" s="120"/>
      <c r="I17" s="123" t="s">
        <v>143</v>
      </c>
      <c r="J17" s="129" t="s">
        <v>837</v>
      </c>
      <c r="K17" s="115"/>
    </row>
    <row r="18" spans="1:11" ht="18">
      <c r="A18" s="114"/>
      <c r="B18" s="120" t="s">
        <v>711</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841</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50</v>
      </c>
      <c r="C22" s="10" t="s">
        <v>104</v>
      </c>
      <c r="D22" s="118" t="s">
        <v>842</v>
      </c>
      <c r="E22" s="118" t="s">
        <v>25</v>
      </c>
      <c r="F22" s="135"/>
      <c r="G22" s="136"/>
      <c r="H22" s="11" t="s">
        <v>718</v>
      </c>
      <c r="I22" s="14">
        <v>0.26</v>
      </c>
      <c r="J22" s="109">
        <f t="shared" ref="J22:J53" si="0">I22*B22</f>
        <v>13</v>
      </c>
      <c r="K22" s="115"/>
    </row>
    <row r="23" spans="1:11">
      <c r="A23" s="114"/>
      <c r="B23" s="107">
        <v>50</v>
      </c>
      <c r="C23" s="10" t="s">
        <v>104</v>
      </c>
      <c r="D23" s="118" t="s">
        <v>843</v>
      </c>
      <c r="E23" s="118" t="s">
        <v>26</v>
      </c>
      <c r="F23" s="135"/>
      <c r="G23" s="136"/>
      <c r="H23" s="11" t="s">
        <v>718</v>
      </c>
      <c r="I23" s="14">
        <v>0.26</v>
      </c>
      <c r="J23" s="109">
        <f t="shared" si="0"/>
        <v>13</v>
      </c>
      <c r="K23" s="115"/>
    </row>
    <row r="24" spans="1:11">
      <c r="A24" s="114"/>
      <c r="B24" s="107">
        <v>30</v>
      </c>
      <c r="C24" s="10" t="s">
        <v>104</v>
      </c>
      <c r="D24" s="118" t="s">
        <v>844</v>
      </c>
      <c r="E24" s="118" t="s">
        <v>27</v>
      </c>
      <c r="F24" s="135"/>
      <c r="G24" s="136"/>
      <c r="H24" s="11" t="s">
        <v>718</v>
      </c>
      <c r="I24" s="14">
        <v>0.26</v>
      </c>
      <c r="J24" s="109">
        <f t="shared" si="0"/>
        <v>7.8000000000000007</v>
      </c>
      <c r="K24" s="115"/>
    </row>
    <row r="25" spans="1:11">
      <c r="A25" s="114"/>
      <c r="B25" s="107">
        <v>20</v>
      </c>
      <c r="C25" s="10" t="s">
        <v>104</v>
      </c>
      <c r="D25" s="118" t="s">
        <v>845</v>
      </c>
      <c r="E25" s="118" t="s">
        <v>29</v>
      </c>
      <c r="F25" s="135"/>
      <c r="G25" s="136"/>
      <c r="H25" s="11" t="s">
        <v>718</v>
      </c>
      <c r="I25" s="14">
        <v>0.28000000000000003</v>
      </c>
      <c r="J25" s="109">
        <f t="shared" si="0"/>
        <v>5.6000000000000005</v>
      </c>
      <c r="K25" s="115"/>
    </row>
    <row r="26" spans="1:11">
      <c r="A26" s="114"/>
      <c r="B26" s="107">
        <v>20</v>
      </c>
      <c r="C26" s="10" t="s">
        <v>30</v>
      </c>
      <c r="D26" s="118" t="s">
        <v>846</v>
      </c>
      <c r="E26" s="118" t="s">
        <v>38</v>
      </c>
      <c r="F26" s="135"/>
      <c r="G26" s="136"/>
      <c r="H26" s="11" t="s">
        <v>719</v>
      </c>
      <c r="I26" s="14">
        <v>0.45</v>
      </c>
      <c r="J26" s="109">
        <f t="shared" si="0"/>
        <v>9</v>
      </c>
      <c r="K26" s="115"/>
    </row>
    <row r="27" spans="1:11">
      <c r="A27" s="114"/>
      <c r="B27" s="107">
        <v>20</v>
      </c>
      <c r="C27" s="10" t="s">
        <v>30</v>
      </c>
      <c r="D27" s="118" t="s">
        <v>847</v>
      </c>
      <c r="E27" s="118" t="s">
        <v>39</v>
      </c>
      <c r="F27" s="135"/>
      <c r="G27" s="136"/>
      <c r="H27" s="11" t="s">
        <v>719</v>
      </c>
      <c r="I27" s="14">
        <v>0.45</v>
      </c>
      <c r="J27" s="109">
        <f t="shared" si="0"/>
        <v>9</v>
      </c>
      <c r="K27" s="115"/>
    </row>
    <row r="28" spans="1:11">
      <c r="A28" s="114"/>
      <c r="B28" s="107">
        <v>50</v>
      </c>
      <c r="C28" s="10" t="s">
        <v>720</v>
      </c>
      <c r="D28" s="118" t="s">
        <v>848</v>
      </c>
      <c r="E28" s="118" t="s">
        <v>29</v>
      </c>
      <c r="F28" s="135"/>
      <c r="G28" s="136"/>
      <c r="H28" s="11" t="s">
        <v>721</v>
      </c>
      <c r="I28" s="14">
        <v>0.31</v>
      </c>
      <c r="J28" s="109">
        <f t="shared" si="0"/>
        <v>15.5</v>
      </c>
      <c r="K28" s="115"/>
    </row>
    <row r="29" spans="1:11">
      <c r="A29" s="114"/>
      <c r="B29" s="107">
        <v>20</v>
      </c>
      <c r="C29" s="10" t="s">
        <v>720</v>
      </c>
      <c r="D29" s="118" t="s">
        <v>849</v>
      </c>
      <c r="E29" s="118" t="s">
        <v>47</v>
      </c>
      <c r="F29" s="135"/>
      <c r="G29" s="136"/>
      <c r="H29" s="11" t="s">
        <v>721</v>
      </c>
      <c r="I29" s="14">
        <v>0.31</v>
      </c>
      <c r="J29" s="109">
        <f t="shared" si="0"/>
        <v>6.2</v>
      </c>
      <c r="K29" s="115"/>
    </row>
    <row r="30" spans="1:11">
      <c r="A30" s="114"/>
      <c r="B30" s="107">
        <v>50</v>
      </c>
      <c r="C30" s="10" t="s">
        <v>720</v>
      </c>
      <c r="D30" s="118" t="s">
        <v>850</v>
      </c>
      <c r="E30" s="118" t="s">
        <v>49</v>
      </c>
      <c r="F30" s="135"/>
      <c r="G30" s="136"/>
      <c r="H30" s="11" t="s">
        <v>721</v>
      </c>
      <c r="I30" s="14">
        <v>0.31</v>
      </c>
      <c r="J30" s="109">
        <f t="shared" si="0"/>
        <v>15.5</v>
      </c>
      <c r="K30" s="115"/>
    </row>
    <row r="31" spans="1:11" ht="24">
      <c r="A31" s="114"/>
      <c r="B31" s="107">
        <v>20</v>
      </c>
      <c r="C31" s="10" t="s">
        <v>722</v>
      </c>
      <c r="D31" s="118" t="s">
        <v>851</v>
      </c>
      <c r="E31" s="118" t="s">
        <v>25</v>
      </c>
      <c r="F31" s="135"/>
      <c r="G31" s="136"/>
      <c r="H31" s="11" t="s">
        <v>723</v>
      </c>
      <c r="I31" s="14">
        <v>0.31</v>
      </c>
      <c r="J31" s="109">
        <f t="shared" si="0"/>
        <v>6.2</v>
      </c>
      <c r="K31" s="115"/>
    </row>
    <row r="32" spans="1:11" ht="24">
      <c r="A32" s="114"/>
      <c r="B32" s="107">
        <v>20</v>
      </c>
      <c r="C32" s="10" t="s">
        <v>722</v>
      </c>
      <c r="D32" s="118" t="s">
        <v>852</v>
      </c>
      <c r="E32" s="118" t="s">
        <v>26</v>
      </c>
      <c r="F32" s="135"/>
      <c r="G32" s="136"/>
      <c r="H32" s="11" t="s">
        <v>723</v>
      </c>
      <c r="I32" s="14">
        <v>0.31</v>
      </c>
      <c r="J32" s="109">
        <f t="shared" si="0"/>
        <v>6.2</v>
      </c>
      <c r="K32" s="115"/>
    </row>
    <row r="33" spans="1:11" ht="24">
      <c r="A33" s="114"/>
      <c r="B33" s="107">
        <v>50</v>
      </c>
      <c r="C33" s="10" t="s">
        <v>724</v>
      </c>
      <c r="D33" s="118" t="s">
        <v>853</v>
      </c>
      <c r="E33" s="118" t="s">
        <v>25</v>
      </c>
      <c r="F33" s="135"/>
      <c r="G33" s="136"/>
      <c r="H33" s="11" t="s">
        <v>725</v>
      </c>
      <c r="I33" s="14">
        <v>0.26</v>
      </c>
      <c r="J33" s="109">
        <f t="shared" si="0"/>
        <v>13</v>
      </c>
      <c r="K33" s="115"/>
    </row>
    <row r="34" spans="1:11" ht="24">
      <c r="A34" s="114"/>
      <c r="B34" s="107">
        <v>50</v>
      </c>
      <c r="C34" s="10" t="s">
        <v>724</v>
      </c>
      <c r="D34" s="118" t="s">
        <v>854</v>
      </c>
      <c r="E34" s="118" t="s">
        <v>26</v>
      </c>
      <c r="F34" s="135"/>
      <c r="G34" s="136"/>
      <c r="H34" s="11" t="s">
        <v>725</v>
      </c>
      <c r="I34" s="14">
        <v>0.26</v>
      </c>
      <c r="J34" s="109">
        <f t="shared" si="0"/>
        <v>13</v>
      </c>
      <c r="K34" s="115"/>
    </row>
    <row r="35" spans="1:11" ht="24">
      <c r="A35" s="114"/>
      <c r="B35" s="107">
        <v>30</v>
      </c>
      <c r="C35" s="10" t="s">
        <v>724</v>
      </c>
      <c r="D35" s="118" t="s">
        <v>855</v>
      </c>
      <c r="E35" s="118" t="s">
        <v>27</v>
      </c>
      <c r="F35" s="135"/>
      <c r="G35" s="136"/>
      <c r="H35" s="11" t="s">
        <v>725</v>
      </c>
      <c r="I35" s="14">
        <v>0.26</v>
      </c>
      <c r="J35" s="109">
        <f t="shared" si="0"/>
        <v>7.8000000000000007</v>
      </c>
      <c r="K35" s="115"/>
    </row>
    <row r="36" spans="1:11" ht="24">
      <c r="A36" s="114"/>
      <c r="B36" s="107">
        <v>30</v>
      </c>
      <c r="C36" s="10" t="s">
        <v>724</v>
      </c>
      <c r="D36" s="118" t="s">
        <v>856</v>
      </c>
      <c r="E36" s="118" t="s">
        <v>28</v>
      </c>
      <c r="F36" s="135"/>
      <c r="G36" s="136"/>
      <c r="H36" s="11" t="s">
        <v>725</v>
      </c>
      <c r="I36" s="14">
        <v>0.31</v>
      </c>
      <c r="J36" s="109">
        <f t="shared" si="0"/>
        <v>9.3000000000000007</v>
      </c>
      <c r="K36" s="115"/>
    </row>
    <row r="37" spans="1:11" ht="24">
      <c r="A37" s="114"/>
      <c r="B37" s="107">
        <v>1</v>
      </c>
      <c r="C37" s="10" t="s">
        <v>726</v>
      </c>
      <c r="D37" s="118" t="s">
        <v>857</v>
      </c>
      <c r="E37" s="118" t="s">
        <v>25</v>
      </c>
      <c r="F37" s="135" t="s">
        <v>673</v>
      </c>
      <c r="G37" s="136"/>
      <c r="H37" s="11" t="s">
        <v>727</v>
      </c>
      <c r="I37" s="14">
        <v>0.98</v>
      </c>
      <c r="J37" s="109">
        <f t="shared" si="0"/>
        <v>0.98</v>
      </c>
      <c r="K37" s="115"/>
    </row>
    <row r="38" spans="1:11" ht="24">
      <c r="A38" s="114"/>
      <c r="B38" s="107">
        <v>2</v>
      </c>
      <c r="C38" s="10" t="s">
        <v>726</v>
      </c>
      <c r="D38" s="118" t="s">
        <v>858</v>
      </c>
      <c r="E38" s="118" t="s">
        <v>26</v>
      </c>
      <c r="F38" s="135" t="s">
        <v>271</v>
      </c>
      <c r="G38" s="136"/>
      <c r="H38" s="11" t="s">
        <v>727</v>
      </c>
      <c r="I38" s="14">
        <v>0.98</v>
      </c>
      <c r="J38" s="109">
        <f t="shared" si="0"/>
        <v>1.96</v>
      </c>
      <c r="K38" s="115"/>
    </row>
    <row r="39" spans="1:11" ht="24">
      <c r="A39" s="114"/>
      <c r="B39" s="107">
        <v>30</v>
      </c>
      <c r="C39" s="10" t="s">
        <v>728</v>
      </c>
      <c r="D39" s="118" t="s">
        <v>859</v>
      </c>
      <c r="E39" s="118" t="s">
        <v>23</v>
      </c>
      <c r="F39" s="135"/>
      <c r="G39" s="136"/>
      <c r="H39" s="11" t="s">
        <v>729</v>
      </c>
      <c r="I39" s="14">
        <v>0.36</v>
      </c>
      <c r="J39" s="109">
        <f t="shared" si="0"/>
        <v>10.799999999999999</v>
      </c>
      <c r="K39" s="115"/>
    </row>
    <row r="40" spans="1:11" ht="24">
      <c r="A40" s="114"/>
      <c r="B40" s="107">
        <v>30</v>
      </c>
      <c r="C40" s="10" t="s">
        <v>728</v>
      </c>
      <c r="D40" s="118" t="s">
        <v>860</v>
      </c>
      <c r="E40" s="118" t="s">
        <v>25</v>
      </c>
      <c r="F40" s="135"/>
      <c r="G40" s="136"/>
      <c r="H40" s="11" t="s">
        <v>729</v>
      </c>
      <c r="I40" s="14">
        <v>0.36</v>
      </c>
      <c r="J40" s="109">
        <f t="shared" si="0"/>
        <v>10.799999999999999</v>
      </c>
      <c r="K40" s="115"/>
    </row>
    <row r="41" spans="1:11" ht="24">
      <c r="A41" s="114"/>
      <c r="B41" s="107">
        <v>30</v>
      </c>
      <c r="C41" s="10" t="s">
        <v>728</v>
      </c>
      <c r="D41" s="118" t="s">
        <v>861</v>
      </c>
      <c r="E41" s="118" t="s">
        <v>29</v>
      </c>
      <c r="F41" s="135"/>
      <c r="G41" s="136"/>
      <c r="H41" s="11" t="s">
        <v>729</v>
      </c>
      <c r="I41" s="14">
        <v>0.36</v>
      </c>
      <c r="J41" s="109">
        <f t="shared" si="0"/>
        <v>10.799999999999999</v>
      </c>
      <c r="K41" s="115"/>
    </row>
    <row r="42" spans="1:11" ht="24">
      <c r="A42" s="114"/>
      <c r="B42" s="107">
        <v>50</v>
      </c>
      <c r="C42" s="10" t="s">
        <v>730</v>
      </c>
      <c r="D42" s="118" t="s">
        <v>862</v>
      </c>
      <c r="E42" s="118" t="s">
        <v>26</v>
      </c>
      <c r="F42" s="135"/>
      <c r="G42" s="136"/>
      <c r="H42" s="11" t="s">
        <v>731</v>
      </c>
      <c r="I42" s="14">
        <v>0.4</v>
      </c>
      <c r="J42" s="109">
        <f t="shared" si="0"/>
        <v>20</v>
      </c>
      <c r="K42" s="115"/>
    </row>
    <row r="43" spans="1:11" ht="24">
      <c r="A43" s="114"/>
      <c r="B43" s="107">
        <v>5</v>
      </c>
      <c r="C43" s="10" t="s">
        <v>732</v>
      </c>
      <c r="D43" s="118" t="s">
        <v>863</v>
      </c>
      <c r="E43" s="118" t="s">
        <v>23</v>
      </c>
      <c r="F43" s="135" t="s">
        <v>272</v>
      </c>
      <c r="G43" s="136"/>
      <c r="H43" s="11" t="s">
        <v>733</v>
      </c>
      <c r="I43" s="14">
        <v>0.98</v>
      </c>
      <c r="J43" s="109">
        <f t="shared" si="0"/>
        <v>4.9000000000000004</v>
      </c>
      <c r="K43" s="115"/>
    </row>
    <row r="44" spans="1:11" ht="24">
      <c r="A44" s="114"/>
      <c r="B44" s="107">
        <v>5</v>
      </c>
      <c r="C44" s="10" t="s">
        <v>732</v>
      </c>
      <c r="D44" s="118" t="s">
        <v>864</v>
      </c>
      <c r="E44" s="118" t="s">
        <v>651</v>
      </c>
      <c r="F44" s="135" t="s">
        <v>272</v>
      </c>
      <c r="G44" s="136"/>
      <c r="H44" s="11" t="s">
        <v>733</v>
      </c>
      <c r="I44" s="14">
        <v>0.98</v>
      </c>
      <c r="J44" s="109">
        <f t="shared" si="0"/>
        <v>4.9000000000000004</v>
      </c>
      <c r="K44" s="115"/>
    </row>
    <row r="45" spans="1:11" ht="24">
      <c r="A45" s="114"/>
      <c r="B45" s="107">
        <v>20</v>
      </c>
      <c r="C45" s="10" t="s">
        <v>734</v>
      </c>
      <c r="D45" s="118" t="s">
        <v>865</v>
      </c>
      <c r="E45" s="118" t="s">
        <v>25</v>
      </c>
      <c r="F45" s="135"/>
      <c r="G45" s="136"/>
      <c r="H45" s="11" t="s">
        <v>735</v>
      </c>
      <c r="I45" s="14">
        <v>0.48</v>
      </c>
      <c r="J45" s="109">
        <f t="shared" si="0"/>
        <v>9.6</v>
      </c>
      <c r="K45" s="115"/>
    </row>
    <row r="46" spans="1:11" ht="24">
      <c r="A46" s="114"/>
      <c r="B46" s="107">
        <v>20</v>
      </c>
      <c r="C46" s="10" t="s">
        <v>734</v>
      </c>
      <c r="D46" s="118" t="s">
        <v>866</v>
      </c>
      <c r="E46" s="118" t="s">
        <v>27</v>
      </c>
      <c r="F46" s="135"/>
      <c r="G46" s="136"/>
      <c r="H46" s="11" t="s">
        <v>735</v>
      </c>
      <c r="I46" s="14">
        <v>0.48</v>
      </c>
      <c r="J46" s="109">
        <f t="shared" si="0"/>
        <v>9.6</v>
      </c>
      <c r="K46" s="115"/>
    </row>
    <row r="47" spans="1:11" ht="24">
      <c r="A47" s="114"/>
      <c r="B47" s="107">
        <v>20</v>
      </c>
      <c r="C47" s="10" t="s">
        <v>734</v>
      </c>
      <c r="D47" s="118" t="s">
        <v>867</v>
      </c>
      <c r="E47" s="118" t="s">
        <v>28</v>
      </c>
      <c r="F47" s="135"/>
      <c r="G47" s="136"/>
      <c r="H47" s="11" t="s">
        <v>735</v>
      </c>
      <c r="I47" s="14">
        <v>0.48</v>
      </c>
      <c r="J47" s="109">
        <f t="shared" si="0"/>
        <v>9.6</v>
      </c>
      <c r="K47" s="115"/>
    </row>
    <row r="48" spans="1:11" ht="24">
      <c r="A48" s="114"/>
      <c r="B48" s="107">
        <v>4</v>
      </c>
      <c r="C48" s="10" t="s">
        <v>736</v>
      </c>
      <c r="D48" s="118" t="s">
        <v>868</v>
      </c>
      <c r="E48" s="118"/>
      <c r="F48" s="135"/>
      <c r="G48" s="136"/>
      <c r="H48" s="11" t="s">
        <v>737</v>
      </c>
      <c r="I48" s="14">
        <v>7.11</v>
      </c>
      <c r="J48" s="109">
        <f t="shared" si="0"/>
        <v>28.44</v>
      </c>
      <c r="K48" s="115"/>
    </row>
    <row r="49" spans="1:11" ht="24">
      <c r="A49" s="114"/>
      <c r="B49" s="107">
        <v>4</v>
      </c>
      <c r="C49" s="10" t="s">
        <v>738</v>
      </c>
      <c r="D49" s="118" t="s">
        <v>869</v>
      </c>
      <c r="E49" s="118"/>
      <c r="F49" s="135"/>
      <c r="G49" s="136"/>
      <c r="H49" s="11" t="s">
        <v>737</v>
      </c>
      <c r="I49" s="14">
        <v>5.84</v>
      </c>
      <c r="J49" s="109">
        <f t="shared" si="0"/>
        <v>23.36</v>
      </c>
      <c r="K49" s="115"/>
    </row>
    <row r="50" spans="1:11">
      <c r="A50" s="114"/>
      <c r="B50" s="107">
        <v>2</v>
      </c>
      <c r="C50" s="10" t="s">
        <v>739</v>
      </c>
      <c r="D50" s="118" t="s">
        <v>870</v>
      </c>
      <c r="E50" s="118" t="s">
        <v>740</v>
      </c>
      <c r="F50" s="135"/>
      <c r="G50" s="136"/>
      <c r="H50" s="11" t="s">
        <v>741</v>
      </c>
      <c r="I50" s="14">
        <v>4.9400000000000004</v>
      </c>
      <c r="J50" s="109">
        <f t="shared" si="0"/>
        <v>9.8800000000000008</v>
      </c>
      <c r="K50" s="115"/>
    </row>
    <row r="51" spans="1:11">
      <c r="A51" s="114"/>
      <c r="B51" s="107">
        <v>2</v>
      </c>
      <c r="C51" s="10" t="s">
        <v>739</v>
      </c>
      <c r="D51" s="118" t="s">
        <v>871</v>
      </c>
      <c r="E51" s="118" t="s">
        <v>742</v>
      </c>
      <c r="F51" s="135"/>
      <c r="G51" s="136"/>
      <c r="H51" s="11" t="s">
        <v>741</v>
      </c>
      <c r="I51" s="14">
        <v>5.69</v>
      </c>
      <c r="J51" s="109">
        <f t="shared" si="0"/>
        <v>11.38</v>
      </c>
      <c r="K51" s="115"/>
    </row>
    <row r="52" spans="1:11">
      <c r="A52" s="114"/>
      <c r="B52" s="107">
        <v>2</v>
      </c>
      <c r="C52" s="10" t="s">
        <v>739</v>
      </c>
      <c r="D52" s="118" t="s">
        <v>872</v>
      </c>
      <c r="E52" s="118" t="s">
        <v>743</v>
      </c>
      <c r="F52" s="135"/>
      <c r="G52" s="136"/>
      <c r="H52" s="11" t="s">
        <v>741</v>
      </c>
      <c r="I52" s="14">
        <v>6.35</v>
      </c>
      <c r="J52" s="109">
        <f t="shared" si="0"/>
        <v>12.7</v>
      </c>
      <c r="K52" s="115"/>
    </row>
    <row r="53" spans="1:11">
      <c r="A53" s="114"/>
      <c r="B53" s="107">
        <v>2</v>
      </c>
      <c r="C53" s="10" t="s">
        <v>744</v>
      </c>
      <c r="D53" s="118" t="s">
        <v>873</v>
      </c>
      <c r="E53" s="118" t="s">
        <v>745</v>
      </c>
      <c r="F53" s="135" t="s">
        <v>272</v>
      </c>
      <c r="G53" s="136"/>
      <c r="H53" s="11" t="s">
        <v>746</v>
      </c>
      <c r="I53" s="14">
        <v>4.78</v>
      </c>
      <c r="J53" s="109">
        <f t="shared" si="0"/>
        <v>9.56</v>
      </c>
      <c r="K53" s="115"/>
    </row>
    <row r="54" spans="1:11" ht="24">
      <c r="A54" s="114"/>
      <c r="B54" s="107">
        <v>3</v>
      </c>
      <c r="C54" s="10" t="s">
        <v>747</v>
      </c>
      <c r="D54" s="118" t="s">
        <v>874</v>
      </c>
      <c r="E54" s="118" t="s">
        <v>26</v>
      </c>
      <c r="F54" s="135"/>
      <c r="G54" s="136"/>
      <c r="H54" s="11" t="s">
        <v>748</v>
      </c>
      <c r="I54" s="14">
        <v>3.46</v>
      </c>
      <c r="J54" s="109">
        <f t="shared" ref="J54:J85" si="1">I54*B54</f>
        <v>10.379999999999999</v>
      </c>
      <c r="K54" s="115"/>
    </row>
    <row r="55" spans="1:11" ht="24">
      <c r="A55" s="114"/>
      <c r="B55" s="107">
        <v>1</v>
      </c>
      <c r="C55" s="10" t="s">
        <v>749</v>
      </c>
      <c r="D55" s="118" t="s">
        <v>875</v>
      </c>
      <c r="E55" s="118" t="s">
        <v>23</v>
      </c>
      <c r="F55" s="135" t="s">
        <v>272</v>
      </c>
      <c r="G55" s="136"/>
      <c r="H55" s="11" t="s">
        <v>750</v>
      </c>
      <c r="I55" s="14">
        <v>3.95</v>
      </c>
      <c r="J55" s="109">
        <f t="shared" si="1"/>
        <v>3.95</v>
      </c>
      <c r="K55" s="115"/>
    </row>
    <row r="56" spans="1:11" ht="24">
      <c r="A56" s="114"/>
      <c r="B56" s="107">
        <v>3</v>
      </c>
      <c r="C56" s="10" t="s">
        <v>749</v>
      </c>
      <c r="D56" s="118" t="s">
        <v>876</v>
      </c>
      <c r="E56" s="118" t="s">
        <v>26</v>
      </c>
      <c r="F56" s="135" t="s">
        <v>272</v>
      </c>
      <c r="G56" s="136"/>
      <c r="H56" s="11" t="s">
        <v>750</v>
      </c>
      <c r="I56" s="14">
        <v>3.95</v>
      </c>
      <c r="J56" s="109">
        <f t="shared" si="1"/>
        <v>11.850000000000001</v>
      </c>
      <c r="K56" s="115"/>
    </row>
    <row r="57" spans="1:11" ht="24">
      <c r="A57" s="114"/>
      <c r="B57" s="107">
        <v>5</v>
      </c>
      <c r="C57" s="10" t="s">
        <v>751</v>
      </c>
      <c r="D57" s="118" t="s">
        <v>877</v>
      </c>
      <c r="E57" s="118" t="s">
        <v>26</v>
      </c>
      <c r="F57" s="135" t="s">
        <v>107</v>
      </c>
      <c r="G57" s="136"/>
      <c r="H57" s="11" t="s">
        <v>752</v>
      </c>
      <c r="I57" s="14">
        <v>3.95</v>
      </c>
      <c r="J57" s="109">
        <f t="shared" si="1"/>
        <v>19.75</v>
      </c>
      <c r="K57" s="115"/>
    </row>
    <row r="58" spans="1:11" ht="24">
      <c r="A58" s="114"/>
      <c r="B58" s="107">
        <v>2</v>
      </c>
      <c r="C58" s="10" t="s">
        <v>753</v>
      </c>
      <c r="D58" s="118" t="s">
        <v>878</v>
      </c>
      <c r="E58" s="118" t="s">
        <v>23</v>
      </c>
      <c r="F58" s="135" t="s">
        <v>754</v>
      </c>
      <c r="G58" s="136"/>
      <c r="H58" s="11" t="s">
        <v>755</v>
      </c>
      <c r="I58" s="14">
        <v>4.7</v>
      </c>
      <c r="J58" s="109">
        <f t="shared" si="1"/>
        <v>9.4</v>
      </c>
      <c r="K58" s="115"/>
    </row>
    <row r="59" spans="1:11" ht="24">
      <c r="A59" s="114"/>
      <c r="B59" s="107">
        <v>2</v>
      </c>
      <c r="C59" s="10" t="s">
        <v>753</v>
      </c>
      <c r="D59" s="118" t="s">
        <v>879</v>
      </c>
      <c r="E59" s="118" t="s">
        <v>23</v>
      </c>
      <c r="F59" s="135" t="s">
        <v>756</v>
      </c>
      <c r="G59" s="136"/>
      <c r="H59" s="11" t="s">
        <v>755</v>
      </c>
      <c r="I59" s="14">
        <v>4.7</v>
      </c>
      <c r="J59" s="109">
        <f t="shared" si="1"/>
        <v>9.4</v>
      </c>
      <c r="K59" s="115"/>
    </row>
    <row r="60" spans="1:11" ht="24">
      <c r="A60" s="114"/>
      <c r="B60" s="107">
        <v>2</v>
      </c>
      <c r="C60" s="10" t="s">
        <v>753</v>
      </c>
      <c r="D60" s="118" t="s">
        <v>880</v>
      </c>
      <c r="E60" s="118" t="s">
        <v>23</v>
      </c>
      <c r="F60" s="135" t="s">
        <v>757</v>
      </c>
      <c r="G60" s="136"/>
      <c r="H60" s="11" t="s">
        <v>755</v>
      </c>
      <c r="I60" s="14">
        <v>4.7</v>
      </c>
      <c r="J60" s="109">
        <f t="shared" si="1"/>
        <v>9.4</v>
      </c>
      <c r="K60" s="115"/>
    </row>
    <row r="61" spans="1:11" ht="24">
      <c r="A61" s="114"/>
      <c r="B61" s="107">
        <v>2</v>
      </c>
      <c r="C61" s="10" t="s">
        <v>753</v>
      </c>
      <c r="D61" s="118" t="s">
        <v>881</v>
      </c>
      <c r="E61" s="118" t="s">
        <v>25</v>
      </c>
      <c r="F61" s="135" t="s">
        <v>754</v>
      </c>
      <c r="G61" s="136"/>
      <c r="H61" s="11" t="s">
        <v>755</v>
      </c>
      <c r="I61" s="14">
        <v>4.7</v>
      </c>
      <c r="J61" s="109">
        <f t="shared" si="1"/>
        <v>9.4</v>
      </c>
      <c r="K61" s="115"/>
    </row>
    <row r="62" spans="1:11" ht="24">
      <c r="A62" s="114"/>
      <c r="B62" s="107">
        <v>2</v>
      </c>
      <c r="C62" s="10" t="s">
        <v>753</v>
      </c>
      <c r="D62" s="118" t="s">
        <v>882</v>
      </c>
      <c r="E62" s="118" t="s">
        <v>25</v>
      </c>
      <c r="F62" s="135" t="s">
        <v>756</v>
      </c>
      <c r="G62" s="136"/>
      <c r="H62" s="11" t="s">
        <v>755</v>
      </c>
      <c r="I62" s="14">
        <v>4.7</v>
      </c>
      <c r="J62" s="109">
        <f t="shared" si="1"/>
        <v>9.4</v>
      </c>
      <c r="K62" s="115"/>
    </row>
    <row r="63" spans="1:11" ht="24">
      <c r="A63" s="114"/>
      <c r="B63" s="107">
        <v>2</v>
      </c>
      <c r="C63" s="10" t="s">
        <v>753</v>
      </c>
      <c r="D63" s="118" t="s">
        <v>883</v>
      </c>
      <c r="E63" s="118" t="s">
        <v>25</v>
      </c>
      <c r="F63" s="135" t="s">
        <v>757</v>
      </c>
      <c r="G63" s="136"/>
      <c r="H63" s="11" t="s">
        <v>755</v>
      </c>
      <c r="I63" s="14">
        <v>4.7</v>
      </c>
      <c r="J63" s="109">
        <f t="shared" si="1"/>
        <v>9.4</v>
      </c>
      <c r="K63" s="115"/>
    </row>
    <row r="64" spans="1:11" ht="24">
      <c r="A64" s="114"/>
      <c r="B64" s="107">
        <v>2</v>
      </c>
      <c r="C64" s="10" t="s">
        <v>753</v>
      </c>
      <c r="D64" s="118" t="s">
        <v>884</v>
      </c>
      <c r="E64" s="118" t="s">
        <v>26</v>
      </c>
      <c r="F64" s="135" t="s">
        <v>754</v>
      </c>
      <c r="G64" s="136"/>
      <c r="H64" s="11" t="s">
        <v>755</v>
      </c>
      <c r="I64" s="14">
        <v>4.7</v>
      </c>
      <c r="J64" s="109">
        <f t="shared" si="1"/>
        <v>9.4</v>
      </c>
      <c r="K64" s="115"/>
    </row>
    <row r="65" spans="1:11" ht="24">
      <c r="A65" s="114"/>
      <c r="B65" s="107">
        <v>2</v>
      </c>
      <c r="C65" s="10" t="s">
        <v>753</v>
      </c>
      <c r="D65" s="118" t="s">
        <v>885</v>
      </c>
      <c r="E65" s="118" t="s">
        <v>26</v>
      </c>
      <c r="F65" s="135" t="s">
        <v>756</v>
      </c>
      <c r="G65" s="136"/>
      <c r="H65" s="11" t="s">
        <v>755</v>
      </c>
      <c r="I65" s="14">
        <v>4.7</v>
      </c>
      <c r="J65" s="109">
        <f t="shared" si="1"/>
        <v>9.4</v>
      </c>
      <c r="K65" s="115"/>
    </row>
    <row r="66" spans="1:11" ht="24">
      <c r="A66" s="114"/>
      <c r="B66" s="107">
        <v>2</v>
      </c>
      <c r="C66" s="10" t="s">
        <v>753</v>
      </c>
      <c r="D66" s="118" t="s">
        <v>886</v>
      </c>
      <c r="E66" s="118" t="s">
        <v>26</v>
      </c>
      <c r="F66" s="135" t="s">
        <v>757</v>
      </c>
      <c r="G66" s="136"/>
      <c r="H66" s="11" t="s">
        <v>755</v>
      </c>
      <c r="I66" s="14">
        <v>4.7</v>
      </c>
      <c r="J66" s="109">
        <f t="shared" si="1"/>
        <v>9.4</v>
      </c>
      <c r="K66" s="115"/>
    </row>
    <row r="67" spans="1:11">
      <c r="A67" s="114"/>
      <c r="B67" s="107">
        <v>50</v>
      </c>
      <c r="C67" s="10" t="s">
        <v>656</v>
      </c>
      <c r="D67" s="118" t="s">
        <v>887</v>
      </c>
      <c r="E67" s="118" t="s">
        <v>758</v>
      </c>
      <c r="F67" s="135"/>
      <c r="G67" s="136"/>
      <c r="H67" s="11" t="s">
        <v>658</v>
      </c>
      <c r="I67" s="14">
        <v>0.28000000000000003</v>
      </c>
      <c r="J67" s="109">
        <f t="shared" si="1"/>
        <v>14.000000000000002</v>
      </c>
      <c r="K67" s="115"/>
    </row>
    <row r="68" spans="1:11">
      <c r="A68" s="114"/>
      <c r="B68" s="107">
        <v>100</v>
      </c>
      <c r="C68" s="10" t="s">
        <v>656</v>
      </c>
      <c r="D68" s="118" t="s">
        <v>888</v>
      </c>
      <c r="E68" s="118" t="s">
        <v>651</v>
      </c>
      <c r="F68" s="135"/>
      <c r="G68" s="136"/>
      <c r="H68" s="11" t="s">
        <v>658</v>
      </c>
      <c r="I68" s="14">
        <v>0.28000000000000003</v>
      </c>
      <c r="J68" s="109">
        <f t="shared" si="1"/>
        <v>28.000000000000004</v>
      </c>
      <c r="K68" s="115"/>
    </row>
    <row r="69" spans="1:11">
      <c r="A69" s="114"/>
      <c r="B69" s="107">
        <v>100</v>
      </c>
      <c r="C69" s="10" t="s">
        <v>656</v>
      </c>
      <c r="D69" s="118" t="s">
        <v>889</v>
      </c>
      <c r="E69" s="118" t="s">
        <v>25</v>
      </c>
      <c r="F69" s="135"/>
      <c r="G69" s="136"/>
      <c r="H69" s="11" t="s">
        <v>658</v>
      </c>
      <c r="I69" s="14">
        <v>0.28000000000000003</v>
      </c>
      <c r="J69" s="109">
        <f t="shared" si="1"/>
        <v>28.000000000000004</v>
      </c>
      <c r="K69" s="115"/>
    </row>
    <row r="70" spans="1:11">
      <c r="A70" s="114"/>
      <c r="B70" s="107">
        <v>350</v>
      </c>
      <c r="C70" s="10" t="s">
        <v>656</v>
      </c>
      <c r="D70" s="118" t="s">
        <v>890</v>
      </c>
      <c r="E70" s="118" t="s">
        <v>67</v>
      </c>
      <c r="F70" s="135"/>
      <c r="G70" s="136"/>
      <c r="H70" s="11" t="s">
        <v>658</v>
      </c>
      <c r="I70" s="14">
        <v>0.28000000000000003</v>
      </c>
      <c r="J70" s="109">
        <f t="shared" si="1"/>
        <v>98.000000000000014</v>
      </c>
      <c r="K70" s="115"/>
    </row>
    <row r="71" spans="1:11">
      <c r="A71" s="114"/>
      <c r="B71" s="107">
        <v>150</v>
      </c>
      <c r="C71" s="10" t="s">
        <v>656</v>
      </c>
      <c r="D71" s="118" t="s">
        <v>891</v>
      </c>
      <c r="E71" s="118" t="s">
        <v>26</v>
      </c>
      <c r="F71" s="135"/>
      <c r="G71" s="136"/>
      <c r="H71" s="11" t="s">
        <v>658</v>
      </c>
      <c r="I71" s="14">
        <v>0.28000000000000003</v>
      </c>
      <c r="J71" s="109">
        <f t="shared" si="1"/>
        <v>42.000000000000007</v>
      </c>
      <c r="K71" s="115"/>
    </row>
    <row r="72" spans="1:11">
      <c r="A72" s="114"/>
      <c r="B72" s="107">
        <v>50</v>
      </c>
      <c r="C72" s="10" t="s">
        <v>656</v>
      </c>
      <c r="D72" s="118" t="s">
        <v>892</v>
      </c>
      <c r="E72" s="118" t="s">
        <v>27</v>
      </c>
      <c r="F72" s="135"/>
      <c r="G72" s="136"/>
      <c r="H72" s="11" t="s">
        <v>658</v>
      </c>
      <c r="I72" s="14">
        <v>0.28000000000000003</v>
      </c>
      <c r="J72" s="109">
        <f t="shared" si="1"/>
        <v>14.000000000000002</v>
      </c>
      <c r="K72" s="115"/>
    </row>
    <row r="73" spans="1:11">
      <c r="A73" s="114"/>
      <c r="B73" s="107">
        <v>50</v>
      </c>
      <c r="C73" s="10" t="s">
        <v>656</v>
      </c>
      <c r="D73" s="118" t="s">
        <v>893</v>
      </c>
      <c r="E73" s="118" t="s">
        <v>759</v>
      </c>
      <c r="F73" s="135"/>
      <c r="G73" s="136"/>
      <c r="H73" s="11" t="s">
        <v>658</v>
      </c>
      <c r="I73" s="14">
        <v>0.28000000000000003</v>
      </c>
      <c r="J73" s="109">
        <f t="shared" si="1"/>
        <v>14.000000000000002</v>
      </c>
      <c r="K73" s="115"/>
    </row>
    <row r="74" spans="1:11">
      <c r="A74" s="114"/>
      <c r="B74" s="107">
        <v>20</v>
      </c>
      <c r="C74" s="10" t="s">
        <v>760</v>
      </c>
      <c r="D74" s="118" t="s">
        <v>894</v>
      </c>
      <c r="E74" s="118" t="s">
        <v>23</v>
      </c>
      <c r="F74" s="135"/>
      <c r="G74" s="136"/>
      <c r="H74" s="11" t="s">
        <v>761</v>
      </c>
      <c r="I74" s="14">
        <v>0.28000000000000003</v>
      </c>
      <c r="J74" s="109">
        <f t="shared" si="1"/>
        <v>5.6000000000000005</v>
      </c>
      <c r="K74" s="115"/>
    </row>
    <row r="75" spans="1:11">
      <c r="A75" s="114"/>
      <c r="B75" s="107">
        <v>20</v>
      </c>
      <c r="C75" s="10" t="s">
        <v>760</v>
      </c>
      <c r="D75" s="118" t="s">
        <v>895</v>
      </c>
      <c r="E75" s="118" t="s">
        <v>25</v>
      </c>
      <c r="F75" s="135"/>
      <c r="G75" s="136"/>
      <c r="H75" s="11" t="s">
        <v>761</v>
      </c>
      <c r="I75" s="14">
        <v>0.28000000000000003</v>
      </c>
      <c r="J75" s="109">
        <f t="shared" si="1"/>
        <v>5.6000000000000005</v>
      </c>
      <c r="K75" s="115"/>
    </row>
    <row r="76" spans="1:11" ht="24">
      <c r="A76" s="114"/>
      <c r="B76" s="107">
        <v>5</v>
      </c>
      <c r="C76" s="10" t="s">
        <v>762</v>
      </c>
      <c r="D76" s="118" t="s">
        <v>896</v>
      </c>
      <c r="E76" s="118" t="s">
        <v>26</v>
      </c>
      <c r="F76" s="135" t="s">
        <v>272</v>
      </c>
      <c r="G76" s="136"/>
      <c r="H76" s="11" t="s">
        <v>763</v>
      </c>
      <c r="I76" s="14">
        <v>0.98</v>
      </c>
      <c r="J76" s="109">
        <f t="shared" si="1"/>
        <v>4.9000000000000004</v>
      </c>
      <c r="K76" s="115"/>
    </row>
    <row r="77" spans="1:11" ht="24">
      <c r="A77" s="114"/>
      <c r="B77" s="107">
        <v>5</v>
      </c>
      <c r="C77" s="10" t="s">
        <v>764</v>
      </c>
      <c r="D77" s="118" t="s">
        <v>897</v>
      </c>
      <c r="E77" s="118" t="s">
        <v>273</v>
      </c>
      <c r="F77" s="135"/>
      <c r="G77" s="136"/>
      <c r="H77" s="11" t="s">
        <v>835</v>
      </c>
      <c r="I77" s="14">
        <v>1.0900000000000001</v>
      </c>
      <c r="J77" s="109">
        <f t="shared" si="1"/>
        <v>5.45</v>
      </c>
      <c r="K77" s="115"/>
    </row>
    <row r="78" spans="1:11" ht="24">
      <c r="A78" s="114"/>
      <c r="B78" s="107">
        <v>5</v>
      </c>
      <c r="C78" s="10" t="s">
        <v>764</v>
      </c>
      <c r="D78" s="118" t="s">
        <v>898</v>
      </c>
      <c r="E78" s="118" t="s">
        <v>583</v>
      </c>
      <c r="F78" s="135"/>
      <c r="G78" s="136"/>
      <c r="H78" s="11" t="s">
        <v>835</v>
      </c>
      <c r="I78" s="14">
        <v>1.0900000000000001</v>
      </c>
      <c r="J78" s="109">
        <f t="shared" si="1"/>
        <v>5.45</v>
      </c>
      <c r="K78" s="115"/>
    </row>
    <row r="79" spans="1:11" ht="24">
      <c r="A79" s="114"/>
      <c r="B79" s="107">
        <v>5</v>
      </c>
      <c r="C79" s="10" t="s">
        <v>764</v>
      </c>
      <c r="D79" s="118" t="s">
        <v>899</v>
      </c>
      <c r="E79" s="118" t="s">
        <v>673</v>
      </c>
      <c r="F79" s="135"/>
      <c r="G79" s="136"/>
      <c r="H79" s="11" t="s">
        <v>835</v>
      </c>
      <c r="I79" s="14">
        <v>1.0900000000000001</v>
      </c>
      <c r="J79" s="109">
        <f t="shared" si="1"/>
        <v>5.45</v>
      </c>
      <c r="K79" s="115"/>
    </row>
    <row r="80" spans="1:11" ht="24">
      <c r="A80" s="114"/>
      <c r="B80" s="107">
        <v>5</v>
      </c>
      <c r="C80" s="10" t="s">
        <v>764</v>
      </c>
      <c r="D80" s="118" t="s">
        <v>900</v>
      </c>
      <c r="E80" s="118" t="s">
        <v>765</v>
      </c>
      <c r="F80" s="135"/>
      <c r="G80" s="136"/>
      <c r="H80" s="11" t="s">
        <v>835</v>
      </c>
      <c r="I80" s="14">
        <v>1.0900000000000001</v>
      </c>
      <c r="J80" s="109">
        <f t="shared" si="1"/>
        <v>5.45</v>
      </c>
      <c r="K80" s="115"/>
    </row>
    <row r="81" spans="1:11" ht="24">
      <c r="A81" s="114"/>
      <c r="B81" s="107">
        <v>5</v>
      </c>
      <c r="C81" s="10" t="s">
        <v>764</v>
      </c>
      <c r="D81" s="118" t="s">
        <v>901</v>
      </c>
      <c r="E81" s="118" t="s">
        <v>766</v>
      </c>
      <c r="F81" s="135"/>
      <c r="G81" s="136"/>
      <c r="H81" s="11" t="s">
        <v>835</v>
      </c>
      <c r="I81" s="14">
        <v>1.0900000000000001</v>
      </c>
      <c r="J81" s="109">
        <f t="shared" si="1"/>
        <v>5.45</v>
      </c>
      <c r="K81" s="115"/>
    </row>
    <row r="82" spans="1:11" ht="24">
      <c r="A82" s="114"/>
      <c r="B82" s="107">
        <v>5</v>
      </c>
      <c r="C82" s="10" t="s">
        <v>764</v>
      </c>
      <c r="D82" s="118" t="s">
        <v>902</v>
      </c>
      <c r="E82" s="118" t="s">
        <v>767</v>
      </c>
      <c r="F82" s="135"/>
      <c r="G82" s="136"/>
      <c r="H82" s="11" t="s">
        <v>835</v>
      </c>
      <c r="I82" s="14">
        <v>1.0900000000000001</v>
      </c>
      <c r="J82" s="109">
        <f t="shared" si="1"/>
        <v>5.45</v>
      </c>
      <c r="K82" s="115"/>
    </row>
    <row r="83" spans="1:11" ht="24">
      <c r="A83" s="114"/>
      <c r="B83" s="107">
        <v>5</v>
      </c>
      <c r="C83" s="10" t="s">
        <v>764</v>
      </c>
      <c r="D83" s="118" t="s">
        <v>903</v>
      </c>
      <c r="E83" s="118" t="s">
        <v>768</v>
      </c>
      <c r="F83" s="135"/>
      <c r="G83" s="136"/>
      <c r="H83" s="11" t="s">
        <v>835</v>
      </c>
      <c r="I83" s="14">
        <v>1.0900000000000001</v>
      </c>
      <c r="J83" s="109">
        <f t="shared" si="1"/>
        <v>5.45</v>
      </c>
      <c r="K83" s="115"/>
    </row>
    <row r="84" spans="1:11" ht="24">
      <c r="A84" s="114"/>
      <c r="B84" s="107">
        <v>5</v>
      </c>
      <c r="C84" s="10" t="s">
        <v>764</v>
      </c>
      <c r="D84" s="118" t="s">
        <v>904</v>
      </c>
      <c r="E84" s="118" t="s">
        <v>769</v>
      </c>
      <c r="F84" s="135"/>
      <c r="G84" s="136"/>
      <c r="H84" s="11" t="s">
        <v>835</v>
      </c>
      <c r="I84" s="14">
        <v>1.0900000000000001</v>
      </c>
      <c r="J84" s="109">
        <f t="shared" si="1"/>
        <v>5.45</v>
      </c>
      <c r="K84" s="115"/>
    </row>
    <row r="85" spans="1:11" ht="24">
      <c r="A85" s="114"/>
      <c r="B85" s="107">
        <v>5</v>
      </c>
      <c r="C85" s="10" t="s">
        <v>770</v>
      </c>
      <c r="D85" s="118" t="s">
        <v>905</v>
      </c>
      <c r="E85" s="118" t="s">
        <v>273</v>
      </c>
      <c r="F85" s="135"/>
      <c r="G85" s="136"/>
      <c r="H85" s="11" t="s">
        <v>836</v>
      </c>
      <c r="I85" s="14">
        <v>1.41</v>
      </c>
      <c r="J85" s="109">
        <f t="shared" si="1"/>
        <v>7.05</v>
      </c>
      <c r="K85" s="115"/>
    </row>
    <row r="86" spans="1:11" ht="24">
      <c r="A86" s="114"/>
      <c r="B86" s="107">
        <v>5</v>
      </c>
      <c r="C86" s="10" t="s">
        <v>770</v>
      </c>
      <c r="D86" s="118" t="s">
        <v>906</v>
      </c>
      <c r="E86" s="118" t="s">
        <v>583</v>
      </c>
      <c r="F86" s="135"/>
      <c r="G86" s="136"/>
      <c r="H86" s="11" t="s">
        <v>836</v>
      </c>
      <c r="I86" s="14">
        <v>1.41</v>
      </c>
      <c r="J86" s="109">
        <f t="shared" ref="J86:J117" si="2">I86*B86</f>
        <v>7.05</v>
      </c>
      <c r="K86" s="115"/>
    </row>
    <row r="87" spans="1:11" ht="24">
      <c r="A87" s="114"/>
      <c r="B87" s="107">
        <v>5</v>
      </c>
      <c r="C87" s="10" t="s">
        <v>770</v>
      </c>
      <c r="D87" s="118" t="s">
        <v>907</v>
      </c>
      <c r="E87" s="118" t="s">
        <v>673</v>
      </c>
      <c r="F87" s="135"/>
      <c r="G87" s="136"/>
      <c r="H87" s="11" t="s">
        <v>836</v>
      </c>
      <c r="I87" s="14">
        <v>1.41</v>
      </c>
      <c r="J87" s="109">
        <f t="shared" si="2"/>
        <v>7.05</v>
      </c>
      <c r="K87" s="115"/>
    </row>
    <row r="88" spans="1:11" ht="24">
      <c r="A88" s="114"/>
      <c r="B88" s="107">
        <v>5</v>
      </c>
      <c r="C88" s="10" t="s">
        <v>770</v>
      </c>
      <c r="D88" s="118" t="s">
        <v>908</v>
      </c>
      <c r="E88" s="118" t="s">
        <v>765</v>
      </c>
      <c r="F88" s="135"/>
      <c r="G88" s="136"/>
      <c r="H88" s="11" t="s">
        <v>836</v>
      </c>
      <c r="I88" s="14">
        <v>1.41</v>
      </c>
      <c r="J88" s="109">
        <f t="shared" si="2"/>
        <v>7.05</v>
      </c>
      <c r="K88" s="115"/>
    </row>
    <row r="89" spans="1:11" ht="24">
      <c r="A89" s="114"/>
      <c r="B89" s="107">
        <v>5</v>
      </c>
      <c r="C89" s="10" t="s">
        <v>770</v>
      </c>
      <c r="D89" s="118" t="s">
        <v>909</v>
      </c>
      <c r="E89" s="118" t="s">
        <v>766</v>
      </c>
      <c r="F89" s="135"/>
      <c r="G89" s="136"/>
      <c r="H89" s="11" t="s">
        <v>836</v>
      </c>
      <c r="I89" s="14">
        <v>1.41</v>
      </c>
      <c r="J89" s="109">
        <f t="shared" si="2"/>
        <v>7.05</v>
      </c>
      <c r="K89" s="115"/>
    </row>
    <row r="90" spans="1:11" ht="24">
      <c r="A90" s="114"/>
      <c r="B90" s="107">
        <v>5</v>
      </c>
      <c r="C90" s="10" t="s">
        <v>770</v>
      </c>
      <c r="D90" s="118" t="s">
        <v>910</v>
      </c>
      <c r="E90" s="118" t="s">
        <v>767</v>
      </c>
      <c r="F90" s="135"/>
      <c r="G90" s="136"/>
      <c r="H90" s="11" t="s">
        <v>836</v>
      </c>
      <c r="I90" s="14">
        <v>1.41</v>
      </c>
      <c r="J90" s="109">
        <f t="shared" si="2"/>
        <v>7.05</v>
      </c>
      <c r="K90" s="115"/>
    </row>
    <row r="91" spans="1:11" ht="24">
      <c r="A91" s="114"/>
      <c r="B91" s="107">
        <v>5</v>
      </c>
      <c r="C91" s="10" t="s">
        <v>770</v>
      </c>
      <c r="D91" s="118" t="s">
        <v>911</v>
      </c>
      <c r="E91" s="118" t="s">
        <v>768</v>
      </c>
      <c r="F91" s="135"/>
      <c r="G91" s="136"/>
      <c r="H91" s="11" t="s">
        <v>836</v>
      </c>
      <c r="I91" s="14">
        <v>1.41</v>
      </c>
      <c r="J91" s="109">
        <f t="shared" si="2"/>
        <v>7.05</v>
      </c>
      <c r="K91" s="115"/>
    </row>
    <row r="92" spans="1:11" ht="24">
      <c r="A92" s="114"/>
      <c r="B92" s="107">
        <v>5</v>
      </c>
      <c r="C92" s="10" t="s">
        <v>770</v>
      </c>
      <c r="D92" s="118" t="s">
        <v>912</v>
      </c>
      <c r="E92" s="118" t="s">
        <v>769</v>
      </c>
      <c r="F92" s="135"/>
      <c r="G92" s="136"/>
      <c r="H92" s="11" t="s">
        <v>836</v>
      </c>
      <c r="I92" s="14">
        <v>1.41</v>
      </c>
      <c r="J92" s="109">
        <f t="shared" si="2"/>
        <v>7.05</v>
      </c>
      <c r="K92" s="115"/>
    </row>
    <row r="93" spans="1:11" ht="24">
      <c r="A93" s="114"/>
      <c r="B93" s="107">
        <v>50</v>
      </c>
      <c r="C93" s="10" t="s">
        <v>116</v>
      </c>
      <c r="D93" s="118" t="s">
        <v>913</v>
      </c>
      <c r="E93" s="118"/>
      <c r="F93" s="135"/>
      <c r="G93" s="136"/>
      <c r="H93" s="11" t="s">
        <v>771</v>
      </c>
      <c r="I93" s="14">
        <v>0.31</v>
      </c>
      <c r="J93" s="109">
        <f t="shared" si="2"/>
        <v>15.5</v>
      </c>
      <c r="K93" s="115"/>
    </row>
    <row r="94" spans="1:11" ht="24">
      <c r="A94" s="114"/>
      <c r="B94" s="107">
        <v>20</v>
      </c>
      <c r="C94" s="10" t="s">
        <v>125</v>
      </c>
      <c r="D94" s="118" t="s">
        <v>914</v>
      </c>
      <c r="E94" s="118" t="s">
        <v>107</v>
      </c>
      <c r="F94" s="135"/>
      <c r="G94" s="136"/>
      <c r="H94" s="11" t="s">
        <v>772</v>
      </c>
      <c r="I94" s="14">
        <v>0.4</v>
      </c>
      <c r="J94" s="109">
        <f t="shared" si="2"/>
        <v>8</v>
      </c>
      <c r="K94" s="115"/>
    </row>
    <row r="95" spans="1:11">
      <c r="A95" s="114"/>
      <c r="B95" s="107">
        <v>2</v>
      </c>
      <c r="C95" s="10" t="s">
        <v>773</v>
      </c>
      <c r="D95" s="118" t="s">
        <v>915</v>
      </c>
      <c r="E95" s="118" t="s">
        <v>774</v>
      </c>
      <c r="F95" s="135"/>
      <c r="G95" s="136"/>
      <c r="H95" s="11" t="s">
        <v>775</v>
      </c>
      <c r="I95" s="14">
        <v>0.98</v>
      </c>
      <c r="J95" s="109">
        <f t="shared" si="2"/>
        <v>1.96</v>
      </c>
      <c r="K95" s="115"/>
    </row>
    <row r="96" spans="1:11">
      <c r="A96" s="114"/>
      <c r="B96" s="107">
        <v>1</v>
      </c>
      <c r="C96" s="10" t="s">
        <v>773</v>
      </c>
      <c r="D96" s="118" t="s">
        <v>916</v>
      </c>
      <c r="E96" s="118" t="s">
        <v>776</v>
      </c>
      <c r="F96" s="135"/>
      <c r="G96" s="136"/>
      <c r="H96" s="11" t="s">
        <v>775</v>
      </c>
      <c r="I96" s="14">
        <v>1.55</v>
      </c>
      <c r="J96" s="109">
        <f t="shared" si="2"/>
        <v>1.55</v>
      </c>
      <c r="K96" s="115"/>
    </row>
    <row r="97" spans="1:11">
      <c r="A97" s="114"/>
      <c r="B97" s="107">
        <v>1</v>
      </c>
      <c r="C97" s="10" t="s">
        <v>777</v>
      </c>
      <c r="D97" s="118" t="s">
        <v>917</v>
      </c>
      <c r="E97" s="118" t="s">
        <v>774</v>
      </c>
      <c r="F97" s="135"/>
      <c r="G97" s="136"/>
      <c r="H97" s="11" t="s">
        <v>778</v>
      </c>
      <c r="I97" s="14">
        <v>1.1399999999999999</v>
      </c>
      <c r="J97" s="109">
        <f t="shared" si="2"/>
        <v>1.1399999999999999</v>
      </c>
      <c r="K97" s="115"/>
    </row>
    <row r="98" spans="1:11">
      <c r="A98" s="114"/>
      <c r="B98" s="107">
        <v>1</v>
      </c>
      <c r="C98" s="10" t="s">
        <v>777</v>
      </c>
      <c r="D98" s="118" t="s">
        <v>918</v>
      </c>
      <c r="E98" s="118" t="s">
        <v>779</v>
      </c>
      <c r="F98" s="135"/>
      <c r="G98" s="136"/>
      <c r="H98" s="11" t="s">
        <v>778</v>
      </c>
      <c r="I98" s="14">
        <v>1.26</v>
      </c>
      <c r="J98" s="109">
        <f t="shared" si="2"/>
        <v>1.26</v>
      </c>
      <c r="K98" s="115"/>
    </row>
    <row r="99" spans="1:11">
      <c r="A99" s="114"/>
      <c r="B99" s="107">
        <v>1</v>
      </c>
      <c r="C99" s="10" t="s">
        <v>780</v>
      </c>
      <c r="D99" s="118" t="s">
        <v>919</v>
      </c>
      <c r="E99" s="118" t="s">
        <v>774</v>
      </c>
      <c r="F99" s="135"/>
      <c r="G99" s="136"/>
      <c r="H99" s="11" t="s">
        <v>781</v>
      </c>
      <c r="I99" s="14">
        <v>1.31</v>
      </c>
      <c r="J99" s="109">
        <f t="shared" si="2"/>
        <v>1.31</v>
      </c>
      <c r="K99" s="115"/>
    </row>
    <row r="100" spans="1:11">
      <c r="A100" s="114"/>
      <c r="B100" s="107">
        <v>2</v>
      </c>
      <c r="C100" s="10" t="s">
        <v>780</v>
      </c>
      <c r="D100" s="118" t="s">
        <v>920</v>
      </c>
      <c r="E100" s="118" t="s">
        <v>779</v>
      </c>
      <c r="F100" s="135"/>
      <c r="G100" s="136"/>
      <c r="H100" s="11" t="s">
        <v>781</v>
      </c>
      <c r="I100" s="14">
        <v>2.2999999999999998</v>
      </c>
      <c r="J100" s="109">
        <f t="shared" si="2"/>
        <v>4.5999999999999996</v>
      </c>
      <c r="K100" s="115"/>
    </row>
    <row r="101" spans="1:11">
      <c r="A101" s="114"/>
      <c r="B101" s="107">
        <v>2</v>
      </c>
      <c r="C101" s="10" t="s">
        <v>782</v>
      </c>
      <c r="D101" s="118" t="s">
        <v>921</v>
      </c>
      <c r="E101" s="118" t="s">
        <v>783</v>
      </c>
      <c r="F101" s="135"/>
      <c r="G101" s="136"/>
      <c r="H101" s="11" t="s">
        <v>784</v>
      </c>
      <c r="I101" s="14">
        <v>2.5499999999999998</v>
      </c>
      <c r="J101" s="109">
        <f t="shared" si="2"/>
        <v>5.0999999999999996</v>
      </c>
      <c r="K101" s="115"/>
    </row>
    <row r="102" spans="1:11" ht="24">
      <c r="A102" s="114"/>
      <c r="B102" s="107">
        <v>2</v>
      </c>
      <c r="C102" s="10" t="s">
        <v>649</v>
      </c>
      <c r="D102" s="118" t="s">
        <v>922</v>
      </c>
      <c r="E102" s="118" t="s">
        <v>25</v>
      </c>
      <c r="F102" s="135"/>
      <c r="G102" s="136"/>
      <c r="H102" s="11" t="s">
        <v>652</v>
      </c>
      <c r="I102" s="14">
        <v>2.5499999999999998</v>
      </c>
      <c r="J102" s="109">
        <f t="shared" si="2"/>
        <v>5.0999999999999996</v>
      </c>
      <c r="K102" s="115"/>
    </row>
    <row r="103" spans="1:11" ht="24">
      <c r="A103" s="114"/>
      <c r="B103" s="107">
        <v>5</v>
      </c>
      <c r="C103" s="10" t="s">
        <v>65</v>
      </c>
      <c r="D103" s="118" t="s">
        <v>923</v>
      </c>
      <c r="E103" s="118" t="s">
        <v>651</v>
      </c>
      <c r="F103" s="135"/>
      <c r="G103" s="136"/>
      <c r="H103" s="11" t="s">
        <v>785</v>
      </c>
      <c r="I103" s="14">
        <v>2.63</v>
      </c>
      <c r="J103" s="109">
        <f t="shared" si="2"/>
        <v>13.149999999999999</v>
      </c>
      <c r="K103" s="115"/>
    </row>
    <row r="104" spans="1:11" ht="24">
      <c r="A104" s="114"/>
      <c r="B104" s="107">
        <v>50</v>
      </c>
      <c r="C104" s="10" t="s">
        <v>65</v>
      </c>
      <c r="D104" s="118" t="s">
        <v>924</v>
      </c>
      <c r="E104" s="118" t="s">
        <v>25</v>
      </c>
      <c r="F104" s="135"/>
      <c r="G104" s="136"/>
      <c r="H104" s="11" t="s">
        <v>785</v>
      </c>
      <c r="I104" s="14">
        <v>2.63</v>
      </c>
      <c r="J104" s="109">
        <f t="shared" si="2"/>
        <v>131.5</v>
      </c>
      <c r="K104" s="115"/>
    </row>
    <row r="105" spans="1:11" ht="24">
      <c r="A105" s="114"/>
      <c r="B105" s="107">
        <v>50</v>
      </c>
      <c r="C105" s="10" t="s">
        <v>65</v>
      </c>
      <c r="D105" s="118" t="s">
        <v>925</v>
      </c>
      <c r="E105" s="118" t="s">
        <v>67</v>
      </c>
      <c r="F105" s="135"/>
      <c r="G105" s="136"/>
      <c r="H105" s="11" t="s">
        <v>785</v>
      </c>
      <c r="I105" s="14">
        <v>2.63</v>
      </c>
      <c r="J105" s="109">
        <f t="shared" si="2"/>
        <v>131.5</v>
      </c>
      <c r="K105" s="115"/>
    </row>
    <row r="106" spans="1:11" ht="24">
      <c r="A106" s="114"/>
      <c r="B106" s="107">
        <v>50</v>
      </c>
      <c r="C106" s="10" t="s">
        <v>65</v>
      </c>
      <c r="D106" s="118" t="s">
        <v>926</v>
      </c>
      <c r="E106" s="118" t="s">
        <v>26</v>
      </c>
      <c r="F106" s="135"/>
      <c r="G106" s="136"/>
      <c r="H106" s="11" t="s">
        <v>785</v>
      </c>
      <c r="I106" s="14">
        <v>2.63</v>
      </c>
      <c r="J106" s="109">
        <f t="shared" si="2"/>
        <v>131.5</v>
      </c>
      <c r="K106" s="115"/>
    </row>
    <row r="107" spans="1:11" ht="24">
      <c r="A107" s="114"/>
      <c r="B107" s="107">
        <v>50</v>
      </c>
      <c r="C107" s="10" t="s">
        <v>786</v>
      </c>
      <c r="D107" s="118" t="s">
        <v>927</v>
      </c>
      <c r="E107" s="118" t="s">
        <v>25</v>
      </c>
      <c r="F107" s="135"/>
      <c r="G107" s="136"/>
      <c r="H107" s="11" t="s">
        <v>787</v>
      </c>
      <c r="I107" s="14">
        <v>3.46</v>
      </c>
      <c r="J107" s="109">
        <f t="shared" si="2"/>
        <v>173</v>
      </c>
      <c r="K107" s="115"/>
    </row>
    <row r="108" spans="1:11" ht="24">
      <c r="A108" s="114"/>
      <c r="B108" s="107">
        <v>50</v>
      </c>
      <c r="C108" s="10" t="s">
        <v>786</v>
      </c>
      <c r="D108" s="118" t="s">
        <v>928</v>
      </c>
      <c r="E108" s="118" t="s">
        <v>67</v>
      </c>
      <c r="F108" s="135"/>
      <c r="G108" s="136"/>
      <c r="H108" s="11" t="s">
        <v>787</v>
      </c>
      <c r="I108" s="14">
        <v>3.46</v>
      </c>
      <c r="J108" s="109">
        <f t="shared" si="2"/>
        <v>173</v>
      </c>
      <c r="K108" s="115"/>
    </row>
    <row r="109" spans="1:11" ht="24">
      <c r="A109" s="114"/>
      <c r="B109" s="107">
        <v>50</v>
      </c>
      <c r="C109" s="10" t="s">
        <v>786</v>
      </c>
      <c r="D109" s="118" t="s">
        <v>929</v>
      </c>
      <c r="E109" s="118" t="s">
        <v>26</v>
      </c>
      <c r="F109" s="135"/>
      <c r="G109" s="136"/>
      <c r="H109" s="11" t="s">
        <v>787</v>
      </c>
      <c r="I109" s="14">
        <v>3.46</v>
      </c>
      <c r="J109" s="109">
        <f t="shared" si="2"/>
        <v>173</v>
      </c>
      <c r="K109" s="115"/>
    </row>
    <row r="110" spans="1:11">
      <c r="A110" s="114"/>
      <c r="B110" s="107">
        <v>1</v>
      </c>
      <c r="C110" s="10" t="s">
        <v>788</v>
      </c>
      <c r="D110" s="118" t="s">
        <v>930</v>
      </c>
      <c r="E110" s="118" t="s">
        <v>67</v>
      </c>
      <c r="F110" s="135" t="s">
        <v>272</v>
      </c>
      <c r="G110" s="136"/>
      <c r="H110" s="11" t="s">
        <v>789</v>
      </c>
      <c r="I110" s="14">
        <v>3.29</v>
      </c>
      <c r="J110" s="109">
        <f t="shared" si="2"/>
        <v>3.29</v>
      </c>
      <c r="K110" s="115"/>
    </row>
    <row r="111" spans="1:11">
      <c r="A111" s="114"/>
      <c r="B111" s="107">
        <v>2</v>
      </c>
      <c r="C111" s="10" t="s">
        <v>788</v>
      </c>
      <c r="D111" s="118" t="s">
        <v>931</v>
      </c>
      <c r="E111" s="118" t="s">
        <v>27</v>
      </c>
      <c r="F111" s="135" t="s">
        <v>272</v>
      </c>
      <c r="G111" s="136"/>
      <c r="H111" s="11" t="s">
        <v>789</v>
      </c>
      <c r="I111" s="14">
        <v>3.29</v>
      </c>
      <c r="J111" s="109">
        <f t="shared" si="2"/>
        <v>6.58</v>
      </c>
      <c r="K111" s="115"/>
    </row>
    <row r="112" spans="1:11">
      <c r="A112" s="114"/>
      <c r="B112" s="107">
        <v>5</v>
      </c>
      <c r="C112" s="10" t="s">
        <v>68</v>
      </c>
      <c r="D112" s="118" t="s">
        <v>932</v>
      </c>
      <c r="E112" s="118" t="s">
        <v>651</v>
      </c>
      <c r="F112" s="135" t="s">
        <v>272</v>
      </c>
      <c r="G112" s="136"/>
      <c r="H112" s="11" t="s">
        <v>790</v>
      </c>
      <c r="I112" s="14">
        <v>3.21</v>
      </c>
      <c r="J112" s="109">
        <f t="shared" si="2"/>
        <v>16.05</v>
      </c>
      <c r="K112" s="115"/>
    </row>
    <row r="113" spans="1:11">
      <c r="A113" s="114"/>
      <c r="B113" s="107">
        <v>20</v>
      </c>
      <c r="C113" s="10" t="s">
        <v>473</v>
      </c>
      <c r="D113" s="118" t="s">
        <v>933</v>
      </c>
      <c r="E113" s="118" t="s">
        <v>294</v>
      </c>
      <c r="F113" s="135" t="s">
        <v>272</v>
      </c>
      <c r="G113" s="136"/>
      <c r="H113" s="11" t="s">
        <v>475</v>
      </c>
      <c r="I113" s="14">
        <v>3.7</v>
      </c>
      <c r="J113" s="109">
        <f t="shared" si="2"/>
        <v>74</v>
      </c>
      <c r="K113" s="115"/>
    </row>
    <row r="114" spans="1:11">
      <c r="A114" s="114"/>
      <c r="B114" s="107">
        <v>1</v>
      </c>
      <c r="C114" s="10" t="s">
        <v>791</v>
      </c>
      <c r="D114" s="118" t="s">
        <v>934</v>
      </c>
      <c r="E114" s="118" t="s">
        <v>779</v>
      </c>
      <c r="F114" s="135" t="s">
        <v>273</v>
      </c>
      <c r="G114" s="136"/>
      <c r="H114" s="11" t="s">
        <v>792</v>
      </c>
      <c r="I114" s="14">
        <v>0.73</v>
      </c>
      <c r="J114" s="109">
        <f t="shared" si="2"/>
        <v>0.73</v>
      </c>
      <c r="K114" s="115"/>
    </row>
    <row r="115" spans="1:11">
      <c r="A115" s="114"/>
      <c r="B115" s="107">
        <v>1</v>
      </c>
      <c r="C115" s="10" t="s">
        <v>791</v>
      </c>
      <c r="D115" s="118" t="s">
        <v>935</v>
      </c>
      <c r="E115" s="118" t="s">
        <v>776</v>
      </c>
      <c r="F115" s="135" t="s">
        <v>273</v>
      </c>
      <c r="G115" s="136"/>
      <c r="H115" s="11" t="s">
        <v>792</v>
      </c>
      <c r="I115" s="14">
        <v>0.86</v>
      </c>
      <c r="J115" s="109">
        <f t="shared" si="2"/>
        <v>0.86</v>
      </c>
      <c r="K115" s="115"/>
    </row>
    <row r="116" spans="1:11">
      <c r="A116" s="114"/>
      <c r="B116" s="107">
        <v>1</v>
      </c>
      <c r="C116" s="10" t="s">
        <v>791</v>
      </c>
      <c r="D116" s="118" t="s">
        <v>936</v>
      </c>
      <c r="E116" s="118" t="s">
        <v>783</v>
      </c>
      <c r="F116" s="135" t="s">
        <v>273</v>
      </c>
      <c r="G116" s="136"/>
      <c r="H116" s="11" t="s">
        <v>792</v>
      </c>
      <c r="I116" s="14">
        <v>0.93</v>
      </c>
      <c r="J116" s="109">
        <f t="shared" si="2"/>
        <v>0.93</v>
      </c>
      <c r="K116" s="115"/>
    </row>
    <row r="117" spans="1:11">
      <c r="A117" s="114"/>
      <c r="B117" s="107">
        <v>1</v>
      </c>
      <c r="C117" s="10" t="s">
        <v>791</v>
      </c>
      <c r="D117" s="118" t="s">
        <v>937</v>
      </c>
      <c r="E117" s="118" t="s">
        <v>793</v>
      </c>
      <c r="F117" s="135" t="s">
        <v>583</v>
      </c>
      <c r="G117" s="136"/>
      <c r="H117" s="11" t="s">
        <v>792</v>
      </c>
      <c r="I117" s="14">
        <v>1.03</v>
      </c>
      <c r="J117" s="109">
        <f t="shared" si="2"/>
        <v>1.03</v>
      </c>
      <c r="K117" s="115"/>
    </row>
    <row r="118" spans="1:11">
      <c r="A118" s="114"/>
      <c r="B118" s="107">
        <v>1</v>
      </c>
      <c r="C118" s="10" t="s">
        <v>791</v>
      </c>
      <c r="D118" s="118" t="s">
        <v>938</v>
      </c>
      <c r="E118" s="118" t="s">
        <v>794</v>
      </c>
      <c r="F118" s="135" t="s">
        <v>583</v>
      </c>
      <c r="G118" s="136"/>
      <c r="H118" s="11" t="s">
        <v>792</v>
      </c>
      <c r="I118" s="14">
        <v>1.0900000000000001</v>
      </c>
      <c r="J118" s="109">
        <f t="shared" ref="J118:J129" si="3">I118*B118</f>
        <v>1.0900000000000001</v>
      </c>
      <c r="K118" s="115"/>
    </row>
    <row r="119" spans="1:11" ht="24">
      <c r="A119" s="114"/>
      <c r="B119" s="107">
        <v>3</v>
      </c>
      <c r="C119" s="10" t="s">
        <v>795</v>
      </c>
      <c r="D119" s="118" t="s">
        <v>939</v>
      </c>
      <c r="E119" s="118" t="s">
        <v>774</v>
      </c>
      <c r="F119" s="135"/>
      <c r="G119" s="136"/>
      <c r="H119" s="11" t="s">
        <v>796</v>
      </c>
      <c r="I119" s="14">
        <v>0.76</v>
      </c>
      <c r="J119" s="109">
        <f t="shared" si="3"/>
        <v>2.2800000000000002</v>
      </c>
      <c r="K119" s="115"/>
    </row>
    <row r="120" spans="1:11" ht="24">
      <c r="A120" s="114"/>
      <c r="B120" s="107">
        <v>2</v>
      </c>
      <c r="C120" s="10" t="s">
        <v>795</v>
      </c>
      <c r="D120" s="118" t="s">
        <v>940</v>
      </c>
      <c r="E120" s="118" t="s">
        <v>783</v>
      </c>
      <c r="F120" s="135"/>
      <c r="G120" s="136"/>
      <c r="H120" s="11" t="s">
        <v>796</v>
      </c>
      <c r="I120" s="14">
        <v>1.22</v>
      </c>
      <c r="J120" s="109">
        <f t="shared" si="3"/>
        <v>2.44</v>
      </c>
      <c r="K120" s="115"/>
    </row>
    <row r="121" spans="1:11" ht="24">
      <c r="A121" s="114"/>
      <c r="B121" s="107">
        <v>3</v>
      </c>
      <c r="C121" s="10" t="s">
        <v>797</v>
      </c>
      <c r="D121" s="118" t="s">
        <v>941</v>
      </c>
      <c r="E121" s="118" t="s">
        <v>798</v>
      </c>
      <c r="F121" s="135" t="s">
        <v>272</v>
      </c>
      <c r="G121" s="136"/>
      <c r="H121" s="11" t="s">
        <v>799</v>
      </c>
      <c r="I121" s="14">
        <v>1.8</v>
      </c>
      <c r="J121" s="109">
        <f t="shared" si="3"/>
        <v>5.4</v>
      </c>
      <c r="K121" s="115"/>
    </row>
    <row r="122" spans="1:11" ht="24">
      <c r="A122" s="114"/>
      <c r="B122" s="107">
        <v>1</v>
      </c>
      <c r="C122" s="10" t="s">
        <v>797</v>
      </c>
      <c r="D122" s="118" t="s">
        <v>942</v>
      </c>
      <c r="E122" s="118" t="s">
        <v>794</v>
      </c>
      <c r="F122" s="135" t="s">
        <v>272</v>
      </c>
      <c r="G122" s="136"/>
      <c r="H122" s="11" t="s">
        <v>799</v>
      </c>
      <c r="I122" s="14">
        <v>3.04</v>
      </c>
      <c r="J122" s="109">
        <f t="shared" si="3"/>
        <v>3.04</v>
      </c>
      <c r="K122" s="115"/>
    </row>
    <row r="123" spans="1:11" ht="24">
      <c r="A123" s="114"/>
      <c r="B123" s="107">
        <v>2</v>
      </c>
      <c r="C123" s="10" t="s">
        <v>797</v>
      </c>
      <c r="D123" s="118" t="s">
        <v>943</v>
      </c>
      <c r="E123" s="118" t="s">
        <v>743</v>
      </c>
      <c r="F123" s="135" t="s">
        <v>272</v>
      </c>
      <c r="G123" s="136"/>
      <c r="H123" s="11" t="s">
        <v>799</v>
      </c>
      <c r="I123" s="14">
        <v>4.2</v>
      </c>
      <c r="J123" s="109">
        <f t="shared" si="3"/>
        <v>8.4</v>
      </c>
      <c r="K123" s="115"/>
    </row>
    <row r="124" spans="1:11">
      <c r="A124" s="114"/>
      <c r="B124" s="107">
        <v>5</v>
      </c>
      <c r="C124" s="10" t="s">
        <v>800</v>
      </c>
      <c r="D124" s="118" t="s">
        <v>944</v>
      </c>
      <c r="E124" s="118" t="s">
        <v>651</v>
      </c>
      <c r="F124" s="135"/>
      <c r="G124" s="136"/>
      <c r="H124" s="11" t="s">
        <v>801</v>
      </c>
      <c r="I124" s="14">
        <v>3.95</v>
      </c>
      <c r="J124" s="109">
        <f t="shared" si="3"/>
        <v>19.75</v>
      </c>
      <c r="K124" s="115"/>
    </row>
    <row r="125" spans="1:11">
      <c r="A125" s="114"/>
      <c r="B125" s="107">
        <v>5</v>
      </c>
      <c r="C125" s="10" t="s">
        <v>800</v>
      </c>
      <c r="D125" s="118" t="s">
        <v>945</v>
      </c>
      <c r="E125" s="118" t="s">
        <v>25</v>
      </c>
      <c r="F125" s="135"/>
      <c r="G125" s="136"/>
      <c r="H125" s="11" t="s">
        <v>801</v>
      </c>
      <c r="I125" s="14">
        <v>3.95</v>
      </c>
      <c r="J125" s="109">
        <f t="shared" si="3"/>
        <v>19.75</v>
      </c>
      <c r="K125" s="115"/>
    </row>
    <row r="126" spans="1:11" ht="24">
      <c r="A126" s="114"/>
      <c r="B126" s="107">
        <v>1</v>
      </c>
      <c r="C126" s="10" t="s">
        <v>802</v>
      </c>
      <c r="D126" s="118" t="s">
        <v>946</v>
      </c>
      <c r="E126" s="118"/>
      <c r="F126" s="135"/>
      <c r="G126" s="136"/>
      <c r="H126" s="11" t="s">
        <v>803</v>
      </c>
      <c r="I126" s="14">
        <v>1.24</v>
      </c>
      <c r="J126" s="109">
        <f t="shared" si="3"/>
        <v>1.24</v>
      </c>
      <c r="K126" s="115"/>
    </row>
    <row r="127" spans="1:11" ht="24">
      <c r="A127" s="114"/>
      <c r="B127" s="107">
        <v>5</v>
      </c>
      <c r="C127" s="10" t="s">
        <v>804</v>
      </c>
      <c r="D127" s="118" t="s">
        <v>947</v>
      </c>
      <c r="E127" s="118" t="s">
        <v>107</v>
      </c>
      <c r="F127" s="135"/>
      <c r="G127" s="136"/>
      <c r="H127" s="11" t="s">
        <v>805</v>
      </c>
      <c r="I127" s="14">
        <v>6.12</v>
      </c>
      <c r="J127" s="109">
        <f t="shared" si="3"/>
        <v>30.6</v>
      </c>
      <c r="K127" s="115"/>
    </row>
    <row r="128" spans="1:11" ht="24">
      <c r="A128" s="114"/>
      <c r="B128" s="107">
        <v>3</v>
      </c>
      <c r="C128" s="10" t="s">
        <v>806</v>
      </c>
      <c r="D128" s="118" t="s">
        <v>948</v>
      </c>
      <c r="E128" s="118" t="s">
        <v>107</v>
      </c>
      <c r="F128" s="135"/>
      <c r="G128" s="136"/>
      <c r="H128" s="11" t="s">
        <v>807</v>
      </c>
      <c r="I128" s="14">
        <v>3.97</v>
      </c>
      <c r="J128" s="109">
        <f t="shared" si="3"/>
        <v>11.91</v>
      </c>
      <c r="K128" s="115"/>
    </row>
    <row r="129" spans="1:11" ht="24">
      <c r="A129" s="114"/>
      <c r="B129" s="108">
        <v>1</v>
      </c>
      <c r="C129" s="12" t="s">
        <v>808</v>
      </c>
      <c r="D129" s="119" t="s">
        <v>949</v>
      </c>
      <c r="E129" s="119" t="s">
        <v>107</v>
      </c>
      <c r="F129" s="137"/>
      <c r="G129" s="138"/>
      <c r="H129" s="13" t="s">
        <v>809</v>
      </c>
      <c r="I129" s="15">
        <v>3.89</v>
      </c>
      <c r="J129" s="110">
        <f t="shared" si="3"/>
        <v>3.89</v>
      </c>
      <c r="K129" s="115"/>
    </row>
    <row r="130" spans="1:11">
      <c r="A130" s="114"/>
      <c r="B130" s="126"/>
      <c r="C130" s="126"/>
      <c r="D130" s="126"/>
      <c r="E130" s="126"/>
      <c r="F130" s="126"/>
      <c r="G130" s="126"/>
      <c r="H130" s="126"/>
      <c r="I130" s="127" t="s">
        <v>255</v>
      </c>
      <c r="J130" s="128">
        <f>SUM(J22:J129)</f>
        <v>2009.4199999999998</v>
      </c>
      <c r="K130" s="115"/>
    </row>
    <row r="131" spans="1:11">
      <c r="A131" s="114"/>
      <c r="B131" s="126"/>
      <c r="C131" s="126"/>
      <c r="D131" s="126"/>
      <c r="E131" s="126"/>
      <c r="F131" s="126"/>
      <c r="G131" s="126"/>
      <c r="H131" s="126"/>
      <c r="I131" s="127" t="s">
        <v>838</v>
      </c>
      <c r="J131" s="128">
        <v>16.53</v>
      </c>
      <c r="K131" s="115"/>
    </row>
    <row r="132" spans="1:11">
      <c r="A132" s="114"/>
      <c r="B132" s="126"/>
      <c r="C132" s="126"/>
      <c r="D132" s="126"/>
      <c r="E132" s="126"/>
      <c r="F132" s="126"/>
      <c r="G132" s="126"/>
      <c r="H132" s="126"/>
      <c r="I132" s="127" t="s">
        <v>839</v>
      </c>
      <c r="J132" s="128">
        <f>J130*-0.4</f>
        <v>-803.76800000000003</v>
      </c>
      <c r="K132" s="115"/>
    </row>
    <row r="133" spans="1:11" outlineLevel="1">
      <c r="A133" s="114"/>
      <c r="B133" s="126"/>
      <c r="C133" s="126"/>
      <c r="D133" s="126"/>
      <c r="E133" s="126"/>
      <c r="F133" s="126"/>
      <c r="G133" s="126"/>
      <c r="H133" s="126"/>
      <c r="I133" s="127" t="s">
        <v>840</v>
      </c>
      <c r="J133" s="128">
        <v>0</v>
      </c>
      <c r="K133" s="115"/>
    </row>
    <row r="134" spans="1:11">
      <c r="A134" s="114"/>
      <c r="B134" s="126"/>
      <c r="C134" s="126"/>
      <c r="D134" s="126"/>
      <c r="E134" s="126"/>
      <c r="F134" s="126"/>
      <c r="G134" s="126"/>
      <c r="H134" s="126"/>
      <c r="I134" s="127" t="s">
        <v>257</v>
      </c>
      <c r="J134" s="128">
        <f>SUM(J130:J133)</f>
        <v>1222.1819999999998</v>
      </c>
      <c r="K134" s="115"/>
    </row>
    <row r="135" spans="1:11">
      <c r="A135" s="6"/>
      <c r="B135" s="7"/>
      <c r="C135" s="7"/>
      <c r="D135" s="7"/>
      <c r="E135" s="7"/>
      <c r="F135" s="7"/>
      <c r="G135" s="7"/>
      <c r="H135" s="7" t="s">
        <v>950</v>
      </c>
      <c r="I135" s="7"/>
      <c r="J135" s="7"/>
      <c r="K135" s="8"/>
    </row>
    <row r="137" spans="1:11">
      <c r="H137" s="1" t="s">
        <v>951</v>
      </c>
      <c r="I137" s="2">
        <v>1949.14</v>
      </c>
    </row>
    <row r="138" spans="1:11">
      <c r="H138" s="131" t="s">
        <v>952</v>
      </c>
      <c r="I138" s="132">
        <f>I137-J134</f>
        <v>726.95800000000031</v>
      </c>
    </row>
    <row r="140" spans="1:11">
      <c r="H140" s="1" t="s">
        <v>712</v>
      </c>
      <c r="I140" s="91">
        <f>'Tax Invoice'!E14</f>
        <v>21.08</v>
      </c>
    </row>
    <row r="141" spans="1:11">
      <c r="H141" s="1" t="s">
        <v>705</v>
      </c>
      <c r="I141" s="91">
        <f>'Tax Invoice'!M11</f>
        <v>34.18</v>
      </c>
    </row>
    <row r="142" spans="1:11">
      <c r="H142" s="1" t="s">
        <v>708</v>
      </c>
      <c r="I142" s="91">
        <f>I144/I141</f>
        <v>1239.2795084844938</v>
      </c>
    </row>
    <row r="143" spans="1:11">
      <c r="H143" s="1" t="s">
        <v>709</v>
      </c>
      <c r="I143" s="91">
        <f>I145/I141</f>
        <v>753.76233352837903</v>
      </c>
    </row>
    <row r="144" spans="1:11">
      <c r="H144" s="1" t="s">
        <v>706</v>
      </c>
      <c r="I144" s="91">
        <f>J130*I140</f>
        <v>42358.573599999996</v>
      </c>
    </row>
    <row r="145" spans="8:9">
      <c r="H145" s="1" t="s">
        <v>707</v>
      </c>
      <c r="I145" s="91">
        <f>J134*I140</f>
        <v>25763.596559999994</v>
      </c>
    </row>
  </sheetData>
  <mergeCells count="112">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2195</v>
      </c>
      <c r="O1" t="s">
        <v>144</v>
      </c>
      <c r="T1" t="s">
        <v>255</v>
      </c>
      <c r="U1">
        <v>2009.4199999999998</v>
      </c>
    </row>
    <row r="2" spans="1:21" ht="15.75">
      <c r="A2" s="114"/>
      <c r="B2" s="124" t="s">
        <v>134</v>
      </c>
      <c r="C2" s="120"/>
      <c r="D2" s="120"/>
      <c r="E2" s="120"/>
      <c r="F2" s="120"/>
      <c r="G2" s="120"/>
      <c r="H2" s="120"/>
      <c r="I2" s="125" t="s">
        <v>140</v>
      </c>
      <c r="J2" s="115"/>
      <c r="T2" t="s">
        <v>184</v>
      </c>
      <c r="U2">
        <v>60.28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2069.6999999999998</v>
      </c>
    </row>
    <row r="5" spans="1:21">
      <c r="A5" s="114"/>
      <c r="B5" s="121" t="s">
        <v>137</v>
      </c>
      <c r="C5" s="120"/>
      <c r="D5" s="120"/>
      <c r="E5" s="120"/>
      <c r="F5" s="120"/>
      <c r="G5" s="120"/>
      <c r="H5" s="120"/>
      <c r="I5" s="120"/>
      <c r="J5" s="115"/>
      <c r="S5" t="s">
        <v>834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713</v>
      </c>
      <c r="C10" s="120"/>
      <c r="D10" s="120"/>
      <c r="E10" s="115"/>
      <c r="F10" s="116"/>
      <c r="G10" s="116" t="s">
        <v>713</v>
      </c>
      <c r="H10" s="120"/>
      <c r="I10" s="139"/>
      <c r="J10" s="115"/>
    </row>
    <row r="11" spans="1:21">
      <c r="A11" s="114"/>
      <c r="B11" s="114" t="s">
        <v>714</v>
      </c>
      <c r="C11" s="120"/>
      <c r="D11" s="120"/>
      <c r="E11" s="115"/>
      <c r="F11" s="116"/>
      <c r="G11" s="116" t="s">
        <v>714</v>
      </c>
      <c r="H11" s="120"/>
      <c r="I11" s="140"/>
      <c r="J11" s="115"/>
    </row>
    <row r="12" spans="1:21">
      <c r="A12" s="114"/>
      <c r="B12" s="114" t="s">
        <v>715</v>
      </c>
      <c r="C12" s="120"/>
      <c r="D12" s="120"/>
      <c r="E12" s="115"/>
      <c r="F12" s="116"/>
      <c r="G12" s="116" t="s">
        <v>715</v>
      </c>
      <c r="H12" s="120"/>
      <c r="I12" s="120"/>
      <c r="J12" s="115"/>
    </row>
    <row r="13" spans="1:21">
      <c r="A13" s="114"/>
      <c r="B13" s="114" t="s">
        <v>716</v>
      </c>
      <c r="C13" s="120"/>
      <c r="D13" s="120"/>
      <c r="E13" s="115"/>
      <c r="F13" s="116"/>
      <c r="G13" s="116" t="s">
        <v>716</v>
      </c>
      <c r="H13" s="120"/>
      <c r="I13" s="99" t="s">
        <v>11</v>
      </c>
      <c r="J13" s="115"/>
    </row>
    <row r="14" spans="1:21">
      <c r="A14" s="114"/>
      <c r="B14" s="114" t="s">
        <v>710</v>
      </c>
      <c r="C14" s="120"/>
      <c r="D14" s="120"/>
      <c r="E14" s="115"/>
      <c r="F14" s="116"/>
      <c r="G14" s="116" t="s">
        <v>710</v>
      </c>
      <c r="H14" s="120"/>
      <c r="I14" s="141">
        <v>45288</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3" t="s">
        <v>142</v>
      </c>
      <c r="I16" s="129">
        <v>41222</v>
      </c>
      <c r="J16" s="115"/>
    </row>
    <row r="17" spans="1:16">
      <c r="A17" s="114"/>
      <c r="B17" s="120" t="s">
        <v>717</v>
      </c>
      <c r="C17" s="120"/>
      <c r="D17" s="120"/>
      <c r="E17" s="120"/>
      <c r="F17" s="120"/>
      <c r="G17" s="120"/>
      <c r="H17" s="123" t="s">
        <v>143</v>
      </c>
      <c r="I17" s="129"/>
      <c r="J17" s="115"/>
    </row>
    <row r="18" spans="1:16" ht="18">
      <c r="A18" s="114"/>
      <c r="B18" s="120" t="s">
        <v>711</v>
      </c>
      <c r="C18" s="120"/>
      <c r="D18" s="120"/>
      <c r="E18" s="120"/>
      <c r="F18" s="120"/>
      <c r="G18" s="120"/>
      <c r="H18" s="122" t="s">
        <v>258</v>
      </c>
      <c r="I18" s="104" t="s">
        <v>168</v>
      </c>
      <c r="J18" s="115"/>
    </row>
    <row r="19" spans="1:16">
      <c r="A19" s="114"/>
      <c r="B19" s="120"/>
      <c r="C19" s="120"/>
      <c r="D19" s="120"/>
      <c r="E19" s="120"/>
      <c r="F19" s="120"/>
      <c r="G19" s="120"/>
      <c r="H19" s="120"/>
      <c r="I19" s="120"/>
      <c r="J19" s="115"/>
      <c r="P19">
        <v>45288</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108">
      <c r="A22" s="114"/>
      <c r="B22" s="107">
        <v>50</v>
      </c>
      <c r="C22" s="10" t="s">
        <v>104</v>
      </c>
      <c r="D22" s="118" t="s">
        <v>25</v>
      </c>
      <c r="E22" s="135"/>
      <c r="F22" s="136"/>
      <c r="G22" s="11" t="s">
        <v>718</v>
      </c>
      <c r="H22" s="14">
        <v>0.26</v>
      </c>
      <c r="I22" s="109">
        <f t="shared" ref="I22:I53" si="0">H22*B22</f>
        <v>13</v>
      </c>
      <c r="J22" s="115"/>
    </row>
    <row r="23" spans="1:16" ht="108">
      <c r="A23" s="114"/>
      <c r="B23" s="107">
        <v>50</v>
      </c>
      <c r="C23" s="10" t="s">
        <v>104</v>
      </c>
      <c r="D23" s="118" t="s">
        <v>26</v>
      </c>
      <c r="E23" s="135"/>
      <c r="F23" s="136"/>
      <c r="G23" s="11" t="s">
        <v>718</v>
      </c>
      <c r="H23" s="14">
        <v>0.26</v>
      </c>
      <c r="I23" s="109">
        <f t="shared" si="0"/>
        <v>13</v>
      </c>
      <c r="J23" s="115"/>
    </row>
    <row r="24" spans="1:16" ht="108">
      <c r="A24" s="114"/>
      <c r="B24" s="107">
        <v>30</v>
      </c>
      <c r="C24" s="10" t="s">
        <v>104</v>
      </c>
      <c r="D24" s="118" t="s">
        <v>27</v>
      </c>
      <c r="E24" s="135"/>
      <c r="F24" s="136"/>
      <c r="G24" s="11" t="s">
        <v>718</v>
      </c>
      <c r="H24" s="14">
        <v>0.26</v>
      </c>
      <c r="I24" s="109">
        <f t="shared" si="0"/>
        <v>7.8000000000000007</v>
      </c>
      <c r="J24" s="115"/>
    </row>
    <row r="25" spans="1:16" ht="108">
      <c r="A25" s="114"/>
      <c r="B25" s="107">
        <v>20</v>
      </c>
      <c r="C25" s="10" t="s">
        <v>104</v>
      </c>
      <c r="D25" s="118" t="s">
        <v>29</v>
      </c>
      <c r="E25" s="135"/>
      <c r="F25" s="136"/>
      <c r="G25" s="11" t="s">
        <v>718</v>
      </c>
      <c r="H25" s="14">
        <v>0.28000000000000003</v>
      </c>
      <c r="I25" s="109">
        <f t="shared" si="0"/>
        <v>5.6000000000000005</v>
      </c>
      <c r="J25" s="115"/>
    </row>
    <row r="26" spans="1:16" ht="108">
      <c r="A26" s="114"/>
      <c r="B26" s="107">
        <v>20</v>
      </c>
      <c r="C26" s="10" t="s">
        <v>30</v>
      </c>
      <c r="D26" s="118" t="s">
        <v>38</v>
      </c>
      <c r="E26" s="135"/>
      <c r="F26" s="136"/>
      <c r="G26" s="11" t="s">
        <v>719</v>
      </c>
      <c r="H26" s="14">
        <v>0.45</v>
      </c>
      <c r="I26" s="109">
        <f t="shared" si="0"/>
        <v>9</v>
      </c>
      <c r="J26" s="115"/>
    </row>
    <row r="27" spans="1:16" ht="108">
      <c r="A27" s="114"/>
      <c r="B27" s="107">
        <v>20</v>
      </c>
      <c r="C27" s="10" t="s">
        <v>30</v>
      </c>
      <c r="D27" s="118" t="s">
        <v>39</v>
      </c>
      <c r="E27" s="135"/>
      <c r="F27" s="136"/>
      <c r="G27" s="11" t="s">
        <v>719</v>
      </c>
      <c r="H27" s="14">
        <v>0.45</v>
      </c>
      <c r="I27" s="109">
        <f t="shared" si="0"/>
        <v>9</v>
      </c>
      <c r="J27" s="115"/>
    </row>
    <row r="28" spans="1:16" ht="108">
      <c r="A28" s="114"/>
      <c r="B28" s="107">
        <v>50</v>
      </c>
      <c r="C28" s="10" t="s">
        <v>720</v>
      </c>
      <c r="D28" s="118" t="s">
        <v>29</v>
      </c>
      <c r="E28" s="135"/>
      <c r="F28" s="136"/>
      <c r="G28" s="11" t="s">
        <v>721</v>
      </c>
      <c r="H28" s="14">
        <v>0.31</v>
      </c>
      <c r="I28" s="109">
        <f t="shared" si="0"/>
        <v>15.5</v>
      </c>
      <c r="J28" s="115"/>
    </row>
    <row r="29" spans="1:16" ht="108">
      <c r="A29" s="114"/>
      <c r="B29" s="107">
        <v>20</v>
      </c>
      <c r="C29" s="10" t="s">
        <v>720</v>
      </c>
      <c r="D29" s="118" t="s">
        <v>47</v>
      </c>
      <c r="E29" s="135"/>
      <c r="F29" s="136"/>
      <c r="G29" s="11" t="s">
        <v>721</v>
      </c>
      <c r="H29" s="14">
        <v>0.31</v>
      </c>
      <c r="I29" s="109">
        <f t="shared" si="0"/>
        <v>6.2</v>
      </c>
      <c r="J29" s="115"/>
    </row>
    <row r="30" spans="1:16" ht="108">
      <c r="A30" s="114"/>
      <c r="B30" s="107">
        <v>50</v>
      </c>
      <c r="C30" s="10" t="s">
        <v>720</v>
      </c>
      <c r="D30" s="118" t="s">
        <v>49</v>
      </c>
      <c r="E30" s="135"/>
      <c r="F30" s="136"/>
      <c r="G30" s="11" t="s">
        <v>721</v>
      </c>
      <c r="H30" s="14">
        <v>0.31</v>
      </c>
      <c r="I30" s="109">
        <f t="shared" si="0"/>
        <v>15.5</v>
      </c>
      <c r="J30" s="115"/>
    </row>
    <row r="31" spans="1:16" ht="96">
      <c r="A31" s="114"/>
      <c r="B31" s="107">
        <v>20</v>
      </c>
      <c r="C31" s="10" t="s">
        <v>722</v>
      </c>
      <c r="D31" s="118" t="s">
        <v>25</v>
      </c>
      <c r="E31" s="135"/>
      <c r="F31" s="136"/>
      <c r="G31" s="11" t="s">
        <v>723</v>
      </c>
      <c r="H31" s="14">
        <v>0.31</v>
      </c>
      <c r="I31" s="109">
        <f t="shared" si="0"/>
        <v>6.2</v>
      </c>
      <c r="J31" s="115"/>
    </row>
    <row r="32" spans="1:16" ht="96">
      <c r="A32" s="114"/>
      <c r="B32" s="107">
        <v>20</v>
      </c>
      <c r="C32" s="10" t="s">
        <v>722</v>
      </c>
      <c r="D32" s="118" t="s">
        <v>26</v>
      </c>
      <c r="E32" s="135"/>
      <c r="F32" s="136"/>
      <c r="G32" s="11" t="s">
        <v>723</v>
      </c>
      <c r="H32" s="14">
        <v>0.31</v>
      </c>
      <c r="I32" s="109">
        <f t="shared" si="0"/>
        <v>6.2</v>
      </c>
      <c r="J32" s="115"/>
    </row>
    <row r="33" spans="1:10" ht="108">
      <c r="A33" s="114"/>
      <c r="B33" s="107">
        <v>50</v>
      </c>
      <c r="C33" s="10" t="s">
        <v>724</v>
      </c>
      <c r="D33" s="118" t="s">
        <v>25</v>
      </c>
      <c r="E33" s="135"/>
      <c r="F33" s="136"/>
      <c r="G33" s="11" t="s">
        <v>725</v>
      </c>
      <c r="H33" s="14">
        <v>0.26</v>
      </c>
      <c r="I33" s="109">
        <f t="shared" si="0"/>
        <v>13</v>
      </c>
      <c r="J33" s="115"/>
    </row>
    <row r="34" spans="1:10" ht="108">
      <c r="A34" s="114"/>
      <c r="B34" s="107">
        <v>50</v>
      </c>
      <c r="C34" s="10" t="s">
        <v>724</v>
      </c>
      <c r="D34" s="118" t="s">
        <v>26</v>
      </c>
      <c r="E34" s="135"/>
      <c r="F34" s="136"/>
      <c r="G34" s="11" t="s">
        <v>725</v>
      </c>
      <c r="H34" s="14">
        <v>0.26</v>
      </c>
      <c r="I34" s="109">
        <f t="shared" si="0"/>
        <v>13</v>
      </c>
      <c r="J34" s="115"/>
    </row>
    <row r="35" spans="1:10" ht="108">
      <c r="A35" s="114"/>
      <c r="B35" s="107">
        <v>30</v>
      </c>
      <c r="C35" s="10" t="s">
        <v>724</v>
      </c>
      <c r="D35" s="118" t="s">
        <v>27</v>
      </c>
      <c r="E35" s="135"/>
      <c r="F35" s="136"/>
      <c r="G35" s="11" t="s">
        <v>725</v>
      </c>
      <c r="H35" s="14">
        <v>0.26</v>
      </c>
      <c r="I35" s="109">
        <f t="shared" si="0"/>
        <v>7.8000000000000007</v>
      </c>
      <c r="J35" s="115"/>
    </row>
    <row r="36" spans="1:10" ht="108">
      <c r="A36" s="114"/>
      <c r="B36" s="107">
        <v>30</v>
      </c>
      <c r="C36" s="10" t="s">
        <v>724</v>
      </c>
      <c r="D36" s="118" t="s">
        <v>28</v>
      </c>
      <c r="E36" s="135"/>
      <c r="F36" s="136"/>
      <c r="G36" s="11" t="s">
        <v>725</v>
      </c>
      <c r="H36" s="14">
        <v>0.31</v>
      </c>
      <c r="I36" s="109">
        <f t="shared" si="0"/>
        <v>9.3000000000000007</v>
      </c>
      <c r="J36" s="115"/>
    </row>
    <row r="37" spans="1:10" ht="144">
      <c r="A37" s="114"/>
      <c r="B37" s="107">
        <v>1</v>
      </c>
      <c r="C37" s="10" t="s">
        <v>726</v>
      </c>
      <c r="D37" s="118" t="s">
        <v>25</v>
      </c>
      <c r="E37" s="135" t="s">
        <v>673</v>
      </c>
      <c r="F37" s="136"/>
      <c r="G37" s="11" t="s">
        <v>727</v>
      </c>
      <c r="H37" s="14">
        <v>0.98</v>
      </c>
      <c r="I37" s="109">
        <f t="shared" si="0"/>
        <v>0.98</v>
      </c>
      <c r="J37" s="115"/>
    </row>
    <row r="38" spans="1:10" ht="144">
      <c r="A38" s="114"/>
      <c r="B38" s="107">
        <v>2</v>
      </c>
      <c r="C38" s="10" t="s">
        <v>726</v>
      </c>
      <c r="D38" s="118" t="s">
        <v>26</v>
      </c>
      <c r="E38" s="135" t="s">
        <v>271</v>
      </c>
      <c r="F38" s="136"/>
      <c r="G38" s="11" t="s">
        <v>727</v>
      </c>
      <c r="H38" s="14">
        <v>0.98</v>
      </c>
      <c r="I38" s="109">
        <f t="shared" si="0"/>
        <v>1.96</v>
      </c>
      <c r="J38" s="115"/>
    </row>
    <row r="39" spans="1:10" ht="144">
      <c r="A39" s="114"/>
      <c r="B39" s="107">
        <v>30</v>
      </c>
      <c r="C39" s="10" t="s">
        <v>728</v>
      </c>
      <c r="D39" s="118" t="s">
        <v>23</v>
      </c>
      <c r="E39" s="135"/>
      <c r="F39" s="136"/>
      <c r="G39" s="11" t="s">
        <v>729</v>
      </c>
      <c r="H39" s="14">
        <v>0.36</v>
      </c>
      <c r="I39" s="109">
        <f t="shared" si="0"/>
        <v>10.799999999999999</v>
      </c>
      <c r="J39" s="115"/>
    </row>
    <row r="40" spans="1:10" ht="144">
      <c r="A40" s="114"/>
      <c r="B40" s="107">
        <v>30</v>
      </c>
      <c r="C40" s="10" t="s">
        <v>728</v>
      </c>
      <c r="D40" s="118" t="s">
        <v>25</v>
      </c>
      <c r="E40" s="135"/>
      <c r="F40" s="136"/>
      <c r="G40" s="11" t="s">
        <v>729</v>
      </c>
      <c r="H40" s="14">
        <v>0.36</v>
      </c>
      <c r="I40" s="109">
        <f t="shared" si="0"/>
        <v>10.799999999999999</v>
      </c>
      <c r="J40" s="115"/>
    </row>
    <row r="41" spans="1:10" ht="144">
      <c r="A41" s="114"/>
      <c r="B41" s="107">
        <v>30</v>
      </c>
      <c r="C41" s="10" t="s">
        <v>728</v>
      </c>
      <c r="D41" s="118" t="s">
        <v>29</v>
      </c>
      <c r="E41" s="135"/>
      <c r="F41" s="136"/>
      <c r="G41" s="11" t="s">
        <v>729</v>
      </c>
      <c r="H41" s="14">
        <v>0.36</v>
      </c>
      <c r="I41" s="109">
        <f t="shared" si="0"/>
        <v>10.799999999999999</v>
      </c>
      <c r="J41" s="115"/>
    </row>
    <row r="42" spans="1:10" ht="108">
      <c r="A42" s="114"/>
      <c r="B42" s="107">
        <v>50</v>
      </c>
      <c r="C42" s="10" t="s">
        <v>730</v>
      </c>
      <c r="D42" s="118" t="s">
        <v>26</v>
      </c>
      <c r="E42" s="135"/>
      <c r="F42" s="136"/>
      <c r="G42" s="11" t="s">
        <v>731</v>
      </c>
      <c r="H42" s="14">
        <v>0.4</v>
      </c>
      <c r="I42" s="109">
        <f t="shared" si="0"/>
        <v>20</v>
      </c>
      <c r="J42" s="115"/>
    </row>
    <row r="43" spans="1:10" ht="144">
      <c r="A43" s="114"/>
      <c r="B43" s="107">
        <v>5</v>
      </c>
      <c r="C43" s="10" t="s">
        <v>732</v>
      </c>
      <c r="D43" s="118" t="s">
        <v>23</v>
      </c>
      <c r="E43" s="135" t="s">
        <v>272</v>
      </c>
      <c r="F43" s="136"/>
      <c r="G43" s="11" t="s">
        <v>733</v>
      </c>
      <c r="H43" s="14">
        <v>0.98</v>
      </c>
      <c r="I43" s="109">
        <f t="shared" si="0"/>
        <v>4.9000000000000004</v>
      </c>
      <c r="J43" s="115"/>
    </row>
    <row r="44" spans="1:10" ht="144">
      <c r="A44" s="114"/>
      <c r="B44" s="107">
        <v>5</v>
      </c>
      <c r="C44" s="10" t="s">
        <v>732</v>
      </c>
      <c r="D44" s="118" t="s">
        <v>651</v>
      </c>
      <c r="E44" s="135" t="s">
        <v>272</v>
      </c>
      <c r="F44" s="136"/>
      <c r="G44" s="11" t="s">
        <v>733</v>
      </c>
      <c r="H44" s="14">
        <v>0.98</v>
      </c>
      <c r="I44" s="109">
        <f t="shared" si="0"/>
        <v>4.9000000000000004</v>
      </c>
      <c r="J44" s="115"/>
    </row>
    <row r="45" spans="1:10" ht="108">
      <c r="A45" s="114"/>
      <c r="B45" s="107">
        <v>20</v>
      </c>
      <c r="C45" s="10" t="s">
        <v>734</v>
      </c>
      <c r="D45" s="118" t="s">
        <v>25</v>
      </c>
      <c r="E45" s="135"/>
      <c r="F45" s="136"/>
      <c r="G45" s="11" t="s">
        <v>735</v>
      </c>
      <c r="H45" s="14">
        <v>0.48</v>
      </c>
      <c r="I45" s="109">
        <f t="shared" si="0"/>
        <v>9.6</v>
      </c>
      <c r="J45" s="115"/>
    </row>
    <row r="46" spans="1:10" ht="108">
      <c r="A46" s="114"/>
      <c r="B46" s="107">
        <v>20</v>
      </c>
      <c r="C46" s="10" t="s">
        <v>734</v>
      </c>
      <c r="D46" s="118" t="s">
        <v>27</v>
      </c>
      <c r="E46" s="135"/>
      <c r="F46" s="136"/>
      <c r="G46" s="11" t="s">
        <v>735</v>
      </c>
      <c r="H46" s="14">
        <v>0.48</v>
      </c>
      <c r="I46" s="109">
        <f t="shared" si="0"/>
        <v>9.6</v>
      </c>
      <c r="J46" s="115"/>
    </row>
    <row r="47" spans="1:10" ht="108">
      <c r="A47" s="114"/>
      <c r="B47" s="107">
        <v>20</v>
      </c>
      <c r="C47" s="10" t="s">
        <v>734</v>
      </c>
      <c r="D47" s="118" t="s">
        <v>28</v>
      </c>
      <c r="E47" s="135"/>
      <c r="F47" s="136"/>
      <c r="G47" s="11" t="s">
        <v>735</v>
      </c>
      <c r="H47" s="14">
        <v>0.48</v>
      </c>
      <c r="I47" s="109">
        <f t="shared" si="0"/>
        <v>9.6</v>
      </c>
      <c r="J47" s="115"/>
    </row>
    <row r="48" spans="1:10" ht="132">
      <c r="A48" s="114"/>
      <c r="B48" s="107">
        <v>4</v>
      </c>
      <c r="C48" s="10" t="s">
        <v>736</v>
      </c>
      <c r="D48" s="118"/>
      <c r="E48" s="135"/>
      <c r="F48" s="136"/>
      <c r="G48" s="11" t="s">
        <v>737</v>
      </c>
      <c r="H48" s="14">
        <v>7.11</v>
      </c>
      <c r="I48" s="109">
        <f t="shared" si="0"/>
        <v>28.44</v>
      </c>
      <c r="J48" s="115"/>
    </row>
    <row r="49" spans="1:10" ht="132">
      <c r="A49" s="114"/>
      <c r="B49" s="107">
        <v>4</v>
      </c>
      <c r="C49" s="10" t="s">
        <v>738</v>
      </c>
      <c r="D49" s="118"/>
      <c r="E49" s="135"/>
      <c r="F49" s="136"/>
      <c r="G49" s="11" t="s">
        <v>737</v>
      </c>
      <c r="H49" s="14">
        <v>5.84</v>
      </c>
      <c r="I49" s="109">
        <f t="shared" si="0"/>
        <v>23.36</v>
      </c>
      <c r="J49" s="115"/>
    </row>
    <row r="50" spans="1:10" ht="84">
      <c r="A50" s="114"/>
      <c r="B50" s="107">
        <v>2</v>
      </c>
      <c r="C50" s="10" t="s">
        <v>739</v>
      </c>
      <c r="D50" s="118" t="s">
        <v>740</v>
      </c>
      <c r="E50" s="135"/>
      <c r="F50" s="136"/>
      <c r="G50" s="11" t="s">
        <v>741</v>
      </c>
      <c r="H50" s="14">
        <v>4.9400000000000004</v>
      </c>
      <c r="I50" s="109">
        <f t="shared" si="0"/>
        <v>9.8800000000000008</v>
      </c>
      <c r="J50" s="115"/>
    </row>
    <row r="51" spans="1:10" ht="84">
      <c r="A51" s="114"/>
      <c r="B51" s="107">
        <v>2</v>
      </c>
      <c r="C51" s="10" t="s">
        <v>739</v>
      </c>
      <c r="D51" s="118" t="s">
        <v>742</v>
      </c>
      <c r="E51" s="135"/>
      <c r="F51" s="136"/>
      <c r="G51" s="11" t="s">
        <v>741</v>
      </c>
      <c r="H51" s="14">
        <v>5.69</v>
      </c>
      <c r="I51" s="109">
        <f t="shared" si="0"/>
        <v>11.38</v>
      </c>
      <c r="J51" s="115"/>
    </row>
    <row r="52" spans="1:10" ht="84">
      <c r="A52" s="114"/>
      <c r="B52" s="107">
        <v>2</v>
      </c>
      <c r="C52" s="10" t="s">
        <v>739</v>
      </c>
      <c r="D52" s="118" t="s">
        <v>743</v>
      </c>
      <c r="E52" s="135"/>
      <c r="F52" s="136"/>
      <c r="G52" s="11" t="s">
        <v>741</v>
      </c>
      <c r="H52" s="14">
        <v>6.35</v>
      </c>
      <c r="I52" s="109">
        <f t="shared" si="0"/>
        <v>12.7</v>
      </c>
      <c r="J52" s="115"/>
    </row>
    <row r="53" spans="1:10" ht="84">
      <c r="A53" s="114"/>
      <c r="B53" s="107">
        <v>2</v>
      </c>
      <c r="C53" s="10" t="s">
        <v>744</v>
      </c>
      <c r="D53" s="118" t="s">
        <v>745</v>
      </c>
      <c r="E53" s="135" t="s">
        <v>272</v>
      </c>
      <c r="F53" s="136"/>
      <c r="G53" s="11" t="s">
        <v>746</v>
      </c>
      <c r="H53" s="14">
        <v>4.78</v>
      </c>
      <c r="I53" s="109">
        <f t="shared" si="0"/>
        <v>9.56</v>
      </c>
      <c r="J53" s="115"/>
    </row>
    <row r="54" spans="1:10" ht="132">
      <c r="A54" s="114"/>
      <c r="B54" s="107">
        <v>3</v>
      </c>
      <c r="C54" s="10" t="s">
        <v>747</v>
      </c>
      <c r="D54" s="118" t="s">
        <v>26</v>
      </c>
      <c r="E54" s="135"/>
      <c r="F54" s="136"/>
      <c r="G54" s="11" t="s">
        <v>748</v>
      </c>
      <c r="H54" s="14">
        <v>3.46</v>
      </c>
      <c r="I54" s="109">
        <f t="shared" ref="I54:I85" si="1">H54*B54</f>
        <v>10.379999999999999</v>
      </c>
      <c r="J54" s="115"/>
    </row>
    <row r="55" spans="1:10" ht="120">
      <c r="A55" s="114"/>
      <c r="B55" s="107">
        <v>1</v>
      </c>
      <c r="C55" s="10" t="s">
        <v>749</v>
      </c>
      <c r="D55" s="118" t="s">
        <v>23</v>
      </c>
      <c r="E55" s="135" t="s">
        <v>272</v>
      </c>
      <c r="F55" s="136"/>
      <c r="G55" s="11" t="s">
        <v>750</v>
      </c>
      <c r="H55" s="14">
        <v>3.95</v>
      </c>
      <c r="I55" s="109">
        <f t="shared" si="1"/>
        <v>3.95</v>
      </c>
      <c r="J55" s="115"/>
    </row>
    <row r="56" spans="1:10" ht="120">
      <c r="A56" s="114"/>
      <c r="B56" s="107">
        <v>3</v>
      </c>
      <c r="C56" s="10" t="s">
        <v>749</v>
      </c>
      <c r="D56" s="118" t="s">
        <v>26</v>
      </c>
      <c r="E56" s="135" t="s">
        <v>272</v>
      </c>
      <c r="F56" s="136"/>
      <c r="G56" s="11" t="s">
        <v>750</v>
      </c>
      <c r="H56" s="14">
        <v>3.95</v>
      </c>
      <c r="I56" s="109">
        <f t="shared" si="1"/>
        <v>11.850000000000001</v>
      </c>
      <c r="J56" s="115"/>
    </row>
    <row r="57" spans="1:10" ht="156">
      <c r="A57" s="114"/>
      <c r="B57" s="107">
        <v>5</v>
      </c>
      <c r="C57" s="10" t="s">
        <v>751</v>
      </c>
      <c r="D57" s="118" t="s">
        <v>26</v>
      </c>
      <c r="E57" s="135" t="s">
        <v>107</v>
      </c>
      <c r="F57" s="136"/>
      <c r="G57" s="11" t="s">
        <v>752</v>
      </c>
      <c r="H57" s="14">
        <v>3.95</v>
      </c>
      <c r="I57" s="109">
        <f t="shared" si="1"/>
        <v>19.75</v>
      </c>
      <c r="J57" s="115"/>
    </row>
    <row r="58" spans="1:10" ht="144">
      <c r="A58" s="114"/>
      <c r="B58" s="107">
        <v>2</v>
      </c>
      <c r="C58" s="10" t="s">
        <v>753</v>
      </c>
      <c r="D58" s="118" t="s">
        <v>23</v>
      </c>
      <c r="E58" s="135" t="s">
        <v>754</v>
      </c>
      <c r="F58" s="136"/>
      <c r="G58" s="11" t="s">
        <v>755</v>
      </c>
      <c r="H58" s="14">
        <v>4.7</v>
      </c>
      <c r="I58" s="109">
        <f t="shared" si="1"/>
        <v>9.4</v>
      </c>
      <c r="J58" s="115"/>
    </row>
    <row r="59" spans="1:10" ht="144">
      <c r="A59" s="114"/>
      <c r="B59" s="107">
        <v>2</v>
      </c>
      <c r="C59" s="10" t="s">
        <v>753</v>
      </c>
      <c r="D59" s="118" t="s">
        <v>23</v>
      </c>
      <c r="E59" s="135" t="s">
        <v>756</v>
      </c>
      <c r="F59" s="136"/>
      <c r="G59" s="11" t="s">
        <v>755</v>
      </c>
      <c r="H59" s="14">
        <v>4.7</v>
      </c>
      <c r="I59" s="109">
        <f t="shared" si="1"/>
        <v>9.4</v>
      </c>
      <c r="J59" s="115"/>
    </row>
    <row r="60" spans="1:10" ht="144">
      <c r="A60" s="114"/>
      <c r="B60" s="107">
        <v>2</v>
      </c>
      <c r="C60" s="10" t="s">
        <v>753</v>
      </c>
      <c r="D60" s="118" t="s">
        <v>23</v>
      </c>
      <c r="E60" s="135" t="s">
        <v>757</v>
      </c>
      <c r="F60" s="136"/>
      <c r="G60" s="11" t="s">
        <v>755</v>
      </c>
      <c r="H60" s="14">
        <v>4.7</v>
      </c>
      <c r="I60" s="109">
        <f t="shared" si="1"/>
        <v>9.4</v>
      </c>
      <c r="J60" s="115"/>
    </row>
    <row r="61" spans="1:10" ht="144">
      <c r="A61" s="114"/>
      <c r="B61" s="107">
        <v>2</v>
      </c>
      <c r="C61" s="10" t="s">
        <v>753</v>
      </c>
      <c r="D61" s="118" t="s">
        <v>25</v>
      </c>
      <c r="E61" s="135" t="s">
        <v>754</v>
      </c>
      <c r="F61" s="136"/>
      <c r="G61" s="11" t="s">
        <v>755</v>
      </c>
      <c r="H61" s="14">
        <v>4.7</v>
      </c>
      <c r="I61" s="109">
        <f t="shared" si="1"/>
        <v>9.4</v>
      </c>
      <c r="J61" s="115"/>
    </row>
    <row r="62" spans="1:10" ht="144">
      <c r="A62" s="114"/>
      <c r="B62" s="107">
        <v>2</v>
      </c>
      <c r="C62" s="10" t="s">
        <v>753</v>
      </c>
      <c r="D62" s="118" t="s">
        <v>25</v>
      </c>
      <c r="E62" s="135" t="s">
        <v>756</v>
      </c>
      <c r="F62" s="136"/>
      <c r="G62" s="11" t="s">
        <v>755</v>
      </c>
      <c r="H62" s="14">
        <v>4.7</v>
      </c>
      <c r="I62" s="109">
        <f t="shared" si="1"/>
        <v>9.4</v>
      </c>
      <c r="J62" s="115"/>
    </row>
    <row r="63" spans="1:10" ht="144">
      <c r="A63" s="114"/>
      <c r="B63" s="107">
        <v>2</v>
      </c>
      <c r="C63" s="10" t="s">
        <v>753</v>
      </c>
      <c r="D63" s="118" t="s">
        <v>25</v>
      </c>
      <c r="E63" s="135" t="s">
        <v>757</v>
      </c>
      <c r="F63" s="136"/>
      <c r="G63" s="11" t="s">
        <v>755</v>
      </c>
      <c r="H63" s="14">
        <v>4.7</v>
      </c>
      <c r="I63" s="109">
        <f t="shared" si="1"/>
        <v>9.4</v>
      </c>
      <c r="J63" s="115"/>
    </row>
    <row r="64" spans="1:10" ht="144">
      <c r="A64" s="114"/>
      <c r="B64" s="107">
        <v>2</v>
      </c>
      <c r="C64" s="10" t="s">
        <v>753</v>
      </c>
      <c r="D64" s="118" t="s">
        <v>26</v>
      </c>
      <c r="E64" s="135" t="s">
        <v>754</v>
      </c>
      <c r="F64" s="136"/>
      <c r="G64" s="11" t="s">
        <v>755</v>
      </c>
      <c r="H64" s="14">
        <v>4.7</v>
      </c>
      <c r="I64" s="109">
        <f t="shared" si="1"/>
        <v>9.4</v>
      </c>
      <c r="J64" s="115"/>
    </row>
    <row r="65" spans="1:10" ht="144">
      <c r="A65" s="114"/>
      <c r="B65" s="107">
        <v>2</v>
      </c>
      <c r="C65" s="10" t="s">
        <v>753</v>
      </c>
      <c r="D65" s="118" t="s">
        <v>26</v>
      </c>
      <c r="E65" s="135" t="s">
        <v>756</v>
      </c>
      <c r="F65" s="136"/>
      <c r="G65" s="11" t="s">
        <v>755</v>
      </c>
      <c r="H65" s="14">
        <v>4.7</v>
      </c>
      <c r="I65" s="109">
        <f t="shared" si="1"/>
        <v>9.4</v>
      </c>
      <c r="J65" s="115"/>
    </row>
    <row r="66" spans="1:10" ht="144">
      <c r="A66" s="114"/>
      <c r="B66" s="107">
        <v>2</v>
      </c>
      <c r="C66" s="10" t="s">
        <v>753</v>
      </c>
      <c r="D66" s="118" t="s">
        <v>26</v>
      </c>
      <c r="E66" s="135" t="s">
        <v>757</v>
      </c>
      <c r="F66" s="136"/>
      <c r="G66" s="11" t="s">
        <v>755</v>
      </c>
      <c r="H66" s="14">
        <v>4.7</v>
      </c>
      <c r="I66" s="109">
        <f t="shared" si="1"/>
        <v>9.4</v>
      </c>
      <c r="J66" s="115"/>
    </row>
    <row r="67" spans="1:10" ht="84">
      <c r="A67" s="114"/>
      <c r="B67" s="107">
        <v>50</v>
      </c>
      <c r="C67" s="10" t="s">
        <v>656</v>
      </c>
      <c r="D67" s="118" t="s">
        <v>758</v>
      </c>
      <c r="E67" s="135"/>
      <c r="F67" s="136"/>
      <c r="G67" s="11" t="s">
        <v>658</v>
      </c>
      <c r="H67" s="14">
        <v>0.28000000000000003</v>
      </c>
      <c r="I67" s="109">
        <f t="shared" si="1"/>
        <v>14.000000000000002</v>
      </c>
      <c r="J67" s="115"/>
    </row>
    <row r="68" spans="1:10" ht="84">
      <c r="A68" s="114"/>
      <c r="B68" s="107">
        <v>100</v>
      </c>
      <c r="C68" s="10" t="s">
        <v>656</v>
      </c>
      <c r="D68" s="118" t="s">
        <v>651</v>
      </c>
      <c r="E68" s="135"/>
      <c r="F68" s="136"/>
      <c r="G68" s="11" t="s">
        <v>658</v>
      </c>
      <c r="H68" s="14">
        <v>0.28000000000000003</v>
      </c>
      <c r="I68" s="109">
        <f t="shared" si="1"/>
        <v>28.000000000000004</v>
      </c>
      <c r="J68" s="115"/>
    </row>
    <row r="69" spans="1:10" ht="84">
      <c r="A69" s="114"/>
      <c r="B69" s="107">
        <v>100</v>
      </c>
      <c r="C69" s="10" t="s">
        <v>656</v>
      </c>
      <c r="D69" s="118" t="s">
        <v>25</v>
      </c>
      <c r="E69" s="135"/>
      <c r="F69" s="136"/>
      <c r="G69" s="11" t="s">
        <v>658</v>
      </c>
      <c r="H69" s="14">
        <v>0.28000000000000003</v>
      </c>
      <c r="I69" s="109">
        <f t="shared" si="1"/>
        <v>28.000000000000004</v>
      </c>
      <c r="J69" s="115"/>
    </row>
    <row r="70" spans="1:10" ht="84">
      <c r="A70" s="114"/>
      <c r="B70" s="107">
        <v>350</v>
      </c>
      <c r="C70" s="10" t="s">
        <v>656</v>
      </c>
      <c r="D70" s="118" t="s">
        <v>67</v>
      </c>
      <c r="E70" s="135"/>
      <c r="F70" s="136"/>
      <c r="G70" s="11" t="s">
        <v>658</v>
      </c>
      <c r="H70" s="14">
        <v>0.28000000000000003</v>
      </c>
      <c r="I70" s="109">
        <f t="shared" si="1"/>
        <v>98.000000000000014</v>
      </c>
      <c r="J70" s="115"/>
    </row>
    <row r="71" spans="1:10" ht="84">
      <c r="A71" s="114"/>
      <c r="B71" s="107">
        <v>150</v>
      </c>
      <c r="C71" s="10" t="s">
        <v>656</v>
      </c>
      <c r="D71" s="118" t="s">
        <v>26</v>
      </c>
      <c r="E71" s="135"/>
      <c r="F71" s="136"/>
      <c r="G71" s="11" t="s">
        <v>658</v>
      </c>
      <c r="H71" s="14">
        <v>0.28000000000000003</v>
      </c>
      <c r="I71" s="109">
        <f t="shared" si="1"/>
        <v>42.000000000000007</v>
      </c>
      <c r="J71" s="115"/>
    </row>
    <row r="72" spans="1:10" ht="84">
      <c r="A72" s="114"/>
      <c r="B72" s="107">
        <v>50</v>
      </c>
      <c r="C72" s="10" t="s">
        <v>656</v>
      </c>
      <c r="D72" s="118" t="s">
        <v>27</v>
      </c>
      <c r="E72" s="135"/>
      <c r="F72" s="136"/>
      <c r="G72" s="11" t="s">
        <v>658</v>
      </c>
      <c r="H72" s="14">
        <v>0.28000000000000003</v>
      </c>
      <c r="I72" s="109">
        <f t="shared" si="1"/>
        <v>14.000000000000002</v>
      </c>
      <c r="J72" s="115"/>
    </row>
    <row r="73" spans="1:10" ht="84">
      <c r="A73" s="114"/>
      <c r="B73" s="107">
        <v>50</v>
      </c>
      <c r="C73" s="10" t="s">
        <v>656</v>
      </c>
      <c r="D73" s="118" t="s">
        <v>759</v>
      </c>
      <c r="E73" s="135"/>
      <c r="F73" s="136"/>
      <c r="G73" s="11" t="s">
        <v>658</v>
      </c>
      <c r="H73" s="14">
        <v>0.28000000000000003</v>
      </c>
      <c r="I73" s="109">
        <f t="shared" si="1"/>
        <v>14.000000000000002</v>
      </c>
      <c r="J73" s="115"/>
    </row>
    <row r="74" spans="1:10" ht="84">
      <c r="A74" s="114"/>
      <c r="B74" s="107">
        <v>20</v>
      </c>
      <c r="C74" s="10" t="s">
        <v>760</v>
      </c>
      <c r="D74" s="118" t="s">
        <v>23</v>
      </c>
      <c r="E74" s="135"/>
      <c r="F74" s="136"/>
      <c r="G74" s="11" t="s">
        <v>761</v>
      </c>
      <c r="H74" s="14">
        <v>0.28000000000000003</v>
      </c>
      <c r="I74" s="109">
        <f t="shared" si="1"/>
        <v>5.6000000000000005</v>
      </c>
      <c r="J74" s="115"/>
    </row>
    <row r="75" spans="1:10" ht="84">
      <c r="A75" s="114"/>
      <c r="B75" s="107">
        <v>20</v>
      </c>
      <c r="C75" s="10" t="s">
        <v>760</v>
      </c>
      <c r="D75" s="118" t="s">
        <v>25</v>
      </c>
      <c r="E75" s="135"/>
      <c r="F75" s="136"/>
      <c r="G75" s="11" t="s">
        <v>761</v>
      </c>
      <c r="H75" s="14">
        <v>0.28000000000000003</v>
      </c>
      <c r="I75" s="109">
        <f t="shared" si="1"/>
        <v>5.6000000000000005</v>
      </c>
      <c r="J75" s="115"/>
    </row>
    <row r="76" spans="1:10" ht="120">
      <c r="A76" s="114"/>
      <c r="B76" s="107">
        <v>5</v>
      </c>
      <c r="C76" s="10" t="s">
        <v>762</v>
      </c>
      <c r="D76" s="118" t="s">
        <v>26</v>
      </c>
      <c r="E76" s="135" t="s">
        <v>272</v>
      </c>
      <c r="F76" s="136"/>
      <c r="G76" s="11" t="s">
        <v>763</v>
      </c>
      <c r="H76" s="14">
        <v>0.98</v>
      </c>
      <c r="I76" s="109">
        <f t="shared" si="1"/>
        <v>4.9000000000000004</v>
      </c>
      <c r="J76" s="115"/>
    </row>
    <row r="77" spans="1:10" ht="168">
      <c r="A77" s="114"/>
      <c r="B77" s="107">
        <v>5</v>
      </c>
      <c r="C77" s="10" t="s">
        <v>764</v>
      </c>
      <c r="D77" s="118" t="s">
        <v>273</v>
      </c>
      <c r="E77" s="135"/>
      <c r="F77" s="136"/>
      <c r="G77" s="11" t="s">
        <v>835</v>
      </c>
      <c r="H77" s="14">
        <v>1.0900000000000001</v>
      </c>
      <c r="I77" s="109">
        <f t="shared" si="1"/>
        <v>5.45</v>
      </c>
      <c r="J77" s="115"/>
    </row>
    <row r="78" spans="1:10" ht="168">
      <c r="A78" s="114"/>
      <c r="B78" s="107">
        <v>5</v>
      </c>
      <c r="C78" s="10" t="s">
        <v>764</v>
      </c>
      <c r="D78" s="118" t="s">
        <v>583</v>
      </c>
      <c r="E78" s="135"/>
      <c r="F78" s="136"/>
      <c r="G78" s="11" t="s">
        <v>835</v>
      </c>
      <c r="H78" s="14">
        <v>1.0900000000000001</v>
      </c>
      <c r="I78" s="109">
        <f t="shared" si="1"/>
        <v>5.45</v>
      </c>
      <c r="J78" s="115"/>
    </row>
    <row r="79" spans="1:10" ht="168">
      <c r="A79" s="114"/>
      <c r="B79" s="107">
        <v>5</v>
      </c>
      <c r="C79" s="10" t="s">
        <v>764</v>
      </c>
      <c r="D79" s="118" t="s">
        <v>673</v>
      </c>
      <c r="E79" s="135"/>
      <c r="F79" s="136"/>
      <c r="G79" s="11" t="s">
        <v>835</v>
      </c>
      <c r="H79" s="14">
        <v>1.0900000000000001</v>
      </c>
      <c r="I79" s="109">
        <f t="shared" si="1"/>
        <v>5.45</v>
      </c>
      <c r="J79" s="115"/>
    </row>
    <row r="80" spans="1:10" ht="168">
      <c r="A80" s="114"/>
      <c r="B80" s="107">
        <v>5</v>
      </c>
      <c r="C80" s="10" t="s">
        <v>764</v>
      </c>
      <c r="D80" s="118" t="s">
        <v>765</v>
      </c>
      <c r="E80" s="135"/>
      <c r="F80" s="136"/>
      <c r="G80" s="11" t="s">
        <v>835</v>
      </c>
      <c r="H80" s="14">
        <v>1.0900000000000001</v>
      </c>
      <c r="I80" s="109">
        <f t="shared" si="1"/>
        <v>5.45</v>
      </c>
      <c r="J80" s="115"/>
    </row>
    <row r="81" spans="1:10" ht="168">
      <c r="A81" s="114"/>
      <c r="B81" s="107">
        <v>5</v>
      </c>
      <c r="C81" s="10" t="s">
        <v>764</v>
      </c>
      <c r="D81" s="118" t="s">
        <v>766</v>
      </c>
      <c r="E81" s="135"/>
      <c r="F81" s="136"/>
      <c r="G81" s="11" t="s">
        <v>835</v>
      </c>
      <c r="H81" s="14">
        <v>1.0900000000000001</v>
      </c>
      <c r="I81" s="109">
        <f t="shared" si="1"/>
        <v>5.45</v>
      </c>
      <c r="J81" s="115"/>
    </row>
    <row r="82" spans="1:10" ht="168">
      <c r="A82" s="114"/>
      <c r="B82" s="107">
        <v>5</v>
      </c>
      <c r="C82" s="10" t="s">
        <v>764</v>
      </c>
      <c r="D82" s="118" t="s">
        <v>767</v>
      </c>
      <c r="E82" s="135"/>
      <c r="F82" s="136"/>
      <c r="G82" s="11" t="s">
        <v>835</v>
      </c>
      <c r="H82" s="14">
        <v>1.0900000000000001</v>
      </c>
      <c r="I82" s="109">
        <f t="shared" si="1"/>
        <v>5.45</v>
      </c>
      <c r="J82" s="115"/>
    </row>
    <row r="83" spans="1:10" ht="168">
      <c r="A83" s="114"/>
      <c r="B83" s="107">
        <v>5</v>
      </c>
      <c r="C83" s="10" t="s">
        <v>764</v>
      </c>
      <c r="D83" s="118" t="s">
        <v>768</v>
      </c>
      <c r="E83" s="135"/>
      <c r="F83" s="136"/>
      <c r="G83" s="11" t="s">
        <v>835</v>
      </c>
      <c r="H83" s="14">
        <v>1.0900000000000001</v>
      </c>
      <c r="I83" s="109">
        <f t="shared" si="1"/>
        <v>5.45</v>
      </c>
      <c r="J83" s="115"/>
    </row>
    <row r="84" spans="1:10" ht="168">
      <c r="A84" s="114"/>
      <c r="B84" s="107">
        <v>5</v>
      </c>
      <c r="C84" s="10" t="s">
        <v>764</v>
      </c>
      <c r="D84" s="118" t="s">
        <v>769</v>
      </c>
      <c r="E84" s="135"/>
      <c r="F84" s="136"/>
      <c r="G84" s="11" t="s">
        <v>835</v>
      </c>
      <c r="H84" s="14">
        <v>1.0900000000000001</v>
      </c>
      <c r="I84" s="109">
        <f t="shared" si="1"/>
        <v>5.45</v>
      </c>
      <c r="J84" s="115"/>
    </row>
    <row r="85" spans="1:10" ht="168">
      <c r="A85" s="114"/>
      <c r="B85" s="107">
        <v>5</v>
      </c>
      <c r="C85" s="10" t="s">
        <v>770</v>
      </c>
      <c r="D85" s="118" t="s">
        <v>273</v>
      </c>
      <c r="E85" s="135"/>
      <c r="F85" s="136"/>
      <c r="G85" s="11" t="s">
        <v>836</v>
      </c>
      <c r="H85" s="14">
        <v>1.41</v>
      </c>
      <c r="I85" s="109">
        <f t="shared" si="1"/>
        <v>7.05</v>
      </c>
      <c r="J85" s="115"/>
    </row>
    <row r="86" spans="1:10" ht="168">
      <c r="A86" s="114"/>
      <c r="B86" s="107">
        <v>5</v>
      </c>
      <c r="C86" s="10" t="s">
        <v>770</v>
      </c>
      <c r="D86" s="118" t="s">
        <v>583</v>
      </c>
      <c r="E86" s="135"/>
      <c r="F86" s="136"/>
      <c r="G86" s="11" t="s">
        <v>836</v>
      </c>
      <c r="H86" s="14">
        <v>1.41</v>
      </c>
      <c r="I86" s="109">
        <f t="shared" ref="I86:I117" si="2">H86*B86</f>
        <v>7.05</v>
      </c>
      <c r="J86" s="115"/>
    </row>
    <row r="87" spans="1:10" ht="168">
      <c r="A87" s="114"/>
      <c r="B87" s="107">
        <v>5</v>
      </c>
      <c r="C87" s="10" t="s">
        <v>770</v>
      </c>
      <c r="D87" s="118" t="s">
        <v>673</v>
      </c>
      <c r="E87" s="135"/>
      <c r="F87" s="136"/>
      <c r="G87" s="11" t="s">
        <v>836</v>
      </c>
      <c r="H87" s="14">
        <v>1.41</v>
      </c>
      <c r="I87" s="109">
        <f t="shared" si="2"/>
        <v>7.05</v>
      </c>
      <c r="J87" s="115"/>
    </row>
    <row r="88" spans="1:10" ht="168">
      <c r="A88" s="114"/>
      <c r="B88" s="107">
        <v>5</v>
      </c>
      <c r="C88" s="10" t="s">
        <v>770</v>
      </c>
      <c r="D88" s="118" t="s">
        <v>765</v>
      </c>
      <c r="E88" s="135"/>
      <c r="F88" s="136"/>
      <c r="G88" s="11" t="s">
        <v>836</v>
      </c>
      <c r="H88" s="14">
        <v>1.41</v>
      </c>
      <c r="I88" s="109">
        <f t="shared" si="2"/>
        <v>7.05</v>
      </c>
      <c r="J88" s="115"/>
    </row>
    <row r="89" spans="1:10" ht="168">
      <c r="A89" s="114"/>
      <c r="B89" s="107">
        <v>5</v>
      </c>
      <c r="C89" s="10" t="s">
        <v>770</v>
      </c>
      <c r="D89" s="118" t="s">
        <v>766</v>
      </c>
      <c r="E89" s="135"/>
      <c r="F89" s="136"/>
      <c r="G89" s="11" t="s">
        <v>836</v>
      </c>
      <c r="H89" s="14">
        <v>1.41</v>
      </c>
      <c r="I89" s="109">
        <f t="shared" si="2"/>
        <v>7.05</v>
      </c>
      <c r="J89" s="115"/>
    </row>
    <row r="90" spans="1:10" ht="168">
      <c r="A90" s="114"/>
      <c r="B90" s="107">
        <v>5</v>
      </c>
      <c r="C90" s="10" t="s">
        <v>770</v>
      </c>
      <c r="D90" s="118" t="s">
        <v>767</v>
      </c>
      <c r="E90" s="135"/>
      <c r="F90" s="136"/>
      <c r="G90" s="11" t="s">
        <v>836</v>
      </c>
      <c r="H90" s="14">
        <v>1.41</v>
      </c>
      <c r="I90" s="109">
        <f t="shared" si="2"/>
        <v>7.05</v>
      </c>
      <c r="J90" s="115"/>
    </row>
    <row r="91" spans="1:10" ht="168">
      <c r="A91" s="114"/>
      <c r="B91" s="107">
        <v>5</v>
      </c>
      <c r="C91" s="10" t="s">
        <v>770</v>
      </c>
      <c r="D91" s="118" t="s">
        <v>768</v>
      </c>
      <c r="E91" s="135"/>
      <c r="F91" s="136"/>
      <c r="G91" s="11" t="s">
        <v>836</v>
      </c>
      <c r="H91" s="14">
        <v>1.41</v>
      </c>
      <c r="I91" s="109">
        <f t="shared" si="2"/>
        <v>7.05</v>
      </c>
      <c r="J91" s="115"/>
    </row>
    <row r="92" spans="1:10" ht="168">
      <c r="A92" s="114"/>
      <c r="B92" s="107">
        <v>5</v>
      </c>
      <c r="C92" s="10" t="s">
        <v>770</v>
      </c>
      <c r="D92" s="118" t="s">
        <v>769</v>
      </c>
      <c r="E92" s="135"/>
      <c r="F92" s="136"/>
      <c r="G92" s="11" t="s">
        <v>836</v>
      </c>
      <c r="H92" s="14">
        <v>1.41</v>
      </c>
      <c r="I92" s="109">
        <f t="shared" si="2"/>
        <v>7.05</v>
      </c>
      <c r="J92" s="115"/>
    </row>
    <row r="93" spans="1:10" ht="132">
      <c r="A93" s="114"/>
      <c r="B93" s="107">
        <v>50</v>
      </c>
      <c r="C93" s="10" t="s">
        <v>116</v>
      </c>
      <c r="D93" s="118"/>
      <c r="E93" s="135"/>
      <c r="F93" s="136"/>
      <c r="G93" s="11" t="s">
        <v>771</v>
      </c>
      <c r="H93" s="14">
        <v>0.31</v>
      </c>
      <c r="I93" s="109">
        <f t="shared" si="2"/>
        <v>15.5</v>
      </c>
      <c r="J93" s="115"/>
    </row>
    <row r="94" spans="1:10" ht="132">
      <c r="A94" s="114"/>
      <c r="B94" s="107">
        <v>20</v>
      </c>
      <c r="C94" s="10" t="s">
        <v>125</v>
      </c>
      <c r="D94" s="118" t="s">
        <v>107</v>
      </c>
      <c r="E94" s="135"/>
      <c r="F94" s="136"/>
      <c r="G94" s="11" t="s">
        <v>772</v>
      </c>
      <c r="H94" s="14">
        <v>0.4</v>
      </c>
      <c r="I94" s="109">
        <f t="shared" si="2"/>
        <v>8</v>
      </c>
      <c r="J94" s="115"/>
    </row>
    <row r="95" spans="1:10" ht="60">
      <c r="A95" s="114"/>
      <c r="B95" s="107">
        <v>2</v>
      </c>
      <c r="C95" s="10" t="s">
        <v>773</v>
      </c>
      <c r="D95" s="118" t="s">
        <v>774</v>
      </c>
      <c r="E95" s="135"/>
      <c r="F95" s="136"/>
      <c r="G95" s="11" t="s">
        <v>775</v>
      </c>
      <c r="H95" s="14">
        <v>0.98</v>
      </c>
      <c r="I95" s="109">
        <f t="shared" si="2"/>
        <v>1.96</v>
      </c>
      <c r="J95" s="115"/>
    </row>
    <row r="96" spans="1:10" ht="60">
      <c r="A96" s="114"/>
      <c r="B96" s="107">
        <v>1</v>
      </c>
      <c r="C96" s="10" t="s">
        <v>773</v>
      </c>
      <c r="D96" s="118" t="s">
        <v>776</v>
      </c>
      <c r="E96" s="135"/>
      <c r="F96" s="136"/>
      <c r="G96" s="11" t="s">
        <v>775</v>
      </c>
      <c r="H96" s="14">
        <v>1.55</v>
      </c>
      <c r="I96" s="109">
        <f t="shared" si="2"/>
        <v>1.55</v>
      </c>
      <c r="J96" s="115"/>
    </row>
    <row r="97" spans="1:10" ht="72">
      <c r="A97" s="114"/>
      <c r="B97" s="107">
        <v>1</v>
      </c>
      <c r="C97" s="10" t="s">
        <v>777</v>
      </c>
      <c r="D97" s="118" t="s">
        <v>774</v>
      </c>
      <c r="E97" s="135"/>
      <c r="F97" s="136"/>
      <c r="G97" s="11" t="s">
        <v>778</v>
      </c>
      <c r="H97" s="14">
        <v>1.1399999999999999</v>
      </c>
      <c r="I97" s="109">
        <f t="shared" si="2"/>
        <v>1.1399999999999999</v>
      </c>
      <c r="J97" s="115"/>
    </row>
    <row r="98" spans="1:10" ht="72">
      <c r="A98" s="114"/>
      <c r="B98" s="107">
        <v>1</v>
      </c>
      <c r="C98" s="10" t="s">
        <v>777</v>
      </c>
      <c r="D98" s="118" t="s">
        <v>779</v>
      </c>
      <c r="E98" s="135"/>
      <c r="F98" s="136"/>
      <c r="G98" s="11" t="s">
        <v>778</v>
      </c>
      <c r="H98" s="14">
        <v>1.26</v>
      </c>
      <c r="I98" s="109">
        <f t="shared" si="2"/>
        <v>1.26</v>
      </c>
      <c r="J98" s="115"/>
    </row>
    <row r="99" spans="1:10" ht="60">
      <c r="A99" s="114"/>
      <c r="B99" s="107">
        <v>1</v>
      </c>
      <c r="C99" s="10" t="s">
        <v>780</v>
      </c>
      <c r="D99" s="118" t="s">
        <v>774</v>
      </c>
      <c r="E99" s="135"/>
      <c r="F99" s="136"/>
      <c r="G99" s="11" t="s">
        <v>781</v>
      </c>
      <c r="H99" s="14">
        <v>1.31</v>
      </c>
      <c r="I99" s="109">
        <f t="shared" si="2"/>
        <v>1.31</v>
      </c>
      <c r="J99" s="115"/>
    </row>
    <row r="100" spans="1:10" ht="60">
      <c r="A100" s="114"/>
      <c r="B100" s="107">
        <v>2</v>
      </c>
      <c r="C100" s="10" t="s">
        <v>780</v>
      </c>
      <c r="D100" s="118" t="s">
        <v>779</v>
      </c>
      <c r="E100" s="135"/>
      <c r="F100" s="136"/>
      <c r="G100" s="11" t="s">
        <v>781</v>
      </c>
      <c r="H100" s="14">
        <v>2.2999999999999998</v>
      </c>
      <c r="I100" s="109">
        <f t="shared" si="2"/>
        <v>4.5999999999999996</v>
      </c>
      <c r="J100" s="115"/>
    </row>
    <row r="101" spans="1:10" ht="72">
      <c r="A101" s="114"/>
      <c r="B101" s="107">
        <v>2</v>
      </c>
      <c r="C101" s="10" t="s">
        <v>782</v>
      </c>
      <c r="D101" s="118" t="s">
        <v>783</v>
      </c>
      <c r="E101" s="135"/>
      <c r="F101" s="136"/>
      <c r="G101" s="11" t="s">
        <v>784</v>
      </c>
      <c r="H101" s="14">
        <v>2.5499999999999998</v>
      </c>
      <c r="I101" s="109">
        <f t="shared" si="2"/>
        <v>5.0999999999999996</v>
      </c>
      <c r="J101" s="115"/>
    </row>
    <row r="102" spans="1:10" ht="96">
      <c r="A102" s="114"/>
      <c r="B102" s="107">
        <v>2</v>
      </c>
      <c r="C102" s="10" t="s">
        <v>649</v>
      </c>
      <c r="D102" s="118" t="s">
        <v>25</v>
      </c>
      <c r="E102" s="135"/>
      <c r="F102" s="136"/>
      <c r="G102" s="11" t="s">
        <v>652</v>
      </c>
      <c r="H102" s="14">
        <v>2.5499999999999998</v>
      </c>
      <c r="I102" s="109">
        <f t="shared" si="2"/>
        <v>5.0999999999999996</v>
      </c>
      <c r="J102" s="115"/>
    </row>
    <row r="103" spans="1:10" ht="96">
      <c r="A103" s="114"/>
      <c r="B103" s="107">
        <v>5</v>
      </c>
      <c r="C103" s="10" t="s">
        <v>65</v>
      </c>
      <c r="D103" s="118" t="s">
        <v>651</v>
      </c>
      <c r="E103" s="135"/>
      <c r="F103" s="136"/>
      <c r="G103" s="11" t="s">
        <v>785</v>
      </c>
      <c r="H103" s="14">
        <v>2.63</v>
      </c>
      <c r="I103" s="109">
        <f t="shared" si="2"/>
        <v>13.149999999999999</v>
      </c>
      <c r="J103" s="115"/>
    </row>
    <row r="104" spans="1:10" ht="96">
      <c r="A104" s="114"/>
      <c r="B104" s="107">
        <v>50</v>
      </c>
      <c r="C104" s="10" t="s">
        <v>65</v>
      </c>
      <c r="D104" s="118" t="s">
        <v>25</v>
      </c>
      <c r="E104" s="135"/>
      <c r="F104" s="136"/>
      <c r="G104" s="11" t="s">
        <v>785</v>
      </c>
      <c r="H104" s="14">
        <v>2.63</v>
      </c>
      <c r="I104" s="109">
        <f t="shared" si="2"/>
        <v>131.5</v>
      </c>
      <c r="J104" s="115"/>
    </row>
    <row r="105" spans="1:10" ht="96">
      <c r="A105" s="114"/>
      <c r="B105" s="107">
        <v>50</v>
      </c>
      <c r="C105" s="10" t="s">
        <v>65</v>
      </c>
      <c r="D105" s="118" t="s">
        <v>67</v>
      </c>
      <c r="E105" s="135"/>
      <c r="F105" s="136"/>
      <c r="G105" s="11" t="s">
        <v>785</v>
      </c>
      <c r="H105" s="14">
        <v>2.63</v>
      </c>
      <c r="I105" s="109">
        <f t="shared" si="2"/>
        <v>131.5</v>
      </c>
      <c r="J105" s="115"/>
    </row>
    <row r="106" spans="1:10" ht="96">
      <c r="A106" s="114"/>
      <c r="B106" s="107">
        <v>50</v>
      </c>
      <c r="C106" s="10" t="s">
        <v>65</v>
      </c>
      <c r="D106" s="118" t="s">
        <v>26</v>
      </c>
      <c r="E106" s="135"/>
      <c r="F106" s="136"/>
      <c r="G106" s="11" t="s">
        <v>785</v>
      </c>
      <c r="H106" s="14">
        <v>2.63</v>
      </c>
      <c r="I106" s="109">
        <f t="shared" si="2"/>
        <v>131.5</v>
      </c>
      <c r="J106" s="115"/>
    </row>
    <row r="107" spans="1:10" ht="96">
      <c r="A107" s="114"/>
      <c r="B107" s="107">
        <v>50</v>
      </c>
      <c r="C107" s="10" t="s">
        <v>786</v>
      </c>
      <c r="D107" s="118" t="s">
        <v>25</v>
      </c>
      <c r="E107" s="135"/>
      <c r="F107" s="136"/>
      <c r="G107" s="11" t="s">
        <v>787</v>
      </c>
      <c r="H107" s="14">
        <v>3.46</v>
      </c>
      <c r="I107" s="109">
        <f t="shared" si="2"/>
        <v>173</v>
      </c>
      <c r="J107" s="115"/>
    </row>
    <row r="108" spans="1:10" ht="96">
      <c r="A108" s="114"/>
      <c r="B108" s="107">
        <v>50</v>
      </c>
      <c r="C108" s="10" t="s">
        <v>786</v>
      </c>
      <c r="D108" s="118" t="s">
        <v>67</v>
      </c>
      <c r="E108" s="135"/>
      <c r="F108" s="136"/>
      <c r="G108" s="11" t="s">
        <v>787</v>
      </c>
      <c r="H108" s="14">
        <v>3.46</v>
      </c>
      <c r="I108" s="109">
        <f t="shared" si="2"/>
        <v>173</v>
      </c>
      <c r="J108" s="115"/>
    </row>
    <row r="109" spans="1:10" ht="96">
      <c r="A109" s="114"/>
      <c r="B109" s="107">
        <v>50</v>
      </c>
      <c r="C109" s="10" t="s">
        <v>786</v>
      </c>
      <c r="D109" s="118" t="s">
        <v>26</v>
      </c>
      <c r="E109" s="135"/>
      <c r="F109" s="136"/>
      <c r="G109" s="11" t="s">
        <v>787</v>
      </c>
      <c r="H109" s="14">
        <v>3.46</v>
      </c>
      <c r="I109" s="109">
        <f t="shared" si="2"/>
        <v>173</v>
      </c>
      <c r="J109" s="115"/>
    </row>
    <row r="110" spans="1:10" ht="96">
      <c r="A110" s="114"/>
      <c r="B110" s="107">
        <v>1</v>
      </c>
      <c r="C110" s="10" t="s">
        <v>788</v>
      </c>
      <c r="D110" s="118" t="s">
        <v>67</v>
      </c>
      <c r="E110" s="135" t="s">
        <v>272</v>
      </c>
      <c r="F110" s="136"/>
      <c r="G110" s="11" t="s">
        <v>789</v>
      </c>
      <c r="H110" s="14">
        <v>3.29</v>
      </c>
      <c r="I110" s="109">
        <f t="shared" si="2"/>
        <v>3.29</v>
      </c>
      <c r="J110" s="115"/>
    </row>
    <row r="111" spans="1:10" ht="96">
      <c r="A111" s="114"/>
      <c r="B111" s="107">
        <v>2</v>
      </c>
      <c r="C111" s="10" t="s">
        <v>788</v>
      </c>
      <c r="D111" s="118" t="s">
        <v>27</v>
      </c>
      <c r="E111" s="135" t="s">
        <v>272</v>
      </c>
      <c r="F111" s="136"/>
      <c r="G111" s="11" t="s">
        <v>789</v>
      </c>
      <c r="H111" s="14">
        <v>3.29</v>
      </c>
      <c r="I111" s="109">
        <f t="shared" si="2"/>
        <v>6.58</v>
      </c>
      <c r="J111" s="115"/>
    </row>
    <row r="112" spans="1:10" ht="96">
      <c r="A112" s="114"/>
      <c r="B112" s="107">
        <v>5</v>
      </c>
      <c r="C112" s="10" t="s">
        <v>68</v>
      </c>
      <c r="D112" s="118" t="s">
        <v>651</v>
      </c>
      <c r="E112" s="135" t="s">
        <v>272</v>
      </c>
      <c r="F112" s="136"/>
      <c r="G112" s="11" t="s">
        <v>790</v>
      </c>
      <c r="H112" s="14">
        <v>3.21</v>
      </c>
      <c r="I112" s="109">
        <f t="shared" si="2"/>
        <v>16.05</v>
      </c>
      <c r="J112" s="115"/>
    </row>
    <row r="113" spans="1:10" ht="96">
      <c r="A113" s="114"/>
      <c r="B113" s="107">
        <v>20</v>
      </c>
      <c r="C113" s="10" t="s">
        <v>473</v>
      </c>
      <c r="D113" s="118" t="s">
        <v>294</v>
      </c>
      <c r="E113" s="135" t="s">
        <v>272</v>
      </c>
      <c r="F113" s="136"/>
      <c r="G113" s="11" t="s">
        <v>475</v>
      </c>
      <c r="H113" s="14">
        <v>3.7</v>
      </c>
      <c r="I113" s="109">
        <f t="shared" si="2"/>
        <v>74</v>
      </c>
      <c r="J113" s="115"/>
    </row>
    <row r="114" spans="1:10" ht="72">
      <c r="A114" s="114"/>
      <c r="B114" s="107">
        <v>1</v>
      </c>
      <c r="C114" s="10" t="s">
        <v>791</v>
      </c>
      <c r="D114" s="118" t="s">
        <v>779</v>
      </c>
      <c r="E114" s="135" t="s">
        <v>273</v>
      </c>
      <c r="F114" s="136"/>
      <c r="G114" s="11" t="s">
        <v>792</v>
      </c>
      <c r="H114" s="14">
        <v>0.73</v>
      </c>
      <c r="I114" s="109">
        <f t="shared" si="2"/>
        <v>0.73</v>
      </c>
      <c r="J114" s="115"/>
    </row>
    <row r="115" spans="1:10" ht="72">
      <c r="A115" s="114"/>
      <c r="B115" s="107">
        <v>1</v>
      </c>
      <c r="C115" s="10" t="s">
        <v>791</v>
      </c>
      <c r="D115" s="118" t="s">
        <v>776</v>
      </c>
      <c r="E115" s="135" t="s">
        <v>273</v>
      </c>
      <c r="F115" s="136"/>
      <c r="G115" s="11" t="s">
        <v>792</v>
      </c>
      <c r="H115" s="14">
        <v>0.86</v>
      </c>
      <c r="I115" s="109">
        <f t="shared" si="2"/>
        <v>0.86</v>
      </c>
      <c r="J115" s="115"/>
    </row>
    <row r="116" spans="1:10" ht="72">
      <c r="A116" s="114"/>
      <c r="B116" s="107">
        <v>1</v>
      </c>
      <c r="C116" s="10" t="s">
        <v>791</v>
      </c>
      <c r="D116" s="118" t="s">
        <v>783</v>
      </c>
      <c r="E116" s="135" t="s">
        <v>273</v>
      </c>
      <c r="F116" s="136"/>
      <c r="G116" s="11" t="s">
        <v>792</v>
      </c>
      <c r="H116" s="14">
        <v>0.93</v>
      </c>
      <c r="I116" s="109">
        <f t="shared" si="2"/>
        <v>0.93</v>
      </c>
      <c r="J116" s="115"/>
    </row>
    <row r="117" spans="1:10" ht="72">
      <c r="A117" s="114"/>
      <c r="B117" s="107">
        <v>1</v>
      </c>
      <c r="C117" s="10" t="s">
        <v>791</v>
      </c>
      <c r="D117" s="118" t="s">
        <v>793</v>
      </c>
      <c r="E117" s="135" t="s">
        <v>583</v>
      </c>
      <c r="F117" s="136"/>
      <c r="G117" s="11" t="s">
        <v>792</v>
      </c>
      <c r="H117" s="14">
        <v>1.03</v>
      </c>
      <c r="I117" s="109">
        <f t="shared" si="2"/>
        <v>1.03</v>
      </c>
      <c r="J117" s="115"/>
    </row>
    <row r="118" spans="1:10" ht="72">
      <c r="A118" s="114"/>
      <c r="B118" s="107">
        <v>1</v>
      </c>
      <c r="C118" s="10" t="s">
        <v>791</v>
      </c>
      <c r="D118" s="118" t="s">
        <v>794</v>
      </c>
      <c r="E118" s="135" t="s">
        <v>583</v>
      </c>
      <c r="F118" s="136"/>
      <c r="G118" s="11" t="s">
        <v>792</v>
      </c>
      <c r="H118" s="14">
        <v>1.0900000000000001</v>
      </c>
      <c r="I118" s="109">
        <f t="shared" ref="I118:I129" si="3">H118*B118</f>
        <v>1.0900000000000001</v>
      </c>
      <c r="J118" s="115"/>
    </row>
    <row r="119" spans="1:10" ht="120">
      <c r="A119" s="114"/>
      <c r="B119" s="107">
        <v>3</v>
      </c>
      <c r="C119" s="10" t="s">
        <v>795</v>
      </c>
      <c r="D119" s="118" t="s">
        <v>774</v>
      </c>
      <c r="E119" s="135"/>
      <c r="F119" s="136"/>
      <c r="G119" s="11" t="s">
        <v>796</v>
      </c>
      <c r="H119" s="14">
        <v>0.76</v>
      </c>
      <c r="I119" s="109">
        <f t="shared" si="3"/>
        <v>2.2800000000000002</v>
      </c>
      <c r="J119" s="115"/>
    </row>
    <row r="120" spans="1:10" ht="120">
      <c r="A120" s="114"/>
      <c r="B120" s="107">
        <v>2</v>
      </c>
      <c r="C120" s="10" t="s">
        <v>795</v>
      </c>
      <c r="D120" s="118" t="s">
        <v>783</v>
      </c>
      <c r="E120" s="135"/>
      <c r="F120" s="136"/>
      <c r="G120" s="11" t="s">
        <v>796</v>
      </c>
      <c r="H120" s="14">
        <v>1.22</v>
      </c>
      <c r="I120" s="109">
        <f t="shared" si="3"/>
        <v>2.44</v>
      </c>
      <c r="J120" s="115"/>
    </row>
    <row r="121" spans="1:10" ht="132">
      <c r="A121" s="114"/>
      <c r="B121" s="107">
        <v>3</v>
      </c>
      <c r="C121" s="10" t="s">
        <v>797</v>
      </c>
      <c r="D121" s="118" t="s">
        <v>798</v>
      </c>
      <c r="E121" s="135" t="s">
        <v>272</v>
      </c>
      <c r="F121" s="136"/>
      <c r="G121" s="11" t="s">
        <v>799</v>
      </c>
      <c r="H121" s="14">
        <v>1.8</v>
      </c>
      <c r="I121" s="109">
        <f t="shared" si="3"/>
        <v>5.4</v>
      </c>
      <c r="J121" s="115"/>
    </row>
    <row r="122" spans="1:10" ht="132">
      <c r="A122" s="114"/>
      <c r="B122" s="107">
        <v>1</v>
      </c>
      <c r="C122" s="10" t="s">
        <v>797</v>
      </c>
      <c r="D122" s="118" t="s">
        <v>794</v>
      </c>
      <c r="E122" s="135" t="s">
        <v>272</v>
      </c>
      <c r="F122" s="136"/>
      <c r="G122" s="11" t="s">
        <v>799</v>
      </c>
      <c r="H122" s="14">
        <v>3.04</v>
      </c>
      <c r="I122" s="109">
        <f t="shared" si="3"/>
        <v>3.04</v>
      </c>
      <c r="J122" s="115"/>
    </row>
    <row r="123" spans="1:10" ht="132">
      <c r="A123" s="114"/>
      <c r="B123" s="107">
        <v>2</v>
      </c>
      <c r="C123" s="10" t="s">
        <v>797</v>
      </c>
      <c r="D123" s="118" t="s">
        <v>743</v>
      </c>
      <c r="E123" s="135" t="s">
        <v>272</v>
      </c>
      <c r="F123" s="136"/>
      <c r="G123" s="11" t="s">
        <v>799</v>
      </c>
      <c r="H123" s="14">
        <v>4.2</v>
      </c>
      <c r="I123" s="109">
        <f t="shared" si="3"/>
        <v>8.4</v>
      </c>
      <c r="J123" s="115"/>
    </row>
    <row r="124" spans="1:10" ht="72">
      <c r="A124" s="114"/>
      <c r="B124" s="107">
        <v>5</v>
      </c>
      <c r="C124" s="10" t="s">
        <v>800</v>
      </c>
      <c r="D124" s="118" t="s">
        <v>651</v>
      </c>
      <c r="E124" s="135"/>
      <c r="F124" s="136"/>
      <c r="G124" s="11" t="s">
        <v>801</v>
      </c>
      <c r="H124" s="14">
        <v>3.95</v>
      </c>
      <c r="I124" s="109">
        <f t="shared" si="3"/>
        <v>19.75</v>
      </c>
      <c r="J124" s="115"/>
    </row>
    <row r="125" spans="1:10" ht="72">
      <c r="A125" s="114"/>
      <c r="B125" s="107">
        <v>5</v>
      </c>
      <c r="C125" s="10" t="s">
        <v>800</v>
      </c>
      <c r="D125" s="118" t="s">
        <v>25</v>
      </c>
      <c r="E125" s="135"/>
      <c r="F125" s="136"/>
      <c r="G125" s="11" t="s">
        <v>801</v>
      </c>
      <c r="H125" s="14">
        <v>3.95</v>
      </c>
      <c r="I125" s="109">
        <f t="shared" si="3"/>
        <v>19.75</v>
      </c>
      <c r="J125" s="115"/>
    </row>
    <row r="126" spans="1:10" ht="120">
      <c r="A126" s="114"/>
      <c r="B126" s="107">
        <v>1</v>
      </c>
      <c r="C126" s="10" t="s">
        <v>802</v>
      </c>
      <c r="D126" s="118"/>
      <c r="E126" s="135"/>
      <c r="F126" s="136"/>
      <c r="G126" s="11" t="s">
        <v>803</v>
      </c>
      <c r="H126" s="14">
        <v>1.24</v>
      </c>
      <c r="I126" s="109">
        <f t="shared" si="3"/>
        <v>1.24</v>
      </c>
      <c r="J126" s="115"/>
    </row>
    <row r="127" spans="1:10" ht="156">
      <c r="A127" s="114"/>
      <c r="B127" s="107">
        <v>5</v>
      </c>
      <c r="C127" s="10" t="s">
        <v>804</v>
      </c>
      <c r="D127" s="118" t="s">
        <v>107</v>
      </c>
      <c r="E127" s="135"/>
      <c r="F127" s="136"/>
      <c r="G127" s="11" t="s">
        <v>805</v>
      </c>
      <c r="H127" s="14">
        <v>6.12</v>
      </c>
      <c r="I127" s="109">
        <f t="shared" si="3"/>
        <v>30.6</v>
      </c>
      <c r="J127" s="115"/>
    </row>
    <row r="128" spans="1:10" ht="144">
      <c r="A128" s="114"/>
      <c r="B128" s="107">
        <v>3</v>
      </c>
      <c r="C128" s="10" t="s">
        <v>806</v>
      </c>
      <c r="D128" s="118" t="s">
        <v>107</v>
      </c>
      <c r="E128" s="135"/>
      <c r="F128" s="136"/>
      <c r="G128" s="11" t="s">
        <v>807</v>
      </c>
      <c r="H128" s="14">
        <v>3.97</v>
      </c>
      <c r="I128" s="109">
        <f t="shared" si="3"/>
        <v>11.91</v>
      </c>
      <c r="J128" s="115"/>
    </row>
    <row r="129" spans="1:10" ht="144">
      <c r="A129" s="114"/>
      <c r="B129" s="108">
        <v>1</v>
      </c>
      <c r="C129" s="12" t="s">
        <v>808</v>
      </c>
      <c r="D129" s="119" t="s">
        <v>107</v>
      </c>
      <c r="E129" s="137"/>
      <c r="F129" s="138"/>
      <c r="G129" s="13" t="s">
        <v>809</v>
      </c>
      <c r="H129" s="15">
        <v>3.89</v>
      </c>
      <c r="I129" s="110">
        <f t="shared" si="3"/>
        <v>3.89</v>
      </c>
      <c r="J129" s="115"/>
    </row>
  </sheetData>
  <mergeCells count="112">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6" width="9"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2009.4199999999998</v>
      </c>
      <c r="O2" t="s">
        <v>182</v>
      </c>
    </row>
    <row r="3" spans="1:15" ht="12.75" customHeight="1">
      <c r="A3" s="114"/>
      <c r="B3" s="121" t="s">
        <v>135</v>
      </c>
      <c r="C3" s="120"/>
      <c r="D3" s="120"/>
      <c r="E3" s="120"/>
      <c r="F3" s="120"/>
      <c r="G3" s="120"/>
      <c r="H3" s="120"/>
      <c r="I3" s="120"/>
      <c r="J3" s="120"/>
      <c r="K3" s="120"/>
      <c r="L3" s="115"/>
      <c r="N3">
        <v>2009.4199999999998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953</v>
      </c>
      <c r="C10" s="120"/>
      <c r="D10" s="120"/>
      <c r="E10" s="120"/>
      <c r="F10" s="115"/>
      <c r="G10" s="116"/>
      <c r="H10" s="116" t="s">
        <v>713</v>
      </c>
      <c r="I10" s="120"/>
      <c r="J10" s="120"/>
      <c r="K10" s="139">
        <f>IF(Invoice!J10&lt;&gt;"",Invoice!J10,"")</f>
        <v>52735</v>
      </c>
      <c r="L10" s="115"/>
    </row>
    <row r="11" spans="1:15" ht="12.75" customHeight="1">
      <c r="A11" s="114"/>
      <c r="B11" s="114" t="s">
        <v>954</v>
      </c>
      <c r="C11" s="120"/>
      <c r="D11" s="120"/>
      <c r="E11" s="120"/>
      <c r="F11" s="115"/>
      <c r="G11" s="116"/>
      <c r="H11" s="116" t="s">
        <v>714</v>
      </c>
      <c r="I11" s="120"/>
      <c r="J11" s="120"/>
      <c r="K11" s="140"/>
      <c r="L11" s="115"/>
    </row>
    <row r="12" spans="1:15" ht="12.75" customHeight="1">
      <c r="A12" s="114"/>
      <c r="B12" s="114" t="s">
        <v>958</v>
      </c>
      <c r="C12" s="120"/>
      <c r="D12" s="120"/>
      <c r="E12" s="120"/>
      <c r="F12" s="115"/>
      <c r="G12" s="116"/>
      <c r="H12" s="116" t="s">
        <v>958</v>
      </c>
      <c r="I12" s="120"/>
      <c r="J12" s="120"/>
      <c r="K12" s="120"/>
      <c r="L12" s="115"/>
    </row>
    <row r="13" spans="1:15" ht="12.75" customHeight="1">
      <c r="A13" s="114"/>
      <c r="B13" s="114" t="s">
        <v>959</v>
      </c>
      <c r="C13" s="120"/>
      <c r="D13" s="120"/>
      <c r="E13" s="120"/>
      <c r="F13" s="115"/>
      <c r="G13" s="116"/>
      <c r="H13" s="116" t="s">
        <v>959</v>
      </c>
      <c r="I13" s="120"/>
      <c r="J13" s="120"/>
      <c r="K13" s="99" t="s">
        <v>11</v>
      </c>
      <c r="L13" s="115"/>
    </row>
    <row r="14" spans="1:15" ht="15" customHeight="1">
      <c r="A14" s="114"/>
      <c r="B14" s="114" t="s">
        <v>710</v>
      </c>
      <c r="C14" s="120"/>
      <c r="D14" s="120"/>
      <c r="E14" s="120"/>
      <c r="F14" s="115"/>
      <c r="G14" s="116"/>
      <c r="H14" s="116" t="s">
        <v>710</v>
      </c>
      <c r="I14" s="120"/>
      <c r="J14" s="120"/>
      <c r="K14" s="141">
        <f>Invoice!J14</f>
        <v>45294</v>
      </c>
      <c r="L14" s="115"/>
    </row>
    <row r="15" spans="1:15" ht="15" customHeight="1">
      <c r="A15" s="114"/>
      <c r="B15" s="130" t="s">
        <v>955</v>
      </c>
      <c r="C15" s="7"/>
      <c r="D15" s="7"/>
      <c r="E15" s="7"/>
      <c r="F15" s="8"/>
      <c r="G15" s="116"/>
      <c r="H15" s="134" t="s">
        <v>955</v>
      </c>
      <c r="I15" s="120"/>
      <c r="J15" s="120"/>
      <c r="K15" s="142"/>
      <c r="L15" s="115"/>
    </row>
    <row r="16" spans="1:15" ht="15" customHeight="1">
      <c r="A16" s="114"/>
      <c r="B16" s="120"/>
      <c r="C16" s="120"/>
      <c r="D16" s="120"/>
      <c r="E16" s="120"/>
      <c r="F16" s="120"/>
      <c r="G16" s="120"/>
      <c r="H16" s="120"/>
      <c r="I16" s="123" t="s">
        <v>142</v>
      </c>
      <c r="J16" s="123" t="s">
        <v>142</v>
      </c>
      <c r="K16" s="129">
        <v>41222</v>
      </c>
      <c r="L16" s="115"/>
    </row>
    <row r="17" spans="1:12" ht="12.75" customHeight="1">
      <c r="A17" s="114"/>
      <c r="B17" s="120" t="s">
        <v>717</v>
      </c>
      <c r="C17" s="120"/>
      <c r="D17" s="120"/>
      <c r="E17" s="120"/>
      <c r="F17" s="120"/>
      <c r="G17" s="120"/>
      <c r="H17" s="120"/>
      <c r="I17" s="123" t="s">
        <v>143</v>
      </c>
      <c r="J17" s="123" t="s">
        <v>143</v>
      </c>
      <c r="K17" s="129" t="str">
        <f>IF(Invoice!J17&lt;&gt;"",Invoice!J17,"")</f>
        <v>Didi</v>
      </c>
      <c r="L17" s="115"/>
    </row>
    <row r="18" spans="1:12" ht="18" customHeight="1">
      <c r="A18" s="114"/>
      <c r="B18" s="120" t="s">
        <v>711</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customHeight="1">
      <c r="A22" s="114"/>
      <c r="B22" s="107">
        <f>'Tax Invoice'!D18</f>
        <v>50</v>
      </c>
      <c r="C22" s="10" t="s">
        <v>104</v>
      </c>
      <c r="D22" s="10" t="s">
        <v>104</v>
      </c>
      <c r="E22" s="118" t="s">
        <v>25</v>
      </c>
      <c r="F22" s="135"/>
      <c r="G22" s="136"/>
      <c r="H22" s="11" t="s">
        <v>718</v>
      </c>
      <c r="I22" s="14">
        <f t="shared" ref="I22:I53" si="0">ROUNDUP(J22*$N$1,2)</f>
        <v>0.08</v>
      </c>
      <c r="J22" s="14">
        <v>0.26</v>
      </c>
      <c r="K22" s="109">
        <f t="shared" ref="K22:K53" si="1">I22*B22</f>
        <v>4</v>
      </c>
      <c r="L22" s="115"/>
    </row>
    <row r="23" spans="1:12" ht="12.75" customHeight="1">
      <c r="A23" s="114"/>
      <c r="B23" s="107">
        <f>'Tax Invoice'!D19</f>
        <v>50</v>
      </c>
      <c r="C23" s="10" t="s">
        <v>104</v>
      </c>
      <c r="D23" s="10" t="s">
        <v>104</v>
      </c>
      <c r="E23" s="118" t="s">
        <v>26</v>
      </c>
      <c r="F23" s="135"/>
      <c r="G23" s="136"/>
      <c r="H23" s="11" t="s">
        <v>718</v>
      </c>
      <c r="I23" s="14">
        <f t="shared" si="0"/>
        <v>0.08</v>
      </c>
      <c r="J23" s="14">
        <v>0.26</v>
      </c>
      <c r="K23" s="109">
        <f t="shared" si="1"/>
        <v>4</v>
      </c>
      <c r="L23" s="115"/>
    </row>
    <row r="24" spans="1:12" ht="12.75" customHeight="1">
      <c r="A24" s="114"/>
      <c r="B24" s="107">
        <f>'Tax Invoice'!D20</f>
        <v>30</v>
      </c>
      <c r="C24" s="10" t="s">
        <v>104</v>
      </c>
      <c r="D24" s="10" t="s">
        <v>104</v>
      </c>
      <c r="E24" s="118" t="s">
        <v>27</v>
      </c>
      <c r="F24" s="135"/>
      <c r="G24" s="136"/>
      <c r="H24" s="11" t="s">
        <v>718</v>
      </c>
      <c r="I24" s="14">
        <f t="shared" si="0"/>
        <v>0.08</v>
      </c>
      <c r="J24" s="14">
        <v>0.26</v>
      </c>
      <c r="K24" s="109">
        <f t="shared" si="1"/>
        <v>2.4</v>
      </c>
      <c r="L24" s="115"/>
    </row>
    <row r="25" spans="1:12" ht="12.75" customHeight="1">
      <c r="A25" s="114"/>
      <c r="B25" s="107">
        <f>'Tax Invoice'!D21</f>
        <v>20</v>
      </c>
      <c r="C25" s="10" t="s">
        <v>104</v>
      </c>
      <c r="D25" s="10" t="s">
        <v>810</v>
      </c>
      <c r="E25" s="118" t="s">
        <v>29</v>
      </c>
      <c r="F25" s="135"/>
      <c r="G25" s="136"/>
      <c r="H25" s="11" t="s">
        <v>718</v>
      </c>
      <c r="I25" s="14">
        <f t="shared" si="0"/>
        <v>0.09</v>
      </c>
      <c r="J25" s="14">
        <v>0.28000000000000003</v>
      </c>
      <c r="K25" s="109">
        <f t="shared" si="1"/>
        <v>1.7999999999999998</v>
      </c>
      <c r="L25" s="115"/>
    </row>
    <row r="26" spans="1:12" ht="12.75" customHeight="1">
      <c r="A26" s="114"/>
      <c r="B26" s="107">
        <f>'Tax Invoice'!D22</f>
        <v>20</v>
      </c>
      <c r="C26" s="10" t="s">
        <v>30</v>
      </c>
      <c r="D26" s="10" t="s">
        <v>811</v>
      </c>
      <c r="E26" s="118" t="s">
        <v>38</v>
      </c>
      <c r="F26" s="135"/>
      <c r="G26" s="136"/>
      <c r="H26" s="11" t="s">
        <v>719</v>
      </c>
      <c r="I26" s="14">
        <f t="shared" si="0"/>
        <v>0.14000000000000001</v>
      </c>
      <c r="J26" s="14">
        <v>0.45</v>
      </c>
      <c r="K26" s="109">
        <f t="shared" si="1"/>
        <v>2.8000000000000003</v>
      </c>
      <c r="L26" s="115"/>
    </row>
    <row r="27" spans="1:12" ht="12.75" customHeight="1">
      <c r="A27" s="114"/>
      <c r="B27" s="107">
        <f>'Tax Invoice'!D23</f>
        <v>20</v>
      </c>
      <c r="C27" s="10" t="s">
        <v>30</v>
      </c>
      <c r="D27" s="10" t="s">
        <v>811</v>
      </c>
      <c r="E27" s="118" t="s">
        <v>39</v>
      </c>
      <c r="F27" s="135"/>
      <c r="G27" s="136"/>
      <c r="H27" s="11" t="s">
        <v>719</v>
      </c>
      <c r="I27" s="14">
        <f t="shared" si="0"/>
        <v>0.14000000000000001</v>
      </c>
      <c r="J27" s="14">
        <v>0.45</v>
      </c>
      <c r="K27" s="109">
        <f t="shared" si="1"/>
        <v>2.8000000000000003</v>
      </c>
      <c r="L27" s="115"/>
    </row>
    <row r="28" spans="1:12" ht="12.75" customHeight="1">
      <c r="A28" s="114"/>
      <c r="B28" s="107">
        <f>'Tax Invoice'!D24</f>
        <v>50</v>
      </c>
      <c r="C28" s="10" t="s">
        <v>720</v>
      </c>
      <c r="D28" s="10" t="s">
        <v>720</v>
      </c>
      <c r="E28" s="118" t="s">
        <v>29</v>
      </c>
      <c r="F28" s="135"/>
      <c r="G28" s="136"/>
      <c r="H28" s="11" t="s">
        <v>721</v>
      </c>
      <c r="I28" s="14">
        <f t="shared" si="0"/>
        <v>9.9999999999999992E-2</v>
      </c>
      <c r="J28" s="14">
        <v>0.31</v>
      </c>
      <c r="K28" s="109">
        <f t="shared" si="1"/>
        <v>5</v>
      </c>
      <c r="L28" s="115"/>
    </row>
    <row r="29" spans="1:12" ht="12.75" customHeight="1">
      <c r="A29" s="114"/>
      <c r="B29" s="107">
        <f>'Tax Invoice'!D25</f>
        <v>20</v>
      </c>
      <c r="C29" s="10" t="s">
        <v>720</v>
      </c>
      <c r="D29" s="10" t="s">
        <v>720</v>
      </c>
      <c r="E29" s="118" t="s">
        <v>47</v>
      </c>
      <c r="F29" s="135"/>
      <c r="G29" s="136"/>
      <c r="H29" s="11" t="s">
        <v>721</v>
      </c>
      <c r="I29" s="14">
        <f t="shared" si="0"/>
        <v>9.9999999999999992E-2</v>
      </c>
      <c r="J29" s="14">
        <v>0.31</v>
      </c>
      <c r="K29" s="109">
        <f t="shared" si="1"/>
        <v>1.9999999999999998</v>
      </c>
      <c r="L29" s="115"/>
    </row>
    <row r="30" spans="1:12" ht="12.75" customHeight="1">
      <c r="A30" s="114"/>
      <c r="B30" s="107">
        <f>'Tax Invoice'!D26</f>
        <v>50</v>
      </c>
      <c r="C30" s="10" t="s">
        <v>720</v>
      </c>
      <c r="D30" s="10" t="s">
        <v>720</v>
      </c>
      <c r="E30" s="118" t="s">
        <v>49</v>
      </c>
      <c r="F30" s="135"/>
      <c r="G30" s="136"/>
      <c r="H30" s="11" t="s">
        <v>721</v>
      </c>
      <c r="I30" s="14">
        <f t="shared" si="0"/>
        <v>9.9999999999999992E-2</v>
      </c>
      <c r="J30" s="14">
        <v>0.31</v>
      </c>
      <c r="K30" s="109">
        <f t="shared" si="1"/>
        <v>5</v>
      </c>
      <c r="L30" s="115"/>
    </row>
    <row r="31" spans="1:12" ht="24" customHeight="1">
      <c r="A31" s="114"/>
      <c r="B31" s="107">
        <f>'Tax Invoice'!D27</f>
        <v>20</v>
      </c>
      <c r="C31" s="10" t="s">
        <v>722</v>
      </c>
      <c r="D31" s="10" t="s">
        <v>722</v>
      </c>
      <c r="E31" s="118" t="s">
        <v>25</v>
      </c>
      <c r="F31" s="135"/>
      <c r="G31" s="136"/>
      <c r="H31" s="11" t="s">
        <v>723</v>
      </c>
      <c r="I31" s="14">
        <f t="shared" si="0"/>
        <v>9.9999999999999992E-2</v>
      </c>
      <c r="J31" s="14">
        <v>0.31</v>
      </c>
      <c r="K31" s="109">
        <f t="shared" si="1"/>
        <v>1.9999999999999998</v>
      </c>
      <c r="L31" s="115"/>
    </row>
    <row r="32" spans="1:12" ht="24" customHeight="1">
      <c r="A32" s="114"/>
      <c r="B32" s="107">
        <f>'Tax Invoice'!D28</f>
        <v>20</v>
      </c>
      <c r="C32" s="10" t="s">
        <v>722</v>
      </c>
      <c r="D32" s="10" t="s">
        <v>722</v>
      </c>
      <c r="E32" s="118" t="s">
        <v>26</v>
      </c>
      <c r="F32" s="135"/>
      <c r="G32" s="136"/>
      <c r="H32" s="11" t="s">
        <v>723</v>
      </c>
      <c r="I32" s="14">
        <f t="shared" si="0"/>
        <v>9.9999999999999992E-2</v>
      </c>
      <c r="J32" s="14">
        <v>0.31</v>
      </c>
      <c r="K32" s="109">
        <f t="shared" si="1"/>
        <v>1.9999999999999998</v>
      </c>
      <c r="L32" s="115"/>
    </row>
    <row r="33" spans="1:12" ht="24" customHeight="1">
      <c r="A33" s="114"/>
      <c r="B33" s="107">
        <f>'Tax Invoice'!D29</f>
        <v>50</v>
      </c>
      <c r="C33" s="10" t="s">
        <v>724</v>
      </c>
      <c r="D33" s="10" t="s">
        <v>724</v>
      </c>
      <c r="E33" s="118" t="s">
        <v>25</v>
      </c>
      <c r="F33" s="135"/>
      <c r="G33" s="136"/>
      <c r="H33" s="11" t="s">
        <v>725</v>
      </c>
      <c r="I33" s="14">
        <f t="shared" si="0"/>
        <v>0.08</v>
      </c>
      <c r="J33" s="14">
        <v>0.26</v>
      </c>
      <c r="K33" s="109">
        <f t="shared" si="1"/>
        <v>4</v>
      </c>
      <c r="L33" s="115"/>
    </row>
    <row r="34" spans="1:12" ht="24" customHeight="1">
      <c r="A34" s="114"/>
      <c r="B34" s="107">
        <f>'Tax Invoice'!D30</f>
        <v>50</v>
      </c>
      <c r="C34" s="10" t="s">
        <v>724</v>
      </c>
      <c r="D34" s="10" t="s">
        <v>724</v>
      </c>
      <c r="E34" s="118" t="s">
        <v>26</v>
      </c>
      <c r="F34" s="135"/>
      <c r="G34" s="136"/>
      <c r="H34" s="11" t="s">
        <v>725</v>
      </c>
      <c r="I34" s="14">
        <f t="shared" si="0"/>
        <v>0.08</v>
      </c>
      <c r="J34" s="14">
        <v>0.26</v>
      </c>
      <c r="K34" s="109">
        <f t="shared" si="1"/>
        <v>4</v>
      </c>
      <c r="L34" s="115"/>
    </row>
    <row r="35" spans="1:12" ht="24" customHeight="1">
      <c r="A35" s="114"/>
      <c r="B35" s="107">
        <f>'Tax Invoice'!D31</f>
        <v>30</v>
      </c>
      <c r="C35" s="10" t="s">
        <v>724</v>
      </c>
      <c r="D35" s="10" t="s">
        <v>724</v>
      </c>
      <c r="E35" s="118" t="s">
        <v>27</v>
      </c>
      <c r="F35" s="135"/>
      <c r="G35" s="136"/>
      <c r="H35" s="11" t="s">
        <v>725</v>
      </c>
      <c r="I35" s="14">
        <f t="shared" si="0"/>
        <v>0.08</v>
      </c>
      <c r="J35" s="14">
        <v>0.26</v>
      </c>
      <c r="K35" s="109">
        <f t="shared" si="1"/>
        <v>2.4</v>
      </c>
      <c r="L35" s="115"/>
    </row>
    <row r="36" spans="1:12" ht="24" customHeight="1">
      <c r="A36" s="114"/>
      <c r="B36" s="107">
        <f>'Tax Invoice'!D32</f>
        <v>30</v>
      </c>
      <c r="C36" s="10" t="s">
        <v>724</v>
      </c>
      <c r="D36" s="10" t="s">
        <v>812</v>
      </c>
      <c r="E36" s="118" t="s">
        <v>28</v>
      </c>
      <c r="F36" s="135"/>
      <c r="G36" s="136"/>
      <c r="H36" s="11" t="s">
        <v>725</v>
      </c>
      <c r="I36" s="14">
        <f t="shared" si="0"/>
        <v>9.9999999999999992E-2</v>
      </c>
      <c r="J36" s="14">
        <v>0.31</v>
      </c>
      <c r="K36" s="109">
        <f t="shared" si="1"/>
        <v>2.9999999999999996</v>
      </c>
      <c r="L36" s="115"/>
    </row>
    <row r="37" spans="1:12" ht="24" customHeight="1">
      <c r="A37" s="114"/>
      <c r="B37" s="107">
        <f>'Tax Invoice'!D33</f>
        <v>1</v>
      </c>
      <c r="C37" s="10" t="s">
        <v>726</v>
      </c>
      <c r="D37" s="10" t="s">
        <v>726</v>
      </c>
      <c r="E37" s="118" t="s">
        <v>25</v>
      </c>
      <c r="F37" s="135" t="s">
        <v>673</v>
      </c>
      <c r="G37" s="136"/>
      <c r="H37" s="11" t="s">
        <v>727</v>
      </c>
      <c r="I37" s="14">
        <f t="shared" si="0"/>
        <v>0.3</v>
      </c>
      <c r="J37" s="14">
        <v>0.98</v>
      </c>
      <c r="K37" s="109">
        <f t="shared" si="1"/>
        <v>0.3</v>
      </c>
      <c r="L37" s="115"/>
    </row>
    <row r="38" spans="1:12" ht="24" customHeight="1">
      <c r="A38" s="114"/>
      <c r="B38" s="107">
        <f>'Tax Invoice'!D34</f>
        <v>2</v>
      </c>
      <c r="C38" s="10" t="s">
        <v>726</v>
      </c>
      <c r="D38" s="10" t="s">
        <v>726</v>
      </c>
      <c r="E38" s="118" t="s">
        <v>26</v>
      </c>
      <c r="F38" s="135" t="s">
        <v>271</v>
      </c>
      <c r="G38" s="136"/>
      <c r="H38" s="11" t="s">
        <v>727</v>
      </c>
      <c r="I38" s="14">
        <f t="shared" si="0"/>
        <v>0.3</v>
      </c>
      <c r="J38" s="14">
        <v>0.98</v>
      </c>
      <c r="K38" s="109">
        <f t="shared" si="1"/>
        <v>0.6</v>
      </c>
      <c r="L38" s="115"/>
    </row>
    <row r="39" spans="1:12" ht="24" customHeight="1">
      <c r="A39" s="114"/>
      <c r="B39" s="107">
        <f>'Tax Invoice'!D35</f>
        <v>30</v>
      </c>
      <c r="C39" s="10" t="s">
        <v>728</v>
      </c>
      <c r="D39" s="10" t="s">
        <v>728</v>
      </c>
      <c r="E39" s="118" t="s">
        <v>23</v>
      </c>
      <c r="F39" s="135"/>
      <c r="G39" s="136"/>
      <c r="H39" s="11" t="s">
        <v>729</v>
      </c>
      <c r="I39" s="14">
        <f t="shared" si="0"/>
        <v>0.11</v>
      </c>
      <c r="J39" s="14">
        <v>0.36</v>
      </c>
      <c r="K39" s="109">
        <f t="shared" si="1"/>
        <v>3.3</v>
      </c>
      <c r="L39" s="115"/>
    </row>
    <row r="40" spans="1:12" ht="24" customHeight="1">
      <c r="A40" s="114"/>
      <c r="B40" s="107">
        <f>'Tax Invoice'!D36</f>
        <v>30</v>
      </c>
      <c r="C40" s="10" t="s">
        <v>728</v>
      </c>
      <c r="D40" s="10" t="s">
        <v>728</v>
      </c>
      <c r="E40" s="118" t="s">
        <v>25</v>
      </c>
      <c r="F40" s="135"/>
      <c r="G40" s="136"/>
      <c r="H40" s="11" t="s">
        <v>729</v>
      </c>
      <c r="I40" s="14">
        <f t="shared" si="0"/>
        <v>0.11</v>
      </c>
      <c r="J40" s="14">
        <v>0.36</v>
      </c>
      <c r="K40" s="109">
        <f t="shared" si="1"/>
        <v>3.3</v>
      </c>
      <c r="L40" s="115"/>
    </row>
    <row r="41" spans="1:12" ht="24" customHeight="1">
      <c r="A41" s="114"/>
      <c r="B41" s="107">
        <f>'Tax Invoice'!D37</f>
        <v>30</v>
      </c>
      <c r="C41" s="10" t="s">
        <v>728</v>
      </c>
      <c r="D41" s="10" t="s">
        <v>728</v>
      </c>
      <c r="E41" s="118" t="s">
        <v>29</v>
      </c>
      <c r="F41" s="135"/>
      <c r="G41" s="136"/>
      <c r="H41" s="11" t="s">
        <v>729</v>
      </c>
      <c r="I41" s="14">
        <f t="shared" si="0"/>
        <v>0.11</v>
      </c>
      <c r="J41" s="14">
        <v>0.36</v>
      </c>
      <c r="K41" s="109">
        <f t="shared" si="1"/>
        <v>3.3</v>
      </c>
      <c r="L41" s="115"/>
    </row>
    <row r="42" spans="1:12" ht="24" customHeight="1">
      <c r="A42" s="114"/>
      <c r="B42" s="107">
        <f>'Tax Invoice'!D38</f>
        <v>50</v>
      </c>
      <c r="C42" s="10" t="s">
        <v>730</v>
      </c>
      <c r="D42" s="10" t="s">
        <v>730</v>
      </c>
      <c r="E42" s="118" t="s">
        <v>26</v>
      </c>
      <c r="F42" s="135"/>
      <c r="G42" s="136"/>
      <c r="H42" s="11" t="s">
        <v>731</v>
      </c>
      <c r="I42" s="14">
        <f t="shared" si="0"/>
        <v>0.12</v>
      </c>
      <c r="J42" s="14">
        <v>0.4</v>
      </c>
      <c r="K42" s="109">
        <f t="shared" si="1"/>
        <v>6</v>
      </c>
      <c r="L42" s="115"/>
    </row>
    <row r="43" spans="1:12" ht="24" customHeight="1">
      <c r="A43" s="114"/>
      <c r="B43" s="107">
        <f>'Tax Invoice'!D39</f>
        <v>5</v>
      </c>
      <c r="C43" s="10" t="s">
        <v>732</v>
      </c>
      <c r="D43" s="10" t="s">
        <v>732</v>
      </c>
      <c r="E43" s="118" t="s">
        <v>23</v>
      </c>
      <c r="F43" s="135" t="s">
        <v>272</v>
      </c>
      <c r="G43" s="136"/>
      <c r="H43" s="11" t="s">
        <v>733</v>
      </c>
      <c r="I43" s="14">
        <f t="shared" si="0"/>
        <v>0.3</v>
      </c>
      <c r="J43" s="14">
        <v>0.98</v>
      </c>
      <c r="K43" s="109">
        <f t="shared" si="1"/>
        <v>1.5</v>
      </c>
      <c r="L43" s="115"/>
    </row>
    <row r="44" spans="1:12" ht="24" customHeight="1">
      <c r="A44" s="114"/>
      <c r="B44" s="107">
        <f>'Tax Invoice'!D40</f>
        <v>5</v>
      </c>
      <c r="C44" s="10" t="s">
        <v>732</v>
      </c>
      <c r="D44" s="10" t="s">
        <v>732</v>
      </c>
      <c r="E44" s="118" t="s">
        <v>651</v>
      </c>
      <c r="F44" s="135" t="s">
        <v>272</v>
      </c>
      <c r="G44" s="136"/>
      <c r="H44" s="11" t="s">
        <v>733</v>
      </c>
      <c r="I44" s="14">
        <f t="shared" si="0"/>
        <v>0.3</v>
      </c>
      <c r="J44" s="14">
        <v>0.98</v>
      </c>
      <c r="K44" s="109">
        <f t="shared" si="1"/>
        <v>1.5</v>
      </c>
      <c r="L44" s="115"/>
    </row>
    <row r="45" spans="1:12" ht="24" customHeight="1">
      <c r="A45" s="114"/>
      <c r="B45" s="107">
        <f>'Tax Invoice'!D41</f>
        <v>20</v>
      </c>
      <c r="C45" s="10" t="s">
        <v>734</v>
      </c>
      <c r="D45" s="10" t="s">
        <v>734</v>
      </c>
      <c r="E45" s="118" t="s">
        <v>25</v>
      </c>
      <c r="F45" s="135"/>
      <c r="G45" s="136"/>
      <c r="H45" s="11" t="s">
        <v>735</v>
      </c>
      <c r="I45" s="14">
        <f t="shared" si="0"/>
        <v>0.15000000000000002</v>
      </c>
      <c r="J45" s="14">
        <v>0.48</v>
      </c>
      <c r="K45" s="109">
        <f t="shared" si="1"/>
        <v>3.0000000000000004</v>
      </c>
      <c r="L45" s="115"/>
    </row>
    <row r="46" spans="1:12" ht="24" customHeight="1">
      <c r="A46" s="114"/>
      <c r="B46" s="107">
        <f>'Tax Invoice'!D42</f>
        <v>20</v>
      </c>
      <c r="C46" s="10" t="s">
        <v>734</v>
      </c>
      <c r="D46" s="10" t="s">
        <v>734</v>
      </c>
      <c r="E46" s="118" t="s">
        <v>27</v>
      </c>
      <c r="F46" s="135"/>
      <c r="G46" s="136"/>
      <c r="H46" s="11" t="s">
        <v>735</v>
      </c>
      <c r="I46" s="14">
        <f t="shared" si="0"/>
        <v>0.15000000000000002</v>
      </c>
      <c r="J46" s="14">
        <v>0.48</v>
      </c>
      <c r="K46" s="109">
        <f t="shared" si="1"/>
        <v>3.0000000000000004</v>
      </c>
      <c r="L46" s="115"/>
    </row>
    <row r="47" spans="1:12" ht="24" customHeight="1">
      <c r="A47" s="114"/>
      <c r="B47" s="107">
        <f>'Tax Invoice'!D43</f>
        <v>20</v>
      </c>
      <c r="C47" s="10" t="s">
        <v>734</v>
      </c>
      <c r="D47" s="10" t="s">
        <v>734</v>
      </c>
      <c r="E47" s="118" t="s">
        <v>28</v>
      </c>
      <c r="F47" s="135"/>
      <c r="G47" s="136"/>
      <c r="H47" s="11" t="s">
        <v>735</v>
      </c>
      <c r="I47" s="14">
        <f t="shared" si="0"/>
        <v>0.15000000000000002</v>
      </c>
      <c r="J47" s="14">
        <v>0.48</v>
      </c>
      <c r="K47" s="109">
        <f t="shared" si="1"/>
        <v>3.0000000000000004</v>
      </c>
      <c r="L47" s="115"/>
    </row>
    <row r="48" spans="1:12" ht="24" customHeight="1">
      <c r="A48" s="114"/>
      <c r="B48" s="107">
        <f>'Tax Invoice'!D44</f>
        <v>4</v>
      </c>
      <c r="C48" s="10" t="s">
        <v>736</v>
      </c>
      <c r="D48" s="10" t="s">
        <v>736</v>
      </c>
      <c r="E48" s="118"/>
      <c r="F48" s="135"/>
      <c r="G48" s="136"/>
      <c r="H48" s="11" t="s">
        <v>737</v>
      </c>
      <c r="I48" s="14">
        <f t="shared" si="0"/>
        <v>2.1399999999999997</v>
      </c>
      <c r="J48" s="14">
        <v>7.11</v>
      </c>
      <c r="K48" s="109">
        <f t="shared" si="1"/>
        <v>8.5599999999999987</v>
      </c>
      <c r="L48" s="115"/>
    </row>
    <row r="49" spans="1:12" ht="24" customHeight="1">
      <c r="A49" s="114"/>
      <c r="B49" s="107">
        <f>'Tax Invoice'!D45</f>
        <v>4</v>
      </c>
      <c r="C49" s="10" t="s">
        <v>738</v>
      </c>
      <c r="D49" s="10" t="s">
        <v>738</v>
      </c>
      <c r="E49" s="118"/>
      <c r="F49" s="135"/>
      <c r="G49" s="136"/>
      <c r="H49" s="11" t="s">
        <v>737</v>
      </c>
      <c r="I49" s="14">
        <f t="shared" si="0"/>
        <v>1.76</v>
      </c>
      <c r="J49" s="14">
        <v>5.84</v>
      </c>
      <c r="K49" s="109">
        <f t="shared" si="1"/>
        <v>7.04</v>
      </c>
      <c r="L49" s="115"/>
    </row>
    <row r="50" spans="1:12" ht="12.75" customHeight="1">
      <c r="A50" s="114"/>
      <c r="B50" s="107">
        <f>'Tax Invoice'!D46</f>
        <v>2</v>
      </c>
      <c r="C50" s="10" t="s">
        <v>739</v>
      </c>
      <c r="D50" s="10" t="s">
        <v>813</v>
      </c>
      <c r="E50" s="118" t="s">
        <v>740</v>
      </c>
      <c r="F50" s="135"/>
      <c r="G50" s="136"/>
      <c r="H50" s="11" t="s">
        <v>741</v>
      </c>
      <c r="I50" s="14">
        <f t="shared" si="0"/>
        <v>1.49</v>
      </c>
      <c r="J50" s="14">
        <v>4.9400000000000004</v>
      </c>
      <c r="K50" s="109">
        <f t="shared" si="1"/>
        <v>2.98</v>
      </c>
      <c r="L50" s="115"/>
    </row>
    <row r="51" spans="1:12" ht="12.75" customHeight="1">
      <c r="A51" s="114"/>
      <c r="B51" s="107">
        <f>'Tax Invoice'!D47</f>
        <v>2</v>
      </c>
      <c r="C51" s="10" t="s">
        <v>739</v>
      </c>
      <c r="D51" s="10" t="s">
        <v>814</v>
      </c>
      <c r="E51" s="118" t="s">
        <v>742</v>
      </c>
      <c r="F51" s="135"/>
      <c r="G51" s="136"/>
      <c r="H51" s="11" t="s">
        <v>741</v>
      </c>
      <c r="I51" s="14">
        <f t="shared" si="0"/>
        <v>1.71</v>
      </c>
      <c r="J51" s="14">
        <v>5.69</v>
      </c>
      <c r="K51" s="109">
        <f t="shared" si="1"/>
        <v>3.42</v>
      </c>
      <c r="L51" s="115"/>
    </row>
    <row r="52" spans="1:12" ht="12.75" customHeight="1">
      <c r="A52" s="114"/>
      <c r="B52" s="107">
        <f>'Tax Invoice'!D48</f>
        <v>2</v>
      </c>
      <c r="C52" s="10" t="s">
        <v>739</v>
      </c>
      <c r="D52" s="10" t="s">
        <v>815</v>
      </c>
      <c r="E52" s="118" t="s">
        <v>743</v>
      </c>
      <c r="F52" s="135"/>
      <c r="G52" s="136"/>
      <c r="H52" s="11" t="s">
        <v>741</v>
      </c>
      <c r="I52" s="14">
        <f t="shared" si="0"/>
        <v>1.91</v>
      </c>
      <c r="J52" s="14">
        <v>6.35</v>
      </c>
      <c r="K52" s="109">
        <f t="shared" si="1"/>
        <v>3.82</v>
      </c>
      <c r="L52" s="115"/>
    </row>
    <row r="53" spans="1:12" ht="12.75" customHeight="1">
      <c r="A53" s="114"/>
      <c r="B53" s="107">
        <f>'Tax Invoice'!D49</f>
        <v>2</v>
      </c>
      <c r="C53" s="10" t="s">
        <v>744</v>
      </c>
      <c r="D53" s="10" t="s">
        <v>816</v>
      </c>
      <c r="E53" s="118" t="s">
        <v>745</v>
      </c>
      <c r="F53" s="135" t="s">
        <v>272</v>
      </c>
      <c r="G53" s="136"/>
      <c r="H53" s="11" t="s">
        <v>746</v>
      </c>
      <c r="I53" s="14">
        <f t="shared" si="0"/>
        <v>1.44</v>
      </c>
      <c r="J53" s="14">
        <v>4.78</v>
      </c>
      <c r="K53" s="109">
        <f t="shared" si="1"/>
        <v>2.88</v>
      </c>
      <c r="L53" s="115"/>
    </row>
    <row r="54" spans="1:12" ht="24" customHeight="1">
      <c r="A54" s="114"/>
      <c r="B54" s="107">
        <f>'Tax Invoice'!D50</f>
        <v>3</v>
      </c>
      <c r="C54" s="10" t="s">
        <v>747</v>
      </c>
      <c r="D54" s="10" t="s">
        <v>747</v>
      </c>
      <c r="E54" s="118" t="s">
        <v>26</v>
      </c>
      <c r="F54" s="135"/>
      <c r="G54" s="136"/>
      <c r="H54" s="11" t="s">
        <v>748</v>
      </c>
      <c r="I54" s="14">
        <f t="shared" ref="I54:I85" si="2">ROUNDUP(J54*$N$1,2)</f>
        <v>1.04</v>
      </c>
      <c r="J54" s="14">
        <v>3.46</v>
      </c>
      <c r="K54" s="109">
        <f t="shared" ref="K54:K85" si="3">I54*B54</f>
        <v>3.12</v>
      </c>
      <c r="L54" s="115"/>
    </row>
    <row r="55" spans="1:12" ht="24" customHeight="1">
      <c r="A55" s="114"/>
      <c r="B55" s="107">
        <f>'Tax Invoice'!D51</f>
        <v>1</v>
      </c>
      <c r="C55" s="10" t="s">
        <v>749</v>
      </c>
      <c r="D55" s="10" t="s">
        <v>749</v>
      </c>
      <c r="E55" s="118" t="s">
        <v>23</v>
      </c>
      <c r="F55" s="135" t="s">
        <v>272</v>
      </c>
      <c r="G55" s="136"/>
      <c r="H55" s="11" t="s">
        <v>750</v>
      </c>
      <c r="I55" s="14">
        <f t="shared" si="2"/>
        <v>1.19</v>
      </c>
      <c r="J55" s="14">
        <v>3.95</v>
      </c>
      <c r="K55" s="109">
        <f t="shared" si="3"/>
        <v>1.19</v>
      </c>
      <c r="L55" s="115"/>
    </row>
    <row r="56" spans="1:12" ht="24" customHeight="1">
      <c r="A56" s="114"/>
      <c r="B56" s="107">
        <f>'Tax Invoice'!D52</f>
        <v>3</v>
      </c>
      <c r="C56" s="10" t="s">
        <v>749</v>
      </c>
      <c r="D56" s="10" t="s">
        <v>749</v>
      </c>
      <c r="E56" s="118" t="s">
        <v>26</v>
      </c>
      <c r="F56" s="135" t="s">
        <v>272</v>
      </c>
      <c r="G56" s="136"/>
      <c r="H56" s="11" t="s">
        <v>750</v>
      </c>
      <c r="I56" s="14">
        <f t="shared" si="2"/>
        <v>1.19</v>
      </c>
      <c r="J56" s="14">
        <v>3.95</v>
      </c>
      <c r="K56" s="109">
        <f t="shared" si="3"/>
        <v>3.57</v>
      </c>
      <c r="L56" s="115"/>
    </row>
    <row r="57" spans="1:12" ht="24" customHeight="1">
      <c r="A57" s="114"/>
      <c r="B57" s="107">
        <f>'Tax Invoice'!D53</f>
        <v>5</v>
      </c>
      <c r="C57" s="10" t="s">
        <v>751</v>
      </c>
      <c r="D57" s="10" t="s">
        <v>751</v>
      </c>
      <c r="E57" s="118" t="s">
        <v>26</v>
      </c>
      <c r="F57" s="135" t="s">
        <v>107</v>
      </c>
      <c r="G57" s="136"/>
      <c r="H57" s="11" t="s">
        <v>752</v>
      </c>
      <c r="I57" s="14">
        <f t="shared" si="2"/>
        <v>1.19</v>
      </c>
      <c r="J57" s="14">
        <v>3.95</v>
      </c>
      <c r="K57" s="109">
        <f t="shared" si="3"/>
        <v>5.9499999999999993</v>
      </c>
      <c r="L57" s="115"/>
    </row>
    <row r="58" spans="1:12" ht="24" customHeight="1">
      <c r="A58" s="114"/>
      <c r="B58" s="107">
        <f>'Tax Invoice'!D54</f>
        <v>2</v>
      </c>
      <c r="C58" s="10" t="s">
        <v>753</v>
      </c>
      <c r="D58" s="10" t="s">
        <v>753</v>
      </c>
      <c r="E58" s="118" t="s">
        <v>23</v>
      </c>
      <c r="F58" s="135" t="s">
        <v>754</v>
      </c>
      <c r="G58" s="136"/>
      <c r="H58" s="11" t="s">
        <v>755</v>
      </c>
      <c r="I58" s="14">
        <f t="shared" si="2"/>
        <v>1.41</v>
      </c>
      <c r="J58" s="14">
        <v>4.7</v>
      </c>
      <c r="K58" s="109">
        <f t="shared" si="3"/>
        <v>2.82</v>
      </c>
      <c r="L58" s="115"/>
    </row>
    <row r="59" spans="1:12" ht="24" customHeight="1">
      <c r="A59" s="114"/>
      <c r="B59" s="107">
        <f>'Tax Invoice'!D55</f>
        <v>2</v>
      </c>
      <c r="C59" s="10" t="s">
        <v>753</v>
      </c>
      <c r="D59" s="10" t="s">
        <v>753</v>
      </c>
      <c r="E59" s="118" t="s">
        <v>23</v>
      </c>
      <c r="F59" s="135" t="s">
        <v>756</v>
      </c>
      <c r="G59" s="136"/>
      <c r="H59" s="11" t="s">
        <v>755</v>
      </c>
      <c r="I59" s="14">
        <f t="shared" si="2"/>
        <v>1.41</v>
      </c>
      <c r="J59" s="14">
        <v>4.7</v>
      </c>
      <c r="K59" s="109">
        <f t="shared" si="3"/>
        <v>2.82</v>
      </c>
      <c r="L59" s="115"/>
    </row>
    <row r="60" spans="1:12" ht="24" customHeight="1">
      <c r="A60" s="114"/>
      <c r="B60" s="107">
        <f>'Tax Invoice'!D56</f>
        <v>2</v>
      </c>
      <c r="C60" s="10" t="s">
        <v>753</v>
      </c>
      <c r="D60" s="10" t="s">
        <v>753</v>
      </c>
      <c r="E60" s="118" t="s">
        <v>23</v>
      </c>
      <c r="F60" s="135" t="s">
        <v>757</v>
      </c>
      <c r="G60" s="136"/>
      <c r="H60" s="11" t="s">
        <v>755</v>
      </c>
      <c r="I60" s="14">
        <f t="shared" si="2"/>
        <v>1.41</v>
      </c>
      <c r="J60" s="14">
        <v>4.7</v>
      </c>
      <c r="K60" s="109">
        <f t="shared" si="3"/>
        <v>2.82</v>
      </c>
      <c r="L60" s="115"/>
    </row>
    <row r="61" spans="1:12" ht="24" customHeight="1">
      <c r="A61" s="114"/>
      <c r="B61" s="107">
        <f>'Tax Invoice'!D57</f>
        <v>2</v>
      </c>
      <c r="C61" s="10" t="s">
        <v>753</v>
      </c>
      <c r="D61" s="10" t="s">
        <v>753</v>
      </c>
      <c r="E61" s="118" t="s">
        <v>25</v>
      </c>
      <c r="F61" s="135" t="s">
        <v>754</v>
      </c>
      <c r="G61" s="136"/>
      <c r="H61" s="11" t="s">
        <v>755</v>
      </c>
      <c r="I61" s="14">
        <f t="shared" si="2"/>
        <v>1.41</v>
      </c>
      <c r="J61" s="14">
        <v>4.7</v>
      </c>
      <c r="K61" s="109">
        <f t="shared" si="3"/>
        <v>2.82</v>
      </c>
      <c r="L61" s="115"/>
    </row>
    <row r="62" spans="1:12" ht="24" customHeight="1">
      <c r="A62" s="114"/>
      <c r="B62" s="107">
        <f>'Tax Invoice'!D58</f>
        <v>2</v>
      </c>
      <c r="C62" s="10" t="s">
        <v>753</v>
      </c>
      <c r="D62" s="10" t="s">
        <v>753</v>
      </c>
      <c r="E62" s="118" t="s">
        <v>25</v>
      </c>
      <c r="F62" s="135" t="s">
        <v>756</v>
      </c>
      <c r="G62" s="136"/>
      <c r="H62" s="11" t="s">
        <v>755</v>
      </c>
      <c r="I62" s="14">
        <f t="shared" si="2"/>
        <v>1.41</v>
      </c>
      <c r="J62" s="14">
        <v>4.7</v>
      </c>
      <c r="K62" s="109">
        <f t="shared" si="3"/>
        <v>2.82</v>
      </c>
      <c r="L62" s="115"/>
    </row>
    <row r="63" spans="1:12" ht="24" customHeight="1">
      <c r="A63" s="114"/>
      <c r="B63" s="107">
        <f>'Tax Invoice'!D59</f>
        <v>2</v>
      </c>
      <c r="C63" s="10" t="s">
        <v>753</v>
      </c>
      <c r="D63" s="10" t="s">
        <v>753</v>
      </c>
      <c r="E63" s="118" t="s">
        <v>25</v>
      </c>
      <c r="F63" s="135" t="s">
        <v>757</v>
      </c>
      <c r="G63" s="136"/>
      <c r="H63" s="11" t="s">
        <v>755</v>
      </c>
      <c r="I63" s="14">
        <f t="shared" si="2"/>
        <v>1.41</v>
      </c>
      <c r="J63" s="14">
        <v>4.7</v>
      </c>
      <c r="K63" s="109">
        <f t="shared" si="3"/>
        <v>2.82</v>
      </c>
      <c r="L63" s="115"/>
    </row>
    <row r="64" spans="1:12" ht="24" customHeight="1">
      <c r="A64" s="114"/>
      <c r="B64" s="107">
        <f>'Tax Invoice'!D60</f>
        <v>2</v>
      </c>
      <c r="C64" s="10" t="s">
        <v>753</v>
      </c>
      <c r="D64" s="10" t="s">
        <v>753</v>
      </c>
      <c r="E64" s="118" t="s">
        <v>26</v>
      </c>
      <c r="F64" s="135" t="s">
        <v>754</v>
      </c>
      <c r="G64" s="136"/>
      <c r="H64" s="11" t="s">
        <v>755</v>
      </c>
      <c r="I64" s="14">
        <f t="shared" si="2"/>
        <v>1.41</v>
      </c>
      <c r="J64" s="14">
        <v>4.7</v>
      </c>
      <c r="K64" s="109">
        <f t="shared" si="3"/>
        <v>2.82</v>
      </c>
      <c r="L64" s="115"/>
    </row>
    <row r="65" spans="1:12" ht="24" customHeight="1">
      <c r="A65" s="114"/>
      <c r="B65" s="107">
        <f>'Tax Invoice'!D61</f>
        <v>2</v>
      </c>
      <c r="C65" s="10" t="s">
        <v>753</v>
      </c>
      <c r="D65" s="10" t="s">
        <v>753</v>
      </c>
      <c r="E65" s="118" t="s">
        <v>26</v>
      </c>
      <c r="F65" s="135" t="s">
        <v>756</v>
      </c>
      <c r="G65" s="136"/>
      <c r="H65" s="11" t="s">
        <v>755</v>
      </c>
      <c r="I65" s="14">
        <f t="shared" si="2"/>
        <v>1.41</v>
      </c>
      <c r="J65" s="14">
        <v>4.7</v>
      </c>
      <c r="K65" s="109">
        <f t="shared" si="3"/>
        <v>2.82</v>
      </c>
      <c r="L65" s="115"/>
    </row>
    <row r="66" spans="1:12" ht="24" customHeight="1">
      <c r="A66" s="114"/>
      <c r="B66" s="107">
        <f>'Tax Invoice'!D62</f>
        <v>2</v>
      </c>
      <c r="C66" s="10" t="s">
        <v>753</v>
      </c>
      <c r="D66" s="10" t="s">
        <v>753</v>
      </c>
      <c r="E66" s="118" t="s">
        <v>26</v>
      </c>
      <c r="F66" s="135" t="s">
        <v>757</v>
      </c>
      <c r="G66" s="136"/>
      <c r="H66" s="11" t="s">
        <v>755</v>
      </c>
      <c r="I66" s="14">
        <f t="shared" si="2"/>
        <v>1.41</v>
      </c>
      <c r="J66" s="14">
        <v>4.7</v>
      </c>
      <c r="K66" s="109">
        <f t="shared" si="3"/>
        <v>2.82</v>
      </c>
      <c r="L66" s="115"/>
    </row>
    <row r="67" spans="1:12" ht="12.75" customHeight="1">
      <c r="A67" s="114"/>
      <c r="B67" s="107">
        <f>'Tax Invoice'!D63</f>
        <v>50</v>
      </c>
      <c r="C67" s="10" t="s">
        <v>656</v>
      </c>
      <c r="D67" s="10" t="s">
        <v>656</v>
      </c>
      <c r="E67" s="118" t="s">
        <v>758</v>
      </c>
      <c r="F67" s="135"/>
      <c r="G67" s="136"/>
      <c r="H67" s="11" t="s">
        <v>658</v>
      </c>
      <c r="I67" s="14">
        <f t="shared" si="2"/>
        <v>0.09</v>
      </c>
      <c r="J67" s="14">
        <v>0.28000000000000003</v>
      </c>
      <c r="K67" s="109">
        <f t="shared" si="3"/>
        <v>4.5</v>
      </c>
      <c r="L67" s="115"/>
    </row>
    <row r="68" spans="1:12" ht="12.75" customHeight="1">
      <c r="A68" s="114"/>
      <c r="B68" s="107">
        <f>'Tax Invoice'!D64</f>
        <v>100</v>
      </c>
      <c r="C68" s="10" t="s">
        <v>656</v>
      </c>
      <c r="D68" s="10" t="s">
        <v>656</v>
      </c>
      <c r="E68" s="118" t="s">
        <v>651</v>
      </c>
      <c r="F68" s="135"/>
      <c r="G68" s="136"/>
      <c r="H68" s="11" t="s">
        <v>658</v>
      </c>
      <c r="I68" s="14">
        <f t="shared" si="2"/>
        <v>0.09</v>
      </c>
      <c r="J68" s="14">
        <v>0.28000000000000003</v>
      </c>
      <c r="K68" s="109">
        <f t="shared" si="3"/>
        <v>9</v>
      </c>
      <c r="L68" s="115"/>
    </row>
    <row r="69" spans="1:12" ht="12.75" customHeight="1">
      <c r="A69" s="114"/>
      <c r="B69" s="107">
        <f>'Tax Invoice'!D65</f>
        <v>100</v>
      </c>
      <c r="C69" s="10" t="s">
        <v>656</v>
      </c>
      <c r="D69" s="10" t="s">
        <v>656</v>
      </c>
      <c r="E69" s="118" t="s">
        <v>25</v>
      </c>
      <c r="F69" s="135"/>
      <c r="G69" s="136"/>
      <c r="H69" s="11" t="s">
        <v>658</v>
      </c>
      <c r="I69" s="14">
        <f t="shared" si="2"/>
        <v>0.09</v>
      </c>
      <c r="J69" s="14">
        <v>0.28000000000000003</v>
      </c>
      <c r="K69" s="109">
        <f t="shared" si="3"/>
        <v>9</v>
      </c>
      <c r="L69" s="115"/>
    </row>
    <row r="70" spans="1:12" ht="12.75" customHeight="1">
      <c r="A70" s="114"/>
      <c r="B70" s="107">
        <f>'Tax Invoice'!D66</f>
        <v>350</v>
      </c>
      <c r="C70" s="10" t="s">
        <v>656</v>
      </c>
      <c r="D70" s="10" t="s">
        <v>656</v>
      </c>
      <c r="E70" s="118" t="s">
        <v>67</v>
      </c>
      <c r="F70" s="135"/>
      <c r="G70" s="136"/>
      <c r="H70" s="11" t="s">
        <v>658</v>
      </c>
      <c r="I70" s="14">
        <f t="shared" si="2"/>
        <v>0.09</v>
      </c>
      <c r="J70" s="14">
        <v>0.28000000000000003</v>
      </c>
      <c r="K70" s="109">
        <f t="shared" si="3"/>
        <v>31.5</v>
      </c>
      <c r="L70" s="115"/>
    </row>
    <row r="71" spans="1:12" ht="12.75" customHeight="1">
      <c r="A71" s="114"/>
      <c r="B71" s="107">
        <f>'Tax Invoice'!D67</f>
        <v>150</v>
      </c>
      <c r="C71" s="10" t="s">
        <v>656</v>
      </c>
      <c r="D71" s="10" t="s">
        <v>656</v>
      </c>
      <c r="E71" s="118" t="s">
        <v>26</v>
      </c>
      <c r="F71" s="135"/>
      <c r="G71" s="136"/>
      <c r="H71" s="11" t="s">
        <v>658</v>
      </c>
      <c r="I71" s="14">
        <f t="shared" si="2"/>
        <v>0.09</v>
      </c>
      <c r="J71" s="14">
        <v>0.28000000000000003</v>
      </c>
      <c r="K71" s="109">
        <f t="shared" si="3"/>
        <v>13.5</v>
      </c>
      <c r="L71" s="115"/>
    </row>
    <row r="72" spans="1:12" ht="12.75" customHeight="1">
      <c r="A72" s="114"/>
      <c r="B72" s="107">
        <f>'Tax Invoice'!D68</f>
        <v>50</v>
      </c>
      <c r="C72" s="10" t="s">
        <v>656</v>
      </c>
      <c r="D72" s="10" t="s">
        <v>656</v>
      </c>
      <c r="E72" s="118" t="s">
        <v>27</v>
      </c>
      <c r="F72" s="135"/>
      <c r="G72" s="136"/>
      <c r="H72" s="11" t="s">
        <v>658</v>
      </c>
      <c r="I72" s="14">
        <f t="shared" si="2"/>
        <v>0.09</v>
      </c>
      <c r="J72" s="14">
        <v>0.28000000000000003</v>
      </c>
      <c r="K72" s="109">
        <f t="shared" si="3"/>
        <v>4.5</v>
      </c>
      <c r="L72" s="115"/>
    </row>
    <row r="73" spans="1:12" ht="12.75" customHeight="1">
      <c r="A73" s="114"/>
      <c r="B73" s="107">
        <f>'Tax Invoice'!D69</f>
        <v>50</v>
      </c>
      <c r="C73" s="10" t="s">
        <v>656</v>
      </c>
      <c r="D73" s="10" t="s">
        <v>656</v>
      </c>
      <c r="E73" s="118" t="s">
        <v>759</v>
      </c>
      <c r="F73" s="135"/>
      <c r="G73" s="136"/>
      <c r="H73" s="11" t="s">
        <v>658</v>
      </c>
      <c r="I73" s="14">
        <f t="shared" si="2"/>
        <v>0.09</v>
      </c>
      <c r="J73" s="14">
        <v>0.28000000000000003</v>
      </c>
      <c r="K73" s="109">
        <f t="shared" si="3"/>
        <v>4.5</v>
      </c>
      <c r="L73" s="115"/>
    </row>
    <row r="74" spans="1:12" ht="12.75" customHeight="1">
      <c r="A74" s="114"/>
      <c r="B74" s="107">
        <f>'Tax Invoice'!D70</f>
        <v>20</v>
      </c>
      <c r="C74" s="10" t="s">
        <v>760</v>
      </c>
      <c r="D74" s="10" t="s">
        <v>760</v>
      </c>
      <c r="E74" s="118" t="s">
        <v>23</v>
      </c>
      <c r="F74" s="135"/>
      <c r="G74" s="136"/>
      <c r="H74" s="11" t="s">
        <v>761</v>
      </c>
      <c r="I74" s="14">
        <f t="shared" si="2"/>
        <v>0.09</v>
      </c>
      <c r="J74" s="14">
        <v>0.28000000000000003</v>
      </c>
      <c r="K74" s="109">
        <f t="shared" si="3"/>
        <v>1.7999999999999998</v>
      </c>
      <c r="L74" s="115"/>
    </row>
    <row r="75" spans="1:12" ht="12.75" customHeight="1">
      <c r="A75" s="114"/>
      <c r="B75" s="107">
        <f>'Tax Invoice'!D71</f>
        <v>20</v>
      </c>
      <c r="C75" s="10" t="s">
        <v>760</v>
      </c>
      <c r="D75" s="10" t="s">
        <v>760</v>
      </c>
      <c r="E75" s="118" t="s">
        <v>25</v>
      </c>
      <c r="F75" s="135"/>
      <c r="G75" s="136"/>
      <c r="H75" s="11" t="s">
        <v>761</v>
      </c>
      <c r="I75" s="14">
        <f t="shared" si="2"/>
        <v>0.09</v>
      </c>
      <c r="J75" s="14">
        <v>0.28000000000000003</v>
      </c>
      <c r="K75" s="109">
        <f t="shared" si="3"/>
        <v>1.7999999999999998</v>
      </c>
      <c r="L75" s="115"/>
    </row>
    <row r="76" spans="1:12" ht="24" customHeight="1">
      <c r="A76" s="114"/>
      <c r="B76" s="107">
        <f>'Tax Invoice'!D72</f>
        <v>5</v>
      </c>
      <c r="C76" s="10" t="s">
        <v>762</v>
      </c>
      <c r="D76" s="10" t="s">
        <v>762</v>
      </c>
      <c r="E76" s="118" t="s">
        <v>26</v>
      </c>
      <c r="F76" s="135" t="s">
        <v>272</v>
      </c>
      <c r="G76" s="136"/>
      <c r="H76" s="11" t="s">
        <v>763</v>
      </c>
      <c r="I76" s="14">
        <f t="shared" si="2"/>
        <v>0.3</v>
      </c>
      <c r="J76" s="14">
        <v>0.98</v>
      </c>
      <c r="K76" s="109">
        <f t="shared" si="3"/>
        <v>1.5</v>
      </c>
      <c r="L76" s="115"/>
    </row>
    <row r="77" spans="1:12" ht="24" customHeight="1">
      <c r="A77" s="114"/>
      <c r="B77" s="107">
        <f>'Tax Invoice'!D73</f>
        <v>5</v>
      </c>
      <c r="C77" s="10" t="s">
        <v>764</v>
      </c>
      <c r="D77" s="10" t="s">
        <v>764</v>
      </c>
      <c r="E77" s="118" t="s">
        <v>273</v>
      </c>
      <c r="F77" s="135"/>
      <c r="G77" s="136"/>
      <c r="H77" s="11" t="s">
        <v>835</v>
      </c>
      <c r="I77" s="14">
        <f t="shared" si="2"/>
        <v>0.33</v>
      </c>
      <c r="J77" s="14">
        <v>1.0900000000000001</v>
      </c>
      <c r="K77" s="109">
        <f t="shared" si="3"/>
        <v>1.6500000000000001</v>
      </c>
      <c r="L77" s="115"/>
    </row>
    <row r="78" spans="1:12" ht="24" customHeight="1">
      <c r="A78" s="114"/>
      <c r="B78" s="107">
        <f>'Tax Invoice'!D74</f>
        <v>5</v>
      </c>
      <c r="C78" s="10" t="s">
        <v>764</v>
      </c>
      <c r="D78" s="10" t="s">
        <v>764</v>
      </c>
      <c r="E78" s="118" t="s">
        <v>583</v>
      </c>
      <c r="F78" s="135"/>
      <c r="G78" s="136"/>
      <c r="H78" s="11" t="s">
        <v>835</v>
      </c>
      <c r="I78" s="14">
        <f t="shared" si="2"/>
        <v>0.33</v>
      </c>
      <c r="J78" s="14">
        <v>1.0900000000000001</v>
      </c>
      <c r="K78" s="109">
        <f t="shared" si="3"/>
        <v>1.6500000000000001</v>
      </c>
      <c r="L78" s="115"/>
    </row>
    <row r="79" spans="1:12" ht="24" customHeight="1">
      <c r="A79" s="114"/>
      <c r="B79" s="107">
        <f>'Tax Invoice'!D75</f>
        <v>5</v>
      </c>
      <c r="C79" s="10" t="s">
        <v>764</v>
      </c>
      <c r="D79" s="10" t="s">
        <v>764</v>
      </c>
      <c r="E79" s="118" t="s">
        <v>673</v>
      </c>
      <c r="F79" s="135"/>
      <c r="G79" s="136"/>
      <c r="H79" s="11" t="s">
        <v>835</v>
      </c>
      <c r="I79" s="14">
        <f t="shared" si="2"/>
        <v>0.33</v>
      </c>
      <c r="J79" s="14">
        <v>1.0900000000000001</v>
      </c>
      <c r="K79" s="109">
        <f t="shared" si="3"/>
        <v>1.6500000000000001</v>
      </c>
      <c r="L79" s="115"/>
    </row>
    <row r="80" spans="1:12" ht="24" customHeight="1">
      <c r="A80" s="114"/>
      <c r="B80" s="107">
        <f>'Tax Invoice'!D76</f>
        <v>5</v>
      </c>
      <c r="C80" s="10" t="s">
        <v>764</v>
      </c>
      <c r="D80" s="10" t="s">
        <v>764</v>
      </c>
      <c r="E80" s="118" t="s">
        <v>765</v>
      </c>
      <c r="F80" s="135"/>
      <c r="G80" s="136"/>
      <c r="H80" s="11" t="s">
        <v>835</v>
      </c>
      <c r="I80" s="14">
        <f t="shared" si="2"/>
        <v>0.33</v>
      </c>
      <c r="J80" s="14">
        <v>1.0900000000000001</v>
      </c>
      <c r="K80" s="109">
        <f t="shared" si="3"/>
        <v>1.6500000000000001</v>
      </c>
      <c r="L80" s="115"/>
    </row>
    <row r="81" spans="1:12" ht="24" customHeight="1">
      <c r="A81" s="114"/>
      <c r="B81" s="107">
        <f>'Tax Invoice'!D77</f>
        <v>5</v>
      </c>
      <c r="C81" s="10" t="s">
        <v>764</v>
      </c>
      <c r="D81" s="10" t="s">
        <v>764</v>
      </c>
      <c r="E81" s="118" t="s">
        <v>766</v>
      </c>
      <c r="F81" s="135"/>
      <c r="G81" s="136"/>
      <c r="H81" s="11" t="s">
        <v>835</v>
      </c>
      <c r="I81" s="14">
        <f t="shared" si="2"/>
        <v>0.33</v>
      </c>
      <c r="J81" s="14">
        <v>1.0900000000000001</v>
      </c>
      <c r="K81" s="109">
        <f t="shared" si="3"/>
        <v>1.6500000000000001</v>
      </c>
      <c r="L81" s="115"/>
    </row>
    <row r="82" spans="1:12" ht="24" customHeight="1">
      <c r="A82" s="114"/>
      <c r="B82" s="107">
        <f>'Tax Invoice'!D78</f>
        <v>5</v>
      </c>
      <c r="C82" s="10" t="s">
        <v>764</v>
      </c>
      <c r="D82" s="10" t="s">
        <v>764</v>
      </c>
      <c r="E82" s="118" t="s">
        <v>767</v>
      </c>
      <c r="F82" s="135"/>
      <c r="G82" s="136"/>
      <c r="H82" s="11" t="s">
        <v>835</v>
      </c>
      <c r="I82" s="14">
        <f t="shared" si="2"/>
        <v>0.33</v>
      </c>
      <c r="J82" s="14">
        <v>1.0900000000000001</v>
      </c>
      <c r="K82" s="109">
        <f t="shared" si="3"/>
        <v>1.6500000000000001</v>
      </c>
      <c r="L82" s="115"/>
    </row>
    <row r="83" spans="1:12" ht="24" customHeight="1">
      <c r="A83" s="114"/>
      <c r="B83" s="107">
        <f>'Tax Invoice'!D79</f>
        <v>5</v>
      </c>
      <c r="C83" s="10" t="s">
        <v>764</v>
      </c>
      <c r="D83" s="10" t="s">
        <v>764</v>
      </c>
      <c r="E83" s="118" t="s">
        <v>768</v>
      </c>
      <c r="F83" s="135"/>
      <c r="G83" s="136"/>
      <c r="H83" s="11" t="s">
        <v>835</v>
      </c>
      <c r="I83" s="14">
        <f t="shared" si="2"/>
        <v>0.33</v>
      </c>
      <c r="J83" s="14">
        <v>1.0900000000000001</v>
      </c>
      <c r="K83" s="109">
        <f t="shared" si="3"/>
        <v>1.6500000000000001</v>
      </c>
      <c r="L83" s="115"/>
    </row>
    <row r="84" spans="1:12" ht="24" customHeight="1">
      <c r="A84" s="114"/>
      <c r="B84" s="107">
        <f>'Tax Invoice'!D80</f>
        <v>5</v>
      </c>
      <c r="C84" s="10" t="s">
        <v>764</v>
      </c>
      <c r="D84" s="10" t="s">
        <v>764</v>
      </c>
      <c r="E84" s="118" t="s">
        <v>769</v>
      </c>
      <c r="F84" s="135"/>
      <c r="G84" s="136"/>
      <c r="H84" s="11" t="s">
        <v>835</v>
      </c>
      <c r="I84" s="14">
        <f t="shared" si="2"/>
        <v>0.33</v>
      </c>
      <c r="J84" s="14">
        <v>1.0900000000000001</v>
      </c>
      <c r="K84" s="109">
        <f t="shared" si="3"/>
        <v>1.6500000000000001</v>
      </c>
      <c r="L84" s="115"/>
    </row>
    <row r="85" spans="1:12" ht="24" customHeight="1">
      <c r="A85" s="114"/>
      <c r="B85" s="107">
        <f>'Tax Invoice'!D81</f>
        <v>5</v>
      </c>
      <c r="C85" s="10" t="s">
        <v>770</v>
      </c>
      <c r="D85" s="10" t="s">
        <v>770</v>
      </c>
      <c r="E85" s="118" t="s">
        <v>273</v>
      </c>
      <c r="F85" s="135"/>
      <c r="G85" s="136"/>
      <c r="H85" s="11" t="s">
        <v>836</v>
      </c>
      <c r="I85" s="14">
        <f t="shared" si="2"/>
        <v>0.43</v>
      </c>
      <c r="J85" s="14">
        <v>1.41</v>
      </c>
      <c r="K85" s="109">
        <f t="shared" si="3"/>
        <v>2.15</v>
      </c>
      <c r="L85" s="115"/>
    </row>
    <row r="86" spans="1:12" ht="24" customHeight="1">
      <c r="A86" s="114"/>
      <c r="B86" s="107">
        <f>'Tax Invoice'!D82</f>
        <v>5</v>
      </c>
      <c r="C86" s="10" t="s">
        <v>770</v>
      </c>
      <c r="D86" s="10" t="s">
        <v>770</v>
      </c>
      <c r="E86" s="118" t="s">
        <v>583</v>
      </c>
      <c r="F86" s="135"/>
      <c r="G86" s="136"/>
      <c r="H86" s="11" t="s">
        <v>836</v>
      </c>
      <c r="I86" s="14">
        <f t="shared" ref="I86:I117" si="4">ROUNDUP(J86*$N$1,2)</f>
        <v>0.43</v>
      </c>
      <c r="J86" s="14">
        <v>1.41</v>
      </c>
      <c r="K86" s="109">
        <f t="shared" ref="K86:K117" si="5">I86*B86</f>
        <v>2.15</v>
      </c>
      <c r="L86" s="115"/>
    </row>
    <row r="87" spans="1:12" ht="24" customHeight="1">
      <c r="A87" s="114"/>
      <c r="B87" s="107">
        <f>'Tax Invoice'!D83</f>
        <v>5</v>
      </c>
      <c r="C87" s="10" t="s">
        <v>770</v>
      </c>
      <c r="D87" s="10" t="s">
        <v>770</v>
      </c>
      <c r="E87" s="118" t="s">
        <v>673</v>
      </c>
      <c r="F87" s="135"/>
      <c r="G87" s="136"/>
      <c r="H87" s="11" t="s">
        <v>836</v>
      </c>
      <c r="I87" s="14">
        <f t="shared" si="4"/>
        <v>0.43</v>
      </c>
      <c r="J87" s="14">
        <v>1.41</v>
      </c>
      <c r="K87" s="109">
        <f t="shared" si="5"/>
        <v>2.15</v>
      </c>
      <c r="L87" s="115"/>
    </row>
    <row r="88" spans="1:12" ht="24" customHeight="1">
      <c r="A88" s="114"/>
      <c r="B88" s="107">
        <f>'Tax Invoice'!D84</f>
        <v>5</v>
      </c>
      <c r="C88" s="10" t="s">
        <v>770</v>
      </c>
      <c r="D88" s="10" t="s">
        <v>770</v>
      </c>
      <c r="E88" s="118" t="s">
        <v>765</v>
      </c>
      <c r="F88" s="135"/>
      <c r="G88" s="136"/>
      <c r="H88" s="11" t="s">
        <v>836</v>
      </c>
      <c r="I88" s="14">
        <f t="shared" si="4"/>
        <v>0.43</v>
      </c>
      <c r="J88" s="14">
        <v>1.41</v>
      </c>
      <c r="K88" s="109">
        <f t="shared" si="5"/>
        <v>2.15</v>
      </c>
      <c r="L88" s="115"/>
    </row>
    <row r="89" spans="1:12" ht="24" customHeight="1">
      <c r="A89" s="114"/>
      <c r="B89" s="107">
        <f>'Tax Invoice'!D85</f>
        <v>5</v>
      </c>
      <c r="C89" s="10" t="s">
        <v>770</v>
      </c>
      <c r="D89" s="10" t="s">
        <v>770</v>
      </c>
      <c r="E89" s="118" t="s">
        <v>766</v>
      </c>
      <c r="F89" s="135"/>
      <c r="G89" s="136"/>
      <c r="H89" s="11" t="s">
        <v>836</v>
      </c>
      <c r="I89" s="14">
        <f t="shared" si="4"/>
        <v>0.43</v>
      </c>
      <c r="J89" s="14">
        <v>1.41</v>
      </c>
      <c r="K89" s="109">
        <f t="shared" si="5"/>
        <v>2.15</v>
      </c>
      <c r="L89" s="115"/>
    </row>
    <row r="90" spans="1:12" ht="24" customHeight="1">
      <c r="A90" s="114"/>
      <c r="B90" s="107">
        <f>'Tax Invoice'!D86</f>
        <v>5</v>
      </c>
      <c r="C90" s="10" t="s">
        <v>770</v>
      </c>
      <c r="D90" s="10" t="s">
        <v>770</v>
      </c>
      <c r="E90" s="118" t="s">
        <v>767</v>
      </c>
      <c r="F90" s="135"/>
      <c r="G90" s="136"/>
      <c r="H90" s="11" t="s">
        <v>836</v>
      </c>
      <c r="I90" s="14">
        <f t="shared" si="4"/>
        <v>0.43</v>
      </c>
      <c r="J90" s="14">
        <v>1.41</v>
      </c>
      <c r="K90" s="109">
        <f t="shared" si="5"/>
        <v>2.15</v>
      </c>
      <c r="L90" s="115"/>
    </row>
    <row r="91" spans="1:12" ht="24" customHeight="1">
      <c r="A91" s="114"/>
      <c r="B91" s="107">
        <f>'Tax Invoice'!D87</f>
        <v>5</v>
      </c>
      <c r="C91" s="10" t="s">
        <v>770</v>
      </c>
      <c r="D91" s="10" t="s">
        <v>770</v>
      </c>
      <c r="E91" s="118" t="s">
        <v>768</v>
      </c>
      <c r="F91" s="135"/>
      <c r="G91" s="136"/>
      <c r="H91" s="11" t="s">
        <v>836</v>
      </c>
      <c r="I91" s="14">
        <f t="shared" si="4"/>
        <v>0.43</v>
      </c>
      <c r="J91" s="14">
        <v>1.41</v>
      </c>
      <c r="K91" s="109">
        <f t="shared" si="5"/>
        <v>2.15</v>
      </c>
      <c r="L91" s="115"/>
    </row>
    <row r="92" spans="1:12" ht="24" customHeight="1">
      <c r="A92" s="114"/>
      <c r="B92" s="107">
        <f>'Tax Invoice'!D88</f>
        <v>5</v>
      </c>
      <c r="C92" s="10" t="s">
        <v>770</v>
      </c>
      <c r="D92" s="10" t="s">
        <v>770</v>
      </c>
      <c r="E92" s="118" t="s">
        <v>769</v>
      </c>
      <c r="F92" s="135"/>
      <c r="G92" s="136"/>
      <c r="H92" s="11" t="s">
        <v>836</v>
      </c>
      <c r="I92" s="14">
        <f t="shared" si="4"/>
        <v>0.43</v>
      </c>
      <c r="J92" s="14">
        <v>1.41</v>
      </c>
      <c r="K92" s="109">
        <f t="shared" si="5"/>
        <v>2.15</v>
      </c>
      <c r="L92" s="115"/>
    </row>
    <row r="93" spans="1:12" ht="24" customHeight="1">
      <c r="A93" s="114"/>
      <c r="B93" s="107">
        <f>'Tax Invoice'!D89</f>
        <v>50</v>
      </c>
      <c r="C93" s="10" t="s">
        <v>116</v>
      </c>
      <c r="D93" s="10" t="s">
        <v>116</v>
      </c>
      <c r="E93" s="118"/>
      <c r="F93" s="135"/>
      <c r="G93" s="136"/>
      <c r="H93" s="11" t="s">
        <v>771</v>
      </c>
      <c r="I93" s="14">
        <f t="shared" si="4"/>
        <v>9.9999999999999992E-2</v>
      </c>
      <c r="J93" s="14">
        <v>0.31</v>
      </c>
      <c r="K93" s="109">
        <f t="shared" si="5"/>
        <v>5</v>
      </c>
      <c r="L93" s="115"/>
    </row>
    <row r="94" spans="1:12" ht="24" customHeight="1">
      <c r="A94" s="114"/>
      <c r="B94" s="107">
        <f>'Tax Invoice'!D90</f>
        <v>20</v>
      </c>
      <c r="C94" s="10" t="s">
        <v>125</v>
      </c>
      <c r="D94" s="10" t="s">
        <v>125</v>
      </c>
      <c r="E94" s="118" t="s">
        <v>107</v>
      </c>
      <c r="F94" s="135"/>
      <c r="G94" s="136"/>
      <c r="H94" s="11" t="s">
        <v>772</v>
      </c>
      <c r="I94" s="14">
        <f t="shared" si="4"/>
        <v>0.12</v>
      </c>
      <c r="J94" s="14">
        <v>0.4</v>
      </c>
      <c r="K94" s="109">
        <f t="shared" si="5"/>
        <v>2.4</v>
      </c>
      <c r="L94" s="115"/>
    </row>
    <row r="95" spans="1:12" ht="12.75" customHeight="1">
      <c r="A95" s="114"/>
      <c r="B95" s="107">
        <f>'Tax Invoice'!D91</f>
        <v>2</v>
      </c>
      <c r="C95" s="10" t="s">
        <v>773</v>
      </c>
      <c r="D95" s="10" t="s">
        <v>817</v>
      </c>
      <c r="E95" s="118" t="s">
        <v>774</v>
      </c>
      <c r="F95" s="135"/>
      <c r="G95" s="136"/>
      <c r="H95" s="11" t="s">
        <v>775</v>
      </c>
      <c r="I95" s="14">
        <f t="shared" si="4"/>
        <v>0.3</v>
      </c>
      <c r="J95" s="14">
        <v>0.98</v>
      </c>
      <c r="K95" s="109">
        <f t="shared" si="5"/>
        <v>0.6</v>
      </c>
      <c r="L95" s="115"/>
    </row>
    <row r="96" spans="1:12" ht="12.75" customHeight="1">
      <c r="A96" s="114"/>
      <c r="B96" s="107">
        <f>'Tax Invoice'!D92</f>
        <v>1</v>
      </c>
      <c r="C96" s="10" t="s">
        <v>773</v>
      </c>
      <c r="D96" s="10" t="s">
        <v>818</v>
      </c>
      <c r="E96" s="118" t="s">
        <v>776</v>
      </c>
      <c r="F96" s="135"/>
      <c r="G96" s="136"/>
      <c r="H96" s="11" t="s">
        <v>775</v>
      </c>
      <c r="I96" s="14">
        <f t="shared" si="4"/>
        <v>0.47000000000000003</v>
      </c>
      <c r="J96" s="14">
        <v>1.55</v>
      </c>
      <c r="K96" s="109">
        <f t="shared" si="5"/>
        <v>0.47000000000000003</v>
      </c>
      <c r="L96" s="115"/>
    </row>
    <row r="97" spans="1:12" ht="12.75" customHeight="1">
      <c r="A97" s="114"/>
      <c r="B97" s="107">
        <f>'Tax Invoice'!D93</f>
        <v>1</v>
      </c>
      <c r="C97" s="10" t="s">
        <v>777</v>
      </c>
      <c r="D97" s="10" t="s">
        <v>819</v>
      </c>
      <c r="E97" s="118" t="s">
        <v>774</v>
      </c>
      <c r="F97" s="135"/>
      <c r="G97" s="136"/>
      <c r="H97" s="11" t="s">
        <v>778</v>
      </c>
      <c r="I97" s="14">
        <f t="shared" si="4"/>
        <v>0.35000000000000003</v>
      </c>
      <c r="J97" s="14">
        <v>1.1399999999999999</v>
      </c>
      <c r="K97" s="109">
        <f t="shared" si="5"/>
        <v>0.35000000000000003</v>
      </c>
      <c r="L97" s="115"/>
    </row>
    <row r="98" spans="1:12" ht="12.75" customHeight="1">
      <c r="A98" s="114"/>
      <c r="B98" s="107">
        <f>'Tax Invoice'!D94</f>
        <v>1</v>
      </c>
      <c r="C98" s="10" t="s">
        <v>777</v>
      </c>
      <c r="D98" s="10" t="s">
        <v>820</v>
      </c>
      <c r="E98" s="118" t="s">
        <v>779</v>
      </c>
      <c r="F98" s="135"/>
      <c r="G98" s="136"/>
      <c r="H98" s="11" t="s">
        <v>778</v>
      </c>
      <c r="I98" s="14">
        <f t="shared" si="4"/>
        <v>0.38</v>
      </c>
      <c r="J98" s="14">
        <v>1.26</v>
      </c>
      <c r="K98" s="109">
        <f t="shared" si="5"/>
        <v>0.38</v>
      </c>
      <c r="L98" s="115"/>
    </row>
    <row r="99" spans="1:12" ht="12.75" customHeight="1">
      <c r="A99" s="114"/>
      <c r="B99" s="107">
        <f>'Tax Invoice'!D95</f>
        <v>1</v>
      </c>
      <c r="C99" s="10" t="s">
        <v>780</v>
      </c>
      <c r="D99" s="10" t="s">
        <v>821</v>
      </c>
      <c r="E99" s="118" t="s">
        <v>774</v>
      </c>
      <c r="F99" s="135"/>
      <c r="G99" s="136"/>
      <c r="H99" s="11" t="s">
        <v>781</v>
      </c>
      <c r="I99" s="14">
        <f t="shared" si="4"/>
        <v>0.4</v>
      </c>
      <c r="J99" s="14">
        <v>1.31</v>
      </c>
      <c r="K99" s="109">
        <f t="shared" si="5"/>
        <v>0.4</v>
      </c>
      <c r="L99" s="115"/>
    </row>
    <row r="100" spans="1:12" ht="12.75" customHeight="1">
      <c r="A100" s="114"/>
      <c r="B100" s="107">
        <f>'Tax Invoice'!D96</f>
        <v>2</v>
      </c>
      <c r="C100" s="10" t="s">
        <v>780</v>
      </c>
      <c r="D100" s="10" t="s">
        <v>822</v>
      </c>
      <c r="E100" s="118" t="s">
        <v>779</v>
      </c>
      <c r="F100" s="135"/>
      <c r="G100" s="136"/>
      <c r="H100" s="11" t="s">
        <v>781</v>
      </c>
      <c r="I100" s="14">
        <f t="shared" si="4"/>
        <v>0.69</v>
      </c>
      <c r="J100" s="14">
        <v>2.2999999999999998</v>
      </c>
      <c r="K100" s="109">
        <f t="shared" si="5"/>
        <v>1.38</v>
      </c>
      <c r="L100" s="115"/>
    </row>
    <row r="101" spans="1:12" ht="12.75" customHeight="1">
      <c r="A101" s="114"/>
      <c r="B101" s="107">
        <f>'Tax Invoice'!D97</f>
        <v>2</v>
      </c>
      <c r="C101" s="10" t="s">
        <v>782</v>
      </c>
      <c r="D101" s="10" t="s">
        <v>823</v>
      </c>
      <c r="E101" s="118" t="s">
        <v>783</v>
      </c>
      <c r="F101" s="135"/>
      <c r="G101" s="136"/>
      <c r="H101" s="11" t="s">
        <v>784</v>
      </c>
      <c r="I101" s="14">
        <f t="shared" si="4"/>
        <v>0.77</v>
      </c>
      <c r="J101" s="14">
        <v>2.5499999999999998</v>
      </c>
      <c r="K101" s="109">
        <f t="shared" si="5"/>
        <v>1.54</v>
      </c>
      <c r="L101" s="115"/>
    </row>
    <row r="102" spans="1:12" ht="24" customHeight="1">
      <c r="A102" s="114"/>
      <c r="B102" s="107">
        <f>'Tax Invoice'!D98</f>
        <v>2</v>
      </c>
      <c r="C102" s="10" t="s">
        <v>649</v>
      </c>
      <c r="D102" s="10" t="s">
        <v>649</v>
      </c>
      <c r="E102" s="118" t="s">
        <v>25</v>
      </c>
      <c r="F102" s="135"/>
      <c r="G102" s="136"/>
      <c r="H102" s="11" t="s">
        <v>652</v>
      </c>
      <c r="I102" s="14">
        <f t="shared" si="4"/>
        <v>0.77</v>
      </c>
      <c r="J102" s="14">
        <v>2.5499999999999998</v>
      </c>
      <c r="K102" s="109">
        <f t="shared" si="5"/>
        <v>1.54</v>
      </c>
      <c r="L102" s="115"/>
    </row>
    <row r="103" spans="1:12" ht="24" customHeight="1">
      <c r="A103" s="114"/>
      <c r="B103" s="107">
        <f>'Tax Invoice'!D99</f>
        <v>5</v>
      </c>
      <c r="C103" s="10" t="s">
        <v>65</v>
      </c>
      <c r="D103" s="10" t="s">
        <v>65</v>
      </c>
      <c r="E103" s="118" t="s">
        <v>651</v>
      </c>
      <c r="F103" s="135"/>
      <c r="G103" s="136"/>
      <c r="H103" s="11" t="s">
        <v>785</v>
      </c>
      <c r="I103" s="14">
        <f t="shared" si="4"/>
        <v>0.79</v>
      </c>
      <c r="J103" s="14">
        <v>2.63</v>
      </c>
      <c r="K103" s="109">
        <f t="shared" si="5"/>
        <v>3.95</v>
      </c>
      <c r="L103" s="115"/>
    </row>
    <row r="104" spans="1:12" ht="24" customHeight="1">
      <c r="A104" s="114"/>
      <c r="B104" s="107">
        <f>'Tax Invoice'!D100</f>
        <v>50</v>
      </c>
      <c r="C104" s="10" t="s">
        <v>65</v>
      </c>
      <c r="D104" s="10" t="s">
        <v>65</v>
      </c>
      <c r="E104" s="118" t="s">
        <v>25</v>
      </c>
      <c r="F104" s="135"/>
      <c r="G104" s="136"/>
      <c r="H104" s="11" t="s">
        <v>785</v>
      </c>
      <c r="I104" s="14">
        <f t="shared" si="4"/>
        <v>0.79</v>
      </c>
      <c r="J104" s="14">
        <v>2.63</v>
      </c>
      <c r="K104" s="109">
        <f t="shared" si="5"/>
        <v>39.5</v>
      </c>
      <c r="L104" s="115"/>
    </row>
    <row r="105" spans="1:12" ht="24" customHeight="1">
      <c r="A105" s="114"/>
      <c r="B105" s="107">
        <f>'Tax Invoice'!D101</f>
        <v>50</v>
      </c>
      <c r="C105" s="10" t="s">
        <v>65</v>
      </c>
      <c r="D105" s="10" t="s">
        <v>65</v>
      </c>
      <c r="E105" s="118" t="s">
        <v>67</v>
      </c>
      <c r="F105" s="135"/>
      <c r="G105" s="136"/>
      <c r="H105" s="11" t="s">
        <v>785</v>
      </c>
      <c r="I105" s="14">
        <f t="shared" si="4"/>
        <v>0.79</v>
      </c>
      <c r="J105" s="14">
        <v>2.63</v>
      </c>
      <c r="K105" s="109">
        <f t="shared" si="5"/>
        <v>39.5</v>
      </c>
      <c r="L105" s="115"/>
    </row>
    <row r="106" spans="1:12" ht="24" customHeight="1">
      <c r="A106" s="114"/>
      <c r="B106" s="107">
        <f>'Tax Invoice'!D102</f>
        <v>50</v>
      </c>
      <c r="C106" s="10" t="s">
        <v>65</v>
      </c>
      <c r="D106" s="10" t="s">
        <v>65</v>
      </c>
      <c r="E106" s="118" t="s">
        <v>26</v>
      </c>
      <c r="F106" s="135"/>
      <c r="G106" s="136"/>
      <c r="H106" s="11" t="s">
        <v>785</v>
      </c>
      <c r="I106" s="14">
        <f t="shared" si="4"/>
        <v>0.79</v>
      </c>
      <c r="J106" s="14">
        <v>2.63</v>
      </c>
      <c r="K106" s="109">
        <f t="shared" si="5"/>
        <v>39.5</v>
      </c>
      <c r="L106" s="115"/>
    </row>
    <row r="107" spans="1:12" ht="24" customHeight="1">
      <c r="A107" s="114"/>
      <c r="B107" s="107">
        <f>'Tax Invoice'!D103</f>
        <v>50</v>
      </c>
      <c r="C107" s="10" t="s">
        <v>786</v>
      </c>
      <c r="D107" s="10" t="s">
        <v>786</v>
      </c>
      <c r="E107" s="118" t="s">
        <v>25</v>
      </c>
      <c r="F107" s="135"/>
      <c r="G107" s="136"/>
      <c r="H107" s="11" t="s">
        <v>787</v>
      </c>
      <c r="I107" s="14">
        <f t="shared" si="4"/>
        <v>1.04</v>
      </c>
      <c r="J107" s="14">
        <v>3.46</v>
      </c>
      <c r="K107" s="109">
        <f t="shared" si="5"/>
        <v>52</v>
      </c>
      <c r="L107" s="115"/>
    </row>
    <row r="108" spans="1:12" ht="24" customHeight="1">
      <c r="A108" s="114"/>
      <c r="B108" s="107">
        <f>'Tax Invoice'!D104</f>
        <v>50</v>
      </c>
      <c r="C108" s="10" t="s">
        <v>786</v>
      </c>
      <c r="D108" s="10" t="s">
        <v>786</v>
      </c>
      <c r="E108" s="118" t="s">
        <v>67</v>
      </c>
      <c r="F108" s="135"/>
      <c r="G108" s="136"/>
      <c r="H108" s="11" t="s">
        <v>787</v>
      </c>
      <c r="I108" s="14">
        <f t="shared" si="4"/>
        <v>1.04</v>
      </c>
      <c r="J108" s="14">
        <v>3.46</v>
      </c>
      <c r="K108" s="109">
        <f t="shared" si="5"/>
        <v>52</v>
      </c>
      <c r="L108" s="115"/>
    </row>
    <row r="109" spans="1:12" ht="24" customHeight="1">
      <c r="A109" s="114"/>
      <c r="B109" s="107">
        <f>'Tax Invoice'!D105</f>
        <v>50</v>
      </c>
      <c r="C109" s="10" t="s">
        <v>786</v>
      </c>
      <c r="D109" s="10" t="s">
        <v>786</v>
      </c>
      <c r="E109" s="118" t="s">
        <v>26</v>
      </c>
      <c r="F109" s="135"/>
      <c r="G109" s="136"/>
      <c r="H109" s="11" t="s">
        <v>787</v>
      </c>
      <c r="I109" s="14">
        <f t="shared" si="4"/>
        <v>1.04</v>
      </c>
      <c r="J109" s="14">
        <v>3.46</v>
      </c>
      <c r="K109" s="109">
        <f t="shared" si="5"/>
        <v>52</v>
      </c>
      <c r="L109" s="115"/>
    </row>
    <row r="110" spans="1:12" ht="12.75" customHeight="1">
      <c r="A110" s="114"/>
      <c r="B110" s="107">
        <f>'Tax Invoice'!D106</f>
        <v>1</v>
      </c>
      <c r="C110" s="10" t="s">
        <v>788</v>
      </c>
      <c r="D110" s="10" t="s">
        <v>788</v>
      </c>
      <c r="E110" s="118" t="s">
        <v>67</v>
      </c>
      <c r="F110" s="135" t="s">
        <v>272</v>
      </c>
      <c r="G110" s="136"/>
      <c r="H110" s="11" t="s">
        <v>789</v>
      </c>
      <c r="I110" s="14">
        <f t="shared" si="4"/>
        <v>0.99</v>
      </c>
      <c r="J110" s="14">
        <v>3.29</v>
      </c>
      <c r="K110" s="109">
        <f t="shared" si="5"/>
        <v>0.99</v>
      </c>
      <c r="L110" s="115"/>
    </row>
    <row r="111" spans="1:12" ht="12.75" customHeight="1">
      <c r="A111" s="114"/>
      <c r="B111" s="107">
        <f>'Tax Invoice'!D107</f>
        <v>2</v>
      </c>
      <c r="C111" s="10" t="s">
        <v>788</v>
      </c>
      <c r="D111" s="10" t="s">
        <v>788</v>
      </c>
      <c r="E111" s="118" t="s">
        <v>27</v>
      </c>
      <c r="F111" s="135" t="s">
        <v>272</v>
      </c>
      <c r="G111" s="136"/>
      <c r="H111" s="11" t="s">
        <v>789</v>
      </c>
      <c r="I111" s="14">
        <f t="shared" si="4"/>
        <v>0.99</v>
      </c>
      <c r="J111" s="14">
        <v>3.29</v>
      </c>
      <c r="K111" s="109">
        <f t="shared" si="5"/>
        <v>1.98</v>
      </c>
      <c r="L111" s="115"/>
    </row>
    <row r="112" spans="1:12" ht="12.75" customHeight="1">
      <c r="A112" s="114"/>
      <c r="B112" s="107">
        <f>'Tax Invoice'!D108</f>
        <v>5</v>
      </c>
      <c r="C112" s="10" t="s">
        <v>68</v>
      </c>
      <c r="D112" s="10" t="s">
        <v>68</v>
      </c>
      <c r="E112" s="118" t="s">
        <v>651</v>
      </c>
      <c r="F112" s="135" t="s">
        <v>272</v>
      </c>
      <c r="G112" s="136"/>
      <c r="H112" s="11" t="s">
        <v>790</v>
      </c>
      <c r="I112" s="14">
        <f t="shared" si="4"/>
        <v>0.97</v>
      </c>
      <c r="J112" s="14">
        <v>3.21</v>
      </c>
      <c r="K112" s="109">
        <f t="shared" si="5"/>
        <v>4.8499999999999996</v>
      </c>
      <c r="L112" s="115"/>
    </row>
    <row r="113" spans="1:12" ht="12.75" customHeight="1">
      <c r="A113" s="114"/>
      <c r="B113" s="107">
        <f>'Tax Invoice'!D109</f>
        <v>20</v>
      </c>
      <c r="C113" s="10" t="s">
        <v>473</v>
      </c>
      <c r="D113" s="10" t="s">
        <v>473</v>
      </c>
      <c r="E113" s="118" t="s">
        <v>294</v>
      </c>
      <c r="F113" s="135" t="s">
        <v>272</v>
      </c>
      <c r="G113" s="136"/>
      <c r="H113" s="11" t="s">
        <v>475</v>
      </c>
      <c r="I113" s="14">
        <f t="shared" si="4"/>
        <v>1.1100000000000001</v>
      </c>
      <c r="J113" s="14">
        <v>3.7</v>
      </c>
      <c r="K113" s="109">
        <f t="shared" si="5"/>
        <v>22.200000000000003</v>
      </c>
      <c r="L113" s="115"/>
    </row>
    <row r="114" spans="1:12" ht="12.75" customHeight="1">
      <c r="A114" s="114"/>
      <c r="B114" s="107">
        <f>'Tax Invoice'!D110</f>
        <v>1</v>
      </c>
      <c r="C114" s="10" t="s">
        <v>791</v>
      </c>
      <c r="D114" s="10" t="s">
        <v>824</v>
      </c>
      <c r="E114" s="118" t="s">
        <v>779</v>
      </c>
      <c r="F114" s="135" t="s">
        <v>273</v>
      </c>
      <c r="G114" s="136"/>
      <c r="H114" s="11" t="s">
        <v>792</v>
      </c>
      <c r="I114" s="14">
        <f t="shared" si="4"/>
        <v>0.22</v>
      </c>
      <c r="J114" s="14">
        <v>0.73</v>
      </c>
      <c r="K114" s="109">
        <f t="shared" si="5"/>
        <v>0.22</v>
      </c>
      <c r="L114" s="115"/>
    </row>
    <row r="115" spans="1:12" ht="12.75" customHeight="1">
      <c r="A115" s="114"/>
      <c r="B115" s="107">
        <f>'Tax Invoice'!D111</f>
        <v>1</v>
      </c>
      <c r="C115" s="10" t="s">
        <v>791</v>
      </c>
      <c r="D115" s="10" t="s">
        <v>825</v>
      </c>
      <c r="E115" s="118" t="s">
        <v>776</v>
      </c>
      <c r="F115" s="135" t="s">
        <v>273</v>
      </c>
      <c r="G115" s="136"/>
      <c r="H115" s="11" t="s">
        <v>792</v>
      </c>
      <c r="I115" s="14">
        <f t="shared" si="4"/>
        <v>0.26</v>
      </c>
      <c r="J115" s="14">
        <v>0.86</v>
      </c>
      <c r="K115" s="109">
        <f t="shared" si="5"/>
        <v>0.26</v>
      </c>
      <c r="L115" s="115"/>
    </row>
    <row r="116" spans="1:12" ht="12.75" customHeight="1">
      <c r="A116" s="114"/>
      <c r="B116" s="107">
        <f>'Tax Invoice'!D112</f>
        <v>1</v>
      </c>
      <c r="C116" s="10" t="s">
        <v>791</v>
      </c>
      <c r="D116" s="10" t="s">
        <v>826</v>
      </c>
      <c r="E116" s="118" t="s">
        <v>783</v>
      </c>
      <c r="F116" s="135" t="s">
        <v>273</v>
      </c>
      <c r="G116" s="136"/>
      <c r="H116" s="11" t="s">
        <v>792</v>
      </c>
      <c r="I116" s="14">
        <f t="shared" si="4"/>
        <v>0.28000000000000003</v>
      </c>
      <c r="J116" s="14">
        <v>0.93</v>
      </c>
      <c r="K116" s="109">
        <f t="shared" si="5"/>
        <v>0.28000000000000003</v>
      </c>
      <c r="L116" s="115"/>
    </row>
    <row r="117" spans="1:12" ht="12.75" customHeight="1">
      <c r="A117" s="114"/>
      <c r="B117" s="107">
        <f>'Tax Invoice'!D113</f>
        <v>1</v>
      </c>
      <c r="C117" s="10" t="s">
        <v>791</v>
      </c>
      <c r="D117" s="10" t="s">
        <v>827</v>
      </c>
      <c r="E117" s="118" t="s">
        <v>793</v>
      </c>
      <c r="F117" s="135" t="s">
        <v>583</v>
      </c>
      <c r="G117" s="136"/>
      <c r="H117" s="11" t="s">
        <v>792</v>
      </c>
      <c r="I117" s="14">
        <f t="shared" si="4"/>
        <v>0.31</v>
      </c>
      <c r="J117" s="14">
        <v>1.03</v>
      </c>
      <c r="K117" s="109">
        <f t="shared" si="5"/>
        <v>0.31</v>
      </c>
      <c r="L117" s="115"/>
    </row>
    <row r="118" spans="1:12" ht="12.75" customHeight="1">
      <c r="A118" s="114"/>
      <c r="B118" s="107">
        <f>'Tax Invoice'!D114</f>
        <v>1</v>
      </c>
      <c r="C118" s="10" t="s">
        <v>791</v>
      </c>
      <c r="D118" s="10" t="s">
        <v>828</v>
      </c>
      <c r="E118" s="118" t="s">
        <v>794</v>
      </c>
      <c r="F118" s="135" t="s">
        <v>583</v>
      </c>
      <c r="G118" s="136"/>
      <c r="H118" s="11" t="s">
        <v>792</v>
      </c>
      <c r="I118" s="14">
        <f t="shared" ref="I118:I129" si="6">ROUNDUP(J118*$N$1,2)</f>
        <v>0.33</v>
      </c>
      <c r="J118" s="14">
        <v>1.0900000000000001</v>
      </c>
      <c r="K118" s="109">
        <f t="shared" ref="K118:K129" si="7">I118*B118</f>
        <v>0.33</v>
      </c>
      <c r="L118" s="115"/>
    </row>
    <row r="119" spans="1:12" ht="24" customHeight="1">
      <c r="A119" s="114"/>
      <c r="B119" s="107">
        <f>'Tax Invoice'!D115</f>
        <v>3</v>
      </c>
      <c r="C119" s="10" t="s">
        <v>795</v>
      </c>
      <c r="D119" s="10" t="s">
        <v>829</v>
      </c>
      <c r="E119" s="118" t="s">
        <v>774</v>
      </c>
      <c r="F119" s="135"/>
      <c r="G119" s="136"/>
      <c r="H119" s="11" t="s">
        <v>796</v>
      </c>
      <c r="I119" s="14">
        <f t="shared" si="6"/>
        <v>0.23</v>
      </c>
      <c r="J119" s="14">
        <v>0.76</v>
      </c>
      <c r="K119" s="109">
        <f t="shared" si="7"/>
        <v>0.69000000000000006</v>
      </c>
      <c r="L119" s="115"/>
    </row>
    <row r="120" spans="1:12" ht="24" customHeight="1">
      <c r="A120" s="114"/>
      <c r="B120" s="107">
        <f>'Tax Invoice'!D116</f>
        <v>2</v>
      </c>
      <c r="C120" s="10" t="s">
        <v>795</v>
      </c>
      <c r="D120" s="10" t="s">
        <v>830</v>
      </c>
      <c r="E120" s="118" t="s">
        <v>783</v>
      </c>
      <c r="F120" s="135"/>
      <c r="G120" s="136"/>
      <c r="H120" s="11" t="s">
        <v>796</v>
      </c>
      <c r="I120" s="14">
        <f t="shared" si="6"/>
        <v>0.37</v>
      </c>
      <c r="J120" s="14">
        <v>1.22</v>
      </c>
      <c r="K120" s="109">
        <f t="shared" si="7"/>
        <v>0.74</v>
      </c>
      <c r="L120" s="115"/>
    </row>
    <row r="121" spans="1:12" ht="24" customHeight="1">
      <c r="A121" s="114"/>
      <c r="B121" s="107">
        <f>'Tax Invoice'!D117</f>
        <v>3</v>
      </c>
      <c r="C121" s="10" t="s">
        <v>797</v>
      </c>
      <c r="D121" s="10" t="s">
        <v>831</v>
      </c>
      <c r="E121" s="118" t="s">
        <v>798</v>
      </c>
      <c r="F121" s="135" t="s">
        <v>272</v>
      </c>
      <c r="G121" s="136"/>
      <c r="H121" s="11" t="s">
        <v>799</v>
      </c>
      <c r="I121" s="14">
        <f t="shared" si="6"/>
        <v>0.54</v>
      </c>
      <c r="J121" s="14">
        <v>1.8</v>
      </c>
      <c r="K121" s="109">
        <f t="shared" si="7"/>
        <v>1.62</v>
      </c>
      <c r="L121" s="115"/>
    </row>
    <row r="122" spans="1:12" ht="24" customHeight="1">
      <c r="A122" s="114"/>
      <c r="B122" s="107">
        <f>'Tax Invoice'!D118</f>
        <v>1</v>
      </c>
      <c r="C122" s="10" t="s">
        <v>797</v>
      </c>
      <c r="D122" s="10" t="s">
        <v>832</v>
      </c>
      <c r="E122" s="118" t="s">
        <v>794</v>
      </c>
      <c r="F122" s="135" t="s">
        <v>272</v>
      </c>
      <c r="G122" s="136"/>
      <c r="H122" s="11" t="s">
        <v>799</v>
      </c>
      <c r="I122" s="14">
        <f t="shared" si="6"/>
        <v>0.92</v>
      </c>
      <c r="J122" s="14">
        <v>3.04</v>
      </c>
      <c r="K122" s="109">
        <f t="shared" si="7"/>
        <v>0.92</v>
      </c>
      <c r="L122" s="115"/>
    </row>
    <row r="123" spans="1:12" ht="24" customHeight="1">
      <c r="A123" s="114"/>
      <c r="B123" s="107">
        <f>'Tax Invoice'!D119</f>
        <v>2</v>
      </c>
      <c r="C123" s="10" t="s">
        <v>797</v>
      </c>
      <c r="D123" s="10" t="s">
        <v>833</v>
      </c>
      <c r="E123" s="118" t="s">
        <v>743</v>
      </c>
      <c r="F123" s="135" t="s">
        <v>272</v>
      </c>
      <c r="G123" s="136"/>
      <c r="H123" s="11" t="s">
        <v>799</v>
      </c>
      <c r="I123" s="14">
        <f t="shared" si="6"/>
        <v>1.26</v>
      </c>
      <c r="J123" s="14">
        <v>4.2</v>
      </c>
      <c r="K123" s="109">
        <f t="shared" si="7"/>
        <v>2.52</v>
      </c>
      <c r="L123" s="115"/>
    </row>
    <row r="124" spans="1:12" ht="12.75" customHeight="1">
      <c r="A124" s="114"/>
      <c r="B124" s="107">
        <f>'Tax Invoice'!D120</f>
        <v>5</v>
      </c>
      <c r="C124" s="10" t="s">
        <v>800</v>
      </c>
      <c r="D124" s="10" t="s">
        <v>800</v>
      </c>
      <c r="E124" s="118" t="s">
        <v>651</v>
      </c>
      <c r="F124" s="135"/>
      <c r="G124" s="136"/>
      <c r="H124" s="11" t="s">
        <v>801</v>
      </c>
      <c r="I124" s="14">
        <f t="shared" si="6"/>
        <v>1.19</v>
      </c>
      <c r="J124" s="14">
        <v>3.95</v>
      </c>
      <c r="K124" s="109">
        <f t="shared" si="7"/>
        <v>5.9499999999999993</v>
      </c>
      <c r="L124" s="115"/>
    </row>
    <row r="125" spans="1:12" ht="12.75" customHeight="1">
      <c r="A125" s="114"/>
      <c r="B125" s="107">
        <f>'Tax Invoice'!D121</f>
        <v>5</v>
      </c>
      <c r="C125" s="10" t="s">
        <v>800</v>
      </c>
      <c r="D125" s="10" t="s">
        <v>800</v>
      </c>
      <c r="E125" s="118" t="s">
        <v>25</v>
      </c>
      <c r="F125" s="135"/>
      <c r="G125" s="136"/>
      <c r="H125" s="11" t="s">
        <v>801</v>
      </c>
      <c r="I125" s="14">
        <f t="shared" si="6"/>
        <v>1.19</v>
      </c>
      <c r="J125" s="14">
        <v>3.95</v>
      </c>
      <c r="K125" s="109">
        <f t="shared" si="7"/>
        <v>5.9499999999999993</v>
      </c>
      <c r="L125" s="115"/>
    </row>
    <row r="126" spans="1:12" ht="24" customHeight="1">
      <c r="A126" s="114"/>
      <c r="B126" s="107">
        <f>'Tax Invoice'!D122</f>
        <v>1</v>
      </c>
      <c r="C126" s="10" t="s">
        <v>802</v>
      </c>
      <c r="D126" s="10" t="s">
        <v>802</v>
      </c>
      <c r="E126" s="118"/>
      <c r="F126" s="135"/>
      <c r="G126" s="136"/>
      <c r="H126" s="11" t="s">
        <v>803</v>
      </c>
      <c r="I126" s="14">
        <f t="shared" si="6"/>
        <v>0.38</v>
      </c>
      <c r="J126" s="14">
        <v>1.24</v>
      </c>
      <c r="K126" s="109">
        <f t="shared" si="7"/>
        <v>0.38</v>
      </c>
      <c r="L126" s="115"/>
    </row>
    <row r="127" spans="1:12" ht="24" customHeight="1">
      <c r="A127" s="114"/>
      <c r="B127" s="107">
        <f>'Tax Invoice'!D123</f>
        <v>5</v>
      </c>
      <c r="C127" s="10" t="s">
        <v>804</v>
      </c>
      <c r="D127" s="10" t="s">
        <v>804</v>
      </c>
      <c r="E127" s="118" t="s">
        <v>107</v>
      </c>
      <c r="F127" s="135"/>
      <c r="G127" s="136"/>
      <c r="H127" s="11" t="s">
        <v>805</v>
      </c>
      <c r="I127" s="14">
        <f t="shared" si="6"/>
        <v>1.84</v>
      </c>
      <c r="J127" s="14">
        <v>6.12</v>
      </c>
      <c r="K127" s="109">
        <f t="shared" si="7"/>
        <v>9.2000000000000011</v>
      </c>
      <c r="L127" s="115"/>
    </row>
    <row r="128" spans="1:12" ht="24" customHeight="1">
      <c r="A128" s="114"/>
      <c r="B128" s="107">
        <f>'Tax Invoice'!D124</f>
        <v>3</v>
      </c>
      <c r="C128" s="10" t="s">
        <v>806</v>
      </c>
      <c r="D128" s="10" t="s">
        <v>806</v>
      </c>
      <c r="E128" s="118" t="s">
        <v>107</v>
      </c>
      <c r="F128" s="135"/>
      <c r="G128" s="136"/>
      <c r="H128" s="11" t="s">
        <v>807</v>
      </c>
      <c r="I128" s="14">
        <f t="shared" si="6"/>
        <v>1.2</v>
      </c>
      <c r="J128" s="14">
        <v>3.97</v>
      </c>
      <c r="K128" s="109">
        <f t="shared" si="7"/>
        <v>3.5999999999999996</v>
      </c>
      <c r="L128" s="115"/>
    </row>
    <row r="129" spans="1:12" ht="24" customHeight="1">
      <c r="A129" s="114"/>
      <c r="B129" s="108">
        <f>'Tax Invoice'!D125</f>
        <v>1</v>
      </c>
      <c r="C129" s="12" t="s">
        <v>808</v>
      </c>
      <c r="D129" s="12" t="s">
        <v>808</v>
      </c>
      <c r="E129" s="119" t="s">
        <v>107</v>
      </c>
      <c r="F129" s="137"/>
      <c r="G129" s="138"/>
      <c r="H129" s="13" t="s">
        <v>809</v>
      </c>
      <c r="I129" s="15">
        <f t="shared" si="6"/>
        <v>1.17</v>
      </c>
      <c r="J129" s="15">
        <v>3.89</v>
      </c>
      <c r="K129" s="110">
        <f t="shared" si="7"/>
        <v>1.17</v>
      </c>
      <c r="L129" s="115"/>
    </row>
    <row r="130" spans="1:12" ht="12.75" customHeight="1">
      <c r="A130" s="114"/>
      <c r="B130" s="126">
        <f>SUM(B22:B129)</f>
        <v>2195</v>
      </c>
      <c r="C130" s="126" t="s">
        <v>144</v>
      </c>
      <c r="D130" s="126"/>
      <c r="E130" s="126"/>
      <c r="F130" s="126"/>
      <c r="G130" s="126"/>
      <c r="H130" s="126"/>
      <c r="I130" s="127" t="s">
        <v>255</v>
      </c>
      <c r="J130" s="127" t="s">
        <v>255</v>
      </c>
      <c r="K130" s="128">
        <f>SUM(K22:K129)</f>
        <v>612.58000000000027</v>
      </c>
      <c r="L130" s="115"/>
    </row>
    <row r="131" spans="1:12" ht="12.75" customHeight="1">
      <c r="A131" s="114"/>
      <c r="B131" s="126"/>
      <c r="C131" s="126"/>
      <c r="D131" s="126"/>
      <c r="E131" s="126"/>
      <c r="F131" s="126"/>
      <c r="G131" s="126"/>
      <c r="H131" s="126"/>
      <c r="I131" s="127" t="s">
        <v>839</v>
      </c>
      <c r="J131" s="127" t="s">
        <v>184</v>
      </c>
      <c r="K131" s="128">
        <f>K130*-0.4</f>
        <v>-245.03200000000012</v>
      </c>
      <c r="L131" s="115"/>
    </row>
    <row r="132" spans="1:12" ht="12.75" customHeight="1" outlineLevel="1">
      <c r="A132" s="114"/>
      <c r="B132" s="126"/>
      <c r="C132" s="126"/>
      <c r="D132" s="126"/>
      <c r="E132" s="126"/>
      <c r="F132" s="126"/>
      <c r="G132" s="126"/>
      <c r="H132" s="126"/>
      <c r="I132" s="127" t="s">
        <v>840</v>
      </c>
      <c r="J132" s="127" t="s">
        <v>185</v>
      </c>
      <c r="K132" s="128">
        <f>Invoice!J133</f>
        <v>0</v>
      </c>
      <c r="L132" s="115"/>
    </row>
    <row r="133" spans="1:12" ht="12.75" customHeight="1">
      <c r="A133" s="114"/>
      <c r="B133" s="133" t="s">
        <v>957</v>
      </c>
      <c r="C133" s="126"/>
      <c r="D133" s="126"/>
      <c r="E133" s="126"/>
      <c r="F133" s="126"/>
      <c r="G133" s="126"/>
      <c r="H133" s="126"/>
      <c r="I133" s="127" t="s">
        <v>257</v>
      </c>
      <c r="J133" s="127" t="s">
        <v>257</v>
      </c>
      <c r="K133" s="128">
        <f>SUM(K130:K132)</f>
        <v>367.54800000000012</v>
      </c>
      <c r="L133" s="115"/>
    </row>
    <row r="134" spans="1:12" ht="12.75" customHeight="1">
      <c r="A134" s="6"/>
      <c r="B134" s="7"/>
      <c r="C134" s="7"/>
      <c r="D134" s="7"/>
      <c r="E134" s="7"/>
      <c r="F134" s="7"/>
      <c r="G134" s="7"/>
      <c r="H134" s="7" t="s">
        <v>956</v>
      </c>
      <c r="I134" s="7"/>
      <c r="J134" s="7"/>
      <c r="K134" s="7"/>
      <c r="L134" s="8"/>
    </row>
    <row r="135" spans="1:12" ht="12.75" customHeight="1"/>
    <row r="136" spans="1:12" ht="12.75" customHeight="1"/>
    <row r="137" spans="1:12" ht="12.75" customHeight="1"/>
    <row r="138" spans="1:12" ht="12.75" customHeight="1"/>
    <row r="139" spans="1:12" ht="12.75" customHeight="1"/>
    <row r="140" spans="1:12" ht="12.75" customHeight="1"/>
    <row r="141" spans="1:12" ht="12.75" customHeight="1"/>
  </sheetData>
  <mergeCells count="112">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2009.4199999999998</v>
      </c>
      <c r="O2" s="21" t="s">
        <v>259</v>
      </c>
    </row>
    <row r="3" spans="1:15" s="21" customFormat="1" ht="15" customHeight="1" thickBot="1">
      <c r="A3" s="22" t="s">
        <v>151</v>
      </c>
      <c r="G3" s="28">
        <v>45289</v>
      </c>
      <c r="H3" s="29"/>
      <c r="N3" s="21">
        <v>2009.4199999999998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Jewellery Importers c/o keen on piercing</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Jewellery Importers</v>
      </c>
      <c r="G11" s="44"/>
      <c r="H11" s="45"/>
      <c r="K11" s="93" t="s">
        <v>158</v>
      </c>
      <c r="L11" s="46" t="s">
        <v>159</v>
      </c>
      <c r="M11" s="21">
        <f>VLOOKUP(G3,[1]Sheet1!$A$9:$I$7290,2,FALSE)</f>
        <v>34.18</v>
      </c>
    </row>
    <row r="12" spans="1:15" s="21" customFormat="1" ht="15.75" thickBot="1">
      <c r="A12" s="41" t="str">
        <f>'Copy paste to Here'!G12</f>
        <v>212 Broadway C/O Keen on Piercing</v>
      </c>
      <c r="B12" s="42"/>
      <c r="C12" s="42"/>
      <c r="D12" s="42"/>
      <c r="E12" s="89"/>
      <c r="F12" s="43" t="str">
        <f>'Copy paste to Here'!B12</f>
        <v>212 Broadway C/O Keen on Piercing</v>
      </c>
      <c r="G12" s="44"/>
      <c r="H12" s="45"/>
      <c r="K12" s="93" t="s">
        <v>160</v>
      </c>
      <c r="L12" s="46" t="s">
        <v>133</v>
      </c>
      <c r="M12" s="21">
        <f>VLOOKUP(G3,[1]Sheet1!$A$9:$I$7290,3,FALSE)</f>
        <v>37.22</v>
      </c>
    </row>
    <row r="13" spans="1:15" s="21" customFormat="1" ht="15.75" thickBot="1">
      <c r="A13" s="41" t="str">
        <f>'Copy paste to Here'!G13</f>
        <v>1023 Auckland</v>
      </c>
      <c r="B13" s="42"/>
      <c r="C13" s="42"/>
      <c r="D13" s="42"/>
      <c r="E13" s="111" t="s">
        <v>168</v>
      </c>
      <c r="F13" s="43" t="str">
        <f>'Copy paste to Here'!B13</f>
        <v>1023 Auckland</v>
      </c>
      <c r="G13" s="44"/>
      <c r="H13" s="45"/>
      <c r="K13" s="93" t="s">
        <v>161</v>
      </c>
      <c r="L13" s="46" t="s">
        <v>162</v>
      </c>
      <c r="M13" s="113">
        <f>VLOOKUP(G3,[1]Sheet1!$A$9:$I$7290,4,FALSE)</f>
        <v>42.93</v>
      </c>
    </row>
    <row r="14" spans="1:15" s="21" customFormat="1" ht="15.75" thickBot="1">
      <c r="A14" s="41" t="str">
        <f>'Copy paste to Here'!G14</f>
        <v>New Zealand</v>
      </c>
      <c r="B14" s="42"/>
      <c r="C14" s="42"/>
      <c r="D14" s="42"/>
      <c r="E14" s="111">
        <f>VLOOKUP(J9,$L$10:$M$17,2,FALSE)</f>
        <v>21.08</v>
      </c>
      <c r="F14" s="43" t="str">
        <f>'Copy paste to Here'!B14</f>
        <v>New Zealand</v>
      </c>
      <c r="G14" s="44"/>
      <c r="H14" s="45"/>
      <c r="K14" s="93" t="s">
        <v>163</v>
      </c>
      <c r="L14" s="46" t="s">
        <v>164</v>
      </c>
      <c r="M14" s="21">
        <f>VLOOKUP(G3,[1]Sheet1!$A$9:$I$7290,5,FALSE)</f>
        <v>22.71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25.45</v>
      </c>
    </row>
    <row r="16" spans="1:15" s="21" customFormat="1" ht="13.7" customHeight="1" thickBot="1">
      <c r="A16" s="52"/>
      <c r="K16" s="94" t="s">
        <v>167</v>
      </c>
      <c r="L16" s="51" t="s">
        <v>168</v>
      </c>
      <c r="M16" s="21">
        <f>VLOOKUP(G3,[1]Sheet1!$A$9:$I$7290,7,FALSE)</f>
        <v>21.08</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50</v>
      </c>
      <c r="E18" s="59">
        <f>'Shipping Invoice'!J22*$N$1</f>
        <v>0.26</v>
      </c>
      <c r="F18" s="59">
        <f>D18*E18</f>
        <v>13</v>
      </c>
      <c r="G18" s="60">
        <f>E18*$E$14</f>
        <v>5.4807999999999995</v>
      </c>
      <c r="H18" s="61">
        <f>D18*G18</f>
        <v>274.03999999999996</v>
      </c>
    </row>
    <row r="19" spans="1:13" s="62" customFormat="1" ht="24">
      <c r="A19" s="112"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104</v>
      </c>
      <c r="D19" s="58">
        <f>Invoice!B23</f>
        <v>50</v>
      </c>
      <c r="E19" s="59">
        <f>'Shipping Invoice'!J23*$N$1</f>
        <v>0.26</v>
      </c>
      <c r="F19" s="59">
        <f t="shared" ref="F19:F82" si="0">D19*E19</f>
        <v>13</v>
      </c>
      <c r="G19" s="60">
        <f t="shared" ref="G19:G82" si="1">E19*$E$14</f>
        <v>5.4807999999999995</v>
      </c>
      <c r="H19" s="63">
        <f t="shared" ref="H19:H82" si="2">D19*G19</f>
        <v>274.03999999999996</v>
      </c>
    </row>
    <row r="20" spans="1:13" s="62" customFormat="1" ht="24">
      <c r="A20" s="56" t="str">
        <f>IF((LEN('Copy paste to Here'!G24))&gt;5,((CONCATENATE('Copy paste to Here'!G24," &amp; ",'Copy paste to Here'!D24,"  &amp;  ",'Copy paste to Here'!E24))),"Empty Cell")</f>
        <v xml:space="preserve">316L steel eyebrow barbell, 16g (1.2mm) with two 3mm balls &amp; Length: 12mm  &amp;  </v>
      </c>
      <c r="B20" s="57" t="str">
        <f>'Copy paste to Here'!C24</f>
        <v>BBEB</v>
      </c>
      <c r="C20" s="57" t="s">
        <v>104</v>
      </c>
      <c r="D20" s="58">
        <f>Invoice!B24</f>
        <v>30</v>
      </c>
      <c r="E20" s="59">
        <f>'Shipping Invoice'!J24*$N$1</f>
        <v>0.26</v>
      </c>
      <c r="F20" s="59">
        <f t="shared" si="0"/>
        <v>7.8000000000000007</v>
      </c>
      <c r="G20" s="60">
        <f t="shared" si="1"/>
        <v>5.4807999999999995</v>
      </c>
      <c r="H20" s="63">
        <f t="shared" si="2"/>
        <v>164.42399999999998</v>
      </c>
    </row>
    <row r="21" spans="1:13" s="62" customFormat="1" ht="24">
      <c r="A21" s="56" t="str">
        <f>IF((LEN('Copy paste to Here'!G25))&gt;5,((CONCATENATE('Copy paste to Here'!G25," &amp; ",'Copy paste to Here'!D25,"  &amp;  ",'Copy paste to Here'!E25))),"Empty Cell")</f>
        <v xml:space="preserve">316L steel eyebrow barbell, 16g (1.2mm) with two 3mm balls &amp; Length: 16mm  &amp;  </v>
      </c>
      <c r="B21" s="57" t="str">
        <f>'Copy paste to Here'!C25</f>
        <v>BBEB</v>
      </c>
      <c r="C21" s="57" t="s">
        <v>810</v>
      </c>
      <c r="D21" s="58">
        <f>Invoice!B25</f>
        <v>20</v>
      </c>
      <c r="E21" s="59">
        <f>'Shipping Invoice'!J25*$N$1</f>
        <v>0.28000000000000003</v>
      </c>
      <c r="F21" s="59">
        <f t="shared" si="0"/>
        <v>5.6000000000000005</v>
      </c>
      <c r="G21" s="60">
        <f t="shared" si="1"/>
        <v>5.9024000000000001</v>
      </c>
      <c r="H21" s="63">
        <f t="shared" si="2"/>
        <v>118.048</v>
      </c>
    </row>
    <row r="22" spans="1:13" s="62" customFormat="1" ht="25.5">
      <c r="A22" s="56" t="str">
        <f>IF((LEN('Copy paste to Here'!G26))&gt;5,((CONCATENATE('Copy paste to Here'!G26," &amp; ",'Copy paste to Here'!D26,"  &amp;  ",'Copy paste to Here'!E26))),"Empty Cell")</f>
        <v xml:space="preserve">316L steel Industrial barbell, 14g (1.6mm) with two 5mm balls &amp; Length: 42mm  &amp;  </v>
      </c>
      <c r="B22" s="57" t="str">
        <f>'Copy paste to Here'!C26</f>
        <v>BBIND</v>
      </c>
      <c r="C22" s="57" t="s">
        <v>811</v>
      </c>
      <c r="D22" s="58">
        <f>Invoice!B26</f>
        <v>20</v>
      </c>
      <c r="E22" s="59">
        <f>'Shipping Invoice'!J26*$N$1</f>
        <v>0.45</v>
      </c>
      <c r="F22" s="59">
        <f t="shared" si="0"/>
        <v>9</v>
      </c>
      <c r="G22" s="60">
        <f t="shared" si="1"/>
        <v>9.4859999999999989</v>
      </c>
      <c r="H22" s="63">
        <f t="shared" si="2"/>
        <v>189.71999999999997</v>
      </c>
    </row>
    <row r="23" spans="1:13" s="62" customFormat="1" ht="25.5">
      <c r="A23" s="56" t="str">
        <f>IF((LEN('Copy paste to Here'!G27))&gt;5,((CONCATENATE('Copy paste to Here'!G27," &amp; ",'Copy paste to Here'!D27,"  &amp;  ",'Copy paste to Here'!E27))),"Empty Cell")</f>
        <v xml:space="preserve">316L steel Industrial barbell, 14g (1.6mm) with two 5mm balls &amp; Length: 45mm  &amp;  </v>
      </c>
      <c r="B23" s="57" t="str">
        <f>'Copy paste to Here'!C27</f>
        <v>BBIND</v>
      </c>
      <c r="C23" s="57" t="s">
        <v>811</v>
      </c>
      <c r="D23" s="58">
        <f>Invoice!B27</f>
        <v>20</v>
      </c>
      <c r="E23" s="59">
        <f>'Shipping Invoice'!J27*$N$1</f>
        <v>0.45</v>
      </c>
      <c r="F23" s="59">
        <f t="shared" si="0"/>
        <v>9</v>
      </c>
      <c r="G23" s="60">
        <f t="shared" si="1"/>
        <v>9.4859999999999989</v>
      </c>
      <c r="H23" s="63">
        <f t="shared" si="2"/>
        <v>189.71999999999997</v>
      </c>
    </row>
    <row r="24" spans="1:13" s="62" customFormat="1" ht="24">
      <c r="A24" s="56" t="str">
        <f>IF((LEN('Copy paste to Here'!G28))&gt;5,((CONCATENATE('Copy paste to Here'!G28," &amp; ",'Copy paste to Here'!D28,"  &amp;  ",'Copy paste to Here'!E28))),"Empty Cell")</f>
        <v xml:space="preserve">Surgical steel nipple barbell, 14g (1.6mm) with two 5mm balls &amp; Length: 16mm  &amp;  </v>
      </c>
      <c r="B24" s="57" t="str">
        <f>'Copy paste to Here'!C28</f>
        <v>BBNPG</v>
      </c>
      <c r="C24" s="57" t="s">
        <v>720</v>
      </c>
      <c r="D24" s="58">
        <f>Invoice!B28</f>
        <v>50</v>
      </c>
      <c r="E24" s="59">
        <f>'Shipping Invoice'!J28*$N$1</f>
        <v>0.31</v>
      </c>
      <c r="F24" s="59">
        <f t="shared" si="0"/>
        <v>15.5</v>
      </c>
      <c r="G24" s="60">
        <f t="shared" si="1"/>
        <v>6.5347999999999997</v>
      </c>
      <c r="H24" s="63">
        <f t="shared" si="2"/>
        <v>326.74</v>
      </c>
    </row>
    <row r="25" spans="1:13" s="62" customFormat="1" ht="24">
      <c r="A25" s="56" t="str">
        <f>IF((LEN('Copy paste to Here'!G29))&gt;5,((CONCATENATE('Copy paste to Here'!G29," &amp; ",'Copy paste to Here'!D29,"  &amp;  ",'Copy paste to Here'!E29))),"Empty Cell")</f>
        <v xml:space="preserve">Surgical steel nipple barbell, 14g (1.6mm) with two 5mm balls &amp; Length: 18mm  &amp;  </v>
      </c>
      <c r="B25" s="57" t="str">
        <f>'Copy paste to Here'!C29</f>
        <v>BBNPG</v>
      </c>
      <c r="C25" s="57" t="s">
        <v>720</v>
      </c>
      <c r="D25" s="58">
        <f>Invoice!B29</f>
        <v>20</v>
      </c>
      <c r="E25" s="59">
        <f>'Shipping Invoice'!J29*$N$1</f>
        <v>0.31</v>
      </c>
      <c r="F25" s="59">
        <f t="shared" si="0"/>
        <v>6.2</v>
      </c>
      <c r="G25" s="60">
        <f t="shared" si="1"/>
        <v>6.5347999999999997</v>
      </c>
      <c r="H25" s="63">
        <f t="shared" si="2"/>
        <v>130.696</v>
      </c>
    </row>
    <row r="26" spans="1:13" s="62" customFormat="1" ht="24">
      <c r="A26" s="56" t="str">
        <f>IF((LEN('Copy paste to Here'!G30))&gt;5,((CONCATENATE('Copy paste to Here'!G30," &amp; ",'Copy paste to Here'!D30,"  &amp;  ",'Copy paste to Here'!E30))),"Empty Cell")</f>
        <v xml:space="preserve">Surgical steel nipple barbell, 14g (1.6mm) with two 5mm balls &amp; Length: 20mm  &amp;  </v>
      </c>
      <c r="B26" s="57" t="str">
        <f>'Copy paste to Here'!C30</f>
        <v>BBNPG</v>
      </c>
      <c r="C26" s="57" t="s">
        <v>720</v>
      </c>
      <c r="D26" s="58">
        <f>Invoice!B30</f>
        <v>50</v>
      </c>
      <c r="E26" s="59">
        <f>'Shipping Invoice'!J30*$N$1</f>
        <v>0.31</v>
      </c>
      <c r="F26" s="59">
        <f t="shared" si="0"/>
        <v>15.5</v>
      </c>
      <c r="G26" s="60">
        <f t="shared" si="1"/>
        <v>6.5347999999999997</v>
      </c>
      <c r="H26" s="63">
        <f t="shared" si="2"/>
        <v>326.74</v>
      </c>
    </row>
    <row r="27" spans="1:13" s="62" customFormat="1" ht="24">
      <c r="A27" s="56" t="str">
        <f>IF((LEN('Copy paste to Here'!G31))&gt;5,((CONCATENATE('Copy paste to Here'!G31," &amp; ",'Copy paste to Here'!D31,"  &amp;  ",'Copy paste to Here'!E31))),"Empty Cell")</f>
        <v xml:space="preserve">316L Surgical steel ball closure ring, 14g (1.6mm) with a 4mm ball &amp; Length: 8mm  &amp;  </v>
      </c>
      <c r="B27" s="57" t="str">
        <f>'Copy paste to Here'!C31</f>
        <v>BCR14</v>
      </c>
      <c r="C27" s="57" t="s">
        <v>722</v>
      </c>
      <c r="D27" s="58">
        <f>Invoice!B31</f>
        <v>20</v>
      </c>
      <c r="E27" s="59">
        <f>'Shipping Invoice'!J31*$N$1</f>
        <v>0.31</v>
      </c>
      <c r="F27" s="59">
        <f t="shared" si="0"/>
        <v>6.2</v>
      </c>
      <c r="G27" s="60">
        <f t="shared" si="1"/>
        <v>6.5347999999999997</v>
      </c>
      <c r="H27" s="63">
        <f t="shared" si="2"/>
        <v>130.696</v>
      </c>
    </row>
    <row r="28" spans="1:13" s="62" customFormat="1" ht="24">
      <c r="A28" s="56" t="str">
        <f>IF((LEN('Copy paste to Here'!G32))&gt;5,((CONCATENATE('Copy paste to Here'!G32," &amp; ",'Copy paste to Here'!D32,"  &amp;  ",'Copy paste to Here'!E32))),"Empty Cell")</f>
        <v xml:space="preserve">316L Surgical steel ball closure ring, 14g (1.6mm) with a 4mm ball &amp; Length: 10mm  &amp;  </v>
      </c>
      <c r="B28" s="57" t="str">
        <f>'Copy paste to Here'!C32</f>
        <v>BCR14</v>
      </c>
      <c r="C28" s="57" t="s">
        <v>722</v>
      </c>
      <c r="D28" s="58">
        <f>Invoice!B32</f>
        <v>20</v>
      </c>
      <c r="E28" s="59">
        <f>'Shipping Invoice'!J32*$N$1</f>
        <v>0.31</v>
      </c>
      <c r="F28" s="59">
        <f t="shared" si="0"/>
        <v>6.2</v>
      </c>
      <c r="G28" s="60">
        <f t="shared" si="1"/>
        <v>6.5347999999999997</v>
      </c>
      <c r="H28" s="63">
        <f t="shared" si="2"/>
        <v>130.696</v>
      </c>
    </row>
    <row r="29" spans="1:13" s="62" customFormat="1" ht="24">
      <c r="A29" s="56" t="str">
        <f>IF((LEN('Copy paste to Here'!G33))&gt;5,((CONCATENATE('Copy paste to Here'!G33," &amp; ",'Copy paste to Here'!D33,"  &amp;  ",'Copy paste to Here'!E33))),"Empty Cell")</f>
        <v xml:space="preserve">Surgical steel eyebrow banana, 16g (1.2mm) with two 3mm balls &amp; Length: 8mm  &amp;  </v>
      </c>
      <c r="B29" s="57" t="str">
        <f>'Copy paste to Here'!C33</f>
        <v>BNEB</v>
      </c>
      <c r="C29" s="57" t="s">
        <v>724</v>
      </c>
      <c r="D29" s="58">
        <f>Invoice!B33</f>
        <v>50</v>
      </c>
      <c r="E29" s="59">
        <f>'Shipping Invoice'!J33*$N$1</f>
        <v>0.26</v>
      </c>
      <c r="F29" s="59">
        <f t="shared" si="0"/>
        <v>13</v>
      </c>
      <c r="G29" s="60">
        <f t="shared" si="1"/>
        <v>5.4807999999999995</v>
      </c>
      <c r="H29" s="63">
        <f t="shared" si="2"/>
        <v>274.03999999999996</v>
      </c>
    </row>
    <row r="30" spans="1:13" s="62" customFormat="1" ht="24">
      <c r="A30" s="56" t="str">
        <f>IF((LEN('Copy paste to Here'!G34))&gt;5,((CONCATENATE('Copy paste to Here'!G34," &amp; ",'Copy paste to Here'!D34,"  &amp;  ",'Copy paste to Here'!E34))),"Empty Cell")</f>
        <v xml:space="preserve">Surgical steel eyebrow banana, 16g (1.2mm) with two 3mm balls &amp; Length: 10mm  &amp;  </v>
      </c>
      <c r="B30" s="57" t="str">
        <f>'Copy paste to Here'!C34</f>
        <v>BNEB</v>
      </c>
      <c r="C30" s="57" t="s">
        <v>724</v>
      </c>
      <c r="D30" s="58">
        <f>Invoice!B34</f>
        <v>50</v>
      </c>
      <c r="E30" s="59">
        <f>'Shipping Invoice'!J34*$N$1</f>
        <v>0.26</v>
      </c>
      <c r="F30" s="59">
        <f t="shared" si="0"/>
        <v>13</v>
      </c>
      <c r="G30" s="60">
        <f t="shared" si="1"/>
        <v>5.4807999999999995</v>
      </c>
      <c r="H30" s="63">
        <f t="shared" si="2"/>
        <v>274.03999999999996</v>
      </c>
    </row>
    <row r="31" spans="1:13" s="62" customFormat="1" ht="24">
      <c r="A31" s="56" t="str">
        <f>IF((LEN('Copy paste to Here'!G35))&gt;5,((CONCATENATE('Copy paste to Here'!G35," &amp; ",'Copy paste to Here'!D35,"  &amp;  ",'Copy paste to Here'!E35))),"Empty Cell")</f>
        <v xml:space="preserve">Surgical steel eyebrow banana, 16g (1.2mm) with two 3mm balls &amp; Length: 12mm  &amp;  </v>
      </c>
      <c r="B31" s="57" t="str">
        <f>'Copy paste to Here'!C35</f>
        <v>BNEB</v>
      </c>
      <c r="C31" s="57" t="s">
        <v>724</v>
      </c>
      <c r="D31" s="58">
        <f>Invoice!B35</f>
        <v>30</v>
      </c>
      <c r="E31" s="59">
        <f>'Shipping Invoice'!J35*$N$1</f>
        <v>0.26</v>
      </c>
      <c r="F31" s="59">
        <f t="shared" si="0"/>
        <v>7.8000000000000007</v>
      </c>
      <c r="G31" s="60">
        <f t="shared" si="1"/>
        <v>5.4807999999999995</v>
      </c>
      <c r="H31" s="63">
        <f t="shared" si="2"/>
        <v>164.42399999999998</v>
      </c>
    </row>
    <row r="32" spans="1:13" s="62" customFormat="1" ht="25.5">
      <c r="A32" s="56" t="str">
        <f>IF((LEN('Copy paste to Here'!G36))&gt;5,((CONCATENATE('Copy paste to Here'!G36," &amp; ",'Copy paste to Here'!D36,"  &amp;  ",'Copy paste to Here'!E36))),"Empty Cell")</f>
        <v xml:space="preserve">Surgical steel eyebrow banana, 16g (1.2mm) with two 3mm balls &amp; Length: 14mm  &amp;  </v>
      </c>
      <c r="B32" s="57" t="str">
        <f>'Copy paste to Here'!C36</f>
        <v>BNEB</v>
      </c>
      <c r="C32" s="57" t="s">
        <v>812</v>
      </c>
      <c r="D32" s="58">
        <f>Invoice!B36</f>
        <v>30</v>
      </c>
      <c r="E32" s="59">
        <f>'Shipping Invoice'!J36*$N$1</f>
        <v>0.31</v>
      </c>
      <c r="F32" s="59">
        <f t="shared" si="0"/>
        <v>9.3000000000000007</v>
      </c>
      <c r="G32" s="60">
        <f t="shared" si="1"/>
        <v>6.5347999999999997</v>
      </c>
      <c r="H32" s="63">
        <f t="shared" si="2"/>
        <v>196.04399999999998</v>
      </c>
    </row>
    <row r="33" spans="1:8" s="62" customFormat="1" ht="24">
      <c r="A33" s="56" t="str">
        <f>IF((LEN('Copy paste to Here'!G37))&gt;5,((CONCATENATE('Copy paste to Here'!G37," &amp; ",'Copy paste to Here'!D37,"  &amp;  ",'Copy paste to Here'!E37))),"Empty Cell")</f>
        <v>Premium PVD plated surgical steel eyebrow banana, 16g (1.2mm) with two 3mm balls &amp; Length: 8mm  &amp;  Color: Blue</v>
      </c>
      <c r="B33" s="57" t="str">
        <f>'Copy paste to Here'!C37</f>
        <v>BNETB</v>
      </c>
      <c r="C33" s="57" t="s">
        <v>726</v>
      </c>
      <c r="D33" s="58">
        <f>Invoice!B37</f>
        <v>1</v>
      </c>
      <c r="E33" s="59">
        <f>'Shipping Invoice'!J37*$N$1</f>
        <v>0.98</v>
      </c>
      <c r="F33" s="59">
        <f t="shared" si="0"/>
        <v>0.98</v>
      </c>
      <c r="G33" s="60">
        <f t="shared" si="1"/>
        <v>20.658399999999997</v>
      </c>
      <c r="H33" s="63">
        <f t="shared" si="2"/>
        <v>20.658399999999997</v>
      </c>
    </row>
    <row r="34" spans="1:8" s="62" customFormat="1" ht="24">
      <c r="A34" s="56" t="str">
        <f>IF((LEN('Copy paste to Here'!G38))&gt;5,((CONCATENATE('Copy paste to Here'!G38," &amp; ",'Copy paste to Here'!D38,"  &amp;  ",'Copy paste to Here'!E38))),"Empty Cell")</f>
        <v>Premium PVD plated surgical steel eyebrow banana, 16g (1.2mm) with two 3mm balls &amp; Length: 10mm  &amp;  Color: Rainbow</v>
      </c>
      <c r="B34" s="57" t="str">
        <f>'Copy paste to Here'!C38</f>
        <v>BNETB</v>
      </c>
      <c r="C34" s="57" t="s">
        <v>726</v>
      </c>
      <c r="D34" s="58">
        <f>Invoice!B38</f>
        <v>2</v>
      </c>
      <c r="E34" s="59">
        <f>'Shipping Invoice'!J38*$N$1</f>
        <v>0.98</v>
      </c>
      <c r="F34" s="59">
        <f t="shared" si="0"/>
        <v>1.96</v>
      </c>
      <c r="G34" s="60">
        <f t="shared" si="1"/>
        <v>20.658399999999997</v>
      </c>
      <c r="H34" s="63">
        <f t="shared" si="2"/>
        <v>41.316799999999994</v>
      </c>
    </row>
    <row r="35" spans="1:8" s="62" customFormat="1" ht="24">
      <c r="A35" s="56" t="str">
        <f>IF((LEN('Copy paste to Here'!G39))&gt;5,((CONCATENATE('Copy paste to Here'!G39," &amp; ",'Copy paste to Here'!D39,"  &amp;  ",'Copy paste to Here'!E39))),"Empty Cell")</f>
        <v xml:space="preserve">Surgical Steel belly Banana, 14g (1.6mm) with an upper 5mm and a lower 6mm plain steel ball &amp; Length: 6mm  &amp;  </v>
      </c>
      <c r="B35" s="57" t="str">
        <f>'Copy paste to Here'!C39</f>
        <v>BNS</v>
      </c>
      <c r="C35" s="57" t="s">
        <v>728</v>
      </c>
      <c r="D35" s="58">
        <f>Invoice!B39</f>
        <v>30</v>
      </c>
      <c r="E35" s="59">
        <f>'Shipping Invoice'!J39*$N$1</f>
        <v>0.36</v>
      </c>
      <c r="F35" s="59">
        <f t="shared" si="0"/>
        <v>10.799999999999999</v>
      </c>
      <c r="G35" s="60">
        <f t="shared" si="1"/>
        <v>7.5887999999999991</v>
      </c>
      <c r="H35" s="63">
        <f t="shared" si="2"/>
        <v>227.66399999999999</v>
      </c>
    </row>
    <row r="36" spans="1:8" s="62" customFormat="1" ht="24">
      <c r="A36" s="56" t="str">
        <f>IF((LEN('Copy paste to Here'!G40))&gt;5,((CONCATENATE('Copy paste to Here'!G40," &amp; ",'Copy paste to Here'!D40,"  &amp;  ",'Copy paste to Here'!E40))),"Empty Cell")</f>
        <v xml:space="preserve">Surgical Steel belly Banana, 14g (1.6mm) with an upper 5mm and a lower 6mm plain steel ball &amp; Length: 8mm  &amp;  </v>
      </c>
      <c r="B36" s="57" t="str">
        <f>'Copy paste to Here'!C40</f>
        <v>BNS</v>
      </c>
      <c r="C36" s="57" t="s">
        <v>728</v>
      </c>
      <c r="D36" s="58">
        <f>Invoice!B40</f>
        <v>30</v>
      </c>
      <c r="E36" s="59">
        <f>'Shipping Invoice'!J40*$N$1</f>
        <v>0.36</v>
      </c>
      <c r="F36" s="59">
        <f t="shared" si="0"/>
        <v>10.799999999999999</v>
      </c>
      <c r="G36" s="60">
        <f t="shared" si="1"/>
        <v>7.5887999999999991</v>
      </c>
      <c r="H36" s="63">
        <f t="shared" si="2"/>
        <v>227.66399999999999</v>
      </c>
    </row>
    <row r="37" spans="1:8" s="62" customFormat="1" ht="24">
      <c r="A37" s="56" t="str">
        <f>IF((LEN('Copy paste to Here'!G41))&gt;5,((CONCATENATE('Copy paste to Here'!G41," &amp; ",'Copy paste to Here'!D41,"  &amp;  ",'Copy paste to Here'!E41))),"Empty Cell")</f>
        <v xml:space="preserve">Surgical Steel belly Banana, 14g (1.6mm) with an upper 5mm and a lower 6mm plain steel ball &amp; Length: 16mm  &amp;  </v>
      </c>
      <c r="B37" s="57" t="str">
        <f>'Copy paste to Here'!C41</f>
        <v>BNS</v>
      </c>
      <c r="C37" s="57" t="s">
        <v>728</v>
      </c>
      <c r="D37" s="58">
        <f>Invoice!B41</f>
        <v>30</v>
      </c>
      <c r="E37" s="59">
        <f>'Shipping Invoice'!J41*$N$1</f>
        <v>0.36</v>
      </c>
      <c r="F37" s="59">
        <f t="shared" si="0"/>
        <v>10.799999999999999</v>
      </c>
      <c r="G37" s="60">
        <f t="shared" si="1"/>
        <v>7.5887999999999991</v>
      </c>
      <c r="H37" s="63">
        <f t="shared" si="2"/>
        <v>227.66399999999999</v>
      </c>
    </row>
    <row r="38" spans="1:8" s="62" customFormat="1" ht="24">
      <c r="A38" s="56" t="str">
        <f>IF((LEN('Copy paste to Here'!G42))&gt;5,((CONCATENATE('Copy paste to Here'!G42," &amp; ",'Copy paste to Here'!D42,"  &amp;  ",'Copy paste to Here'!E42))),"Empty Cell")</f>
        <v xml:space="preserve">Surgical steel circular barbell, 16g (1.2mm) with two 3mm balls &amp; Length: 10mm  &amp;  </v>
      </c>
      <c r="B38" s="57" t="str">
        <f>'Copy paste to Here'!C42</f>
        <v>CBEB</v>
      </c>
      <c r="C38" s="57" t="s">
        <v>730</v>
      </c>
      <c r="D38" s="58">
        <f>Invoice!B42</f>
        <v>50</v>
      </c>
      <c r="E38" s="59">
        <f>'Shipping Invoice'!J42*$N$1</f>
        <v>0.4</v>
      </c>
      <c r="F38" s="59">
        <f t="shared" si="0"/>
        <v>20</v>
      </c>
      <c r="G38" s="60">
        <f t="shared" si="1"/>
        <v>8.4320000000000004</v>
      </c>
      <c r="H38" s="63">
        <f t="shared" si="2"/>
        <v>421.6</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6mm  &amp;  Color: Gold</v>
      </c>
      <c r="B39" s="57" t="str">
        <f>'Copy paste to Here'!C43</f>
        <v>CBETB</v>
      </c>
      <c r="C39" s="57" t="s">
        <v>732</v>
      </c>
      <c r="D39" s="58">
        <f>Invoice!B43</f>
        <v>5</v>
      </c>
      <c r="E39" s="59">
        <f>'Shipping Invoice'!J43*$N$1</f>
        <v>0.98</v>
      </c>
      <c r="F39" s="59">
        <f t="shared" si="0"/>
        <v>4.9000000000000004</v>
      </c>
      <c r="G39" s="60">
        <f t="shared" si="1"/>
        <v>20.658399999999997</v>
      </c>
      <c r="H39" s="63">
        <f t="shared" si="2"/>
        <v>103.29199999999999</v>
      </c>
    </row>
    <row r="40" spans="1:8" s="62" customFormat="1" ht="24">
      <c r="A40" s="56" t="str">
        <f>IF((LEN('Copy paste to Here'!G44))&gt;5,((CONCATENATE('Copy paste to Here'!G44," &amp; ",'Copy paste to Here'!D44,"  &amp;  ",'Copy paste to Here'!E44))),"Empty Cell")</f>
        <v>Premium PVD plated surgical steel circular barbell, 16g (1.2mm) with two 3mm balls &amp; Length: 7mm  &amp;  Color: Gold</v>
      </c>
      <c r="B40" s="57" t="str">
        <f>'Copy paste to Here'!C44</f>
        <v>CBETB</v>
      </c>
      <c r="C40" s="57" t="s">
        <v>732</v>
      </c>
      <c r="D40" s="58">
        <f>Invoice!B44</f>
        <v>5</v>
      </c>
      <c r="E40" s="59">
        <f>'Shipping Invoice'!J44*$N$1</f>
        <v>0.98</v>
      </c>
      <c r="F40" s="59">
        <f t="shared" si="0"/>
        <v>4.9000000000000004</v>
      </c>
      <c r="G40" s="60">
        <f t="shared" si="1"/>
        <v>20.658399999999997</v>
      </c>
      <c r="H40" s="63">
        <f t="shared" si="2"/>
        <v>103.29199999999999</v>
      </c>
    </row>
    <row r="41" spans="1:8" s="62" customFormat="1" ht="24">
      <c r="A41" s="56" t="str">
        <f>IF((LEN('Copy paste to Here'!G45))&gt;5,((CONCATENATE('Copy paste to Here'!G45," &amp; ",'Copy paste to Here'!D45,"  &amp;  ",'Copy paste to Here'!E45))),"Empty Cell")</f>
        <v xml:space="preserve">Surgical steel circular barbell, 14g (1.6mm) with two 4mm balls &amp; Length: 8mm  &amp;  </v>
      </c>
      <c r="B41" s="57" t="str">
        <f>'Copy paste to Here'!C45</f>
        <v>CBM</v>
      </c>
      <c r="C41" s="57" t="s">
        <v>734</v>
      </c>
      <c r="D41" s="58">
        <f>Invoice!B45</f>
        <v>20</v>
      </c>
      <c r="E41" s="59">
        <f>'Shipping Invoice'!J45*$N$1</f>
        <v>0.48</v>
      </c>
      <c r="F41" s="59">
        <f t="shared" si="0"/>
        <v>9.6</v>
      </c>
      <c r="G41" s="60">
        <f t="shared" si="1"/>
        <v>10.118399999999999</v>
      </c>
      <c r="H41" s="63">
        <f t="shared" si="2"/>
        <v>202.36799999999999</v>
      </c>
    </row>
    <row r="42" spans="1:8" s="62" customFormat="1" ht="24">
      <c r="A42" s="56" t="str">
        <f>IF((LEN('Copy paste to Here'!G46))&gt;5,((CONCATENATE('Copy paste to Here'!G46," &amp; ",'Copy paste to Here'!D46,"  &amp;  ",'Copy paste to Here'!E46))),"Empty Cell")</f>
        <v xml:space="preserve">Surgical steel circular barbell, 14g (1.6mm) with two 4mm balls &amp; Length: 12mm  &amp;  </v>
      </c>
      <c r="B42" s="57" t="str">
        <f>'Copy paste to Here'!C46</f>
        <v>CBM</v>
      </c>
      <c r="C42" s="57" t="s">
        <v>734</v>
      </c>
      <c r="D42" s="58">
        <f>Invoice!B46</f>
        <v>20</v>
      </c>
      <c r="E42" s="59">
        <f>'Shipping Invoice'!J46*$N$1</f>
        <v>0.48</v>
      </c>
      <c r="F42" s="59">
        <f t="shared" si="0"/>
        <v>9.6</v>
      </c>
      <c r="G42" s="60">
        <f t="shared" si="1"/>
        <v>10.118399999999999</v>
      </c>
      <c r="H42" s="63">
        <f t="shared" si="2"/>
        <v>202.36799999999999</v>
      </c>
    </row>
    <row r="43" spans="1:8" s="62" customFormat="1" ht="24">
      <c r="A43" s="56" t="str">
        <f>IF((LEN('Copy paste to Here'!G47))&gt;5,((CONCATENATE('Copy paste to Here'!G47," &amp; ",'Copy paste to Here'!D47,"  &amp;  ",'Copy paste to Here'!E47))),"Empty Cell")</f>
        <v xml:space="preserve">Surgical steel circular barbell, 14g (1.6mm) with two 4mm balls &amp; Length: 14mm  &amp;  </v>
      </c>
      <c r="B43" s="57" t="str">
        <f>'Copy paste to Here'!C47</f>
        <v>CBM</v>
      </c>
      <c r="C43" s="57" t="s">
        <v>734</v>
      </c>
      <c r="D43" s="58">
        <f>Invoice!B47</f>
        <v>20</v>
      </c>
      <c r="E43" s="59">
        <f>'Shipping Invoice'!J47*$N$1</f>
        <v>0.48</v>
      </c>
      <c r="F43" s="59">
        <f t="shared" si="0"/>
        <v>9.6</v>
      </c>
      <c r="G43" s="60">
        <f t="shared" si="1"/>
        <v>10.118399999999999</v>
      </c>
      <c r="H43" s="63">
        <f t="shared" si="2"/>
        <v>202.36799999999999</v>
      </c>
    </row>
    <row r="44" spans="1:8" s="62" customFormat="1" ht="25.5">
      <c r="A44" s="56" t="str">
        <f>IF((LEN('Copy paste to Here'!G48))&gt;5,((CONCATENATE('Copy paste to Here'!G48," &amp; ",'Copy paste to Here'!D48,"  &amp;  ",'Copy paste to Here'!E48))),"Empty Cell")</f>
        <v xml:space="preserve">Sterling silver helix ear cuff with a rope pattern edge with a hamsa dangling (sold per pcs.) &amp;   &amp;  </v>
      </c>
      <c r="B44" s="57" t="str">
        <f>'Copy paste to Here'!C48</f>
        <v>EHVCFD39</v>
      </c>
      <c r="C44" s="57" t="s">
        <v>736</v>
      </c>
      <c r="D44" s="58">
        <f>Invoice!B48</f>
        <v>4</v>
      </c>
      <c r="E44" s="59">
        <f>'Shipping Invoice'!J48*$N$1</f>
        <v>7.11</v>
      </c>
      <c r="F44" s="59">
        <f t="shared" si="0"/>
        <v>28.44</v>
      </c>
      <c r="G44" s="60">
        <f t="shared" si="1"/>
        <v>149.87879999999998</v>
      </c>
      <c r="H44" s="63">
        <f t="shared" si="2"/>
        <v>599.51519999999994</v>
      </c>
    </row>
    <row r="45" spans="1:8" s="62" customFormat="1" ht="25.5">
      <c r="A45" s="56" t="str">
        <f>IF((LEN('Copy paste to Here'!G49))&gt;5,((CONCATENATE('Copy paste to Here'!G49," &amp; ",'Copy paste to Here'!D49,"  &amp;  ",'Copy paste to Here'!E49))),"Empty Cell")</f>
        <v xml:space="preserve">Sterling silver helix ear cuff with a rope pattern edge with a hamsa dangling (sold per pcs.) &amp;   &amp;  </v>
      </c>
      <c r="B45" s="57" t="str">
        <f>'Copy paste to Here'!C49</f>
        <v>EHVCFD40</v>
      </c>
      <c r="C45" s="57" t="s">
        <v>738</v>
      </c>
      <c r="D45" s="58">
        <f>Invoice!B49</f>
        <v>4</v>
      </c>
      <c r="E45" s="59">
        <f>'Shipping Invoice'!J49*$N$1</f>
        <v>5.84</v>
      </c>
      <c r="F45" s="59">
        <f t="shared" si="0"/>
        <v>23.36</v>
      </c>
      <c r="G45" s="60">
        <f t="shared" si="1"/>
        <v>123.10719999999999</v>
      </c>
      <c r="H45" s="63">
        <f t="shared" si="2"/>
        <v>492.42879999999997</v>
      </c>
    </row>
    <row r="46" spans="1:8" s="62" customFormat="1" ht="25.5">
      <c r="A46" s="56" t="str">
        <f>IF((LEN('Copy paste to Here'!G50))&gt;5,((CONCATENATE('Copy paste to Here'!G50," &amp; ",'Copy paste to Here'!D50,"  &amp;  ",'Copy paste to Here'!E50))),"Empty Cell")</f>
        <v xml:space="preserve">Mirror polished surgical steel screw-fit flesh tunnel &amp; Gauge: 18mm  &amp;  </v>
      </c>
      <c r="B46" s="57" t="str">
        <f>'Copy paste to Here'!C50</f>
        <v>FPG</v>
      </c>
      <c r="C46" s="57" t="s">
        <v>813</v>
      </c>
      <c r="D46" s="58">
        <f>Invoice!B50</f>
        <v>2</v>
      </c>
      <c r="E46" s="59">
        <f>'Shipping Invoice'!J50*$N$1</f>
        <v>4.9400000000000004</v>
      </c>
      <c r="F46" s="59">
        <f t="shared" si="0"/>
        <v>9.8800000000000008</v>
      </c>
      <c r="G46" s="60">
        <f t="shared" si="1"/>
        <v>104.1352</v>
      </c>
      <c r="H46" s="63">
        <f t="shared" si="2"/>
        <v>208.2704</v>
      </c>
    </row>
    <row r="47" spans="1:8" s="62" customFormat="1" ht="25.5">
      <c r="A47" s="56" t="str">
        <f>IF((LEN('Copy paste to Here'!G51))&gt;5,((CONCATENATE('Copy paste to Here'!G51," &amp; ",'Copy paste to Here'!D51,"  &amp;  ",'Copy paste to Here'!E51))),"Empty Cell")</f>
        <v xml:space="preserve">Mirror polished surgical steel screw-fit flesh tunnel &amp; Gauge: 20mm  &amp;  </v>
      </c>
      <c r="B47" s="57" t="str">
        <f>'Copy paste to Here'!C51</f>
        <v>FPG</v>
      </c>
      <c r="C47" s="57" t="s">
        <v>814</v>
      </c>
      <c r="D47" s="58">
        <f>Invoice!B51</f>
        <v>2</v>
      </c>
      <c r="E47" s="59">
        <f>'Shipping Invoice'!J51*$N$1</f>
        <v>5.69</v>
      </c>
      <c r="F47" s="59">
        <f t="shared" si="0"/>
        <v>11.38</v>
      </c>
      <c r="G47" s="60">
        <f t="shared" si="1"/>
        <v>119.9452</v>
      </c>
      <c r="H47" s="63">
        <f t="shared" si="2"/>
        <v>239.8904</v>
      </c>
    </row>
    <row r="48" spans="1:8" s="62" customFormat="1" ht="24">
      <c r="A48" s="56" t="str">
        <f>IF((LEN('Copy paste to Here'!G52))&gt;5,((CONCATENATE('Copy paste to Here'!G52," &amp; ",'Copy paste to Here'!D52,"  &amp;  ",'Copy paste to Here'!E52))),"Empty Cell")</f>
        <v xml:space="preserve">Mirror polished surgical steel screw-fit flesh tunnel &amp; Gauge: 22mm  &amp;  </v>
      </c>
      <c r="B48" s="57" t="str">
        <f>'Copy paste to Here'!C52</f>
        <v>FPG</v>
      </c>
      <c r="C48" s="57" t="s">
        <v>815</v>
      </c>
      <c r="D48" s="58">
        <f>Invoice!B52</f>
        <v>2</v>
      </c>
      <c r="E48" s="59">
        <f>'Shipping Invoice'!J52*$N$1</f>
        <v>6.35</v>
      </c>
      <c r="F48" s="59">
        <f t="shared" si="0"/>
        <v>12.7</v>
      </c>
      <c r="G48" s="60">
        <f t="shared" si="1"/>
        <v>133.85799999999998</v>
      </c>
      <c r="H48" s="63">
        <f t="shared" si="2"/>
        <v>267.71599999999995</v>
      </c>
    </row>
    <row r="49" spans="1:8" s="62" customFormat="1" ht="24">
      <c r="A49" s="56" t="str">
        <f>IF((LEN('Copy paste to Here'!G53))&gt;5,((CONCATENATE('Copy paste to Here'!G53," &amp; ",'Copy paste to Here'!D53,"  &amp;  ",'Copy paste to Here'!E53))),"Empty Cell")</f>
        <v>PVD plated surgical steel screw-fit flesh tunnel &amp; Gauge: 6mm  &amp;  Color: Gold</v>
      </c>
      <c r="B49" s="57" t="str">
        <f>'Copy paste to Here'!C53</f>
        <v>FTPG</v>
      </c>
      <c r="C49" s="57" t="s">
        <v>816</v>
      </c>
      <c r="D49" s="58">
        <f>Invoice!B53</f>
        <v>2</v>
      </c>
      <c r="E49" s="59">
        <f>'Shipping Invoice'!J53*$N$1</f>
        <v>4.78</v>
      </c>
      <c r="F49" s="59">
        <f t="shared" si="0"/>
        <v>9.56</v>
      </c>
      <c r="G49" s="60">
        <f t="shared" si="1"/>
        <v>100.7624</v>
      </c>
      <c r="H49" s="63">
        <f t="shared" si="2"/>
        <v>201.5248</v>
      </c>
    </row>
    <row r="50" spans="1:8" s="62" customFormat="1" ht="25.5">
      <c r="A50" s="56" t="str">
        <f>IF((LEN('Copy paste to Here'!G54))&gt;5,((CONCATENATE('Copy paste to Here'!G54," &amp; ",'Copy paste to Here'!D54,"  &amp;  ",'Copy paste to Here'!E54))),"Empty Cell")</f>
        <v xml:space="preserve">High polished surgical steel hinged ball closure ring, 16g (1.2mm) with 3mm ball &amp; Length: 10mm  &amp;  </v>
      </c>
      <c r="B50" s="57" t="str">
        <f>'Copy paste to Here'!C54</f>
        <v>HBCRB16</v>
      </c>
      <c r="C50" s="57" t="s">
        <v>747</v>
      </c>
      <c r="D50" s="58">
        <f>Invoice!B54</f>
        <v>3</v>
      </c>
      <c r="E50" s="59">
        <f>'Shipping Invoice'!J54*$N$1</f>
        <v>3.46</v>
      </c>
      <c r="F50" s="59">
        <f t="shared" si="0"/>
        <v>10.379999999999999</v>
      </c>
      <c r="G50" s="60">
        <f t="shared" si="1"/>
        <v>72.936799999999991</v>
      </c>
      <c r="H50" s="63">
        <f t="shared" si="2"/>
        <v>218.81039999999996</v>
      </c>
    </row>
    <row r="51" spans="1:8" s="62" customFormat="1" ht="25.5">
      <c r="A51" s="56" t="str">
        <f>IF((LEN('Copy paste to Here'!G55))&gt;5,((CONCATENATE('Copy paste to Here'!G55," &amp; ",'Copy paste to Here'!D55,"  &amp;  ",'Copy paste to Here'!E55))),"Empty Cell")</f>
        <v>Anodized 316L steel hinged ball closure ring, 16g (1.2mm) with 3mm ball &amp; Length: 6mm  &amp;  Color: Gold</v>
      </c>
      <c r="B51" s="57" t="str">
        <f>'Copy paste to Here'!C55</f>
        <v>HBCRBT16</v>
      </c>
      <c r="C51" s="57" t="s">
        <v>749</v>
      </c>
      <c r="D51" s="58">
        <f>Invoice!B55</f>
        <v>1</v>
      </c>
      <c r="E51" s="59">
        <f>'Shipping Invoice'!J55*$N$1</f>
        <v>3.95</v>
      </c>
      <c r="F51" s="59">
        <f t="shared" si="0"/>
        <v>3.95</v>
      </c>
      <c r="G51" s="60">
        <f t="shared" si="1"/>
        <v>83.265999999999991</v>
      </c>
      <c r="H51" s="63">
        <f t="shared" si="2"/>
        <v>83.265999999999991</v>
      </c>
    </row>
    <row r="52" spans="1:8" s="62" customFormat="1" ht="25.5">
      <c r="A52" s="56" t="str">
        <f>IF((LEN('Copy paste to Here'!G56))&gt;5,((CONCATENATE('Copy paste to Here'!G56," &amp; ",'Copy paste to Here'!D56,"  &amp;  ",'Copy paste to Here'!E56))),"Empty Cell")</f>
        <v>Anodized 316L steel hinged ball closure ring, 16g (1.2mm) with 3mm ball &amp; Length: 10mm  &amp;  Color: Gold</v>
      </c>
      <c r="B52" s="57" t="str">
        <f>'Copy paste to Here'!C56</f>
        <v>HBCRBT16</v>
      </c>
      <c r="C52" s="57" t="s">
        <v>749</v>
      </c>
      <c r="D52" s="58">
        <f>Invoice!B56</f>
        <v>3</v>
      </c>
      <c r="E52" s="59">
        <f>'Shipping Invoice'!J56*$N$1</f>
        <v>3.95</v>
      </c>
      <c r="F52" s="59">
        <f t="shared" si="0"/>
        <v>11.850000000000001</v>
      </c>
      <c r="G52" s="60">
        <f t="shared" si="1"/>
        <v>83.265999999999991</v>
      </c>
      <c r="H52" s="63">
        <f t="shared" si="2"/>
        <v>249.79799999999997</v>
      </c>
    </row>
    <row r="53" spans="1:8" s="62" customFormat="1" ht="36">
      <c r="A53" s="56" t="str">
        <f>IF((LEN('Copy paste to Here'!G57))&gt;5,((CONCATENATE('Copy paste to Here'!G57," &amp; ",'Copy paste to Here'!D57,"  &amp;  ",'Copy paste to Here'!E57))),"Empty Cell")</f>
        <v>High polished surgical steel hinged ball closure ring, 16g (1.2mm) with 3mm ball with bezel set crystal &amp; Length: 10mm  &amp;  Crystal Color: Clear</v>
      </c>
      <c r="B53" s="57" t="str">
        <f>'Copy paste to Here'!C57</f>
        <v>HBCRC16</v>
      </c>
      <c r="C53" s="57" t="s">
        <v>751</v>
      </c>
      <c r="D53" s="58">
        <f>Invoice!B57</f>
        <v>5</v>
      </c>
      <c r="E53" s="59">
        <f>'Shipping Invoice'!J57*$N$1</f>
        <v>3.95</v>
      </c>
      <c r="F53" s="59">
        <f t="shared" si="0"/>
        <v>19.75</v>
      </c>
      <c r="G53" s="60">
        <f t="shared" si="1"/>
        <v>83.265999999999991</v>
      </c>
      <c r="H53" s="63">
        <f t="shared" si="2"/>
        <v>416.32999999999993</v>
      </c>
    </row>
    <row r="54" spans="1:8" s="62" customFormat="1" ht="36">
      <c r="A54" s="56" t="str">
        <f>IF((LEN('Copy paste to Here'!G58))&gt;5,((CONCATENATE('Copy paste to Here'!G58," &amp; ",'Copy paste to Here'!D58,"  &amp;  ",'Copy paste to Here'!E58))),"Empty Cell")</f>
        <v>Anodized 316L steel hinged ball closure ring, 16g (1.2mm) with 3mm ball with bezel set crystal &amp; Length: 6mm  &amp;  Color: Black Anodized w/ Clear crystal</v>
      </c>
      <c r="B54" s="57" t="str">
        <f>'Copy paste to Here'!C58</f>
        <v>HBCRCT16</v>
      </c>
      <c r="C54" s="57" t="s">
        <v>753</v>
      </c>
      <c r="D54" s="58">
        <f>Invoice!B58</f>
        <v>2</v>
      </c>
      <c r="E54" s="59">
        <f>'Shipping Invoice'!J58*$N$1</f>
        <v>4.7</v>
      </c>
      <c r="F54" s="59">
        <f t="shared" si="0"/>
        <v>9.4</v>
      </c>
      <c r="G54" s="60">
        <f t="shared" si="1"/>
        <v>99.075999999999993</v>
      </c>
      <c r="H54" s="63">
        <f t="shared" si="2"/>
        <v>198.15199999999999</v>
      </c>
    </row>
    <row r="55" spans="1:8" s="62" customFormat="1" ht="36">
      <c r="A55" s="56" t="str">
        <f>IF((LEN('Copy paste to Here'!G59))&gt;5,((CONCATENATE('Copy paste to Here'!G59," &amp; ",'Copy paste to Here'!D59,"  &amp;  ",'Copy paste to Here'!E59))),"Empty Cell")</f>
        <v>Anodized 316L steel hinged ball closure ring, 16g (1.2mm) with 3mm ball with bezel set crystal &amp; Length: 6mm  &amp;  Color: Gold Anodized w/ Clear crystal</v>
      </c>
      <c r="B55" s="57" t="str">
        <f>'Copy paste to Here'!C59</f>
        <v>HBCRCT16</v>
      </c>
      <c r="C55" s="57" t="s">
        <v>753</v>
      </c>
      <c r="D55" s="58">
        <f>Invoice!B59</f>
        <v>2</v>
      </c>
      <c r="E55" s="59">
        <f>'Shipping Invoice'!J59*$N$1</f>
        <v>4.7</v>
      </c>
      <c r="F55" s="59">
        <f t="shared" si="0"/>
        <v>9.4</v>
      </c>
      <c r="G55" s="60">
        <f t="shared" si="1"/>
        <v>99.075999999999993</v>
      </c>
      <c r="H55" s="63">
        <f t="shared" si="2"/>
        <v>198.15199999999999</v>
      </c>
    </row>
    <row r="56" spans="1:8" s="62" customFormat="1" ht="36">
      <c r="A56" s="56" t="str">
        <f>IF((LEN('Copy paste to Here'!G60))&gt;5,((CONCATENATE('Copy paste to Here'!G60," &amp; ",'Copy paste to Here'!D60,"  &amp;  ",'Copy paste to Here'!E60))),"Empty Cell")</f>
        <v>Anodized 316L steel hinged ball closure ring, 16g (1.2mm) with 3mm ball with bezel set crystal &amp; Length: 6mm  &amp;  Color: Rose gold Anodized w/ Clear crystal</v>
      </c>
      <c r="B56" s="57" t="str">
        <f>'Copy paste to Here'!C60</f>
        <v>HBCRCT16</v>
      </c>
      <c r="C56" s="57" t="s">
        <v>753</v>
      </c>
      <c r="D56" s="58">
        <f>Invoice!B60</f>
        <v>2</v>
      </c>
      <c r="E56" s="59">
        <f>'Shipping Invoice'!J60*$N$1</f>
        <v>4.7</v>
      </c>
      <c r="F56" s="59">
        <f t="shared" si="0"/>
        <v>9.4</v>
      </c>
      <c r="G56" s="60">
        <f t="shared" si="1"/>
        <v>99.075999999999993</v>
      </c>
      <c r="H56" s="63">
        <f t="shared" si="2"/>
        <v>198.15199999999999</v>
      </c>
    </row>
    <row r="57" spans="1:8" s="62" customFormat="1" ht="36">
      <c r="A57" s="56" t="str">
        <f>IF((LEN('Copy paste to Here'!G61))&gt;5,((CONCATENATE('Copy paste to Here'!G61," &amp; ",'Copy paste to Here'!D61,"  &amp;  ",'Copy paste to Here'!E61))),"Empty Cell")</f>
        <v>Anodized 316L steel hinged ball closure ring, 16g (1.2mm) with 3mm ball with bezel set crystal &amp; Length: 8mm  &amp;  Color: Black Anodized w/ Clear crystal</v>
      </c>
      <c r="B57" s="57" t="str">
        <f>'Copy paste to Here'!C61</f>
        <v>HBCRCT16</v>
      </c>
      <c r="C57" s="57" t="s">
        <v>753</v>
      </c>
      <c r="D57" s="58">
        <f>Invoice!B61</f>
        <v>2</v>
      </c>
      <c r="E57" s="59">
        <f>'Shipping Invoice'!J61*$N$1</f>
        <v>4.7</v>
      </c>
      <c r="F57" s="59">
        <f t="shared" si="0"/>
        <v>9.4</v>
      </c>
      <c r="G57" s="60">
        <f t="shared" si="1"/>
        <v>99.075999999999993</v>
      </c>
      <c r="H57" s="63">
        <f t="shared" si="2"/>
        <v>198.15199999999999</v>
      </c>
    </row>
    <row r="58" spans="1:8" s="62" customFormat="1" ht="36">
      <c r="A58" s="56" t="str">
        <f>IF((LEN('Copy paste to Here'!G62))&gt;5,((CONCATENATE('Copy paste to Here'!G62," &amp; ",'Copy paste to Here'!D62,"  &amp;  ",'Copy paste to Here'!E62))),"Empty Cell")</f>
        <v>Anodized 316L steel hinged ball closure ring, 16g (1.2mm) with 3mm ball with bezel set crystal &amp; Length: 8mm  &amp;  Color: Gold Anodized w/ Clear crystal</v>
      </c>
      <c r="B58" s="57" t="str">
        <f>'Copy paste to Here'!C62</f>
        <v>HBCRCT16</v>
      </c>
      <c r="C58" s="57" t="s">
        <v>753</v>
      </c>
      <c r="D58" s="58">
        <f>Invoice!B62</f>
        <v>2</v>
      </c>
      <c r="E58" s="59">
        <f>'Shipping Invoice'!J62*$N$1</f>
        <v>4.7</v>
      </c>
      <c r="F58" s="59">
        <f t="shared" si="0"/>
        <v>9.4</v>
      </c>
      <c r="G58" s="60">
        <f t="shared" si="1"/>
        <v>99.075999999999993</v>
      </c>
      <c r="H58" s="63">
        <f t="shared" si="2"/>
        <v>198.15199999999999</v>
      </c>
    </row>
    <row r="59" spans="1:8" s="62" customFormat="1" ht="36">
      <c r="A59" s="56" t="str">
        <f>IF((LEN('Copy paste to Here'!G63))&gt;5,((CONCATENATE('Copy paste to Here'!G63," &amp; ",'Copy paste to Here'!D63,"  &amp;  ",'Copy paste to Here'!E63))),"Empty Cell")</f>
        <v>Anodized 316L steel hinged ball closure ring, 16g (1.2mm) with 3mm ball with bezel set crystal &amp; Length: 8mm  &amp;  Color: Rose gold Anodized w/ Clear crystal</v>
      </c>
      <c r="B59" s="57" t="str">
        <f>'Copy paste to Here'!C63</f>
        <v>HBCRCT16</v>
      </c>
      <c r="C59" s="57" t="s">
        <v>753</v>
      </c>
      <c r="D59" s="58">
        <f>Invoice!B63</f>
        <v>2</v>
      </c>
      <c r="E59" s="59">
        <f>'Shipping Invoice'!J63*$N$1</f>
        <v>4.7</v>
      </c>
      <c r="F59" s="59">
        <f t="shared" si="0"/>
        <v>9.4</v>
      </c>
      <c r="G59" s="60">
        <f t="shared" si="1"/>
        <v>99.075999999999993</v>
      </c>
      <c r="H59" s="63">
        <f t="shared" si="2"/>
        <v>198.15199999999999</v>
      </c>
    </row>
    <row r="60" spans="1:8" s="62" customFormat="1" ht="36">
      <c r="A60" s="56" t="str">
        <f>IF((LEN('Copy paste to Here'!G64))&gt;5,((CONCATENATE('Copy paste to Here'!G64," &amp; ",'Copy paste to Here'!D64,"  &amp;  ",'Copy paste to Here'!E64))),"Empty Cell")</f>
        <v>Anodized 316L steel hinged ball closure ring, 16g (1.2mm) with 3mm ball with bezel set crystal &amp; Length: 10mm  &amp;  Color: Black Anodized w/ Clear crystal</v>
      </c>
      <c r="B60" s="57" t="str">
        <f>'Copy paste to Here'!C64</f>
        <v>HBCRCT16</v>
      </c>
      <c r="C60" s="57" t="s">
        <v>753</v>
      </c>
      <c r="D60" s="58">
        <f>Invoice!B64</f>
        <v>2</v>
      </c>
      <c r="E60" s="59">
        <f>'Shipping Invoice'!J64*$N$1</f>
        <v>4.7</v>
      </c>
      <c r="F60" s="59">
        <f t="shared" si="0"/>
        <v>9.4</v>
      </c>
      <c r="G60" s="60">
        <f t="shared" si="1"/>
        <v>99.075999999999993</v>
      </c>
      <c r="H60" s="63">
        <f t="shared" si="2"/>
        <v>198.15199999999999</v>
      </c>
    </row>
    <row r="61" spans="1:8" s="62" customFormat="1" ht="36">
      <c r="A61" s="56" t="str">
        <f>IF((LEN('Copy paste to Here'!G65))&gt;5,((CONCATENATE('Copy paste to Here'!G65," &amp; ",'Copy paste to Here'!D65,"  &amp;  ",'Copy paste to Here'!E65))),"Empty Cell")</f>
        <v>Anodized 316L steel hinged ball closure ring, 16g (1.2mm) with 3mm ball with bezel set crystal &amp; Length: 10mm  &amp;  Color: Gold Anodized w/ Clear crystal</v>
      </c>
      <c r="B61" s="57" t="str">
        <f>'Copy paste to Here'!C65</f>
        <v>HBCRCT16</v>
      </c>
      <c r="C61" s="57" t="s">
        <v>753</v>
      </c>
      <c r="D61" s="58">
        <f>Invoice!B65</f>
        <v>2</v>
      </c>
      <c r="E61" s="59">
        <f>'Shipping Invoice'!J65*$N$1</f>
        <v>4.7</v>
      </c>
      <c r="F61" s="59">
        <f t="shared" si="0"/>
        <v>9.4</v>
      </c>
      <c r="G61" s="60">
        <f t="shared" si="1"/>
        <v>99.075999999999993</v>
      </c>
      <c r="H61" s="63">
        <f t="shared" si="2"/>
        <v>198.15199999999999</v>
      </c>
    </row>
    <row r="62" spans="1:8" s="62" customFormat="1" ht="36">
      <c r="A62" s="56" t="str">
        <f>IF((LEN('Copy paste to Here'!G66))&gt;5,((CONCATENATE('Copy paste to Here'!G66," &amp; ",'Copy paste to Here'!D66,"  &amp;  ",'Copy paste to Here'!E66))),"Empty Cell")</f>
        <v>Anodized 316L steel hinged ball closure ring, 16g (1.2mm) with 3mm ball with bezel set crystal &amp; Length: 10mm  &amp;  Color: Rose gold Anodized w/ Clear crystal</v>
      </c>
      <c r="B62" s="57" t="str">
        <f>'Copy paste to Here'!C66</f>
        <v>HBCRCT16</v>
      </c>
      <c r="C62" s="57" t="s">
        <v>753</v>
      </c>
      <c r="D62" s="58">
        <f>Invoice!B66</f>
        <v>2</v>
      </c>
      <c r="E62" s="59">
        <f>'Shipping Invoice'!J66*$N$1</f>
        <v>4.7</v>
      </c>
      <c r="F62" s="59">
        <f t="shared" si="0"/>
        <v>9.4</v>
      </c>
      <c r="G62" s="60">
        <f t="shared" si="1"/>
        <v>99.075999999999993</v>
      </c>
      <c r="H62" s="63">
        <f t="shared" si="2"/>
        <v>198.15199999999999</v>
      </c>
    </row>
    <row r="63" spans="1:8" s="62" customFormat="1" ht="24">
      <c r="A63" s="56" t="str">
        <f>IF((LEN('Copy paste to Here'!G67))&gt;5,((CONCATENATE('Copy paste to Here'!G67," &amp; ",'Copy paste to Here'!D67,"  &amp;  ",'Copy paste to Here'!E67))),"Empty Cell")</f>
        <v xml:space="preserve">Surgical steel labret, 16g (1.2mm) with a 3mm ball &amp; Length: 5mm  &amp;  </v>
      </c>
      <c r="B63" s="57" t="str">
        <f>'Copy paste to Here'!C67</f>
        <v>LBB3</v>
      </c>
      <c r="C63" s="57" t="s">
        <v>656</v>
      </c>
      <c r="D63" s="58">
        <f>Invoice!B67</f>
        <v>50</v>
      </c>
      <c r="E63" s="59">
        <f>'Shipping Invoice'!J67*$N$1</f>
        <v>0.28000000000000003</v>
      </c>
      <c r="F63" s="59">
        <f t="shared" si="0"/>
        <v>14.000000000000002</v>
      </c>
      <c r="G63" s="60">
        <f t="shared" si="1"/>
        <v>5.9024000000000001</v>
      </c>
      <c r="H63" s="63">
        <f t="shared" si="2"/>
        <v>295.12</v>
      </c>
    </row>
    <row r="64" spans="1:8" s="62" customFormat="1" ht="24">
      <c r="A64" s="56" t="str">
        <f>IF((LEN('Copy paste to Here'!G68))&gt;5,((CONCATENATE('Copy paste to Here'!G68," &amp; ",'Copy paste to Here'!D68,"  &amp;  ",'Copy paste to Here'!E68))),"Empty Cell")</f>
        <v xml:space="preserve">Surgical steel labret, 16g (1.2mm) with a 3mm ball &amp; Length: 7mm  &amp;  </v>
      </c>
      <c r="B64" s="57" t="str">
        <f>'Copy paste to Here'!C68</f>
        <v>LBB3</v>
      </c>
      <c r="C64" s="57" t="s">
        <v>656</v>
      </c>
      <c r="D64" s="58">
        <f>Invoice!B68</f>
        <v>100</v>
      </c>
      <c r="E64" s="59">
        <f>'Shipping Invoice'!J68*$N$1</f>
        <v>0.28000000000000003</v>
      </c>
      <c r="F64" s="59">
        <f t="shared" si="0"/>
        <v>28.000000000000004</v>
      </c>
      <c r="G64" s="60">
        <f t="shared" si="1"/>
        <v>5.9024000000000001</v>
      </c>
      <c r="H64" s="63">
        <f t="shared" si="2"/>
        <v>590.24</v>
      </c>
    </row>
    <row r="65" spans="1:8" s="62" customFormat="1" ht="24">
      <c r="A65" s="56" t="str">
        <f>IF((LEN('Copy paste to Here'!G69))&gt;5,((CONCATENATE('Copy paste to Here'!G69," &amp; ",'Copy paste to Here'!D69,"  &amp;  ",'Copy paste to Here'!E69))),"Empty Cell")</f>
        <v xml:space="preserve">Surgical steel labret, 16g (1.2mm) with a 3mm ball &amp; Length: 8mm  &amp;  </v>
      </c>
      <c r="B65" s="57" t="str">
        <f>'Copy paste to Here'!C69</f>
        <v>LBB3</v>
      </c>
      <c r="C65" s="57" t="s">
        <v>656</v>
      </c>
      <c r="D65" s="58">
        <f>Invoice!B69</f>
        <v>100</v>
      </c>
      <c r="E65" s="59">
        <f>'Shipping Invoice'!J69*$N$1</f>
        <v>0.28000000000000003</v>
      </c>
      <c r="F65" s="59">
        <f t="shared" si="0"/>
        <v>28.000000000000004</v>
      </c>
      <c r="G65" s="60">
        <f t="shared" si="1"/>
        <v>5.9024000000000001</v>
      </c>
      <c r="H65" s="63">
        <f t="shared" si="2"/>
        <v>590.24</v>
      </c>
    </row>
    <row r="66" spans="1:8" s="62" customFormat="1" ht="24">
      <c r="A66" s="56" t="str">
        <f>IF((LEN('Copy paste to Here'!G70))&gt;5,((CONCATENATE('Copy paste to Here'!G70," &amp; ",'Copy paste to Here'!D70,"  &amp;  ",'Copy paste to Here'!E70))),"Empty Cell")</f>
        <v xml:space="preserve">Surgical steel labret, 16g (1.2mm) with a 3mm ball &amp; Length: 9mm  &amp;  </v>
      </c>
      <c r="B66" s="57" t="str">
        <f>'Copy paste to Here'!C70</f>
        <v>LBB3</v>
      </c>
      <c r="C66" s="57" t="s">
        <v>656</v>
      </c>
      <c r="D66" s="58">
        <f>Invoice!B70</f>
        <v>350</v>
      </c>
      <c r="E66" s="59">
        <f>'Shipping Invoice'!J70*$N$1</f>
        <v>0.28000000000000003</v>
      </c>
      <c r="F66" s="59">
        <f t="shared" si="0"/>
        <v>98.000000000000014</v>
      </c>
      <c r="G66" s="60">
        <f t="shared" si="1"/>
        <v>5.9024000000000001</v>
      </c>
      <c r="H66" s="63">
        <f t="shared" si="2"/>
        <v>2065.84</v>
      </c>
    </row>
    <row r="67" spans="1:8" s="62" customFormat="1" ht="24">
      <c r="A67" s="56" t="str">
        <f>IF((LEN('Copy paste to Here'!G71))&gt;5,((CONCATENATE('Copy paste to Here'!G71," &amp; ",'Copy paste to Here'!D71,"  &amp;  ",'Copy paste to Here'!E71))),"Empty Cell")</f>
        <v xml:space="preserve">Surgical steel labret, 16g (1.2mm) with a 3mm ball &amp; Length: 10mm  &amp;  </v>
      </c>
      <c r="B67" s="57" t="str">
        <f>'Copy paste to Here'!C71</f>
        <v>LBB3</v>
      </c>
      <c r="C67" s="57" t="s">
        <v>656</v>
      </c>
      <c r="D67" s="58">
        <f>Invoice!B71</f>
        <v>150</v>
      </c>
      <c r="E67" s="59">
        <f>'Shipping Invoice'!J71*$N$1</f>
        <v>0.28000000000000003</v>
      </c>
      <c r="F67" s="59">
        <f t="shared" si="0"/>
        <v>42.000000000000007</v>
      </c>
      <c r="G67" s="60">
        <f t="shared" si="1"/>
        <v>5.9024000000000001</v>
      </c>
      <c r="H67" s="63">
        <f t="shared" si="2"/>
        <v>885.36</v>
      </c>
    </row>
    <row r="68" spans="1:8" s="62" customFormat="1" ht="24">
      <c r="A68" s="56" t="str">
        <f>IF((LEN('Copy paste to Here'!G72))&gt;5,((CONCATENATE('Copy paste to Here'!G72," &amp; ",'Copy paste to Here'!D72,"  &amp;  ",'Copy paste to Here'!E72))),"Empty Cell")</f>
        <v xml:space="preserve">Surgical steel labret, 16g (1.2mm) with a 3mm ball &amp; Length: 12mm  &amp;  </v>
      </c>
      <c r="B68" s="57" t="str">
        <f>'Copy paste to Here'!C72</f>
        <v>LBB3</v>
      </c>
      <c r="C68" s="57" t="s">
        <v>656</v>
      </c>
      <c r="D68" s="58">
        <f>Invoice!B72</f>
        <v>50</v>
      </c>
      <c r="E68" s="59">
        <f>'Shipping Invoice'!J72*$N$1</f>
        <v>0.28000000000000003</v>
      </c>
      <c r="F68" s="59">
        <f t="shared" si="0"/>
        <v>14.000000000000002</v>
      </c>
      <c r="G68" s="60">
        <f t="shared" si="1"/>
        <v>5.9024000000000001</v>
      </c>
      <c r="H68" s="63">
        <f t="shared" si="2"/>
        <v>295.12</v>
      </c>
    </row>
    <row r="69" spans="1:8" s="62" customFormat="1" ht="24">
      <c r="A69" s="56" t="str">
        <f>IF((LEN('Copy paste to Here'!G73))&gt;5,((CONCATENATE('Copy paste to Here'!G73," &amp; ",'Copy paste to Here'!D73,"  &amp;  ",'Copy paste to Here'!E73))),"Empty Cell")</f>
        <v xml:space="preserve">Surgical steel labret, 16g (1.2mm) with a 3mm ball &amp; Length: 4mm  &amp;  </v>
      </c>
      <c r="B69" s="57" t="str">
        <f>'Copy paste to Here'!C73</f>
        <v>LBB3</v>
      </c>
      <c r="C69" s="57" t="s">
        <v>656</v>
      </c>
      <c r="D69" s="58">
        <f>Invoice!B73</f>
        <v>50</v>
      </c>
      <c r="E69" s="59">
        <f>'Shipping Invoice'!J73*$N$1</f>
        <v>0.28000000000000003</v>
      </c>
      <c r="F69" s="59">
        <f t="shared" si="0"/>
        <v>14.000000000000002</v>
      </c>
      <c r="G69" s="60">
        <f t="shared" si="1"/>
        <v>5.9024000000000001</v>
      </c>
      <c r="H69" s="63">
        <f t="shared" si="2"/>
        <v>295.12</v>
      </c>
    </row>
    <row r="70" spans="1:8" s="62" customFormat="1" ht="24">
      <c r="A70" s="56" t="str">
        <f>IF((LEN('Copy paste to Here'!G74))&gt;5,((CONCATENATE('Copy paste to Here'!G74," &amp; ",'Copy paste to Here'!D74,"  &amp;  ",'Copy paste to Here'!E74))),"Empty Cell")</f>
        <v xml:space="preserve">Surgical steel labret, 14g (1.6mm) with a 3mm ball &amp; Length: 6mm  &amp;  </v>
      </c>
      <c r="B70" s="57" t="str">
        <f>'Copy paste to Here'!C74</f>
        <v>LBB3G</v>
      </c>
      <c r="C70" s="57" t="s">
        <v>760</v>
      </c>
      <c r="D70" s="58">
        <f>Invoice!B74</f>
        <v>20</v>
      </c>
      <c r="E70" s="59">
        <f>'Shipping Invoice'!J74*$N$1</f>
        <v>0.28000000000000003</v>
      </c>
      <c r="F70" s="59">
        <f t="shared" si="0"/>
        <v>5.6000000000000005</v>
      </c>
      <c r="G70" s="60">
        <f t="shared" si="1"/>
        <v>5.9024000000000001</v>
      </c>
      <c r="H70" s="63">
        <f t="shared" si="2"/>
        <v>118.048</v>
      </c>
    </row>
    <row r="71" spans="1:8" s="62" customFormat="1" ht="24">
      <c r="A71" s="56" t="str">
        <f>IF((LEN('Copy paste to Here'!G75))&gt;5,((CONCATENATE('Copy paste to Here'!G75," &amp; ",'Copy paste to Here'!D75,"  &amp;  ",'Copy paste to Here'!E75))),"Empty Cell")</f>
        <v xml:space="preserve">Surgical steel labret, 14g (1.6mm) with a 3mm ball &amp; Length: 8mm  &amp;  </v>
      </c>
      <c r="B71" s="57" t="str">
        <f>'Copy paste to Here'!C75</f>
        <v>LBB3G</v>
      </c>
      <c r="C71" s="57" t="s">
        <v>760</v>
      </c>
      <c r="D71" s="58">
        <f>Invoice!B75</f>
        <v>20</v>
      </c>
      <c r="E71" s="59">
        <f>'Shipping Invoice'!J75*$N$1</f>
        <v>0.28000000000000003</v>
      </c>
      <c r="F71" s="59">
        <f t="shared" si="0"/>
        <v>5.6000000000000005</v>
      </c>
      <c r="G71" s="60">
        <f t="shared" si="1"/>
        <v>5.9024000000000001</v>
      </c>
      <c r="H71" s="63">
        <f t="shared" si="2"/>
        <v>118.048</v>
      </c>
    </row>
    <row r="72" spans="1:8" s="62" customFormat="1" ht="24">
      <c r="A72" s="56" t="str">
        <f>IF((LEN('Copy paste to Here'!G76))&gt;5,((CONCATENATE('Copy paste to Here'!G76," &amp; ",'Copy paste to Here'!D76,"  &amp;  ",'Copy paste to Here'!E76))),"Empty Cell")</f>
        <v>Premium PVD plated surgical steel labret, 16g (1.2mm) with a 3mm ball &amp; Length: 10mm  &amp;  Color: Gold</v>
      </c>
      <c r="B72" s="57" t="str">
        <f>'Copy paste to Here'!C76</f>
        <v>LBTB3</v>
      </c>
      <c r="C72" s="57" t="s">
        <v>762</v>
      </c>
      <c r="D72" s="58">
        <f>Invoice!B76</f>
        <v>5</v>
      </c>
      <c r="E72" s="59">
        <f>'Shipping Invoice'!J76*$N$1</f>
        <v>0.98</v>
      </c>
      <c r="F72" s="59">
        <f t="shared" si="0"/>
        <v>4.9000000000000004</v>
      </c>
      <c r="G72" s="60">
        <f t="shared" si="1"/>
        <v>20.658399999999997</v>
      </c>
      <c r="H72" s="63">
        <f t="shared" si="2"/>
        <v>103.29199999999999</v>
      </c>
    </row>
    <row r="73" spans="1:8" s="62" customFormat="1" ht="24">
      <c r="A73" s="56" t="str">
        <f>IF((LEN('Copy paste to Here'!G77))&gt;5,((CONCATENATE('Copy paste to Here'!G77," &amp; ",'Copy paste to Here'!D77,"  &amp;  ",'Copy paste to Here'!E77))),"Empty Cell")</f>
        <v xml:space="preserve">Color-plated sterling silver nose hoop, 22g (0.6mm) with ball and an outer diameter of 5/16'' (8mm) - 1 piece &amp; Color: Black  &amp;  </v>
      </c>
      <c r="B73" s="57" t="str">
        <f>'Copy paste to Here'!C77</f>
        <v>NS05BL</v>
      </c>
      <c r="C73" s="57" t="s">
        <v>764</v>
      </c>
      <c r="D73" s="58">
        <f>Invoice!B77</f>
        <v>5</v>
      </c>
      <c r="E73" s="59">
        <f>'Shipping Invoice'!J77*$N$1</f>
        <v>1.0900000000000001</v>
      </c>
      <c r="F73" s="59">
        <f t="shared" si="0"/>
        <v>5.45</v>
      </c>
      <c r="G73" s="60">
        <f t="shared" si="1"/>
        <v>22.9772</v>
      </c>
      <c r="H73" s="63">
        <f t="shared" si="2"/>
        <v>114.886</v>
      </c>
    </row>
    <row r="74" spans="1:8" s="62" customFormat="1" ht="24">
      <c r="A74" s="56" t="str">
        <f>IF((LEN('Copy paste to Here'!G78))&gt;5,((CONCATENATE('Copy paste to Here'!G78," &amp; ",'Copy paste to Here'!D78,"  &amp;  ",'Copy paste to Here'!E78))),"Empty Cell")</f>
        <v xml:space="preserve">Color-plated sterling silver nose hoop, 22g (0.6mm) with ball and an outer diameter of 5/16'' (8mm) - 1 piece &amp; Color: White  &amp;  </v>
      </c>
      <c r="B74" s="57" t="str">
        <f>'Copy paste to Here'!C78</f>
        <v>NS05BL</v>
      </c>
      <c r="C74" s="57" t="s">
        <v>764</v>
      </c>
      <c r="D74" s="58">
        <f>Invoice!B78</f>
        <v>5</v>
      </c>
      <c r="E74" s="59">
        <f>'Shipping Invoice'!J78*$N$1</f>
        <v>1.0900000000000001</v>
      </c>
      <c r="F74" s="59">
        <f t="shared" si="0"/>
        <v>5.45</v>
      </c>
      <c r="G74" s="60">
        <f t="shared" si="1"/>
        <v>22.9772</v>
      </c>
      <c r="H74" s="63">
        <f t="shared" si="2"/>
        <v>114.886</v>
      </c>
    </row>
    <row r="75" spans="1:8" s="62" customFormat="1" ht="24">
      <c r="A75" s="56" t="str">
        <f>IF((LEN('Copy paste to Here'!G79))&gt;5,((CONCATENATE('Copy paste to Here'!G79," &amp; ",'Copy paste to Here'!D79,"  &amp;  ",'Copy paste to Here'!E79))),"Empty Cell")</f>
        <v xml:space="preserve">Color-plated sterling silver nose hoop, 22g (0.6mm) with ball and an outer diameter of 5/16'' (8mm) - 1 piece &amp; Color: Blue  &amp;  </v>
      </c>
      <c r="B75" s="57" t="str">
        <f>'Copy paste to Here'!C79</f>
        <v>NS05BL</v>
      </c>
      <c r="C75" s="57" t="s">
        <v>764</v>
      </c>
      <c r="D75" s="58">
        <f>Invoice!B79</f>
        <v>5</v>
      </c>
      <c r="E75" s="59">
        <f>'Shipping Invoice'!J79*$N$1</f>
        <v>1.0900000000000001</v>
      </c>
      <c r="F75" s="59">
        <f t="shared" si="0"/>
        <v>5.45</v>
      </c>
      <c r="G75" s="60">
        <f t="shared" si="1"/>
        <v>22.9772</v>
      </c>
      <c r="H75" s="63">
        <f t="shared" si="2"/>
        <v>114.886</v>
      </c>
    </row>
    <row r="76" spans="1:8" s="62" customFormat="1" ht="24">
      <c r="A76" s="56" t="str">
        <f>IF((LEN('Copy paste to Here'!G80))&gt;5,((CONCATENATE('Copy paste to Here'!G80," &amp; ",'Copy paste to Here'!D80,"  &amp;  ",'Copy paste to Here'!E80))),"Empty Cell")</f>
        <v xml:space="preserve">Color-plated sterling silver nose hoop, 22g (0.6mm) with ball and an outer diameter of 5/16'' (8mm) - 1 piece &amp; Color: Aqua  &amp;  </v>
      </c>
      <c r="B76" s="57" t="str">
        <f>'Copy paste to Here'!C80</f>
        <v>NS05BL</v>
      </c>
      <c r="C76" s="57" t="s">
        <v>764</v>
      </c>
      <c r="D76" s="58">
        <f>Invoice!B80</f>
        <v>5</v>
      </c>
      <c r="E76" s="59">
        <f>'Shipping Invoice'!J80*$N$1</f>
        <v>1.0900000000000001</v>
      </c>
      <c r="F76" s="59">
        <f t="shared" si="0"/>
        <v>5.45</v>
      </c>
      <c r="G76" s="60">
        <f t="shared" si="1"/>
        <v>22.9772</v>
      </c>
      <c r="H76" s="63">
        <f t="shared" si="2"/>
        <v>114.886</v>
      </c>
    </row>
    <row r="77" spans="1:8" s="62" customFormat="1" ht="24">
      <c r="A77" s="56" t="str">
        <f>IF((LEN('Copy paste to Here'!G81))&gt;5,((CONCATENATE('Copy paste to Here'!G81," &amp; ",'Copy paste to Here'!D81,"  &amp;  ",'Copy paste to Here'!E81))),"Empty Cell")</f>
        <v xml:space="preserve">Color-plated sterling silver nose hoop, 22g (0.6mm) with ball and an outer diameter of 5/16'' (8mm) - 1 piece &amp; Color: Green  &amp;  </v>
      </c>
      <c r="B77" s="57" t="str">
        <f>'Copy paste to Here'!C81</f>
        <v>NS05BL</v>
      </c>
      <c r="C77" s="57" t="s">
        <v>764</v>
      </c>
      <c r="D77" s="58">
        <f>Invoice!B81</f>
        <v>5</v>
      </c>
      <c r="E77" s="59">
        <f>'Shipping Invoice'!J81*$N$1</f>
        <v>1.0900000000000001</v>
      </c>
      <c r="F77" s="59">
        <f t="shared" si="0"/>
        <v>5.45</v>
      </c>
      <c r="G77" s="60">
        <f t="shared" si="1"/>
        <v>22.9772</v>
      </c>
      <c r="H77" s="63">
        <f t="shared" si="2"/>
        <v>114.886</v>
      </c>
    </row>
    <row r="78" spans="1:8" s="62" customFormat="1" ht="24">
      <c r="A78" s="56" t="str">
        <f>IF((LEN('Copy paste to Here'!G82))&gt;5,((CONCATENATE('Copy paste to Here'!G82," &amp; ",'Copy paste to Here'!D82,"  &amp;  ",'Copy paste to Here'!E82))),"Empty Cell")</f>
        <v xml:space="preserve">Color-plated sterling silver nose hoop, 22g (0.6mm) with ball and an outer diameter of 5/16'' (8mm) - 1 piece &amp; Color: Pink  &amp;  </v>
      </c>
      <c r="B78" s="57" t="str">
        <f>'Copy paste to Here'!C82</f>
        <v>NS05BL</v>
      </c>
      <c r="C78" s="57" t="s">
        <v>764</v>
      </c>
      <c r="D78" s="58">
        <f>Invoice!B82</f>
        <v>5</v>
      </c>
      <c r="E78" s="59">
        <f>'Shipping Invoice'!J82*$N$1</f>
        <v>1.0900000000000001</v>
      </c>
      <c r="F78" s="59">
        <f t="shared" si="0"/>
        <v>5.45</v>
      </c>
      <c r="G78" s="60">
        <f t="shared" si="1"/>
        <v>22.9772</v>
      </c>
      <c r="H78" s="63">
        <f t="shared" si="2"/>
        <v>114.886</v>
      </c>
    </row>
    <row r="79" spans="1:8" s="62" customFormat="1" ht="24">
      <c r="A79" s="56" t="str">
        <f>IF((LEN('Copy paste to Here'!G83))&gt;5,((CONCATENATE('Copy paste to Here'!G83," &amp; ",'Copy paste to Here'!D83,"  &amp;  ",'Copy paste to Here'!E83))),"Empty Cell")</f>
        <v xml:space="preserve">Color-plated sterling silver nose hoop, 22g (0.6mm) with ball and an outer diameter of 5/16'' (8mm) - 1 piece &amp; Color: Purple  &amp;  </v>
      </c>
      <c r="B79" s="57" t="str">
        <f>'Copy paste to Here'!C83</f>
        <v>NS05BL</v>
      </c>
      <c r="C79" s="57" t="s">
        <v>764</v>
      </c>
      <c r="D79" s="58">
        <f>Invoice!B83</f>
        <v>5</v>
      </c>
      <c r="E79" s="59">
        <f>'Shipping Invoice'!J83*$N$1</f>
        <v>1.0900000000000001</v>
      </c>
      <c r="F79" s="59">
        <f t="shared" si="0"/>
        <v>5.45</v>
      </c>
      <c r="G79" s="60">
        <f t="shared" si="1"/>
        <v>22.9772</v>
      </c>
      <c r="H79" s="63">
        <f t="shared" si="2"/>
        <v>114.886</v>
      </c>
    </row>
    <row r="80" spans="1:8" s="62" customFormat="1" ht="24">
      <c r="A80" s="56" t="str">
        <f>IF((LEN('Copy paste to Here'!G84))&gt;5,((CONCATENATE('Copy paste to Here'!G84," &amp; ",'Copy paste to Here'!D84,"  &amp;  ",'Copy paste to Here'!E84))),"Empty Cell")</f>
        <v xml:space="preserve">Color-plated sterling silver nose hoop, 22g (0.6mm) with ball and an outer diameter of 5/16'' (8mm) - 1 piece &amp; Color: Red  &amp;  </v>
      </c>
      <c r="B80" s="57" t="str">
        <f>'Copy paste to Here'!C84</f>
        <v>NS05BL</v>
      </c>
      <c r="C80" s="57" t="s">
        <v>764</v>
      </c>
      <c r="D80" s="58">
        <f>Invoice!B84</f>
        <v>5</v>
      </c>
      <c r="E80" s="59">
        <f>'Shipping Invoice'!J84*$N$1</f>
        <v>1.0900000000000001</v>
      </c>
      <c r="F80" s="59">
        <f t="shared" si="0"/>
        <v>5.45</v>
      </c>
      <c r="G80" s="60">
        <f t="shared" si="1"/>
        <v>22.9772</v>
      </c>
      <c r="H80" s="63">
        <f t="shared" si="2"/>
        <v>114.886</v>
      </c>
    </row>
    <row r="81" spans="1:8" s="62" customFormat="1" ht="24">
      <c r="A81" s="56" t="str">
        <f>IF((LEN('Copy paste to Here'!G85))&gt;5,((CONCATENATE('Copy paste to Here'!G85," &amp; ",'Copy paste to Here'!D85,"  &amp;  ",'Copy paste to Here'!E85))),"Empty Cell")</f>
        <v xml:space="preserve">Color-plated sterling silver nose hoop, 22g (0.6mm) with ball and an outer diameter of 1/2'' (12mm) - 1 piece &amp; Color: Black  &amp;  </v>
      </c>
      <c r="B81" s="57" t="str">
        <f>'Copy paste to Here'!C85</f>
        <v>NS07BL</v>
      </c>
      <c r="C81" s="57" t="s">
        <v>770</v>
      </c>
      <c r="D81" s="58">
        <f>Invoice!B85</f>
        <v>5</v>
      </c>
      <c r="E81" s="59">
        <f>'Shipping Invoice'!J85*$N$1</f>
        <v>1.41</v>
      </c>
      <c r="F81" s="59">
        <f t="shared" si="0"/>
        <v>7.05</v>
      </c>
      <c r="G81" s="60">
        <f t="shared" si="1"/>
        <v>29.722799999999996</v>
      </c>
      <c r="H81" s="63">
        <f t="shared" si="2"/>
        <v>148.61399999999998</v>
      </c>
    </row>
    <row r="82" spans="1:8" s="62" customFormat="1" ht="24">
      <c r="A82" s="56" t="str">
        <f>IF((LEN('Copy paste to Here'!G86))&gt;5,((CONCATENATE('Copy paste to Here'!G86," &amp; ",'Copy paste to Here'!D86,"  &amp;  ",'Copy paste to Here'!E86))),"Empty Cell")</f>
        <v xml:space="preserve">Color-plated sterling silver nose hoop, 22g (0.6mm) with ball and an outer diameter of 1/2'' (12mm) - 1 piece &amp; Color: White  &amp;  </v>
      </c>
      <c r="B82" s="57" t="str">
        <f>'Copy paste to Here'!C86</f>
        <v>NS07BL</v>
      </c>
      <c r="C82" s="57" t="s">
        <v>770</v>
      </c>
      <c r="D82" s="58">
        <f>Invoice!B86</f>
        <v>5</v>
      </c>
      <c r="E82" s="59">
        <f>'Shipping Invoice'!J86*$N$1</f>
        <v>1.41</v>
      </c>
      <c r="F82" s="59">
        <f t="shared" si="0"/>
        <v>7.05</v>
      </c>
      <c r="G82" s="60">
        <f t="shared" si="1"/>
        <v>29.722799999999996</v>
      </c>
      <c r="H82" s="63">
        <f t="shared" si="2"/>
        <v>148.61399999999998</v>
      </c>
    </row>
    <row r="83" spans="1:8" s="62" customFormat="1" ht="24">
      <c r="A83" s="56" t="str">
        <f>IF((LEN('Copy paste to Here'!G87))&gt;5,((CONCATENATE('Copy paste to Here'!G87," &amp; ",'Copy paste to Here'!D87,"  &amp;  ",'Copy paste to Here'!E87))),"Empty Cell")</f>
        <v xml:space="preserve">Color-plated sterling silver nose hoop, 22g (0.6mm) with ball and an outer diameter of 1/2'' (12mm) - 1 piece &amp; Color: Blue  &amp;  </v>
      </c>
      <c r="B83" s="57" t="str">
        <f>'Copy paste to Here'!C87</f>
        <v>NS07BL</v>
      </c>
      <c r="C83" s="57" t="s">
        <v>770</v>
      </c>
      <c r="D83" s="58">
        <f>Invoice!B87</f>
        <v>5</v>
      </c>
      <c r="E83" s="59">
        <f>'Shipping Invoice'!J87*$N$1</f>
        <v>1.41</v>
      </c>
      <c r="F83" s="59">
        <f t="shared" ref="F83:F146" si="3">D83*E83</f>
        <v>7.05</v>
      </c>
      <c r="G83" s="60">
        <f t="shared" ref="G83:G146" si="4">E83*$E$14</f>
        <v>29.722799999999996</v>
      </c>
      <c r="H83" s="63">
        <f t="shared" ref="H83:H146" si="5">D83*G83</f>
        <v>148.61399999999998</v>
      </c>
    </row>
    <row r="84" spans="1:8" s="62" customFormat="1" ht="24">
      <c r="A84" s="56" t="str">
        <f>IF((LEN('Copy paste to Here'!G88))&gt;5,((CONCATENATE('Copy paste to Here'!G88," &amp; ",'Copy paste to Here'!D88,"  &amp;  ",'Copy paste to Here'!E88))),"Empty Cell")</f>
        <v xml:space="preserve">Color-plated sterling silver nose hoop, 22g (0.6mm) with ball and an outer diameter of 1/2'' (12mm) - 1 piece &amp; Color: Aqua  &amp;  </v>
      </c>
      <c r="B84" s="57" t="str">
        <f>'Copy paste to Here'!C88</f>
        <v>NS07BL</v>
      </c>
      <c r="C84" s="57" t="s">
        <v>770</v>
      </c>
      <c r="D84" s="58">
        <f>Invoice!B88</f>
        <v>5</v>
      </c>
      <c r="E84" s="59">
        <f>'Shipping Invoice'!J88*$N$1</f>
        <v>1.41</v>
      </c>
      <c r="F84" s="59">
        <f t="shared" si="3"/>
        <v>7.05</v>
      </c>
      <c r="G84" s="60">
        <f t="shared" si="4"/>
        <v>29.722799999999996</v>
      </c>
      <c r="H84" s="63">
        <f t="shared" si="5"/>
        <v>148.61399999999998</v>
      </c>
    </row>
    <row r="85" spans="1:8" s="62" customFormat="1" ht="24">
      <c r="A85" s="56" t="str">
        <f>IF((LEN('Copy paste to Here'!G89))&gt;5,((CONCATENATE('Copy paste to Here'!G89," &amp; ",'Copy paste to Here'!D89,"  &amp;  ",'Copy paste to Here'!E89))),"Empty Cell")</f>
        <v xml:space="preserve">Color-plated sterling silver nose hoop, 22g (0.6mm) with ball and an outer diameter of 1/2'' (12mm) - 1 piece &amp; Color: Green  &amp;  </v>
      </c>
      <c r="B85" s="57" t="str">
        <f>'Copy paste to Here'!C89</f>
        <v>NS07BL</v>
      </c>
      <c r="C85" s="57" t="s">
        <v>770</v>
      </c>
      <c r="D85" s="58">
        <f>Invoice!B89</f>
        <v>5</v>
      </c>
      <c r="E85" s="59">
        <f>'Shipping Invoice'!J89*$N$1</f>
        <v>1.41</v>
      </c>
      <c r="F85" s="59">
        <f t="shared" si="3"/>
        <v>7.05</v>
      </c>
      <c r="G85" s="60">
        <f t="shared" si="4"/>
        <v>29.722799999999996</v>
      </c>
      <c r="H85" s="63">
        <f t="shared" si="5"/>
        <v>148.61399999999998</v>
      </c>
    </row>
    <row r="86" spans="1:8" s="62" customFormat="1" ht="24">
      <c r="A86" s="56" t="str">
        <f>IF((LEN('Copy paste to Here'!G90))&gt;5,((CONCATENATE('Copy paste to Here'!G90," &amp; ",'Copy paste to Here'!D90,"  &amp;  ",'Copy paste to Here'!E90))),"Empty Cell")</f>
        <v xml:space="preserve">Color-plated sterling silver nose hoop, 22g (0.6mm) with ball and an outer diameter of 1/2'' (12mm) - 1 piece &amp; Color: Pink  &amp;  </v>
      </c>
      <c r="B86" s="57" t="str">
        <f>'Copy paste to Here'!C90</f>
        <v>NS07BL</v>
      </c>
      <c r="C86" s="57" t="s">
        <v>770</v>
      </c>
      <c r="D86" s="58">
        <f>Invoice!B90</f>
        <v>5</v>
      </c>
      <c r="E86" s="59">
        <f>'Shipping Invoice'!J90*$N$1</f>
        <v>1.41</v>
      </c>
      <c r="F86" s="59">
        <f t="shared" si="3"/>
        <v>7.05</v>
      </c>
      <c r="G86" s="60">
        <f t="shared" si="4"/>
        <v>29.722799999999996</v>
      </c>
      <c r="H86" s="63">
        <f t="shared" si="5"/>
        <v>148.61399999999998</v>
      </c>
    </row>
    <row r="87" spans="1:8" s="62" customFormat="1" ht="24">
      <c r="A87" s="56" t="str">
        <f>IF((LEN('Copy paste to Here'!G91))&gt;5,((CONCATENATE('Copy paste to Here'!G91," &amp; ",'Copy paste to Here'!D91,"  &amp;  ",'Copy paste to Here'!E91))),"Empty Cell")</f>
        <v xml:space="preserve">Color-plated sterling silver nose hoop, 22g (0.6mm) with ball and an outer diameter of 1/2'' (12mm) - 1 piece &amp; Color: Purple  &amp;  </v>
      </c>
      <c r="B87" s="57" t="str">
        <f>'Copy paste to Here'!C91</f>
        <v>NS07BL</v>
      </c>
      <c r="C87" s="57" t="s">
        <v>770</v>
      </c>
      <c r="D87" s="58">
        <f>Invoice!B91</f>
        <v>5</v>
      </c>
      <c r="E87" s="59">
        <f>'Shipping Invoice'!J91*$N$1</f>
        <v>1.41</v>
      </c>
      <c r="F87" s="59">
        <f t="shared" si="3"/>
        <v>7.05</v>
      </c>
      <c r="G87" s="60">
        <f t="shared" si="4"/>
        <v>29.722799999999996</v>
      </c>
      <c r="H87" s="63">
        <f t="shared" si="5"/>
        <v>148.61399999999998</v>
      </c>
    </row>
    <row r="88" spans="1:8" s="62" customFormat="1" ht="24">
      <c r="A88" s="56" t="str">
        <f>IF((LEN('Copy paste to Here'!G92))&gt;5,((CONCATENATE('Copy paste to Here'!G92," &amp; ",'Copy paste to Here'!D92,"  &amp;  ",'Copy paste to Here'!E92))),"Empty Cell")</f>
        <v xml:space="preserve">Color-plated sterling silver nose hoop, 22g (0.6mm) with ball and an outer diameter of 1/2'' (12mm) - 1 piece &amp; Color: Red  &amp;  </v>
      </c>
      <c r="B88" s="57" t="str">
        <f>'Copy paste to Here'!C92</f>
        <v>NS07BL</v>
      </c>
      <c r="C88" s="57" t="s">
        <v>770</v>
      </c>
      <c r="D88" s="58">
        <f>Invoice!B92</f>
        <v>5</v>
      </c>
      <c r="E88" s="59">
        <f>'Shipping Invoice'!J92*$N$1</f>
        <v>1.41</v>
      </c>
      <c r="F88" s="59">
        <f t="shared" si="3"/>
        <v>7.05</v>
      </c>
      <c r="G88" s="60">
        <f t="shared" si="4"/>
        <v>29.722799999999996</v>
      </c>
      <c r="H88" s="63">
        <f t="shared" si="5"/>
        <v>148.61399999999998</v>
      </c>
    </row>
    <row r="89" spans="1:8" s="62" customFormat="1" ht="24">
      <c r="A89" s="56" t="str">
        <f>IF((LEN('Copy paste to Here'!G93))&gt;5,((CONCATENATE('Copy paste to Here'!G93," &amp; ",'Copy paste to Here'!D93,"  &amp;  ",'Copy paste to Here'!E93))),"Empty Cell")</f>
        <v xml:space="preserve">High polished surgical steel nose screw, 0.8mm (20g) with 2mm ball shaped top &amp;   &amp;  </v>
      </c>
      <c r="B89" s="57" t="str">
        <f>'Copy paste to Here'!C93</f>
        <v>NSB</v>
      </c>
      <c r="C89" s="57" t="s">
        <v>116</v>
      </c>
      <c r="D89" s="58">
        <f>Invoice!B93</f>
        <v>50</v>
      </c>
      <c r="E89" s="59">
        <f>'Shipping Invoice'!J93*$N$1</f>
        <v>0.31</v>
      </c>
      <c r="F89" s="59">
        <f t="shared" si="3"/>
        <v>15.5</v>
      </c>
      <c r="G89" s="60">
        <f t="shared" si="4"/>
        <v>6.5347999999999997</v>
      </c>
      <c r="H89" s="63">
        <f t="shared" si="5"/>
        <v>326.74</v>
      </c>
    </row>
    <row r="90" spans="1:8" s="62" customFormat="1" ht="24">
      <c r="A90" s="56" t="str">
        <f>IF((LEN('Copy paste to Here'!G94))&gt;5,((CONCATENATE('Copy paste to Here'!G94," &amp; ",'Copy paste to Here'!D94,"  &amp;  ",'Copy paste to Here'!E94))),"Empty Cell")</f>
        <v xml:space="preserve">Surgical steel nose screw, 20g (0.8mm) with 2mm half ball shaped round crystal top &amp; Crystal Color: Clear  &amp;  </v>
      </c>
      <c r="B90" s="57" t="str">
        <f>'Copy paste to Here'!C94</f>
        <v>NSC</v>
      </c>
      <c r="C90" s="57" t="s">
        <v>125</v>
      </c>
      <c r="D90" s="58">
        <f>Invoice!B94</f>
        <v>20</v>
      </c>
      <c r="E90" s="59">
        <f>'Shipping Invoice'!J94*$N$1</f>
        <v>0.4</v>
      </c>
      <c r="F90" s="59">
        <f t="shared" si="3"/>
        <v>8</v>
      </c>
      <c r="G90" s="60">
        <f t="shared" si="4"/>
        <v>8.4320000000000004</v>
      </c>
      <c r="H90" s="63">
        <f t="shared" si="5"/>
        <v>168.64000000000001</v>
      </c>
    </row>
    <row r="91" spans="1:8" s="62" customFormat="1">
      <c r="A91" s="56" t="str">
        <f>IF((LEN('Copy paste to Here'!G95))&gt;5,((CONCATENATE('Copy paste to Here'!G95," &amp; ",'Copy paste to Here'!D95,"  &amp;  ",'Copy paste to Here'!E95))),"Empty Cell")</f>
        <v xml:space="preserve">Moon stone double flare plug (opalite) &amp; Gauge: 4mm  &amp;  </v>
      </c>
      <c r="B91" s="57" t="str">
        <f>'Copy paste to Here'!C95</f>
        <v>PGSBB</v>
      </c>
      <c r="C91" s="57" t="s">
        <v>817</v>
      </c>
      <c r="D91" s="58">
        <f>Invoice!B95</f>
        <v>2</v>
      </c>
      <c r="E91" s="59">
        <f>'Shipping Invoice'!J95*$N$1</f>
        <v>0.98</v>
      </c>
      <c r="F91" s="59">
        <f t="shared" si="3"/>
        <v>1.96</v>
      </c>
      <c r="G91" s="60">
        <f t="shared" si="4"/>
        <v>20.658399999999997</v>
      </c>
      <c r="H91" s="63">
        <f t="shared" si="5"/>
        <v>41.316799999999994</v>
      </c>
    </row>
    <row r="92" spans="1:8" s="62" customFormat="1" ht="25.5">
      <c r="A92" s="56" t="str">
        <f>IF((LEN('Copy paste to Here'!G96))&gt;5,((CONCATENATE('Copy paste to Here'!G96," &amp; ",'Copy paste to Here'!D96,"  &amp;  ",'Copy paste to Here'!E96))),"Empty Cell")</f>
        <v xml:space="preserve">Moon stone double flare plug (opalite) &amp; Gauge: 10mm  &amp;  </v>
      </c>
      <c r="B92" s="57" t="str">
        <f>'Copy paste to Here'!C96</f>
        <v>PGSBB</v>
      </c>
      <c r="C92" s="57" t="s">
        <v>818</v>
      </c>
      <c r="D92" s="58">
        <f>Invoice!B96</f>
        <v>1</v>
      </c>
      <c r="E92" s="59">
        <f>'Shipping Invoice'!J96*$N$1</f>
        <v>1.55</v>
      </c>
      <c r="F92" s="59">
        <f t="shared" si="3"/>
        <v>1.55</v>
      </c>
      <c r="G92" s="60">
        <f t="shared" si="4"/>
        <v>32.673999999999999</v>
      </c>
      <c r="H92" s="63">
        <f t="shared" si="5"/>
        <v>32.673999999999999</v>
      </c>
    </row>
    <row r="93" spans="1:8" s="62" customFormat="1">
      <c r="A93" s="56" t="str">
        <f>IF((LEN('Copy paste to Here'!G97))&gt;5,((CONCATENATE('Copy paste to Here'!G97," &amp; ",'Copy paste to Here'!D97,"  &amp;  ",'Copy paste to Here'!E97))),"Empty Cell")</f>
        <v xml:space="preserve">Rose quartz double flared stone plug &amp; Gauge: 4mm  &amp;  </v>
      </c>
      <c r="B93" s="57" t="str">
        <f>'Copy paste to Here'!C97</f>
        <v>PGSCC</v>
      </c>
      <c r="C93" s="57" t="s">
        <v>819</v>
      </c>
      <c r="D93" s="58">
        <f>Invoice!B97</f>
        <v>1</v>
      </c>
      <c r="E93" s="59">
        <f>'Shipping Invoice'!J97*$N$1</f>
        <v>1.1399999999999999</v>
      </c>
      <c r="F93" s="59">
        <f t="shared" si="3"/>
        <v>1.1399999999999999</v>
      </c>
      <c r="G93" s="60">
        <f t="shared" si="4"/>
        <v>24.031199999999995</v>
      </c>
      <c r="H93" s="63">
        <f t="shared" si="5"/>
        <v>24.031199999999995</v>
      </c>
    </row>
    <row r="94" spans="1:8" s="62" customFormat="1">
      <c r="A94" s="56" t="str">
        <f>IF((LEN('Copy paste to Here'!G98))&gt;5,((CONCATENATE('Copy paste to Here'!G98," &amp; ",'Copy paste to Here'!D98,"  &amp;  ",'Copy paste to Here'!E98))),"Empty Cell")</f>
        <v xml:space="preserve">Rose quartz double flared stone plug &amp; Gauge: 5mm  &amp;  </v>
      </c>
      <c r="B94" s="57" t="str">
        <f>'Copy paste to Here'!C98</f>
        <v>PGSCC</v>
      </c>
      <c r="C94" s="57" t="s">
        <v>820</v>
      </c>
      <c r="D94" s="58">
        <f>Invoice!B98</f>
        <v>1</v>
      </c>
      <c r="E94" s="59">
        <f>'Shipping Invoice'!J98*$N$1</f>
        <v>1.26</v>
      </c>
      <c r="F94" s="59">
        <f t="shared" si="3"/>
        <v>1.26</v>
      </c>
      <c r="G94" s="60">
        <f t="shared" si="4"/>
        <v>26.560799999999997</v>
      </c>
      <c r="H94" s="63">
        <f t="shared" si="5"/>
        <v>26.560799999999997</v>
      </c>
    </row>
    <row r="95" spans="1:8" s="62" customFormat="1">
      <c r="A95" s="56" t="str">
        <f>IF((LEN('Copy paste to Here'!G99))&gt;5,((CONCATENATE('Copy paste to Here'!G99," &amp; ",'Copy paste to Here'!D99,"  &amp;  ",'Copy paste to Here'!E99))),"Empty Cell")</f>
        <v xml:space="preserve">Amethyst double flared stone plug &amp; Gauge: 4mm  &amp;  </v>
      </c>
      <c r="B95" s="57" t="str">
        <f>'Copy paste to Here'!C99</f>
        <v>PGSFF</v>
      </c>
      <c r="C95" s="57" t="s">
        <v>821</v>
      </c>
      <c r="D95" s="58">
        <f>Invoice!B99</f>
        <v>1</v>
      </c>
      <c r="E95" s="59">
        <f>'Shipping Invoice'!J99*$N$1</f>
        <v>1.31</v>
      </c>
      <c r="F95" s="59">
        <f t="shared" si="3"/>
        <v>1.31</v>
      </c>
      <c r="G95" s="60">
        <f t="shared" si="4"/>
        <v>27.614799999999999</v>
      </c>
      <c r="H95" s="63">
        <f t="shared" si="5"/>
        <v>27.614799999999999</v>
      </c>
    </row>
    <row r="96" spans="1:8" s="62" customFormat="1">
      <c r="A96" s="56" t="str">
        <f>IF((LEN('Copy paste to Here'!G100))&gt;5,((CONCATENATE('Copy paste to Here'!G100," &amp; ",'Copy paste to Here'!D100,"  &amp;  ",'Copy paste to Here'!E100))),"Empty Cell")</f>
        <v xml:space="preserve">Amethyst double flared stone plug &amp; Gauge: 5mm  &amp;  </v>
      </c>
      <c r="B96" s="57" t="str">
        <f>'Copy paste to Here'!C100</f>
        <v>PGSFF</v>
      </c>
      <c r="C96" s="57" t="s">
        <v>822</v>
      </c>
      <c r="D96" s="58">
        <f>Invoice!B100</f>
        <v>2</v>
      </c>
      <c r="E96" s="59">
        <f>'Shipping Invoice'!J100*$N$1</f>
        <v>2.2999999999999998</v>
      </c>
      <c r="F96" s="59">
        <f t="shared" si="3"/>
        <v>4.5999999999999996</v>
      </c>
      <c r="G96" s="60">
        <f t="shared" si="4"/>
        <v>48.483999999999995</v>
      </c>
      <c r="H96" s="63">
        <f t="shared" si="5"/>
        <v>96.967999999999989</v>
      </c>
    </row>
    <row r="97" spans="1:8" s="62" customFormat="1" ht="25.5">
      <c r="A97" s="56" t="str">
        <f>IF((LEN('Copy paste to Here'!G101))&gt;5,((CONCATENATE('Copy paste to Here'!G101," &amp; ",'Copy paste to Here'!D101,"  &amp;  ",'Copy paste to Here'!E101))),"Empty Cell")</f>
        <v xml:space="preserve">Black Onyx double flared stone plug &amp; Gauge: 12mm  &amp;  </v>
      </c>
      <c r="B97" s="57" t="str">
        <f>'Copy paste to Here'!C101</f>
        <v>PGSHH</v>
      </c>
      <c r="C97" s="57" t="s">
        <v>823</v>
      </c>
      <c r="D97" s="58">
        <f>Invoice!B101</f>
        <v>2</v>
      </c>
      <c r="E97" s="59">
        <f>'Shipping Invoice'!J101*$N$1</f>
        <v>2.5499999999999998</v>
      </c>
      <c r="F97" s="59">
        <f t="shared" si="3"/>
        <v>5.0999999999999996</v>
      </c>
      <c r="G97" s="60">
        <f t="shared" si="4"/>
        <v>53.753999999999991</v>
      </c>
      <c r="H97" s="63">
        <f t="shared" si="5"/>
        <v>107.50799999999998</v>
      </c>
    </row>
    <row r="98" spans="1:8" s="62" customFormat="1" ht="24">
      <c r="A98" s="56" t="str">
        <f>IF((LEN('Copy paste to Here'!G102))&gt;5,((CONCATENATE('Copy paste to Here'!G102," &amp; ",'Copy paste to Here'!D102,"  &amp;  ",'Copy paste to Here'!E102))),"Empty Cell")</f>
        <v xml:space="preserve">High polished surgical steel hinged segment ring, 14g (1.6mm) &amp; Length: 8mm  &amp;  </v>
      </c>
      <c r="B98" s="57" t="str">
        <f>'Copy paste to Here'!C102</f>
        <v>SEGH14</v>
      </c>
      <c r="C98" s="57" t="s">
        <v>649</v>
      </c>
      <c r="D98" s="58">
        <f>Invoice!B102</f>
        <v>2</v>
      </c>
      <c r="E98" s="59">
        <f>'Shipping Invoice'!J102*$N$1</f>
        <v>2.5499999999999998</v>
      </c>
      <c r="F98" s="59">
        <f t="shared" si="3"/>
        <v>5.0999999999999996</v>
      </c>
      <c r="G98" s="60">
        <f t="shared" si="4"/>
        <v>53.753999999999991</v>
      </c>
      <c r="H98" s="63">
        <f t="shared" si="5"/>
        <v>107.50799999999998</v>
      </c>
    </row>
    <row r="99" spans="1:8" s="62" customFormat="1" ht="24">
      <c r="A99" s="56" t="str">
        <f>IF((LEN('Copy paste to Here'!G103))&gt;5,((CONCATENATE('Copy paste to Here'!G103," &amp; ",'Copy paste to Here'!D103,"  &amp;  ",'Copy paste to Here'!E103))),"Empty Cell")</f>
        <v xml:space="preserve">High polished surgical steel hinged segment ring, 16g (1.2mm) &amp; Length: 7mm  &amp;  </v>
      </c>
      <c r="B99" s="57" t="str">
        <f>'Copy paste to Here'!C103</f>
        <v>SEGH16</v>
      </c>
      <c r="C99" s="57" t="s">
        <v>65</v>
      </c>
      <c r="D99" s="58">
        <f>Invoice!B103</f>
        <v>5</v>
      </c>
      <c r="E99" s="59">
        <f>'Shipping Invoice'!J103*$N$1</f>
        <v>2.63</v>
      </c>
      <c r="F99" s="59">
        <f t="shared" si="3"/>
        <v>13.149999999999999</v>
      </c>
      <c r="G99" s="60">
        <f t="shared" si="4"/>
        <v>55.440399999999997</v>
      </c>
      <c r="H99" s="63">
        <f t="shared" si="5"/>
        <v>277.202</v>
      </c>
    </row>
    <row r="100" spans="1:8" s="62" customFormat="1" ht="24">
      <c r="A100" s="56" t="str">
        <f>IF((LEN('Copy paste to Here'!G104))&gt;5,((CONCATENATE('Copy paste to Here'!G104," &amp; ",'Copy paste to Here'!D104,"  &amp;  ",'Copy paste to Here'!E104))),"Empty Cell")</f>
        <v xml:space="preserve">High polished surgical steel hinged segment ring, 16g (1.2mm) &amp; Length: 8mm  &amp;  </v>
      </c>
      <c r="B100" s="57" t="str">
        <f>'Copy paste to Here'!C104</f>
        <v>SEGH16</v>
      </c>
      <c r="C100" s="57" t="s">
        <v>65</v>
      </c>
      <c r="D100" s="58">
        <f>Invoice!B104</f>
        <v>50</v>
      </c>
      <c r="E100" s="59">
        <f>'Shipping Invoice'!J104*$N$1</f>
        <v>2.63</v>
      </c>
      <c r="F100" s="59">
        <f t="shared" si="3"/>
        <v>131.5</v>
      </c>
      <c r="G100" s="60">
        <f t="shared" si="4"/>
        <v>55.440399999999997</v>
      </c>
      <c r="H100" s="63">
        <f t="shared" si="5"/>
        <v>2772.02</v>
      </c>
    </row>
    <row r="101" spans="1:8" s="62" customFormat="1" ht="24">
      <c r="A101" s="56" t="str">
        <f>IF((LEN('Copy paste to Here'!G105))&gt;5,((CONCATENATE('Copy paste to Here'!G105," &amp; ",'Copy paste to Here'!D105,"  &amp;  ",'Copy paste to Here'!E105))),"Empty Cell")</f>
        <v xml:space="preserve">High polished surgical steel hinged segment ring, 16g (1.2mm) &amp; Length: 9mm  &amp;  </v>
      </c>
      <c r="B101" s="57" t="str">
        <f>'Copy paste to Here'!C105</f>
        <v>SEGH16</v>
      </c>
      <c r="C101" s="57" t="s">
        <v>65</v>
      </c>
      <c r="D101" s="58">
        <f>Invoice!B105</f>
        <v>50</v>
      </c>
      <c r="E101" s="59">
        <f>'Shipping Invoice'!J105*$N$1</f>
        <v>2.63</v>
      </c>
      <c r="F101" s="59">
        <f t="shared" si="3"/>
        <v>131.5</v>
      </c>
      <c r="G101" s="60">
        <f t="shared" si="4"/>
        <v>55.440399999999997</v>
      </c>
      <c r="H101" s="63">
        <f t="shared" si="5"/>
        <v>2772.02</v>
      </c>
    </row>
    <row r="102" spans="1:8" s="62" customFormat="1" ht="24">
      <c r="A102" s="56" t="str">
        <f>IF((LEN('Copy paste to Here'!G106))&gt;5,((CONCATENATE('Copy paste to Here'!G106," &amp; ",'Copy paste to Here'!D106,"  &amp;  ",'Copy paste to Here'!E106))),"Empty Cell")</f>
        <v xml:space="preserve">High polished surgical steel hinged segment ring, 16g (1.2mm) &amp; Length: 10mm  &amp;  </v>
      </c>
      <c r="B102" s="57" t="str">
        <f>'Copy paste to Here'!C106</f>
        <v>SEGH16</v>
      </c>
      <c r="C102" s="57" t="s">
        <v>65</v>
      </c>
      <c r="D102" s="58">
        <f>Invoice!B106</f>
        <v>50</v>
      </c>
      <c r="E102" s="59">
        <f>'Shipping Invoice'!J106*$N$1</f>
        <v>2.63</v>
      </c>
      <c r="F102" s="59">
        <f t="shared" si="3"/>
        <v>131.5</v>
      </c>
      <c r="G102" s="60">
        <f t="shared" si="4"/>
        <v>55.440399999999997</v>
      </c>
      <c r="H102" s="63">
        <f t="shared" si="5"/>
        <v>2772.02</v>
      </c>
    </row>
    <row r="103" spans="1:8" s="62" customFormat="1" ht="24">
      <c r="A103" s="56" t="str">
        <f>IF((LEN('Copy paste to Here'!G107))&gt;5,((CONCATENATE('Copy paste to Here'!G107," &amp; ",'Copy paste to Here'!D107,"  &amp;  ",'Copy paste to Here'!E107))),"Empty Cell")</f>
        <v xml:space="preserve">High polished surgical steel hinged segment ring, 20g (0.8mm) &amp; Length: 8mm  &amp;  </v>
      </c>
      <c r="B103" s="57" t="str">
        <f>'Copy paste to Here'!C107</f>
        <v>SEGH20</v>
      </c>
      <c r="C103" s="57" t="s">
        <v>786</v>
      </c>
      <c r="D103" s="58">
        <f>Invoice!B107</f>
        <v>50</v>
      </c>
      <c r="E103" s="59">
        <f>'Shipping Invoice'!J107*$N$1</f>
        <v>3.46</v>
      </c>
      <c r="F103" s="59">
        <f t="shared" si="3"/>
        <v>173</v>
      </c>
      <c r="G103" s="60">
        <f t="shared" si="4"/>
        <v>72.936799999999991</v>
      </c>
      <c r="H103" s="63">
        <f t="shared" si="5"/>
        <v>3646.8399999999997</v>
      </c>
    </row>
    <row r="104" spans="1:8" s="62" customFormat="1" ht="24">
      <c r="A104" s="56" t="str">
        <f>IF((LEN('Copy paste to Here'!G108))&gt;5,((CONCATENATE('Copy paste to Here'!G108," &amp; ",'Copy paste to Here'!D108,"  &amp;  ",'Copy paste to Here'!E108))),"Empty Cell")</f>
        <v xml:space="preserve">High polished surgical steel hinged segment ring, 20g (0.8mm) &amp; Length: 9mm  &amp;  </v>
      </c>
      <c r="B104" s="57" t="str">
        <f>'Copy paste to Here'!C108</f>
        <v>SEGH20</v>
      </c>
      <c r="C104" s="57" t="s">
        <v>786</v>
      </c>
      <c r="D104" s="58">
        <f>Invoice!B108</f>
        <v>50</v>
      </c>
      <c r="E104" s="59">
        <f>'Shipping Invoice'!J108*$N$1</f>
        <v>3.46</v>
      </c>
      <c r="F104" s="59">
        <f t="shared" si="3"/>
        <v>173</v>
      </c>
      <c r="G104" s="60">
        <f t="shared" si="4"/>
        <v>72.936799999999991</v>
      </c>
      <c r="H104" s="63">
        <f t="shared" si="5"/>
        <v>3646.8399999999997</v>
      </c>
    </row>
    <row r="105" spans="1:8" s="62" customFormat="1" ht="24">
      <c r="A105" s="56" t="str">
        <f>IF((LEN('Copy paste to Here'!G109))&gt;5,((CONCATENATE('Copy paste to Here'!G109," &amp; ",'Copy paste to Here'!D109,"  &amp;  ",'Copy paste to Here'!E109))),"Empty Cell")</f>
        <v xml:space="preserve">High polished surgical steel hinged segment ring, 20g (0.8mm) &amp; Length: 10mm  &amp;  </v>
      </c>
      <c r="B105" s="57" t="str">
        <f>'Copy paste to Here'!C109</f>
        <v>SEGH20</v>
      </c>
      <c r="C105" s="57" t="s">
        <v>786</v>
      </c>
      <c r="D105" s="58">
        <f>Invoice!B109</f>
        <v>50</v>
      </c>
      <c r="E105" s="59">
        <f>'Shipping Invoice'!J109*$N$1</f>
        <v>3.46</v>
      </c>
      <c r="F105" s="59">
        <f t="shared" si="3"/>
        <v>173</v>
      </c>
      <c r="G105" s="60">
        <f t="shared" si="4"/>
        <v>72.936799999999991</v>
      </c>
      <c r="H105" s="63">
        <f t="shared" si="5"/>
        <v>3646.8399999999997</v>
      </c>
    </row>
    <row r="106" spans="1:8" s="62" customFormat="1" ht="25.5">
      <c r="A106" s="56" t="str">
        <f>IF((LEN('Copy paste to Here'!G110))&gt;5,((CONCATENATE('Copy paste to Here'!G110," &amp; ",'Copy paste to Here'!D110,"  &amp;  ",'Copy paste to Here'!E110))),"Empty Cell")</f>
        <v>PVD plated surgical steel hinged segment ring, 14g (1.6mm) &amp; Length: 9mm  &amp;  Color: Gold</v>
      </c>
      <c r="B106" s="57" t="str">
        <f>'Copy paste to Here'!C110</f>
        <v>SEGHT14</v>
      </c>
      <c r="C106" s="57" t="s">
        <v>788</v>
      </c>
      <c r="D106" s="58">
        <f>Invoice!B110</f>
        <v>1</v>
      </c>
      <c r="E106" s="59">
        <f>'Shipping Invoice'!J110*$N$1</f>
        <v>3.29</v>
      </c>
      <c r="F106" s="59">
        <f t="shared" si="3"/>
        <v>3.29</v>
      </c>
      <c r="G106" s="60">
        <f t="shared" si="4"/>
        <v>69.353200000000001</v>
      </c>
      <c r="H106" s="63">
        <f t="shared" si="5"/>
        <v>69.353200000000001</v>
      </c>
    </row>
    <row r="107" spans="1:8" s="62" customFormat="1" ht="25.5">
      <c r="A107" s="56" t="str">
        <f>IF((LEN('Copy paste to Here'!G111))&gt;5,((CONCATENATE('Copy paste to Here'!G111," &amp; ",'Copy paste to Here'!D111,"  &amp;  ",'Copy paste to Here'!E111))),"Empty Cell")</f>
        <v>PVD plated surgical steel hinged segment ring, 14g (1.6mm) &amp; Length: 12mm  &amp;  Color: Gold</v>
      </c>
      <c r="B107" s="57" t="str">
        <f>'Copy paste to Here'!C111</f>
        <v>SEGHT14</v>
      </c>
      <c r="C107" s="57" t="s">
        <v>788</v>
      </c>
      <c r="D107" s="58">
        <f>Invoice!B111</f>
        <v>2</v>
      </c>
      <c r="E107" s="59">
        <f>'Shipping Invoice'!J111*$N$1</f>
        <v>3.29</v>
      </c>
      <c r="F107" s="59">
        <f t="shared" si="3"/>
        <v>6.58</v>
      </c>
      <c r="G107" s="60">
        <f t="shared" si="4"/>
        <v>69.353200000000001</v>
      </c>
      <c r="H107" s="63">
        <f t="shared" si="5"/>
        <v>138.7064</v>
      </c>
    </row>
    <row r="108" spans="1:8" s="62" customFormat="1" ht="25.5">
      <c r="A108" s="56" t="str">
        <f>IF((LEN('Copy paste to Here'!G112))&gt;5,((CONCATENATE('Copy paste to Here'!G112," &amp; ",'Copy paste to Here'!D112,"  &amp;  ",'Copy paste to Here'!E112))),"Empty Cell")</f>
        <v>PVD plated surgical steel hinged segment ring, 16g (1.2mm) &amp; Length: 7mm  &amp;  Color: Gold</v>
      </c>
      <c r="B108" s="57" t="str">
        <f>'Copy paste to Here'!C112</f>
        <v>SEGHT16</v>
      </c>
      <c r="C108" s="57" t="s">
        <v>68</v>
      </c>
      <c r="D108" s="58">
        <f>Invoice!B112</f>
        <v>5</v>
      </c>
      <c r="E108" s="59">
        <f>'Shipping Invoice'!J112*$N$1</f>
        <v>3.21</v>
      </c>
      <c r="F108" s="59">
        <f t="shared" si="3"/>
        <v>16.05</v>
      </c>
      <c r="G108" s="60">
        <f t="shared" si="4"/>
        <v>67.666799999999995</v>
      </c>
      <c r="H108" s="63">
        <f t="shared" si="5"/>
        <v>338.33399999999995</v>
      </c>
    </row>
    <row r="109" spans="1:8" s="62" customFormat="1" ht="25.5">
      <c r="A109" s="56" t="str">
        <f>IF((LEN('Copy paste to Here'!G113))&gt;5,((CONCATENATE('Copy paste to Here'!G113," &amp; ",'Copy paste to Here'!D113,"  &amp;  ",'Copy paste to Here'!E113))),"Empty Cell")</f>
        <v>PVD plated surgical steel hinged segment ring, 20g (0.8mm) &amp; Size: 8mm  &amp;  Color: Gold</v>
      </c>
      <c r="B109" s="57" t="str">
        <f>'Copy paste to Here'!C113</f>
        <v>SEGHT20</v>
      </c>
      <c r="C109" s="57" t="s">
        <v>473</v>
      </c>
      <c r="D109" s="58">
        <f>Invoice!B113</f>
        <v>20</v>
      </c>
      <c r="E109" s="59">
        <f>'Shipping Invoice'!J113*$N$1</f>
        <v>3.7</v>
      </c>
      <c r="F109" s="59">
        <f t="shared" si="3"/>
        <v>74</v>
      </c>
      <c r="G109" s="60">
        <f t="shared" si="4"/>
        <v>77.995999999999995</v>
      </c>
      <c r="H109" s="63">
        <f t="shared" si="5"/>
        <v>1559.9199999999998</v>
      </c>
    </row>
    <row r="110" spans="1:8" s="62" customFormat="1" ht="24">
      <c r="A110" s="56" t="str">
        <f>IF((LEN('Copy paste to Here'!G114))&gt;5,((CONCATENATE('Copy paste to Here'!G114," &amp; ",'Copy paste to Here'!D114,"  &amp;  ",'Copy paste to Here'!E114))),"Empty Cell")</f>
        <v>Silicone Ultra Thin double flared flesh tunnel &amp; Gauge: 5mm  &amp;  Color: Black</v>
      </c>
      <c r="B110" s="57" t="str">
        <f>'Copy paste to Here'!C114</f>
        <v>SIUT</v>
      </c>
      <c r="C110" s="57" t="s">
        <v>824</v>
      </c>
      <c r="D110" s="58">
        <f>Invoice!B114</f>
        <v>1</v>
      </c>
      <c r="E110" s="59">
        <f>'Shipping Invoice'!J114*$N$1</f>
        <v>0.73</v>
      </c>
      <c r="F110" s="59">
        <f t="shared" si="3"/>
        <v>0.73</v>
      </c>
      <c r="G110" s="60">
        <f t="shared" si="4"/>
        <v>15.388399999999999</v>
      </c>
      <c r="H110" s="63">
        <f t="shared" si="5"/>
        <v>15.388399999999999</v>
      </c>
    </row>
    <row r="111" spans="1:8" s="62" customFormat="1" ht="24">
      <c r="A111" s="56" t="str">
        <f>IF((LEN('Copy paste to Here'!G115))&gt;5,((CONCATENATE('Copy paste to Here'!G115," &amp; ",'Copy paste to Here'!D115,"  &amp;  ",'Copy paste to Here'!E115))),"Empty Cell")</f>
        <v>Silicone Ultra Thin double flared flesh tunnel &amp; Gauge: 10mm  &amp;  Color: Black</v>
      </c>
      <c r="B111" s="57" t="str">
        <f>'Copy paste to Here'!C115</f>
        <v>SIUT</v>
      </c>
      <c r="C111" s="57" t="s">
        <v>825</v>
      </c>
      <c r="D111" s="58">
        <f>Invoice!B115</f>
        <v>1</v>
      </c>
      <c r="E111" s="59">
        <f>'Shipping Invoice'!J115*$N$1</f>
        <v>0.86</v>
      </c>
      <c r="F111" s="59">
        <f t="shared" si="3"/>
        <v>0.86</v>
      </c>
      <c r="G111" s="60">
        <f t="shared" si="4"/>
        <v>18.128799999999998</v>
      </c>
      <c r="H111" s="63">
        <f t="shared" si="5"/>
        <v>18.128799999999998</v>
      </c>
    </row>
    <row r="112" spans="1:8" s="62" customFormat="1" ht="24">
      <c r="A112" s="56" t="str">
        <f>IF((LEN('Copy paste to Here'!G116))&gt;5,((CONCATENATE('Copy paste to Here'!G116," &amp; ",'Copy paste to Here'!D116,"  &amp;  ",'Copy paste to Here'!E116))),"Empty Cell")</f>
        <v>Silicone Ultra Thin double flared flesh tunnel &amp; Gauge: 12mm  &amp;  Color: Black</v>
      </c>
      <c r="B112" s="57" t="str">
        <f>'Copy paste to Here'!C116</f>
        <v>SIUT</v>
      </c>
      <c r="C112" s="57" t="s">
        <v>826</v>
      </c>
      <c r="D112" s="58">
        <f>Invoice!B116</f>
        <v>1</v>
      </c>
      <c r="E112" s="59">
        <f>'Shipping Invoice'!J116*$N$1</f>
        <v>0.93</v>
      </c>
      <c r="F112" s="59">
        <f t="shared" si="3"/>
        <v>0.93</v>
      </c>
      <c r="G112" s="60">
        <f t="shared" si="4"/>
        <v>19.604399999999998</v>
      </c>
      <c r="H112" s="63">
        <f t="shared" si="5"/>
        <v>19.604399999999998</v>
      </c>
    </row>
    <row r="113" spans="1:8" s="62" customFormat="1" ht="24">
      <c r="A113" s="56" t="str">
        <f>IF((LEN('Copy paste to Here'!G117))&gt;5,((CONCATENATE('Copy paste to Here'!G117," &amp; ",'Copy paste to Here'!D117,"  &amp;  ",'Copy paste to Here'!E117))),"Empty Cell")</f>
        <v>Silicone Ultra Thin double flared flesh tunnel &amp; Gauge: 14mm  &amp;  Color: White</v>
      </c>
      <c r="B113" s="57" t="str">
        <f>'Copy paste to Here'!C117</f>
        <v>SIUT</v>
      </c>
      <c r="C113" s="57" t="s">
        <v>827</v>
      </c>
      <c r="D113" s="58">
        <f>Invoice!B117</f>
        <v>1</v>
      </c>
      <c r="E113" s="59">
        <f>'Shipping Invoice'!J117*$N$1</f>
        <v>1.03</v>
      </c>
      <c r="F113" s="59">
        <f t="shared" si="3"/>
        <v>1.03</v>
      </c>
      <c r="G113" s="60">
        <f t="shared" si="4"/>
        <v>21.712399999999999</v>
      </c>
      <c r="H113" s="63">
        <f t="shared" si="5"/>
        <v>21.712399999999999</v>
      </c>
    </row>
    <row r="114" spans="1:8" s="62" customFormat="1" ht="24">
      <c r="A114" s="56" t="str">
        <f>IF((LEN('Copy paste to Here'!G118))&gt;5,((CONCATENATE('Copy paste to Here'!G118," &amp; ",'Copy paste to Here'!D118,"  &amp;  ",'Copy paste to Here'!E118))),"Empty Cell")</f>
        <v>Silicone Ultra Thin double flared flesh tunnel &amp; Gauge: 16mm  &amp;  Color: White</v>
      </c>
      <c r="B114" s="57" t="str">
        <f>'Copy paste to Here'!C118</f>
        <v>SIUT</v>
      </c>
      <c r="C114" s="57" t="s">
        <v>828</v>
      </c>
      <c r="D114" s="58">
        <f>Invoice!B118</f>
        <v>1</v>
      </c>
      <c r="E114" s="59">
        <f>'Shipping Invoice'!J118*$N$1</f>
        <v>1.0900000000000001</v>
      </c>
      <c r="F114" s="59">
        <f t="shared" si="3"/>
        <v>1.0900000000000001</v>
      </c>
      <c r="G114" s="60">
        <f t="shared" si="4"/>
        <v>22.9772</v>
      </c>
      <c r="H114" s="63">
        <f t="shared" si="5"/>
        <v>22.9772</v>
      </c>
    </row>
    <row r="115" spans="1:8" s="62" customFormat="1" ht="24">
      <c r="A115" s="56" t="str">
        <f>IF((LEN('Copy paste to Here'!G119))&gt;5,((CONCATENATE('Copy paste to Here'!G119," &amp; ",'Copy paste to Here'!D119,"  &amp;  ",'Copy paste to Here'!E119))),"Empty Cell")</f>
        <v xml:space="preserve">High polished surgical steel single flesh tunnel with rubber O-ring &amp; Gauge: 4mm  &amp;  </v>
      </c>
      <c r="B115" s="57" t="str">
        <f>'Copy paste to Here'!C119</f>
        <v>SPG</v>
      </c>
      <c r="C115" s="57" t="s">
        <v>829</v>
      </c>
      <c r="D115" s="58">
        <f>Invoice!B119</f>
        <v>3</v>
      </c>
      <c r="E115" s="59">
        <f>'Shipping Invoice'!J119*$N$1</f>
        <v>0.76</v>
      </c>
      <c r="F115" s="59">
        <f t="shared" si="3"/>
        <v>2.2800000000000002</v>
      </c>
      <c r="G115" s="60">
        <f t="shared" si="4"/>
        <v>16.020799999999998</v>
      </c>
      <c r="H115" s="63">
        <f t="shared" si="5"/>
        <v>48.062399999999997</v>
      </c>
    </row>
    <row r="116" spans="1:8" s="62" customFormat="1" ht="24">
      <c r="A116" s="56" t="str">
        <f>IF((LEN('Copy paste to Here'!G120))&gt;5,((CONCATENATE('Copy paste to Here'!G120," &amp; ",'Copy paste to Here'!D120,"  &amp;  ",'Copy paste to Here'!E120))),"Empty Cell")</f>
        <v xml:space="preserve">High polished surgical steel single flesh tunnel with rubber O-ring &amp; Gauge: 12mm  &amp;  </v>
      </c>
      <c r="B116" s="57" t="str">
        <f>'Copy paste to Here'!C120</f>
        <v>SPG</v>
      </c>
      <c r="C116" s="57" t="s">
        <v>830</v>
      </c>
      <c r="D116" s="58">
        <f>Invoice!B120</f>
        <v>2</v>
      </c>
      <c r="E116" s="59">
        <f>'Shipping Invoice'!J120*$N$1</f>
        <v>1.22</v>
      </c>
      <c r="F116" s="59">
        <f t="shared" si="3"/>
        <v>2.44</v>
      </c>
      <c r="G116" s="60">
        <f t="shared" si="4"/>
        <v>25.717599999999997</v>
      </c>
      <c r="H116" s="63">
        <f t="shared" si="5"/>
        <v>51.435199999999995</v>
      </c>
    </row>
    <row r="117" spans="1:8" s="62" customFormat="1" ht="24">
      <c r="A117" s="56" t="str">
        <f>IF((LEN('Copy paste to Here'!G121))&gt;5,((CONCATENATE('Copy paste to Here'!G121," &amp; ",'Copy paste to Here'!D121,"  &amp;  ",'Copy paste to Here'!E121))),"Empty Cell")</f>
        <v>PVD plated surgical steel single flared flesh tunnel with rubber O-ring &amp; Gauge: 3mm  &amp;  Color: Gold</v>
      </c>
      <c r="B117" s="57" t="str">
        <f>'Copy paste to Here'!C121</f>
        <v>STPG</v>
      </c>
      <c r="C117" s="57" t="s">
        <v>831</v>
      </c>
      <c r="D117" s="58">
        <f>Invoice!B121</f>
        <v>3</v>
      </c>
      <c r="E117" s="59">
        <f>'Shipping Invoice'!J121*$N$1</f>
        <v>1.8</v>
      </c>
      <c r="F117" s="59">
        <f t="shared" si="3"/>
        <v>5.4</v>
      </c>
      <c r="G117" s="60">
        <f t="shared" si="4"/>
        <v>37.943999999999996</v>
      </c>
      <c r="H117" s="63">
        <f t="shared" si="5"/>
        <v>113.83199999999999</v>
      </c>
    </row>
    <row r="118" spans="1:8" s="62" customFormat="1" ht="24">
      <c r="A118" s="56" t="str">
        <f>IF((LEN('Copy paste to Here'!G122))&gt;5,((CONCATENATE('Copy paste to Here'!G122," &amp; ",'Copy paste to Here'!D122,"  &amp;  ",'Copy paste to Here'!E122))),"Empty Cell")</f>
        <v>PVD plated surgical steel single flared flesh tunnel with rubber O-ring &amp; Gauge: 16mm  &amp;  Color: Gold</v>
      </c>
      <c r="B118" s="57" t="str">
        <f>'Copy paste to Here'!C122</f>
        <v>STPG</v>
      </c>
      <c r="C118" s="57" t="s">
        <v>832</v>
      </c>
      <c r="D118" s="58">
        <f>Invoice!B122</f>
        <v>1</v>
      </c>
      <c r="E118" s="59">
        <f>'Shipping Invoice'!J122*$N$1</f>
        <v>3.04</v>
      </c>
      <c r="F118" s="59">
        <f t="shared" si="3"/>
        <v>3.04</v>
      </c>
      <c r="G118" s="60">
        <f t="shared" si="4"/>
        <v>64.083199999999991</v>
      </c>
      <c r="H118" s="63">
        <f t="shared" si="5"/>
        <v>64.083199999999991</v>
      </c>
    </row>
    <row r="119" spans="1:8" s="62" customFormat="1" ht="24">
      <c r="A119" s="56" t="str">
        <f>IF((LEN('Copy paste to Here'!G123))&gt;5,((CONCATENATE('Copy paste to Here'!G123," &amp; ",'Copy paste to Here'!D123,"  &amp;  ",'Copy paste to Here'!E123))),"Empty Cell")</f>
        <v>PVD plated surgical steel single flared flesh tunnel with rubber O-ring &amp; Gauge: 22mm  &amp;  Color: Gold</v>
      </c>
      <c r="B119" s="57" t="str">
        <f>'Copy paste to Here'!C123</f>
        <v>STPG</v>
      </c>
      <c r="C119" s="57" t="s">
        <v>833</v>
      </c>
      <c r="D119" s="58">
        <f>Invoice!B123</f>
        <v>2</v>
      </c>
      <c r="E119" s="59">
        <f>'Shipping Invoice'!J123*$N$1</f>
        <v>4.2</v>
      </c>
      <c r="F119" s="59">
        <f t="shared" si="3"/>
        <v>8.4</v>
      </c>
      <c r="G119" s="60">
        <f t="shared" si="4"/>
        <v>88.536000000000001</v>
      </c>
      <c r="H119" s="63">
        <f t="shared" si="5"/>
        <v>177.072</v>
      </c>
    </row>
    <row r="120" spans="1:8" s="62" customFormat="1" ht="25.5">
      <c r="A120" s="56" t="str">
        <f>IF((LEN('Copy paste to Here'!G124))&gt;5,((CONCATENATE('Copy paste to Here'!G124," &amp; ",'Copy paste to Here'!D124,"  &amp;  ",'Copy paste to Here'!E124))),"Empty Cell")</f>
        <v xml:space="preserve">Titanium G23 hinged segment ring, 16g (1.2mm) &amp; Length: 7mm  &amp;  </v>
      </c>
      <c r="B120" s="57" t="str">
        <f>'Copy paste to Here'!C124</f>
        <v>USEGH16</v>
      </c>
      <c r="C120" s="57" t="s">
        <v>800</v>
      </c>
      <c r="D120" s="58">
        <f>Invoice!B124</f>
        <v>5</v>
      </c>
      <c r="E120" s="59">
        <f>'Shipping Invoice'!J124*$N$1</f>
        <v>3.95</v>
      </c>
      <c r="F120" s="59">
        <f t="shared" si="3"/>
        <v>19.75</v>
      </c>
      <c r="G120" s="60">
        <f t="shared" si="4"/>
        <v>83.265999999999991</v>
      </c>
      <c r="H120" s="63">
        <f t="shared" si="5"/>
        <v>416.32999999999993</v>
      </c>
    </row>
    <row r="121" spans="1:8" s="62" customFormat="1" ht="25.5">
      <c r="A121" s="56" t="str">
        <f>IF((LEN('Copy paste to Here'!G125))&gt;5,((CONCATENATE('Copy paste to Here'!G125," &amp; ",'Copy paste to Here'!D125,"  &amp;  ",'Copy paste to Here'!E125))),"Empty Cell")</f>
        <v xml:space="preserve">Titanium G23 hinged segment ring, 16g (1.2mm) &amp; Length: 8mm  &amp;  </v>
      </c>
      <c r="B121" s="57" t="str">
        <f>'Copy paste to Here'!C125</f>
        <v>USEGH16</v>
      </c>
      <c r="C121" s="57" t="s">
        <v>800</v>
      </c>
      <c r="D121" s="58">
        <f>Invoice!B125</f>
        <v>5</v>
      </c>
      <c r="E121" s="59">
        <f>'Shipping Invoice'!J125*$N$1</f>
        <v>3.95</v>
      </c>
      <c r="F121" s="59">
        <f t="shared" si="3"/>
        <v>19.75</v>
      </c>
      <c r="G121" s="60">
        <f t="shared" si="4"/>
        <v>83.265999999999991</v>
      </c>
      <c r="H121" s="63">
        <f t="shared" si="5"/>
        <v>416.32999999999993</v>
      </c>
    </row>
    <row r="122" spans="1:8" s="62" customFormat="1" ht="24">
      <c r="A122" s="56" t="str">
        <f>IF((LEN('Copy paste to Here'!G126))&gt;5,((CONCATENATE('Copy paste to Here'!G126," &amp; ",'Copy paste to Here'!D126,"  &amp;  ",'Copy paste to Here'!E126))),"Empty Cell")</f>
        <v xml:space="preserve">Pack of 10 pcs. of 5mm high polished surgical steel balls with 1.2mm threading (16g) &amp;   &amp;  </v>
      </c>
      <c r="B122" s="57" t="str">
        <f>'Copy paste to Here'!C126</f>
        <v>XBAL5S</v>
      </c>
      <c r="C122" s="57" t="s">
        <v>802</v>
      </c>
      <c r="D122" s="58">
        <f>Invoice!B126</f>
        <v>1</v>
      </c>
      <c r="E122" s="59">
        <f>'Shipping Invoice'!J126*$N$1</f>
        <v>1.24</v>
      </c>
      <c r="F122" s="59">
        <f t="shared" si="3"/>
        <v>1.24</v>
      </c>
      <c r="G122" s="60">
        <f t="shared" si="4"/>
        <v>26.139199999999999</v>
      </c>
      <c r="H122" s="63">
        <f t="shared" si="5"/>
        <v>26.139199999999999</v>
      </c>
    </row>
    <row r="123" spans="1:8" s="62" customFormat="1" ht="24">
      <c r="A123" s="56" t="str">
        <f>IF((LEN('Copy paste to Here'!G127))&gt;5,((CONCATENATE('Copy paste to Here'!G127," &amp; ",'Copy paste to Here'!D127,"  &amp;  ",'Copy paste to Here'!E127))),"Empty Cell")</f>
        <v xml:space="preserve">Pack of 10 pcs. of 3mm surgical steel half jewel balls with bezel set crystal with 1.2mm threading (16g) &amp; Crystal Color: Clear  &amp;  </v>
      </c>
      <c r="B123" s="57" t="str">
        <f>'Copy paste to Here'!C127</f>
        <v>XHJB3</v>
      </c>
      <c r="C123" s="57" t="s">
        <v>804</v>
      </c>
      <c r="D123" s="58">
        <f>Invoice!B127</f>
        <v>5</v>
      </c>
      <c r="E123" s="59">
        <f>'Shipping Invoice'!J127*$N$1</f>
        <v>6.12</v>
      </c>
      <c r="F123" s="59">
        <f t="shared" si="3"/>
        <v>30.6</v>
      </c>
      <c r="G123" s="60">
        <f t="shared" si="4"/>
        <v>129.00959999999998</v>
      </c>
      <c r="H123" s="63">
        <f t="shared" si="5"/>
        <v>645.04799999999989</v>
      </c>
    </row>
    <row r="124" spans="1:8" s="62" customFormat="1" ht="36">
      <c r="A124" s="56" t="str">
        <f>IF((LEN('Copy paste to Here'!G128))&gt;5,((CONCATENATE('Copy paste to Here'!G128," &amp; ",'Copy paste to Here'!D128,"  &amp;  ",'Copy paste to Here'!E128))),"Empty Cell")</f>
        <v xml:space="preserve">Pack of 10 pcs. of 4mm high polished surgical steel balls with bezel set crystal and with 1.2mm (16g) threading &amp; Crystal Color: Clear  &amp;  </v>
      </c>
      <c r="B124" s="57" t="str">
        <f>'Copy paste to Here'!C128</f>
        <v>XJB4S</v>
      </c>
      <c r="C124" s="57" t="s">
        <v>806</v>
      </c>
      <c r="D124" s="58">
        <f>Invoice!B128</f>
        <v>3</v>
      </c>
      <c r="E124" s="59">
        <f>'Shipping Invoice'!J128*$N$1</f>
        <v>3.97</v>
      </c>
      <c r="F124" s="59">
        <f t="shared" si="3"/>
        <v>11.91</v>
      </c>
      <c r="G124" s="60">
        <f t="shared" si="4"/>
        <v>83.687600000000003</v>
      </c>
      <c r="H124" s="63">
        <f t="shared" si="5"/>
        <v>251.06280000000001</v>
      </c>
    </row>
    <row r="125" spans="1:8" s="62" customFormat="1" ht="36">
      <c r="A125" s="56" t="str">
        <f>IF((LEN('Copy paste to Here'!G129))&gt;5,((CONCATENATE('Copy paste to Here'!G129," &amp; ",'Copy paste to Here'!D129,"  &amp;  ",'Copy paste to Here'!E129))),"Empty Cell")</f>
        <v xml:space="preserve">Pack of 10 pcs. of 5mm high polished surgical steel balls with bezel set crystal and with 1.2mm (16g) threading &amp; Crystal Color: Clear  &amp;  </v>
      </c>
      <c r="B125" s="57" t="str">
        <f>'Copy paste to Here'!C129</f>
        <v>XJB5S</v>
      </c>
      <c r="C125" s="57" t="s">
        <v>808</v>
      </c>
      <c r="D125" s="58">
        <f>Invoice!B129</f>
        <v>1</v>
      </c>
      <c r="E125" s="59">
        <f>'Shipping Invoice'!J129*$N$1</f>
        <v>3.89</v>
      </c>
      <c r="F125" s="59">
        <f t="shared" si="3"/>
        <v>3.89</v>
      </c>
      <c r="G125" s="60">
        <f t="shared" si="4"/>
        <v>82.001199999999997</v>
      </c>
      <c r="H125" s="63">
        <f t="shared" si="5"/>
        <v>82.001199999999997</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2009.4199999999998</v>
      </c>
      <c r="G1000" s="60"/>
      <c r="H1000" s="61">
        <f t="shared" ref="H1000:H1007" si="49">F1000*$E$14</f>
        <v>42358.573599999996</v>
      </c>
    </row>
    <row r="1001" spans="1:8" s="62" customFormat="1">
      <c r="A1001" s="56" t="str">
        <f>Invoice!I131</f>
        <v>Express Preparation Fee:</v>
      </c>
      <c r="B1001" s="75"/>
      <c r="C1001" s="75"/>
      <c r="D1001" s="76"/>
      <c r="E1001" s="67"/>
      <c r="F1001" s="59">
        <f>Invoice!J131</f>
        <v>16.53</v>
      </c>
      <c r="G1001" s="60"/>
      <c r="H1001" s="61">
        <f t="shared" si="49"/>
        <v>348.45240000000001</v>
      </c>
    </row>
    <row r="1002" spans="1:8" s="62" customFormat="1" outlineLevel="1">
      <c r="A1002" s="56" t="str">
        <f>Invoice!I132</f>
        <v>40% Discount as per Platinum Membership:</v>
      </c>
      <c r="B1002" s="75"/>
      <c r="C1002" s="75"/>
      <c r="D1002" s="76"/>
      <c r="E1002" s="67"/>
      <c r="F1002" s="59">
        <f>Invoice!J132</f>
        <v>-803.76800000000003</v>
      </c>
      <c r="G1002" s="60"/>
      <c r="H1002" s="61">
        <f t="shared" si="49"/>
        <v>-16943.42944</v>
      </c>
    </row>
    <row r="1003" spans="1:8" s="62" customFormat="1" ht="24">
      <c r="A1003" s="56" t="str">
        <f>Invoice!I133</f>
        <v>Free Shipping to New Zealand via DHL as per Platinum Membership:</v>
      </c>
      <c r="B1003" s="75"/>
      <c r="C1003" s="75"/>
      <c r="D1003" s="76"/>
      <c r="E1003" s="67"/>
      <c r="F1003" s="59">
        <f>Invoice!J133</f>
        <v>0</v>
      </c>
      <c r="G1003" s="60"/>
      <c r="H1003" s="61">
        <f t="shared" si="49"/>
        <v>0</v>
      </c>
    </row>
    <row r="1004" spans="1:8" s="62" customFormat="1">
      <c r="A1004" s="56" t="str">
        <f>Invoice!I134</f>
        <v>Total:</v>
      </c>
      <c r="B1004" s="75"/>
      <c r="C1004" s="75"/>
      <c r="D1004" s="76"/>
      <c r="E1004" s="67"/>
      <c r="F1004" s="59">
        <f>Invoice!J134</f>
        <v>1222.1819999999998</v>
      </c>
      <c r="G1004" s="60"/>
      <c r="H1004" s="61">
        <f t="shared" si="49"/>
        <v>25763.596559999994</v>
      </c>
    </row>
    <row r="1005" spans="1:8" s="62" customFormat="1" hidden="1">
      <c r="A1005" s="56">
        <f>Invoice!I135</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42358.573600000025</v>
      </c>
    </row>
    <row r="1010" spans="1:8" s="21" customFormat="1">
      <c r="A1010" s="22"/>
      <c r="E1010" s="21" t="s">
        <v>177</v>
      </c>
      <c r="H1010" s="84">
        <f>(SUMIF($A$1000:$A$1008,"Total:",$H$1000:$H$1008))</f>
        <v>25763.596559999994</v>
      </c>
    </row>
    <row r="1011" spans="1:8" s="21" customFormat="1">
      <c r="E1011" s="21" t="s">
        <v>178</v>
      </c>
      <c r="H1011" s="85">
        <f>H1013-H1012</f>
        <v>24078.129999999997</v>
      </c>
    </row>
    <row r="1012" spans="1:8" s="21" customFormat="1">
      <c r="E1012" s="21" t="s">
        <v>179</v>
      </c>
      <c r="H1012" s="85">
        <f>ROUND((H1013*7)/107,2)</f>
        <v>1685.47</v>
      </c>
    </row>
    <row r="1013" spans="1:8" s="21" customFormat="1">
      <c r="E1013" s="22" t="s">
        <v>180</v>
      </c>
      <c r="H1013" s="86">
        <f>ROUND((SUMIF($A$1000:$A$1008,"Total:",$H$1000:$H$1008)),2)</f>
        <v>25763.599999999999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8"/>
  <sheetViews>
    <sheetView workbookViewId="0">
      <selection activeCell="A5" sqref="A5"/>
    </sheetView>
  </sheetViews>
  <sheetFormatPr defaultRowHeight="15"/>
  <sheetData>
    <row r="1" spans="1:1">
      <c r="A1" s="2" t="s">
        <v>104</v>
      </c>
    </row>
    <row r="2" spans="1:1">
      <c r="A2" s="2" t="s">
        <v>104</v>
      </c>
    </row>
    <row r="3" spans="1:1">
      <c r="A3" s="2" t="s">
        <v>104</v>
      </c>
    </row>
    <row r="4" spans="1:1">
      <c r="A4" s="2" t="s">
        <v>810</v>
      </c>
    </row>
    <row r="5" spans="1:1">
      <c r="A5" s="2" t="s">
        <v>811</v>
      </c>
    </row>
    <row r="6" spans="1:1">
      <c r="A6" s="2" t="s">
        <v>811</v>
      </c>
    </row>
    <row r="7" spans="1:1">
      <c r="A7" s="2" t="s">
        <v>720</v>
      </c>
    </row>
    <row r="8" spans="1:1">
      <c r="A8" s="2" t="s">
        <v>720</v>
      </c>
    </row>
    <row r="9" spans="1:1">
      <c r="A9" s="2" t="s">
        <v>720</v>
      </c>
    </row>
    <row r="10" spans="1:1">
      <c r="A10" s="2" t="s">
        <v>722</v>
      </c>
    </row>
    <row r="11" spans="1:1">
      <c r="A11" s="2" t="s">
        <v>722</v>
      </c>
    </row>
    <row r="12" spans="1:1">
      <c r="A12" s="2" t="s">
        <v>724</v>
      </c>
    </row>
    <row r="13" spans="1:1">
      <c r="A13" s="2" t="s">
        <v>724</v>
      </c>
    </row>
    <row r="14" spans="1:1">
      <c r="A14" s="2" t="s">
        <v>724</v>
      </c>
    </row>
    <row r="15" spans="1:1">
      <c r="A15" s="2" t="s">
        <v>812</v>
      </c>
    </row>
    <row r="16" spans="1:1">
      <c r="A16" s="2" t="s">
        <v>726</v>
      </c>
    </row>
    <row r="17" spans="1:1">
      <c r="A17" s="2" t="s">
        <v>726</v>
      </c>
    </row>
    <row r="18" spans="1:1">
      <c r="A18" s="2" t="s">
        <v>728</v>
      </c>
    </row>
    <row r="19" spans="1:1">
      <c r="A19" s="2" t="s">
        <v>728</v>
      </c>
    </row>
    <row r="20" spans="1:1">
      <c r="A20" s="2" t="s">
        <v>728</v>
      </c>
    </row>
    <row r="21" spans="1:1">
      <c r="A21" s="2" t="s">
        <v>730</v>
      </c>
    </row>
    <row r="22" spans="1:1">
      <c r="A22" s="2" t="s">
        <v>732</v>
      </c>
    </row>
    <row r="23" spans="1:1">
      <c r="A23" s="2" t="s">
        <v>732</v>
      </c>
    </row>
    <row r="24" spans="1:1">
      <c r="A24" s="2" t="s">
        <v>734</v>
      </c>
    </row>
    <row r="25" spans="1:1">
      <c r="A25" s="2" t="s">
        <v>734</v>
      </c>
    </row>
    <row r="26" spans="1:1">
      <c r="A26" s="2" t="s">
        <v>734</v>
      </c>
    </row>
    <row r="27" spans="1:1">
      <c r="A27" s="2" t="s">
        <v>736</v>
      </c>
    </row>
    <row r="28" spans="1:1">
      <c r="A28" s="2" t="s">
        <v>738</v>
      </c>
    </row>
    <row r="29" spans="1:1">
      <c r="A29" s="2" t="s">
        <v>813</v>
      </c>
    </row>
    <row r="30" spans="1:1">
      <c r="A30" s="2" t="s">
        <v>814</v>
      </c>
    </row>
    <row r="31" spans="1:1">
      <c r="A31" s="2" t="s">
        <v>815</v>
      </c>
    </row>
    <row r="32" spans="1:1">
      <c r="A32" s="2" t="s">
        <v>816</v>
      </c>
    </row>
    <row r="33" spans="1:1">
      <c r="A33" s="2" t="s">
        <v>747</v>
      </c>
    </row>
    <row r="34" spans="1:1">
      <c r="A34" s="2" t="s">
        <v>749</v>
      </c>
    </row>
    <row r="35" spans="1:1">
      <c r="A35" s="2" t="s">
        <v>749</v>
      </c>
    </row>
    <row r="36" spans="1:1">
      <c r="A36" s="2" t="s">
        <v>751</v>
      </c>
    </row>
    <row r="37" spans="1:1">
      <c r="A37" s="2" t="s">
        <v>753</v>
      </c>
    </row>
    <row r="38" spans="1:1">
      <c r="A38" s="2" t="s">
        <v>753</v>
      </c>
    </row>
    <row r="39" spans="1:1">
      <c r="A39" s="2" t="s">
        <v>753</v>
      </c>
    </row>
    <row r="40" spans="1:1">
      <c r="A40" s="2" t="s">
        <v>753</v>
      </c>
    </row>
    <row r="41" spans="1:1">
      <c r="A41" s="2" t="s">
        <v>753</v>
      </c>
    </row>
    <row r="42" spans="1:1">
      <c r="A42" s="2" t="s">
        <v>753</v>
      </c>
    </row>
    <row r="43" spans="1:1">
      <c r="A43" s="2" t="s">
        <v>753</v>
      </c>
    </row>
    <row r="44" spans="1:1">
      <c r="A44" s="2" t="s">
        <v>753</v>
      </c>
    </row>
    <row r="45" spans="1:1">
      <c r="A45" s="2" t="s">
        <v>753</v>
      </c>
    </row>
    <row r="46" spans="1:1">
      <c r="A46" s="2" t="s">
        <v>656</v>
      </c>
    </row>
    <row r="47" spans="1:1">
      <c r="A47" s="2" t="s">
        <v>656</v>
      </c>
    </row>
    <row r="48" spans="1:1">
      <c r="A48" s="2" t="s">
        <v>656</v>
      </c>
    </row>
    <row r="49" spans="1:1">
      <c r="A49" s="2" t="s">
        <v>656</v>
      </c>
    </row>
    <row r="50" spans="1:1">
      <c r="A50" s="2" t="s">
        <v>656</v>
      </c>
    </row>
    <row r="51" spans="1:1">
      <c r="A51" s="2" t="s">
        <v>656</v>
      </c>
    </row>
    <row r="52" spans="1:1">
      <c r="A52" s="2" t="s">
        <v>656</v>
      </c>
    </row>
    <row r="53" spans="1:1">
      <c r="A53" s="2" t="s">
        <v>760</v>
      </c>
    </row>
    <row r="54" spans="1:1">
      <c r="A54" s="2" t="s">
        <v>760</v>
      </c>
    </row>
    <row r="55" spans="1:1">
      <c r="A55" s="2" t="s">
        <v>762</v>
      </c>
    </row>
    <row r="56" spans="1:1">
      <c r="A56" s="2" t="s">
        <v>764</v>
      </c>
    </row>
    <row r="57" spans="1:1">
      <c r="A57" s="2" t="s">
        <v>764</v>
      </c>
    </row>
    <row r="58" spans="1:1">
      <c r="A58" s="2" t="s">
        <v>764</v>
      </c>
    </row>
    <row r="59" spans="1:1">
      <c r="A59" s="2" t="s">
        <v>764</v>
      </c>
    </row>
    <row r="60" spans="1:1">
      <c r="A60" s="2" t="s">
        <v>764</v>
      </c>
    </row>
    <row r="61" spans="1:1">
      <c r="A61" s="2" t="s">
        <v>764</v>
      </c>
    </row>
    <row r="62" spans="1:1">
      <c r="A62" s="2" t="s">
        <v>764</v>
      </c>
    </row>
    <row r="63" spans="1:1">
      <c r="A63" s="2" t="s">
        <v>764</v>
      </c>
    </row>
    <row r="64" spans="1:1">
      <c r="A64" s="2" t="s">
        <v>770</v>
      </c>
    </row>
    <row r="65" spans="1:1">
      <c r="A65" s="2" t="s">
        <v>770</v>
      </c>
    </row>
    <row r="66" spans="1:1">
      <c r="A66" s="2" t="s">
        <v>770</v>
      </c>
    </row>
    <row r="67" spans="1:1">
      <c r="A67" s="2" t="s">
        <v>770</v>
      </c>
    </row>
    <row r="68" spans="1:1">
      <c r="A68" s="2" t="s">
        <v>770</v>
      </c>
    </row>
    <row r="69" spans="1:1">
      <c r="A69" s="2" t="s">
        <v>770</v>
      </c>
    </row>
    <row r="70" spans="1:1">
      <c r="A70" s="2" t="s">
        <v>770</v>
      </c>
    </row>
    <row r="71" spans="1:1">
      <c r="A71" s="2" t="s">
        <v>770</v>
      </c>
    </row>
    <row r="72" spans="1:1">
      <c r="A72" s="2" t="s">
        <v>116</v>
      </c>
    </row>
    <row r="73" spans="1:1">
      <c r="A73" s="2" t="s">
        <v>125</v>
      </c>
    </row>
    <row r="74" spans="1:1">
      <c r="A74" s="2" t="s">
        <v>817</v>
      </c>
    </row>
    <row r="75" spans="1:1">
      <c r="A75" s="2" t="s">
        <v>818</v>
      </c>
    </row>
    <row r="76" spans="1:1">
      <c r="A76" s="2" t="s">
        <v>819</v>
      </c>
    </row>
    <row r="77" spans="1:1">
      <c r="A77" s="2" t="s">
        <v>820</v>
      </c>
    </row>
    <row r="78" spans="1:1">
      <c r="A78" s="2" t="s">
        <v>821</v>
      </c>
    </row>
    <row r="79" spans="1:1">
      <c r="A79" s="2" t="s">
        <v>822</v>
      </c>
    </row>
    <row r="80" spans="1:1">
      <c r="A80" s="2" t="s">
        <v>823</v>
      </c>
    </row>
    <row r="81" spans="1:1">
      <c r="A81" s="2" t="s">
        <v>649</v>
      </c>
    </row>
    <row r="82" spans="1:1">
      <c r="A82" s="2" t="s">
        <v>65</v>
      </c>
    </row>
    <row r="83" spans="1:1">
      <c r="A83" s="2" t="s">
        <v>65</v>
      </c>
    </row>
    <row r="84" spans="1:1">
      <c r="A84" s="2" t="s">
        <v>65</v>
      </c>
    </row>
    <row r="85" spans="1:1">
      <c r="A85" s="2" t="s">
        <v>65</v>
      </c>
    </row>
    <row r="86" spans="1:1">
      <c r="A86" s="2" t="s">
        <v>786</v>
      </c>
    </row>
    <row r="87" spans="1:1">
      <c r="A87" s="2" t="s">
        <v>786</v>
      </c>
    </row>
    <row r="88" spans="1:1">
      <c r="A88" s="2" t="s">
        <v>786</v>
      </c>
    </row>
    <row r="89" spans="1:1">
      <c r="A89" s="2" t="s">
        <v>788</v>
      </c>
    </row>
    <row r="90" spans="1:1">
      <c r="A90" s="2" t="s">
        <v>788</v>
      </c>
    </row>
    <row r="91" spans="1:1">
      <c r="A91" s="2" t="s">
        <v>68</v>
      </c>
    </row>
    <row r="92" spans="1:1">
      <c r="A92" s="2" t="s">
        <v>473</v>
      </c>
    </row>
    <row r="93" spans="1:1">
      <c r="A93" s="2" t="s">
        <v>824</v>
      </c>
    </row>
    <row r="94" spans="1:1">
      <c r="A94" s="2" t="s">
        <v>825</v>
      </c>
    </row>
    <row r="95" spans="1:1">
      <c r="A95" s="2" t="s">
        <v>826</v>
      </c>
    </row>
    <row r="96" spans="1:1">
      <c r="A96" s="2" t="s">
        <v>827</v>
      </c>
    </row>
    <row r="97" spans="1:1">
      <c r="A97" s="2" t="s">
        <v>828</v>
      </c>
    </row>
    <row r="98" spans="1:1">
      <c r="A98" s="2" t="s">
        <v>829</v>
      </c>
    </row>
    <row r="99" spans="1:1">
      <c r="A99" s="2" t="s">
        <v>830</v>
      </c>
    </row>
    <row r="100" spans="1:1">
      <c r="A100" s="2" t="s">
        <v>831</v>
      </c>
    </row>
    <row r="101" spans="1:1">
      <c r="A101" s="2" t="s">
        <v>832</v>
      </c>
    </row>
    <row r="102" spans="1:1">
      <c r="A102" s="2" t="s">
        <v>833</v>
      </c>
    </row>
    <row r="103" spans="1:1">
      <c r="A103" s="2" t="s">
        <v>800</v>
      </c>
    </row>
    <row r="104" spans="1:1">
      <c r="A104" s="2" t="s">
        <v>800</v>
      </c>
    </row>
    <row r="105" spans="1:1">
      <c r="A105" s="2" t="s">
        <v>802</v>
      </c>
    </row>
    <row r="106" spans="1:1">
      <c r="A106" s="2" t="s">
        <v>804</v>
      </c>
    </row>
    <row r="107" spans="1:1">
      <c r="A107" s="2" t="s">
        <v>806</v>
      </c>
    </row>
    <row r="108" spans="1:1">
      <c r="A108" s="2" t="s">
        <v>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2024-01-04T10:05:12Z</cp:lastPrinted>
  <dcterms:created xsi:type="dcterms:W3CDTF">2009-06-02T18:56:54Z</dcterms:created>
  <dcterms:modified xsi:type="dcterms:W3CDTF">2024-01-04T10:39:47Z</dcterms:modified>
</cp:coreProperties>
</file>