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2A4B4F3-0AA0-4034-9F26-5B44AE9B5F21}"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Invoice!$A$1:$L$285</definedName>
    <definedName name="_xlnm.Print_Area" localSheetId="2">'Shipping Invoice'!$A$1:$L$274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4" i="2" l="1"/>
  <c r="J278" i="2" s="1"/>
  <c r="K273" i="7"/>
  <c r="K270" i="2"/>
  <c r="K272" i="7" l="1"/>
  <c r="E265" i="6"/>
  <c r="E263" i="6"/>
  <c r="E261" i="6"/>
  <c r="E260" i="6"/>
  <c r="E257" i="6"/>
  <c r="E253" i="6"/>
  <c r="E252" i="6"/>
  <c r="E251" i="6"/>
  <c r="E249" i="6"/>
  <c r="E247" i="6"/>
  <c r="E245" i="6"/>
  <c r="E244" i="6"/>
  <c r="E241" i="6"/>
  <c r="E237" i="6"/>
  <c r="E236" i="6"/>
  <c r="E235" i="6"/>
  <c r="E233" i="6"/>
  <c r="E231" i="6"/>
  <c r="E229" i="6"/>
  <c r="E228" i="6"/>
  <c r="E225" i="6"/>
  <c r="E221" i="6"/>
  <c r="E220" i="6"/>
  <c r="E219" i="6"/>
  <c r="E217" i="6"/>
  <c r="E215" i="6"/>
  <c r="E213" i="6"/>
  <c r="E212" i="6"/>
  <c r="E209" i="6"/>
  <c r="E205" i="6"/>
  <c r="E204" i="6"/>
  <c r="E203" i="6"/>
  <c r="E201" i="6"/>
  <c r="E199" i="6"/>
  <c r="E197" i="6"/>
  <c r="E196" i="6"/>
  <c r="E193" i="6"/>
  <c r="E189" i="6"/>
  <c r="E188" i="6"/>
  <c r="E187" i="6"/>
  <c r="E185" i="6"/>
  <c r="E183" i="6"/>
  <c r="E181" i="6"/>
  <c r="E180" i="6"/>
  <c r="E177" i="6"/>
  <c r="E173" i="6"/>
  <c r="E172" i="6"/>
  <c r="E171" i="6"/>
  <c r="E169" i="6"/>
  <c r="E167" i="6"/>
  <c r="E165" i="6"/>
  <c r="E164" i="6"/>
  <c r="E161" i="6"/>
  <c r="E157" i="6"/>
  <c r="E156" i="6"/>
  <c r="E155" i="6"/>
  <c r="E153" i="6"/>
  <c r="E151" i="6"/>
  <c r="E149" i="6"/>
  <c r="E148" i="6"/>
  <c r="E145" i="6"/>
  <c r="E141" i="6"/>
  <c r="E140" i="6"/>
  <c r="E139" i="6"/>
  <c r="E137" i="6"/>
  <c r="E135" i="6"/>
  <c r="E133" i="6"/>
  <c r="E132" i="6"/>
  <c r="E129" i="6"/>
  <c r="E125" i="6"/>
  <c r="E124" i="6"/>
  <c r="E123" i="6"/>
  <c r="E121" i="6"/>
  <c r="E119" i="6"/>
  <c r="E117" i="6"/>
  <c r="E116" i="6"/>
  <c r="E113" i="6"/>
  <c r="E109" i="6"/>
  <c r="E108" i="6"/>
  <c r="E107" i="6"/>
  <c r="E105" i="6"/>
  <c r="E103" i="6"/>
  <c r="E101" i="6"/>
  <c r="E100" i="6"/>
  <c r="E97" i="6"/>
  <c r="E93" i="6"/>
  <c r="E92" i="6"/>
  <c r="E91" i="6"/>
  <c r="E89" i="6"/>
  <c r="E87" i="6"/>
  <c r="E85" i="6"/>
  <c r="E84" i="6"/>
  <c r="E81" i="6"/>
  <c r="E77" i="6"/>
  <c r="E76" i="6"/>
  <c r="E75" i="6"/>
  <c r="E73" i="6"/>
  <c r="E71" i="6"/>
  <c r="E69" i="6"/>
  <c r="E68" i="6"/>
  <c r="E65" i="6"/>
  <c r="E61" i="6"/>
  <c r="E60" i="6"/>
  <c r="E59" i="6"/>
  <c r="E57" i="6"/>
  <c r="E55" i="6"/>
  <c r="E53" i="6"/>
  <c r="E52" i="6"/>
  <c r="E49" i="6"/>
  <c r="E45" i="6"/>
  <c r="E44" i="6"/>
  <c r="E43" i="6"/>
  <c r="E41" i="6"/>
  <c r="E39" i="6"/>
  <c r="E37" i="6"/>
  <c r="E36" i="6"/>
  <c r="E33" i="6"/>
  <c r="E29" i="6"/>
  <c r="E28" i="6"/>
  <c r="E27" i="6"/>
  <c r="E25" i="6"/>
  <c r="E23" i="6"/>
  <c r="E21" i="6"/>
  <c r="E20" i="6"/>
  <c r="K14" i="7"/>
  <c r="K17" i="7"/>
  <c r="K10" i="7"/>
  <c r="I35" i="7"/>
  <c r="I71" i="7"/>
  <c r="N1" i="6"/>
  <c r="E256" i="6" s="1"/>
  <c r="F1002" i="6"/>
  <c r="D265" i="6"/>
  <c r="B269" i="7" s="1"/>
  <c r="D264" i="6"/>
  <c r="B268" i="7" s="1"/>
  <c r="D263" i="6"/>
  <c r="B267" i="7" s="1"/>
  <c r="D262" i="6"/>
  <c r="B266" i="7" s="1"/>
  <c r="D261" i="6"/>
  <c r="B265" i="7" s="1"/>
  <c r="D260" i="6"/>
  <c r="B264" i="7" s="1"/>
  <c r="D259" i="6"/>
  <c r="B263" i="7" s="1"/>
  <c r="D258" i="6"/>
  <c r="B262" i="7" s="1"/>
  <c r="D257" i="6"/>
  <c r="B261" i="7" s="1"/>
  <c r="D256" i="6"/>
  <c r="B260" i="7" s="1"/>
  <c r="D255" i="6"/>
  <c r="B259" i="7" s="1"/>
  <c r="D254" i="6"/>
  <c r="B258" i="7" s="1"/>
  <c r="D253" i="6"/>
  <c r="B257" i="7" s="1"/>
  <c r="D252" i="6"/>
  <c r="B256" i="7" s="1"/>
  <c r="D251" i="6"/>
  <c r="B255" i="7" s="1"/>
  <c r="D250" i="6"/>
  <c r="B254" i="7" s="1"/>
  <c r="D249" i="6"/>
  <c r="B253" i="7" s="1"/>
  <c r="D248" i="6"/>
  <c r="B252" i="7" s="1"/>
  <c r="D247" i="6"/>
  <c r="B251" i="7" s="1"/>
  <c r="D246" i="6"/>
  <c r="B250" i="7" s="1"/>
  <c r="D245" i="6"/>
  <c r="B249" i="7" s="1"/>
  <c r="D244" i="6"/>
  <c r="B248" i="7" s="1"/>
  <c r="D243" i="6"/>
  <c r="B247" i="7" s="1"/>
  <c r="D242" i="6"/>
  <c r="B246" i="7" s="1"/>
  <c r="D241" i="6"/>
  <c r="B245" i="7" s="1"/>
  <c r="D240" i="6"/>
  <c r="B244" i="7" s="1"/>
  <c r="D239" i="6"/>
  <c r="B243" i="7" s="1"/>
  <c r="D238" i="6"/>
  <c r="B242" i="7" s="1"/>
  <c r="D237" i="6"/>
  <c r="B241" i="7" s="1"/>
  <c r="D236" i="6"/>
  <c r="B240" i="7" s="1"/>
  <c r="D235" i="6"/>
  <c r="B239" i="7" s="1"/>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A1007" i="6"/>
  <c r="A1006" i="6"/>
  <c r="A1005" i="6"/>
  <c r="F1004" i="6"/>
  <c r="A1004" i="6"/>
  <c r="A1003" i="6"/>
  <c r="K272" i="2" l="1"/>
  <c r="I70" i="7"/>
  <c r="I100" i="7"/>
  <c r="K100" i="7" s="1"/>
  <c r="I132" i="7"/>
  <c r="I176" i="7"/>
  <c r="K176" i="7" s="1"/>
  <c r="I208" i="7"/>
  <c r="K208" i="7" s="1"/>
  <c r="I222" i="7"/>
  <c r="I238" i="7"/>
  <c r="K103" i="7"/>
  <c r="K199" i="7"/>
  <c r="I26" i="7"/>
  <c r="K26" i="7" s="1"/>
  <c r="I40" i="7"/>
  <c r="I55" i="7"/>
  <c r="K55" i="7" s="1"/>
  <c r="I85" i="7"/>
  <c r="I101" i="7"/>
  <c r="K101" i="7" s="1"/>
  <c r="I117" i="7"/>
  <c r="K117" i="7" s="1"/>
  <c r="I133" i="7"/>
  <c r="I147" i="7"/>
  <c r="K147" i="7" s="1"/>
  <c r="I161" i="7"/>
  <c r="K161" i="7" s="1"/>
  <c r="I177" i="7"/>
  <c r="K177" i="7" s="1"/>
  <c r="I193" i="7"/>
  <c r="I209" i="7"/>
  <c r="K209" i="7" s="1"/>
  <c r="I223" i="7"/>
  <c r="K223" i="7" s="1"/>
  <c r="I239" i="7"/>
  <c r="I254" i="7"/>
  <c r="K24" i="7"/>
  <c r="K40" i="7"/>
  <c r="I27" i="7"/>
  <c r="K27" i="7" s="1"/>
  <c r="I41" i="7"/>
  <c r="K41" i="7" s="1"/>
  <c r="I56" i="7"/>
  <c r="K56" i="7" s="1"/>
  <c r="I72" i="7"/>
  <c r="K72" i="7" s="1"/>
  <c r="I86" i="7"/>
  <c r="K86" i="7" s="1"/>
  <c r="I102" i="7"/>
  <c r="K102" i="7" s="1"/>
  <c r="I118" i="7"/>
  <c r="K118" i="7" s="1"/>
  <c r="I134" i="7"/>
  <c r="I148" i="7"/>
  <c r="K148" i="7" s="1"/>
  <c r="I162" i="7"/>
  <c r="K162" i="7" s="1"/>
  <c r="I178" i="7"/>
  <c r="I194" i="7"/>
  <c r="I210" i="7"/>
  <c r="I224" i="7"/>
  <c r="K224" i="7" s="1"/>
  <c r="I240" i="7"/>
  <c r="I255" i="7"/>
  <c r="K255" i="7" s="1"/>
  <c r="I73" i="7"/>
  <c r="K73" i="7" s="1"/>
  <c r="I135" i="7"/>
  <c r="K135" i="7" s="1"/>
  <c r="I211" i="7"/>
  <c r="K211" i="7" s="1"/>
  <c r="I195" i="7"/>
  <c r="K195" i="7" s="1"/>
  <c r="I226" i="7"/>
  <c r="K105" i="7"/>
  <c r="K185" i="7"/>
  <c r="I28" i="7"/>
  <c r="K28" i="7" s="1"/>
  <c r="I87" i="7"/>
  <c r="K87" i="7" s="1"/>
  <c r="I225" i="7"/>
  <c r="I59" i="7"/>
  <c r="K59" i="7" s="1"/>
  <c r="I75" i="7"/>
  <c r="K75" i="7" s="1"/>
  <c r="I89" i="7"/>
  <c r="K89" i="7" s="1"/>
  <c r="I105" i="7"/>
  <c r="I137" i="7"/>
  <c r="K137" i="7" s="1"/>
  <c r="I165" i="7"/>
  <c r="I181" i="7"/>
  <c r="K181" i="7" s="1"/>
  <c r="I197" i="7"/>
  <c r="I213" i="7"/>
  <c r="K213" i="7" s="1"/>
  <c r="I227" i="7"/>
  <c r="K227" i="7" s="1"/>
  <c r="I242" i="7"/>
  <c r="K242" i="7" s="1"/>
  <c r="I258" i="7"/>
  <c r="I57" i="7"/>
  <c r="I119" i="7"/>
  <c r="K119" i="7" s="1"/>
  <c r="I179" i="7"/>
  <c r="K179" i="7" s="1"/>
  <c r="I241" i="7"/>
  <c r="K241" i="7" s="1"/>
  <c r="K122" i="7"/>
  <c r="I29" i="7"/>
  <c r="K29" i="7" s="1"/>
  <c r="I58" i="7"/>
  <c r="K58" i="7" s="1"/>
  <c r="I74" i="7"/>
  <c r="K74" i="7" s="1"/>
  <c r="I88" i="7"/>
  <c r="K88" i="7" s="1"/>
  <c r="I104" i="7"/>
  <c r="K104" i="7" s="1"/>
  <c r="I136" i="7"/>
  <c r="K136" i="7" s="1"/>
  <c r="I149" i="7"/>
  <c r="K149" i="7" s="1"/>
  <c r="I164" i="7"/>
  <c r="K164" i="7" s="1"/>
  <c r="I180" i="7"/>
  <c r="I196" i="7"/>
  <c r="I212" i="7"/>
  <c r="I44" i="7"/>
  <c r="K44" i="7" s="1"/>
  <c r="I121" i="7"/>
  <c r="K220" i="7"/>
  <c r="I30" i="7"/>
  <c r="K30" i="7" s="1"/>
  <c r="I45" i="7"/>
  <c r="K45" i="7" s="1"/>
  <c r="I60" i="7"/>
  <c r="K60" i="7" s="1"/>
  <c r="I76" i="7"/>
  <c r="K76" i="7" s="1"/>
  <c r="I90" i="7"/>
  <c r="K90" i="7" s="1"/>
  <c r="I106" i="7"/>
  <c r="K106" i="7" s="1"/>
  <c r="I122" i="7"/>
  <c r="I151" i="7"/>
  <c r="I166" i="7"/>
  <c r="I182" i="7"/>
  <c r="K182" i="7" s="1"/>
  <c r="I198" i="7"/>
  <c r="K198" i="7" s="1"/>
  <c r="I214" i="7"/>
  <c r="K214" i="7" s="1"/>
  <c r="I228" i="7"/>
  <c r="I243" i="7"/>
  <c r="K243" i="7" s="1"/>
  <c r="I259" i="7"/>
  <c r="K57" i="7"/>
  <c r="K121" i="7"/>
  <c r="K265" i="7"/>
  <c r="I42" i="7"/>
  <c r="K42" i="7" s="1"/>
  <c r="I103" i="7"/>
  <c r="I163" i="7"/>
  <c r="I256" i="7"/>
  <c r="I43" i="7"/>
  <c r="K43" i="7" s="1"/>
  <c r="I120" i="7"/>
  <c r="K120" i="7" s="1"/>
  <c r="I257" i="7"/>
  <c r="K257" i="7" s="1"/>
  <c r="I150" i="7"/>
  <c r="K150" i="7" s="1"/>
  <c r="K61" i="7"/>
  <c r="K109" i="7"/>
  <c r="K125" i="7"/>
  <c r="K157" i="7"/>
  <c r="I31" i="7"/>
  <c r="I46" i="7"/>
  <c r="K46" i="7" s="1"/>
  <c r="I61" i="7"/>
  <c r="I77" i="7"/>
  <c r="I91" i="7"/>
  <c r="K91" i="7" s="1"/>
  <c r="I107" i="7"/>
  <c r="K107" i="7" s="1"/>
  <c r="I123" i="7"/>
  <c r="K123" i="7" s="1"/>
  <c r="I138" i="7"/>
  <c r="K138" i="7" s="1"/>
  <c r="I152" i="7"/>
  <c r="K152" i="7" s="1"/>
  <c r="I167" i="7"/>
  <c r="K167" i="7" s="1"/>
  <c r="I183" i="7"/>
  <c r="K183" i="7" s="1"/>
  <c r="I199" i="7"/>
  <c r="I215" i="7"/>
  <c r="I229" i="7"/>
  <c r="K229" i="7" s="1"/>
  <c r="I244" i="7"/>
  <c r="K244" i="7" s="1"/>
  <c r="I260" i="7"/>
  <c r="K260" i="7" s="1"/>
  <c r="K222" i="7"/>
  <c r="K238" i="7"/>
  <c r="K254" i="7"/>
  <c r="I32" i="7"/>
  <c r="K32" i="7" s="1"/>
  <c r="I47" i="7"/>
  <c r="I62" i="7"/>
  <c r="K62" i="7" s="1"/>
  <c r="I92" i="7"/>
  <c r="K92" i="7" s="1"/>
  <c r="I108" i="7"/>
  <c r="K108" i="7" s="1"/>
  <c r="I124" i="7"/>
  <c r="K124" i="7" s="1"/>
  <c r="I139" i="7"/>
  <c r="K139" i="7" s="1"/>
  <c r="I153" i="7"/>
  <c r="K153" i="7" s="1"/>
  <c r="I168" i="7"/>
  <c r="K168" i="7" s="1"/>
  <c r="I184" i="7"/>
  <c r="K184" i="7" s="1"/>
  <c r="I200" i="7"/>
  <c r="K200" i="7" s="1"/>
  <c r="I216" i="7"/>
  <c r="K216" i="7" s="1"/>
  <c r="I230" i="7"/>
  <c r="I245" i="7"/>
  <c r="K245" i="7" s="1"/>
  <c r="I261" i="7"/>
  <c r="K193" i="7"/>
  <c r="K110" i="7"/>
  <c r="K142" i="7"/>
  <c r="K77" i="7"/>
  <c r="K31" i="7"/>
  <c r="K47" i="7"/>
  <c r="K159" i="7"/>
  <c r="K239" i="7"/>
  <c r="I33" i="7"/>
  <c r="K33" i="7" s="1"/>
  <c r="I48" i="7"/>
  <c r="I63" i="7"/>
  <c r="K63" i="7" s="1"/>
  <c r="I78" i="7"/>
  <c r="K78" i="7" s="1"/>
  <c r="I93" i="7"/>
  <c r="K93" i="7" s="1"/>
  <c r="I109" i="7"/>
  <c r="I125" i="7"/>
  <c r="I140" i="7"/>
  <c r="K140" i="7" s="1"/>
  <c r="I154" i="7"/>
  <c r="K154" i="7" s="1"/>
  <c r="I169" i="7"/>
  <c r="K169" i="7" s="1"/>
  <c r="I185" i="7"/>
  <c r="I201" i="7"/>
  <c r="K201" i="7" s="1"/>
  <c r="I217" i="7"/>
  <c r="K217" i="7" s="1"/>
  <c r="I231" i="7"/>
  <c r="K231" i="7" s="1"/>
  <c r="I246" i="7"/>
  <c r="K246" i="7" s="1"/>
  <c r="I262" i="7"/>
  <c r="K262" i="7" s="1"/>
  <c r="K240" i="7"/>
  <c r="K256" i="7"/>
  <c r="I34" i="7"/>
  <c r="K34" i="7" s="1"/>
  <c r="K48" i="7"/>
  <c r="I64" i="7"/>
  <c r="K64" i="7" s="1"/>
  <c r="I79" i="7"/>
  <c r="K79" i="7" s="1"/>
  <c r="I94" i="7"/>
  <c r="K94" i="7" s="1"/>
  <c r="I110" i="7"/>
  <c r="I126" i="7"/>
  <c r="K126" i="7" s="1"/>
  <c r="I141" i="7"/>
  <c r="K141" i="7" s="1"/>
  <c r="I155" i="7"/>
  <c r="K155" i="7" s="1"/>
  <c r="I170" i="7"/>
  <c r="K170" i="7" s="1"/>
  <c r="I186" i="7"/>
  <c r="K186" i="7" s="1"/>
  <c r="I202" i="7"/>
  <c r="K202" i="7" s="1"/>
  <c r="I232" i="7"/>
  <c r="K232" i="7" s="1"/>
  <c r="I247" i="7"/>
  <c r="K247" i="7" s="1"/>
  <c r="I263" i="7"/>
  <c r="K225" i="7"/>
  <c r="I65" i="7"/>
  <c r="K65" i="7" s="1"/>
  <c r="I95" i="7"/>
  <c r="K95" i="7" s="1"/>
  <c r="I111" i="7"/>
  <c r="K111" i="7" s="1"/>
  <c r="I127" i="7"/>
  <c r="K127" i="7" s="1"/>
  <c r="I156" i="7"/>
  <c r="K156" i="7" s="1"/>
  <c r="I187" i="7"/>
  <c r="K187" i="7" s="1"/>
  <c r="I233" i="7"/>
  <c r="K233" i="7" s="1"/>
  <c r="I264" i="7"/>
  <c r="K264" i="7" s="1"/>
  <c r="I171" i="7"/>
  <c r="K171" i="7" s="1"/>
  <c r="K82" i="7"/>
  <c r="K210" i="7"/>
  <c r="K258" i="7"/>
  <c r="I50" i="7"/>
  <c r="K50" i="7" s="1"/>
  <c r="I96" i="7"/>
  <c r="K96" i="7" s="1"/>
  <c r="I157" i="7"/>
  <c r="I265" i="7"/>
  <c r="I248" i="7"/>
  <c r="K248" i="7" s="1"/>
  <c r="K194" i="7"/>
  <c r="K35" i="7"/>
  <c r="K112" i="7"/>
  <c r="I49" i="7"/>
  <c r="K49" i="7" s="1"/>
  <c r="I218" i="7"/>
  <c r="K218" i="7" s="1"/>
  <c r="K114" i="7"/>
  <c r="K226" i="7"/>
  <c r="I22" i="7"/>
  <c r="K22" i="7" s="1"/>
  <c r="I36" i="7"/>
  <c r="K36" i="7" s="1"/>
  <c r="I66" i="7"/>
  <c r="K66" i="7" s="1"/>
  <c r="I81" i="7"/>
  <c r="K81" i="7" s="1"/>
  <c r="I112" i="7"/>
  <c r="I128" i="7"/>
  <c r="K128" i="7" s="1"/>
  <c r="I142" i="7"/>
  <c r="I172" i="7"/>
  <c r="K172" i="7" s="1"/>
  <c r="I188" i="7"/>
  <c r="K188" i="7" s="1"/>
  <c r="I204" i="7"/>
  <c r="K204" i="7" s="1"/>
  <c r="I219" i="7"/>
  <c r="K219" i="7" s="1"/>
  <c r="I234" i="7"/>
  <c r="K234" i="7" s="1"/>
  <c r="I249" i="7"/>
  <c r="K249" i="7" s="1"/>
  <c r="K67" i="7"/>
  <c r="K99" i="7"/>
  <c r="K259" i="7"/>
  <c r="I51" i="7"/>
  <c r="K51" i="7" s="1"/>
  <c r="I67" i="7"/>
  <c r="I97" i="7"/>
  <c r="K97" i="7" s="1"/>
  <c r="I113" i="7"/>
  <c r="K113" i="7" s="1"/>
  <c r="I129" i="7"/>
  <c r="K129" i="7" s="1"/>
  <c r="I143" i="7"/>
  <c r="K143" i="7" s="1"/>
  <c r="I158" i="7"/>
  <c r="K158" i="7" s="1"/>
  <c r="I173" i="7"/>
  <c r="K173" i="7" s="1"/>
  <c r="I189" i="7"/>
  <c r="K189" i="7" s="1"/>
  <c r="I205" i="7"/>
  <c r="K205" i="7" s="1"/>
  <c r="I220" i="7"/>
  <c r="I235" i="7"/>
  <c r="K235" i="7" s="1"/>
  <c r="I250" i="7"/>
  <c r="K250" i="7" s="1"/>
  <c r="I236" i="7"/>
  <c r="K236" i="7" s="1"/>
  <c r="I80" i="7"/>
  <c r="K80" i="7" s="1"/>
  <c r="I203" i="7"/>
  <c r="K203" i="7" s="1"/>
  <c r="K178" i="7"/>
  <c r="K163" i="7"/>
  <c r="I23" i="7"/>
  <c r="K23" i="7" s="1"/>
  <c r="I266" i="7"/>
  <c r="K266" i="7" s="1"/>
  <c r="K132" i="7"/>
  <c r="K180" i="7"/>
  <c r="K196" i="7"/>
  <c r="K212" i="7"/>
  <c r="K228" i="7"/>
  <c r="I24" i="7"/>
  <c r="I37" i="7"/>
  <c r="K37" i="7" s="1"/>
  <c r="I52" i="7"/>
  <c r="K52" i="7" s="1"/>
  <c r="I68" i="7"/>
  <c r="K68" i="7" s="1"/>
  <c r="I82" i="7"/>
  <c r="I98" i="7"/>
  <c r="K98" i="7" s="1"/>
  <c r="I114" i="7"/>
  <c r="I130" i="7"/>
  <c r="K130" i="7" s="1"/>
  <c r="I144" i="7"/>
  <c r="K144" i="7" s="1"/>
  <c r="I159" i="7"/>
  <c r="I174" i="7"/>
  <c r="K174" i="7" s="1"/>
  <c r="I190" i="7"/>
  <c r="K190" i="7" s="1"/>
  <c r="I206" i="7"/>
  <c r="K206" i="7" s="1"/>
  <c r="I221" i="7"/>
  <c r="K221" i="7" s="1"/>
  <c r="I251" i="7"/>
  <c r="K251" i="7" s="1"/>
  <c r="I267" i="7"/>
  <c r="K267" i="7" s="1"/>
  <c r="K85" i="7"/>
  <c r="K133" i="7"/>
  <c r="K165" i="7"/>
  <c r="K197" i="7"/>
  <c r="K261" i="7"/>
  <c r="I25" i="7"/>
  <c r="I38" i="7"/>
  <c r="I53" i="7"/>
  <c r="K53" i="7" s="1"/>
  <c r="I69" i="7"/>
  <c r="K69" i="7" s="1"/>
  <c r="I83" i="7"/>
  <c r="K83" i="7" s="1"/>
  <c r="I99" i="7"/>
  <c r="I115" i="7"/>
  <c r="K115" i="7" s="1"/>
  <c r="I131" i="7"/>
  <c r="K131" i="7" s="1"/>
  <c r="I145" i="7"/>
  <c r="K145" i="7" s="1"/>
  <c r="I160" i="7"/>
  <c r="K160" i="7" s="1"/>
  <c r="I175" i="7"/>
  <c r="K175" i="7" s="1"/>
  <c r="I191" i="7"/>
  <c r="K191" i="7" s="1"/>
  <c r="I207" i="7"/>
  <c r="K207" i="7" s="1"/>
  <c r="I237" i="7"/>
  <c r="K237" i="7" s="1"/>
  <c r="I252" i="7"/>
  <c r="K252" i="7" s="1"/>
  <c r="I268" i="7"/>
  <c r="K268" i="7" s="1"/>
  <c r="K134" i="7"/>
  <c r="I269" i="7"/>
  <c r="K269" i="7" s="1"/>
  <c r="K38" i="7"/>
  <c r="K70" i="7"/>
  <c r="K166" i="7"/>
  <c r="K230" i="7"/>
  <c r="K25" i="7"/>
  <c r="I39" i="7"/>
  <c r="K39" i="7" s="1"/>
  <c r="I54" i="7"/>
  <c r="K54" i="7" s="1"/>
  <c r="I84" i="7"/>
  <c r="K84" i="7" s="1"/>
  <c r="I116" i="7"/>
  <c r="K116" i="7" s="1"/>
  <c r="I146" i="7"/>
  <c r="K146" i="7" s="1"/>
  <c r="I192" i="7"/>
  <c r="K192" i="7" s="1"/>
  <c r="I253" i="7"/>
  <c r="K253" i="7" s="1"/>
  <c r="K71" i="7"/>
  <c r="K151" i="7"/>
  <c r="K215" i="7"/>
  <c r="K263" i="7"/>
  <c r="E18" i="6"/>
  <c r="E34" i="6"/>
  <c r="E50" i="6"/>
  <c r="E66" i="6"/>
  <c r="E82" i="6"/>
  <c r="E98" i="6"/>
  <c r="E114" i="6"/>
  <c r="E130" i="6"/>
  <c r="E146" i="6"/>
  <c r="E162" i="6"/>
  <c r="E178" i="6"/>
  <c r="E194" i="6"/>
  <c r="E210" i="6"/>
  <c r="E226" i="6"/>
  <c r="E242" i="6"/>
  <c r="E258" i="6"/>
  <c r="E19" i="6"/>
  <c r="E35" i="6"/>
  <c r="E51" i="6"/>
  <c r="E67" i="6"/>
  <c r="E83" i="6"/>
  <c r="E99" i="6"/>
  <c r="E115" i="6"/>
  <c r="E131" i="6"/>
  <c r="E147" i="6"/>
  <c r="E163" i="6"/>
  <c r="E179" i="6"/>
  <c r="E195" i="6"/>
  <c r="E211" i="6"/>
  <c r="E227" i="6"/>
  <c r="E243" i="6"/>
  <c r="E259" i="6"/>
  <c r="E22" i="6"/>
  <c r="E38" i="6"/>
  <c r="E54" i="6"/>
  <c r="E70" i="6"/>
  <c r="E86" i="6"/>
  <c r="E102" i="6"/>
  <c r="E118" i="6"/>
  <c r="E134" i="6"/>
  <c r="E150" i="6"/>
  <c r="E166" i="6"/>
  <c r="E182" i="6"/>
  <c r="E198" i="6"/>
  <c r="E214" i="6"/>
  <c r="E230" i="6"/>
  <c r="E246" i="6"/>
  <c r="E262" i="6"/>
  <c r="E24" i="6"/>
  <c r="E40" i="6"/>
  <c r="E56" i="6"/>
  <c r="E72" i="6"/>
  <c r="E88" i="6"/>
  <c r="E104" i="6"/>
  <c r="E120" i="6"/>
  <c r="E136" i="6"/>
  <c r="E152" i="6"/>
  <c r="E168" i="6"/>
  <c r="E184" i="6"/>
  <c r="E200" i="6"/>
  <c r="E216" i="6"/>
  <c r="E232" i="6"/>
  <c r="E248" i="6"/>
  <c r="E264" i="6"/>
  <c r="E26" i="6"/>
  <c r="E42" i="6"/>
  <c r="E58" i="6"/>
  <c r="E74" i="6"/>
  <c r="E90" i="6"/>
  <c r="E106" i="6"/>
  <c r="E122" i="6"/>
  <c r="E138" i="6"/>
  <c r="E154" i="6"/>
  <c r="E170" i="6"/>
  <c r="E186" i="6"/>
  <c r="E202" i="6"/>
  <c r="E218" i="6"/>
  <c r="E234" i="6"/>
  <c r="E250" i="6"/>
  <c r="E30" i="6"/>
  <c r="E46" i="6"/>
  <c r="E62" i="6"/>
  <c r="E78" i="6"/>
  <c r="E94" i="6"/>
  <c r="E110" i="6"/>
  <c r="E126" i="6"/>
  <c r="E142" i="6"/>
  <c r="E158" i="6"/>
  <c r="E174" i="6"/>
  <c r="E190" i="6"/>
  <c r="E206" i="6"/>
  <c r="E222" i="6"/>
  <c r="E238" i="6"/>
  <c r="E254" i="6"/>
  <c r="E31" i="6"/>
  <c r="E47" i="6"/>
  <c r="E63" i="6"/>
  <c r="E79" i="6"/>
  <c r="E95" i="6"/>
  <c r="E111" i="6"/>
  <c r="E127" i="6"/>
  <c r="E143" i="6"/>
  <c r="E159" i="6"/>
  <c r="E175" i="6"/>
  <c r="E191" i="6"/>
  <c r="E207" i="6"/>
  <c r="E223" i="6"/>
  <c r="E239" i="6"/>
  <c r="E255" i="6"/>
  <c r="E32" i="6"/>
  <c r="E48" i="6"/>
  <c r="E64" i="6"/>
  <c r="E80" i="6"/>
  <c r="E96" i="6"/>
  <c r="E112" i="6"/>
  <c r="E128" i="6"/>
  <c r="E144" i="6"/>
  <c r="E160" i="6"/>
  <c r="E176" i="6"/>
  <c r="E192" i="6"/>
  <c r="E208" i="6"/>
  <c r="E224" i="6"/>
  <c r="E240" i="6"/>
  <c r="M11" i="6"/>
  <c r="J281" i="2" s="1"/>
  <c r="F1001" i="6" l="1"/>
  <c r="K270"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271"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J280" i="2" s="1"/>
  <c r="J285"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J283" i="2" l="1"/>
  <c r="J284" i="2"/>
  <c r="J282" i="2" s="1"/>
  <c r="H1013" i="6"/>
  <c r="H1010" i="6"/>
  <c r="H1009" i="6"/>
  <c r="H1012" i="6" l="1"/>
  <c r="H1011" i="6" s="1"/>
</calcChain>
</file>

<file path=xl/sharedStrings.xml><?xml version="1.0" encoding="utf-8"?>
<sst xmlns="http://schemas.openxmlformats.org/spreadsheetml/2006/main" count="5654" uniqueCount="1208">
  <si>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</si>
  <si>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</si>
  <si>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</si>
  <si>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</si>
  <si>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</si>
  <si>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</si>
  <si>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</si>
  <si>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</si>
  <si>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</si>
  <si>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</si>
  <si>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</si>
  <si>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</si>
  <si>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</si>
  <si>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</si>
  <si>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</si>
  <si>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</si>
  <si>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</si>
  <si>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</si>
  <si>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</si>
  <si>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</si>
  <si>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</si>
  <si>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</si>
  <si>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</si>
  <si>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</si>
  <si>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</si>
  <si>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</si>
  <si>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</si>
  <si>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</si>
  <si>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</si>
  <si>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</si>
  <si>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</si>
  <si>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</si>
  <si>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</si>
  <si>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</si>
  <si>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</si>
  <si>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</si>
  <si>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</si>
  <si>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</si>
  <si>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</si>
  <si>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</si>
  <si>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</si>
  <si>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</si>
  <si>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</si>
  <si>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</si>
  <si>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</si>
  <si>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</si>
  <si>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</si>
  <si>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</si>
  <si>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</si>
  <si>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</si>
  <si>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</si>
  <si>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</si>
  <si>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</si>
  <si>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</si>
  <si>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</si>
  <si>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</si>
  <si>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</si>
  <si>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</si>
  <si>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</si>
  <si>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</si>
  <si>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</si>
  <si>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</si>
  <si>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</si>
  <si>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</si>
  <si>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</si>
  <si>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</si>
  <si>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</si>
  <si>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</si>
  <si>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</si>
  <si>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</si>
  <si>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</si>
  <si>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</si>
  <si>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</si>
  <si>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</si>
  <si>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</si>
  <si>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</si>
  <si>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</si>
  <si>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</si>
  <si>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</si>
  <si>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</si>
  <si>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</si>
  <si>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</si>
  <si>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</si>
  <si>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</si>
  <si>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</si>
  <si>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</si>
  <si>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</si>
  <si>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</si>
  <si>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</si>
  <si>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</si>
  <si>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</si>
  <si>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</si>
  <si>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</si>
  <si>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</si>
  <si>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</si>
  <si>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</si>
  <si>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</si>
  <si>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</si>
  <si>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</si>
  <si>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</si>
  <si>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</si>
  <si>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</si>
  <si>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</si>
  <si>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</si>
  <si>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</si>
  <si>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</si>
  <si>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</si>
  <si>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</si>
  <si>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</si>
  <si>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</si>
  <si>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</si>
  <si>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</si>
  <si>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</si>
  <si>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</si>
  <si>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</si>
  <si>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</si>
  <si>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</si>
  <si>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</si>
  <si>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</si>
  <si>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</si>
  <si>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</si>
  <si>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</si>
  <si>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</si>
  <si>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</si>
  <si>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</si>
  <si>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</si>
  <si>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</si>
  <si>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</si>
  <si>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</si>
  <si>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</si>
  <si>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</si>
  <si>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</si>
  <si>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</si>
  <si>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</si>
  <si>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</si>
  <si>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</si>
  <si>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</si>
  <si>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</si>
  <si>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</si>
  <si>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</si>
  <si>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</si>
  <si>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</si>
  <si>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</si>
  <si>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</si>
  <si>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</si>
  <si>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</si>
  <si>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</si>
  <si>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</si>
  <si>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</si>
  <si>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</si>
  <si>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</si>
  <si>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</si>
  <si>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</si>
  <si>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</si>
  <si>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</si>
  <si>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</si>
  <si>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</si>
  <si>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</si>
  <si>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</si>
  <si>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</si>
  <si>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</si>
  <si>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</si>
  <si>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</si>
  <si>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</si>
  <si>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</si>
  <si>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</si>
  <si>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</si>
  <si>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</si>
  <si>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</si>
  <si>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</si>
  <si>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</si>
  <si>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</si>
  <si>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</si>
  <si>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</si>
  <si>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</si>
  <si>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</si>
  <si>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</si>
  <si>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</si>
  <si>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</si>
  <si>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</si>
  <si>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</si>
  <si>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</si>
  <si>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</si>
  <si>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</si>
  <si>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</si>
  <si>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</si>
  <si>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</si>
  <si>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</si>
  <si>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</si>
  <si>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</si>
  <si>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</si>
  <si>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</si>
  <si>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</si>
  <si>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</si>
  <si>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</si>
  <si>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</si>
  <si>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</si>
  <si>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</si>
  <si>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</si>
  <si>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</si>
  <si>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</si>
  <si>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</si>
  <si>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</si>
  <si>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</si>
  <si>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</si>
  <si>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</si>
  <si>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</si>
  <si>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</si>
  <si>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</si>
  <si>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</si>
  <si>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</si>
  <si>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</si>
  <si>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</si>
  <si>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</si>
  <si>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</si>
  <si>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</si>
  <si>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</si>
  <si>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</si>
  <si>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</si>
  <si>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</si>
  <si>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</si>
  <si>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</si>
  <si>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</si>
  <si>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</si>
  <si>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</si>
  <si>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</si>
  <si>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</si>
  <si>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</si>
  <si>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</si>
  <si>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</si>
  <si>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</si>
  <si>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</si>
  <si>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</si>
  <si>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</si>
  <si>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</si>
  <si>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</si>
  <si>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</si>
  <si>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</si>
  <si>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</si>
  <si>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</si>
  <si>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</si>
  <si>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</si>
  <si>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</si>
  <si>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</si>
  <si>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</si>
  <si>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</si>
  <si>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</si>
  <si>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</si>
  <si>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</si>
  <si>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</si>
  <si>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</si>
  <si>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</si>
  <si>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</si>
  <si>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</si>
  <si>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</si>
  <si>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</si>
  <si>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</si>
  <si>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</si>
  <si>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</si>
  <si>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</si>
  <si>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</si>
  <si>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</si>
  <si>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</si>
  <si>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</si>
  <si>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</si>
  <si>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</si>
  <si>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</si>
  <si>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</si>
  <si>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</si>
  <si>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</si>
  <si>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</si>
  <si>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</si>
  <si>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</si>
  <si>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</si>
  <si>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</si>
  <si>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</si>
  <si>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</si>
  <si>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</si>
  <si>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</si>
  <si>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</si>
  <si>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</si>
  <si>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</si>
  <si>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</si>
  <si>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</si>
  <si>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</si>
  <si>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</si>
  <si>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</si>
  <si>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</si>
  <si>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</si>
  <si>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</si>
  <si>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</si>
  <si>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</si>
  <si>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</si>
  <si>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</si>
  <si>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</si>
  <si>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</si>
  <si>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</si>
  <si>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</si>
  <si>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</si>
  <si>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</si>
  <si>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</si>
  <si>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</si>
  <si>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</si>
  <si>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</si>
  <si>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</si>
  <si>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</si>
  <si>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</si>
  <si>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</si>
  <si>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</si>
  <si>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</si>
  <si>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</si>
  <si>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</si>
  <si>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</si>
  <si>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</si>
  <si>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</si>
  <si>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</si>
  <si>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</si>
  <si>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</si>
  <si>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</si>
  <si>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</si>
  <si>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</si>
  <si>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</si>
  <si>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</si>
  <si>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</si>
  <si>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</si>
  <si>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</si>
  <si>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</si>
  <si>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</si>
  <si>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</si>
  <si>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</si>
  <si>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</si>
  <si>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</si>
  <si>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</si>
  <si>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</si>
  <si>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</si>
  <si>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</si>
  <si>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</si>
  <si>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</si>
  <si>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</si>
  <si>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</si>
  <si>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</si>
  <si>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</si>
  <si>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</si>
  <si>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</si>
  <si>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</si>
  <si>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</si>
  <si>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</si>
  <si>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</si>
  <si>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</si>
  <si>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</si>
  <si>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</si>
  <si>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</si>
  <si>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</si>
  <si>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</si>
  <si>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</si>
  <si>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</si>
  <si>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</si>
  <si>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</si>
  <si>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</si>
  <si>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</si>
  <si>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</si>
  <si>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</si>
  <si>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</si>
  <si>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</si>
  <si>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</si>
  <si>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</si>
  <si>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</si>
  <si>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</si>
  <si>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</si>
  <si>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</si>
  <si>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</si>
  <si>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</si>
  <si>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</si>
  <si>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</si>
  <si>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</si>
  <si>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</si>
  <si>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</si>
  <si>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</si>
  <si>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</si>
  <si>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</si>
  <si>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</si>
  <si>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</si>
  <si>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</si>
  <si>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</si>
  <si>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</si>
  <si>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</si>
  <si>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</si>
  <si>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</si>
  <si>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</si>
  <si>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</si>
  <si>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</si>
  <si>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</si>
  <si>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</si>
  <si>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</si>
  <si>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</si>
  <si>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</si>
  <si>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</si>
  <si>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</si>
  <si>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</si>
  <si>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</si>
  <si>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</si>
  <si>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</si>
  <si>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</si>
  <si>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</si>
  <si>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</si>
  <si>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</si>
  <si>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</si>
  <si>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</si>
  <si>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</si>
  <si>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</si>
  <si>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</si>
  <si>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</si>
  <si>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</si>
  <si>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</si>
  <si>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</si>
  <si>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</si>
  <si>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</si>
  <si>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</si>
  <si>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</si>
  <si>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</si>
  <si>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</si>
  <si>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</si>
  <si>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</si>
  <si>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</si>
  <si>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</si>
  <si>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</si>
  <si>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</si>
  <si>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</si>
  <si>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</si>
  <si>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</si>
  <si>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</si>
  <si>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</si>
  <si>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</si>
  <si>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</si>
  <si>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</si>
  <si>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</si>
  <si>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</si>
  <si>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</si>
  <si>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</si>
  <si>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</si>
  <si>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</si>
  <si>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</si>
  <si>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</si>
  <si>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</si>
  <si>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</si>
  <si>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</si>
  <si>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</si>
  <si>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</si>
  <si>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</si>
  <si>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</si>
  <si>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</si>
  <si>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</si>
  <si>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</si>
  <si>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</si>
  <si>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</si>
  <si>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</si>
  <si>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</si>
  <si>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</si>
  <si>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</si>
  <si>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</si>
  <si>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</si>
  <si>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</si>
  <si>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</si>
  <si>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</si>
  <si>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</si>
  <si>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</si>
  <si>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</si>
  <si>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</si>
  <si>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</si>
  <si>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</si>
  <si>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</si>
  <si>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</si>
  <si>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</si>
  <si>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</si>
  <si>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</si>
  <si>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</si>
  <si>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</si>
  <si>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</si>
  <si>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</si>
  <si>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</si>
  <si>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</si>
  <si>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</si>
  <si>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</si>
  <si>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</si>
  <si>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</si>
  <si>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</si>
  <si>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</si>
  <si>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</si>
  <si>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</si>
  <si>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</si>
  <si>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</si>
  <si>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</si>
  <si>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</si>
  <si>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</si>
  <si>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</si>
  <si>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</si>
  <si>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</si>
  <si>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</si>
  <si>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</si>
  <si>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</si>
  <si>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</si>
  <si>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</si>
  <si>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</si>
  <si>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</si>
  <si>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</si>
  <si>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</si>
  <si>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</si>
  <si>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</si>
  <si>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</si>
  <si>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</si>
  <si>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</si>
  <si>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</si>
  <si>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</si>
  <si>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</si>
  <si>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</si>
  <si>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</si>
  <si>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</si>
  <si>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</si>
  <si>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</si>
  <si>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</si>
  <si>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</si>
  <si>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</si>
  <si>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</si>
  <si>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</si>
  <si>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</si>
  <si>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</si>
  <si>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</si>
  <si>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</si>
  <si>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</si>
  <si>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</si>
  <si>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</si>
  <si>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</si>
  <si>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</si>
  <si>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</si>
  <si>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</si>
  <si>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</si>
  <si>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</si>
  <si>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</si>
  <si>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</si>
  <si>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</si>
  <si>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</si>
  <si>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</si>
  <si>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</si>
  <si>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</si>
  <si>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</si>
  <si>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</si>
  <si>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</si>
  <si>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</si>
  <si>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</si>
  <si>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</si>
  <si>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</si>
  <si>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</si>
  <si>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</si>
  <si>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</si>
  <si>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</si>
  <si>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</si>
  <si>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</si>
  <si>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</si>
  <si>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</si>
  <si>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</si>
  <si>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</si>
  <si>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</si>
  <si>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</si>
  <si>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</si>
  <si>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</si>
  <si>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</si>
  <si>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</si>
  <si>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</si>
  <si>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</si>
  <si>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</si>
  <si>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</si>
  <si>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</si>
  <si>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</si>
  <si>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</si>
  <si>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</si>
  <si>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</si>
  <si>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</si>
  <si>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</si>
  <si>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</si>
  <si>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</si>
  <si>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</si>
  <si>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</si>
  <si>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</si>
  <si>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</si>
  <si>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</si>
  <si>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</si>
  <si>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</si>
  <si>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</si>
  <si>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</si>
  <si>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</si>
  <si>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</si>
  <si>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</si>
  <si>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</si>
  <si>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</si>
  <si>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</si>
  <si>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</si>
  <si>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</si>
  <si>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</si>
  <si>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</si>
  <si>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</si>
  <si>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</si>
  <si>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</si>
  <si>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</si>
  <si>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</si>
  <si>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</si>
  <si>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</si>
  <si>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</si>
  <si>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</si>
  <si>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</si>
  <si>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</si>
  <si>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</si>
  <si>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</si>
  <si>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</si>
  <si>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</si>
  <si>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</si>
  <si>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</si>
  <si>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</si>
  <si>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</si>
  <si>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</si>
  <si>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</si>
  <si>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</si>
  <si>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</si>
  <si>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</si>
  <si>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</si>
  <si>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</si>
  <si>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</si>
  <si>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</si>
  <si>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</si>
  <si>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</si>
  <si>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</si>
  <si>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</si>
  <si>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</si>
  <si>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</si>
  <si>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</si>
  <si>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</si>
  <si>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</si>
  <si>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</si>
  <si>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</si>
  <si>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</si>
  <si>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</si>
  <si>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</si>
  <si>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</si>
  <si>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</si>
  <si>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</si>
  <si>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</si>
  <si>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</si>
  <si>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</si>
  <si>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</si>
  <si>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</si>
  <si>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</si>
  <si>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</si>
  <si>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</si>
  <si>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</si>
  <si>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</si>
  <si>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</si>
  <si>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</si>
  <si>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</si>
  <si>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</si>
  <si>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</si>
  <si>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</si>
  <si>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</si>
  <si>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</si>
  <si>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</si>
  <si>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</si>
  <si>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</si>
  <si>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</si>
  <si>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</si>
  <si>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</si>
  <si>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</si>
  <si>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</si>
  <si>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</si>
  <si>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</si>
  <si>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</si>
  <si>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</si>
  <si>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</si>
  <si>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</si>
  <si>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</si>
  <si>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</si>
  <si>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</si>
  <si>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</si>
  <si>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</si>
  <si>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</si>
  <si>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</si>
  <si>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</si>
  <si>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</si>
  <si>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</si>
  <si>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</si>
  <si>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</si>
  <si>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</si>
  <si>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</si>
  <si>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</si>
  <si>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</si>
  <si>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</si>
  <si>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</si>
  <si>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</si>
  <si>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</si>
  <si>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</si>
  <si>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</si>
  <si>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</si>
  <si>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</si>
  <si>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</si>
  <si>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</si>
  <si>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</si>
  <si>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</si>
  <si>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</si>
  <si>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</si>
  <si>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</si>
  <si>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</si>
  <si>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</si>
  <si>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</si>
  <si>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1023 Newmarket</t>
  </si>
  <si>
    <t>New Zealand</t>
  </si>
  <si>
    <t>Email: contactus@keenonpiercing.com</t>
  </si>
  <si>
    <t>BCR16G</t>
  </si>
  <si>
    <t>316L Surgical steel ball closure ring, 16g (1.2mm) with a 4mm ball</t>
  </si>
  <si>
    <t>Exchange Rate NZD-THB</t>
  </si>
  <si>
    <t>Keen on Piercing Henderson (Jewellery Importers)</t>
  </si>
  <si>
    <t>Don Thompson</t>
  </si>
  <si>
    <t>212 Broadway</t>
  </si>
  <si>
    <t>Jewellery Importers c/o keen on piercing</t>
  </si>
  <si>
    <t>Jewellery Importers</t>
  </si>
  <si>
    <t>212 Broadway Newmarket</t>
  </si>
  <si>
    <t>1023 Auckland</t>
  </si>
  <si>
    <t>Tel: +642102616956</t>
  </si>
  <si>
    <t>ABBSA</t>
  </si>
  <si>
    <t>Color: Pink</t>
  </si>
  <si>
    <t>ACBEVB</t>
  </si>
  <si>
    <t>Flexible acrylic circular barbell, 16g (1.2mm) with two 3mm UV balls</t>
  </si>
  <si>
    <t>BBBE</t>
  </si>
  <si>
    <t>Color: Green</t>
  </si>
  <si>
    <t>316L steel industrial barbell, 14g 1.6mm) with two forward facing 5mm jewel balls</t>
  </si>
  <si>
    <t>BBCHK</t>
  </si>
  <si>
    <t>Color: # 7 in picture</t>
  </si>
  <si>
    <t>BBER20B</t>
  </si>
  <si>
    <t>Length: 31mm</t>
  </si>
  <si>
    <t>316L steel barbell, 14g (1.6mm) with two 4mm balls</t>
  </si>
  <si>
    <t>BBFR6</t>
  </si>
  <si>
    <t>Surgical steel tongue barbell, 14g (1.6mm) with 6mm ferido glued multi crystal ball with resin cover and a 6mm plain steel ball</t>
  </si>
  <si>
    <t>BBGT</t>
  </si>
  <si>
    <t>316L steel Industrial barbell, 14g (1.6mm) with two 5mm balls</t>
  </si>
  <si>
    <t>BBITB</t>
  </si>
  <si>
    <t>Premium PVD plated surgical steel industrial Barbell, 14g (1.6mm) with two 5mm balls</t>
  </si>
  <si>
    <t>Color: Purple</t>
  </si>
  <si>
    <t>Length: 12mm with 5mm jewel balls</t>
  </si>
  <si>
    <t>316L steel nipple barbell, 1.6mm (14g) with two forward facing 5mm or 6mm jewel balls</t>
  </si>
  <si>
    <t>Length: 14mm with 5mm jewel balls</t>
  </si>
  <si>
    <t>Length: 16mm with 5mm jewel balls</t>
  </si>
  <si>
    <t>BBNPG</t>
  </si>
  <si>
    <t>Surgical steel nipple barbell, 14g (1.6mm) with two 5mm balls</t>
  </si>
  <si>
    <t>BBNPTWG</t>
  </si>
  <si>
    <t>Anodized surgical steel nipple barbell, 14g (1.6mm) with two small wings</t>
  </si>
  <si>
    <t>BBTNPC</t>
  </si>
  <si>
    <t>Anodized 316L steel barbell, 1.6mm (14g) with two forward facing 5mm jewel balls</t>
  </si>
  <si>
    <t>BBTTB5</t>
  </si>
  <si>
    <t>Rose gold PVD plated 316L steel nipple barbell, 14g (1.6mm) with two 5mm balls</t>
  </si>
  <si>
    <t>BCR14</t>
  </si>
  <si>
    <t>316L Surgical steel ball closure ring, 14g (1.6mm) with a 4mm ball</t>
  </si>
  <si>
    <t>BLK195</t>
  </si>
  <si>
    <t>Bulk body jewelry: 100 pcs. of surgical steel belly bananas, 14g (1.6mm) with 5 &amp; 6mm balls</t>
  </si>
  <si>
    <t>316L steel belly banana, 14g (1.6m) with a 8mm and a 5mm bezel set jewel ball using original Czech Preciosa crystals.</t>
  </si>
  <si>
    <t>BNEB</t>
  </si>
  <si>
    <t>Surgical steel eyebrow banana, 16g (1.2mm) with two 3mm balls</t>
  </si>
  <si>
    <t>BNETB</t>
  </si>
  <si>
    <t>Premium PVD plated surgical steel eyebrow banana, 16g (1.2mm) with two 3mm balls</t>
  </si>
  <si>
    <t>Color: Rose-gold</t>
  </si>
  <si>
    <t>BXNS3</t>
  </si>
  <si>
    <t>Box with 40 pcs. of gold anodized surgical steel nose screws, 20g (0.8mm) with 2mm round crystal tops in clear color</t>
  </si>
  <si>
    <t>CBEB</t>
  </si>
  <si>
    <t>Surgical steel circular barbell, 16g (1.2mm) with two 3mm balls</t>
  </si>
  <si>
    <t>CBETB</t>
  </si>
  <si>
    <t>Premium PVD plated surgical steel circular barbell, 16g (1.2mm) with two 3mm balls</t>
  </si>
  <si>
    <t>FTPG</t>
  </si>
  <si>
    <t>Gauge: 25mm</t>
  </si>
  <si>
    <t>PVD plated surgical steel screw-fit flesh tunnel</t>
  </si>
  <si>
    <t>HBCRC16</t>
  </si>
  <si>
    <t>High polished surgical steel hinged ball closure ring, 16g (1.2mm) with 3mm ball with bezel set crystal</t>
  </si>
  <si>
    <t>HBCRCT16</t>
  </si>
  <si>
    <t>Color: Gold Anodized w/ Clear crystal</t>
  </si>
  <si>
    <t>Anodized 316L steel hinged ball closure ring, 16g (1.2mm) with 3mm ball with bezel set crystal</t>
  </si>
  <si>
    <t>Color: Rose gold Anodized w/ Clear crystal</t>
  </si>
  <si>
    <t>IJF3</t>
  </si>
  <si>
    <t>316L steel 3mm dermal anchor top part with bezel set flat crystal for 1.6mm (14g) posts with 1.2mm internal threading</t>
  </si>
  <si>
    <t>IJF4</t>
  </si>
  <si>
    <t>316L steel 4mm dermal anchor top part with bezel set flat crystal for 1.6mm (14g) posts with 1.2mm internal threading</t>
  </si>
  <si>
    <t>316L steel 5mm dermal anchor top part with bezel set flat crystal for 1.6mm (14g) posts with 1.2mm internal threading</t>
  </si>
  <si>
    <t>IPTE</t>
  </si>
  <si>
    <t>Gauge: 3mm</t>
  </si>
  <si>
    <t>Sawo wood spiral coil taper</t>
  </si>
  <si>
    <t>LBB4</t>
  </si>
  <si>
    <t>Surgical steel labret, 14g (1.6mm) with a 4mm ball</t>
  </si>
  <si>
    <t>LBTB3</t>
  </si>
  <si>
    <t>Premium PVD plated surgical steel labret, 16g (1.2mm) with a 3mm ball</t>
  </si>
  <si>
    <t>MFR3</t>
  </si>
  <si>
    <t>3mm multi-crystal ferido glued ball with resin cover and 16g (1.2mm) threading (sold per pcs)</t>
  </si>
  <si>
    <t>NPSH16</t>
  </si>
  <si>
    <t>316L steel nipple barbell, 14g (1.6mm) with two small wings with black accents (wings are made from 925 Silver plated brass)</t>
  </si>
  <si>
    <t>NPSH8</t>
  </si>
  <si>
    <t>316L steel nipple barbell, 14g (1.6mm) with a 5mm cone and casted arrow end</t>
  </si>
  <si>
    <t>High polished surgical steel nose screw, 0.8mm (20g) with 2mm ball shaped top</t>
  </si>
  <si>
    <t>Surgical steel nose screw, 20g (0.8mm) with 2mm half ball shaped round crystal top</t>
  </si>
  <si>
    <t>Anodized surgical steel nose screw, 20g (0.8mm) with 2mm ball top</t>
  </si>
  <si>
    <t>NSTC</t>
  </si>
  <si>
    <t>Anodized surgical steel nose screw, 20g (0.8mm) with 2mm round crystal tops</t>
  </si>
  <si>
    <t>Surgical steel nose screw, 20g (0.8mm) with prong set 1.5mm round CZ stone</t>
  </si>
  <si>
    <t>PGSAA</t>
  </si>
  <si>
    <t>Gauge: 6mm</t>
  </si>
  <si>
    <t>Real jade double flared stone plug</t>
  </si>
  <si>
    <t>Gauge: 14mm</t>
  </si>
  <si>
    <t>Gauge: 16mm</t>
  </si>
  <si>
    <t>PGSBB</t>
  </si>
  <si>
    <t>Gauge: 5mm</t>
  </si>
  <si>
    <t>Moon stone double flare plug (opalite)</t>
  </si>
  <si>
    <t>Gauge: 10mm</t>
  </si>
  <si>
    <t>Gauge: 18mm</t>
  </si>
  <si>
    <t>Gauge: 20mm</t>
  </si>
  <si>
    <t>PGSCC</t>
  </si>
  <si>
    <t>Gauge: 4mm</t>
  </si>
  <si>
    <t>Rose quartz double flared stone plug</t>
  </si>
  <si>
    <t>PGSFF</t>
  </si>
  <si>
    <t>Gauge: 8mm</t>
  </si>
  <si>
    <t>Amethyst double flared stone plug</t>
  </si>
  <si>
    <t>PGSHH</t>
  </si>
  <si>
    <t>Black Onyx double flared stone plug</t>
  </si>
  <si>
    <t>Gauge: 12mm</t>
  </si>
  <si>
    <t>PGSPP</t>
  </si>
  <si>
    <t>Lapislazuli double flare stone plug</t>
  </si>
  <si>
    <t>PGSQ</t>
  </si>
  <si>
    <t>Turquoise stone double flared plug</t>
  </si>
  <si>
    <t>High polished surgical steel hinged segment ring, 16g (1.2mm)</t>
  </si>
  <si>
    <t>SEGH20</t>
  </si>
  <si>
    <t>High polished surgical steel hinged segment ring, 20g (0.8mm)</t>
  </si>
  <si>
    <t>SEGHT14</t>
  </si>
  <si>
    <t>PVD plated surgical steel hinged segment ring, 14g (1.6mm)</t>
  </si>
  <si>
    <t>Length: 5mm</t>
  </si>
  <si>
    <t>PVD plated surgical steel hinged segment ring, 16g (1.2mm)</t>
  </si>
  <si>
    <t>SIUT</t>
  </si>
  <si>
    <t>Silicone Ultra Thin double flared flesh tunnel</t>
  </si>
  <si>
    <t>SPG</t>
  </si>
  <si>
    <t>High polished surgical steel single flesh tunnel with rubber O-ring</t>
  </si>
  <si>
    <t>STPG</t>
  </si>
  <si>
    <t>PVD plated surgical steel single flared flesh tunnel with rubber O-ring</t>
  </si>
  <si>
    <t>UNPFR5</t>
  </si>
  <si>
    <t>High polished titanium G23 barbell, 1.6mm (14g) with two 5mm ferido glued plain color color multi crystal balls and resin cover</t>
  </si>
  <si>
    <t>USEGH16</t>
  </si>
  <si>
    <t>Titanium G23 hinged segment ring, 16g (1.2mm)</t>
  </si>
  <si>
    <t>USEGHT</t>
  </si>
  <si>
    <t>Gauge: 1.2mm - 6mm length</t>
  </si>
  <si>
    <t>Anodized titanium G23 hinged segment ring, 1.2mm (16g), 1mm (18g), and 0.8mm (20g)</t>
  </si>
  <si>
    <t>Gauge: 1.2mm - 7mm length</t>
  </si>
  <si>
    <t>USGSH11</t>
  </si>
  <si>
    <t>High polished titanium G23 hinged segment ring, 1.2mm (16g) with side facing CNC set Cubic Zirconia (CZ) stones at the side, inner diameter from 6mm to 10mm</t>
  </si>
  <si>
    <t>USGSH35</t>
  </si>
  <si>
    <t>High polished titanium G23 hinged segment ring, 1.2mm (16g) with double hoop rings and outward facing CNC set Cubic Zirconia (CZ) stones, inner diameter from 8mm to 10mm</t>
  </si>
  <si>
    <t>USGSH44</t>
  </si>
  <si>
    <t>High polished titanium G23 hinged segment ring, 1.2mm (16g) with Cubic Zirconia (CZ) stones between pyramid cut studs, inner diameter from 8mm to 10mm</t>
  </si>
  <si>
    <t>USGTSH26</t>
  </si>
  <si>
    <t>Color: High Polish 8mm</t>
  </si>
  <si>
    <t>PVD plated titanium G23 hinged segment ring, 1.2mm (16g) with double lines side facing CNC set Cubic Zirconia (CZ) stones at the side</t>
  </si>
  <si>
    <t>USGTSH37</t>
  </si>
  <si>
    <t>Titanium G23 hinged segment ring, 1.2mm (16g) with triple stacked rings design</t>
  </si>
  <si>
    <t>USGTSH38</t>
  </si>
  <si>
    <t>Color: Gold 8mm</t>
  </si>
  <si>
    <t>PVD plated titanium G23 hinged segment ring, 1.2mm (16g) with double hoop rings and outward facing CNC set Cubic Zirconia (CZ) stones</t>
  </si>
  <si>
    <t>Color: Gold 10mm</t>
  </si>
  <si>
    <t>UTBN2CG</t>
  </si>
  <si>
    <t>Anodized titanium G23 belly banana, 14g (1.6mm) with an 8mm bezel set jewel ball and an upper 5mm ball</t>
  </si>
  <si>
    <t>XBT4S</t>
  </si>
  <si>
    <t>Pack of 10 pcs. of 4mm anodized surgical steel balls with threading 1.2mm (16g)</t>
  </si>
  <si>
    <t>XCN4S</t>
  </si>
  <si>
    <t>Pack of 10 pcs. of 4mm high polished surgical steel cones - threading 1.2mm (16g)</t>
  </si>
  <si>
    <t>XCN5S</t>
  </si>
  <si>
    <t>Pack of 10 pcs. of 5mm surgical steel cones with 1.2mm threading (16g)</t>
  </si>
  <si>
    <t>XCNT3S</t>
  </si>
  <si>
    <t>Pack of 10 pcs. of 3mm anodized surgical steel cones with threading 1.2mm (16g)</t>
  </si>
  <si>
    <t>XCNT4S</t>
  </si>
  <si>
    <t>Pack of 10 pcs. of 4mm anodized surgical steel cones with threading 1.2mm (16g)</t>
  </si>
  <si>
    <t>XCNT5S</t>
  </si>
  <si>
    <t>Pack of 10 pcs. of 5mm anodized surgical steel cones - threading, 16g (1.2mm)</t>
  </si>
  <si>
    <t>XCON3</t>
  </si>
  <si>
    <t>Pack of 10 pcs. of 3mm high polished surgical steel cones with threading 1.2mm (16g)</t>
  </si>
  <si>
    <t>XGLB3</t>
  </si>
  <si>
    <t>Pack of 10 pcs. of 3mm acrylic glow in the dark balls with threading 1.2mm (16g)</t>
  </si>
  <si>
    <t>XGLB5</t>
  </si>
  <si>
    <t>Pack of 10 pcs. of 5mm acrylic glow in the dark balls with 1.6mm (14g) threading</t>
  </si>
  <si>
    <t>XHJB3</t>
  </si>
  <si>
    <t>Pack of 10 pcs. of 3mm surgical steel half jewel balls with bezel set crystal with 1.2mm threading (16g)</t>
  </si>
  <si>
    <t>XJB25</t>
  </si>
  <si>
    <t>Pack of 10 pcs. of surgical steel balls with tiny 2.5mm bezel set crystals with 1.2mm threading (16g)</t>
  </si>
  <si>
    <t>XJB3</t>
  </si>
  <si>
    <t>Pack of 10 pcs. of 3mm high polished surgical steel balls with bezel set crystal and with 1.2mm (16g) threading</t>
  </si>
  <si>
    <t>XJB4</t>
  </si>
  <si>
    <t>Pack of 10 pcs. of 4mm high polished surgical steel balls with bezel set crystal and with 1.6mm (14g) threading</t>
  </si>
  <si>
    <t>XJB4S</t>
  </si>
  <si>
    <t>Pack of 10 pcs. of 4mm high polished surgical steel balls with bezel set crystal and with 1.2mm (16g) threading</t>
  </si>
  <si>
    <t>XJB5</t>
  </si>
  <si>
    <t>Pack of 10 pcs. of 5mm high polished surgical steel balls with bezel set crystal and with 1.6mm (14g) threading</t>
  </si>
  <si>
    <t>XJB5S</t>
  </si>
  <si>
    <t>Pack of 10 pcs. of 5mm high polished surgical steel balls with bezel set crystal and with 1.2mm (16g) threading</t>
  </si>
  <si>
    <t>XJBT3S</t>
  </si>
  <si>
    <t>Pack of 10 pcs. of 3mm anodized surgical steel balls with bezel set crystal and with 1.2mm threading (16g)</t>
  </si>
  <si>
    <t>XJBTT3S</t>
  </si>
  <si>
    <t>Pack of 10 pcs. of 3mm Rose gold PVD plated 316L steel balls with bezel set crystal and with 1.2mm threading (16g)</t>
  </si>
  <si>
    <t>BBER20BL</t>
  </si>
  <si>
    <t>BBINDX14A</t>
  </si>
  <si>
    <t>FTPG1</t>
  </si>
  <si>
    <t>IPTE8</t>
  </si>
  <si>
    <t>PGSAA2</t>
  </si>
  <si>
    <t>PGSAA9/16</t>
  </si>
  <si>
    <t>PGSAA5/8</t>
  </si>
  <si>
    <t>PGSBB4</t>
  </si>
  <si>
    <t>PGSBB00</t>
  </si>
  <si>
    <t>PGSBB11/16</t>
  </si>
  <si>
    <t>PGSBB13/16</t>
  </si>
  <si>
    <t>PGSCC6</t>
  </si>
  <si>
    <t>PGSCC00</t>
  </si>
  <si>
    <t>PGSFF0</t>
  </si>
  <si>
    <t>PGSFF00</t>
  </si>
  <si>
    <t>PGSHH4</t>
  </si>
  <si>
    <t>PGSHH0</t>
  </si>
  <si>
    <t>PGSHH1/2</t>
  </si>
  <si>
    <t>PGSHH13/16</t>
  </si>
  <si>
    <t>PGSPP2</t>
  </si>
  <si>
    <t>PGSPP9/16</t>
  </si>
  <si>
    <t>PGSQ4</t>
  </si>
  <si>
    <t>PGSQ5/8</t>
  </si>
  <si>
    <t>SIUT6</t>
  </si>
  <si>
    <t>SIUT4</t>
  </si>
  <si>
    <t>SIUT0</t>
  </si>
  <si>
    <t>SIUT1/2</t>
  </si>
  <si>
    <t>SIUT5/8</t>
  </si>
  <si>
    <t>SIUT11/16</t>
  </si>
  <si>
    <t>SIUT1</t>
  </si>
  <si>
    <t>SPG0</t>
  </si>
  <si>
    <t>STPG1/2</t>
  </si>
  <si>
    <t>USEGHT16</t>
  </si>
  <si>
    <t>USGSH11A</t>
  </si>
  <si>
    <t>USGSH11B</t>
  </si>
  <si>
    <t>USGSH35X16S8</t>
  </si>
  <si>
    <t>USGSH35X16S10</t>
  </si>
  <si>
    <t>USGSH44X16S8</t>
  </si>
  <si>
    <t>USGSH44X16S10</t>
  </si>
  <si>
    <t>USGTSH26SA</t>
  </si>
  <si>
    <t>USGSH37X16S8</t>
  </si>
  <si>
    <t>USGTSH38X16G8</t>
  </si>
  <si>
    <t>USGTSH38X16G10</t>
  </si>
  <si>
    <t>Six Thousand One Hundred Thirty One and 63 cents NZD</t>
  </si>
  <si>
    <t>Flexible acrylic tongue barbell, 14g (1.6mm) with 6mm solid colored acrylic balls - length 5/8'' (16mm)</t>
  </si>
  <si>
    <t>316L steel tongue barbell, 14g (1.6mm) with 6mm acrylic beach balls - length 5/8'' (16mm)</t>
  </si>
  <si>
    <t>316L steel tongue barbell, 14g (1.6mm) with 6mm acrylic checker balls - length 5/8'' (16mm)</t>
  </si>
  <si>
    <t>Surgical steel tongue barbell, 14g (1.6mm) with 6mm acrylic glitter balls - length 5/8'' (16mm)</t>
  </si>
  <si>
    <t>Didi</t>
  </si>
  <si>
    <t>SKU</t>
  </si>
  <si>
    <t>Express Preparation Fee:</t>
  </si>
  <si>
    <r>
      <t xml:space="preserve">40% Discount as per </t>
    </r>
    <r>
      <rPr>
        <b/>
        <sz val="10"/>
        <color indexed="8"/>
        <rFont val="Arial"/>
        <family val="2"/>
      </rPr>
      <t>Platinum Membership</t>
    </r>
    <r>
      <rPr>
        <sz val="10"/>
        <color indexed="8"/>
        <rFont val="Arial"/>
        <family val="2"/>
      </rPr>
      <t>:</t>
    </r>
  </si>
  <si>
    <r>
      <t xml:space="preserve">Free Shipping to New Zealand via DHL as per </t>
    </r>
    <r>
      <rPr>
        <b/>
        <sz val="10"/>
        <color indexed="8"/>
        <rFont val="Arial"/>
        <family val="2"/>
      </rPr>
      <t>Platinum Membership</t>
    </r>
    <r>
      <rPr>
        <sz val="10"/>
        <color indexed="8"/>
        <rFont val="Arial"/>
        <family val="2"/>
      </rPr>
      <t>:</t>
    </r>
  </si>
  <si>
    <t>Customer paid</t>
  </si>
  <si>
    <t>Refund</t>
  </si>
  <si>
    <t>ABBSA-A07000</t>
  </si>
  <si>
    <t>ABBSA-A08000</t>
  </si>
  <si>
    <t>ABBSA-A10000</t>
  </si>
  <si>
    <t>ABBSA-A32000</t>
  </si>
  <si>
    <t>ACBEVB-F04A07</t>
  </si>
  <si>
    <t>ACBEVB-F06A07</t>
  </si>
  <si>
    <t>ACBEVB-F06A09</t>
  </si>
  <si>
    <t>BBBE-A08000</t>
  </si>
  <si>
    <t>BBBE-A20000</t>
  </si>
  <si>
    <t>BBBE-A32000</t>
  </si>
  <si>
    <t>BBCC38-F19B01</t>
  </si>
  <si>
    <t>BBCC38-F19B06</t>
  </si>
  <si>
    <t>BBCHK-A50000</t>
  </si>
  <si>
    <t>BBCHK-A56000</t>
  </si>
  <si>
    <t>BBER20B-F17000</t>
  </si>
  <si>
    <t>BBFR6-F10B01</t>
  </si>
  <si>
    <t>BBFR6-F10B02</t>
  </si>
  <si>
    <t>BBFR6-F10B03</t>
  </si>
  <si>
    <t>BBFR6-F10B05</t>
  </si>
  <si>
    <t>BBFR6-F10B08</t>
  </si>
  <si>
    <t>BBGT-A09000</t>
  </si>
  <si>
    <t>BBGT-A15000</t>
  </si>
  <si>
    <t>BBGT-A32000</t>
  </si>
  <si>
    <t>BBIND-F15000</t>
  </si>
  <si>
    <t>BBIND-F16000</t>
  </si>
  <si>
    <t>BBITB-F19A07</t>
  </si>
  <si>
    <t>BBITB-F21A07</t>
  </si>
  <si>
    <t>BBITB-F21A35</t>
  </si>
  <si>
    <t>BBNP2C-Q71B12</t>
  </si>
  <si>
    <t>BBNP2C-Q72B07</t>
  </si>
  <si>
    <t>BBNP2C-Q73B03</t>
  </si>
  <si>
    <t>BBNP2C-Q73B12</t>
  </si>
  <si>
    <t>BBNPG-F02000</t>
  </si>
  <si>
    <t>BBNPG-F06000</t>
  </si>
  <si>
    <t>BBNPG-F08000</t>
  </si>
  <si>
    <t>BBNPG-F10000</t>
  </si>
  <si>
    <t>BBNPG-F48000</t>
  </si>
  <si>
    <t>BBNPG-F49000</t>
  </si>
  <si>
    <t>BBNPTWG-F11A07</t>
  </si>
  <si>
    <t>BBTNPC-F08A12</t>
  </si>
  <si>
    <t>BBTNPC-F10A12</t>
  </si>
  <si>
    <t>BBTNPC-F11A12</t>
  </si>
  <si>
    <t>BBTTB5-F11000</t>
  </si>
  <si>
    <t>BCR14-F04000</t>
  </si>
  <si>
    <t>BCR14-F06000</t>
  </si>
  <si>
    <t>BCR14-F08000</t>
  </si>
  <si>
    <t>BCR16G-F08000</t>
  </si>
  <si>
    <t>BLK195-F06000</t>
  </si>
  <si>
    <t>BN2CG-F04B01</t>
  </si>
  <si>
    <t>BN2CG-F04B02</t>
  </si>
  <si>
    <t>BN2CG-F04B08</t>
  </si>
  <si>
    <t>BN2CG-F06B01</t>
  </si>
  <si>
    <t>BN2CG-F06B04</t>
  </si>
  <si>
    <t>BN2CS-F06B01</t>
  </si>
  <si>
    <t>BNEB-F04000</t>
  </si>
  <si>
    <t>BNEB-F06000</t>
  </si>
  <si>
    <t>BNETB-F06A07</t>
  </si>
  <si>
    <t>BNETB-F06A10</t>
  </si>
  <si>
    <t>BNETB-F06A11</t>
  </si>
  <si>
    <t>BNETB-F06A44</t>
  </si>
  <si>
    <t>BXNS3-000000</t>
  </si>
  <si>
    <t>CBEB-F04000</t>
  </si>
  <si>
    <t>CBEB-F06000</t>
  </si>
  <si>
    <t>CBETB-F04A07</t>
  </si>
  <si>
    <t>CBETB-F06A07</t>
  </si>
  <si>
    <t>CBETB-F06A11</t>
  </si>
  <si>
    <t>CBETB-F06A12</t>
  </si>
  <si>
    <t>FTPG-D21A12</t>
  </si>
  <si>
    <t>HBCRC16-F04B06</t>
  </si>
  <si>
    <t>HBCRC16-F04B07</t>
  </si>
  <si>
    <t>HBCRC16-F06B01</t>
  </si>
  <si>
    <t>HBCRC16-F06B02</t>
  </si>
  <si>
    <t>HBCRC16-F06B03</t>
  </si>
  <si>
    <t>HBCRC16-F06B05</t>
  </si>
  <si>
    <t>HBCRC16-F06B06</t>
  </si>
  <si>
    <t>HBCRC16-F06B07</t>
  </si>
  <si>
    <t>HBCRCT16-F02P13</t>
  </si>
  <si>
    <t>HBCRCT16-F04P13</t>
  </si>
  <si>
    <t>HBCRCT16-F06P13</t>
  </si>
  <si>
    <t>HBCRCT16-F06P49</t>
  </si>
  <si>
    <t>IJF3-B01000</t>
  </si>
  <si>
    <t>IJF3-B13000</t>
  </si>
  <si>
    <t>IJF4-B01000</t>
  </si>
  <si>
    <t>IJF4-B10000</t>
  </si>
  <si>
    <t>IJF4-B13000</t>
  </si>
  <si>
    <t>IJF5-B01000</t>
  </si>
  <si>
    <t>IJF5-B13000</t>
  </si>
  <si>
    <t>IPTE-D08000</t>
  </si>
  <si>
    <t>LBB3-F03000</t>
  </si>
  <si>
    <t>LBB3-F04000</t>
  </si>
  <si>
    <t>LBB3-F05000</t>
  </si>
  <si>
    <t>LBB3-F06000</t>
  </si>
  <si>
    <t>LBB3-F08000</t>
  </si>
  <si>
    <t>LBB4-F10000</t>
  </si>
  <si>
    <t>LBTB3-F02A12</t>
  </si>
  <si>
    <t>LBTB3-F04A10</t>
  </si>
  <si>
    <t>LBTB3-F04A12</t>
  </si>
  <si>
    <t>LBTB3-F04A35</t>
  </si>
  <si>
    <t>LBTB3-F06A07</t>
  </si>
  <si>
    <t>LBTB3-F06A10</t>
  </si>
  <si>
    <t>LBTB3-F06A12</t>
  </si>
  <si>
    <t>LBTB3-F06A44</t>
  </si>
  <si>
    <t>MFR3-B01000</t>
  </si>
  <si>
    <t>MFR3-B02000</t>
  </si>
  <si>
    <t>MFR3-B07000</t>
  </si>
  <si>
    <t>MFR3-B15000</t>
  </si>
  <si>
    <t>MFR3-B16000</t>
  </si>
  <si>
    <t>NPSH16-F08000</t>
  </si>
  <si>
    <t>NPSH16-F11000</t>
  </si>
  <si>
    <t>NPSH8-F08000</t>
  </si>
  <si>
    <t>NSB-000000</t>
  </si>
  <si>
    <t>NSC-B01000</t>
  </si>
  <si>
    <t>NSTB-A07000</t>
  </si>
  <si>
    <t>NSTB-A10000</t>
  </si>
  <si>
    <t>NSTB-A11000</t>
  </si>
  <si>
    <t>NSTC-A11B01</t>
  </si>
  <si>
    <t>NSWZR15-C01000</t>
  </si>
  <si>
    <t>PGSAA-D11000</t>
  </si>
  <si>
    <t>PGSAA-D15000</t>
  </si>
  <si>
    <t>PGSAA-D16000</t>
  </si>
  <si>
    <t>PGSBB-D10000</t>
  </si>
  <si>
    <t>PGSBB-D13000</t>
  </si>
  <si>
    <t>PGSBB-D17000</t>
  </si>
  <si>
    <t>PGSBB-D19000</t>
  </si>
  <si>
    <t>PGSCC-D09000</t>
  </si>
  <si>
    <t>PGSCC-D13000</t>
  </si>
  <si>
    <t>PGSFF-D12000</t>
  </si>
  <si>
    <t>PGSFF-D13000</t>
  </si>
  <si>
    <t>PGSHH-D10000</t>
  </si>
  <si>
    <t>PGSHH-D12000</t>
  </si>
  <si>
    <t>PGSHH-D14000</t>
  </si>
  <si>
    <t>PGSHH-D19000</t>
  </si>
  <si>
    <t>PGSPP-D11000</t>
  </si>
  <si>
    <t>PGSPP-D15000</t>
  </si>
  <si>
    <t>PGSQ-D10000</t>
  </si>
  <si>
    <t>PGSQ-D16000</t>
  </si>
  <si>
    <t>SEGH14-F03000</t>
  </si>
  <si>
    <t>SEGH14-F04000</t>
  </si>
  <si>
    <t>SEGH14-F05000</t>
  </si>
  <si>
    <t>SEGH14-F06000</t>
  </si>
  <si>
    <t>SEGH14-F08000</t>
  </si>
  <si>
    <t>SEGH16-F03000</t>
  </si>
  <si>
    <t>SEGH16-F04000</t>
  </si>
  <si>
    <t>SEGH16-F05000</t>
  </si>
  <si>
    <t>SEGH16-F06000</t>
  </si>
  <si>
    <t>SEGH16-F07000</t>
  </si>
  <si>
    <t>SEGH16-F08000</t>
  </si>
  <si>
    <t>SEGH20-F02000</t>
  </si>
  <si>
    <t>SEGH20-F04000</t>
  </si>
  <si>
    <t>SEGH20-F05000</t>
  </si>
  <si>
    <t>SEGHT14-F03A07</t>
  </si>
  <si>
    <t>SEGHT14-F03A12</t>
  </si>
  <si>
    <t>SEGHT14-F03A44</t>
  </si>
  <si>
    <t>SEGHT14-F04A12</t>
  </si>
  <si>
    <t>SEGHT14-F05A07</t>
  </si>
  <si>
    <t>SEGHT14-F05A12</t>
  </si>
  <si>
    <t>SEGHT14-F06A07</t>
  </si>
  <si>
    <t>SEGHT14-F06A12</t>
  </si>
  <si>
    <t>SEGHT14-F08A07</t>
  </si>
  <si>
    <t>SEGHT14-F08A12</t>
  </si>
  <si>
    <t>SEGHT16-F01A12</t>
  </si>
  <si>
    <t>SEGHT16-F02A07</t>
  </si>
  <si>
    <t>SEGHT16-F02A11</t>
  </si>
  <si>
    <t>SEGHT16-F02A12</t>
  </si>
  <si>
    <t>SEGHT16-F02A44</t>
  </si>
  <si>
    <t>SEGHT16-F03A07</t>
  </si>
  <si>
    <t>SEGHT16-F03A12</t>
  </si>
  <si>
    <t>SEGHT16-F06A12</t>
  </si>
  <si>
    <t>SEGHT16-F08A11</t>
  </si>
  <si>
    <t>SEGHT16-F08A12</t>
  </si>
  <si>
    <t>SEGHT16-F08A44</t>
  </si>
  <si>
    <t>SEGHT20-F04A44</t>
  </si>
  <si>
    <t>SEGHT20-F05A44</t>
  </si>
  <si>
    <t>SEGHT20-F06A44</t>
  </si>
  <si>
    <t>SEGHT20-L06A12</t>
  </si>
  <si>
    <t>SIUT-D09A07</t>
  </si>
  <si>
    <t>SIUT-D10A07</t>
  </si>
  <si>
    <t>SIUT-D12A08</t>
  </si>
  <si>
    <t>SIUT-D14A08</t>
  </si>
  <si>
    <t>SIUT-D16A07</t>
  </si>
  <si>
    <t>SIUT-D17A07</t>
  </si>
  <si>
    <t>SIUT-D21A08</t>
  </si>
  <si>
    <t>SPG-D12000</t>
  </si>
  <si>
    <t>STPG-D14A07</t>
  </si>
  <si>
    <t>UNPFR5-F08B12</t>
  </si>
  <si>
    <t>UNPFR5-F08B13</t>
  </si>
  <si>
    <t>UNPFR5-F10B01</t>
  </si>
  <si>
    <t>UNPFR5-F10B03</t>
  </si>
  <si>
    <t>UNPFR5-F10B12</t>
  </si>
  <si>
    <t>UNPFR5-F10B15</t>
  </si>
  <si>
    <t>UNPFR5-F11B03</t>
  </si>
  <si>
    <t>UNPFR5-F11B07</t>
  </si>
  <si>
    <t>UNPFR5-F11B15</t>
  </si>
  <si>
    <t>UNPFR5-F11B16</t>
  </si>
  <si>
    <t>USEGH16-F02000</t>
  </si>
  <si>
    <t>USEGH16-F03000</t>
  </si>
  <si>
    <t>USEGH16-F04000</t>
  </si>
  <si>
    <t>USEGH16-F05000</t>
  </si>
  <si>
    <t>USEGH16-F06000</t>
  </si>
  <si>
    <t>USEGHT-D43A07</t>
  </si>
  <si>
    <t>USEGHT-D43A12</t>
  </si>
  <si>
    <t>USEGHT-D44A07</t>
  </si>
  <si>
    <t>USEGHT-D44A12</t>
  </si>
  <si>
    <t>USGSH11-F04000</t>
  </si>
  <si>
    <t>USGSH11-F06000</t>
  </si>
  <si>
    <t>USGSH35-C01F04</t>
  </si>
  <si>
    <t>USGSH35-C01F06</t>
  </si>
  <si>
    <t>USGSH44-C01F04</t>
  </si>
  <si>
    <t>USGSH44-C01F06</t>
  </si>
  <si>
    <t>USGTSH26-P54000</t>
  </si>
  <si>
    <t>USGTSH37-F04000</t>
  </si>
  <si>
    <t>USGTSH38-P56000</t>
  </si>
  <si>
    <t>USGTSH38-P57000</t>
  </si>
  <si>
    <t>UTBN2CG-F06A12</t>
  </si>
  <si>
    <t>XBT4S-A12000</t>
  </si>
  <si>
    <t>XCN4S-000000</t>
  </si>
  <si>
    <t>XCN5S-000000</t>
  </si>
  <si>
    <t>XCNT3S-A07000</t>
  </si>
  <si>
    <t>XCNT3S-A10000</t>
  </si>
  <si>
    <t>XCNT3S-A11000</t>
  </si>
  <si>
    <t>XCNT3S-A12000</t>
  </si>
  <si>
    <t>XCNT4S-A07000</t>
  </si>
  <si>
    <t>XCNT4S-A10000</t>
  </si>
  <si>
    <t>XCNT4S-A11000</t>
  </si>
  <si>
    <t>XCNT5S-A07000</t>
  </si>
  <si>
    <t>XCNT5S-A11000</t>
  </si>
  <si>
    <t>XCON3-000000</t>
  </si>
  <si>
    <t>XGLB3-A09000</t>
  </si>
  <si>
    <t>XGLB5-A09000</t>
  </si>
  <si>
    <t>XHJB3-B01000</t>
  </si>
  <si>
    <t>XHJB3-B02000</t>
  </si>
  <si>
    <t>XHJB3-B04000</t>
  </si>
  <si>
    <t>XHJB3-B15000</t>
  </si>
  <si>
    <t>XJB25-B01000</t>
  </si>
  <si>
    <t>XJB3-B02000</t>
  </si>
  <si>
    <t>XJB3-B05000</t>
  </si>
  <si>
    <t>XJB3-B15000</t>
  </si>
  <si>
    <t>XJB3-B16000</t>
  </si>
  <si>
    <t>XJB4-B10000</t>
  </si>
  <si>
    <t>XJB4-B13000</t>
  </si>
  <si>
    <t>XJB4-B15000</t>
  </si>
  <si>
    <t>XJB4-B16000</t>
  </si>
  <si>
    <t>XJB4S-B01000</t>
  </si>
  <si>
    <t>XJB5-B01000</t>
  </si>
  <si>
    <t>XJB5-B06000</t>
  </si>
  <si>
    <t>XJB5S-B01000</t>
  </si>
  <si>
    <t>XJBT3S-P13000</t>
  </si>
  <si>
    <t>XJBTT3S-000000</t>
  </si>
  <si>
    <t>Four Thousand Two Hundred Four and 15 cents NZD</t>
  </si>
  <si>
    <t>One Thousand Two Hundred Sixty Six and 34 cents NZD</t>
  </si>
  <si>
    <t>40% Discount as per Platinum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</si>
</sst>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6"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6">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2" fillId="0" borderId="0"/>
    <xf numFmtId="43" fontId="21" fillId="0" borderId="0" applyFon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cellStyleXfs>
  <cellXfs count="15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1" fillId="0" borderId="0" xfId="0" applyNumberFormat="1" applyFont="1"/>
    <xf numFmtId="0" fontId="31" fillId="0" borderId="0" xfId="0" applyFont="1" applyAlignment="1">
      <alignment horizontal="right"/>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2" fontId="31" fillId="0" borderId="0" xfId="0" applyNumberFormat="1"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6">
    <cellStyle name="Comma 2" xfId="7" xr:uid="{6D8FE92F-E479-4357-8BDB-152101E67257}"/>
    <cellStyle name="Comma 2 2" xfId="4756" xr:uid="{7C9F0C6C-E3C8-45A1-BA81-839F919766E3}"/>
    <cellStyle name="Comma 2 2 2" xfId="5328" xr:uid="{ECAC55AB-DDC3-44F6-9A1D-E54216C9A4FE}"/>
    <cellStyle name="Comma 2 2 2 2" xfId="5333" xr:uid="{A681197E-07A8-4828-895F-00DDA60286B9}"/>
    <cellStyle name="Comma 2 2 3" xfId="5325" xr:uid="{C741A13F-7AFD-4F65-A3E9-0A2FD45C4746}"/>
    <cellStyle name="Comma 2 2 4" xfId="5320" xr:uid="{94E06531-9920-4DF1-8B28-CD6DDA49D3BE}"/>
    <cellStyle name="Comma 3" xfId="4289" xr:uid="{EF704DD6-87B0-4836-BA3A-C4E68F2A6CFE}"/>
    <cellStyle name="Comma 3 2" xfId="4757" xr:uid="{5A7C1704-8FC2-4E16-BF20-88E6FF48FB1D}"/>
    <cellStyle name="Comma 3 2 2" xfId="5329" xr:uid="{42C56A69-3B80-4441-957F-457F1BF8BB38}"/>
    <cellStyle name="Comma 3 2 2 2" xfId="5334" xr:uid="{91518FEA-00E4-408A-BD0A-57C4320789D8}"/>
    <cellStyle name="Comma 3 2 3" xfId="5332" xr:uid="{245D3023-1699-46E0-ABA7-5432E956C5A3}"/>
    <cellStyle name="Comma 3 2 4" xfId="5321" xr:uid="{4CDF4883-579A-4435-B201-F7B939E4067C}"/>
    <cellStyle name="Currency 10" xfId="8" xr:uid="{5AC269A1-760E-44CC-85C1-384A046B8467}"/>
    <cellStyle name="Currency 10 2" xfId="9" xr:uid="{405D001B-5976-4FCE-8985-EB01CE8F8F9F}"/>
    <cellStyle name="Currency 10 2 2" xfId="3665" xr:uid="{F0C119A9-B931-4625-8E8A-03969B630755}"/>
    <cellStyle name="Currency 10 2 2 2" xfId="4483" xr:uid="{241EE9FE-6197-450B-AFDB-AF7C1D6FA494}"/>
    <cellStyle name="Currency 10 2 3" xfId="4484" xr:uid="{DAB7E154-E0B5-422E-9E09-900CB563D36F}"/>
    <cellStyle name="Currency 10 3" xfId="10" xr:uid="{F40C67FC-36F6-4FCE-A980-43197848F373}"/>
    <cellStyle name="Currency 10 3 2" xfId="3666" xr:uid="{D81DA982-9345-4F17-BF73-6B3ED7FB48F0}"/>
    <cellStyle name="Currency 10 3 2 2" xfId="4485" xr:uid="{B0B8CFB4-0112-4099-8AD0-4952BCA3FADD}"/>
    <cellStyle name="Currency 10 3 3" xfId="4486" xr:uid="{BE53AE9F-B1D8-4A38-9FB4-880774D97236}"/>
    <cellStyle name="Currency 10 4" xfId="3667" xr:uid="{96871616-09D1-4AFE-957D-E88225065122}"/>
    <cellStyle name="Currency 10 4 2" xfId="4487" xr:uid="{80200D27-317E-4EB6-906F-D11409E1365C}"/>
    <cellStyle name="Currency 10 5" xfId="4488" xr:uid="{BE148852-ABF4-42C0-89DB-535DC551CAF8}"/>
    <cellStyle name="Currency 10 6" xfId="4679" xr:uid="{EA512E96-2B8E-4458-BEBD-B768B43C36DA}"/>
    <cellStyle name="Currency 11" xfId="11" xr:uid="{0D9AE63C-358D-4C4B-8A97-D216A1F7B693}"/>
    <cellStyle name="Currency 11 2" xfId="12" xr:uid="{E1CC5688-5B80-47C4-A4ED-2FDF3C9AC23B}"/>
    <cellStyle name="Currency 11 2 2" xfId="3668" xr:uid="{5C06BBA9-735F-4F3A-8C6E-FA18F03EB63D}"/>
    <cellStyle name="Currency 11 2 2 2" xfId="4489" xr:uid="{E8958F74-5FA7-4861-9EFE-8B4AAB8ABEF6}"/>
    <cellStyle name="Currency 11 2 3" xfId="4490" xr:uid="{0916D391-53FD-4B8D-8F42-67775B4A1AA1}"/>
    <cellStyle name="Currency 11 3" xfId="13" xr:uid="{16CFDEF7-7E74-4A03-ADB9-CFCAF1587D96}"/>
    <cellStyle name="Currency 11 3 2" xfId="3669" xr:uid="{8096A2F3-BDD8-478D-A636-83AB6072EB50}"/>
    <cellStyle name="Currency 11 3 2 2" xfId="4491" xr:uid="{81C4D166-34FB-4737-8F12-0F08280DE810}"/>
    <cellStyle name="Currency 11 3 3" xfId="4492" xr:uid="{1BFE9F2E-8CE7-4838-AAF5-F9BFD7992167}"/>
    <cellStyle name="Currency 11 4" xfId="3670" xr:uid="{EBFF8AAB-0B2D-445A-BF2E-B79041D448C4}"/>
    <cellStyle name="Currency 11 4 2" xfId="4493" xr:uid="{898A59F8-68F9-4940-9887-017F418FE852}"/>
    <cellStyle name="Currency 11 5" xfId="4290" xr:uid="{9C54C019-81E5-49FA-AC31-3ADDEE6DF741}"/>
    <cellStyle name="Currency 11 5 2" xfId="4494" xr:uid="{E2949C76-4C3B-4C8F-B51A-47EF430865C0}"/>
    <cellStyle name="Currency 11 5 3" xfId="4711" xr:uid="{2C269F7D-1A6F-4F97-911E-F9FD00A69D89}"/>
    <cellStyle name="Currency 11 5 3 2" xfId="5316" xr:uid="{83CCE7BE-76C4-4B94-9B5C-AC5B25FE9A29}"/>
    <cellStyle name="Currency 11 5 3 3" xfId="4758" xr:uid="{6D17C533-6B39-49C2-8590-5541206732D7}"/>
    <cellStyle name="Currency 11 5 4" xfId="4688" xr:uid="{9A34D9A6-D847-4D12-866A-B70527547639}"/>
    <cellStyle name="Currency 11 6" xfId="4680" xr:uid="{CF4224E4-EDF4-4A68-8FAC-653BDF3D4B7D}"/>
    <cellStyle name="Currency 12" xfId="14" xr:uid="{C1FEDCD8-640E-4336-BD5A-373094218239}"/>
    <cellStyle name="Currency 12 2" xfId="15" xr:uid="{17C941E5-BAB5-4FFB-8FFB-6322ADAEBF72}"/>
    <cellStyle name="Currency 12 2 2" xfId="3671" xr:uid="{09C96E1A-265A-4020-8322-BCC5EBC15CBB}"/>
    <cellStyle name="Currency 12 2 2 2" xfId="4495" xr:uid="{1A2002B9-35A4-42D3-BFF3-9237D44EF233}"/>
    <cellStyle name="Currency 12 2 3" xfId="4496" xr:uid="{B43001F4-4062-4B49-A851-A8AE406B23A7}"/>
    <cellStyle name="Currency 12 3" xfId="3672" xr:uid="{C600F76C-57D2-4D9C-901F-6A8E01A5133F}"/>
    <cellStyle name="Currency 12 3 2" xfId="4497" xr:uid="{7E884C77-1381-46F2-A118-8B23B623895B}"/>
    <cellStyle name="Currency 12 4" xfId="4498" xr:uid="{4CC7FCB0-64AC-483E-8B73-C4F83449689F}"/>
    <cellStyle name="Currency 13" xfId="16" xr:uid="{80C9D0EA-6D61-44E4-892B-5D331E2B41B4}"/>
    <cellStyle name="Currency 13 2" xfId="4292" xr:uid="{6C85C104-847E-4F35-A819-E76818C7F085}"/>
    <cellStyle name="Currency 13 3" xfId="4293" xr:uid="{A0670C58-55B8-4031-8493-5169EBC93259}"/>
    <cellStyle name="Currency 13 3 2" xfId="4760" xr:uid="{3C451BA9-14A3-47A1-8842-E7C8E0611D6F}"/>
    <cellStyle name="Currency 13 4" xfId="4291" xr:uid="{C70A55C6-1A61-4B19-8899-62C15D5C83E0}"/>
    <cellStyle name="Currency 13 5" xfId="4759" xr:uid="{28B681EB-5F0B-470F-880F-24B108C1DABD}"/>
    <cellStyle name="Currency 14" xfId="17" xr:uid="{37471DC8-EAE3-477E-A292-91BFA9AADB40}"/>
    <cellStyle name="Currency 14 2" xfId="3673" xr:uid="{53348EEB-F075-40C0-B4D8-0820CDDE2C5F}"/>
    <cellStyle name="Currency 14 2 2" xfId="4499" xr:uid="{57125137-AD5D-48A4-B6A8-0719517A9949}"/>
    <cellStyle name="Currency 14 3" xfId="4500" xr:uid="{D7F918FB-D9E1-4F01-87E0-A0FF42D80D18}"/>
    <cellStyle name="Currency 15" xfId="4385" xr:uid="{7578BB85-B591-4C64-80B0-DD6BA84CC76D}"/>
    <cellStyle name="Currency 17" xfId="4294" xr:uid="{BDCBC6F0-6E67-49F2-92CC-11829F4F13FE}"/>
    <cellStyle name="Currency 2" xfId="18" xr:uid="{187FC7E4-A6F6-4470-8B48-2A0A14A2D572}"/>
    <cellStyle name="Currency 2 2" xfId="19" xr:uid="{1113C658-0606-4EA1-8B12-AA3D5F361447}"/>
    <cellStyle name="Currency 2 2 2" xfId="20" xr:uid="{1D29FA8A-2076-4192-927B-9E948AC323E7}"/>
    <cellStyle name="Currency 2 2 2 2" xfId="21" xr:uid="{EDA6715C-B486-4213-BC04-84F8394BFD75}"/>
    <cellStyle name="Currency 2 2 2 2 2" xfId="4761" xr:uid="{22E133D2-D814-4DAB-8FE7-A2ED47E4819D}"/>
    <cellStyle name="Currency 2 2 2 3" xfId="22" xr:uid="{D902A75A-6472-41D2-878A-7B841C088E4F}"/>
    <cellStyle name="Currency 2 2 2 3 2" xfId="3674" xr:uid="{DDFD8968-A450-4CBE-BC46-866B24DDD86D}"/>
    <cellStyle name="Currency 2 2 2 3 2 2" xfId="4501" xr:uid="{260D65B6-0920-46E3-B99A-38D99D5E118D}"/>
    <cellStyle name="Currency 2 2 2 3 3" xfId="4502" xr:uid="{F72FDE58-5591-4334-AB2D-9470BB70B9A0}"/>
    <cellStyle name="Currency 2 2 2 4" xfId="3675" xr:uid="{96294DAF-007F-4304-9C1D-48608839186D}"/>
    <cellStyle name="Currency 2 2 2 4 2" xfId="4503" xr:uid="{05FAE8BF-7A02-43A5-8D5C-17C31ED1CFA8}"/>
    <cellStyle name="Currency 2 2 2 5" xfId="4504" xr:uid="{71666037-691C-42BC-8541-B9819D832DC8}"/>
    <cellStyle name="Currency 2 2 3" xfId="3676" xr:uid="{B963353A-E933-48FA-B9E4-E8225CE0E452}"/>
    <cellStyle name="Currency 2 2 3 2" xfId="4505" xr:uid="{7C216D9C-AA84-4DDB-89BD-66CADC237538}"/>
    <cellStyle name="Currency 2 2 4" xfId="4506" xr:uid="{7041E498-3F73-4398-A4F3-FA45B9AA1AF4}"/>
    <cellStyle name="Currency 2 3" xfId="23" xr:uid="{FAD07B3A-31A8-4954-8121-D2916F78B81C}"/>
    <cellStyle name="Currency 2 3 2" xfId="3677" xr:uid="{412CE6EF-046C-4580-9189-7B351321A88F}"/>
    <cellStyle name="Currency 2 3 2 2" xfId="4507" xr:uid="{28DA6463-602D-4674-B7BF-6648E348F563}"/>
    <cellStyle name="Currency 2 3 3" xfId="4508" xr:uid="{4DB945E2-BF2F-4922-8BDE-F7D7299B2CE1}"/>
    <cellStyle name="Currency 2 4" xfId="3678" xr:uid="{E0C8F247-3D4C-48E0-8083-DA5F0D9FA2C2}"/>
    <cellStyle name="Currency 2 4 2" xfId="4418" xr:uid="{3DC55877-C7CA-4CD3-943C-E4DE4E4DDCA9}"/>
    <cellStyle name="Currency 2 5" xfId="4419" xr:uid="{0E7BCF33-C7FB-411C-80BA-A32A41C66624}"/>
    <cellStyle name="Currency 2 5 2" xfId="4420" xr:uid="{36BBC2D1-7904-42B2-9989-76F3D9840E52}"/>
    <cellStyle name="Currency 2 6" xfId="4421" xr:uid="{9510EB48-75C2-406C-A550-88A4E41291BF}"/>
    <cellStyle name="Currency 3" xfId="24" xr:uid="{AC3A3BC6-67B3-459A-B96F-F4C6A09C43E3}"/>
    <cellStyle name="Currency 3 2" xfId="25" xr:uid="{109582BD-8A1D-4BBA-9D54-925406C3A620}"/>
    <cellStyle name="Currency 3 2 2" xfId="3679" xr:uid="{357B8AF2-A5AF-42E1-AFBB-A100B52428A7}"/>
    <cellStyle name="Currency 3 2 2 2" xfId="4509" xr:uid="{17BE20A0-CE53-4EEE-BAC1-EFBF5526D63B}"/>
    <cellStyle name="Currency 3 2 3" xfId="4510" xr:uid="{953AFE85-6564-4BDA-9246-2C33BA1D65C4}"/>
    <cellStyle name="Currency 3 3" xfId="26" xr:uid="{4C3D0AF1-6C2F-4EFF-AC0F-0EE48A804379}"/>
    <cellStyle name="Currency 3 3 2" xfId="3680" xr:uid="{6DA7082B-C549-4EA9-95E8-BDAF5B7AEA6F}"/>
    <cellStyle name="Currency 3 3 2 2" xfId="4511" xr:uid="{8C262F29-C4E7-4144-BE71-853A52247356}"/>
    <cellStyle name="Currency 3 3 3" xfId="4512" xr:uid="{DED3A9F6-4CE4-4C1E-814F-8B4E7ACA9EAC}"/>
    <cellStyle name="Currency 3 4" xfId="27" xr:uid="{32544783-FFA7-4B25-92C9-EB3171B8F2F5}"/>
    <cellStyle name="Currency 3 4 2" xfId="3681" xr:uid="{F6425901-94D7-44FE-8176-FCB614ED9B80}"/>
    <cellStyle name="Currency 3 4 2 2" xfId="4513" xr:uid="{AFB04B22-2BF7-40A5-BAC9-57F245E7767B}"/>
    <cellStyle name="Currency 3 4 3" xfId="4514" xr:uid="{4B3B06D4-1D7D-42B9-81FD-8E86F5927E7B}"/>
    <cellStyle name="Currency 3 5" xfId="3682" xr:uid="{A1A1BC1D-873F-41E1-B9A3-7B91D7A47E71}"/>
    <cellStyle name="Currency 3 5 2" xfId="4515" xr:uid="{7EC9FF1D-3C3D-44E4-B749-FF94A2A577D1}"/>
    <cellStyle name="Currency 3 6" xfId="4516" xr:uid="{473BFB45-D749-44FC-AA40-2A0027789B93}"/>
    <cellStyle name="Currency 4" xfId="28" xr:uid="{9F0A6049-F12C-4C15-AB0A-2F2F867EC52E}"/>
    <cellStyle name="Currency 4 2" xfId="29" xr:uid="{42446D81-A0E9-4143-85B9-D47DFC458CAA}"/>
    <cellStyle name="Currency 4 2 2" xfId="3683" xr:uid="{DF373A50-C6DC-4458-B759-AB7BE61998AF}"/>
    <cellStyle name="Currency 4 2 2 2" xfId="4517" xr:uid="{4714F58A-9795-4FBF-9B00-0524A53EFEA5}"/>
    <cellStyle name="Currency 4 2 3" xfId="4518" xr:uid="{C45BA508-6879-4FE0-BF6F-E4C52FABE27B}"/>
    <cellStyle name="Currency 4 3" xfId="30" xr:uid="{F01DACE7-51BD-4436-B2C2-31606E25824C}"/>
    <cellStyle name="Currency 4 3 2" xfId="3684" xr:uid="{58E623AB-2C07-4ACC-BE25-302434F0338B}"/>
    <cellStyle name="Currency 4 3 2 2" xfId="4519" xr:uid="{02997105-948E-4241-B933-59D1DA91BE70}"/>
    <cellStyle name="Currency 4 3 3" xfId="4520" xr:uid="{E901FFAC-3787-4279-973C-40C6FC307DE4}"/>
    <cellStyle name="Currency 4 4" xfId="3685" xr:uid="{6EA17317-22B0-4EBE-AB8F-7CC0E13A1068}"/>
    <cellStyle name="Currency 4 4 2" xfId="4521" xr:uid="{014B10BE-77A8-42A7-B9AA-5F9B62D413E6}"/>
    <cellStyle name="Currency 4 5" xfId="4295" xr:uid="{D0332B3E-79FD-4823-8039-C58957A22BB7}"/>
    <cellStyle name="Currency 4 5 2" xfId="4522" xr:uid="{BA54CB28-C1C0-4E38-B50A-56740A9D80BF}"/>
    <cellStyle name="Currency 4 5 3" xfId="4712" xr:uid="{BC67F72B-024D-4407-8F58-D1F9778D90FD}"/>
    <cellStyle name="Currency 4 5 3 2" xfId="5317" xr:uid="{7155D273-0103-44A8-A1C2-6012D9843520}"/>
    <cellStyle name="Currency 4 5 3 3" xfId="4762" xr:uid="{E2F8BDA4-7A6D-482A-8A28-6B724E084036}"/>
    <cellStyle name="Currency 4 5 4" xfId="4689" xr:uid="{DC9698B3-CF53-4ADE-80FE-1AF085F11803}"/>
    <cellStyle name="Currency 4 6" xfId="4681" xr:uid="{5490084D-4C63-4CA1-9905-99ECA927D5C2}"/>
    <cellStyle name="Currency 5" xfId="31" xr:uid="{CD3AC894-15A9-4074-88D0-767900927264}"/>
    <cellStyle name="Currency 5 2" xfId="32" xr:uid="{0BA2D9C7-0730-46FC-ACD7-78EB37426B86}"/>
    <cellStyle name="Currency 5 2 2" xfId="3686" xr:uid="{EC1F6BBC-5CF4-4023-9313-E2F80DB2E808}"/>
    <cellStyle name="Currency 5 2 2 2" xfId="4523" xr:uid="{B57ECA72-9138-4E4A-9CA0-7581727E3D7E}"/>
    <cellStyle name="Currency 5 2 3" xfId="4524" xr:uid="{4465DCF5-FE87-4E1C-BFC9-2969F3FD50AB}"/>
    <cellStyle name="Currency 5 3" xfId="4296" xr:uid="{FCA38675-2697-41C2-8B69-3A355869E069}"/>
    <cellStyle name="Currency 5 3 2" xfId="4620" xr:uid="{438B6827-C5C5-4D0B-A752-58CE35305875}"/>
    <cellStyle name="Currency 5 3 2 2" xfId="5307" xr:uid="{69A5B350-6F5B-42AD-A71A-C188C04EE683}"/>
    <cellStyle name="Currency 5 3 2 3" xfId="4764" xr:uid="{1D0BF8D6-3F8D-4B1D-9B10-186F12F998E4}"/>
    <cellStyle name="Currency 5 4" xfId="4763" xr:uid="{7DEB649D-A22F-4558-9DAF-D497D0C78590}"/>
    <cellStyle name="Currency 6" xfId="33" xr:uid="{CA0AEF9A-AF0A-48DB-9D28-B8174B4F740D}"/>
    <cellStyle name="Currency 6 2" xfId="3687" xr:uid="{7E169B79-C94D-4615-BF75-DD0B0977C525}"/>
    <cellStyle name="Currency 6 2 2" xfId="4525" xr:uid="{70C31026-0653-4F84-8124-CBDCEF2AD4BA}"/>
    <cellStyle name="Currency 6 3" xfId="4297" xr:uid="{2C184472-AE5D-4B74-A264-5CD300D3FE45}"/>
    <cellStyle name="Currency 6 3 2" xfId="4526" xr:uid="{1D197A2E-AF61-4B34-8591-B60BFC43C90E}"/>
    <cellStyle name="Currency 6 3 3" xfId="4713" xr:uid="{6AE292EB-ED49-4166-873E-A0AE71A84238}"/>
    <cellStyle name="Currency 6 3 3 2" xfId="5318" xr:uid="{EF91D9E7-6327-4C18-A45A-6E8B9BBC29A8}"/>
    <cellStyle name="Currency 6 3 3 3" xfId="4765" xr:uid="{3872A132-36F9-4CA1-BC3D-E66DC73503F2}"/>
    <cellStyle name="Currency 6 3 4" xfId="4690" xr:uid="{FA0B512D-7383-4D00-9F63-C382663979D1}"/>
    <cellStyle name="Currency 6 4" xfId="4682" xr:uid="{9B87C1D0-3A62-435A-8D49-5B399425F1DE}"/>
    <cellStyle name="Currency 7" xfId="34" xr:uid="{E0BB45C9-C5C6-4BB6-979E-D0F1C9D26FC1}"/>
    <cellStyle name="Currency 7 2" xfId="35" xr:uid="{5D5C51AA-CF30-42D5-A33F-AC8F5CA1A202}"/>
    <cellStyle name="Currency 7 2 2" xfId="3688" xr:uid="{51E0B896-BFEF-4D1E-9A57-62F089119535}"/>
    <cellStyle name="Currency 7 2 2 2" xfId="4527" xr:uid="{73611B98-F51E-43E8-B935-E3A11CF462EA}"/>
    <cellStyle name="Currency 7 2 3" xfId="4528" xr:uid="{EC308044-2DBE-4241-832D-3E4F0E43E173}"/>
    <cellStyle name="Currency 7 3" xfId="3689" xr:uid="{F3167E5A-9605-45ED-B8BE-D7F78BCCF71E}"/>
    <cellStyle name="Currency 7 3 2" xfId="4529" xr:uid="{A8C197F5-A06B-46D5-9E71-55801D905CE5}"/>
    <cellStyle name="Currency 7 4" xfId="4530" xr:uid="{3940CA06-1999-4A39-93C9-827B97687ED8}"/>
    <cellStyle name="Currency 7 5" xfId="4683" xr:uid="{FE6B2BAF-AE0C-4E06-9A46-A7987D2B89A2}"/>
    <cellStyle name="Currency 8" xfId="36" xr:uid="{9600D5C9-1EDD-4492-9C28-738EBEA6EE01}"/>
    <cellStyle name="Currency 8 2" xfId="37" xr:uid="{5033DE22-436F-4BA7-B69A-B36141E6F318}"/>
    <cellStyle name="Currency 8 2 2" xfId="3690" xr:uid="{9D810151-F1C7-46AA-A86B-B48178649721}"/>
    <cellStyle name="Currency 8 2 2 2" xfId="4531" xr:uid="{119F1426-EB38-4F1F-9736-294FCD1CD905}"/>
    <cellStyle name="Currency 8 2 3" xfId="4532" xr:uid="{CF744724-7DB8-4F48-852C-6A784E5B51A7}"/>
    <cellStyle name="Currency 8 3" xfId="38" xr:uid="{68A2572E-8C32-4620-A549-D55BD37FCEE0}"/>
    <cellStyle name="Currency 8 3 2" xfId="3691" xr:uid="{76F1AEDD-13AE-445D-9530-2A9BDD3C8A34}"/>
    <cellStyle name="Currency 8 3 2 2" xfId="4533" xr:uid="{C4500BD4-1375-42F4-9AD2-35A36E636D19}"/>
    <cellStyle name="Currency 8 3 3" xfId="4534" xr:uid="{248E415B-1F39-4EC9-BFF5-8077AC469ED8}"/>
    <cellStyle name="Currency 8 4" xfId="39" xr:uid="{B1BA858E-CB25-436B-AE47-14F337A09194}"/>
    <cellStyle name="Currency 8 4 2" xfId="3692" xr:uid="{537AD07E-F861-4AAB-9987-3C64CB595E15}"/>
    <cellStyle name="Currency 8 4 2 2" xfId="4535" xr:uid="{DBE80524-9EC1-4CDF-98C3-DD80FF79E2C3}"/>
    <cellStyle name="Currency 8 4 3" xfId="4536" xr:uid="{27509D50-9B64-4BC2-8EC6-3BC910D76587}"/>
    <cellStyle name="Currency 8 5" xfId="3693" xr:uid="{FDEF4989-DF5F-46C0-945D-84C61E8F8543}"/>
    <cellStyle name="Currency 8 5 2" xfId="4537" xr:uid="{D06F7DC6-2AEC-49FD-A3A4-F2DFE726F638}"/>
    <cellStyle name="Currency 8 6" xfId="4538" xr:uid="{0DEE719E-71CD-4064-8AB1-6A73836C5423}"/>
    <cellStyle name="Currency 8 7" xfId="4684" xr:uid="{8C9D5959-4416-4DF8-88D8-CDD71A2F1695}"/>
    <cellStyle name="Currency 9" xfId="40" xr:uid="{97382378-BA6E-4760-BAC8-E70251707940}"/>
    <cellStyle name="Currency 9 2" xfId="41" xr:uid="{384EFB10-DB4D-41E1-8BA9-9606C53631F7}"/>
    <cellStyle name="Currency 9 2 2" xfId="3694" xr:uid="{E32F8C66-C9E5-428B-87B2-CE225B99319A}"/>
    <cellStyle name="Currency 9 2 2 2" xfId="4539" xr:uid="{E4ACA708-9572-41F4-A353-CABD7D78DCB7}"/>
    <cellStyle name="Currency 9 2 3" xfId="4540" xr:uid="{1A78E72C-B9AA-4D0B-83DC-17CCB9E7D286}"/>
    <cellStyle name="Currency 9 3" xfId="42" xr:uid="{692398B9-252E-49D6-BA12-8352B05D3C77}"/>
    <cellStyle name="Currency 9 3 2" xfId="3695" xr:uid="{6A4144A5-6568-4702-A5E3-95013D036869}"/>
    <cellStyle name="Currency 9 3 2 2" xfId="4541" xr:uid="{7A28E467-B239-4DB0-8642-E65C86F43999}"/>
    <cellStyle name="Currency 9 3 3" xfId="4542" xr:uid="{96B4313A-7A7F-451F-92A9-A7FB1DAA506F}"/>
    <cellStyle name="Currency 9 4" xfId="3696" xr:uid="{B9D38826-775D-4C97-8FFF-4E06AD19592B}"/>
    <cellStyle name="Currency 9 4 2" xfId="4543" xr:uid="{50D008C4-E8F3-4D41-A620-5ECCF1276A1B}"/>
    <cellStyle name="Currency 9 5" xfId="4298" xr:uid="{49F2AE19-61EB-40A2-84C8-943B8DD8F106}"/>
    <cellStyle name="Currency 9 5 2" xfId="4544" xr:uid="{347065A6-4B1C-4DDA-BC07-20F53F77090A}"/>
    <cellStyle name="Currency 9 5 3" xfId="4714" xr:uid="{27A5CA53-D88B-4113-BA7B-4B83BC0E7257}"/>
    <cellStyle name="Currency 9 5 4" xfId="4691" xr:uid="{1F0A1182-6EEE-40EB-8695-343EA47B1E47}"/>
    <cellStyle name="Currency 9 6" xfId="4685" xr:uid="{3687235A-4060-45D8-8B86-DCEBCEC3F11B}"/>
    <cellStyle name="Hyperlink 2" xfId="6" xr:uid="{6CFFD761-E1C4-4FFC-9C82-FDD569F38491}"/>
    <cellStyle name="Hyperlink 3" xfId="43" xr:uid="{64B58F14-56CF-4242-9377-56A3C3119749}"/>
    <cellStyle name="Hyperlink 3 2" xfId="4386" xr:uid="{52A534B8-896E-4F80-8945-B8BECD356F01}"/>
    <cellStyle name="Hyperlink 3 3" xfId="4299" xr:uid="{DB86FA60-1D41-4B43-9038-86E74C63A22C}"/>
    <cellStyle name="Hyperlink 4" xfId="4300" xr:uid="{7CBB586C-BCFB-42B7-A17C-0DE173D52E1B}"/>
    <cellStyle name="Normal" xfId="0" builtinId="0"/>
    <cellStyle name="Normal 10" xfId="44" xr:uid="{EE980005-7F4A-4B6B-85FD-552EC7C98393}"/>
    <cellStyle name="Normal 10 10" xfId="93" xr:uid="{5CB72E5E-8E0B-49DE-9582-BF3F29710931}"/>
    <cellStyle name="Normal 10 10 2" xfId="94" xr:uid="{89617ABF-C933-4272-8526-959FB9FC3E03}"/>
    <cellStyle name="Normal 10 10 2 2" xfId="4302" xr:uid="{26EF6767-938C-42D2-A360-AFC56856F1ED}"/>
    <cellStyle name="Normal 10 10 2 3" xfId="4598" xr:uid="{D39E80BF-1BC0-4794-8E66-3D4510ECDCDA}"/>
    <cellStyle name="Normal 10 10 3" xfId="95" xr:uid="{207947C1-753F-4716-A221-4F3B8998A3BA}"/>
    <cellStyle name="Normal 10 10 4" xfId="96" xr:uid="{13085D54-ADDE-4134-9CA0-2A259406B67B}"/>
    <cellStyle name="Normal 10 11" xfId="97" xr:uid="{BE281288-65F6-46F6-81A8-923CF4099524}"/>
    <cellStyle name="Normal 10 11 2" xfId="98" xr:uid="{BD9B55F5-EC62-492F-B6B0-EB03DB1D72D9}"/>
    <cellStyle name="Normal 10 11 3" xfId="99" xr:uid="{10196EB0-A9B0-42FD-A5FD-B80AD7EA4819}"/>
    <cellStyle name="Normal 10 11 4" xfId="100" xr:uid="{22C28E64-8160-4C60-990E-D9A180AD8E40}"/>
    <cellStyle name="Normal 10 12" xfId="101" xr:uid="{BAF9C5AB-7CE0-4004-881E-3674A6730ACD}"/>
    <cellStyle name="Normal 10 12 2" xfId="102" xr:uid="{B6A0E6E5-5B5D-4C72-912D-964904CE748F}"/>
    <cellStyle name="Normal 10 13" xfId="103" xr:uid="{D02F5B1A-EC46-43D5-8AEE-C9953A5EC69C}"/>
    <cellStyle name="Normal 10 14" xfId="104" xr:uid="{107FEF43-A6CA-4AD4-B0B9-BE7B38E33E09}"/>
    <cellStyle name="Normal 10 15" xfId="105" xr:uid="{2FAFDC86-5903-46B1-A303-E9BC9490D4AB}"/>
    <cellStyle name="Normal 10 2" xfId="45" xr:uid="{94E82CCB-BC2D-4296-A173-E8CD81558A2A}"/>
    <cellStyle name="Normal 10 2 10" xfId="106" xr:uid="{5E14EB27-16D7-44D3-98AA-0BE894A4BBAA}"/>
    <cellStyle name="Normal 10 2 11" xfId="107" xr:uid="{53E816AC-1270-4268-9869-64A502C2931F}"/>
    <cellStyle name="Normal 10 2 2" xfId="108" xr:uid="{FF47E2A6-8FCD-462A-934F-D864CE6664C2}"/>
    <cellStyle name="Normal 10 2 2 2" xfId="109" xr:uid="{A75C34DB-1DC8-4C67-B654-071A28969C5A}"/>
    <cellStyle name="Normal 10 2 2 2 2" xfId="110" xr:uid="{2E9794FF-CCB8-41C3-B55F-CDAB4C7BB093}"/>
    <cellStyle name="Normal 10 2 2 2 2 2" xfId="111" xr:uid="{B9E89697-6A23-4E34-A0AB-A7CBF50A5619}"/>
    <cellStyle name="Normal 10 2 2 2 2 2 2" xfId="112" xr:uid="{0DD33D1F-293C-49A1-A080-76E3E1F1E25A}"/>
    <cellStyle name="Normal 10 2 2 2 2 2 2 2" xfId="3738" xr:uid="{41A49326-E3C1-493F-8981-35C7DFC166BF}"/>
    <cellStyle name="Normal 10 2 2 2 2 2 2 2 2" xfId="3739" xr:uid="{46406A9F-94B5-4162-8F25-0E14B8AEA294}"/>
    <cellStyle name="Normal 10 2 2 2 2 2 2 3" xfId="3740" xr:uid="{81355706-8E09-4F88-A9B1-596B0F672387}"/>
    <cellStyle name="Normal 10 2 2 2 2 2 3" xfId="113" xr:uid="{C7936BA5-6E22-4DF5-9530-F5896F92FA19}"/>
    <cellStyle name="Normal 10 2 2 2 2 2 3 2" xfId="3741" xr:uid="{DEAEF75A-6D2E-4708-A612-19A3AD69E414}"/>
    <cellStyle name="Normal 10 2 2 2 2 2 4" xfId="114" xr:uid="{4BC0607A-EC1E-48CB-8261-4DF56F071744}"/>
    <cellStyle name="Normal 10 2 2 2 2 3" xfId="115" xr:uid="{98D45F58-3F20-45FA-A7B2-530CB2B41405}"/>
    <cellStyle name="Normal 10 2 2 2 2 3 2" xfId="116" xr:uid="{EA9B1047-27FA-4A88-B59F-C578939E3144}"/>
    <cellStyle name="Normal 10 2 2 2 2 3 2 2" xfId="3742" xr:uid="{80279424-07ED-4FBA-ADF0-0F60274DBE3C}"/>
    <cellStyle name="Normal 10 2 2 2 2 3 3" xfId="117" xr:uid="{D63D1069-6386-4269-8394-2CBF99502982}"/>
    <cellStyle name="Normal 10 2 2 2 2 3 4" xfId="118" xr:uid="{7F64F41F-5A74-4034-B37F-CBAFCCFF7CE6}"/>
    <cellStyle name="Normal 10 2 2 2 2 4" xfId="119" xr:uid="{7CF359E2-5CF6-4EF2-A616-A1FF1DEFCE83}"/>
    <cellStyle name="Normal 10 2 2 2 2 4 2" xfId="3743" xr:uid="{BDFEBC9C-4221-46B7-9D2F-3FDC7F444EA7}"/>
    <cellStyle name="Normal 10 2 2 2 2 5" xfId="120" xr:uid="{6D2E202F-9916-47F4-B635-B2B3AFBE60AE}"/>
    <cellStyle name="Normal 10 2 2 2 2 6" xfId="121" xr:uid="{F480A061-02DF-4CA0-A2B5-9124CF026615}"/>
    <cellStyle name="Normal 10 2 2 2 3" xfId="122" xr:uid="{F9B8B11B-316D-4E1C-865E-F21E0DFE2C8F}"/>
    <cellStyle name="Normal 10 2 2 2 3 2" xfId="123" xr:uid="{6381E3E6-5A53-48F1-97AF-E8CE8947E3AA}"/>
    <cellStyle name="Normal 10 2 2 2 3 2 2" xfId="124" xr:uid="{3F48F754-4B67-4D3F-9EDA-FB290E1583CF}"/>
    <cellStyle name="Normal 10 2 2 2 3 2 2 2" xfId="3744" xr:uid="{F9F9BC7B-BEEA-40D6-9901-2B040A82BA88}"/>
    <cellStyle name="Normal 10 2 2 2 3 2 2 2 2" xfId="3745" xr:uid="{27BAB67A-4454-4B26-9CE4-B3C0B5EC93D6}"/>
    <cellStyle name="Normal 10 2 2 2 3 2 2 3" xfId="3746" xr:uid="{B0C46201-6CE7-4BAD-9604-CAC721BC1326}"/>
    <cellStyle name="Normal 10 2 2 2 3 2 3" xfId="125" xr:uid="{829DD40C-37B4-460F-8B68-9F88843B26D4}"/>
    <cellStyle name="Normal 10 2 2 2 3 2 3 2" xfId="3747" xr:uid="{54077C47-BD91-4F07-AB17-DBEB81625648}"/>
    <cellStyle name="Normal 10 2 2 2 3 2 4" xfId="126" xr:uid="{280DF663-A782-4111-9FD5-9EE4232A6CF9}"/>
    <cellStyle name="Normal 10 2 2 2 3 3" xfId="127" xr:uid="{CDD52B1B-FDCC-46D2-B9A6-2A1E0B800C16}"/>
    <cellStyle name="Normal 10 2 2 2 3 3 2" xfId="3748" xr:uid="{BC9F8BF3-8CA0-4080-AB54-E8334A704CA2}"/>
    <cellStyle name="Normal 10 2 2 2 3 3 2 2" xfId="3749" xr:uid="{9DD55BB2-3EB2-46DC-AA9D-94F40C6C14F1}"/>
    <cellStyle name="Normal 10 2 2 2 3 3 3" xfId="3750" xr:uid="{5A24AF33-BF0C-4F87-A6BA-E29C7620B308}"/>
    <cellStyle name="Normal 10 2 2 2 3 4" xfId="128" xr:uid="{1D7BBF67-29C1-4A83-8E16-DF28DF37794E}"/>
    <cellStyle name="Normal 10 2 2 2 3 4 2" xfId="3751" xr:uid="{7F9FFC23-D60C-4FCF-ABD5-52D158AC1B00}"/>
    <cellStyle name="Normal 10 2 2 2 3 5" xfId="129" xr:uid="{CE48917A-483D-4DC9-ADD0-D00B0C226049}"/>
    <cellStyle name="Normal 10 2 2 2 4" xfId="130" xr:uid="{AD30B181-EB60-4AC0-BDE9-337D1D1BFC5C}"/>
    <cellStyle name="Normal 10 2 2 2 4 2" xfId="131" xr:uid="{FD90021D-0819-43F1-A947-AAA2AF23AFAC}"/>
    <cellStyle name="Normal 10 2 2 2 4 2 2" xfId="3752" xr:uid="{20A0EBD3-22FC-4449-8538-CA63CDB6625C}"/>
    <cellStyle name="Normal 10 2 2 2 4 2 2 2" xfId="3753" xr:uid="{EF535E47-4C9C-442F-9114-19F21368EE7C}"/>
    <cellStyle name="Normal 10 2 2 2 4 2 3" xfId="3754" xr:uid="{28EF34F2-088F-4853-99E9-BDD519113200}"/>
    <cellStyle name="Normal 10 2 2 2 4 3" xfId="132" xr:uid="{7F1B60F4-3C7E-44E7-A5DA-2C2FE89B9F40}"/>
    <cellStyle name="Normal 10 2 2 2 4 3 2" xfId="3755" xr:uid="{ECEF05EE-57DF-4226-B21B-B6158CA5CF31}"/>
    <cellStyle name="Normal 10 2 2 2 4 4" xfId="133" xr:uid="{018E2F81-23ED-466E-A845-D0D62F4610BD}"/>
    <cellStyle name="Normal 10 2 2 2 5" xfId="134" xr:uid="{9BF6473A-0ACF-4A6D-A20F-99C949F2200F}"/>
    <cellStyle name="Normal 10 2 2 2 5 2" xfId="135" xr:uid="{21BFCA9A-9D71-42ED-BE4C-25475DEA2711}"/>
    <cellStyle name="Normal 10 2 2 2 5 2 2" xfId="3756" xr:uid="{A5BC59CB-1F7E-4BF5-9CDE-F2CDD8BE606F}"/>
    <cellStyle name="Normal 10 2 2 2 5 3" xfId="136" xr:uid="{0A6CA61F-A6DB-4A63-A3E0-6363A508634C}"/>
    <cellStyle name="Normal 10 2 2 2 5 4" xfId="137" xr:uid="{67D82085-F25D-414D-873B-0F7EE28284B1}"/>
    <cellStyle name="Normal 10 2 2 2 6" xfId="138" xr:uid="{E23F8BB2-D079-49DE-B188-99B9C83015A1}"/>
    <cellStyle name="Normal 10 2 2 2 6 2" xfId="3757" xr:uid="{2432D588-D86C-40C9-B55A-A0A9876800B9}"/>
    <cellStyle name="Normal 10 2 2 2 7" xfId="139" xr:uid="{6D5EDE0A-4C4D-44FE-A334-7604AEC8CED7}"/>
    <cellStyle name="Normal 10 2 2 2 8" xfId="140" xr:uid="{8F99FF65-BFFE-46FB-93BC-ADC4CC63240A}"/>
    <cellStyle name="Normal 10 2 2 3" xfId="141" xr:uid="{D75F3C6D-3C42-4E47-80F0-AD85D916EE3F}"/>
    <cellStyle name="Normal 10 2 2 3 2" xfId="142" xr:uid="{CDE2DB3F-0878-45A8-B73A-91B1C1F8922D}"/>
    <cellStyle name="Normal 10 2 2 3 2 2" xfId="143" xr:uid="{4F9BD34D-1E39-49F7-A22B-71E0EC72D167}"/>
    <cellStyle name="Normal 10 2 2 3 2 2 2" xfId="3758" xr:uid="{17824525-7896-4E4A-8B8B-66FFE3639EFE}"/>
    <cellStyle name="Normal 10 2 2 3 2 2 2 2" xfId="3759" xr:uid="{160FB5F1-8901-4C26-8DC5-398BA28EBF56}"/>
    <cellStyle name="Normal 10 2 2 3 2 2 3" xfId="3760" xr:uid="{1B2AED3C-9BA8-4B51-A9D3-76C948C22A04}"/>
    <cellStyle name="Normal 10 2 2 3 2 3" xfId="144" xr:uid="{6B7A5083-A98C-41D5-8A47-433B44CC203B}"/>
    <cellStyle name="Normal 10 2 2 3 2 3 2" xfId="3761" xr:uid="{E9DDE44E-BEB5-44CF-88FF-F1985FACCB73}"/>
    <cellStyle name="Normal 10 2 2 3 2 4" xfId="145" xr:uid="{09FDE4DA-7D57-4AF7-87E2-E549C61182E7}"/>
    <cellStyle name="Normal 10 2 2 3 3" xfId="146" xr:uid="{EF4FF695-0B66-415D-A0E9-760466541A1B}"/>
    <cellStyle name="Normal 10 2 2 3 3 2" xfId="147" xr:uid="{3B8F08F7-7086-48E9-AFCD-10CC18C05F04}"/>
    <cellStyle name="Normal 10 2 2 3 3 2 2" xfId="3762" xr:uid="{FDC02C60-3576-43F9-803F-0F8B39857A9B}"/>
    <cellStyle name="Normal 10 2 2 3 3 3" xfId="148" xr:uid="{C332246B-D146-46A8-AC56-D63781E86242}"/>
    <cellStyle name="Normal 10 2 2 3 3 4" xfId="149" xr:uid="{AB9A87A7-32AB-41BC-AD63-7FDC7ABBCA83}"/>
    <cellStyle name="Normal 10 2 2 3 4" xfId="150" xr:uid="{20267190-3EFA-4441-841A-8691CAF3AFAE}"/>
    <cellStyle name="Normal 10 2 2 3 4 2" xfId="3763" xr:uid="{B48E061F-C8D1-4FF4-9E16-AB96E025B8CF}"/>
    <cellStyle name="Normal 10 2 2 3 5" xfId="151" xr:uid="{F7A299ED-B122-4012-9159-9C8BE8F84C00}"/>
    <cellStyle name="Normal 10 2 2 3 6" xfId="152" xr:uid="{AE9C78DD-441E-4555-BD6F-D8EBBD3908A7}"/>
    <cellStyle name="Normal 10 2 2 4" xfId="153" xr:uid="{33F77B4C-E623-442D-8DB0-C7B20684F6B7}"/>
    <cellStyle name="Normal 10 2 2 4 2" xfId="154" xr:uid="{1EB54DF0-EA11-42BB-9177-508A9FE5617F}"/>
    <cellStyle name="Normal 10 2 2 4 2 2" xfId="155" xr:uid="{91930CD2-70C8-4895-A30B-B6CAFF69FC38}"/>
    <cellStyle name="Normal 10 2 2 4 2 2 2" xfId="3764" xr:uid="{6E8AB525-022D-46E7-A5E4-4B664923AD6A}"/>
    <cellStyle name="Normal 10 2 2 4 2 2 2 2" xfId="3765" xr:uid="{A5FDD935-8545-4C76-8698-DC7D89077EB2}"/>
    <cellStyle name="Normal 10 2 2 4 2 2 3" xfId="3766" xr:uid="{42E95071-75C0-47F2-8E1A-F24ED5A321E5}"/>
    <cellStyle name="Normal 10 2 2 4 2 3" xfId="156" xr:uid="{43B1291F-C8BC-4210-AD66-36D06D9C04EC}"/>
    <cellStyle name="Normal 10 2 2 4 2 3 2" xfId="3767" xr:uid="{D5D272F2-2C60-4CD1-87DD-61B5DF2FDB53}"/>
    <cellStyle name="Normal 10 2 2 4 2 4" xfId="157" xr:uid="{9040DCCB-A0ED-464F-82BE-42277E4F7C98}"/>
    <cellStyle name="Normal 10 2 2 4 3" xfId="158" xr:uid="{EA5CFC39-F384-4DB2-87F4-66F9A550B741}"/>
    <cellStyle name="Normal 10 2 2 4 3 2" xfId="3768" xr:uid="{823402DD-E00A-4CF2-8759-863A39DBC167}"/>
    <cellStyle name="Normal 10 2 2 4 3 2 2" xfId="3769" xr:uid="{EA6832EE-4E77-4C19-9607-A0D52329DE17}"/>
    <cellStyle name="Normal 10 2 2 4 3 3" xfId="3770" xr:uid="{1DD48C68-E4FE-42B6-A2B3-EF1FCD8A681A}"/>
    <cellStyle name="Normal 10 2 2 4 4" xfId="159" xr:uid="{6AB4749F-5E1A-4F30-8BEE-F47ED850AB9B}"/>
    <cellStyle name="Normal 10 2 2 4 4 2" xfId="3771" xr:uid="{B279653C-982E-4DCD-A0D5-4962C7C4FDF4}"/>
    <cellStyle name="Normal 10 2 2 4 5" xfId="160" xr:uid="{6DE9161F-9760-4B26-BBFF-29C65AEB5ECD}"/>
    <cellStyle name="Normal 10 2 2 5" xfId="161" xr:uid="{76257672-D21C-4D29-92FC-4D665536BC3C}"/>
    <cellStyle name="Normal 10 2 2 5 2" xfId="162" xr:uid="{6B009BA1-6E0B-4966-83F8-DEBC75C14907}"/>
    <cellStyle name="Normal 10 2 2 5 2 2" xfId="3772" xr:uid="{B275EDCF-1425-45B0-BA41-BD4EEED0C269}"/>
    <cellStyle name="Normal 10 2 2 5 2 2 2" xfId="3773" xr:uid="{85C41770-9E68-4DF8-ABE5-C3C124347C00}"/>
    <cellStyle name="Normal 10 2 2 5 2 3" xfId="3774" xr:uid="{B57BC166-3911-4FEE-8D0A-FC7ABC425C29}"/>
    <cellStyle name="Normal 10 2 2 5 3" xfId="163" xr:uid="{B3F904B7-6300-4A0D-B4FB-5B64EF7329E9}"/>
    <cellStyle name="Normal 10 2 2 5 3 2" xfId="3775" xr:uid="{87158454-53D9-4B40-9615-A36FC1CE62C2}"/>
    <cellStyle name="Normal 10 2 2 5 4" xfId="164" xr:uid="{9CF04948-30DF-4493-A754-9C69C4C0D8E5}"/>
    <cellStyle name="Normal 10 2 2 6" xfId="165" xr:uid="{3B977B3B-E1E4-425D-9803-B7A9DBA2A555}"/>
    <cellStyle name="Normal 10 2 2 6 2" xfId="166" xr:uid="{193FDDF2-A458-4FFF-9D4D-626CBAA7AB65}"/>
    <cellStyle name="Normal 10 2 2 6 2 2" xfId="3776" xr:uid="{C7A3FD7C-38FD-4109-9B52-5BF7D6D60906}"/>
    <cellStyle name="Normal 10 2 2 6 2 3" xfId="4304" xr:uid="{7E847CF3-C885-4459-A8CC-4493ABF8DAB4}"/>
    <cellStyle name="Normal 10 2 2 6 3" xfId="167" xr:uid="{F782F9BF-EEE9-4974-97B0-1381B1A89A54}"/>
    <cellStyle name="Normal 10 2 2 6 4" xfId="168" xr:uid="{64D857B4-51D0-4BF3-8E51-0989639B4CC8}"/>
    <cellStyle name="Normal 10 2 2 6 4 2" xfId="4740" xr:uid="{618CC03B-F5FC-48AC-B99B-807E58458546}"/>
    <cellStyle name="Normal 10 2 2 6 4 3" xfId="4599" xr:uid="{8E63BEF0-0B2A-4A85-A988-A331D8A77076}"/>
    <cellStyle name="Normal 10 2 2 6 4 4" xfId="4447" xr:uid="{2C209008-91C2-413C-B082-00BD3D0BFC06}"/>
    <cellStyle name="Normal 10 2 2 7" xfId="169" xr:uid="{20EDF194-F586-40BD-8DB6-A448F5E9FD44}"/>
    <cellStyle name="Normal 10 2 2 7 2" xfId="3777" xr:uid="{A53336F5-6675-462A-80B0-A96D67657827}"/>
    <cellStyle name="Normal 10 2 2 8" xfId="170" xr:uid="{3591EC4F-8BC9-4094-B233-84BCF0587C7A}"/>
    <cellStyle name="Normal 10 2 2 9" xfId="171" xr:uid="{130BA93E-2BA7-4672-BEDA-36988434581D}"/>
    <cellStyle name="Normal 10 2 3" xfId="172" xr:uid="{DA7869A0-51B3-43A3-910A-6CE324FDDD24}"/>
    <cellStyle name="Normal 10 2 3 2" xfId="173" xr:uid="{AB2541DC-666A-4C71-BD0A-2186F06335DF}"/>
    <cellStyle name="Normal 10 2 3 2 2" xfId="174" xr:uid="{581F0F4D-3701-491E-8991-26A82ADF76D7}"/>
    <cellStyle name="Normal 10 2 3 2 2 2" xfId="175" xr:uid="{2FEB6DD5-3D72-40FC-8C92-001D15FEF146}"/>
    <cellStyle name="Normal 10 2 3 2 2 2 2" xfId="3778" xr:uid="{0B1AAF73-8754-4B14-9646-923FE70E0150}"/>
    <cellStyle name="Normal 10 2 3 2 2 2 2 2" xfId="3779" xr:uid="{BE999BB2-A52C-408D-9CD2-A2F18140119E}"/>
    <cellStyle name="Normal 10 2 3 2 2 2 3" xfId="3780" xr:uid="{DEE5E68B-96E6-43DF-B4ED-B0B700ABA1D3}"/>
    <cellStyle name="Normal 10 2 3 2 2 3" xfId="176" xr:uid="{83DE6EFF-B2CA-452A-B66C-49B63D0F4EC2}"/>
    <cellStyle name="Normal 10 2 3 2 2 3 2" xfId="3781" xr:uid="{B720A6DA-E8C8-4191-BAEA-56351246E979}"/>
    <cellStyle name="Normal 10 2 3 2 2 4" xfId="177" xr:uid="{D42A6BC6-3085-4270-ABCA-0AAEB367733C}"/>
    <cellStyle name="Normal 10 2 3 2 3" xfId="178" xr:uid="{6A46D723-E9DA-4A11-B746-F707BA151468}"/>
    <cellStyle name="Normal 10 2 3 2 3 2" xfId="179" xr:uid="{29795E74-A89E-4DD6-8448-0E3C947D33E3}"/>
    <cellStyle name="Normal 10 2 3 2 3 2 2" xfId="3782" xr:uid="{2A04D985-C63F-4DED-9151-F4B076F90537}"/>
    <cellStyle name="Normal 10 2 3 2 3 3" xfId="180" xr:uid="{B2D0FB7E-2E64-48DC-B551-D7A072FE11C1}"/>
    <cellStyle name="Normal 10 2 3 2 3 4" xfId="181" xr:uid="{466915D9-3CB2-40A2-A4D8-4193D7800AE7}"/>
    <cellStyle name="Normal 10 2 3 2 4" xfId="182" xr:uid="{362EEFAB-C13E-403A-9B2D-D09195701B0A}"/>
    <cellStyle name="Normal 10 2 3 2 4 2" xfId="3783" xr:uid="{0449177B-F904-4B20-B7B4-DC1D5736A118}"/>
    <cellStyle name="Normal 10 2 3 2 5" xfId="183" xr:uid="{A0306118-91B5-4625-A87C-6F95F87A1568}"/>
    <cellStyle name="Normal 10 2 3 2 6" xfId="184" xr:uid="{8D4FFB97-75E4-4873-8CA2-1CF0E9437DE2}"/>
    <cellStyle name="Normal 10 2 3 3" xfId="185" xr:uid="{A846EDCE-9CAB-4B81-84EF-9820FEA992C6}"/>
    <cellStyle name="Normal 10 2 3 3 2" xfId="186" xr:uid="{E62C516E-FD38-4BC2-878F-BCF7B070DA50}"/>
    <cellStyle name="Normal 10 2 3 3 2 2" xfId="187" xr:uid="{35EB83E1-4662-494F-912F-05C22BE9CD4E}"/>
    <cellStyle name="Normal 10 2 3 3 2 2 2" xfId="3784" xr:uid="{C6EAA818-0AE3-45AC-8FBE-2A86A13AEF34}"/>
    <cellStyle name="Normal 10 2 3 3 2 2 2 2" xfId="3785" xr:uid="{12B3B749-F606-4FAB-840B-75238A625389}"/>
    <cellStyle name="Normal 10 2 3 3 2 2 3" xfId="3786" xr:uid="{38C76ED3-2DF8-4C28-9E99-B5CC5F1DF8AF}"/>
    <cellStyle name="Normal 10 2 3 3 2 3" xfId="188" xr:uid="{13F88DD5-907C-41CC-8619-E21FED83C739}"/>
    <cellStyle name="Normal 10 2 3 3 2 3 2" xfId="3787" xr:uid="{F1A066F0-99DB-418D-840F-2A8D042474C4}"/>
    <cellStyle name="Normal 10 2 3 3 2 4" xfId="189" xr:uid="{DD7CAC9B-7B97-4109-80A4-BD16897C4CAC}"/>
    <cellStyle name="Normal 10 2 3 3 3" xfId="190" xr:uid="{52E274D4-63AB-46EB-B21D-BF861E764F31}"/>
    <cellStyle name="Normal 10 2 3 3 3 2" xfId="3788" xr:uid="{52AA65CE-92A4-452D-AD4F-071AA4E28426}"/>
    <cellStyle name="Normal 10 2 3 3 3 2 2" xfId="3789" xr:uid="{44A3429A-DED3-49B2-B3B6-AF6016EDEC62}"/>
    <cellStyle name="Normal 10 2 3 3 3 3" xfId="3790" xr:uid="{5C5680D6-2B4C-400A-8917-98334D0420D2}"/>
    <cellStyle name="Normal 10 2 3 3 4" xfId="191" xr:uid="{964B1E6E-020B-478E-9D98-D05C9570BD6B}"/>
    <cellStyle name="Normal 10 2 3 3 4 2" xfId="3791" xr:uid="{C7FFA5EA-6078-4B05-BBED-6FAAA1D1B460}"/>
    <cellStyle name="Normal 10 2 3 3 5" xfId="192" xr:uid="{F21E1B59-FDE7-4FCF-8DB2-573116367B56}"/>
    <cellStyle name="Normal 10 2 3 4" xfId="193" xr:uid="{70DC8ED2-C81F-46B4-9D1F-2D80A04340DA}"/>
    <cellStyle name="Normal 10 2 3 4 2" xfId="194" xr:uid="{E0867201-41F4-4A26-88E8-D75371AF1430}"/>
    <cellStyle name="Normal 10 2 3 4 2 2" xfId="3792" xr:uid="{55A59B8F-8711-4523-98CF-A07281F6E4E0}"/>
    <cellStyle name="Normal 10 2 3 4 2 2 2" xfId="3793" xr:uid="{73A6F4AB-FF13-4821-BB12-824EA416CD61}"/>
    <cellStyle name="Normal 10 2 3 4 2 3" xfId="3794" xr:uid="{65EA509C-C122-4C99-8A22-60809A0854EE}"/>
    <cellStyle name="Normal 10 2 3 4 3" xfId="195" xr:uid="{C00E458C-DB74-4249-8971-67D31B2C07ED}"/>
    <cellStyle name="Normal 10 2 3 4 3 2" xfId="3795" xr:uid="{4864C7AA-F882-4BA0-B0F3-488DA1C7E841}"/>
    <cellStyle name="Normal 10 2 3 4 4" xfId="196" xr:uid="{72FA555A-169C-433E-94E2-1261F7FFB680}"/>
    <cellStyle name="Normal 10 2 3 5" xfId="197" xr:uid="{312AE7AF-888D-4EED-B6B3-6997DEF20E34}"/>
    <cellStyle name="Normal 10 2 3 5 2" xfId="198" xr:uid="{3EF2CAAB-CA45-4DDD-918E-60CFEFC533CD}"/>
    <cellStyle name="Normal 10 2 3 5 2 2" xfId="3796" xr:uid="{53589A10-6056-4615-927C-C9B06784DDBE}"/>
    <cellStyle name="Normal 10 2 3 5 2 3" xfId="4305" xr:uid="{D4662EA7-7FB2-4484-B5A6-E602945CEF38}"/>
    <cellStyle name="Normal 10 2 3 5 3" xfId="199" xr:uid="{B3DFDDAF-9E0D-4078-91BC-BE1CE2768EFA}"/>
    <cellStyle name="Normal 10 2 3 5 4" xfId="200" xr:uid="{528B8CA4-079C-4BE6-B063-8282B73E6319}"/>
    <cellStyle name="Normal 10 2 3 5 4 2" xfId="4741" xr:uid="{956D2264-76C5-4A5B-8494-D879C9BFF14A}"/>
    <cellStyle name="Normal 10 2 3 5 4 3" xfId="4600" xr:uid="{346B9CCD-D82C-446C-AF77-122B76A8F3C8}"/>
    <cellStyle name="Normal 10 2 3 5 4 4" xfId="4448" xr:uid="{5644462C-17F2-4C7A-8D4E-519DA155F15E}"/>
    <cellStyle name="Normal 10 2 3 6" xfId="201" xr:uid="{B2CBCA2D-56C6-41E1-B083-281E091FB89D}"/>
    <cellStyle name="Normal 10 2 3 6 2" xfId="3797" xr:uid="{8240A04C-3C03-4A2F-90BC-9F9F23CC40ED}"/>
    <cellStyle name="Normal 10 2 3 7" xfId="202" xr:uid="{D23880DB-BD3E-4319-8B5D-362C1BCCD0B5}"/>
    <cellStyle name="Normal 10 2 3 8" xfId="203" xr:uid="{B910732D-300E-4B94-AC7D-6DEE071032F0}"/>
    <cellStyle name="Normal 10 2 4" xfId="204" xr:uid="{0102A478-A8E1-4B39-A2E9-C27DA7DD7E20}"/>
    <cellStyle name="Normal 10 2 4 2" xfId="205" xr:uid="{043AB8EA-4FB1-497B-B4CE-B3BD372EA8E2}"/>
    <cellStyle name="Normal 10 2 4 2 2" xfId="206" xr:uid="{A68C1E11-AF94-457E-A299-A3855D36C6A2}"/>
    <cellStyle name="Normal 10 2 4 2 2 2" xfId="207" xr:uid="{8C6E2500-0F97-4B2C-894A-D37E044B8EF5}"/>
    <cellStyle name="Normal 10 2 4 2 2 2 2" xfId="3798" xr:uid="{3990B6F0-B955-419D-AF41-BEE7B9D9B636}"/>
    <cellStyle name="Normal 10 2 4 2 2 3" xfId="208" xr:uid="{4060B568-AB5F-4483-9BF4-6524A28F9B88}"/>
    <cellStyle name="Normal 10 2 4 2 2 4" xfId="209" xr:uid="{13C8717C-3E07-4994-9020-D535B87CA93C}"/>
    <cellStyle name="Normal 10 2 4 2 3" xfId="210" xr:uid="{B6DF49FE-3809-4770-81C0-2A7A0CA9FF7E}"/>
    <cellStyle name="Normal 10 2 4 2 3 2" xfId="3799" xr:uid="{02D85C0E-6CF3-4E09-A5EA-982656B92829}"/>
    <cellStyle name="Normal 10 2 4 2 4" xfId="211" xr:uid="{A5B59B54-AC18-4BE2-B503-B00BAAF97E2E}"/>
    <cellStyle name="Normal 10 2 4 2 5" xfId="212" xr:uid="{2326595F-934E-438A-8205-15726288073A}"/>
    <cellStyle name="Normal 10 2 4 3" xfId="213" xr:uid="{43AE4CD8-B0AD-4C38-86F6-97B37BDA3AC2}"/>
    <cellStyle name="Normal 10 2 4 3 2" xfId="214" xr:uid="{ECF0E9B7-E3C8-48AE-AEC9-C9D34A1F51CD}"/>
    <cellStyle name="Normal 10 2 4 3 2 2" xfId="3800" xr:uid="{FDFB0DB8-D1BB-4DD1-94DA-02A541FE805F}"/>
    <cellStyle name="Normal 10 2 4 3 3" xfId="215" xr:uid="{8DA5F5FA-106D-4691-A90D-5E0EE7986C1F}"/>
    <cellStyle name="Normal 10 2 4 3 4" xfId="216" xr:uid="{2BA03DDE-A501-457E-AAFB-5487ADA85632}"/>
    <cellStyle name="Normal 10 2 4 4" xfId="217" xr:uid="{38BC165D-C30A-4052-9B7C-C98615020581}"/>
    <cellStyle name="Normal 10 2 4 4 2" xfId="218" xr:uid="{E4977710-FD9A-40A5-8B63-E214B6B5E18A}"/>
    <cellStyle name="Normal 10 2 4 4 3" xfId="219" xr:uid="{CB77FC45-C699-41AD-A257-1C9FCBB3AF9D}"/>
    <cellStyle name="Normal 10 2 4 4 4" xfId="220" xr:uid="{943A3A5D-B634-4303-89D8-B423B2CC7610}"/>
    <cellStyle name="Normal 10 2 4 5" xfId="221" xr:uid="{FC3804EF-82CD-4BD9-B82E-C8ED4DC05083}"/>
    <cellStyle name="Normal 10 2 4 6" xfId="222" xr:uid="{1C4FE082-DF34-4968-B0AD-91EF2FE7EBC0}"/>
    <cellStyle name="Normal 10 2 4 7" xfId="223" xr:uid="{8B7896BA-7A8C-4A59-8E60-4F8F7BB3EED5}"/>
    <cellStyle name="Normal 10 2 5" xfId="224" xr:uid="{1C759C36-3EF6-43F0-9EA7-E8D92D3E9361}"/>
    <cellStyle name="Normal 10 2 5 2" xfId="225" xr:uid="{9E852005-3920-41A2-B863-9101A6569DC5}"/>
    <cellStyle name="Normal 10 2 5 2 2" xfId="226" xr:uid="{391917AF-3FFB-4EF1-9724-15518CFE09C0}"/>
    <cellStyle name="Normal 10 2 5 2 2 2" xfId="3801" xr:uid="{1EDC1C2D-BAE9-48E2-A0FB-7A30F27332F2}"/>
    <cellStyle name="Normal 10 2 5 2 2 2 2" xfId="3802" xr:uid="{22A4FE7A-B80A-471B-8344-BB442D9FA303}"/>
    <cellStyle name="Normal 10 2 5 2 2 3" xfId="3803" xr:uid="{2ACF520F-394E-499F-9CBD-2EB79E73AF81}"/>
    <cellStyle name="Normal 10 2 5 2 3" xfId="227" xr:uid="{C48A3293-2BC4-4C53-80F6-87ABC2318893}"/>
    <cellStyle name="Normal 10 2 5 2 3 2" xfId="3804" xr:uid="{5F309EE1-7FBF-48DA-94ED-CB80F2C4AC84}"/>
    <cellStyle name="Normal 10 2 5 2 4" xfId="228" xr:uid="{41F2F9D3-E3C9-41F4-BB64-0159351196F1}"/>
    <cellStyle name="Normal 10 2 5 3" xfId="229" xr:uid="{4A40D40F-2B5B-4360-BB33-E42308B7A83B}"/>
    <cellStyle name="Normal 10 2 5 3 2" xfId="230" xr:uid="{0F707A53-7356-4642-97C5-CEBFE80FACA2}"/>
    <cellStyle name="Normal 10 2 5 3 2 2" xfId="3805" xr:uid="{690282B8-3D05-40EC-A929-F0B02855864D}"/>
    <cellStyle name="Normal 10 2 5 3 3" xfId="231" xr:uid="{EADF83FF-4607-4D80-AE37-7A698E8B064A}"/>
    <cellStyle name="Normal 10 2 5 3 4" xfId="232" xr:uid="{9293AE84-79FF-48CC-9DB9-8A970BDAF7BF}"/>
    <cellStyle name="Normal 10 2 5 4" xfId="233" xr:uid="{54DC3D0A-3F4B-4FD5-A360-74897FC9AC05}"/>
    <cellStyle name="Normal 10 2 5 4 2" xfId="3806" xr:uid="{D18C1B51-2DB5-4EAA-A89A-22C23390846E}"/>
    <cellStyle name="Normal 10 2 5 5" xfId="234" xr:uid="{2B35E924-F906-4817-8A7D-79BCD2B6681B}"/>
    <cellStyle name="Normal 10 2 5 6" xfId="235" xr:uid="{DDCD5D26-09E6-42E6-A47D-1E752F759E50}"/>
    <cellStyle name="Normal 10 2 6" xfId="236" xr:uid="{B575A625-951F-44DE-8D1C-C39716745A03}"/>
    <cellStyle name="Normal 10 2 6 2" xfId="237" xr:uid="{A9FF600F-EF6F-4DD9-B1EF-DAB6E0EB38B1}"/>
    <cellStyle name="Normal 10 2 6 2 2" xfId="238" xr:uid="{337F9CB3-045D-4FF6-8722-864D04AF235F}"/>
    <cellStyle name="Normal 10 2 6 2 2 2" xfId="3807" xr:uid="{74359D3B-B2CE-41B2-B72A-0B464A626281}"/>
    <cellStyle name="Normal 10 2 6 2 3" xfId="239" xr:uid="{ED387EF8-60AE-4839-B15F-08227BFAE1C7}"/>
    <cellStyle name="Normal 10 2 6 2 4" xfId="240" xr:uid="{0E3FD6D6-9B8B-4A15-B3CA-21A127F31EC6}"/>
    <cellStyle name="Normal 10 2 6 3" xfId="241" xr:uid="{46B3D44E-16D4-4CBF-8D1F-ADDF2BF6C62D}"/>
    <cellStyle name="Normal 10 2 6 3 2" xfId="3808" xr:uid="{BF11C2D3-A131-40AE-8240-05CAEA2AD00A}"/>
    <cellStyle name="Normal 10 2 6 4" xfId="242" xr:uid="{6D81C839-EC07-4A52-9ED2-0C70EF10C6AE}"/>
    <cellStyle name="Normal 10 2 6 5" xfId="243" xr:uid="{B0633E97-B133-4713-B03A-1F71AB7E6F25}"/>
    <cellStyle name="Normal 10 2 7" xfId="244" xr:uid="{1BA90D9A-D628-4F81-98F4-E501CC0145B5}"/>
    <cellStyle name="Normal 10 2 7 2" xfId="245" xr:uid="{8A2452A6-0EEB-4086-83B4-AE152D104154}"/>
    <cellStyle name="Normal 10 2 7 2 2" xfId="3809" xr:uid="{DB83A017-D9F6-499A-BEFC-9EC473C16EA3}"/>
    <cellStyle name="Normal 10 2 7 2 3" xfId="4303" xr:uid="{E62C21C1-CD00-4F9E-B8D8-58F18A3D46E4}"/>
    <cellStyle name="Normal 10 2 7 3" xfId="246" xr:uid="{23BDA94F-608B-4894-9DA5-8D05C5CFB5D6}"/>
    <cellStyle name="Normal 10 2 7 4" xfId="247" xr:uid="{98190FAE-F225-4E5F-9795-C657C7C63CBF}"/>
    <cellStyle name="Normal 10 2 7 4 2" xfId="4739" xr:uid="{9A0EF406-6818-48CF-A756-48DDA33ABFE0}"/>
    <cellStyle name="Normal 10 2 7 4 3" xfId="4601" xr:uid="{ED00C20C-35DF-4582-9166-199008817996}"/>
    <cellStyle name="Normal 10 2 7 4 4" xfId="4446" xr:uid="{0D97A272-5BA6-4530-89C3-E91EB252F67E}"/>
    <cellStyle name="Normal 10 2 8" xfId="248" xr:uid="{D3A9D2B8-4681-473E-B03B-A1C4FE7E49B5}"/>
    <cellStyle name="Normal 10 2 8 2" xfId="249" xr:uid="{57B28981-AFD1-415C-B423-075A8F8F8301}"/>
    <cellStyle name="Normal 10 2 8 3" xfId="250" xr:uid="{BF64D1B8-1CFE-4185-9E7A-7CEAE8FB24D2}"/>
    <cellStyle name="Normal 10 2 8 4" xfId="251" xr:uid="{8F887B33-9271-4764-A73F-7A9C63D6E2FF}"/>
    <cellStyle name="Normal 10 2 9" xfId="252" xr:uid="{BC8C146B-A60E-43B4-82DD-ACE08C150D7A}"/>
    <cellStyle name="Normal 10 3" xfId="253" xr:uid="{C9C32E51-4D6E-425E-A4A4-026D63E07D27}"/>
    <cellStyle name="Normal 10 3 10" xfId="254" xr:uid="{9761BF31-C4B6-47FD-83BE-8C7619FB050B}"/>
    <cellStyle name="Normal 10 3 11" xfId="255" xr:uid="{18272B23-9BE1-454D-BFC9-687E2C053D7C}"/>
    <cellStyle name="Normal 10 3 2" xfId="256" xr:uid="{99EEA657-3F19-485B-AECC-4CF35BE79D3A}"/>
    <cellStyle name="Normal 10 3 2 2" xfId="257" xr:uid="{23CF0E76-1193-4BAB-B281-62E7DCF0E1A7}"/>
    <cellStyle name="Normal 10 3 2 2 2" xfId="258" xr:uid="{A2B79AA6-560C-4DF6-A7F1-7EBA30484347}"/>
    <cellStyle name="Normal 10 3 2 2 2 2" xfId="259" xr:uid="{1F59D776-3D26-472E-A00B-85DBE23DA611}"/>
    <cellStyle name="Normal 10 3 2 2 2 2 2" xfId="260" xr:uid="{844C42B0-4188-4E83-B1A7-2B4C4BD62DCD}"/>
    <cellStyle name="Normal 10 3 2 2 2 2 2 2" xfId="3810" xr:uid="{026FE0F4-E1E3-4078-94FF-45281B19C9AD}"/>
    <cellStyle name="Normal 10 3 2 2 2 2 3" xfId="261" xr:uid="{3964690A-5106-4064-8596-92F848676717}"/>
    <cellStyle name="Normal 10 3 2 2 2 2 4" xfId="262" xr:uid="{1502A19E-4CDB-4B3C-90CB-6E98CBC76F1E}"/>
    <cellStyle name="Normal 10 3 2 2 2 3" xfId="263" xr:uid="{75B19823-EF8C-4F83-BB7C-F8873EEA01AF}"/>
    <cellStyle name="Normal 10 3 2 2 2 3 2" xfId="264" xr:uid="{605C6562-5C51-428D-8707-EC453DE394FB}"/>
    <cellStyle name="Normal 10 3 2 2 2 3 3" xfId="265" xr:uid="{FBBA31A1-4E5C-4988-A3EF-D59230DC4E68}"/>
    <cellStyle name="Normal 10 3 2 2 2 3 4" xfId="266" xr:uid="{7E85B47D-73C6-4B64-A04E-C82247221AEC}"/>
    <cellStyle name="Normal 10 3 2 2 2 4" xfId="267" xr:uid="{8A7C0705-C9BB-447A-BF88-40EF6F45ED2C}"/>
    <cellStyle name="Normal 10 3 2 2 2 5" xfId="268" xr:uid="{12B8C398-9F33-41E2-9F5B-0321FF83A321}"/>
    <cellStyle name="Normal 10 3 2 2 2 6" xfId="269" xr:uid="{C3E524EF-869D-4892-8220-9A287B0DDDA3}"/>
    <cellStyle name="Normal 10 3 2 2 3" xfId="270" xr:uid="{42887445-EEDB-4E40-8F74-99B45CFCD5A4}"/>
    <cellStyle name="Normal 10 3 2 2 3 2" xfId="271" xr:uid="{1554203D-0130-4C92-A2E7-78903CA4CBCE}"/>
    <cellStyle name="Normal 10 3 2 2 3 2 2" xfId="272" xr:uid="{C3EB404A-2A1A-45E1-9ED3-5D4F1EBEFC92}"/>
    <cellStyle name="Normal 10 3 2 2 3 2 3" xfId="273" xr:uid="{78DC2D8F-4380-417D-A02F-F11C1DC5DB01}"/>
    <cellStyle name="Normal 10 3 2 2 3 2 4" xfId="274" xr:uid="{4B656B4F-718B-4FC8-92AC-A218F8F22CE4}"/>
    <cellStyle name="Normal 10 3 2 2 3 3" xfId="275" xr:uid="{6E2A650C-70ED-44D8-933D-A47E2D07E259}"/>
    <cellStyle name="Normal 10 3 2 2 3 4" xfId="276" xr:uid="{FB1718AA-A3B7-4132-9A75-BEB87A825CF2}"/>
    <cellStyle name="Normal 10 3 2 2 3 5" xfId="277" xr:uid="{5340C54E-67AC-48AD-87B6-A4EF4539960E}"/>
    <cellStyle name="Normal 10 3 2 2 4" xfId="278" xr:uid="{C0A96F47-A245-44AA-A5CC-126962575473}"/>
    <cellStyle name="Normal 10 3 2 2 4 2" xfId="279" xr:uid="{BC137101-8FD4-4194-BD35-B5697492CB62}"/>
    <cellStyle name="Normal 10 3 2 2 4 3" xfId="280" xr:uid="{8D21DBE8-E1FE-45B1-82B3-6DCD9E75F6CA}"/>
    <cellStyle name="Normal 10 3 2 2 4 4" xfId="281" xr:uid="{0CD02286-E16C-4004-929D-307BE82044C7}"/>
    <cellStyle name="Normal 10 3 2 2 5" xfId="282" xr:uid="{B098D85E-07EB-4E57-97BF-4089C9B4A2A5}"/>
    <cellStyle name="Normal 10 3 2 2 5 2" xfId="283" xr:uid="{E2D4D8D1-8FA2-44F8-96C1-81EAC88958C1}"/>
    <cellStyle name="Normal 10 3 2 2 5 3" xfId="284" xr:uid="{00387219-501F-4B74-B426-E1A1E96F6617}"/>
    <cellStyle name="Normal 10 3 2 2 5 4" xfId="285" xr:uid="{A2BF4ACB-4C91-4F66-B52B-AA98D7874084}"/>
    <cellStyle name="Normal 10 3 2 2 6" xfId="286" xr:uid="{C624E0E5-3685-48E5-8A19-38A3508DAE58}"/>
    <cellStyle name="Normal 10 3 2 2 7" xfId="287" xr:uid="{7F1C7A55-A9E3-4FA6-822A-E04728336C0B}"/>
    <cellStyle name="Normal 10 3 2 2 8" xfId="288" xr:uid="{E0FFCE03-42EF-4BF7-A7B5-FADAEF228DA7}"/>
    <cellStyle name="Normal 10 3 2 3" xfId="289" xr:uid="{0C0BAFBA-158B-4E81-A81C-AC6FDF9CF316}"/>
    <cellStyle name="Normal 10 3 2 3 2" xfId="290" xr:uid="{F5FE0CB9-6B43-4A63-B457-C86BB1800C42}"/>
    <cellStyle name="Normal 10 3 2 3 2 2" xfId="291" xr:uid="{2830A6A6-EF6C-413B-9BAB-5E999D64F818}"/>
    <cellStyle name="Normal 10 3 2 3 2 2 2" xfId="3811" xr:uid="{8E373F00-83FF-4901-86F4-401435A03F32}"/>
    <cellStyle name="Normal 10 3 2 3 2 2 2 2" xfId="3812" xr:uid="{139ED192-D7ED-4573-9E28-0C9C767F65A3}"/>
    <cellStyle name="Normal 10 3 2 3 2 2 3" xfId="3813" xr:uid="{74066CBB-E2E5-4B2A-AA53-7005EEB6F0D7}"/>
    <cellStyle name="Normal 10 3 2 3 2 3" xfId="292" xr:uid="{9C70350D-89B9-4D52-88A1-66EC7405E6AD}"/>
    <cellStyle name="Normal 10 3 2 3 2 3 2" xfId="3814" xr:uid="{329F6C2A-D740-4F92-ADD2-8CD6ED2A4B0A}"/>
    <cellStyle name="Normal 10 3 2 3 2 4" xfId="293" xr:uid="{177338C9-30A3-4F07-A6C8-62C7FC3704C8}"/>
    <cellStyle name="Normal 10 3 2 3 3" xfId="294" xr:uid="{5ABED6FF-E4E1-4D78-8067-8AE057C9E4A6}"/>
    <cellStyle name="Normal 10 3 2 3 3 2" xfId="295" xr:uid="{0795C378-73DD-4CAC-8B89-7BD959DCEE64}"/>
    <cellStyle name="Normal 10 3 2 3 3 2 2" xfId="3815" xr:uid="{D3C4DE1D-0A90-4B76-AACB-B821B256FEA5}"/>
    <cellStyle name="Normal 10 3 2 3 3 3" xfId="296" xr:uid="{AB8909DA-0B0B-4716-9B5E-BE02DB32B53A}"/>
    <cellStyle name="Normal 10 3 2 3 3 4" xfId="297" xr:uid="{5D3B4EE1-0204-4A39-999C-A2BD68AEF3AD}"/>
    <cellStyle name="Normal 10 3 2 3 4" xfId="298" xr:uid="{0B8A59FF-A41F-4F4F-9954-73EB81043057}"/>
    <cellStyle name="Normal 10 3 2 3 4 2" xfId="3816" xr:uid="{DAF6943C-39B3-4241-9651-023C0C4670A2}"/>
    <cellStyle name="Normal 10 3 2 3 5" xfId="299" xr:uid="{97BB9A5F-D34B-4A2C-B499-AEC59FAEDE23}"/>
    <cellStyle name="Normal 10 3 2 3 6" xfId="300" xr:uid="{511F9810-7EB9-442A-9A5D-8456FCB32C80}"/>
    <cellStyle name="Normal 10 3 2 4" xfId="301" xr:uid="{0E75CC98-3453-47E1-AA67-BC1DDAB8CEA5}"/>
    <cellStyle name="Normal 10 3 2 4 2" xfId="302" xr:uid="{931B747B-D4DE-440D-B6B5-161CE01454D7}"/>
    <cellStyle name="Normal 10 3 2 4 2 2" xfId="303" xr:uid="{029B9609-BDEA-4CD3-8BF0-94887C907A29}"/>
    <cellStyle name="Normal 10 3 2 4 2 2 2" xfId="3817" xr:uid="{060D133A-EA06-4A0D-8EA4-BD8E6AA1CB10}"/>
    <cellStyle name="Normal 10 3 2 4 2 3" xfId="304" xr:uid="{0C287B0B-E351-447F-86D2-EFA95BCA0076}"/>
    <cellStyle name="Normal 10 3 2 4 2 4" xfId="305" xr:uid="{D0049D6A-781F-4B36-A7B2-0C240192D1EE}"/>
    <cellStyle name="Normal 10 3 2 4 3" xfId="306" xr:uid="{3E6DF2AC-2BC3-4580-A8F2-36393A2B3F12}"/>
    <cellStyle name="Normal 10 3 2 4 3 2" xfId="3818" xr:uid="{BDFB8F09-03CD-491F-9596-F8038080E9C5}"/>
    <cellStyle name="Normal 10 3 2 4 4" xfId="307" xr:uid="{4FA30032-42AE-4C04-831A-40082BE96023}"/>
    <cellStyle name="Normal 10 3 2 4 5" xfId="308" xr:uid="{15CBE963-2A7D-430C-A848-39C8D253BBDF}"/>
    <cellStyle name="Normal 10 3 2 5" xfId="309" xr:uid="{BE142987-5721-4949-A9C4-9A41F173B5EA}"/>
    <cellStyle name="Normal 10 3 2 5 2" xfId="310" xr:uid="{A5267B42-28F2-436C-AAE0-260D0994A17A}"/>
    <cellStyle name="Normal 10 3 2 5 2 2" xfId="3819" xr:uid="{415182EC-1234-47C7-96FD-FF748602747C}"/>
    <cellStyle name="Normal 10 3 2 5 3" xfId="311" xr:uid="{698CB2C6-4E7B-4CA3-8EFB-8CB8397140FE}"/>
    <cellStyle name="Normal 10 3 2 5 4" xfId="312" xr:uid="{D5B1AD92-39A5-47A1-93C8-94C1EA001172}"/>
    <cellStyle name="Normal 10 3 2 6" xfId="313" xr:uid="{90807CD1-FD7B-4F5C-B3E6-03B25B31E47D}"/>
    <cellStyle name="Normal 10 3 2 6 2" xfId="314" xr:uid="{1753DC32-3C8B-4281-80BD-3D6E4494CA6E}"/>
    <cellStyle name="Normal 10 3 2 6 3" xfId="315" xr:uid="{0360613F-06BD-41ED-9ADB-ABF8EDBD52A4}"/>
    <cellStyle name="Normal 10 3 2 6 4" xfId="316" xr:uid="{70D6992F-A8E0-4D98-8201-F4BE2749407A}"/>
    <cellStyle name="Normal 10 3 2 7" xfId="317" xr:uid="{5B37E0C1-6853-4255-A45D-070431AA335F}"/>
    <cellStyle name="Normal 10 3 2 8" xfId="318" xr:uid="{6138CD8C-28DA-4354-A676-8662BCF6CACA}"/>
    <cellStyle name="Normal 10 3 2 9" xfId="319" xr:uid="{6B5BD71A-28DB-4A08-9A2C-336770E0F125}"/>
    <cellStyle name="Normal 10 3 3" xfId="320" xr:uid="{65B29931-D0ED-4F4A-9616-D104ECBDBB86}"/>
    <cellStyle name="Normal 10 3 3 2" xfId="321" xr:uid="{AB3B2F99-BBF4-4053-9D6B-2E7FF0F6FEFC}"/>
    <cellStyle name="Normal 10 3 3 2 2" xfId="322" xr:uid="{45845977-6A40-47EE-96B7-06D10950D63B}"/>
    <cellStyle name="Normal 10 3 3 2 2 2" xfId="323" xr:uid="{365350E3-7E3E-4E85-81CB-9020045AC198}"/>
    <cellStyle name="Normal 10 3 3 2 2 2 2" xfId="3820" xr:uid="{03A5C6B2-499E-4B2D-AA21-E83FA1B07B2C}"/>
    <cellStyle name="Normal 10 3 3 2 2 2 2 2" xfId="4621" xr:uid="{4250EAF1-419C-4B9A-881A-3A808C515D4B}"/>
    <cellStyle name="Normal 10 3 3 2 2 2 3" xfId="4622" xr:uid="{9D3C09BC-3B29-4AEB-9B45-EC4664D1B2C2}"/>
    <cellStyle name="Normal 10 3 3 2 2 3" xfId="324" xr:uid="{39162DFD-D6F7-4F9F-B014-A25AABDCE392}"/>
    <cellStyle name="Normal 10 3 3 2 2 3 2" xfId="4623" xr:uid="{338178C6-92B9-4CA9-81E7-CB68F6EC1E6B}"/>
    <cellStyle name="Normal 10 3 3 2 2 4" xfId="325" xr:uid="{3123D2F2-DE44-4F70-827C-1CC930387856}"/>
    <cellStyle name="Normal 10 3 3 2 3" xfId="326" xr:uid="{6E0CEE15-9DCD-43ED-BC5E-760B9B67C1DC}"/>
    <cellStyle name="Normal 10 3 3 2 3 2" xfId="327" xr:uid="{10EB7A66-8F5C-4F82-91CF-1AE1F37A1859}"/>
    <cellStyle name="Normal 10 3 3 2 3 2 2" xfId="4624" xr:uid="{DE92BA83-FFA6-460A-AA3A-C602A298B3E5}"/>
    <cellStyle name="Normal 10 3 3 2 3 3" xfId="328" xr:uid="{A95A635D-296F-48B8-BC18-24EC56633B1B}"/>
    <cellStyle name="Normal 10 3 3 2 3 4" xfId="329" xr:uid="{7E8041DC-021B-4E20-A649-1978939B7834}"/>
    <cellStyle name="Normal 10 3 3 2 4" xfId="330" xr:uid="{53741E6E-0414-43C5-BB6D-FD455B87429F}"/>
    <cellStyle name="Normal 10 3 3 2 4 2" xfId="4625" xr:uid="{7A65BA28-578C-4381-937E-EC1A46DFF28F}"/>
    <cellStyle name="Normal 10 3 3 2 5" xfId="331" xr:uid="{09143FD0-9B4F-406D-9835-7003B32C39AD}"/>
    <cellStyle name="Normal 10 3 3 2 6" xfId="332" xr:uid="{C46C975B-1B1B-4409-B37F-2DC8CD6C8D88}"/>
    <cellStyle name="Normal 10 3 3 3" xfId="333" xr:uid="{2DAB4C1F-9D1F-4491-9FE0-16541B3A8A25}"/>
    <cellStyle name="Normal 10 3 3 3 2" xfId="334" xr:uid="{EFEB5FF9-E0E4-4053-8351-758135C8B01E}"/>
    <cellStyle name="Normal 10 3 3 3 2 2" xfId="335" xr:uid="{1F353ED8-E0EE-48CD-9123-0185D1A920EF}"/>
    <cellStyle name="Normal 10 3 3 3 2 2 2" xfId="4626" xr:uid="{387A2933-96BD-4AF6-95F8-16FF861066EB}"/>
    <cellStyle name="Normal 10 3 3 3 2 3" xfId="336" xr:uid="{DC5B8CC6-B23D-4687-AE6C-564E3038E8B3}"/>
    <cellStyle name="Normal 10 3 3 3 2 4" xfId="337" xr:uid="{37506FE0-1B6F-4A62-9B61-0E8F128EF59E}"/>
    <cellStyle name="Normal 10 3 3 3 3" xfId="338" xr:uid="{77865FBC-9C28-4679-B1FA-C5B469D93041}"/>
    <cellStyle name="Normal 10 3 3 3 3 2" xfId="4627" xr:uid="{7F2310D1-75F1-44E0-8585-AD3B8F53B8F6}"/>
    <cellStyle name="Normal 10 3 3 3 4" xfId="339" xr:uid="{7789C302-3B83-4025-8203-08A9F3F64731}"/>
    <cellStyle name="Normal 10 3 3 3 5" xfId="340" xr:uid="{796C5ECA-3217-4B01-8D3A-7ACC7277C2BD}"/>
    <cellStyle name="Normal 10 3 3 4" xfId="341" xr:uid="{35E93B57-A426-4E6A-AEC0-C725D2B00733}"/>
    <cellStyle name="Normal 10 3 3 4 2" xfId="342" xr:uid="{B6A61447-9AC0-467A-BDC4-A5E0A422D19B}"/>
    <cellStyle name="Normal 10 3 3 4 2 2" xfId="4628" xr:uid="{31759364-B4EF-4F3C-BB61-C0ED53FFBDCB}"/>
    <cellStyle name="Normal 10 3 3 4 3" xfId="343" xr:uid="{21557EF7-9A2D-4712-B557-2F0F28D557EA}"/>
    <cellStyle name="Normal 10 3 3 4 4" xfId="344" xr:uid="{E15C7906-226B-48AD-9D4D-8E5EDE8502CA}"/>
    <cellStyle name="Normal 10 3 3 5" xfId="345" xr:uid="{33055560-9E39-4649-A85C-7B49929E03B6}"/>
    <cellStyle name="Normal 10 3 3 5 2" xfId="346" xr:uid="{762C2679-6BB1-4357-8228-0F6FB02C9F4B}"/>
    <cellStyle name="Normal 10 3 3 5 3" xfId="347" xr:uid="{5DB05B72-00DF-440B-BA4A-A7C39B5D26D4}"/>
    <cellStyle name="Normal 10 3 3 5 4" xfId="348" xr:uid="{B0FB3AE2-F7A9-45D4-96C3-974CFB7296EF}"/>
    <cellStyle name="Normal 10 3 3 6" xfId="349" xr:uid="{7014D697-C44C-4C2A-A9F1-5E924CC44000}"/>
    <cellStyle name="Normal 10 3 3 7" xfId="350" xr:uid="{5C73F15B-4C39-4969-BB42-80F6377D94F7}"/>
    <cellStyle name="Normal 10 3 3 8" xfId="351" xr:uid="{52FA5C5F-5B1E-4296-940E-A88DB8ACD85E}"/>
    <cellStyle name="Normal 10 3 4" xfId="352" xr:uid="{82D66381-2DF9-4F13-9E1A-7D94D71422B7}"/>
    <cellStyle name="Normal 10 3 4 2" xfId="353" xr:uid="{84468AB7-7E5F-4F93-975D-BE972A762014}"/>
    <cellStyle name="Normal 10 3 4 2 2" xfId="354" xr:uid="{FE1D5ECC-7F32-4CD9-8F53-1DBAE0B4417F}"/>
    <cellStyle name="Normal 10 3 4 2 2 2" xfId="355" xr:uid="{51398689-720F-45AE-90A6-CB40DF3DA211}"/>
    <cellStyle name="Normal 10 3 4 2 2 2 2" xfId="3821" xr:uid="{8BEEDDBD-AFFC-4CB0-8918-5947EB89D2B2}"/>
    <cellStyle name="Normal 10 3 4 2 2 3" xfId="356" xr:uid="{D9F5A9DA-6D4A-4DAE-93E1-7ADDF804C091}"/>
    <cellStyle name="Normal 10 3 4 2 2 4" xfId="357" xr:uid="{AA65B94D-F2A4-45D8-8FDA-AFC52F3CBA72}"/>
    <cellStyle name="Normal 10 3 4 2 3" xfId="358" xr:uid="{6184AF6D-ACE6-40E7-8E20-D1D102DFA8BA}"/>
    <cellStyle name="Normal 10 3 4 2 3 2" xfId="3822" xr:uid="{86AE2A6D-C6EE-47A1-BE39-B6A5309B0DFD}"/>
    <cellStyle name="Normal 10 3 4 2 4" xfId="359" xr:uid="{520EBFD6-2B5F-4D29-AFB4-AB51B1204572}"/>
    <cellStyle name="Normal 10 3 4 2 5" xfId="360" xr:uid="{DFB7D5E7-A66E-407A-B0C4-BF77BDEC6777}"/>
    <cellStyle name="Normal 10 3 4 3" xfId="361" xr:uid="{7AC62F1D-052F-40A6-913F-C1FB2CA8740D}"/>
    <cellStyle name="Normal 10 3 4 3 2" xfId="362" xr:uid="{2205148E-D6FF-417E-9EE9-7D11146D4CCD}"/>
    <cellStyle name="Normal 10 3 4 3 2 2" xfId="3823" xr:uid="{1549DD46-5F15-4B0F-A120-1166595C6CD6}"/>
    <cellStyle name="Normal 10 3 4 3 3" xfId="363" xr:uid="{4D4FD60D-5B99-430B-B65A-27B0645C902F}"/>
    <cellStyle name="Normal 10 3 4 3 4" xfId="364" xr:uid="{A8A3F312-06F8-4D6C-AE96-90DD1933A42B}"/>
    <cellStyle name="Normal 10 3 4 4" xfId="365" xr:uid="{6642A4BA-2EAF-47B3-A0C9-BD0786941395}"/>
    <cellStyle name="Normal 10 3 4 4 2" xfId="366" xr:uid="{73557DE3-2AF4-4E37-8004-E55459AE62B8}"/>
    <cellStyle name="Normal 10 3 4 4 3" xfId="367" xr:uid="{7CBAD7C8-0DBF-48DB-9A8C-877D5C4474B6}"/>
    <cellStyle name="Normal 10 3 4 4 4" xfId="368" xr:uid="{5FB2CD6B-A77F-4413-ACBF-23242659DE2E}"/>
    <cellStyle name="Normal 10 3 4 5" xfId="369" xr:uid="{D781871C-A728-4407-9FEF-0899836B5EC1}"/>
    <cellStyle name="Normal 10 3 4 6" xfId="370" xr:uid="{69B3D465-13AB-4382-9A40-A7E8EE1CAA1D}"/>
    <cellStyle name="Normal 10 3 4 7" xfId="371" xr:uid="{8809BB95-0B11-4B32-B0D8-39762D5C8AE6}"/>
    <cellStyle name="Normal 10 3 5" xfId="372" xr:uid="{8E4A43BF-7E40-4395-8358-54F826793C86}"/>
    <cellStyle name="Normal 10 3 5 2" xfId="373" xr:uid="{C7401AA3-02BE-4303-9126-45038572FE27}"/>
    <cellStyle name="Normal 10 3 5 2 2" xfId="374" xr:uid="{544238D5-EBF0-4340-A8A8-9889B363024D}"/>
    <cellStyle name="Normal 10 3 5 2 2 2" xfId="3824" xr:uid="{2AF858D1-8314-47A4-8EA1-A0A98AD8C94A}"/>
    <cellStyle name="Normal 10 3 5 2 3" xfId="375" xr:uid="{AD549F70-5CC0-4311-BA6F-3215EA365144}"/>
    <cellStyle name="Normal 10 3 5 2 4" xfId="376" xr:uid="{082CE95D-BCFC-489B-96AA-9DE698708FD0}"/>
    <cellStyle name="Normal 10 3 5 3" xfId="377" xr:uid="{5F7EA97E-9583-4ED9-83AD-AEAF0A3EF087}"/>
    <cellStyle name="Normal 10 3 5 3 2" xfId="378" xr:uid="{E03F4678-4FFB-406A-9E52-3389F1272AFD}"/>
    <cellStyle name="Normal 10 3 5 3 3" xfId="379" xr:uid="{87857BF6-D71B-4744-B86F-10DDFBD08646}"/>
    <cellStyle name="Normal 10 3 5 3 4" xfId="380" xr:uid="{48521E26-05F7-472B-9ED6-2C0B34CFA03A}"/>
    <cellStyle name="Normal 10 3 5 4" xfId="381" xr:uid="{7B3A447B-45BA-4F8D-AD00-7F456A08A7F3}"/>
    <cellStyle name="Normal 10 3 5 5" xfId="382" xr:uid="{47F0C328-C103-43AD-96B9-BA1B59ECD352}"/>
    <cellStyle name="Normal 10 3 5 6" xfId="383" xr:uid="{4963695D-0B79-4040-85A1-949AFCAC28E5}"/>
    <cellStyle name="Normal 10 3 6" xfId="384" xr:uid="{13B75956-059C-498A-94AB-0498537B2E12}"/>
    <cellStyle name="Normal 10 3 6 2" xfId="385" xr:uid="{892F1919-3C4E-45A5-AC3D-FC64E6207A23}"/>
    <cellStyle name="Normal 10 3 6 2 2" xfId="386" xr:uid="{8B3408C0-0AFB-48E9-B031-77D69FC8F4BD}"/>
    <cellStyle name="Normal 10 3 6 2 3" xfId="387" xr:uid="{E65C341F-B792-456A-8AD8-DBF0621DEA21}"/>
    <cellStyle name="Normal 10 3 6 2 4" xfId="388" xr:uid="{E56DBD50-4F92-4264-AB44-7BFC79B22F58}"/>
    <cellStyle name="Normal 10 3 6 3" xfId="389" xr:uid="{8D583B1C-1717-4967-9F66-331103AAF077}"/>
    <cellStyle name="Normal 10 3 6 4" xfId="390" xr:uid="{7FADBF16-6ECD-4080-B324-657C2E73D402}"/>
    <cellStyle name="Normal 10 3 6 5" xfId="391" xr:uid="{1B5B17AB-2FC5-411F-BEE2-04541BFFF8B0}"/>
    <cellStyle name="Normal 10 3 7" xfId="392" xr:uid="{367435F0-67C3-4F9F-A19B-F7B91694AB48}"/>
    <cellStyle name="Normal 10 3 7 2" xfId="393" xr:uid="{A5C752AC-3449-4EDF-9E89-0B4B4F9C2D5A}"/>
    <cellStyle name="Normal 10 3 7 3" xfId="394" xr:uid="{69538CBB-3E5E-4084-B4BC-0241CB703F93}"/>
    <cellStyle name="Normal 10 3 7 4" xfId="395" xr:uid="{20850CED-AA15-4FAC-8F0A-AE026E085B81}"/>
    <cellStyle name="Normal 10 3 8" xfId="396" xr:uid="{0D1C54CE-9325-4612-AF30-A6A8CB957700}"/>
    <cellStyle name="Normal 10 3 8 2" xfId="397" xr:uid="{F1CBD02D-C6BB-4E08-B6FE-BAA4F51352A1}"/>
    <cellStyle name="Normal 10 3 8 3" xfId="398" xr:uid="{C8CF8356-A665-4BC9-B899-A624F312EB4F}"/>
    <cellStyle name="Normal 10 3 8 4" xfId="399" xr:uid="{B7D2F30B-84D1-477F-92E2-3D36A909B71F}"/>
    <cellStyle name="Normal 10 3 9" xfId="400" xr:uid="{6CFECB12-6255-46F8-9C97-DA95C49E8287}"/>
    <cellStyle name="Normal 10 4" xfId="401" xr:uid="{439C05BB-5966-4C18-947F-2272EE333ABC}"/>
    <cellStyle name="Normal 10 4 10" xfId="402" xr:uid="{5D4506D5-6E74-4A4D-9230-819F322DB63F}"/>
    <cellStyle name="Normal 10 4 11" xfId="403" xr:uid="{180CD838-87AC-44F8-B1AD-7E400865A686}"/>
    <cellStyle name="Normal 10 4 2" xfId="404" xr:uid="{50290A00-7F23-4405-9AC8-28639C6E8C90}"/>
    <cellStyle name="Normal 10 4 2 2" xfId="405" xr:uid="{C44B8FF2-EA4C-4626-9F65-4A2A14DC6C09}"/>
    <cellStyle name="Normal 10 4 2 2 2" xfId="406" xr:uid="{C77C4DF0-397D-4AF9-9FC4-3FBD350C1AE5}"/>
    <cellStyle name="Normal 10 4 2 2 2 2" xfId="407" xr:uid="{4BB25C5F-D93A-4CC4-A57F-14FDC9B128B0}"/>
    <cellStyle name="Normal 10 4 2 2 2 2 2" xfId="408" xr:uid="{6510BBF2-5D57-4959-A747-BD0E21638028}"/>
    <cellStyle name="Normal 10 4 2 2 2 2 3" xfId="409" xr:uid="{B7838E64-E3AE-4EA1-9C12-EDB77ADA7200}"/>
    <cellStyle name="Normal 10 4 2 2 2 2 4" xfId="410" xr:uid="{D98C0CE8-DE2A-4888-9A47-0BBCC51F50D1}"/>
    <cellStyle name="Normal 10 4 2 2 2 3" xfId="411" xr:uid="{399DDED9-90C1-4BCD-935A-7A8ADD3A0BCF}"/>
    <cellStyle name="Normal 10 4 2 2 2 3 2" xfId="412" xr:uid="{90133E7C-78F2-4A07-AC49-EDC01480CD4E}"/>
    <cellStyle name="Normal 10 4 2 2 2 3 3" xfId="413" xr:uid="{BB5EEEF6-B1EC-4695-B459-7FDE18289E7F}"/>
    <cellStyle name="Normal 10 4 2 2 2 3 4" xfId="414" xr:uid="{262F91C4-0AA1-4427-97EA-2AE8897EEB78}"/>
    <cellStyle name="Normal 10 4 2 2 2 4" xfId="415" xr:uid="{D3304B6D-D340-4DB5-889D-722A6416DB2E}"/>
    <cellStyle name="Normal 10 4 2 2 2 5" xfId="416" xr:uid="{300A1411-2612-4CAB-9C46-BA6A5A76DD72}"/>
    <cellStyle name="Normal 10 4 2 2 2 6" xfId="417" xr:uid="{7B56006F-289F-4295-A4E9-00901841891D}"/>
    <cellStyle name="Normal 10 4 2 2 3" xfId="418" xr:uid="{E83633F9-30CD-4C6C-8EAA-801ACE3043C8}"/>
    <cellStyle name="Normal 10 4 2 2 3 2" xfId="419" xr:uid="{5FC863A5-FB31-4A0B-A7D9-3BA35793BAF4}"/>
    <cellStyle name="Normal 10 4 2 2 3 2 2" xfId="420" xr:uid="{746DEB4E-63F3-48FD-A4E1-DAD515CC0182}"/>
    <cellStyle name="Normal 10 4 2 2 3 2 3" xfId="421" xr:uid="{3E876014-F371-4CD9-AB79-34B14E37408B}"/>
    <cellStyle name="Normal 10 4 2 2 3 2 4" xfId="422" xr:uid="{F7819C83-C6F6-43E2-A43E-FDDD78B350C7}"/>
    <cellStyle name="Normal 10 4 2 2 3 3" xfId="423" xr:uid="{EA07EE14-22C1-42AE-92B6-E8EC7B5A46A7}"/>
    <cellStyle name="Normal 10 4 2 2 3 4" xfId="424" xr:uid="{C2A95ED4-7010-4168-B42D-B959EE393F22}"/>
    <cellStyle name="Normal 10 4 2 2 3 5" xfId="425" xr:uid="{F156E8D1-83F4-49A9-B5EE-A7A580AEF192}"/>
    <cellStyle name="Normal 10 4 2 2 4" xfId="426" xr:uid="{EDEC517C-2B20-4752-9991-2F8D48C8A742}"/>
    <cellStyle name="Normal 10 4 2 2 4 2" xfId="427" xr:uid="{001BEDBC-FFFA-4C4D-84EB-48D41B4CAB29}"/>
    <cellStyle name="Normal 10 4 2 2 4 3" xfId="428" xr:uid="{44EB6023-6B52-4E70-8EB1-FEB153545B8C}"/>
    <cellStyle name="Normal 10 4 2 2 4 4" xfId="429" xr:uid="{B6AF5AAB-7927-42ED-BF52-067F21636AC3}"/>
    <cellStyle name="Normal 10 4 2 2 5" xfId="430" xr:uid="{FA9E30F9-5208-425A-9AB3-AF4FC53A6DE3}"/>
    <cellStyle name="Normal 10 4 2 2 5 2" xfId="431" xr:uid="{64573326-E270-433A-A5AC-7549BFA69131}"/>
    <cellStyle name="Normal 10 4 2 2 5 3" xfId="432" xr:uid="{389B930A-3B1A-4485-90F2-FDFA126A84F5}"/>
    <cellStyle name="Normal 10 4 2 2 5 4" xfId="433" xr:uid="{81CCA21C-A0CC-4DEF-A160-FE84AA881666}"/>
    <cellStyle name="Normal 10 4 2 2 6" xfId="434" xr:uid="{0DE20549-1277-4F47-8B3D-959465EECF09}"/>
    <cellStyle name="Normal 10 4 2 2 7" xfId="435" xr:uid="{2575F49B-272E-451E-A549-DA379BAD833F}"/>
    <cellStyle name="Normal 10 4 2 2 8" xfId="436" xr:uid="{C8017C47-9EC6-46ED-B15D-E7F24815F748}"/>
    <cellStyle name="Normal 10 4 2 3" xfId="437" xr:uid="{2C82B298-FCEC-439C-9B85-9987B305F796}"/>
    <cellStyle name="Normal 10 4 2 3 2" xfId="438" xr:uid="{A2686F5D-9630-45AF-AF41-51284EE015DC}"/>
    <cellStyle name="Normal 10 4 2 3 2 2" xfId="439" xr:uid="{E18A4314-A735-4918-8514-691206ECBAD0}"/>
    <cellStyle name="Normal 10 4 2 3 2 3" xfId="440" xr:uid="{EABC5BC7-C855-4410-BA39-6FAF22EE54E6}"/>
    <cellStyle name="Normal 10 4 2 3 2 4" xfId="441" xr:uid="{7280C674-B776-46E2-BDEA-22BA1369D748}"/>
    <cellStyle name="Normal 10 4 2 3 3" xfId="442" xr:uid="{FB236D82-0C12-4621-810E-A494AE31AEBA}"/>
    <cellStyle name="Normal 10 4 2 3 3 2" xfId="443" xr:uid="{3DC01E2E-F7B7-4779-B553-FE8472F91973}"/>
    <cellStyle name="Normal 10 4 2 3 3 3" xfId="444" xr:uid="{AC1326FE-3C56-43E6-B612-3B05BD58B10B}"/>
    <cellStyle name="Normal 10 4 2 3 3 4" xfId="445" xr:uid="{A1BCC4C7-4B8C-4774-9511-FFBD10C34FA9}"/>
    <cellStyle name="Normal 10 4 2 3 4" xfId="446" xr:uid="{077A4E01-F214-4078-ABE2-22D3F1A62AD1}"/>
    <cellStyle name="Normal 10 4 2 3 5" xfId="447" xr:uid="{8F7ECB6D-DA9B-402F-81E4-CAD9141E4488}"/>
    <cellStyle name="Normal 10 4 2 3 6" xfId="448" xr:uid="{3819D681-6C68-4F2A-BE4A-7FDABD42EDC8}"/>
    <cellStyle name="Normal 10 4 2 4" xfId="449" xr:uid="{CF688B69-6AE2-4621-AE53-5BC630596A3A}"/>
    <cellStyle name="Normal 10 4 2 4 2" xfId="450" xr:uid="{1A2BFD60-2490-466A-B8B1-53F47DC934D1}"/>
    <cellStyle name="Normal 10 4 2 4 2 2" xfId="451" xr:uid="{3A501F0A-9A6C-4642-A102-25DD0BBDA42B}"/>
    <cellStyle name="Normal 10 4 2 4 2 3" xfId="452" xr:uid="{CCE1C04E-5236-463F-AA85-7198C300FDA1}"/>
    <cellStyle name="Normal 10 4 2 4 2 4" xfId="453" xr:uid="{3ADD97DF-656B-4DE8-9AA7-990918C992A0}"/>
    <cellStyle name="Normal 10 4 2 4 3" xfId="454" xr:uid="{FBA8CA6D-F8FB-4C7F-8B5D-8B7A2CBEABF8}"/>
    <cellStyle name="Normal 10 4 2 4 4" xfId="455" xr:uid="{55B65B0E-A8D0-4BB9-A70F-1A500A66A175}"/>
    <cellStyle name="Normal 10 4 2 4 5" xfId="456" xr:uid="{97C56D99-882A-4F02-9F9C-E3687FFAFFD4}"/>
    <cellStyle name="Normal 10 4 2 5" xfId="457" xr:uid="{7106E763-2073-47FF-8A87-8C16497A0928}"/>
    <cellStyle name="Normal 10 4 2 5 2" xfId="458" xr:uid="{2141C5BC-8F1E-40DA-B944-CEF068D0ADD9}"/>
    <cellStyle name="Normal 10 4 2 5 3" xfId="459" xr:uid="{EC2D097D-4327-4A63-8563-DDF383B30E73}"/>
    <cellStyle name="Normal 10 4 2 5 4" xfId="460" xr:uid="{1A9604F2-94A5-4C50-937D-D35DBA0C4CDB}"/>
    <cellStyle name="Normal 10 4 2 6" xfId="461" xr:uid="{115BCDC5-C161-46D4-94EB-08036BD80754}"/>
    <cellStyle name="Normal 10 4 2 6 2" xfId="462" xr:uid="{C73FE9A2-CD5C-4063-940D-7B968B1F2782}"/>
    <cellStyle name="Normal 10 4 2 6 3" xfId="463" xr:uid="{41615F55-89E1-4B22-B28E-6679EA144014}"/>
    <cellStyle name="Normal 10 4 2 6 4" xfId="464" xr:uid="{516A924E-965A-4C4F-9DDF-8534472646F5}"/>
    <cellStyle name="Normal 10 4 2 7" xfId="465" xr:uid="{FD69BFD0-C8D9-4717-B820-0C79841B1C8B}"/>
    <cellStyle name="Normal 10 4 2 8" xfId="466" xr:uid="{8F275E70-AE39-4D55-BEA9-2342332BE07C}"/>
    <cellStyle name="Normal 10 4 2 9" xfId="467" xr:uid="{79C4C436-4DD4-4192-B140-24950D3AF59D}"/>
    <cellStyle name="Normal 10 4 3" xfId="468" xr:uid="{3B9E981E-D966-453B-8534-A42E43D5B4F7}"/>
    <cellStyle name="Normal 10 4 3 2" xfId="469" xr:uid="{DBA404FC-D483-43A8-810D-F4A044049A7E}"/>
    <cellStyle name="Normal 10 4 3 2 2" xfId="470" xr:uid="{A08847B2-31FA-4301-A4F2-0B386C821F6C}"/>
    <cellStyle name="Normal 10 4 3 2 2 2" xfId="471" xr:uid="{1362479A-4B7C-4A0E-AD2B-B1D55B360A24}"/>
    <cellStyle name="Normal 10 4 3 2 2 2 2" xfId="3825" xr:uid="{82CB9649-95A6-419E-9985-D63A08497013}"/>
    <cellStyle name="Normal 10 4 3 2 2 3" xfId="472" xr:uid="{FEA87EB3-6250-44EC-9954-0331DC3D0B36}"/>
    <cellStyle name="Normal 10 4 3 2 2 4" xfId="473" xr:uid="{8E17BAC8-9646-4CF7-A7D3-7A21C64CA726}"/>
    <cellStyle name="Normal 10 4 3 2 3" xfId="474" xr:uid="{5F33BECD-F271-4D77-A279-BAB194DAAD6E}"/>
    <cellStyle name="Normal 10 4 3 2 3 2" xfId="475" xr:uid="{17A7E25D-E8D2-453C-A74C-3B91646C5280}"/>
    <cellStyle name="Normal 10 4 3 2 3 3" xfId="476" xr:uid="{375376F9-34C5-4874-9AF8-CD3D2D1C6792}"/>
    <cellStyle name="Normal 10 4 3 2 3 4" xfId="477" xr:uid="{C9702C79-4719-422A-BA56-5248793E1E0F}"/>
    <cellStyle name="Normal 10 4 3 2 4" xfId="478" xr:uid="{D1876102-E058-4465-AA8F-EE9AAF02B9FF}"/>
    <cellStyle name="Normal 10 4 3 2 5" xfId="479" xr:uid="{B8518B40-17D8-471C-8A09-555CBB0CF3E6}"/>
    <cellStyle name="Normal 10 4 3 2 6" xfId="480" xr:uid="{27485FF3-8576-4F38-BC7F-47BD59E593F5}"/>
    <cellStyle name="Normal 10 4 3 3" xfId="481" xr:uid="{F74BA8C4-13C0-4B3B-BD70-FFB042F1EE3F}"/>
    <cellStyle name="Normal 10 4 3 3 2" xfId="482" xr:uid="{89F86D15-FD57-4313-AFB2-F72B16A841FA}"/>
    <cellStyle name="Normal 10 4 3 3 2 2" xfId="483" xr:uid="{877601E2-A2E3-41C2-8F1A-D33B4CDB3E4F}"/>
    <cellStyle name="Normal 10 4 3 3 2 3" xfId="484" xr:uid="{8B4A4288-52EC-408D-8E41-BD028173AC68}"/>
    <cellStyle name="Normal 10 4 3 3 2 4" xfId="485" xr:uid="{B13922BB-380A-4154-916A-3D564E0F2E53}"/>
    <cellStyle name="Normal 10 4 3 3 3" xfId="486" xr:uid="{A8932732-906E-4642-8B2C-A073D98F0903}"/>
    <cellStyle name="Normal 10 4 3 3 4" xfId="487" xr:uid="{866F9602-CF91-4CE2-A3D0-3CE6E76127A9}"/>
    <cellStyle name="Normal 10 4 3 3 5" xfId="488" xr:uid="{3D4C3532-92BA-45B0-9AF5-C086EF919616}"/>
    <cellStyle name="Normal 10 4 3 4" xfId="489" xr:uid="{8BEF25EC-3FE0-46A5-A628-57738E738275}"/>
    <cellStyle name="Normal 10 4 3 4 2" xfId="490" xr:uid="{60491AF1-51BA-4D5B-8D23-D09FA665E6B0}"/>
    <cellStyle name="Normal 10 4 3 4 3" xfId="491" xr:uid="{D71E13EB-EAAE-44B6-89A8-6EDAD339D1A6}"/>
    <cellStyle name="Normal 10 4 3 4 4" xfId="492" xr:uid="{4A3CB8F2-334A-49E2-9BB2-052505C65E65}"/>
    <cellStyle name="Normal 10 4 3 5" xfId="493" xr:uid="{0823CB6A-A304-4D70-8643-D34BCDAEF0D3}"/>
    <cellStyle name="Normal 10 4 3 5 2" xfId="494" xr:uid="{7ABBC49F-DEB3-4981-B18B-72D49814FBA4}"/>
    <cellStyle name="Normal 10 4 3 5 3" xfId="495" xr:uid="{F57A26BE-A06C-486A-AF52-0EC97B40F4D9}"/>
    <cellStyle name="Normal 10 4 3 5 4" xfId="496" xr:uid="{C1E2824F-B5A9-4863-A889-478092826C06}"/>
    <cellStyle name="Normal 10 4 3 6" xfId="497" xr:uid="{C44C371F-FA4A-4033-8F5D-4512E96B86A0}"/>
    <cellStyle name="Normal 10 4 3 7" xfId="498" xr:uid="{BC96D675-5F7B-49FC-B6E1-87B020C16FA9}"/>
    <cellStyle name="Normal 10 4 3 8" xfId="499" xr:uid="{F34818B7-0140-428B-9A2F-E7D012D791AE}"/>
    <cellStyle name="Normal 10 4 4" xfId="500" xr:uid="{BE51E1A4-057D-47A1-A6A1-156B1EB70172}"/>
    <cellStyle name="Normal 10 4 4 2" xfId="501" xr:uid="{0531A388-4592-4202-B156-D61143DD07FF}"/>
    <cellStyle name="Normal 10 4 4 2 2" xfId="502" xr:uid="{F487AF4A-E8B6-4568-94D8-657E5D7B4D06}"/>
    <cellStyle name="Normal 10 4 4 2 2 2" xfId="503" xr:uid="{8DFAC254-B742-4E9A-86B1-A092BA652A49}"/>
    <cellStyle name="Normal 10 4 4 2 2 3" xfId="504" xr:uid="{8FCA666E-F331-41A4-B6BC-3F8C69AB793F}"/>
    <cellStyle name="Normal 10 4 4 2 2 4" xfId="505" xr:uid="{D41634E1-2206-413E-96CC-CB8F2FDCB748}"/>
    <cellStyle name="Normal 10 4 4 2 3" xfId="506" xr:uid="{9967D7E4-4F08-4FC9-96D8-2141EBC437D4}"/>
    <cellStyle name="Normal 10 4 4 2 4" xfId="507" xr:uid="{EAA518FF-1895-4184-A611-283243BCF119}"/>
    <cellStyle name="Normal 10 4 4 2 5" xfId="508" xr:uid="{C865A3A0-8E03-4256-81D1-7315C395F242}"/>
    <cellStyle name="Normal 10 4 4 3" xfId="509" xr:uid="{BCE87C17-C853-4B5B-9F31-AA9344B8E6FF}"/>
    <cellStyle name="Normal 10 4 4 3 2" xfId="510" xr:uid="{2F62865C-73A0-4FD3-B1E8-88157745D6C2}"/>
    <cellStyle name="Normal 10 4 4 3 3" xfId="511" xr:uid="{EEB79F68-3D68-435C-8BE8-9365345374CF}"/>
    <cellStyle name="Normal 10 4 4 3 4" xfId="512" xr:uid="{96FED568-DF82-4E27-8D10-BBF0F18675D9}"/>
    <cellStyle name="Normal 10 4 4 4" xfId="513" xr:uid="{E8ACC3EE-1692-426A-9A6C-9B31CFA8FD69}"/>
    <cellStyle name="Normal 10 4 4 4 2" xfId="514" xr:uid="{309F39A4-222B-4135-823F-C3B16188D0E2}"/>
    <cellStyle name="Normal 10 4 4 4 3" xfId="515" xr:uid="{C42FB5BB-9C09-45B6-BA28-47F7F755A995}"/>
    <cellStyle name="Normal 10 4 4 4 4" xfId="516" xr:uid="{C7C25549-467E-4BB5-962D-C3441DE4F61E}"/>
    <cellStyle name="Normal 10 4 4 5" xfId="517" xr:uid="{248EBCDE-566C-4BFA-A083-2FC729BDA9A9}"/>
    <cellStyle name="Normal 10 4 4 6" xfId="518" xr:uid="{1F4E4A0B-E082-42E7-AB76-31F989B37087}"/>
    <cellStyle name="Normal 10 4 4 7" xfId="519" xr:uid="{DCBB443A-45CD-4D4D-BE57-17DBCB7C16B4}"/>
    <cellStyle name="Normal 10 4 5" xfId="520" xr:uid="{AABA6DF9-AEA9-43A6-8A43-364C78C015B5}"/>
    <cellStyle name="Normal 10 4 5 2" xfId="521" xr:uid="{D639F5FC-64AF-4A66-B693-7BE8991D6D94}"/>
    <cellStyle name="Normal 10 4 5 2 2" xfId="522" xr:uid="{89507C53-241B-4388-BB1D-712459CA846C}"/>
    <cellStyle name="Normal 10 4 5 2 3" xfId="523" xr:uid="{3F7BA623-0D5D-4184-92B0-64315DACD475}"/>
    <cellStyle name="Normal 10 4 5 2 4" xfId="524" xr:uid="{D80A410E-ED54-40A4-9B3E-96CE9D72FFB4}"/>
    <cellStyle name="Normal 10 4 5 3" xfId="525" xr:uid="{66DFC4DA-5653-44A5-B443-B09C98999FEE}"/>
    <cellStyle name="Normal 10 4 5 3 2" xfId="526" xr:uid="{20B6695C-F02F-4416-B4FE-BC32DAD0BAB4}"/>
    <cellStyle name="Normal 10 4 5 3 3" xfId="527" xr:uid="{469E27D0-E5C1-4232-985F-6C7D016B959F}"/>
    <cellStyle name="Normal 10 4 5 3 4" xfId="528" xr:uid="{A1C72F68-3790-4343-A7D8-F790672CAED2}"/>
    <cellStyle name="Normal 10 4 5 4" xfId="529" xr:uid="{34A15EE9-B250-4759-B368-01F729454647}"/>
    <cellStyle name="Normal 10 4 5 5" xfId="530" xr:uid="{61385910-D964-46C0-9E22-7718F25EEFF5}"/>
    <cellStyle name="Normal 10 4 5 6" xfId="531" xr:uid="{95880C03-C19A-4073-9566-7D882FCB0730}"/>
    <cellStyle name="Normal 10 4 6" xfId="532" xr:uid="{54CA1246-CFAB-4622-BA10-DAC8BC102CDC}"/>
    <cellStyle name="Normal 10 4 6 2" xfId="533" xr:uid="{1C50331E-6490-4673-8D8C-84978D6F4E25}"/>
    <cellStyle name="Normal 10 4 6 2 2" xfId="534" xr:uid="{03FE7969-103E-47B1-B7CF-5850101EC6BC}"/>
    <cellStyle name="Normal 10 4 6 2 3" xfId="535" xr:uid="{9AD45E3E-B777-4AC7-8473-CB4CC051824D}"/>
    <cellStyle name="Normal 10 4 6 2 4" xfId="536" xr:uid="{C45D1670-8CFF-4893-BDAC-3647276A9029}"/>
    <cellStyle name="Normal 10 4 6 3" xfId="537" xr:uid="{B05A48B4-C37B-4213-A4DB-8F469E38139E}"/>
    <cellStyle name="Normal 10 4 6 4" xfId="538" xr:uid="{003A60C1-E369-4AB7-BE30-35DB453D8EE9}"/>
    <cellStyle name="Normal 10 4 6 5" xfId="539" xr:uid="{61EDBC44-DA81-44C3-A082-C7450BBF8B26}"/>
    <cellStyle name="Normal 10 4 7" xfId="540" xr:uid="{A19F8D2A-DCA4-40DA-A4B4-FA997FF4847B}"/>
    <cellStyle name="Normal 10 4 7 2" xfId="541" xr:uid="{165C6995-02C4-463A-8043-C9B79365984E}"/>
    <cellStyle name="Normal 10 4 7 3" xfId="542" xr:uid="{0044513D-C7E8-45BD-821D-E107E1FF17D3}"/>
    <cellStyle name="Normal 10 4 7 4" xfId="543" xr:uid="{91037771-40C6-4331-B43A-4C1BC8DB9EEE}"/>
    <cellStyle name="Normal 10 4 8" xfId="544" xr:uid="{05931AEC-596B-4680-910F-51D8D20AE5E5}"/>
    <cellStyle name="Normal 10 4 8 2" xfId="545" xr:uid="{7170C251-4352-460D-803B-F5FBB0267729}"/>
    <cellStyle name="Normal 10 4 8 3" xfId="546" xr:uid="{5332E503-7FB4-4EF3-9A6B-B75CAB264E11}"/>
    <cellStyle name="Normal 10 4 8 4" xfId="547" xr:uid="{C9F69DA4-BAA9-4AC8-977E-13AE4EF6D814}"/>
    <cellStyle name="Normal 10 4 9" xfId="548" xr:uid="{165861E1-8BAF-4243-9490-467B31180D99}"/>
    <cellStyle name="Normal 10 5" xfId="549" xr:uid="{69FD172A-DBC1-469D-B516-75F1B89215D6}"/>
    <cellStyle name="Normal 10 5 2" xfId="550" xr:uid="{C1864A69-B02A-474D-BA23-262E1B2D283C}"/>
    <cellStyle name="Normal 10 5 2 2" xfId="551" xr:uid="{6EAA0A18-618A-437D-A3ED-B316F8C3133D}"/>
    <cellStyle name="Normal 10 5 2 2 2" xfId="552" xr:uid="{83E9F2FE-CA96-401B-AEFE-90943F431939}"/>
    <cellStyle name="Normal 10 5 2 2 2 2" xfId="553" xr:uid="{BD1475A8-96A2-43D1-A415-A1AF8C70C61B}"/>
    <cellStyle name="Normal 10 5 2 2 2 3" xfId="554" xr:uid="{D1915EEB-F411-4AE2-8CE9-65F818010919}"/>
    <cellStyle name="Normal 10 5 2 2 2 4" xfId="555" xr:uid="{A1E0EACD-74FD-41C7-AB6B-DF7403ECBEF1}"/>
    <cellStyle name="Normal 10 5 2 2 3" xfId="556" xr:uid="{83921ADE-C2FD-4B87-8850-8AAB2687C4A2}"/>
    <cellStyle name="Normal 10 5 2 2 3 2" xfId="557" xr:uid="{207AA7C1-92A7-43B6-855A-8235955C7B15}"/>
    <cellStyle name="Normal 10 5 2 2 3 3" xfId="558" xr:uid="{B3A8A7C0-F414-44CE-A209-D6A14B75D94E}"/>
    <cellStyle name="Normal 10 5 2 2 3 4" xfId="559" xr:uid="{963F11D0-420F-47FA-B495-6675BDFE7246}"/>
    <cellStyle name="Normal 10 5 2 2 4" xfId="560" xr:uid="{098FBF7B-4E19-46B0-B9F3-B70ECD2B2B7A}"/>
    <cellStyle name="Normal 10 5 2 2 5" xfId="561" xr:uid="{A8C5A8B2-27D4-4E22-82BF-2E8AF8EE88AF}"/>
    <cellStyle name="Normal 10 5 2 2 6" xfId="562" xr:uid="{DE11DC00-8FD5-43E2-9DCA-43B0D41E7854}"/>
    <cellStyle name="Normal 10 5 2 3" xfId="563" xr:uid="{713AB021-2C4C-4584-9C85-4D6C792A7D37}"/>
    <cellStyle name="Normal 10 5 2 3 2" xfId="564" xr:uid="{C67121CA-6BDE-43C6-8EE4-75AA6A735817}"/>
    <cellStyle name="Normal 10 5 2 3 2 2" xfId="565" xr:uid="{DC0099A8-6200-435D-9EA5-1D9426C80E52}"/>
    <cellStyle name="Normal 10 5 2 3 2 3" xfId="566" xr:uid="{13A38F87-660A-42B1-9F23-BBD471321E6A}"/>
    <cellStyle name="Normal 10 5 2 3 2 4" xfId="567" xr:uid="{5C67E84B-4254-482F-931F-EF9ED715F075}"/>
    <cellStyle name="Normal 10 5 2 3 3" xfId="568" xr:uid="{6C579752-641A-4132-9313-D61C09825E51}"/>
    <cellStyle name="Normal 10 5 2 3 4" xfId="569" xr:uid="{931CDEE5-53B3-4602-AB00-A240204258C2}"/>
    <cellStyle name="Normal 10 5 2 3 5" xfId="570" xr:uid="{065238D1-00D0-4D1D-A1B7-13438765C101}"/>
    <cellStyle name="Normal 10 5 2 4" xfId="571" xr:uid="{9396C7B5-1CCA-4051-A4F5-819CD043F0C5}"/>
    <cellStyle name="Normal 10 5 2 4 2" xfId="572" xr:uid="{F1E3C5AF-E7A0-436E-9339-282532B8F18B}"/>
    <cellStyle name="Normal 10 5 2 4 3" xfId="573" xr:uid="{2784BF44-15A6-4EB5-A6BA-CFBC9F986DAF}"/>
    <cellStyle name="Normal 10 5 2 4 4" xfId="574" xr:uid="{082D3AF5-529E-44E1-A169-691D59D80648}"/>
    <cellStyle name="Normal 10 5 2 5" xfId="575" xr:uid="{DC7259E9-2FC8-44FA-982D-827C13937C10}"/>
    <cellStyle name="Normal 10 5 2 5 2" xfId="576" xr:uid="{7895D9EE-7890-489F-A1F7-97E50C7D7C9C}"/>
    <cellStyle name="Normal 10 5 2 5 3" xfId="577" xr:uid="{AE1AEA52-8DC0-4D04-8E80-CDF1D9E27B77}"/>
    <cellStyle name="Normal 10 5 2 5 4" xfId="578" xr:uid="{8665D3ED-891C-4A88-ACB0-FEBB00202B95}"/>
    <cellStyle name="Normal 10 5 2 6" xfId="579" xr:uid="{4583026F-28BF-4A98-82AC-F45630700F82}"/>
    <cellStyle name="Normal 10 5 2 7" xfId="580" xr:uid="{42FAD6CB-41A1-4385-9358-212086E4E6FC}"/>
    <cellStyle name="Normal 10 5 2 8" xfId="581" xr:uid="{97C5A740-D0E3-4063-A38D-65136249A1AA}"/>
    <cellStyle name="Normal 10 5 3" xfId="582" xr:uid="{0FB7D6FB-4E65-4B89-A863-5F7E54210D7B}"/>
    <cellStyle name="Normal 10 5 3 2" xfId="583" xr:uid="{A7D31F3D-3106-42CE-96DF-71A734B1394E}"/>
    <cellStyle name="Normal 10 5 3 2 2" xfId="584" xr:uid="{DF33909B-8B78-4089-844C-72F62884EEE5}"/>
    <cellStyle name="Normal 10 5 3 2 3" xfId="585" xr:uid="{F68C1CF8-F7AF-4CB0-A053-B9CBC91CE409}"/>
    <cellStyle name="Normal 10 5 3 2 4" xfId="586" xr:uid="{057B3172-71F6-4B0F-BB52-A9F74F3DCC14}"/>
    <cellStyle name="Normal 10 5 3 3" xfId="587" xr:uid="{9D40060F-1156-493F-B370-D05DB3A1164A}"/>
    <cellStyle name="Normal 10 5 3 3 2" xfId="588" xr:uid="{5693FDB7-2023-432D-ACC5-F9EB1F732F6A}"/>
    <cellStyle name="Normal 10 5 3 3 3" xfId="589" xr:uid="{A56686E2-B61D-46CA-8AB7-3DAF98DE8845}"/>
    <cellStyle name="Normal 10 5 3 3 4" xfId="590" xr:uid="{BB1A3A66-A62A-482C-818D-EE54AB95BBBA}"/>
    <cellStyle name="Normal 10 5 3 4" xfId="591" xr:uid="{4AC7148E-D0BE-442C-9A17-C75D9AFFA358}"/>
    <cellStyle name="Normal 10 5 3 5" xfId="592" xr:uid="{5F924A77-A470-4BA6-A8C6-FC5AB9C86DEE}"/>
    <cellStyle name="Normal 10 5 3 6" xfId="593" xr:uid="{BA0F945D-62F5-4BDE-A7F4-86AA2FE48E5F}"/>
    <cellStyle name="Normal 10 5 4" xfId="594" xr:uid="{9106B0A1-3139-47BC-A557-18EDC1BAC0AE}"/>
    <cellStyle name="Normal 10 5 4 2" xfId="595" xr:uid="{D158F158-215E-455C-B81A-24A20022D3F7}"/>
    <cellStyle name="Normal 10 5 4 2 2" xfId="596" xr:uid="{1C76FD4C-0DDA-4B8E-B93D-329E3223B81E}"/>
    <cellStyle name="Normal 10 5 4 2 3" xfId="597" xr:uid="{AE47B851-B7CD-4E4C-AA46-6E1FD91E3813}"/>
    <cellStyle name="Normal 10 5 4 2 4" xfId="598" xr:uid="{5000C87A-BA91-4D00-B13E-5FD9309F09E3}"/>
    <cellStyle name="Normal 10 5 4 3" xfId="599" xr:uid="{3732FE6C-AB20-4527-8AAB-3684D0DACB4F}"/>
    <cellStyle name="Normal 10 5 4 4" xfId="600" xr:uid="{40461411-2F4C-456A-91B2-7EA676FA5AAC}"/>
    <cellStyle name="Normal 10 5 4 5" xfId="601" xr:uid="{AD063C9E-8613-4E32-AA72-8E0FC66FC02E}"/>
    <cellStyle name="Normal 10 5 5" xfId="602" xr:uid="{0A6D59A7-20BF-4AEF-BE32-E4A798B1CE5A}"/>
    <cellStyle name="Normal 10 5 5 2" xfId="603" xr:uid="{EFBFD955-AD56-46E1-86A0-809AC18CA649}"/>
    <cellStyle name="Normal 10 5 5 3" xfId="604" xr:uid="{1DF5A9EA-4707-47D4-ACD7-4DA5B2CC4F64}"/>
    <cellStyle name="Normal 10 5 5 4" xfId="605" xr:uid="{90CF3A44-9779-48A7-BA1D-606671D70D65}"/>
    <cellStyle name="Normal 10 5 6" xfId="606" xr:uid="{FC2DE3EC-52A4-496E-AFB0-0197FCCA8E34}"/>
    <cellStyle name="Normal 10 5 6 2" xfId="607" xr:uid="{4F8E1056-4945-4752-80EE-9F3E6E901485}"/>
    <cellStyle name="Normal 10 5 6 3" xfId="608" xr:uid="{F25F6414-1633-4E7E-8FC5-85EAAC9784FE}"/>
    <cellStyle name="Normal 10 5 6 4" xfId="609" xr:uid="{588A1140-7B4F-44B0-A45D-D336BC194E51}"/>
    <cellStyle name="Normal 10 5 7" xfId="610" xr:uid="{D003269E-B0B2-4BBF-AEAA-78EEA7E94F77}"/>
    <cellStyle name="Normal 10 5 8" xfId="611" xr:uid="{C61D66FA-43FF-4FF9-9179-3BCE102084E6}"/>
    <cellStyle name="Normal 10 5 9" xfId="612" xr:uid="{1718841C-4929-45D6-A988-9D4493ACFB04}"/>
    <cellStyle name="Normal 10 6" xfId="613" xr:uid="{06618684-0B69-4BB3-80F5-6D83C689B81E}"/>
    <cellStyle name="Normal 10 6 2" xfId="614" xr:uid="{88AA1B64-9CC2-440A-AA5D-A9B5167D5B4F}"/>
    <cellStyle name="Normal 10 6 2 2" xfId="615" xr:uid="{A952E932-F81A-4ED6-A877-501D22F0C061}"/>
    <cellStyle name="Normal 10 6 2 2 2" xfId="616" xr:uid="{39F7AF25-D760-4166-A030-8C0F660CEFD2}"/>
    <cellStyle name="Normal 10 6 2 2 2 2" xfId="3826" xr:uid="{E78E580F-66C8-4011-9467-9EEBD26856C5}"/>
    <cellStyle name="Normal 10 6 2 2 3" xfId="617" xr:uid="{6558C397-E89D-49D6-AA8C-EE26E4A147CA}"/>
    <cellStyle name="Normal 10 6 2 2 4" xfId="618" xr:uid="{A5BB4B92-22E2-4737-8258-B1F9BA5B5D8F}"/>
    <cellStyle name="Normal 10 6 2 3" xfId="619" xr:uid="{4B3B2EEC-6DA0-4DBC-9708-5D4DE494B749}"/>
    <cellStyle name="Normal 10 6 2 3 2" xfId="620" xr:uid="{F21DB502-5F54-48DF-8FD2-15589A64C390}"/>
    <cellStyle name="Normal 10 6 2 3 3" xfId="621" xr:uid="{48855411-2D1D-4A7F-92B8-4535CB82C4B3}"/>
    <cellStyle name="Normal 10 6 2 3 4" xfId="622" xr:uid="{6AFCC3F8-1084-4DF7-981D-4FF889BA34DB}"/>
    <cellStyle name="Normal 10 6 2 4" xfId="623" xr:uid="{A9E3F896-978D-4873-9D09-B756F0FADD78}"/>
    <cellStyle name="Normal 10 6 2 5" xfId="624" xr:uid="{A8C615E4-24B2-4C54-87E0-485393D635B3}"/>
    <cellStyle name="Normal 10 6 2 6" xfId="625" xr:uid="{B5150C37-063E-4F0E-B190-A63F5C443176}"/>
    <cellStyle name="Normal 10 6 3" xfId="626" xr:uid="{65DA3640-E169-49B7-B10A-35B8284ED946}"/>
    <cellStyle name="Normal 10 6 3 2" xfId="627" xr:uid="{F35927B6-DA74-4FF1-BF8D-6110A5FAAF29}"/>
    <cellStyle name="Normal 10 6 3 2 2" xfId="628" xr:uid="{93E31E49-058F-48B4-93F6-7611318837B7}"/>
    <cellStyle name="Normal 10 6 3 2 3" xfId="629" xr:uid="{1DF265ED-7859-46BC-9346-292CBBE3A2DC}"/>
    <cellStyle name="Normal 10 6 3 2 4" xfId="630" xr:uid="{06364B2C-75D1-4EAE-A0EE-BBD6E9601C6E}"/>
    <cellStyle name="Normal 10 6 3 3" xfId="631" xr:uid="{D39DEE38-E7B9-4DBD-8F5F-DD041372CDD5}"/>
    <cellStyle name="Normal 10 6 3 4" xfId="632" xr:uid="{BCB8D791-77DD-480F-BBFD-400F5A450688}"/>
    <cellStyle name="Normal 10 6 3 5" xfId="633" xr:uid="{11FA10E8-3C12-42C2-AAD8-52C27E6695C4}"/>
    <cellStyle name="Normal 10 6 4" xfId="634" xr:uid="{8DE7A769-E7B2-4501-853D-D3B813BA4BAF}"/>
    <cellStyle name="Normal 10 6 4 2" xfId="635" xr:uid="{94BDE90F-5F31-4507-8AEC-15B6706D9EC8}"/>
    <cellStyle name="Normal 10 6 4 3" xfId="636" xr:uid="{B7E44907-B242-4D93-8E07-51E5EEE2B77B}"/>
    <cellStyle name="Normal 10 6 4 4" xfId="637" xr:uid="{829DDF4D-A346-4A87-B792-2F50D49E4AAD}"/>
    <cellStyle name="Normal 10 6 5" xfId="638" xr:uid="{CC6B8799-FE52-4932-A78B-3F798505B7B4}"/>
    <cellStyle name="Normal 10 6 5 2" xfId="639" xr:uid="{16379EC8-B26C-426A-A54B-D4099BBFE81B}"/>
    <cellStyle name="Normal 10 6 5 3" xfId="640" xr:uid="{F4B4D728-3F82-4087-B5E6-04D33CDFF994}"/>
    <cellStyle name="Normal 10 6 5 4" xfId="641" xr:uid="{8880145B-9537-4C28-9E67-DEB46A54DAF1}"/>
    <cellStyle name="Normal 10 6 6" xfId="642" xr:uid="{84368A9F-A365-4CC1-8A3D-31F3014A49BF}"/>
    <cellStyle name="Normal 10 6 7" xfId="643" xr:uid="{14A1B2D4-73CB-4776-8923-F69E0F0B7A95}"/>
    <cellStyle name="Normal 10 6 8" xfId="644" xr:uid="{6ED2B0E6-7DCB-425E-881C-FB9647378304}"/>
    <cellStyle name="Normal 10 7" xfId="645" xr:uid="{E256BE15-31D6-482C-9CBE-1B794D5C9A9E}"/>
    <cellStyle name="Normal 10 7 2" xfId="646" xr:uid="{B32B6888-63A5-4B26-8D3E-48C48617BBC4}"/>
    <cellStyle name="Normal 10 7 2 2" xfId="647" xr:uid="{13FA8020-BC41-420E-9902-747EAD4515BE}"/>
    <cellStyle name="Normal 10 7 2 2 2" xfId="648" xr:uid="{62569A9F-9F33-4514-A4D5-AEC35B561679}"/>
    <cellStyle name="Normal 10 7 2 2 3" xfId="649" xr:uid="{930F3D3D-43A2-4D30-B781-7D0D27A359B3}"/>
    <cellStyle name="Normal 10 7 2 2 4" xfId="650" xr:uid="{E8CD2075-AAD3-4B04-9866-A7FB6D4C399E}"/>
    <cellStyle name="Normal 10 7 2 3" xfId="651" xr:uid="{CE9E8896-2305-42BD-B8C5-AA016C0DA426}"/>
    <cellStyle name="Normal 10 7 2 4" xfId="652" xr:uid="{E98854A3-C8BA-4FBD-909A-323960DC9DF3}"/>
    <cellStyle name="Normal 10 7 2 5" xfId="653" xr:uid="{A7A8045B-1BBC-4080-A805-8440FC0EE59E}"/>
    <cellStyle name="Normal 10 7 3" xfId="654" xr:uid="{CA8576DC-903F-4599-9035-710B43DAA59A}"/>
    <cellStyle name="Normal 10 7 3 2" xfId="655" xr:uid="{041B86F3-CE1F-466B-88DD-564298659512}"/>
    <cellStyle name="Normal 10 7 3 3" xfId="656" xr:uid="{AFED0685-B5D0-4FBC-8F71-ACF8BD44C744}"/>
    <cellStyle name="Normal 10 7 3 4" xfId="657" xr:uid="{92A77844-05F4-4AC9-88E7-50B1F76FF75E}"/>
    <cellStyle name="Normal 10 7 4" xfId="658" xr:uid="{A1C90BD1-AD40-4FC9-8D6C-9A35155FC719}"/>
    <cellStyle name="Normal 10 7 4 2" xfId="659" xr:uid="{48DF15BA-EA87-4F0F-8D0D-166A371F1A4F}"/>
    <cellStyle name="Normal 10 7 4 3" xfId="660" xr:uid="{93924E20-11F1-4770-BBF5-85F28880336B}"/>
    <cellStyle name="Normal 10 7 4 4" xfId="661" xr:uid="{55C03F20-E4FB-446E-937C-497E0729EB4E}"/>
    <cellStyle name="Normal 10 7 5" xfId="662" xr:uid="{41E71590-11D0-4724-860C-6CDD7D27C269}"/>
    <cellStyle name="Normal 10 7 6" xfId="663" xr:uid="{0664956B-6A5C-4A2B-A1E3-A73224831460}"/>
    <cellStyle name="Normal 10 7 7" xfId="664" xr:uid="{F95D80B7-9AEF-43EA-9C41-18E0FEBCE256}"/>
    <cellStyle name="Normal 10 8" xfId="665" xr:uid="{71600550-5015-4CAA-9A3D-E7BEB8E26E14}"/>
    <cellStyle name="Normal 10 8 2" xfId="666" xr:uid="{06482715-8F22-469B-B78D-1D6BA918105C}"/>
    <cellStyle name="Normal 10 8 2 2" xfId="667" xr:uid="{55633628-B7FA-4458-AAAD-166C7D36FEDA}"/>
    <cellStyle name="Normal 10 8 2 3" xfId="668" xr:uid="{3901EBC8-9C11-43EE-904B-92712FFF14A4}"/>
    <cellStyle name="Normal 10 8 2 4" xfId="669" xr:uid="{E400504F-F578-4D0A-9F23-DBD6EEEA30B1}"/>
    <cellStyle name="Normal 10 8 3" xfId="670" xr:uid="{62F2EBCB-D04C-4F82-BD99-CFCDDBE5C47D}"/>
    <cellStyle name="Normal 10 8 3 2" xfId="671" xr:uid="{FA6FA076-46AB-4869-9965-F513A3E01971}"/>
    <cellStyle name="Normal 10 8 3 3" xfId="672" xr:uid="{BDE59AC7-5177-4972-9D3A-35CB96492828}"/>
    <cellStyle name="Normal 10 8 3 4" xfId="673" xr:uid="{C52A9443-1299-49B3-9D7A-863416C0D11A}"/>
    <cellStyle name="Normal 10 8 4" xfId="674" xr:uid="{348A0CB5-BCD8-4000-BE85-91297E34EDC8}"/>
    <cellStyle name="Normal 10 8 5" xfId="675" xr:uid="{C00929A6-3F71-4543-94C5-28774E8280F6}"/>
    <cellStyle name="Normal 10 8 6" xfId="676" xr:uid="{3610A1AF-359E-46A4-A46C-C7806349DF83}"/>
    <cellStyle name="Normal 10 9" xfId="677" xr:uid="{70E882FF-7F63-4979-9945-1364FA14C76C}"/>
    <cellStyle name="Normal 10 9 2" xfId="678" xr:uid="{7E0C9380-65A3-44A2-A3A7-12E394562DFA}"/>
    <cellStyle name="Normal 10 9 2 2" xfId="679" xr:uid="{CD6D9D20-39BC-452B-90D7-3ADA6933D131}"/>
    <cellStyle name="Normal 10 9 2 2 2" xfId="4301" xr:uid="{95C11D5D-8C7B-417B-A3A8-87767C43D009}"/>
    <cellStyle name="Normal 10 9 2 2 3" xfId="4602" xr:uid="{210D3D31-DA30-4B49-A98C-1D1A987AD620}"/>
    <cellStyle name="Normal 10 9 2 3" xfId="680" xr:uid="{E7371606-9A65-4BDE-918C-782035813ADE}"/>
    <cellStyle name="Normal 10 9 2 4" xfId="681" xr:uid="{077FCDD1-C9A2-4AD9-84D5-F60FB246D5B3}"/>
    <cellStyle name="Normal 10 9 3" xfId="682" xr:uid="{8BE156F6-D147-457A-9BCC-1B36D915E55B}"/>
    <cellStyle name="Normal 10 9 4" xfId="683" xr:uid="{F32250D9-5043-45AD-9419-05D1E4E15AE4}"/>
    <cellStyle name="Normal 10 9 4 2" xfId="4738" xr:uid="{90897AD4-062A-4B47-B60A-BA8B42DFAC10}"/>
    <cellStyle name="Normal 10 9 4 3" xfId="4603" xr:uid="{263644E8-D1D3-4056-9DEE-CA4D7EAA1E6D}"/>
    <cellStyle name="Normal 10 9 4 4" xfId="4445" xr:uid="{49C6E23F-91B7-4632-8885-FFF606D85519}"/>
    <cellStyle name="Normal 10 9 5" xfId="684" xr:uid="{8BB08095-9895-4222-8166-94A6A510C595}"/>
    <cellStyle name="Normal 11" xfId="46" xr:uid="{704A39E6-8991-4A19-90BC-7BD1BEC5FFDA}"/>
    <cellStyle name="Normal 11 2" xfId="3697" xr:uid="{3C06A930-4957-46BA-B828-D7322675C0A4}"/>
    <cellStyle name="Normal 11 2 2" xfId="4545" xr:uid="{E5BB1891-F589-4021-922B-CE0C32DF2316}"/>
    <cellStyle name="Normal 11 3" xfId="4306" xr:uid="{430C7B39-A21D-4F38-A41F-743504D03969}"/>
    <cellStyle name="Normal 11 3 2" xfId="4546" xr:uid="{F3699599-8638-4278-AE68-EC621DEE56D2}"/>
    <cellStyle name="Normal 11 3 3" xfId="4715" xr:uid="{7FA0E686-4ECB-48D5-BC4D-ABA447F5596A}"/>
    <cellStyle name="Normal 11 3 4" xfId="4692" xr:uid="{02158720-FEE0-4CB7-9EF5-67D3B1DD4C39}"/>
    <cellStyle name="Normal 12" xfId="47" xr:uid="{3A0B0AA3-28B1-4DA9-91AE-816D79F40D98}"/>
    <cellStyle name="Normal 12 2" xfId="3698" xr:uid="{2A4D54B5-AFFD-46AF-A4F3-38537942A3DF}"/>
    <cellStyle name="Normal 12 2 2" xfId="4547" xr:uid="{6AE239D5-6F10-46A3-AD7F-E50BB48189F7}"/>
    <cellStyle name="Normal 12 3" xfId="4548" xr:uid="{F7B11E51-6B0F-4641-978B-80A83ED38442}"/>
    <cellStyle name="Normal 13" xfId="48" xr:uid="{9E1D3AA6-0CCF-4CA3-8E30-6B127CBFC1BC}"/>
    <cellStyle name="Normal 13 2" xfId="49" xr:uid="{B7625E84-4C24-4531-9ADF-F460CB0B64B1}"/>
    <cellStyle name="Normal 13 2 2" xfId="3699" xr:uid="{5FE5EE63-03D1-4F2F-A81C-C89E75BB4D52}"/>
    <cellStyle name="Normal 13 2 2 2" xfId="4549" xr:uid="{319D4BB3-242B-4206-80D1-A7979BE63CE0}"/>
    <cellStyle name="Normal 13 2 3" xfId="4308" xr:uid="{8326D45B-EE66-4AEF-BF45-CA5880F332AF}"/>
    <cellStyle name="Normal 13 2 3 2" xfId="4550" xr:uid="{E780FB9D-8C66-48F3-8B09-D787A0CABBD6}"/>
    <cellStyle name="Normal 13 2 3 3" xfId="4716" xr:uid="{7C62C8DD-08AC-405C-AFC2-A016BFBFFB1D}"/>
    <cellStyle name="Normal 13 2 3 4" xfId="4693" xr:uid="{F6BA7C72-05AD-47C9-91FB-77D00C3DF6A4}"/>
    <cellStyle name="Normal 13 3" xfId="3700" xr:uid="{B803A93F-01B9-4636-86B5-2A1C67D6370C}"/>
    <cellStyle name="Normal 13 3 2" xfId="4392" xr:uid="{9477616C-E37E-49E1-B897-63DDA015ADCC}"/>
    <cellStyle name="Normal 13 3 3" xfId="4309" xr:uid="{76F5671F-0161-4C3E-A1AF-E0440EE2B09D}"/>
    <cellStyle name="Normal 13 3 4" xfId="4449" xr:uid="{2E37F87D-D4D1-429D-A88A-640106971940}"/>
    <cellStyle name="Normal 13 3 5" xfId="4717" xr:uid="{2250AC75-B355-4118-B551-6F9E6E2C338A}"/>
    <cellStyle name="Normal 13 4" xfId="4310" xr:uid="{4EA7B82C-4877-44DB-8C28-10AAF6307E11}"/>
    <cellStyle name="Normal 13 5" xfId="4307" xr:uid="{35927CD6-3A97-4F77-B5B6-F1546883B878}"/>
    <cellStyle name="Normal 14" xfId="50" xr:uid="{9EA9D9E7-9C21-40D3-9723-79FC38B6BCFF}"/>
    <cellStyle name="Normal 14 18" xfId="4312" xr:uid="{5D89A4B5-520B-4381-B36A-314DD0FE507B}"/>
    <cellStyle name="Normal 14 2" xfId="51" xr:uid="{A873B46D-5097-4E7A-9C9A-80CF81ED6981}"/>
    <cellStyle name="Normal 14 2 2" xfId="52" xr:uid="{BAB854D4-0A09-4BA3-BAB5-CF6F7B398AF6}"/>
    <cellStyle name="Normal 14 2 2 2" xfId="3701" xr:uid="{5BB3F940-837A-4CA5-867C-6D5DD04D8C9F}"/>
    <cellStyle name="Normal 14 2 3" xfId="3702" xr:uid="{A5D68774-38F5-412F-A19B-FE76B289011F}"/>
    <cellStyle name="Normal 14 3" xfId="3703" xr:uid="{3688940C-A15F-47DC-A27E-D08FC5A7D7C0}"/>
    <cellStyle name="Normal 14 3 2" xfId="4551" xr:uid="{5D79E866-4770-47CA-97EE-17E8610E827A}"/>
    <cellStyle name="Normal 14 4" xfId="4311" xr:uid="{FD900CD9-0E69-436E-A001-443480AF66B0}"/>
    <cellStyle name="Normal 14 4 2" xfId="4552" xr:uid="{8CE3143B-8DE4-45AC-B9AB-7B75A2BBBB46}"/>
    <cellStyle name="Normal 14 4 3" xfId="4718" xr:uid="{6B5DBE88-9FC7-48AE-B668-113EDFECFC3E}"/>
    <cellStyle name="Normal 14 4 4" xfId="4694" xr:uid="{B9779082-DA5D-4C6A-B4F0-CF48F428FAE2}"/>
    <cellStyle name="Normal 15" xfId="53" xr:uid="{4AEB18E2-B3B3-4E06-B2DC-57D034C5102C}"/>
    <cellStyle name="Normal 15 2" xfId="54" xr:uid="{D0B0F1DC-F550-4D59-9005-0354E32DF75E}"/>
    <cellStyle name="Normal 15 2 2" xfId="3704" xr:uid="{32884DA8-D2B2-4A12-9B7F-4A9B6079F0F6}"/>
    <cellStyle name="Normal 15 2 2 2" xfId="4553" xr:uid="{74758469-4178-408D-B52C-932345B5EE12}"/>
    <cellStyle name="Normal 15 2 3" xfId="4554" xr:uid="{E52E0749-3989-4CDD-8B2B-DDEA46707DE5}"/>
    <cellStyle name="Normal 15 3" xfId="3705" xr:uid="{084543C9-7C69-415C-930E-2503F9F22A17}"/>
    <cellStyle name="Normal 15 3 2" xfId="4393" xr:uid="{B12FA754-B408-42C2-A4F1-13E3A93E41E1}"/>
    <cellStyle name="Normal 15 3 3" xfId="4314" xr:uid="{633A809C-6F8B-4C55-9AA2-CB9DA432D07C}"/>
    <cellStyle name="Normal 15 3 4" xfId="4450" xr:uid="{761C8CFE-E536-462F-96F9-3755ED08E7C9}"/>
    <cellStyle name="Normal 15 3 5" xfId="4720" xr:uid="{548097EF-84D3-4D2B-8B5A-90D7483B46CC}"/>
    <cellStyle name="Normal 15 4" xfId="4313" xr:uid="{FCE846D4-7F3F-4745-97B5-202E3615B3E0}"/>
    <cellStyle name="Normal 15 4 2" xfId="4555" xr:uid="{FA8CCE3D-10F3-4568-851B-D7D7B44EB1FA}"/>
    <cellStyle name="Normal 15 4 3" xfId="4719" xr:uid="{DE18B3CA-F5DD-4643-B651-CD529E54419E}"/>
    <cellStyle name="Normal 15 4 4" xfId="4695" xr:uid="{2C6FA79C-55AB-41CA-9EF8-0C90E23D7AE0}"/>
    <cellStyle name="Normal 16" xfId="55" xr:uid="{4F517FD1-7BFF-406A-B20F-5A40A42A2CAB}"/>
    <cellStyle name="Normal 16 2" xfId="3706" xr:uid="{666878BD-85FC-4E72-93CE-6478F5B08519}"/>
    <cellStyle name="Normal 16 2 2" xfId="4394" xr:uid="{C0110214-E5A0-41CB-A4F4-833BD5AB90EC}"/>
    <cellStyle name="Normal 16 2 3" xfId="4315" xr:uid="{02469201-124A-4163-8376-71A7BD94B35F}"/>
    <cellStyle name="Normal 16 2 4" xfId="4451" xr:uid="{AE354644-BA5C-4BB1-9403-33F7F6CD32DC}"/>
    <cellStyle name="Normal 16 2 5" xfId="4721" xr:uid="{05AFCE5C-93EE-4FBC-A2D5-79986570A32D}"/>
    <cellStyle name="Normal 16 3" xfId="4422" xr:uid="{E9EFF691-BFCE-4366-ADAE-0A4BF8B4F36E}"/>
    <cellStyle name="Normal 17" xfId="56" xr:uid="{F984B59A-676F-4D0B-B547-C03CDBD1BF7D}"/>
    <cellStyle name="Normal 17 2" xfId="3707" xr:uid="{0A4028B5-3CD2-4353-A84A-43984FF79841}"/>
    <cellStyle name="Normal 17 2 2" xfId="4395" xr:uid="{439E0C7A-BAA9-4596-A65E-B71BDA28D8E3}"/>
    <cellStyle name="Normal 17 2 3" xfId="4317" xr:uid="{2758EF38-2613-4875-ABB6-EE1D7F903249}"/>
    <cellStyle name="Normal 17 2 4" xfId="4452" xr:uid="{D10A45A1-72B3-4C8A-8813-8BA7C4F87FC2}"/>
    <cellStyle name="Normal 17 2 5" xfId="4722" xr:uid="{E9B6F7FB-F15D-4D7F-85A7-7F3864841F17}"/>
    <cellStyle name="Normal 17 3" xfId="4318" xr:uid="{8FA9BAB6-6C81-4E95-AB82-CFC00C8FF3F7}"/>
    <cellStyle name="Normal 17 4" xfId="4316" xr:uid="{4DF74B16-1C32-4499-81CB-3E33C4D2852A}"/>
    <cellStyle name="Normal 18" xfId="57" xr:uid="{7036E4D9-31FC-4266-9DA4-77EB2D6B1E12}"/>
    <cellStyle name="Normal 18 2" xfId="3708" xr:uid="{F3650183-1547-48D8-A812-95C6AB536D19}"/>
    <cellStyle name="Normal 18 2 2" xfId="4556" xr:uid="{08B2999A-0296-4811-8438-F1D8CF92B04B}"/>
    <cellStyle name="Normal 18 3" xfId="4319" xr:uid="{ADB5CA97-B335-44DD-9EC6-943A1F2F5342}"/>
    <cellStyle name="Normal 18 3 2" xfId="4557" xr:uid="{FC5229A3-9B74-448F-A7E5-2D41B42D39AE}"/>
    <cellStyle name="Normal 18 3 3" xfId="4723" xr:uid="{D4F17E6E-E42C-45FB-B3AC-D0212D086EC7}"/>
    <cellStyle name="Normal 18 3 4" xfId="4696" xr:uid="{4079CC8A-693C-4412-B1D1-65C4F120D1DA}"/>
    <cellStyle name="Normal 19" xfId="58" xr:uid="{34FA01D5-DE70-4FC4-8DC7-D3E6B6B510A7}"/>
    <cellStyle name="Normal 19 2" xfId="59" xr:uid="{2B556F5A-6829-4FFF-8DB9-DCB9575743B8}"/>
    <cellStyle name="Normal 19 2 2" xfId="3709" xr:uid="{DE4F7E8E-3301-467F-B7FD-BE5F0329EF66}"/>
    <cellStyle name="Normal 19 2 2 2" xfId="4558" xr:uid="{E74DA9E5-956B-4F0D-85F8-F4A865D5742F}"/>
    <cellStyle name="Normal 19 2 3" xfId="4559" xr:uid="{3B5189CE-7979-42D1-B7D2-D83D404F30EF}"/>
    <cellStyle name="Normal 19 3" xfId="3710" xr:uid="{AB49EDBF-3D86-4D29-93C7-11603C42D706}"/>
    <cellStyle name="Normal 19 3 2" xfId="4560" xr:uid="{8E4BE611-3E03-401E-8FC3-76DE98B579F7}"/>
    <cellStyle name="Normal 19 4" xfId="4561" xr:uid="{84213779-55F6-45CC-A940-869395F82EBF}"/>
    <cellStyle name="Normal 2" xfId="3" xr:uid="{0035700C-F3A5-4A6F-B63A-5CE25669DEE2}"/>
    <cellStyle name="Normal 2 2" xfId="60" xr:uid="{E51C77BE-AF00-4223-A3A4-B896038B90DD}"/>
    <cellStyle name="Normal 2 2 2" xfId="61" xr:uid="{D876132F-36F0-4FE0-9251-241937E3EAB7}"/>
    <cellStyle name="Normal 2 2 2 2" xfId="3711" xr:uid="{E59C4B0E-2561-4BEC-AE16-426CA37F5321}"/>
    <cellStyle name="Normal 2 2 2 2 2" xfId="4564" xr:uid="{203EC59A-7BB8-44A6-9D80-1D31F590A4EC}"/>
    <cellStyle name="Normal 2 2 2 3" xfId="4565" xr:uid="{5C42FD3F-C7E1-4DC8-98A6-EC571A6760A4}"/>
    <cellStyle name="Normal 2 2 3" xfId="3712" xr:uid="{96754A92-EF70-40AA-828D-3572B03C21F8}"/>
    <cellStyle name="Normal 2 2 3 2" xfId="4472" xr:uid="{3BBF9187-7088-4C33-9679-20D4E70F158F}"/>
    <cellStyle name="Normal 2 2 3 2 2" xfId="4566" xr:uid="{D35D7586-6146-4387-A3EE-714E1EE8A104}"/>
    <cellStyle name="Normal 2 2 3 2 2 2" xfId="5326" xr:uid="{155395B3-4261-469E-BA7A-1384940CBAA3}"/>
    <cellStyle name="Normal 2 2 3 2 2 3" xfId="5322" xr:uid="{97B966F5-F830-46E2-ADF9-C532362F7F08}"/>
    <cellStyle name="Normal 2 2 3 2 3" xfId="4751" xr:uid="{B90958BB-C909-4F6A-99FE-9769DD871F07}"/>
    <cellStyle name="Normal 2 2 3 2 4" xfId="5306" xr:uid="{67BF9D24-5D20-4538-BD60-428FBED61A30}"/>
    <cellStyle name="Normal 2 2 3 3" xfId="4595" xr:uid="{DD3B1070-686D-4666-BA14-B6952FBE2FC5}"/>
    <cellStyle name="Normal 2 2 3 4" xfId="4697" xr:uid="{622D48F9-4932-445E-A4C9-DA5B09752473}"/>
    <cellStyle name="Normal 2 2 3 5" xfId="4686" xr:uid="{FA69F464-7E98-4AA9-8C58-1F14B497AF8B}"/>
    <cellStyle name="Normal 2 2 4" xfId="4320" xr:uid="{D41AF859-2A39-4A6B-A244-3160DD04A2DF}"/>
    <cellStyle name="Normal 2 2 4 2" xfId="4479" xr:uid="{C0610D2E-8FB3-4BC1-9769-1B58F40357C9}"/>
    <cellStyle name="Normal 2 2 4 3" xfId="4724" xr:uid="{52868A0C-06DB-4647-ABA8-33E4598284BE}"/>
    <cellStyle name="Normal 2 2 4 4" xfId="4698" xr:uid="{3F9BA2F7-D046-45DE-97E9-C6081BC57756}"/>
    <cellStyle name="Normal 2 2 5" xfId="4563" xr:uid="{D5768D61-2D2E-43D0-8129-FA7B3BFE2C3C}"/>
    <cellStyle name="Normal 2 2 6" xfId="4754" xr:uid="{FA170E30-A9D7-4D4A-BD39-D7F2072B0282}"/>
    <cellStyle name="Normal 2 3" xfId="62" xr:uid="{8D6596F4-267E-489C-9466-D6273DE449BD}"/>
    <cellStyle name="Normal 2 3 2" xfId="63" xr:uid="{0C349B5B-3550-4084-8CDA-6F3D1E4A876B}"/>
    <cellStyle name="Normal 2 3 2 2" xfId="3713" xr:uid="{DEAC3B12-AF9F-476B-9B26-3EDF49B5FBE9}"/>
    <cellStyle name="Normal 2 3 2 2 2" xfId="4567" xr:uid="{5FAF1BC8-5B78-41FF-9732-192996B66695}"/>
    <cellStyle name="Normal 2 3 2 3" xfId="4322" xr:uid="{E05B1530-0BFF-4594-A551-2B2EBED5504C}"/>
    <cellStyle name="Normal 2 3 2 3 2" xfId="4568" xr:uid="{9B8FF18B-C4A4-4EF5-8086-F074ABA2BEF7}"/>
    <cellStyle name="Normal 2 3 2 3 3" xfId="4726" xr:uid="{C4549699-7CA9-4F98-9DCC-A5AAD764710B}"/>
    <cellStyle name="Normal 2 3 2 3 4" xfId="4699" xr:uid="{570A4E50-3A9F-4CED-A457-0A4B7196A15B}"/>
    <cellStyle name="Normal 2 3 3" xfId="64" xr:uid="{B3ADA9A2-AA3A-4D92-ADF5-06996F7BDD55}"/>
    <cellStyle name="Normal 2 3 4" xfId="65" xr:uid="{475799B6-E4A8-4B2F-949C-00B068058565}"/>
    <cellStyle name="Normal 2 3 5" xfId="3714" xr:uid="{D26EF32F-3654-4A50-9D39-622FF6A556BA}"/>
    <cellStyle name="Normal 2 3 5 2" xfId="4569" xr:uid="{A5C7DCA2-997B-42CF-9066-C1576EBC45ED}"/>
    <cellStyle name="Normal 2 3 6" xfId="4321" xr:uid="{14745C4E-B674-486F-A668-B698B1400714}"/>
    <cellStyle name="Normal 2 3 6 2" xfId="4570" xr:uid="{E00FF693-359C-4048-BB06-53201C4A96A7}"/>
    <cellStyle name="Normal 2 3 6 3" xfId="4725" xr:uid="{9889C07C-42CC-40C5-830D-82376CF4E342}"/>
    <cellStyle name="Normal 2 3 6 4" xfId="4700" xr:uid="{A63B0C6E-072F-46F6-8A3B-2933B85ED36A}"/>
    <cellStyle name="Normal 2 3 7" xfId="5319" xr:uid="{43B880A0-6621-4167-9085-05503F71F64C}"/>
    <cellStyle name="Normal 2 4" xfId="66" xr:uid="{02CCE5A6-360E-455F-BFA0-7D22C3350314}"/>
    <cellStyle name="Normal 2 4 2" xfId="67" xr:uid="{56EEBBD9-1BA4-4CA3-A549-8FAD11AC1244}"/>
    <cellStyle name="Normal 2 4 3" xfId="3715" xr:uid="{462E530F-5693-49BE-BC44-831F24778173}"/>
    <cellStyle name="Normal 2 4 3 2" xfId="4571" xr:uid="{F1512964-F156-446E-B21D-6AD8FAAE04F8}"/>
    <cellStyle name="Normal 2 4 3 3" xfId="4596" xr:uid="{267A6B6F-46A4-4661-99C9-F920D4A70AE9}"/>
    <cellStyle name="Normal 2 4 4" xfId="4572" xr:uid="{377EB457-D97E-427C-AC92-05D42F5D0FA5}"/>
    <cellStyle name="Normal 2 4 5" xfId="4755" xr:uid="{6723118F-4416-4322-B172-5BA5C45455DA}"/>
    <cellStyle name="Normal 2 4 6" xfId="4753" xr:uid="{257BC0BA-24EA-42FC-9B6E-648EF56CBA1F}"/>
    <cellStyle name="Normal 2 5" xfId="3716" xr:uid="{D24863BD-EF82-49E1-A92C-59682642CA08}"/>
    <cellStyle name="Normal 2 5 2" xfId="3731" xr:uid="{6E42CDE2-2B4E-4360-BC03-BE74C161A8D2}"/>
    <cellStyle name="Normal 2 5 2 2" xfId="4430" xr:uid="{05C219E8-577E-4A3D-A198-F5F695C434F9}"/>
    <cellStyle name="Normal 2 5 3" xfId="4423" xr:uid="{403FCFB4-EFBF-4FDD-B5DB-D81FA96CCBA4}"/>
    <cellStyle name="Normal 2 5 3 2" xfId="4475" xr:uid="{3E1F31FC-A94A-4F15-B3E7-BE3CE6DE9019}"/>
    <cellStyle name="Normal 2 5 3 3" xfId="4737" xr:uid="{2502F332-224B-4DBC-9C13-FFFD0D013964}"/>
    <cellStyle name="Normal 2 5 3 4" xfId="5303" xr:uid="{C72CE1C0-88F1-417A-8F5C-A8E96C891082}"/>
    <cellStyle name="Normal 2 5 4" xfId="4573" xr:uid="{719E2B2C-3439-478F-9D30-B4AE4DD17909}"/>
    <cellStyle name="Normal 2 5 5" xfId="4481" xr:uid="{E4677B73-D96D-4917-8DB1-F3F93459159C}"/>
    <cellStyle name="Normal 2 5 6" xfId="4480" xr:uid="{7AFA97A6-C5B2-4D76-9B00-7B5F19DE7F6C}"/>
    <cellStyle name="Normal 2 5 7" xfId="4750" xr:uid="{15907EA9-7F63-4A5F-98AF-9BC817787094}"/>
    <cellStyle name="Normal 2 5 8" xfId="4710" xr:uid="{8D1ECC72-5C2A-4501-9CE9-0835F9CDB5CE}"/>
    <cellStyle name="Normal 2 6" xfId="3732" xr:uid="{001E7E1C-5548-4222-A1CD-56A17623BD7D}"/>
    <cellStyle name="Normal 2 6 2" xfId="4425" xr:uid="{15DD9985-C1F4-46E2-9E89-C76B24C3695C}"/>
    <cellStyle name="Normal 2 6 3" xfId="4428" xr:uid="{1F2537F4-3303-491E-8CCF-DB05F96564F1}"/>
    <cellStyle name="Normal 2 6 3 2" xfId="5340" xr:uid="{F144FEAD-3D67-4FCE-8B3D-B3686F516E49}"/>
    <cellStyle name="Normal 2 6 4" xfId="4574" xr:uid="{265E9C06-7404-4BA4-B8D5-D892A422D078}"/>
    <cellStyle name="Normal 2 6 5" xfId="4471" xr:uid="{FC1D3DF2-7CAE-4A06-9804-8DF374375BFD}"/>
    <cellStyle name="Normal 2 6 5 2" xfId="4701" xr:uid="{D13B0ABC-3752-4FFE-9403-442708197A57}"/>
    <cellStyle name="Normal 2 6 6" xfId="4443" xr:uid="{6B2A26ED-5F2A-4B53-B2C0-F8F2D179EF6F}"/>
    <cellStyle name="Normal 2 6 7" xfId="4424" xr:uid="{C2D8B70D-9A38-40BC-A341-E36CA79F7CA9}"/>
    <cellStyle name="Normal 2 6 8" xfId="5336" xr:uid="{8F31D41F-56FF-42EA-86F7-42594F1965A0}"/>
    <cellStyle name="Normal 2 7" xfId="4426" xr:uid="{B1C966B2-02A0-4691-AB4D-0F862249C253}"/>
    <cellStyle name="Normal 2 7 2" xfId="4576" xr:uid="{88DD4C2C-BC4D-4DC5-B674-E8EB43D126DD}"/>
    <cellStyle name="Normal 2 7 3" xfId="4575" xr:uid="{C7C99BDF-CD8A-4416-8E13-7033A1C14CBE}"/>
    <cellStyle name="Normal 2 7 4" xfId="5304" xr:uid="{D1E944E5-96B4-4439-ADDF-A3C23B5C324B}"/>
    <cellStyle name="Normal 2 8" xfId="4577" xr:uid="{1350AE66-EF55-4BDB-854B-680E8BF740A5}"/>
    <cellStyle name="Normal 2 9" xfId="4562" xr:uid="{650639BB-22CC-44F2-A5F8-FEDD2FBE58A1}"/>
    <cellStyle name="Normal 20" xfId="68" xr:uid="{4DDC65CD-81EF-4676-AF1A-8D7179019344}"/>
    <cellStyle name="Normal 20 2" xfId="3717" xr:uid="{77611F09-98A1-4529-BC19-08C945928904}"/>
    <cellStyle name="Normal 20 2 2" xfId="3718" xr:uid="{66FC856E-D964-4326-83F8-C0323D6DD684}"/>
    <cellStyle name="Normal 20 2 2 2" xfId="4396" xr:uid="{AAA30856-D082-4CCC-B390-360C21C04AEC}"/>
    <cellStyle name="Normal 20 2 2 3" xfId="4388" xr:uid="{D48EEDF1-81C7-4A67-9511-705D30928B20}"/>
    <cellStyle name="Normal 20 2 2 4" xfId="4468" xr:uid="{65C4BAC2-833B-497D-9AA1-D7CDDB81A8BD}"/>
    <cellStyle name="Normal 20 2 2 5" xfId="4735" xr:uid="{B5A67D03-4ECB-41FC-B5F9-B935DEA706A3}"/>
    <cellStyle name="Normal 20 2 3" xfId="4391" xr:uid="{29A5032B-7C0C-4DAB-B8FA-A42C6FD48836}"/>
    <cellStyle name="Normal 20 2 4" xfId="4387" xr:uid="{97E87B31-AE5C-4A11-8FE1-569E22964F17}"/>
    <cellStyle name="Normal 20 2 5" xfId="4467" xr:uid="{2DD789F6-7578-46F8-A2E5-B5122BBF224B}"/>
    <cellStyle name="Normal 20 2 6" xfId="4734" xr:uid="{F01D6FD5-9108-4E17-8F2F-684A6307683A}"/>
    <cellStyle name="Normal 20 3" xfId="3827" xr:uid="{7403C950-C347-4BBA-B53C-B128C5182869}"/>
    <cellStyle name="Normal 20 3 2" xfId="4629" xr:uid="{EB07F7C4-B6DF-468C-97A1-8A33C296AF60}"/>
    <cellStyle name="Normal 20 4" xfId="4323" xr:uid="{F2C9FA3E-AFD8-40F0-9318-7E2E421C3933}"/>
    <cellStyle name="Normal 20 4 2" xfId="4473" xr:uid="{9B5C87BD-821D-491F-9E6C-5436CA3AFDEB}"/>
    <cellStyle name="Normal 20 4 3" xfId="4727" xr:uid="{60939D67-B6E4-45C4-AF86-27F8301DBFC3}"/>
    <cellStyle name="Normal 20 4 4" xfId="4702" xr:uid="{E94126C4-19C9-4134-BC6C-2C5DD3B76063}"/>
    <cellStyle name="Normal 20 5" xfId="4478" xr:uid="{DC55A53B-CF9F-44F6-9335-1FEC1FCAEB5A}"/>
    <cellStyle name="Normal 20 5 2" xfId="5335" xr:uid="{03FD59EC-CB0B-4419-8D64-91B364A28C73}"/>
    <cellStyle name="Normal 20 6" xfId="4476" xr:uid="{1E1E98E9-4FCD-4F9D-9A27-7B56D66508EE}"/>
    <cellStyle name="Normal 20 7" xfId="4687" xr:uid="{FDC41873-E322-4B7D-8AAF-DE300CC6EE46}"/>
    <cellStyle name="Normal 20 8" xfId="4708" xr:uid="{37D9D74A-F3F7-4651-ABF0-20F78D08BA00}"/>
    <cellStyle name="Normal 20 9" xfId="4707" xr:uid="{9F2A86DF-276E-40D6-81F7-DF318DD9C306}"/>
    <cellStyle name="Normal 21" xfId="69" xr:uid="{91250981-91CF-4251-A890-D1B83973A5C1}"/>
    <cellStyle name="Normal 21 2" xfId="3719" xr:uid="{15DF29E3-0239-44E3-91D6-445F6E3F32E4}"/>
    <cellStyle name="Normal 21 2 2" xfId="3720" xr:uid="{682D57DD-5011-4AD0-8022-4BC0F1F4F664}"/>
    <cellStyle name="Normal 21 3" xfId="4324" xr:uid="{E4FC2BFB-C734-4956-B092-C7714DA8147A}"/>
    <cellStyle name="Normal 21 3 2" xfId="4631" xr:uid="{90EB4DB8-6322-48E2-A39F-E10E4402DC1F}"/>
    <cellStyle name="Normal 21 3 3" xfId="4630" xr:uid="{70299561-2284-4E22-BD3D-D7042BCC8F0D}"/>
    <cellStyle name="Normal 21 4" xfId="4453" xr:uid="{07912BEA-9845-4509-ABB4-FD737B507E72}"/>
    <cellStyle name="Normal 21 5" xfId="4728" xr:uid="{37E689F5-4C11-4316-B95F-0DE8E6700C99}"/>
    <cellStyle name="Normal 22" xfId="685" xr:uid="{3AA09296-40C7-4516-97A1-19719BBF2111}"/>
    <cellStyle name="Normal 22 2" xfId="3661" xr:uid="{4E1A3B7F-B98A-4627-BA09-9B89FF6F0DD7}"/>
    <cellStyle name="Normal 22 3" xfId="3660" xr:uid="{4437AF03-D1D4-4DD4-B020-DC8386F36F3C}"/>
    <cellStyle name="Normal 22 3 2" xfId="4325" xr:uid="{A133C082-54B9-4F41-81AD-3AA69C3D03C7}"/>
    <cellStyle name="Normal 22 3 2 2" xfId="4633" xr:uid="{8397330C-0318-4562-854F-642CB5259205}"/>
    <cellStyle name="Normal 22 3 3" xfId="4632" xr:uid="{C9A570B5-A0EC-4911-A61F-44AD3F3EBB51}"/>
    <cellStyle name="Normal 22 3 4" xfId="4615" xr:uid="{D2A9BDC2-3FD9-42E7-87E0-2CFB316E35C0}"/>
    <cellStyle name="Normal 22 4" xfId="3664" xr:uid="{E6298819-24ED-4825-A726-CAF6C2B67BCD}"/>
    <cellStyle name="Normal 22 4 2" xfId="4401" xr:uid="{266EF99E-F942-4273-BB27-40DDFD9C3C0D}"/>
    <cellStyle name="Normal 22 4 3" xfId="4742" xr:uid="{2B4BB3EB-0B25-47FC-97DA-96EF32E22E95}"/>
    <cellStyle name="Normal 22 4 3 2" xfId="5324" xr:uid="{C856D188-5A77-4D47-96CE-759633652808}"/>
    <cellStyle name="Normal 22 4 3 2 2" xfId="5345" xr:uid="{1411C6E8-2529-4904-AD9A-4B9D8454D838}"/>
    <cellStyle name="Normal 22 4 3 3" xfId="5327" xr:uid="{87377601-889C-46B6-97BC-67D04CFDBCED}"/>
    <cellStyle name="Normal 22 4 3 4" xfId="5343" xr:uid="{99231EF0-66CA-4313-8123-A749B5DD225F}"/>
    <cellStyle name="Normal 22 4 3 5" xfId="5339" xr:uid="{C9CF7C55-2180-4A5D-9B9A-30267F436EE2}"/>
    <cellStyle name="Normal 22 4 4" xfId="4616" xr:uid="{0AFF9CA5-A652-4783-AD15-E797B247DFE3}"/>
    <cellStyle name="Normal 22 4 5" xfId="4454" xr:uid="{C66B3FDB-2326-4347-959B-390172C9C94E}"/>
    <cellStyle name="Normal 22 4 5 2" xfId="5344" xr:uid="{0FBAFC80-90FA-4DBA-BE54-1A70EFF26A94}"/>
    <cellStyle name="Normal 22 4 6" xfId="4440" xr:uid="{EFF062C1-E5B9-4841-B0A4-D87BD50BA771}"/>
    <cellStyle name="Normal 22 4 7" xfId="4439" xr:uid="{3E35E963-6BE9-4704-BC64-D429E5B3F788}"/>
    <cellStyle name="Normal 22 4 8" xfId="4438" xr:uid="{533A3FE4-40CE-422B-95C0-E23C15046F84}"/>
    <cellStyle name="Normal 22 4 9" xfId="4437" xr:uid="{899649A1-754F-4B11-A87F-E1B091BF68CB}"/>
    <cellStyle name="Normal 22 5" xfId="4729" xr:uid="{E9B84571-902B-4E79-8998-DBB196460D94}"/>
    <cellStyle name="Normal 23" xfId="3721" xr:uid="{66850EEE-CA5F-4180-A3BE-0B4261F1CBB2}"/>
    <cellStyle name="Normal 23 2" xfId="4282" xr:uid="{A54D9CC2-F520-47FD-8CCB-041F6432F5B0}"/>
    <cellStyle name="Normal 23 2 2" xfId="4327" xr:uid="{BF7BB0A3-1A89-4F75-856A-612ED43E490A}"/>
    <cellStyle name="Normal 23 2 2 2" xfId="4752" xr:uid="{E5613F48-5878-45B8-973D-55CE837F6338}"/>
    <cellStyle name="Normal 23 2 2 3" xfId="4617" xr:uid="{9D5A9F73-532F-4D7D-98C0-8890DE95BAA1}"/>
    <cellStyle name="Normal 23 2 2 4" xfId="4578" xr:uid="{46D17098-CFE3-4FC9-9724-52D98F45F0B2}"/>
    <cellStyle name="Normal 23 2 3" xfId="4456" xr:uid="{47848CCD-C62B-47FE-B8EB-E565A28859D1}"/>
    <cellStyle name="Normal 23 2 4" xfId="4703" xr:uid="{C3DED11A-6D88-4E40-9C49-F1C412B8B58F}"/>
    <cellStyle name="Normal 23 3" xfId="4397" xr:uid="{F8B370CE-6DAA-4DE4-8EC6-B37E4944A2DE}"/>
    <cellStyle name="Normal 23 4" xfId="4326" xr:uid="{DA277611-B551-4C16-95DE-CFF3F9F2C659}"/>
    <cellStyle name="Normal 23 5" xfId="4455" xr:uid="{F8F6B3A6-9397-42FA-9A93-5044176CF70A}"/>
    <cellStyle name="Normal 23 6" xfId="4730" xr:uid="{1E362D56-8657-4ADC-9B03-727C2C7669AD}"/>
    <cellStyle name="Normal 24" xfId="3722" xr:uid="{374048C8-0428-42B9-A4F9-C2F802ED135B}"/>
    <cellStyle name="Normal 24 2" xfId="3723" xr:uid="{34FFCCD0-8B89-4409-8AB0-C4DE63BACD59}"/>
    <cellStyle name="Normal 24 2 2" xfId="4399" xr:uid="{7E704AF5-F550-4D1B-BA3F-AEF4F3C6F2A7}"/>
    <cellStyle name="Normal 24 2 3" xfId="4329" xr:uid="{66A74BB2-9C7B-41FB-B293-E49D5D7656CB}"/>
    <cellStyle name="Normal 24 2 4" xfId="4458" xr:uid="{B25A610D-D57E-487A-B47B-230EB0DE9856}"/>
    <cellStyle name="Normal 24 2 5" xfId="4732" xr:uid="{1E9334BA-DC1B-4D6D-A912-6DA3975DAA85}"/>
    <cellStyle name="Normal 24 3" xfId="4398" xr:uid="{CB3865A8-F158-4D06-812A-F6C590B273F2}"/>
    <cellStyle name="Normal 24 4" xfId="4328" xr:uid="{A2F803FD-14D9-4B9C-9643-A46861FC990D}"/>
    <cellStyle name="Normal 24 5" xfId="4457" xr:uid="{C88A7A3D-E212-4B40-9DCF-3CC20DDD0DC3}"/>
    <cellStyle name="Normal 24 6" xfId="4731" xr:uid="{1FE95F9D-64B6-4FF7-B0FA-9538653B66FE}"/>
    <cellStyle name="Normal 25" xfId="3730" xr:uid="{FB46DC2D-2324-4BE3-9026-65662964FFF4}"/>
    <cellStyle name="Normal 25 2" xfId="4331" xr:uid="{79EB766D-D452-40FC-B145-40D6B2F3609D}"/>
    <cellStyle name="Normal 25 2 2" xfId="5342" xr:uid="{2D15FFB2-CCE3-4422-A017-975E3248AD81}"/>
    <cellStyle name="Normal 25 3" xfId="4400" xr:uid="{1B147A99-0905-4D34-B111-BFE77864ACF8}"/>
    <cellStyle name="Normal 25 4" xfId="4330" xr:uid="{45323BA8-26F6-49DF-ADDF-753DC385DC6D}"/>
    <cellStyle name="Normal 25 5" xfId="4459" xr:uid="{56807312-1666-4890-88B8-C991B58515CF}"/>
    <cellStyle name="Normal 26" xfId="4280" xr:uid="{74D8AE11-7C93-4E3D-B91B-5218943585BD}"/>
    <cellStyle name="Normal 26 2" xfId="4281" xr:uid="{00911135-EDF5-4133-B267-5851E75C5B36}"/>
    <cellStyle name="Normal 26 2 2" xfId="4333" xr:uid="{B6BF83DC-696D-459C-A5FD-46B450711ABE}"/>
    <cellStyle name="Normal 26 3" xfId="4332" xr:uid="{3C36FEC7-397D-483B-B62A-197D1A0161E7}"/>
    <cellStyle name="Normal 26 3 2" xfId="4619" xr:uid="{03CEC891-E3AF-4EB3-95C8-536B1CB89F86}"/>
    <cellStyle name="Normal 27" xfId="4334" xr:uid="{45EBEAB5-B116-4C9F-96D9-0E17A5D838E0}"/>
    <cellStyle name="Normal 27 2" xfId="4335" xr:uid="{92BCFA76-9548-4BAB-810D-550087AF3791}"/>
    <cellStyle name="Normal 27 3" xfId="4460" xr:uid="{0606E610-35D2-4D9B-AF6F-8961CB5520D1}"/>
    <cellStyle name="Normal 27 4" xfId="4444" xr:uid="{C22F036F-ABAA-4B62-B006-D3AE835D7DE5}"/>
    <cellStyle name="Normal 27 5" xfId="4435" xr:uid="{11563841-9D4C-43CB-8D2D-ACDA110A7433}"/>
    <cellStyle name="Normal 27 6" xfId="4432" xr:uid="{164408CD-DB7C-42AA-A66E-33645A0DCC8A}"/>
    <cellStyle name="Normal 27 7" xfId="5337" xr:uid="{944931B9-D9FA-4EE2-8908-1D0B30A94807}"/>
    <cellStyle name="Normal 28" xfId="4336" xr:uid="{FA396D5F-F884-47B8-ADE4-46E00CC924AF}"/>
    <cellStyle name="Normal 28 2" xfId="4337" xr:uid="{148D5EFF-E126-41BF-A66B-58D98DF3ADF5}"/>
    <cellStyle name="Normal 28 3" xfId="4338" xr:uid="{2351E443-C5E6-4D34-943B-7FB29D62989F}"/>
    <cellStyle name="Normal 29" xfId="4339" xr:uid="{E121A19A-6907-48BC-BA1B-189B657318F9}"/>
    <cellStyle name="Normal 29 2" xfId="4340" xr:uid="{39BF3323-BFFE-4C22-A3AE-C2EC1D370ADE}"/>
    <cellStyle name="Normal 3" xfId="2" xr:uid="{665067A7-73F8-4B7E-BFD2-7BB3B9468366}"/>
    <cellStyle name="Normal 3 2" xfId="70" xr:uid="{1A5CD4D4-9057-4B02-87BA-60FC7194B064}"/>
    <cellStyle name="Normal 3 2 2" xfId="71" xr:uid="{6A3C1EA4-A225-4FF9-896A-576C2B22784A}"/>
    <cellStyle name="Normal 3 2 2 2" xfId="3724" xr:uid="{1121D32F-6AD0-46DD-82FB-CE6BB719C4FE}"/>
    <cellStyle name="Normal 3 2 2 2 2" xfId="4580" xr:uid="{5276DD7F-7FC2-4198-BC6E-BC6EB1E02C1D}"/>
    <cellStyle name="Normal 3 2 2 3" xfId="4581" xr:uid="{85ECB9A0-64AB-4EA7-B3B4-3D2D349AD329}"/>
    <cellStyle name="Normal 3 2 3" xfId="72" xr:uid="{10E74239-2F62-4AFC-9433-1A9C67515F60}"/>
    <cellStyle name="Normal 3 2 4" xfId="3725" xr:uid="{039BDA43-B285-487F-BD3A-1C4FF4BB647F}"/>
    <cellStyle name="Normal 3 2 4 2" xfId="4582" xr:uid="{5583CFCB-C89D-4906-BBDB-8A9DBB1EFA6E}"/>
    <cellStyle name="Normal 3 2 5" xfId="4431" xr:uid="{A737EB66-713B-4DD2-8CB5-09D2CF435B12}"/>
    <cellStyle name="Normal 3 2 5 2" xfId="4583" xr:uid="{85C2AAE9-B145-4222-A019-0DA39CBA0084}"/>
    <cellStyle name="Normal 3 2 5 3" xfId="5305" xr:uid="{4556A33B-365B-493A-AAB3-9AB057899B3A}"/>
    <cellStyle name="Normal 3 3" xfId="73" xr:uid="{C7A4403C-FD39-4E45-A685-0D2ADEEC0BAC}"/>
    <cellStyle name="Normal 3 3 2" xfId="3726" xr:uid="{E0A20456-4F08-4C5C-803E-E4EA8778EAE0}"/>
    <cellStyle name="Normal 3 3 2 2" xfId="4584" xr:uid="{F4620EA8-9803-4AD0-B0D1-0A21EDCB2021}"/>
    <cellStyle name="Normal 3 3 3" xfId="4585" xr:uid="{36174A3F-C1F0-4AA2-95F2-AB73AC73220A}"/>
    <cellStyle name="Normal 3 4" xfId="3733" xr:uid="{5D702F36-B544-470B-B569-014D723ED520}"/>
    <cellStyle name="Normal 3 4 2" xfId="4284" xr:uid="{662B79AD-D5E2-4769-8821-D229A095ADC3}"/>
    <cellStyle name="Normal 3 4 2 2" xfId="4586" xr:uid="{715FCB70-F31C-474A-A888-582C22C2049A}"/>
    <cellStyle name="Normal 3 5" xfId="4283" xr:uid="{C7EDA2FA-9651-465B-863F-C6DEA3071A64}"/>
    <cellStyle name="Normal 3 5 2" xfId="4587" xr:uid="{24C49C5C-CC8E-4EDB-BFEA-CAAF5F89C725}"/>
    <cellStyle name="Normal 3 5 3" xfId="4736" xr:uid="{3C7E995B-485C-4ACA-A8E4-A66688A04B23}"/>
    <cellStyle name="Normal 3 5 4" xfId="4704" xr:uid="{7AFB791F-4F3D-431B-8CDF-14EEC86C8101}"/>
    <cellStyle name="Normal 3 6" xfId="4579" xr:uid="{91BBC372-67A2-4FAB-BE83-B51E6C4D26C1}"/>
    <cellStyle name="Normal 3 6 2" xfId="5341" xr:uid="{02785564-375D-4284-9010-3E645888EF12}"/>
    <cellStyle name="Normal 3 6 2 2" xfId="5338" xr:uid="{2949A3FE-5946-416F-95C2-FBC7109B449F}"/>
    <cellStyle name="Normal 30" xfId="4341" xr:uid="{FA281FA6-8488-4659-822D-6831ABE617C3}"/>
    <cellStyle name="Normal 30 2" xfId="4342" xr:uid="{DB017AEB-9AE2-4D80-9FD0-546397FC5C00}"/>
    <cellStyle name="Normal 31" xfId="4343" xr:uid="{49C8A198-A9A2-458E-98B2-4CB7CCA6C1A8}"/>
    <cellStyle name="Normal 31 2" xfId="4344" xr:uid="{ADB56E36-7EE2-47A6-8876-93C66F57DD2B}"/>
    <cellStyle name="Normal 32" xfId="4345" xr:uid="{A3DD6932-6C1E-4F0F-BFAD-E25628F70DF1}"/>
    <cellStyle name="Normal 33" xfId="4346" xr:uid="{58CC3C80-C136-4438-BCBB-F769B7EB7E1C}"/>
    <cellStyle name="Normal 33 2" xfId="4347" xr:uid="{2810FD7E-ABCF-49EC-84B4-81FE948EAF32}"/>
    <cellStyle name="Normal 34" xfId="4348" xr:uid="{8D923AC7-B7B8-45EA-867E-0EE0C7889D4B}"/>
    <cellStyle name="Normal 34 2" xfId="4349" xr:uid="{BBB26A51-AACF-46B3-AFBC-64221B488090}"/>
    <cellStyle name="Normal 35" xfId="4350" xr:uid="{56BA0E15-A2A1-4B26-9CBE-50215C48ABBB}"/>
    <cellStyle name="Normal 35 2" xfId="4351" xr:uid="{91DC6071-E24F-42B2-921D-B441D7594FCB}"/>
    <cellStyle name="Normal 36" xfId="4352" xr:uid="{359B17DA-A9AC-4BDD-8951-69BB93D7D738}"/>
    <cellStyle name="Normal 36 2" xfId="4353" xr:uid="{8CF00BF4-4972-4C6B-8DFF-9F944BCD45A2}"/>
    <cellStyle name="Normal 37" xfId="4354" xr:uid="{B7B6173E-3985-4F46-8ED2-3A1B1F9E9E35}"/>
    <cellStyle name="Normal 37 2" xfId="4355" xr:uid="{817791B5-04AF-4374-A281-539849C8DD53}"/>
    <cellStyle name="Normal 38" xfId="4356" xr:uid="{ACB56588-81A0-4DD6-B162-4E02FC4FE31D}"/>
    <cellStyle name="Normal 38 2" xfId="4357" xr:uid="{B0F25DD4-A7E2-4911-9ED0-A34730D4E2C2}"/>
    <cellStyle name="Normal 39" xfId="4358" xr:uid="{796B59B9-25E0-458B-9204-657B228BC8CC}"/>
    <cellStyle name="Normal 39 2" xfId="4359" xr:uid="{786188EB-525A-439E-AA9F-1C21F40B0B0F}"/>
    <cellStyle name="Normal 39 2 2" xfId="4360" xr:uid="{2007E9F4-8121-4C2C-9496-178119F0F95B}"/>
    <cellStyle name="Normal 39 3" xfId="4361" xr:uid="{1F535DF5-BF2A-4237-9E31-94FF0B4C389F}"/>
    <cellStyle name="Normal 4" xfId="74" xr:uid="{D4B85E62-5939-4BC4-8361-339138E6CDCF}"/>
    <cellStyle name="Normal 4 2" xfId="75" xr:uid="{644CFA43-DCFB-4450-A84F-37E4ACA57881}"/>
    <cellStyle name="Normal 4 2 2" xfId="686" xr:uid="{E58E7302-680A-43DE-94A4-B3620F2448A3}"/>
    <cellStyle name="Normal 4 2 2 2" xfId="687" xr:uid="{AAF0D6EA-6746-4422-A266-6A5A2C36EC43}"/>
    <cellStyle name="Normal 4 2 2 3" xfId="688" xr:uid="{D06B9AFC-B5F9-4D13-B0AE-F248400627EF}"/>
    <cellStyle name="Normal 4 2 2 4" xfId="689" xr:uid="{8B448C08-B2C0-49C0-9B85-34F2F22D5CFF}"/>
    <cellStyle name="Normal 4 2 2 4 2" xfId="690" xr:uid="{EB9526CD-7C25-4B61-8857-A95D22A3376F}"/>
    <cellStyle name="Normal 4 2 2 4 3" xfId="691" xr:uid="{F86E37DF-AB7E-4AE0-840D-B9DC31819103}"/>
    <cellStyle name="Normal 4 2 2 4 3 2" xfId="692" xr:uid="{97148964-1D68-414D-944B-6C5DCD974952}"/>
    <cellStyle name="Normal 4 2 2 4 3 3" xfId="3663" xr:uid="{BC467606-2F5A-4B9C-AE45-72FF62DC2087}"/>
    <cellStyle name="Normal 4 2 3" xfId="4275" xr:uid="{16C9E318-FF99-444E-93B8-6DE1BB96C6F6}"/>
    <cellStyle name="Normal 4 2 3 2" xfId="4286" xr:uid="{26FE8A1C-5EDE-4676-B962-A7057EA8D7A6}"/>
    <cellStyle name="Normal 4 2 3 2 2" xfId="4588" xr:uid="{3E968879-CB62-499C-AC60-E0C64486FFB0}"/>
    <cellStyle name="Normal 4 2 3 3" xfId="4634" xr:uid="{920160FF-D738-4BEC-A3BA-C67DB15D1224}"/>
    <cellStyle name="Normal 4 2 3 3 2" xfId="4635" xr:uid="{F6220E76-0563-4C31-92BB-46A8C4D473AC}"/>
    <cellStyle name="Normal 4 2 3 4" xfId="4636" xr:uid="{E420577B-86B1-431E-8E78-D4DFF15F19DC}"/>
    <cellStyle name="Normal 4 2 3 5" xfId="4637" xr:uid="{C374E4E4-AC54-4F06-A538-FB25C6749A2C}"/>
    <cellStyle name="Normal 4 2 4" xfId="4276" xr:uid="{92BBD989-37F0-4F43-AB41-1BEA315B091B}"/>
    <cellStyle name="Normal 4 2 4 2" xfId="4363" xr:uid="{406697AB-904A-4C1A-A7D3-1917FD4F5E07}"/>
    <cellStyle name="Normal 4 2 4 2 2" xfId="4638" xr:uid="{FFAC26A0-5AF0-45B4-8C2D-0B0C7FB3D67C}"/>
    <cellStyle name="Normal 4 2 4 2 3" xfId="4618" xr:uid="{C14F1114-E4A1-4188-A4DA-5CD35FBB77F7}"/>
    <cellStyle name="Normal 4 2 4 2 4" xfId="4474" xr:uid="{160E3DA6-A15C-4CB7-AE90-CAA123CE9B4B}"/>
    <cellStyle name="Normal 4 2 4 3" xfId="4461" xr:uid="{339898E2-7A7E-45B1-95B8-7BC4C7B098FD}"/>
    <cellStyle name="Normal 4 2 4 4" xfId="4705" xr:uid="{F4B80016-6C80-41E5-8FA8-13EC4F3DCEB2}"/>
    <cellStyle name="Normal 4 2 5" xfId="3828" xr:uid="{5299D66E-0BCB-421D-8776-3D5AC47816B8}"/>
    <cellStyle name="Normal 4 2 6" xfId="4477" xr:uid="{88BCC947-3039-49C5-B30F-23A6233C46FA}"/>
    <cellStyle name="Normal 4 2 7" xfId="4433" xr:uid="{13485FC6-CC88-479D-9CC6-FEA0D3CA1763}"/>
    <cellStyle name="Normal 4 3" xfId="76" xr:uid="{AFCA5618-DF6A-4E5F-9D35-7A03D39520F3}"/>
    <cellStyle name="Normal 4 3 2" xfId="77" xr:uid="{5811AE4A-36E8-47F7-921F-076BA743D539}"/>
    <cellStyle name="Normal 4 3 2 2" xfId="693" xr:uid="{74B3B2E1-61D7-413F-884C-DAEAFD84EC78}"/>
    <cellStyle name="Normal 4 3 2 3" xfId="3829" xr:uid="{CF99F372-631B-4B56-A985-837144C549F3}"/>
    <cellStyle name="Normal 4 3 3" xfId="694" xr:uid="{B00BFB27-C9F1-4BAD-AFAF-D651DFF1E8A5}"/>
    <cellStyle name="Normal 4 3 3 2" xfId="4482" xr:uid="{E4E03B73-76B4-4A36-A8CE-41E0A72DABCD}"/>
    <cellStyle name="Normal 4 3 4" xfId="695" xr:uid="{327CE6DB-5AEC-4268-9B28-CE234451DD47}"/>
    <cellStyle name="Normal 4 3 5" xfId="696" xr:uid="{C16A78F4-E2AF-489C-94F6-01FAD7DA6BC4}"/>
    <cellStyle name="Normal 4 3 5 2" xfId="697" xr:uid="{D2C8B6D9-6C88-441A-A224-27F273A8A3B8}"/>
    <cellStyle name="Normal 4 3 5 3" xfId="698" xr:uid="{DA2C1156-73EA-4E57-8FE7-0024B2AB6C35}"/>
    <cellStyle name="Normal 4 3 5 3 2" xfId="699" xr:uid="{E3038DED-BC0F-41AF-A843-340591CAF16B}"/>
    <cellStyle name="Normal 4 3 5 3 3" xfId="3662" xr:uid="{06268E09-1F64-425E-A932-4CB133059ABA}"/>
    <cellStyle name="Normal 4 3 6" xfId="3735" xr:uid="{1D8C88A0-53D6-47A9-87A8-FFC65EDAC903}"/>
    <cellStyle name="Normal 4 4" xfId="3734" xr:uid="{4D091D45-45DD-4A1D-9822-7F7988324BD7}"/>
    <cellStyle name="Normal 4 4 2" xfId="4277" xr:uid="{758EBC94-1587-49B2-8A17-98B6A9B2E289}"/>
    <cellStyle name="Normal 4 4 3" xfId="4285" xr:uid="{F673167F-4D18-4C85-89E5-80E93368C5E1}"/>
    <cellStyle name="Normal 4 4 3 2" xfId="4288" xr:uid="{AA71DCB5-2219-402F-9956-9EA019C7E798}"/>
    <cellStyle name="Normal 4 4 3 3" xfId="4287" xr:uid="{528C9760-297A-4D33-BF43-B579C0E82009}"/>
    <cellStyle name="Normal 4 4 4" xfId="4743" xr:uid="{6B650BD3-855A-40D9-BC71-2D18BEB7461F}"/>
    <cellStyle name="Normal 4 5" xfId="4278" xr:uid="{B359F5A0-22C1-43AC-8B2A-A89A9721F59D}"/>
    <cellStyle name="Normal 4 5 2" xfId="4362" xr:uid="{5C619315-BE66-4D1D-8982-3F39F743D5FC}"/>
    <cellStyle name="Normal 4 6" xfId="4279" xr:uid="{19177BBB-977E-4228-963C-7E9119401B88}"/>
    <cellStyle name="Normal 4 7" xfId="3737" xr:uid="{4D10E7C7-EEAC-4623-A34C-65CA13E49755}"/>
    <cellStyle name="Normal 4 8" xfId="4429" xr:uid="{63282436-1FDD-4BAB-8746-AA195F001809}"/>
    <cellStyle name="Normal 40" xfId="4364" xr:uid="{8E9F750A-5C31-4687-A042-9DA5BF586361}"/>
    <cellStyle name="Normal 40 2" xfId="4365" xr:uid="{FB9DE6DE-B270-4799-B50E-FEEA1FE337D8}"/>
    <cellStyle name="Normal 40 2 2" xfId="4366" xr:uid="{AD65500A-3E37-4489-A34B-802B563D87B5}"/>
    <cellStyle name="Normal 40 3" xfId="4367" xr:uid="{05F21F5A-42E9-4A80-BBC7-882337CE3065}"/>
    <cellStyle name="Normal 41" xfId="4368" xr:uid="{B9ECFE85-E820-4C54-A32B-E15CA52DDE2E}"/>
    <cellStyle name="Normal 41 2" xfId="4369" xr:uid="{007B610A-399D-400E-A545-983AFBD74B1B}"/>
    <cellStyle name="Normal 42" xfId="4370" xr:uid="{F561CBFD-08A7-4BED-9BDC-DDB8066FA888}"/>
    <cellStyle name="Normal 42 2" xfId="4371" xr:uid="{8F4A9D75-FD4D-4D4C-8F9A-2B3D5B8D751A}"/>
    <cellStyle name="Normal 43" xfId="4372" xr:uid="{F3E75305-1813-4C96-95F4-01A02F29DDA5}"/>
    <cellStyle name="Normal 43 2" xfId="4373" xr:uid="{F2DCBEDE-FD47-4A55-A752-5AC09347DE97}"/>
    <cellStyle name="Normal 44" xfId="4383" xr:uid="{E0324060-A3A0-4D88-A615-602F0DFCBF1A}"/>
    <cellStyle name="Normal 44 2" xfId="4384" xr:uid="{69661796-2597-4A8A-AD59-7785E8107904}"/>
    <cellStyle name="Normal 45" xfId="4597" xr:uid="{F6F715C1-4D27-4A8C-858A-83250AA75BA6}"/>
    <cellStyle name="Normal 45 2" xfId="5331" xr:uid="{679D6DFC-0691-41C6-8A24-F7A22B7C798F}"/>
    <cellStyle name="Normal 45 3" xfId="5330" xr:uid="{147A86D7-A8A1-4624-960B-EEF1C6841B66}"/>
    <cellStyle name="Normal 5" xfId="78" xr:uid="{E900ECC2-54E2-443F-96F4-418FBE6585B8}"/>
    <cellStyle name="Normal 5 10" xfId="700" xr:uid="{8BC7903D-FE72-43DF-8360-A7EBDE107DEE}"/>
    <cellStyle name="Normal 5 10 2" xfId="701" xr:uid="{E93A279A-C4D5-42BD-AEDA-596935B6B6B4}"/>
    <cellStyle name="Normal 5 10 2 2" xfId="702" xr:uid="{ECFE3D5D-EE8D-4EF6-85FA-11BE9B7055E3}"/>
    <cellStyle name="Normal 5 10 2 3" xfId="703" xr:uid="{798FD8B8-15FE-40CC-925E-1D762FE6247A}"/>
    <cellStyle name="Normal 5 10 2 4" xfId="704" xr:uid="{5447116F-1699-4D34-9FB2-ED66E0EF7755}"/>
    <cellStyle name="Normal 5 10 3" xfId="705" xr:uid="{F5F994F9-FAD5-4FC0-8D80-8ECDA2EB71CB}"/>
    <cellStyle name="Normal 5 10 3 2" xfId="706" xr:uid="{13FACBA9-46DF-47F5-989F-6EAE5D491461}"/>
    <cellStyle name="Normal 5 10 3 3" xfId="707" xr:uid="{B4D6A694-3834-4B11-83CE-8B6DA59B8CAA}"/>
    <cellStyle name="Normal 5 10 3 4" xfId="708" xr:uid="{92C1E1F1-948A-4166-8AB4-B8AB4D179B90}"/>
    <cellStyle name="Normal 5 10 4" xfId="709" xr:uid="{C53DF5B5-3BA7-4ED7-89B9-A66E6B8FCC1D}"/>
    <cellStyle name="Normal 5 10 5" xfId="710" xr:uid="{789AA002-C91B-409A-9A92-78E618A66A83}"/>
    <cellStyle name="Normal 5 10 6" xfId="711" xr:uid="{7F322FB0-D08B-4AD3-A79E-50419F374D55}"/>
    <cellStyle name="Normal 5 11" xfId="712" xr:uid="{4F52621B-061B-49CC-B06C-24A4ADF41678}"/>
    <cellStyle name="Normal 5 11 2" xfId="713" xr:uid="{3C731866-E01E-43DB-A269-FBB52CCACC49}"/>
    <cellStyle name="Normal 5 11 2 2" xfId="714" xr:uid="{E69BAE53-E1F9-4E9A-A486-595B587B077B}"/>
    <cellStyle name="Normal 5 11 2 2 2" xfId="4374" xr:uid="{0F8BBB4B-17C5-4B7F-BABB-82F01985C0C0}"/>
    <cellStyle name="Normal 5 11 2 2 3" xfId="4604" xr:uid="{1FF748A7-80FF-4104-9790-70BB9693B63F}"/>
    <cellStyle name="Normal 5 11 2 3" xfId="715" xr:uid="{C75DAF1B-EDD8-43B6-9269-23C75F596F31}"/>
    <cellStyle name="Normal 5 11 2 4" xfId="716" xr:uid="{B1946292-88B0-41EA-911A-4A54BBA776E5}"/>
    <cellStyle name="Normal 5 11 3" xfId="717" xr:uid="{33B60773-9355-47D4-ABC2-34E34205AA78}"/>
    <cellStyle name="Normal 5 11 4" xfId="718" xr:uid="{B98D52BE-DAB8-4006-84D0-6CCDB9BB6D46}"/>
    <cellStyle name="Normal 5 11 4 2" xfId="4744" xr:uid="{0979A120-96F8-4BA7-99FE-A9E2EA66D1E9}"/>
    <cellStyle name="Normal 5 11 4 3" xfId="4605" xr:uid="{7E387F21-8816-4381-84AB-725B632D352D}"/>
    <cellStyle name="Normal 5 11 4 4" xfId="4462" xr:uid="{5B8357D8-5D9B-4E05-BF77-DE683681EBE9}"/>
    <cellStyle name="Normal 5 11 5" xfId="719" xr:uid="{F13D3A60-6BC9-49D8-B35B-D765AF92E4DE}"/>
    <cellStyle name="Normal 5 12" xfId="720" xr:uid="{E592F4F5-A0D2-4A95-959D-3B4E1458C25C}"/>
    <cellStyle name="Normal 5 12 2" xfId="721" xr:uid="{57853071-6D94-477E-A9DF-043C93D2F48C}"/>
    <cellStyle name="Normal 5 12 3" xfId="722" xr:uid="{69076687-BD00-428B-96EA-76E42C9066EE}"/>
    <cellStyle name="Normal 5 12 4" xfId="723" xr:uid="{D5D4DDA0-D296-4A70-BD5F-5E0E0C237B08}"/>
    <cellStyle name="Normal 5 13" xfId="724" xr:uid="{BD35CB61-FA13-4418-B2C1-3F598C4D1CCE}"/>
    <cellStyle name="Normal 5 13 2" xfId="725" xr:uid="{3243D93E-340D-4F35-A2A1-5D6AEA6086ED}"/>
    <cellStyle name="Normal 5 13 3" xfId="726" xr:uid="{AD2513A5-D5CD-4908-AE6E-D5FC56AA7A05}"/>
    <cellStyle name="Normal 5 13 4" xfId="727" xr:uid="{EBC5BD4F-0B3C-4066-9E8B-84380DD8A8E9}"/>
    <cellStyle name="Normal 5 14" xfId="728" xr:uid="{402BF1C2-9CD7-4826-BB20-8EE72858D9A5}"/>
    <cellStyle name="Normal 5 14 2" xfId="729" xr:uid="{EA5C7C77-1A23-4075-916F-CDBB0D5C0A0F}"/>
    <cellStyle name="Normal 5 15" xfId="730" xr:uid="{2001F1BC-6C2A-4A2D-871B-117F87BFEDC8}"/>
    <cellStyle name="Normal 5 16" xfId="731" xr:uid="{AD1197F4-05E2-4B55-A089-7E1C9AE5D827}"/>
    <cellStyle name="Normal 5 17" xfId="732" xr:uid="{A3F2694E-3DA8-47DF-A331-3AC4D80FB5D2}"/>
    <cellStyle name="Normal 5 2" xfId="79" xr:uid="{40FF4B25-4360-4FC0-873D-07DDD60113FD}"/>
    <cellStyle name="Normal 5 2 2" xfId="3727" xr:uid="{C7C389A3-061E-40B5-A995-BF5DA45ECC8A}"/>
    <cellStyle name="Normal 5 2 2 2" xfId="4404" xr:uid="{1AFD8802-A8AA-4018-B69E-0B4458DF98D7}"/>
    <cellStyle name="Normal 5 2 2 2 2" xfId="4405" xr:uid="{BA2C9415-D790-4AEF-8F22-C992534201FE}"/>
    <cellStyle name="Normal 5 2 2 2 2 2" xfId="4406" xr:uid="{75584B06-DBF8-4075-BE2D-761644E17C44}"/>
    <cellStyle name="Normal 5 2 2 2 3" xfId="4407" xr:uid="{5E26059F-A59D-40D0-9AE6-63895A3821A6}"/>
    <cellStyle name="Normal 5 2 2 2 4" xfId="4589" xr:uid="{5D17D167-AE75-4672-8B07-EE38D6A1D902}"/>
    <cellStyle name="Normal 5 2 2 2 5" xfId="5301" xr:uid="{63AE59F9-B3AB-4308-B33B-A83B88D4980F}"/>
    <cellStyle name="Normal 5 2 2 3" xfId="4408" xr:uid="{0EA059DD-5530-417E-A073-63473DF2C26F}"/>
    <cellStyle name="Normal 5 2 2 3 2" xfId="4409" xr:uid="{C720C0B0-567B-43E0-9A18-50561C638C76}"/>
    <cellStyle name="Normal 5 2 2 4" xfId="4410" xr:uid="{2E22EE2F-5889-4E6A-B875-A28F3C5E8712}"/>
    <cellStyle name="Normal 5 2 2 5" xfId="4427" xr:uid="{3798C66B-632F-46B2-8BC1-4A1B1C7380FA}"/>
    <cellStyle name="Normal 5 2 2 6" xfId="4441" xr:uid="{15F2F9A7-7119-4EA6-BC8B-B9C4F9E74003}"/>
    <cellStyle name="Normal 5 2 2 7" xfId="4403" xr:uid="{574118EF-6E21-45DD-A03A-713AF59772BE}"/>
    <cellStyle name="Normal 5 2 3" xfId="4375" xr:uid="{B9BBF594-2945-408D-88B9-44DEE72320C2}"/>
    <cellStyle name="Normal 5 2 3 2" xfId="4412" xr:uid="{1BA136B6-7CFA-4EDF-BCDF-0C7147F42F23}"/>
    <cellStyle name="Normal 5 2 3 2 2" xfId="4413" xr:uid="{DDBD15F1-7D9A-4FE6-BC96-0CCCEB327DF7}"/>
    <cellStyle name="Normal 5 2 3 2 3" xfId="4590" xr:uid="{FD5F7E1C-6B7B-42CC-9AE2-959B3B176B20}"/>
    <cellStyle name="Normal 5 2 3 2 4" xfId="5302" xr:uid="{157A167A-8BC4-44C9-B3A4-864068AC4014}"/>
    <cellStyle name="Normal 5 2 3 3" xfId="4414" xr:uid="{85F01521-245D-4CDF-96FA-0DE73596AD18}"/>
    <cellStyle name="Normal 5 2 3 3 2" xfId="4733" xr:uid="{61A935EC-B7A1-4360-8ADA-480AE61DDD07}"/>
    <cellStyle name="Normal 5 2 3 4" xfId="4463" xr:uid="{32A920B6-468B-4CB9-AFC1-CAE9E78F68F8}"/>
    <cellStyle name="Normal 5 2 3 4 2" xfId="4706" xr:uid="{726EE831-4648-4210-B572-62FD42EDDC87}"/>
    <cellStyle name="Normal 5 2 3 5" xfId="4442" xr:uid="{47B0F087-7302-49AD-95C2-832DE6B2FEC5}"/>
    <cellStyle name="Normal 5 2 3 6" xfId="4436" xr:uid="{0147144F-BE7C-4277-9BA9-085FD94214F3}"/>
    <cellStyle name="Normal 5 2 3 7" xfId="4411" xr:uid="{584E5C31-B756-4FE1-8419-F306BDF6D36F}"/>
    <cellStyle name="Normal 5 2 4" xfId="4415" xr:uid="{0138C505-F35E-4C78-800E-86382AC81DC9}"/>
    <cellStyle name="Normal 5 2 4 2" xfId="4416" xr:uid="{2CA5D36F-9531-42AA-B36C-22674F6B30F9}"/>
    <cellStyle name="Normal 5 2 5" xfId="4417" xr:uid="{C00DE9B2-40E3-40FB-874F-3BAE9F75B164}"/>
    <cellStyle name="Normal 5 2 6" xfId="4402" xr:uid="{CB00DA77-0BB0-4534-A1D9-98AF8B437F35}"/>
    <cellStyle name="Normal 5 3" xfId="80" xr:uid="{26DB8E42-A771-4FB9-931A-A0957AFA10D6}"/>
    <cellStyle name="Normal 5 3 2" xfId="4377" xr:uid="{436590AE-DD3B-4081-8858-671FAAE24719}"/>
    <cellStyle name="Normal 5 3 3" xfId="4376" xr:uid="{630D13C9-0F78-4AA5-885E-0685E4FD64D5}"/>
    <cellStyle name="Normal 5 4" xfId="81" xr:uid="{32C21762-9F51-4DDA-B521-D31E80456CAE}"/>
    <cellStyle name="Normal 5 4 10" xfId="733" xr:uid="{4F09DA6B-168E-45B1-B45A-5444492D48D6}"/>
    <cellStyle name="Normal 5 4 11" xfId="734" xr:uid="{B3CF66E8-B155-45B2-8ABF-4394B313B84F}"/>
    <cellStyle name="Normal 5 4 2" xfId="735" xr:uid="{0CD37776-9071-48B8-838F-016E242568C6}"/>
    <cellStyle name="Normal 5 4 2 2" xfId="736" xr:uid="{01A507F3-ABA9-44FA-925C-7AB8449B36C5}"/>
    <cellStyle name="Normal 5 4 2 2 2" xfId="737" xr:uid="{994B343E-A973-40A6-8412-0604BEB0188C}"/>
    <cellStyle name="Normal 5 4 2 2 2 2" xfId="738" xr:uid="{5F23467D-BD4F-486F-A831-A5D67E70CB51}"/>
    <cellStyle name="Normal 5 4 2 2 2 2 2" xfId="739" xr:uid="{B68C8554-8FC6-4BCD-9F89-3E84CC30B25F}"/>
    <cellStyle name="Normal 5 4 2 2 2 2 2 2" xfId="3830" xr:uid="{0A2D3A98-93DE-4A54-AF6A-14AB55B4F1FC}"/>
    <cellStyle name="Normal 5 4 2 2 2 2 2 2 2" xfId="3831" xr:uid="{F4BA71BB-F66A-4D51-92FD-B36B597E0683}"/>
    <cellStyle name="Normal 5 4 2 2 2 2 2 3" xfId="3832" xr:uid="{05A3C973-B720-42B8-B671-D51670B68853}"/>
    <cellStyle name="Normal 5 4 2 2 2 2 3" xfId="740" xr:uid="{17A160A1-CD35-43B9-91AE-D84A44E301A4}"/>
    <cellStyle name="Normal 5 4 2 2 2 2 3 2" xfId="3833" xr:uid="{7EA80335-91CF-4A7E-AEEE-12AD318B9BAC}"/>
    <cellStyle name="Normal 5 4 2 2 2 2 4" xfId="741" xr:uid="{E4D6A31A-B01F-4A14-A432-BE60B6019734}"/>
    <cellStyle name="Normal 5 4 2 2 2 3" xfId="742" xr:uid="{F5DD8CA0-C1CD-4DC4-8B66-A5FDCBA3EEE7}"/>
    <cellStyle name="Normal 5 4 2 2 2 3 2" xfId="743" xr:uid="{A4194B69-258D-40CE-9219-CC81BCF19703}"/>
    <cellStyle name="Normal 5 4 2 2 2 3 2 2" xfId="3834" xr:uid="{69BD08AF-A236-4D98-9B66-93E0C62EB7BD}"/>
    <cellStyle name="Normal 5 4 2 2 2 3 3" xfId="744" xr:uid="{4DBFF375-E6DD-4722-8080-558C6166015E}"/>
    <cellStyle name="Normal 5 4 2 2 2 3 4" xfId="745" xr:uid="{110B7AAB-DCFF-4F95-8848-46254A3DD6BB}"/>
    <cellStyle name="Normal 5 4 2 2 2 4" xfId="746" xr:uid="{CBEFDC20-EB7D-40E4-A1DA-7EDED97C1A33}"/>
    <cellStyle name="Normal 5 4 2 2 2 4 2" xfId="3835" xr:uid="{6C36876D-6035-4FD3-BF3C-CE9951F6D021}"/>
    <cellStyle name="Normal 5 4 2 2 2 5" xfId="747" xr:uid="{63264191-673F-4E47-82BD-65FFFF0CD73A}"/>
    <cellStyle name="Normal 5 4 2 2 2 6" xfId="748" xr:uid="{E6BEF92C-2BDD-407D-BE15-9895B3994152}"/>
    <cellStyle name="Normal 5 4 2 2 3" xfId="749" xr:uid="{37F08C6E-7EA2-4B5F-8594-3EE2C94E1309}"/>
    <cellStyle name="Normal 5 4 2 2 3 2" xfId="750" xr:uid="{55C9F476-3C3E-450F-BD59-900D71CAA61F}"/>
    <cellStyle name="Normal 5 4 2 2 3 2 2" xfId="751" xr:uid="{3CEC6ECF-94BF-4986-AFEF-662E3EB7A465}"/>
    <cellStyle name="Normal 5 4 2 2 3 2 2 2" xfId="3836" xr:uid="{C8333FF5-1C8B-4691-9D33-25551BC762D1}"/>
    <cellStyle name="Normal 5 4 2 2 3 2 2 2 2" xfId="3837" xr:uid="{D87EF9C2-7C72-4E7A-9C9E-017E5774A25D}"/>
    <cellStyle name="Normal 5 4 2 2 3 2 2 3" xfId="3838" xr:uid="{7AE1A846-6D14-4A86-B07B-407E21D59FAC}"/>
    <cellStyle name="Normal 5 4 2 2 3 2 3" xfId="752" xr:uid="{7ED249F2-95FA-47BB-B29E-D8FFCE6D6346}"/>
    <cellStyle name="Normal 5 4 2 2 3 2 3 2" xfId="3839" xr:uid="{2381E904-0571-412A-B841-3B27F40C3E4E}"/>
    <cellStyle name="Normal 5 4 2 2 3 2 4" xfId="753" xr:uid="{D81A29CA-B1BF-40D9-AC7D-B3FC948B20E6}"/>
    <cellStyle name="Normal 5 4 2 2 3 3" xfId="754" xr:uid="{11893BBC-867C-4A0D-9F50-E621BD5CADA9}"/>
    <cellStyle name="Normal 5 4 2 2 3 3 2" xfId="3840" xr:uid="{732A10ED-1529-4A40-A1F0-029638B48883}"/>
    <cellStyle name="Normal 5 4 2 2 3 3 2 2" xfId="3841" xr:uid="{93138809-CABD-4F4A-8518-24C1144CC41B}"/>
    <cellStyle name="Normal 5 4 2 2 3 3 3" xfId="3842" xr:uid="{91450956-BF5B-414B-B5B7-BA10620345F8}"/>
    <cellStyle name="Normal 5 4 2 2 3 4" xfId="755" xr:uid="{D89BCA82-3AC6-4572-B7CB-D746A3BE8FBC}"/>
    <cellStyle name="Normal 5 4 2 2 3 4 2" xfId="3843" xr:uid="{456C6151-DF11-4904-BE4B-B56EAC90944B}"/>
    <cellStyle name="Normal 5 4 2 2 3 5" xfId="756" xr:uid="{9DC70D70-DCDC-4B4A-B15D-469A6B56BB1A}"/>
    <cellStyle name="Normal 5 4 2 2 4" xfId="757" xr:uid="{600D7F31-7454-4A95-A8E7-32D322084D44}"/>
    <cellStyle name="Normal 5 4 2 2 4 2" xfId="758" xr:uid="{49F31EB4-53D6-4716-9905-65C9F58D6F05}"/>
    <cellStyle name="Normal 5 4 2 2 4 2 2" xfId="3844" xr:uid="{80F46355-85C0-42D3-917C-B4A95E4AE774}"/>
    <cellStyle name="Normal 5 4 2 2 4 2 2 2" xfId="3845" xr:uid="{9340BE3E-AE72-4605-B13D-8D5CCEB8E87F}"/>
    <cellStyle name="Normal 5 4 2 2 4 2 3" xfId="3846" xr:uid="{A53FE605-EF09-40D2-9D54-ED77C3387549}"/>
    <cellStyle name="Normal 5 4 2 2 4 3" xfId="759" xr:uid="{62A4B209-E2FD-4811-9BB1-A0EDC79EDCBA}"/>
    <cellStyle name="Normal 5 4 2 2 4 3 2" xfId="3847" xr:uid="{7135E769-A4C0-4ABB-AF6E-1DFD43E03680}"/>
    <cellStyle name="Normal 5 4 2 2 4 4" xfId="760" xr:uid="{DD9F2FBD-C572-40F3-BEB4-4A59C93CD833}"/>
    <cellStyle name="Normal 5 4 2 2 5" xfId="761" xr:uid="{54527374-1C62-406B-9ED9-8DC85D0D8376}"/>
    <cellStyle name="Normal 5 4 2 2 5 2" xfId="762" xr:uid="{4A92C273-8AA4-4873-8C61-B2D7D82A53F1}"/>
    <cellStyle name="Normal 5 4 2 2 5 2 2" xfId="3848" xr:uid="{064F2EC4-F690-4188-84DD-E75CDA8B27DC}"/>
    <cellStyle name="Normal 5 4 2 2 5 3" xfId="763" xr:uid="{6943AD98-BD77-4B2D-AED4-3D183902D48B}"/>
    <cellStyle name="Normal 5 4 2 2 5 4" xfId="764" xr:uid="{A5ED4DCE-EA6B-44F4-BFAF-33F72B487646}"/>
    <cellStyle name="Normal 5 4 2 2 6" xfId="765" xr:uid="{145C2729-2107-45E2-AA02-D71A65068C48}"/>
    <cellStyle name="Normal 5 4 2 2 6 2" xfId="3849" xr:uid="{9C287D41-B5CE-4203-B6E9-454F0109B812}"/>
    <cellStyle name="Normal 5 4 2 2 7" xfId="766" xr:uid="{9B947C4D-276C-4EB8-BB4C-EAB94E11A212}"/>
    <cellStyle name="Normal 5 4 2 2 8" xfId="767" xr:uid="{A430F371-5109-48E0-B363-0618D5B8DD14}"/>
    <cellStyle name="Normal 5 4 2 3" xfId="768" xr:uid="{FB852936-B0E8-4122-91DA-04980A806F09}"/>
    <cellStyle name="Normal 5 4 2 3 2" xfId="769" xr:uid="{094FF30C-6A44-42D2-AF2C-9C23A2C9DAA3}"/>
    <cellStyle name="Normal 5 4 2 3 2 2" xfId="770" xr:uid="{972FFDF3-6EB2-4A6C-8416-CEF073D5A79A}"/>
    <cellStyle name="Normal 5 4 2 3 2 2 2" xfId="3850" xr:uid="{78962631-E1E5-4A35-88AB-FE2D47A38FA7}"/>
    <cellStyle name="Normal 5 4 2 3 2 2 2 2" xfId="3851" xr:uid="{51BEE1EA-0102-4CE7-8811-001D0B15E4FC}"/>
    <cellStyle name="Normal 5 4 2 3 2 2 3" xfId="3852" xr:uid="{9CAE0D4B-1DC0-4727-93DA-7F235CF8162C}"/>
    <cellStyle name="Normal 5 4 2 3 2 3" xfId="771" xr:uid="{7D104257-FA77-4DE8-B4EC-C8D16ED47161}"/>
    <cellStyle name="Normal 5 4 2 3 2 3 2" xfId="3853" xr:uid="{336C95F4-BB79-4A04-B3D2-CCB34BA9BAE8}"/>
    <cellStyle name="Normal 5 4 2 3 2 4" xfId="772" xr:uid="{D56F13CB-E0AF-47EE-AE6F-3F1980967DC5}"/>
    <cellStyle name="Normal 5 4 2 3 3" xfId="773" xr:uid="{772F49CD-085D-43C0-B86A-DD02163A95E5}"/>
    <cellStyle name="Normal 5 4 2 3 3 2" xfId="774" xr:uid="{66EF20A4-A1FC-4E2B-93C3-F43D6DC412A7}"/>
    <cellStyle name="Normal 5 4 2 3 3 2 2" xfId="3854" xr:uid="{772E19E7-429A-4743-805D-A7BBAFAE6B85}"/>
    <cellStyle name="Normal 5 4 2 3 3 3" xfId="775" xr:uid="{ABA78AAB-D9FE-45A0-8CEB-2DB9A0440A06}"/>
    <cellStyle name="Normal 5 4 2 3 3 4" xfId="776" xr:uid="{D0F3DDCF-E383-4BA4-8F98-800A3D0363F1}"/>
    <cellStyle name="Normal 5 4 2 3 4" xfId="777" xr:uid="{6DB739EF-1247-48EC-AFA5-DC352B67FC8A}"/>
    <cellStyle name="Normal 5 4 2 3 4 2" xfId="3855" xr:uid="{28468BCC-8328-447B-B542-FAE4EDAD876B}"/>
    <cellStyle name="Normal 5 4 2 3 5" xfId="778" xr:uid="{5075D5B3-6509-4D89-B09B-1F0FA492E562}"/>
    <cellStyle name="Normal 5 4 2 3 6" xfId="779" xr:uid="{020926FE-03DE-448D-889B-3A8B4D7D6950}"/>
    <cellStyle name="Normal 5 4 2 4" xfId="780" xr:uid="{D95B9AA2-3B3F-4002-8C13-0925314870D0}"/>
    <cellStyle name="Normal 5 4 2 4 2" xfId="781" xr:uid="{A070CB03-FF04-4765-AF76-39E0FB9C5504}"/>
    <cellStyle name="Normal 5 4 2 4 2 2" xfId="782" xr:uid="{437B4F96-E1C8-4A58-B9E1-F21B121DAEA5}"/>
    <cellStyle name="Normal 5 4 2 4 2 2 2" xfId="3856" xr:uid="{4DFE6CEF-B074-4BC8-BBF8-10B396085E30}"/>
    <cellStyle name="Normal 5 4 2 4 2 2 2 2" xfId="3857" xr:uid="{2EAD9AE7-F1B2-4786-81F0-18315BDE5F75}"/>
    <cellStyle name="Normal 5 4 2 4 2 2 3" xfId="3858" xr:uid="{1D95ACAD-38D9-4461-8380-551632A4AC3D}"/>
    <cellStyle name="Normal 5 4 2 4 2 3" xfId="783" xr:uid="{F4D11B27-0FB1-446C-BCFC-ADF72BFEAE7A}"/>
    <cellStyle name="Normal 5 4 2 4 2 3 2" xfId="3859" xr:uid="{DDE879F2-01F4-4F92-8137-B4D4ED8C1304}"/>
    <cellStyle name="Normal 5 4 2 4 2 4" xfId="784" xr:uid="{B0325FA3-9946-4225-9E99-BD6CE67B272A}"/>
    <cellStyle name="Normal 5 4 2 4 3" xfId="785" xr:uid="{FDFE70BF-D7F8-4145-B2AD-8CBC98EC4838}"/>
    <cellStyle name="Normal 5 4 2 4 3 2" xfId="3860" xr:uid="{8B98AF5B-B342-4B50-8BE0-06593B904407}"/>
    <cellStyle name="Normal 5 4 2 4 3 2 2" xfId="3861" xr:uid="{0294A59F-8C35-4941-800B-807B7465BC71}"/>
    <cellStyle name="Normal 5 4 2 4 3 3" xfId="3862" xr:uid="{1C0AE686-B2C9-4E54-9BB6-EF2990E259E8}"/>
    <cellStyle name="Normal 5 4 2 4 4" xfId="786" xr:uid="{A96F786C-9D9E-4D6E-8CC0-E102A3130DBB}"/>
    <cellStyle name="Normal 5 4 2 4 4 2" xfId="3863" xr:uid="{9915276A-2E4D-43CD-A319-5876E8A039A5}"/>
    <cellStyle name="Normal 5 4 2 4 5" xfId="787" xr:uid="{4D717CF7-616A-4666-B694-BC544A805790}"/>
    <cellStyle name="Normal 5 4 2 5" xfId="788" xr:uid="{AB36D397-255B-4AF8-9A2D-089156787EAA}"/>
    <cellStyle name="Normal 5 4 2 5 2" xfId="789" xr:uid="{86A38C6E-F942-41A4-8B22-E6C27B859DC9}"/>
    <cellStyle name="Normal 5 4 2 5 2 2" xfId="3864" xr:uid="{90C794CC-FDA6-4679-B062-B8EA26C5395B}"/>
    <cellStyle name="Normal 5 4 2 5 2 2 2" xfId="3865" xr:uid="{25F8B711-F492-43A1-8303-7F7042AA77A2}"/>
    <cellStyle name="Normal 5 4 2 5 2 3" xfId="3866" xr:uid="{9C0F2155-CBED-4F0C-B67D-1FD482FB8A26}"/>
    <cellStyle name="Normal 5 4 2 5 3" xfId="790" xr:uid="{07135434-2F4C-4DCB-9C4A-F0326A5C703A}"/>
    <cellStyle name="Normal 5 4 2 5 3 2" xfId="3867" xr:uid="{FCF50435-2A91-4D1B-A055-BA5E7C9BF024}"/>
    <cellStyle name="Normal 5 4 2 5 4" xfId="791" xr:uid="{A5201AED-58C4-48F5-A720-4EA0779FA7F9}"/>
    <cellStyle name="Normal 5 4 2 6" xfId="792" xr:uid="{6A716C4A-575B-4167-B33D-2F3ECE98D576}"/>
    <cellStyle name="Normal 5 4 2 6 2" xfId="793" xr:uid="{75042F7F-A337-415F-B92B-2E352B8418EF}"/>
    <cellStyle name="Normal 5 4 2 6 2 2" xfId="3868" xr:uid="{69DF696F-15DE-4650-974A-CACD674DBA21}"/>
    <cellStyle name="Normal 5 4 2 6 2 3" xfId="4390" xr:uid="{9F3E580E-A3A6-4D14-BE6D-C8C1C91DD41B}"/>
    <cellStyle name="Normal 5 4 2 6 3" xfId="794" xr:uid="{9A3EF3FE-7DD0-434E-A03D-59DEE6238A4B}"/>
    <cellStyle name="Normal 5 4 2 6 4" xfId="795" xr:uid="{FDF22C23-B5CE-467E-BA09-39D3BB9180C9}"/>
    <cellStyle name="Normal 5 4 2 6 4 2" xfId="4749" xr:uid="{8A23ACDC-C85C-4D2D-BB13-CDD6331F15B4}"/>
    <cellStyle name="Normal 5 4 2 6 4 3" xfId="4606" xr:uid="{DF4B431D-9749-4335-AA58-6E06B4EC5BAF}"/>
    <cellStyle name="Normal 5 4 2 6 4 4" xfId="4470" xr:uid="{7471356B-7AE7-477F-B16A-56D559F6D846}"/>
    <cellStyle name="Normal 5 4 2 7" xfId="796" xr:uid="{ACCEE5DD-E490-4BB8-B1DA-9D24B526DE3C}"/>
    <cellStyle name="Normal 5 4 2 7 2" xfId="3869" xr:uid="{800B2190-48A4-4CDB-8400-8B6B74C11806}"/>
    <cellStyle name="Normal 5 4 2 8" xfId="797" xr:uid="{4C2F0896-2205-4CEB-BE84-42E5930F45D7}"/>
    <cellStyle name="Normal 5 4 2 9" xfId="798" xr:uid="{1164D146-7A0D-4131-ABEB-78109BF610C9}"/>
    <cellStyle name="Normal 5 4 3" xfId="799" xr:uid="{DBBD2316-DDF6-4273-BCDF-EFC98A7F058B}"/>
    <cellStyle name="Normal 5 4 3 2" xfId="800" xr:uid="{4397B171-80F8-45B0-86E1-ACEF59263BFD}"/>
    <cellStyle name="Normal 5 4 3 2 2" xfId="801" xr:uid="{5FF95244-ADD2-4299-97AF-5954D16691EA}"/>
    <cellStyle name="Normal 5 4 3 2 2 2" xfId="802" xr:uid="{9ED63CF9-5ABE-4349-975C-BCF150943245}"/>
    <cellStyle name="Normal 5 4 3 2 2 2 2" xfId="3870" xr:uid="{E3A9908A-5604-4A9B-BA5B-3ABA0D9F33D5}"/>
    <cellStyle name="Normal 5 4 3 2 2 2 2 2" xfId="3871" xr:uid="{E10AC1DC-0A57-4B01-B78E-3EC4BC368DB8}"/>
    <cellStyle name="Normal 5 4 3 2 2 2 3" xfId="3872" xr:uid="{E919DEAB-8DCF-44FB-B5E1-CE4A2ED6210F}"/>
    <cellStyle name="Normal 5 4 3 2 2 3" xfId="803" xr:uid="{E049CBF6-9F3A-4845-9710-C1C2FA3963B6}"/>
    <cellStyle name="Normal 5 4 3 2 2 3 2" xfId="3873" xr:uid="{A7FBD562-ED6A-4D5B-8085-BAEABE5360BB}"/>
    <cellStyle name="Normal 5 4 3 2 2 4" xfId="804" xr:uid="{6D3EB430-7FE2-4589-8F92-4A6579614562}"/>
    <cellStyle name="Normal 5 4 3 2 3" xfId="805" xr:uid="{81BF1D15-106F-428D-A12B-207A387AAC96}"/>
    <cellStyle name="Normal 5 4 3 2 3 2" xfId="806" xr:uid="{DFBA5C14-001A-4160-8540-54F1252F7B44}"/>
    <cellStyle name="Normal 5 4 3 2 3 2 2" xfId="3874" xr:uid="{55C595F0-424D-44A5-AB46-49FEAE82C913}"/>
    <cellStyle name="Normal 5 4 3 2 3 3" xfId="807" xr:uid="{8D344EBF-583C-4330-99A7-9172C4CC1C9D}"/>
    <cellStyle name="Normal 5 4 3 2 3 4" xfId="808" xr:uid="{FFB463F9-B786-409F-AE84-556530218771}"/>
    <cellStyle name="Normal 5 4 3 2 4" xfId="809" xr:uid="{108CDE69-189B-4864-AAAF-0CA0F9B64BE2}"/>
    <cellStyle name="Normal 5 4 3 2 4 2" xfId="3875" xr:uid="{78D17F40-02AB-404C-B6ED-749F8BF3E456}"/>
    <cellStyle name="Normal 5 4 3 2 5" xfId="810" xr:uid="{303019DA-37CF-4040-B418-ACF7C72E232E}"/>
    <cellStyle name="Normal 5 4 3 2 6" xfId="811" xr:uid="{6FBF134A-A26C-4280-A959-6BF62C7AEC21}"/>
    <cellStyle name="Normal 5 4 3 3" xfId="812" xr:uid="{9E158228-C5E0-40DF-BF21-6877876CF6DE}"/>
    <cellStyle name="Normal 5 4 3 3 2" xfId="813" xr:uid="{BCF04F01-FF06-4FFB-A112-F5784A3BC1B1}"/>
    <cellStyle name="Normal 5 4 3 3 2 2" xfId="814" xr:uid="{5D3429EE-36A9-4B1B-9443-120F8C8ADAA4}"/>
    <cellStyle name="Normal 5 4 3 3 2 2 2" xfId="3876" xr:uid="{61EC5E24-3876-4E49-B16B-53EBB55797EF}"/>
    <cellStyle name="Normal 5 4 3 3 2 2 2 2" xfId="3877" xr:uid="{33EB8E7E-1019-40EB-9565-E3CB2D3134AA}"/>
    <cellStyle name="Normal 5 4 3 3 2 2 3" xfId="3878" xr:uid="{008EB52B-7E74-4543-85BC-6BCA302DD1F3}"/>
    <cellStyle name="Normal 5 4 3 3 2 3" xfId="815" xr:uid="{5B51680B-029D-46AB-9204-6CC7A49ED89C}"/>
    <cellStyle name="Normal 5 4 3 3 2 3 2" xfId="3879" xr:uid="{3003D1A5-6C39-41CA-9DFE-EC44F3989656}"/>
    <cellStyle name="Normal 5 4 3 3 2 4" xfId="816" xr:uid="{7FD4F73A-CF37-4764-808F-ADFED1EBD934}"/>
    <cellStyle name="Normal 5 4 3 3 3" xfId="817" xr:uid="{62ACF0FC-8F25-40AB-83BC-9265DCE36FA6}"/>
    <cellStyle name="Normal 5 4 3 3 3 2" xfId="3880" xr:uid="{061D616A-1626-4C72-A20C-B0B6AE941AD6}"/>
    <cellStyle name="Normal 5 4 3 3 3 2 2" xfId="3881" xr:uid="{E069606C-D656-482F-9A1D-C4FBE5EC9FDA}"/>
    <cellStyle name="Normal 5 4 3 3 3 3" xfId="3882" xr:uid="{83D0DB9F-4004-4DF5-B405-59325D465E5C}"/>
    <cellStyle name="Normal 5 4 3 3 4" xfId="818" xr:uid="{7D6D0F6B-8EFC-4DDD-8F6C-87F8D34BA529}"/>
    <cellStyle name="Normal 5 4 3 3 4 2" xfId="3883" xr:uid="{69A29198-C2F1-4E79-84BC-FFC85EF1EE17}"/>
    <cellStyle name="Normal 5 4 3 3 5" xfId="819" xr:uid="{8D55698B-938F-4217-B993-487691018F1A}"/>
    <cellStyle name="Normal 5 4 3 4" xfId="820" xr:uid="{AF0E1855-B0F2-430F-9BE7-DFAFDB3A9264}"/>
    <cellStyle name="Normal 5 4 3 4 2" xfId="821" xr:uid="{2224CD18-C952-4DD2-BA6E-C4B66EFC0450}"/>
    <cellStyle name="Normal 5 4 3 4 2 2" xfId="3884" xr:uid="{21BA8E99-0217-4AA1-B50E-3030173A9EDE}"/>
    <cellStyle name="Normal 5 4 3 4 2 2 2" xfId="3885" xr:uid="{68B798E5-D8A8-44A9-A82C-7E33A76421B3}"/>
    <cellStyle name="Normal 5 4 3 4 2 3" xfId="3886" xr:uid="{7455FBC7-2B20-426F-82ED-79EC98DB2846}"/>
    <cellStyle name="Normal 5 4 3 4 3" xfId="822" xr:uid="{71C99009-3FA5-47A0-BA74-4E40ED4032B7}"/>
    <cellStyle name="Normal 5 4 3 4 3 2" xfId="3887" xr:uid="{1B826392-D364-414D-9776-163A1F2EB542}"/>
    <cellStyle name="Normal 5 4 3 4 4" xfId="823" xr:uid="{362146B2-95C2-4B9A-8B0F-E62C47E29D6C}"/>
    <cellStyle name="Normal 5 4 3 5" xfId="824" xr:uid="{FB0CE9FB-4B0E-49BB-BEC2-F3F69E08DB43}"/>
    <cellStyle name="Normal 5 4 3 5 2" xfId="825" xr:uid="{A386246A-41D4-4192-8B1C-ECF7F9DBE29F}"/>
    <cellStyle name="Normal 5 4 3 5 2 2" xfId="3888" xr:uid="{75FEB1D0-EDF7-436C-B244-E8095D156F7C}"/>
    <cellStyle name="Normal 5 4 3 5 3" xfId="826" xr:uid="{D1DE5D48-9E7F-476F-9C92-1422D46D6173}"/>
    <cellStyle name="Normal 5 4 3 5 4" xfId="827" xr:uid="{129A86D5-6540-4CF8-A898-0568A20363B3}"/>
    <cellStyle name="Normal 5 4 3 6" xfId="828" xr:uid="{99B8BDE3-63B8-4787-9027-111D1957E248}"/>
    <cellStyle name="Normal 5 4 3 6 2" xfId="3889" xr:uid="{C9F1D299-1456-418C-B3A6-88D8A175CB7A}"/>
    <cellStyle name="Normal 5 4 3 7" xfId="829" xr:uid="{C6154E31-7536-4F5F-8AC6-83F318B2606B}"/>
    <cellStyle name="Normal 5 4 3 8" xfId="830" xr:uid="{42D030B9-6092-4E65-8A61-DAB59C23FCE6}"/>
    <cellStyle name="Normal 5 4 4" xfId="831" xr:uid="{A96A3F90-9BF2-4E31-B728-A20732CE9D98}"/>
    <cellStyle name="Normal 5 4 4 2" xfId="832" xr:uid="{A9E2D88E-E0ED-46A0-A7FE-FF8BBC1011BA}"/>
    <cellStyle name="Normal 5 4 4 2 2" xfId="833" xr:uid="{74350D05-8DEE-4AD9-A012-76D45CFF2D1A}"/>
    <cellStyle name="Normal 5 4 4 2 2 2" xfId="834" xr:uid="{BF81C2D9-74A5-4291-A019-ED1099C5963A}"/>
    <cellStyle name="Normal 5 4 4 2 2 2 2" xfId="3890" xr:uid="{B29D1827-E155-4FE8-9A24-FA81822EE05C}"/>
    <cellStyle name="Normal 5 4 4 2 2 3" xfId="835" xr:uid="{15D38751-7897-43A3-BCC7-25591F2E917E}"/>
    <cellStyle name="Normal 5 4 4 2 2 4" xfId="836" xr:uid="{FBAF122D-79BD-44D2-A3D8-AE8AFA3E12ED}"/>
    <cellStyle name="Normal 5 4 4 2 3" xfId="837" xr:uid="{7A0F83DB-3235-4587-893D-B5DD348892FA}"/>
    <cellStyle name="Normal 5 4 4 2 3 2" xfId="3891" xr:uid="{D7A5BDDF-99D2-43B9-A66F-A49D15346591}"/>
    <cellStyle name="Normal 5 4 4 2 4" xfId="838" xr:uid="{DC74F5FA-56E7-4CB3-9D79-54EC76670F9F}"/>
    <cellStyle name="Normal 5 4 4 2 5" xfId="839" xr:uid="{B9A549A0-40F2-4B12-9682-ACF4B9F1DF0B}"/>
    <cellStyle name="Normal 5 4 4 3" xfId="840" xr:uid="{E4B2D591-EC29-40AA-933A-DEE3BE6A3A5D}"/>
    <cellStyle name="Normal 5 4 4 3 2" xfId="841" xr:uid="{AC9CECBF-478A-4AEF-A0AC-21D91F693EA1}"/>
    <cellStyle name="Normal 5 4 4 3 2 2" xfId="3892" xr:uid="{9F3229DB-88E2-4D79-9B7F-45E2CF76F8E9}"/>
    <cellStyle name="Normal 5 4 4 3 3" xfId="842" xr:uid="{6609E54A-F577-465E-A120-BB34CF3321D6}"/>
    <cellStyle name="Normal 5 4 4 3 4" xfId="843" xr:uid="{B7F42EB6-4631-4B43-A6EE-576AB20AD63F}"/>
    <cellStyle name="Normal 5 4 4 4" xfId="844" xr:uid="{5B75DF7F-1AB7-4BB5-9FBE-06DAF6028FFE}"/>
    <cellStyle name="Normal 5 4 4 4 2" xfId="845" xr:uid="{3B313916-681E-4145-82F3-B81F6F2485DD}"/>
    <cellStyle name="Normal 5 4 4 4 3" xfId="846" xr:uid="{38387401-FAD4-467F-9C0F-D79ED00200EE}"/>
    <cellStyle name="Normal 5 4 4 4 4" xfId="847" xr:uid="{90484B8E-D33E-4354-9348-621C2C43C3B8}"/>
    <cellStyle name="Normal 5 4 4 5" xfId="848" xr:uid="{D89A150A-82DD-4A1F-8203-8C27F07C807D}"/>
    <cellStyle name="Normal 5 4 4 6" xfId="849" xr:uid="{54A6180D-3367-40B9-897B-E1E93EA194E0}"/>
    <cellStyle name="Normal 5 4 4 7" xfId="850" xr:uid="{8839ECEB-E7CF-40ED-9550-02F03C4AA383}"/>
    <cellStyle name="Normal 5 4 5" xfId="851" xr:uid="{62C107EA-F01B-4499-963E-51D2D9505FB3}"/>
    <cellStyle name="Normal 5 4 5 2" xfId="852" xr:uid="{43A7D68D-0A55-4247-9F03-C02CCE691662}"/>
    <cellStyle name="Normal 5 4 5 2 2" xfId="853" xr:uid="{EAA92693-9244-4144-AE1B-E34A6892E200}"/>
    <cellStyle name="Normal 5 4 5 2 2 2" xfId="3893" xr:uid="{B7CE4993-B05B-478C-8BBA-A1A477822746}"/>
    <cellStyle name="Normal 5 4 5 2 2 2 2" xfId="3894" xr:uid="{A02174ED-A7FB-46ED-A4A2-6EA8E46ACB05}"/>
    <cellStyle name="Normal 5 4 5 2 2 3" xfId="3895" xr:uid="{14B63A69-0CA7-4D04-9CFD-C102E311630D}"/>
    <cellStyle name="Normal 5 4 5 2 3" xfId="854" xr:uid="{777E7398-9FDF-438F-864F-2BC329E7D16B}"/>
    <cellStyle name="Normal 5 4 5 2 3 2" xfId="3896" xr:uid="{A2B109BF-171C-4472-928C-2EEE94CDC1D2}"/>
    <cellStyle name="Normal 5 4 5 2 4" xfId="855" xr:uid="{33C43D91-4183-41BA-913A-555869853536}"/>
    <cellStyle name="Normal 5 4 5 3" xfId="856" xr:uid="{9FA1BF0F-C982-4ED2-97DD-442B1E70E854}"/>
    <cellStyle name="Normal 5 4 5 3 2" xfId="857" xr:uid="{8F27646A-893E-4FD6-8D57-E0AE0DB52121}"/>
    <cellStyle name="Normal 5 4 5 3 2 2" xfId="3897" xr:uid="{CC37BC1D-C0D4-4467-812A-C63F2654ACFD}"/>
    <cellStyle name="Normal 5 4 5 3 3" xfId="858" xr:uid="{D964E238-20A9-4B62-A01C-497924A36988}"/>
    <cellStyle name="Normal 5 4 5 3 4" xfId="859" xr:uid="{C9AA0115-70CE-4012-AEAF-C7D331A79D2D}"/>
    <cellStyle name="Normal 5 4 5 4" xfId="860" xr:uid="{B77B63BC-04FE-4DD3-AE50-CCDD35B227BB}"/>
    <cellStyle name="Normal 5 4 5 4 2" xfId="3898" xr:uid="{D3241BED-1706-479F-B914-7DB7D77FBF85}"/>
    <cellStyle name="Normal 5 4 5 5" xfId="861" xr:uid="{F3A76E86-775D-4730-8CAC-AAB723A8B8BB}"/>
    <cellStyle name="Normal 5 4 5 6" xfId="862" xr:uid="{3F2AF3FE-92D7-4011-851E-9C2CBFB6B84F}"/>
    <cellStyle name="Normal 5 4 6" xfId="863" xr:uid="{1C1BCBF3-37D2-465D-923A-A8712763EC77}"/>
    <cellStyle name="Normal 5 4 6 2" xfId="864" xr:uid="{14D36703-BBDD-4B18-8D47-6721533607F2}"/>
    <cellStyle name="Normal 5 4 6 2 2" xfId="865" xr:uid="{5483C2BA-0D72-4553-A415-83B033064E99}"/>
    <cellStyle name="Normal 5 4 6 2 2 2" xfId="3899" xr:uid="{40E9F3FF-EBC9-47F9-B494-E7FBBE24B30A}"/>
    <cellStyle name="Normal 5 4 6 2 3" xfId="866" xr:uid="{3C9B9181-7406-44E8-8095-7BB2EB8460D1}"/>
    <cellStyle name="Normal 5 4 6 2 4" xfId="867" xr:uid="{7F8CBBE7-0378-42EA-A2A0-13EC0727604C}"/>
    <cellStyle name="Normal 5 4 6 3" xfId="868" xr:uid="{14C399D8-2B79-4824-BC3D-0DA2EA96CB4A}"/>
    <cellStyle name="Normal 5 4 6 3 2" xfId="3900" xr:uid="{4E20364B-20C3-447C-8C79-BD91CECD3EAA}"/>
    <cellStyle name="Normal 5 4 6 4" xfId="869" xr:uid="{DDB8F687-E647-40A5-A269-97F3BFC6F33F}"/>
    <cellStyle name="Normal 5 4 6 5" xfId="870" xr:uid="{EF284EBD-0CC1-4F3B-8A9D-C11F3FD6D535}"/>
    <cellStyle name="Normal 5 4 7" xfId="871" xr:uid="{01AFC79F-119C-4C06-8572-AC97EA8DAC57}"/>
    <cellStyle name="Normal 5 4 7 2" xfId="872" xr:uid="{31D0FBEB-F47A-4F2E-BBA9-AA9C96B0CD90}"/>
    <cellStyle name="Normal 5 4 7 2 2" xfId="3901" xr:uid="{D3C3A37A-80E1-4F73-836D-A12F76853C0D}"/>
    <cellStyle name="Normal 5 4 7 2 3" xfId="4389" xr:uid="{8B9CE05C-5C2B-4742-8A60-1937E08B14B4}"/>
    <cellStyle name="Normal 5 4 7 3" xfId="873" xr:uid="{C61A29F6-FCD7-4F26-818E-8D26222ED112}"/>
    <cellStyle name="Normal 5 4 7 4" xfId="874" xr:uid="{95E9F66A-3D88-4743-9366-D4C39E7B3FB7}"/>
    <cellStyle name="Normal 5 4 7 4 2" xfId="4748" xr:uid="{D0138B13-094D-4822-A687-8F07BEDD6615}"/>
    <cellStyle name="Normal 5 4 7 4 3" xfId="4607" xr:uid="{12C95A8D-2BC0-4EC4-AF48-D168D0443FF2}"/>
    <cellStyle name="Normal 5 4 7 4 4" xfId="4469" xr:uid="{9A63E227-6587-4BA5-B805-51738D3A9273}"/>
    <cellStyle name="Normal 5 4 8" xfId="875" xr:uid="{5F6DE64B-BFF0-4A41-B560-4B8786170199}"/>
    <cellStyle name="Normal 5 4 8 2" xfId="876" xr:uid="{F2327668-4F5F-4A45-87E1-312160F34C15}"/>
    <cellStyle name="Normal 5 4 8 3" xfId="877" xr:uid="{428DCBFE-3E19-4817-8D60-6E405E78CC85}"/>
    <cellStyle name="Normal 5 4 8 4" xfId="878" xr:uid="{36EE33D5-045B-4931-B853-48C8F39D0929}"/>
    <cellStyle name="Normal 5 4 9" xfId="879" xr:uid="{02649B1D-5A70-4E0E-8748-7BD056681B2D}"/>
    <cellStyle name="Normal 5 5" xfId="880" xr:uid="{BA2F37B1-7951-4567-A0F6-BF0A5879E58D}"/>
    <cellStyle name="Normal 5 5 10" xfId="881" xr:uid="{0F549712-5D99-4841-8EC0-1576309FAAE2}"/>
    <cellStyle name="Normal 5 5 11" xfId="882" xr:uid="{4B77245C-3AF9-4A31-A835-31CF647EDEC4}"/>
    <cellStyle name="Normal 5 5 2" xfId="883" xr:uid="{B30585F5-3EA5-490C-96A6-776A8904D8D4}"/>
    <cellStyle name="Normal 5 5 2 2" xfId="884" xr:uid="{78A2FEC3-78A3-4618-88EA-158FEFEA3D2F}"/>
    <cellStyle name="Normal 5 5 2 2 2" xfId="885" xr:uid="{C815284A-1D6A-4ADD-8ED9-8A28954986A0}"/>
    <cellStyle name="Normal 5 5 2 2 2 2" xfId="886" xr:uid="{950199AB-3751-483C-9377-A4BF6A4D1DA8}"/>
    <cellStyle name="Normal 5 5 2 2 2 2 2" xfId="887" xr:uid="{295D32AD-484C-4812-81E1-22E4BB9C2313}"/>
    <cellStyle name="Normal 5 5 2 2 2 2 2 2" xfId="3902" xr:uid="{A5135907-F486-4BD8-A034-9352B485BE18}"/>
    <cellStyle name="Normal 5 5 2 2 2 2 3" xfId="888" xr:uid="{40AC3AB9-C50A-4243-AFE3-A0934659ADCC}"/>
    <cellStyle name="Normal 5 5 2 2 2 2 4" xfId="889" xr:uid="{44F363A2-4628-4592-BE24-E66E4EDB7281}"/>
    <cellStyle name="Normal 5 5 2 2 2 3" xfId="890" xr:uid="{D39D6F99-2C3C-4766-8A7D-288E88D32982}"/>
    <cellStyle name="Normal 5 5 2 2 2 3 2" xfId="891" xr:uid="{FC72C2A7-A040-4E06-A446-903D35432E6D}"/>
    <cellStyle name="Normal 5 5 2 2 2 3 3" xfId="892" xr:uid="{003657F6-BAD0-4D38-8ABB-44BFCC18BA9C}"/>
    <cellStyle name="Normal 5 5 2 2 2 3 4" xfId="893" xr:uid="{315EB182-3209-4F59-94EF-16DC4DD0FA47}"/>
    <cellStyle name="Normal 5 5 2 2 2 4" xfId="894" xr:uid="{79F7D9DC-C3DA-4AE4-95BF-171EA4D04A14}"/>
    <cellStyle name="Normal 5 5 2 2 2 5" xfId="895" xr:uid="{6857A511-84C9-4807-8D9F-6149F95E070A}"/>
    <cellStyle name="Normal 5 5 2 2 2 6" xfId="896" xr:uid="{F6FC1ED2-3B44-481B-87C6-5B8C1401B473}"/>
    <cellStyle name="Normal 5 5 2 2 3" xfId="897" xr:uid="{B3F934C1-A00D-4DBA-9EEE-BA9931029E84}"/>
    <cellStyle name="Normal 5 5 2 2 3 2" xfId="898" xr:uid="{DBB88535-CC75-43BF-A544-6D4406234A5E}"/>
    <cellStyle name="Normal 5 5 2 2 3 2 2" xfId="899" xr:uid="{E0738282-E3A1-4B7E-B18A-E448F1CE89B2}"/>
    <cellStyle name="Normal 5 5 2 2 3 2 3" xfId="900" xr:uid="{90589F48-C992-49A2-88A2-26BB4473F5AB}"/>
    <cellStyle name="Normal 5 5 2 2 3 2 4" xfId="901" xr:uid="{15C9F5F7-950C-4C36-ACA9-6BAA90E740D5}"/>
    <cellStyle name="Normal 5 5 2 2 3 3" xfId="902" xr:uid="{C5C34986-1AF1-4D4A-B924-2209A1F93098}"/>
    <cellStyle name="Normal 5 5 2 2 3 4" xfId="903" xr:uid="{BC41D4AA-702D-460A-B757-D88722AE50F3}"/>
    <cellStyle name="Normal 5 5 2 2 3 5" xfId="904" xr:uid="{F47F8A9E-A59A-491C-8733-42D35DD13763}"/>
    <cellStyle name="Normal 5 5 2 2 4" xfId="905" xr:uid="{8DFA3BB3-A793-41C9-9DA0-99D4321D3623}"/>
    <cellStyle name="Normal 5 5 2 2 4 2" xfId="906" xr:uid="{AABD0274-E317-4346-8796-8B1387A17C09}"/>
    <cellStyle name="Normal 5 5 2 2 4 3" xfId="907" xr:uid="{F7E4D884-F304-46DE-B0C0-E03E58E43E87}"/>
    <cellStyle name="Normal 5 5 2 2 4 4" xfId="908" xr:uid="{95A67B82-D515-438A-AE4C-0FA7D74E7E04}"/>
    <cellStyle name="Normal 5 5 2 2 5" xfId="909" xr:uid="{A3A85D47-66B6-4CCC-962D-C8CC060849E7}"/>
    <cellStyle name="Normal 5 5 2 2 5 2" xfId="910" xr:uid="{02508868-9939-4C7A-8A84-7242ABCCF3E9}"/>
    <cellStyle name="Normal 5 5 2 2 5 3" xfId="911" xr:uid="{C28EDD85-18AF-4049-B878-817F55F78AF2}"/>
    <cellStyle name="Normal 5 5 2 2 5 4" xfId="912" xr:uid="{86009538-D97D-4F6C-9341-000E39C53055}"/>
    <cellStyle name="Normal 5 5 2 2 6" xfId="913" xr:uid="{0A82D875-9738-4CA7-B173-499E902B2082}"/>
    <cellStyle name="Normal 5 5 2 2 7" xfId="914" xr:uid="{326D41BA-682F-4983-9117-D312B1C3181E}"/>
    <cellStyle name="Normal 5 5 2 2 8" xfId="915" xr:uid="{65B113DA-E034-4A82-ADE2-A3F1228E8CAB}"/>
    <cellStyle name="Normal 5 5 2 3" xfId="916" xr:uid="{2F258D90-E9D2-4E9B-9858-E43022D36364}"/>
    <cellStyle name="Normal 5 5 2 3 2" xfId="917" xr:uid="{04D1E927-06EF-47D6-A755-EE365D186934}"/>
    <cellStyle name="Normal 5 5 2 3 2 2" xfId="918" xr:uid="{79F380F6-CC5A-4790-B801-57A094B507F1}"/>
    <cellStyle name="Normal 5 5 2 3 2 2 2" xfId="3903" xr:uid="{17E7C35E-4D11-4983-AF4C-72D081E61AC3}"/>
    <cellStyle name="Normal 5 5 2 3 2 2 2 2" xfId="3904" xr:uid="{758F989E-8D66-4904-BE15-2E510538D8A3}"/>
    <cellStyle name="Normal 5 5 2 3 2 2 3" xfId="3905" xr:uid="{B0BF9C5C-3140-446A-9038-761052AA35F0}"/>
    <cellStyle name="Normal 5 5 2 3 2 3" xfId="919" xr:uid="{AC4AF9D2-AEFC-48BE-AEF4-CDA7704645BF}"/>
    <cellStyle name="Normal 5 5 2 3 2 3 2" xfId="3906" xr:uid="{81347264-9A89-46D5-86CF-82F2920C5448}"/>
    <cellStyle name="Normal 5 5 2 3 2 4" xfId="920" xr:uid="{7E0DD481-7BF0-46CF-9DE2-F5C03446B3EB}"/>
    <cellStyle name="Normal 5 5 2 3 3" xfId="921" xr:uid="{DEF87353-2BA3-484B-A47F-9CB656BEEDFA}"/>
    <cellStyle name="Normal 5 5 2 3 3 2" xfId="922" xr:uid="{FCE97F57-EC2C-4654-9F25-34AFBFAE4ADE}"/>
    <cellStyle name="Normal 5 5 2 3 3 2 2" xfId="3907" xr:uid="{E0A3A0AA-5FA9-4A20-8A42-E65E12E37044}"/>
    <cellStyle name="Normal 5 5 2 3 3 3" xfId="923" xr:uid="{280225AD-7D05-49D5-9BA3-188BE1E006F5}"/>
    <cellStyle name="Normal 5 5 2 3 3 4" xfId="924" xr:uid="{4E1FBE83-C72F-4D7F-BE48-F872780E6477}"/>
    <cellStyle name="Normal 5 5 2 3 4" xfId="925" xr:uid="{22DE735E-91FB-46DE-8E12-25A9FCFA8A92}"/>
    <cellStyle name="Normal 5 5 2 3 4 2" xfId="3908" xr:uid="{CBC84023-526D-4DCE-AAF4-E33CDA9EDCF4}"/>
    <cellStyle name="Normal 5 5 2 3 5" xfId="926" xr:uid="{90E19997-30B1-43CA-B791-8961E9526C2C}"/>
    <cellStyle name="Normal 5 5 2 3 6" xfId="927" xr:uid="{BF094D05-1A93-491A-973B-9B602E204BDC}"/>
    <cellStyle name="Normal 5 5 2 4" xfId="928" xr:uid="{832B20D0-56C4-4F50-9445-CA2801D3453C}"/>
    <cellStyle name="Normal 5 5 2 4 2" xfId="929" xr:uid="{0767813C-BE9E-4B4D-91C4-AE6FF924ED01}"/>
    <cellStyle name="Normal 5 5 2 4 2 2" xfId="930" xr:uid="{0C453ECB-C280-4C17-8D9E-861E7B9099F6}"/>
    <cellStyle name="Normal 5 5 2 4 2 2 2" xfId="3909" xr:uid="{8B3C53CB-5DC5-449F-8C0F-2AC9EDF9A813}"/>
    <cellStyle name="Normal 5 5 2 4 2 3" xfId="931" xr:uid="{843C07A7-3E06-4A08-9C1E-7E2B2F444554}"/>
    <cellStyle name="Normal 5 5 2 4 2 4" xfId="932" xr:uid="{31700EDC-5CBE-446A-B758-B4E7A3E7AABD}"/>
    <cellStyle name="Normal 5 5 2 4 3" xfId="933" xr:uid="{AE83C48D-2D17-49A7-BFB5-62D4F495F9AE}"/>
    <cellStyle name="Normal 5 5 2 4 3 2" xfId="3910" xr:uid="{5710A6A9-4747-4314-AC5C-2BAF9B0460AC}"/>
    <cellStyle name="Normal 5 5 2 4 4" xfId="934" xr:uid="{670FC4B9-F683-4F39-A1E1-25DBA972AE12}"/>
    <cellStyle name="Normal 5 5 2 4 5" xfId="935" xr:uid="{4BC00D1F-3992-41E1-A112-61E7AAF1A612}"/>
    <cellStyle name="Normal 5 5 2 5" xfId="936" xr:uid="{A0F7AFE6-A100-4C57-9D88-06959AC9DA3B}"/>
    <cellStyle name="Normal 5 5 2 5 2" xfId="937" xr:uid="{DB2297E3-9BC4-4609-9FE2-85B7A2C00739}"/>
    <cellStyle name="Normal 5 5 2 5 2 2" xfId="3911" xr:uid="{1AA4EDD0-9CC0-45A6-91F8-054E93B0AF36}"/>
    <cellStyle name="Normal 5 5 2 5 3" xfId="938" xr:uid="{DBB8032E-3BF7-4A11-9711-B25223F4A40A}"/>
    <cellStyle name="Normal 5 5 2 5 4" xfId="939" xr:uid="{5C50ED26-4582-447E-80D5-003CCF4C0464}"/>
    <cellStyle name="Normal 5 5 2 6" xfId="940" xr:uid="{B36C62EC-51A0-42E3-A257-D67AC9744B22}"/>
    <cellStyle name="Normal 5 5 2 6 2" xfId="941" xr:uid="{921278E5-A61E-4DE6-B300-B48EFB1D58D3}"/>
    <cellStyle name="Normal 5 5 2 6 3" xfId="942" xr:uid="{0A659A71-A6F3-44A1-8C4F-8E4296F1EBA9}"/>
    <cellStyle name="Normal 5 5 2 6 4" xfId="943" xr:uid="{C6817AF5-4902-42B9-9B32-2AC9CE7ED087}"/>
    <cellStyle name="Normal 5 5 2 7" xfId="944" xr:uid="{08A9FE1C-A15D-4D30-9967-1F14CFC34769}"/>
    <cellStyle name="Normal 5 5 2 8" xfId="945" xr:uid="{5012FFC3-7ACE-4377-B63E-3A2F04ABD88D}"/>
    <cellStyle name="Normal 5 5 2 9" xfId="946" xr:uid="{55C890A9-E182-43E0-94D8-4E1D7BD5418A}"/>
    <cellStyle name="Normal 5 5 3" xfId="947" xr:uid="{C3573CAC-E7C7-4CAC-BC87-833688CB905C}"/>
    <cellStyle name="Normal 5 5 3 2" xfId="948" xr:uid="{53919C0B-647D-45C3-A13F-4A926584C59F}"/>
    <cellStyle name="Normal 5 5 3 2 2" xfId="949" xr:uid="{F1F00ADD-7E6C-4F52-96E6-4D1EC82B8B5F}"/>
    <cellStyle name="Normal 5 5 3 2 2 2" xfId="950" xr:uid="{A57F8602-58EE-4DF7-8B4B-9276354E90E7}"/>
    <cellStyle name="Normal 5 5 3 2 2 2 2" xfId="3912" xr:uid="{762F1E9D-F246-4774-BC56-5D0E7B42A870}"/>
    <cellStyle name="Normal 5 5 3 2 2 2 2 2" xfId="4639" xr:uid="{0B5DABFE-6C7C-4358-ACE0-EE9034A3F183}"/>
    <cellStyle name="Normal 5 5 3 2 2 2 3" xfId="4640" xr:uid="{40FA6A69-583F-4F5B-8D14-C5D3E9109527}"/>
    <cellStyle name="Normal 5 5 3 2 2 3" xfId="951" xr:uid="{DE29C316-B3FD-414C-882C-197265E36B03}"/>
    <cellStyle name="Normal 5 5 3 2 2 3 2" xfId="4641" xr:uid="{2F520625-9135-4876-A68E-4CDBB2D1074A}"/>
    <cellStyle name="Normal 5 5 3 2 2 4" xfId="952" xr:uid="{CD86E562-FD31-44F1-9091-9380B03DF2C9}"/>
    <cellStyle name="Normal 5 5 3 2 3" xfId="953" xr:uid="{010055A5-3037-442F-9803-E21EEBC0B437}"/>
    <cellStyle name="Normal 5 5 3 2 3 2" xfId="954" xr:uid="{5E192D61-C127-4DE5-9E49-47A3941C79B6}"/>
    <cellStyle name="Normal 5 5 3 2 3 2 2" xfId="4642" xr:uid="{40D48DB6-5EB5-44B3-9A43-432087195360}"/>
    <cellStyle name="Normal 5 5 3 2 3 3" xfId="955" xr:uid="{C0759A87-D743-4364-8B3C-53DC4C06760F}"/>
    <cellStyle name="Normal 5 5 3 2 3 4" xfId="956" xr:uid="{B39EE33A-6D1E-4268-9667-79CD4A493643}"/>
    <cellStyle name="Normal 5 5 3 2 4" xfId="957" xr:uid="{D63233F0-2B3D-4949-A754-ABE76AC7C11F}"/>
    <cellStyle name="Normal 5 5 3 2 4 2" xfId="4643" xr:uid="{6CCB8557-AC16-4B03-88E1-9ACB839B85AC}"/>
    <cellStyle name="Normal 5 5 3 2 5" xfId="958" xr:uid="{7A64B017-B460-48DE-B67D-BAC74E7F5936}"/>
    <cellStyle name="Normal 5 5 3 2 6" xfId="959" xr:uid="{82E70270-B7E5-48BD-9B83-4F07CDEC2559}"/>
    <cellStyle name="Normal 5 5 3 3" xfId="960" xr:uid="{E3ED4B7F-00C1-4280-B37B-9ED110B89A1E}"/>
    <cellStyle name="Normal 5 5 3 3 2" xfId="961" xr:uid="{578B4296-16C7-419E-BF20-29E07289E2D5}"/>
    <cellStyle name="Normal 5 5 3 3 2 2" xfId="962" xr:uid="{07CCAD07-BAA8-4BFD-B3AE-03E88C7BFD78}"/>
    <cellStyle name="Normal 5 5 3 3 2 2 2" xfId="4644" xr:uid="{CD0163DD-83ED-4D95-BC75-0B638AE844D1}"/>
    <cellStyle name="Normal 5 5 3 3 2 3" xfId="963" xr:uid="{39BDC8DC-BE66-4B44-9FF7-CB8EE17D161F}"/>
    <cellStyle name="Normal 5 5 3 3 2 4" xfId="964" xr:uid="{F9C9BAD6-D5C2-413A-A66F-6D3E59BE85B9}"/>
    <cellStyle name="Normal 5 5 3 3 3" xfId="965" xr:uid="{27213666-39A7-43F7-A969-CEBCFA6867A1}"/>
    <cellStyle name="Normal 5 5 3 3 3 2" xfId="4645" xr:uid="{B87FB387-42A9-421C-AA24-981A3D42B2AA}"/>
    <cellStyle name="Normal 5 5 3 3 4" xfId="966" xr:uid="{80169960-76C7-4607-9051-0939ADA15ACA}"/>
    <cellStyle name="Normal 5 5 3 3 5" xfId="967" xr:uid="{418DADFD-214F-421A-9639-300A6C750636}"/>
    <cellStyle name="Normal 5 5 3 4" xfId="968" xr:uid="{B750A11A-9612-459E-8F43-81D5EFF3B022}"/>
    <cellStyle name="Normal 5 5 3 4 2" xfId="969" xr:uid="{9504EF8E-334F-48DE-BEEE-5C4C9B64C870}"/>
    <cellStyle name="Normal 5 5 3 4 2 2" xfId="4646" xr:uid="{253CDA51-5D0C-4420-870F-D3FF4111376E}"/>
    <cellStyle name="Normal 5 5 3 4 3" xfId="970" xr:uid="{2EB88838-8773-4A48-A190-E12140322640}"/>
    <cellStyle name="Normal 5 5 3 4 4" xfId="971" xr:uid="{140029D7-9336-4887-B40D-60AC1871B645}"/>
    <cellStyle name="Normal 5 5 3 5" xfId="972" xr:uid="{A6CA9083-529E-4A42-BADC-8C5D0562A5FC}"/>
    <cellStyle name="Normal 5 5 3 5 2" xfId="973" xr:uid="{41DF0026-6421-4701-90C5-CF8DF75AAAB3}"/>
    <cellStyle name="Normal 5 5 3 5 3" xfId="974" xr:uid="{AA9C9EB1-6567-4AA5-BECC-D4940D45EDF6}"/>
    <cellStyle name="Normal 5 5 3 5 4" xfId="975" xr:uid="{CAFCA734-89E7-49AA-B44A-C9A3B3ACB412}"/>
    <cellStyle name="Normal 5 5 3 6" xfId="976" xr:uid="{4B6F2257-45AE-42F1-946E-7E3FBFC07A45}"/>
    <cellStyle name="Normal 5 5 3 7" xfId="977" xr:uid="{02189E77-3D2B-4CBF-8B46-7239DC48D5C7}"/>
    <cellStyle name="Normal 5 5 3 8" xfId="978" xr:uid="{99608377-1042-4C7D-AD3F-AA8394D32496}"/>
    <cellStyle name="Normal 5 5 4" xfId="979" xr:uid="{75398DBB-3B5A-4B9E-A0F9-1DED4082B9FD}"/>
    <cellStyle name="Normal 5 5 4 2" xfId="980" xr:uid="{9CABF2D4-EE57-460E-B668-B4EC1A0F076E}"/>
    <cellStyle name="Normal 5 5 4 2 2" xfId="981" xr:uid="{9A155091-7D35-4F2B-AAC1-728ABD80FA29}"/>
    <cellStyle name="Normal 5 5 4 2 2 2" xfId="982" xr:uid="{EF93B7AB-02A5-481D-825D-87043864F894}"/>
    <cellStyle name="Normal 5 5 4 2 2 2 2" xfId="3913" xr:uid="{BDE1A0BA-5A6B-4483-8448-1B256DE2AE99}"/>
    <cellStyle name="Normal 5 5 4 2 2 3" xfId="983" xr:uid="{E70AA85D-177D-46AE-A011-35D5F8EF3DE1}"/>
    <cellStyle name="Normal 5 5 4 2 2 4" xfId="984" xr:uid="{F8A103DC-8472-4F08-BFBC-D2D6600C76F0}"/>
    <cellStyle name="Normal 5 5 4 2 3" xfId="985" xr:uid="{ECEB75F8-2175-446D-906E-EBBCDC741B24}"/>
    <cellStyle name="Normal 5 5 4 2 3 2" xfId="3914" xr:uid="{654F73DD-A672-4A67-B2E3-40CB8F27E3BC}"/>
    <cellStyle name="Normal 5 5 4 2 4" xfId="986" xr:uid="{759216EE-5474-460A-B996-2EC6C017ECD2}"/>
    <cellStyle name="Normal 5 5 4 2 5" xfId="987" xr:uid="{B8F5B22D-B201-4E2C-B97A-B918D3AF697B}"/>
    <cellStyle name="Normal 5 5 4 3" xfId="988" xr:uid="{175145B1-4813-4E61-A34B-860533297AD0}"/>
    <cellStyle name="Normal 5 5 4 3 2" xfId="989" xr:uid="{7B452F44-1D6F-45C8-858C-4B3DAFA81863}"/>
    <cellStyle name="Normal 5 5 4 3 2 2" xfId="3915" xr:uid="{1CE62488-B779-457F-B0D9-91E22B80F101}"/>
    <cellStyle name="Normal 5 5 4 3 3" xfId="990" xr:uid="{1937B132-D139-4679-86C9-85F1629FE1FE}"/>
    <cellStyle name="Normal 5 5 4 3 4" xfId="991" xr:uid="{8E87B039-CCF4-47A3-810E-3EED4EC24864}"/>
    <cellStyle name="Normal 5 5 4 4" xfId="992" xr:uid="{19C0A8F9-D1FC-4918-993D-EC1A9B0E9D06}"/>
    <cellStyle name="Normal 5 5 4 4 2" xfId="993" xr:uid="{4488DBB3-9A81-4034-9556-0B40599CCEC3}"/>
    <cellStyle name="Normal 5 5 4 4 3" xfId="994" xr:uid="{274A6890-FBDC-47A8-A739-D9C8100BFDA5}"/>
    <cellStyle name="Normal 5 5 4 4 4" xfId="995" xr:uid="{BDC0955D-D010-4309-8513-2AD7081A752E}"/>
    <cellStyle name="Normal 5 5 4 5" xfId="996" xr:uid="{43A09686-60E3-482E-BDC5-E8E69D47F58A}"/>
    <cellStyle name="Normal 5 5 4 6" xfId="997" xr:uid="{A5061EC8-8D5A-4E6C-BD1B-1757FACC2B25}"/>
    <cellStyle name="Normal 5 5 4 7" xfId="998" xr:uid="{A7D7FD7D-1BF6-4E67-8F0E-12F22B318F16}"/>
    <cellStyle name="Normal 5 5 5" xfId="999" xr:uid="{BC6189AD-C412-4DFF-B7BE-61FD2370D2A4}"/>
    <cellStyle name="Normal 5 5 5 2" xfId="1000" xr:uid="{1F957431-F37B-441C-AC74-CD13C2378BE6}"/>
    <cellStyle name="Normal 5 5 5 2 2" xfId="1001" xr:uid="{0FA32700-29DE-4411-8610-C45D81F108E3}"/>
    <cellStyle name="Normal 5 5 5 2 2 2" xfId="3916" xr:uid="{2797B2A7-AE9B-4652-B569-7D2A848C8FF1}"/>
    <cellStyle name="Normal 5 5 5 2 3" xfId="1002" xr:uid="{F2D3545A-1139-426B-9972-598232CA7184}"/>
    <cellStyle name="Normal 5 5 5 2 4" xfId="1003" xr:uid="{21EC687C-AB03-4D30-AB30-2CC12EE09C40}"/>
    <cellStyle name="Normal 5 5 5 3" xfId="1004" xr:uid="{81E62839-7D75-447D-B3B5-A70B0B1065AD}"/>
    <cellStyle name="Normal 5 5 5 3 2" xfId="1005" xr:uid="{EFC0D94F-62C0-4CAF-9FC7-8602AD60324E}"/>
    <cellStyle name="Normal 5 5 5 3 3" xfId="1006" xr:uid="{DB19135B-B55E-4D38-BA62-711FCCA741CE}"/>
    <cellStyle name="Normal 5 5 5 3 4" xfId="1007" xr:uid="{F0A0387F-26BF-439B-B888-332B6DB04286}"/>
    <cellStyle name="Normal 5 5 5 4" xfId="1008" xr:uid="{03381F53-D2CB-48E6-B964-EEC9CD57345E}"/>
    <cellStyle name="Normal 5 5 5 5" xfId="1009" xr:uid="{D24C0FAC-F922-4978-A914-53DDC47BDACF}"/>
    <cellStyle name="Normal 5 5 5 6" xfId="1010" xr:uid="{4E6DDEC2-27C0-40FF-B2EF-3BC7A347E2B2}"/>
    <cellStyle name="Normal 5 5 6" xfId="1011" xr:uid="{39630CDB-7FFA-4303-A9A4-89915252EE69}"/>
    <cellStyle name="Normal 5 5 6 2" xfId="1012" xr:uid="{EA4ABE63-2EC4-4E7F-B4DA-76541A886454}"/>
    <cellStyle name="Normal 5 5 6 2 2" xfId="1013" xr:uid="{1301BAD0-1FA7-41BB-96F0-F7F61363250C}"/>
    <cellStyle name="Normal 5 5 6 2 3" xfId="1014" xr:uid="{BF8F96DA-B64B-4E77-9C7F-712D2C469BF3}"/>
    <cellStyle name="Normal 5 5 6 2 4" xfId="1015" xr:uid="{BE719088-0B16-4914-BA16-852D660C49F5}"/>
    <cellStyle name="Normal 5 5 6 3" xfId="1016" xr:uid="{DC1CBDBA-CCB7-469B-8ACF-AF8BB3284DE2}"/>
    <cellStyle name="Normal 5 5 6 4" xfId="1017" xr:uid="{1912825E-C7C1-40A9-B2E7-D78CA10ED161}"/>
    <cellStyle name="Normal 5 5 6 5" xfId="1018" xr:uid="{522E1424-10C2-49B6-9FE4-BEE5B3749F5C}"/>
    <cellStyle name="Normal 5 5 7" xfId="1019" xr:uid="{5331A453-271C-4DEE-AB48-41C7ECF73B47}"/>
    <cellStyle name="Normal 5 5 7 2" xfId="1020" xr:uid="{06714690-23ED-42BD-91B3-32511199597A}"/>
    <cellStyle name="Normal 5 5 7 3" xfId="1021" xr:uid="{F6676E90-ECA8-440B-A4BB-63ED5CB6BB27}"/>
    <cellStyle name="Normal 5 5 7 4" xfId="1022" xr:uid="{62BCB935-4AFB-4DDF-A041-4416A9DBE7BE}"/>
    <cellStyle name="Normal 5 5 8" xfId="1023" xr:uid="{86E8F749-6348-4CCA-8F04-981FAAC41D6F}"/>
    <cellStyle name="Normal 5 5 8 2" xfId="1024" xr:uid="{411F78E4-4790-4BC9-88FA-CFA57FA442DF}"/>
    <cellStyle name="Normal 5 5 8 3" xfId="1025" xr:uid="{26C9AFF0-BDA6-4BA9-820C-25BCDF3BC513}"/>
    <cellStyle name="Normal 5 5 8 4" xfId="1026" xr:uid="{3B6BC2B8-793A-4824-AA15-8EF6CADFAF76}"/>
    <cellStyle name="Normal 5 5 9" xfId="1027" xr:uid="{C5128DDB-09D0-47B6-BC54-1969D39720F2}"/>
    <cellStyle name="Normal 5 6" xfId="1028" xr:uid="{7223FDB7-EE4F-424A-89E3-D0963DD6696B}"/>
    <cellStyle name="Normal 5 6 10" xfId="1029" xr:uid="{FD92FE3B-17DD-4D66-87C9-5C13C460CBF2}"/>
    <cellStyle name="Normal 5 6 11" xfId="1030" xr:uid="{5CC9D3B5-F73F-44A9-AF07-61769E167959}"/>
    <cellStyle name="Normal 5 6 2" xfId="1031" xr:uid="{132EE3B8-4B2A-481C-AD98-A0C8110C4D11}"/>
    <cellStyle name="Normal 5 6 2 2" xfId="1032" xr:uid="{2B686AFE-7DD0-44AC-A60E-C99CA977D8F3}"/>
    <cellStyle name="Normal 5 6 2 2 2" xfId="1033" xr:uid="{7469A4F0-20FB-4154-A2C1-B68564CFF40B}"/>
    <cellStyle name="Normal 5 6 2 2 2 2" xfId="1034" xr:uid="{AD4333C0-A7AE-42FD-9D86-21E6F7586692}"/>
    <cellStyle name="Normal 5 6 2 2 2 2 2" xfId="1035" xr:uid="{53A6A286-4234-444B-89DF-E7B4C9C0CF50}"/>
    <cellStyle name="Normal 5 6 2 2 2 2 3" xfId="1036" xr:uid="{82149B15-7A8B-4961-8C1B-8EBACD16861C}"/>
    <cellStyle name="Normal 5 6 2 2 2 2 4" xfId="1037" xr:uid="{6BA91604-F55D-4C7F-B911-91666F5B98FD}"/>
    <cellStyle name="Normal 5 6 2 2 2 3" xfId="1038" xr:uid="{EBAA6155-36DF-420C-9968-DC5B1068972C}"/>
    <cellStyle name="Normal 5 6 2 2 2 3 2" xfId="1039" xr:uid="{6463024C-5096-4A32-9310-E9ACE74DB096}"/>
    <cellStyle name="Normal 5 6 2 2 2 3 3" xfId="1040" xr:uid="{F130001E-117F-4AF8-9C60-9E0A38954BB6}"/>
    <cellStyle name="Normal 5 6 2 2 2 3 4" xfId="1041" xr:uid="{6244D7A4-4E06-4773-B468-119C49195BF0}"/>
    <cellStyle name="Normal 5 6 2 2 2 4" xfId="1042" xr:uid="{CDB6BF7B-51E9-4646-A84A-CF309A6DEFAD}"/>
    <cellStyle name="Normal 5 6 2 2 2 5" xfId="1043" xr:uid="{FC9D66C2-1010-4CF5-92D5-822C6F1E39DB}"/>
    <cellStyle name="Normal 5 6 2 2 2 6" xfId="1044" xr:uid="{394B84BC-EC9D-412D-A5A5-D065A8F55F25}"/>
    <cellStyle name="Normal 5 6 2 2 3" xfId="1045" xr:uid="{6F02E1DA-8A46-4A9F-B3AE-43639DDFA2A1}"/>
    <cellStyle name="Normal 5 6 2 2 3 2" xfId="1046" xr:uid="{D6BBE22D-057A-4C62-873D-0AE5536D1EF3}"/>
    <cellStyle name="Normal 5 6 2 2 3 2 2" xfId="1047" xr:uid="{9ED7FC7D-A803-4BA6-BE74-2F485628924A}"/>
    <cellStyle name="Normal 5 6 2 2 3 2 3" xfId="1048" xr:uid="{7A3D0CDF-E75E-443C-A503-5AA81DF8F00F}"/>
    <cellStyle name="Normal 5 6 2 2 3 2 4" xfId="1049" xr:uid="{EAB68D8C-4270-4C93-9BB5-64AF733D6D62}"/>
    <cellStyle name="Normal 5 6 2 2 3 3" xfId="1050" xr:uid="{D75FB753-6CB2-447F-91F0-74DA7E9AF9C5}"/>
    <cellStyle name="Normal 5 6 2 2 3 4" xfId="1051" xr:uid="{F1FA59BF-8B25-42EC-8844-A7013C5F4D63}"/>
    <cellStyle name="Normal 5 6 2 2 3 5" xfId="1052" xr:uid="{77EEFC03-60F8-4BD3-B116-13EEA0A3BD39}"/>
    <cellStyle name="Normal 5 6 2 2 4" xfId="1053" xr:uid="{7A4FC51D-5342-4F7E-A16E-915EF8A44D14}"/>
    <cellStyle name="Normal 5 6 2 2 4 2" xfId="1054" xr:uid="{3BAE6715-3533-4B5E-B2FE-21829FFD73D8}"/>
    <cellStyle name="Normal 5 6 2 2 4 3" xfId="1055" xr:uid="{3D23391F-72E9-4699-88A1-78258D419545}"/>
    <cellStyle name="Normal 5 6 2 2 4 4" xfId="1056" xr:uid="{907216AC-D19E-4F51-9CBB-A50A9ACEA1D9}"/>
    <cellStyle name="Normal 5 6 2 2 5" xfId="1057" xr:uid="{D9E6AACC-C3B5-4032-92DE-D683EDB37510}"/>
    <cellStyle name="Normal 5 6 2 2 5 2" xfId="1058" xr:uid="{9523532F-A190-496F-8B3C-7F014F43D7D2}"/>
    <cellStyle name="Normal 5 6 2 2 5 3" xfId="1059" xr:uid="{8EF65D36-FBE2-425E-8B10-F88392285974}"/>
    <cellStyle name="Normal 5 6 2 2 5 4" xfId="1060" xr:uid="{CBDF126F-7C95-4156-9B0F-9B353D57064A}"/>
    <cellStyle name="Normal 5 6 2 2 6" xfId="1061" xr:uid="{B78E0E39-B258-4351-BC4E-E9AED00D9CBB}"/>
    <cellStyle name="Normal 5 6 2 2 7" xfId="1062" xr:uid="{3409CF08-DF2D-491B-A515-3E1A4991E4B3}"/>
    <cellStyle name="Normal 5 6 2 2 8" xfId="1063" xr:uid="{320BEB02-C016-4DEF-834B-472BAE5EF79D}"/>
    <cellStyle name="Normal 5 6 2 3" xfId="1064" xr:uid="{FF80BAA0-022C-4EA2-B91F-AC94190E5CC5}"/>
    <cellStyle name="Normal 5 6 2 3 2" xfId="1065" xr:uid="{31B17351-A25E-419B-8C09-EDDEB22CB2E5}"/>
    <cellStyle name="Normal 5 6 2 3 2 2" xfId="1066" xr:uid="{F9FA77F9-6B59-4375-9D14-C0D2D638F95C}"/>
    <cellStyle name="Normal 5 6 2 3 2 3" xfId="1067" xr:uid="{62ACF251-1ADD-4188-AA83-70E30C303DD1}"/>
    <cellStyle name="Normal 5 6 2 3 2 4" xfId="1068" xr:uid="{FFE21757-2860-48E8-9CF2-7F292B832F63}"/>
    <cellStyle name="Normal 5 6 2 3 3" xfId="1069" xr:uid="{3D7A7285-3CF9-41DC-9F92-CD1D4A8C8EA4}"/>
    <cellStyle name="Normal 5 6 2 3 3 2" xfId="1070" xr:uid="{CD2A779D-632D-4301-8B84-6EE662F5CB42}"/>
    <cellStyle name="Normal 5 6 2 3 3 3" xfId="1071" xr:uid="{41ED63F4-57D1-4606-8E11-A57453078070}"/>
    <cellStyle name="Normal 5 6 2 3 3 4" xfId="1072" xr:uid="{706F9672-4501-4176-A789-8AFBC387FD58}"/>
    <cellStyle name="Normal 5 6 2 3 4" xfId="1073" xr:uid="{3C659117-1DAA-4132-97F5-9C3EF094C672}"/>
    <cellStyle name="Normal 5 6 2 3 5" xfId="1074" xr:uid="{26D1B034-EFA1-45BF-B333-7176755EADBA}"/>
    <cellStyle name="Normal 5 6 2 3 6" xfId="1075" xr:uid="{4FFA39D0-5E0A-42E7-9CEC-C350D31963D3}"/>
    <cellStyle name="Normal 5 6 2 4" xfId="1076" xr:uid="{61FED79B-9AD7-437F-A242-5BA97AA12F0E}"/>
    <cellStyle name="Normal 5 6 2 4 2" xfId="1077" xr:uid="{6D90E569-E916-469E-A0F1-2FB1DE19B2FA}"/>
    <cellStyle name="Normal 5 6 2 4 2 2" xfId="1078" xr:uid="{3B8B5B85-9CCA-46C8-A62C-7316A385CEC9}"/>
    <cellStyle name="Normal 5 6 2 4 2 3" xfId="1079" xr:uid="{E1F3BB0D-48DC-4E7B-A952-7A705316C2CA}"/>
    <cellStyle name="Normal 5 6 2 4 2 4" xfId="1080" xr:uid="{CEDBEDA3-FFA9-4252-84B9-98D9701023B5}"/>
    <cellStyle name="Normal 5 6 2 4 3" xfId="1081" xr:uid="{AC5D3037-517D-4821-8A0E-3D5F4C4C1CB4}"/>
    <cellStyle name="Normal 5 6 2 4 4" xfId="1082" xr:uid="{C1788CFB-12FE-4A0A-A520-06EF1520E1B8}"/>
    <cellStyle name="Normal 5 6 2 4 5" xfId="1083" xr:uid="{458929AE-6A5B-4D00-A88C-1EC6EEF07A8B}"/>
    <cellStyle name="Normal 5 6 2 5" xfId="1084" xr:uid="{9B2181CD-1DDC-4837-A3C6-F6E2CDB58A8D}"/>
    <cellStyle name="Normal 5 6 2 5 2" xfId="1085" xr:uid="{F4B60A31-DDDA-44E6-9BE3-A98AB98749FA}"/>
    <cellStyle name="Normal 5 6 2 5 3" xfId="1086" xr:uid="{7E0AFAA8-172A-4D25-B1A8-4061E0BB1F18}"/>
    <cellStyle name="Normal 5 6 2 5 4" xfId="1087" xr:uid="{2511186E-A6A5-4F90-A20A-14718F02B6D8}"/>
    <cellStyle name="Normal 5 6 2 6" xfId="1088" xr:uid="{7834859A-D773-4715-8304-443BA5C1C229}"/>
    <cellStyle name="Normal 5 6 2 6 2" xfId="1089" xr:uid="{5E9405C3-9CBE-4E84-A232-80BF2B5647E8}"/>
    <cellStyle name="Normal 5 6 2 6 3" xfId="1090" xr:uid="{33BFEE86-E021-4F85-8BFD-396B5CE49A2B}"/>
    <cellStyle name="Normal 5 6 2 6 4" xfId="1091" xr:uid="{B602B914-B14A-4DA7-A2A3-E917A5411960}"/>
    <cellStyle name="Normal 5 6 2 7" xfId="1092" xr:uid="{6A5B5BF1-62D8-4780-992B-42C89ECAF23A}"/>
    <cellStyle name="Normal 5 6 2 8" xfId="1093" xr:uid="{CA579957-1558-4DE4-BAA9-1405F3409CAB}"/>
    <cellStyle name="Normal 5 6 2 9" xfId="1094" xr:uid="{94522A26-8E1C-4C97-9274-07382F1DDF4C}"/>
    <cellStyle name="Normal 5 6 3" xfId="1095" xr:uid="{8B3B71F4-F66F-41FC-AB3A-B4CD2F507987}"/>
    <cellStyle name="Normal 5 6 3 2" xfId="1096" xr:uid="{CBE8F194-20EB-4915-AE17-4F189CAD8711}"/>
    <cellStyle name="Normal 5 6 3 2 2" xfId="1097" xr:uid="{73F92404-C599-470D-8F2F-D9F6D665EAA2}"/>
    <cellStyle name="Normal 5 6 3 2 2 2" xfId="1098" xr:uid="{FAB61EBF-CD21-40F9-99E3-0F66ED8C94DC}"/>
    <cellStyle name="Normal 5 6 3 2 2 2 2" xfId="3917" xr:uid="{A403FD1B-F70E-4831-BDCE-D1B7CB9F1B24}"/>
    <cellStyle name="Normal 5 6 3 2 2 3" xfId="1099" xr:uid="{DDA482C2-4025-4293-B8D1-BF4AF1A3C34D}"/>
    <cellStyle name="Normal 5 6 3 2 2 4" xfId="1100" xr:uid="{1741384E-D6DF-424C-AA71-94B12C76BA51}"/>
    <cellStyle name="Normal 5 6 3 2 3" xfId="1101" xr:uid="{26A03746-4909-438A-881E-7C85CD43FA1A}"/>
    <cellStyle name="Normal 5 6 3 2 3 2" xfId="1102" xr:uid="{698408EC-8245-4860-843C-79B7EFC7F549}"/>
    <cellStyle name="Normal 5 6 3 2 3 3" xfId="1103" xr:uid="{5B346B7E-8196-469D-B656-9480E60A39E2}"/>
    <cellStyle name="Normal 5 6 3 2 3 4" xfId="1104" xr:uid="{4AEF24C4-4457-4249-A611-517F3F85BB53}"/>
    <cellStyle name="Normal 5 6 3 2 4" xfId="1105" xr:uid="{C2512383-538F-481E-95D7-50AF3656387C}"/>
    <cellStyle name="Normal 5 6 3 2 5" xfId="1106" xr:uid="{4F3F79A5-EF17-48C5-A8B7-B899DE923919}"/>
    <cellStyle name="Normal 5 6 3 2 6" xfId="1107" xr:uid="{70733A91-5DA6-4E98-A84E-C4ACD7BB6AB7}"/>
    <cellStyle name="Normal 5 6 3 3" xfId="1108" xr:uid="{093F7593-1CA2-4BBA-A443-73F9FF1547C7}"/>
    <cellStyle name="Normal 5 6 3 3 2" xfId="1109" xr:uid="{7EAD613F-3779-425E-8038-5948357538AD}"/>
    <cellStyle name="Normal 5 6 3 3 2 2" xfId="1110" xr:uid="{19AB22E8-6C8B-4F0C-BC96-C6E22D8D5184}"/>
    <cellStyle name="Normal 5 6 3 3 2 3" xfId="1111" xr:uid="{00BC6E1C-0AA8-4ABD-88E4-EE7BD5FBD9C9}"/>
    <cellStyle name="Normal 5 6 3 3 2 4" xfId="1112" xr:uid="{5716E2BB-19AA-4060-9AB5-31135FC89E98}"/>
    <cellStyle name="Normal 5 6 3 3 3" xfId="1113" xr:uid="{DF0FB90A-142C-4913-82B0-9ABB95564220}"/>
    <cellStyle name="Normal 5 6 3 3 4" xfId="1114" xr:uid="{5F6DFD0D-47CC-4289-84C7-B0D5B42BC695}"/>
    <cellStyle name="Normal 5 6 3 3 5" xfId="1115" xr:uid="{1BA3399A-D009-4833-A55C-646DCC6C89DC}"/>
    <cellStyle name="Normal 5 6 3 4" xfId="1116" xr:uid="{7E89F573-A460-4725-81CB-EA20DFCFA69D}"/>
    <cellStyle name="Normal 5 6 3 4 2" xfId="1117" xr:uid="{6A47CD8D-647F-457A-9651-A10808A4D0B2}"/>
    <cellStyle name="Normal 5 6 3 4 3" xfId="1118" xr:uid="{940D12B2-B6BC-44F6-B758-79F3CA5C57A5}"/>
    <cellStyle name="Normal 5 6 3 4 4" xfId="1119" xr:uid="{F311B0DA-08AA-4C58-B085-8C2F5DBFB03B}"/>
    <cellStyle name="Normal 5 6 3 5" xfId="1120" xr:uid="{D690CBF0-D3AD-4128-AA6A-04A491E7CF7C}"/>
    <cellStyle name="Normal 5 6 3 5 2" xfId="1121" xr:uid="{0F839429-3E6C-4A49-AE65-2D7B029AA286}"/>
    <cellStyle name="Normal 5 6 3 5 3" xfId="1122" xr:uid="{4A78118C-968F-4F33-9769-44451428114C}"/>
    <cellStyle name="Normal 5 6 3 5 4" xfId="1123" xr:uid="{4C18758F-E69F-4B0D-9F85-095171B9C228}"/>
    <cellStyle name="Normal 5 6 3 6" xfId="1124" xr:uid="{BC6DFC0F-C56B-4898-B406-36ADB59B2DF4}"/>
    <cellStyle name="Normal 5 6 3 7" xfId="1125" xr:uid="{C30D1CA6-5C9C-4141-A640-15F4E1C427C5}"/>
    <cellStyle name="Normal 5 6 3 8" xfId="1126" xr:uid="{DAC160E6-369E-4E3A-AC6A-DECF5FE88A18}"/>
    <cellStyle name="Normal 5 6 4" xfId="1127" xr:uid="{C51536B6-1544-4345-89D2-268D96452944}"/>
    <cellStyle name="Normal 5 6 4 2" xfId="1128" xr:uid="{270F480D-40FE-4606-9EC6-F8107B4DF691}"/>
    <cellStyle name="Normal 5 6 4 2 2" xfId="1129" xr:uid="{73AB4C0C-6359-4200-BF92-923482D91826}"/>
    <cellStyle name="Normal 5 6 4 2 2 2" xfId="1130" xr:uid="{E355387A-FAF3-402B-8342-7E08ADB9345B}"/>
    <cellStyle name="Normal 5 6 4 2 2 3" xfId="1131" xr:uid="{3E56F800-0ADE-40CF-8F32-8077490A8321}"/>
    <cellStyle name="Normal 5 6 4 2 2 4" xfId="1132" xr:uid="{0F21168E-01B2-40FB-834D-26427B7BEEF8}"/>
    <cellStyle name="Normal 5 6 4 2 3" xfId="1133" xr:uid="{EE4C41DA-4222-4C0E-8EE1-8D6A41DCABA6}"/>
    <cellStyle name="Normal 5 6 4 2 4" xfId="1134" xr:uid="{F0E11D44-08B7-4326-9317-E7475FD01A1B}"/>
    <cellStyle name="Normal 5 6 4 2 5" xfId="1135" xr:uid="{D08E6527-7F01-47F4-97AC-B536EE2279B8}"/>
    <cellStyle name="Normal 5 6 4 3" xfId="1136" xr:uid="{CA9E1EE0-6D39-410A-A0C9-BB4969D90DCD}"/>
    <cellStyle name="Normal 5 6 4 3 2" xfId="1137" xr:uid="{C1F7CFB9-2BB5-431F-8AF8-92830F3D954D}"/>
    <cellStyle name="Normal 5 6 4 3 3" xfId="1138" xr:uid="{55892BD4-4291-4993-B4BB-55863F606CFC}"/>
    <cellStyle name="Normal 5 6 4 3 4" xfId="1139" xr:uid="{73DD95E0-9B9B-4A5B-9B7F-467D5A597EB9}"/>
    <cellStyle name="Normal 5 6 4 4" xfId="1140" xr:uid="{1DA8DE69-637A-4258-A28A-DEBFBD660F17}"/>
    <cellStyle name="Normal 5 6 4 4 2" xfId="1141" xr:uid="{6AD7A38D-D993-4211-8B4D-868354A40363}"/>
    <cellStyle name="Normal 5 6 4 4 3" xfId="1142" xr:uid="{C83C6043-0C54-4E39-A24F-E7EFD8847407}"/>
    <cellStyle name="Normal 5 6 4 4 4" xfId="1143" xr:uid="{540D8477-F478-4967-9784-056A97EDA372}"/>
    <cellStyle name="Normal 5 6 4 5" xfId="1144" xr:uid="{073DE6EA-76B2-4909-9D63-695B82D5027A}"/>
    <cellStyle name="Normal 5 6 4 6" xfId="1145" xr:uid="{4B05DD97-1EDD-492E-87CF-1171CBC87820}"/>
    <cellStyle name="Normal 5 6 4 7" xfId="1146" xr:uid="{C1B56A7D-D2ED-48D7-9D32-0709A70AF334}"/>
    <cellStyle name="Normal 5 6 5" xfId="1147" xr:uid="{096CA877-E6FF-4C3A-9E63-11E96BDBCF59}"/>
    <cellStyle name="Normal 5 6 5 2" xfId="1148" xr:uid="{4B6E6DE0-F176-4D8E-A972-9BD36B138E29}"/>
    <cellStyle name="Normal 5 6 5 2 2" xfId="1149" xr:uid="{E137B330-C0F4-46FE-909B-2DCFC5AC0949}"/>
    <cellStyle name="Normal 5 6 5 2 3" xfId="1150" xr:uid="{D87C1CFF-BAE4-4E68-B822-1849FB997369}"/>
    <cellStyle name="Normal 5 6 5 2 4" xfId="1151" xr:uid="{33C04C42-2817-4AD2-BD7D-785B292A5529}"/>
    <cellStyle name="Normal 5 6 5 3" xfId="1152" xr:uid="{3368081B-DD7F-4A5C-8FCD-7566F9261743}"/>
    <cellStyle name="Normal 5 6 5 3 2" xfId="1153" xr:uid="{98DF26BF-95C7-4E16-9095-47D75B98FB55}"/>
    <cellStyle name="Normal 5 6 5 3 3" xfId="1154" xr:uid="{A69E7D76-D14E-47C6-A0E6-713248203584}"/>
    <cellStyle name="Normal 5 6 5 3 4" xfId="1155" xr:uid="{44AD27DF-6BA1-4775-98C9-07A92E29B0C2}"/>
    <cellStyle name="Normal 5 6 5 4" xfId="1156" xr:uid="{E1B0CB63-C0A9-4881-8A82-98B9E729E783}"/>
    <cellStyle name="Normal 5 6 5 5" xfId="1157" xr:uid="{1C796597-22C0-410C-A0C1-83C43293A84E}"/>
    <cellStyle name="Normal 5 6 5 6" xfId="1158" xr:uid="{4320B72F-4210-4CF5-944C-A744F53000C7}"/>
    <cellStyle name="Normal 5 6 6" xfId="1159" xr:uid="{EF9F15B2-E9B3-46CB-8196-7CBFA70D9DA9}"/>
    <cellStyle name="Normal 5 6 6 2" xfId="1160" xr:uid="{EC5FDC89-2732-4514-9B49-5FB5C3C312A4}"/>
    <cellStyle name="Normal 5 6 6 2 2" xfId="1161" xr:uid="{5B253362-F585-458B-AD21-962AD8635CE2}"/>
    <cellStyle name="Normal 5 6 6 2 3" xfId="1162" xr:uid="{149537F9-741E-4C04-A820-480CF458907B}"/>
    <cellStyle name="Normal 5 6 6 2 4" xfId="1163" xr:uid="{82A61213-97A0-4A44-A1AE-ED255FCDAB43}"/>
    <cellStyle name="Normal 5 6 6 3" xfId="1164" xr:uid="{10F1F3E4-5A2C-4301-9DD2-CEC92B9AD240}"/>
    <cellStyle name="Normal 5 6 6 4" xfId="1165" xr:uid="{04DD3BFE-00EA-4515-903A-43130A253FED}"/>
    <cellStyle name="Normal 5 6 6 5" xfId="1166" xr:uid="{1521EB0C-A05A-4260-80A9-45DE6AED5A22}"/>
    <cellStyle name="Normal 5 6 7" xfId="1167" xr:uid="{C2158A58-DACA-43FA-922D-2F4EE74A5F6D}"/>
    <cellStyle name="Normal 5 6 7 2" xfId="1168" xr:uid="{7E975D93-D93D-40D1-9A5A-E50112E78766}"/>
    <cellStyle name="Normal 5 6 7 3" xfId="1169" xr:uid="{77E5C2B9-18B9-449A-B976-07388312A6AB}"/>
    <cellStyle name="Normal 5 6 7 4" xfId="1170" xr:uid="{EC607397-6667-4E55-922E-708E3923289D}"/>
    <cellStyle name="Normal 5 6 8" xfId="1171" xr:uid="{4EFE2045-8B86-4CA1-ACE4-F58FBD3533C4}"/>
    <cellStyle name="Normal 5 6 8 2" xfId="1172" xr:uid="{4A6E4A21-D9D1-4B84-906B-9A389E371BDD}"/>
    <cellStyle name="Normal 5 6 8 3" xfId="1173" xr:uid="{ABE4FA8A-0B5D-4A13-8D5F-60BD01CEC3A6}"/>
    <cellStyle name="Normal 5 6 8 4" xfId="1174" xr:uid="{DAC2030E-5AA5-4792-A4E9-83ABDC2FAFF1}"/>
    <cellStyle name="Normal 5 6 9" xfId="1175" xr:uid="{37ED9A5C-8A30-49FF-9038-2B1413AD5A86}"/>
    <cellStyle name="Normal 5 7" xfId="1176" xr:uid="{36BB92EF-735E-42C2-911E-66F145F530D9}"/>
    <cellStyle name="Normal 5 7 2" xfId="1177" xr:uid="{D103BFB1-16CA-4B84-8C39-D96B77F0A8D8}"/>
    <cellStyle name="Normal 5 7 2 2" xfId="1178" xr:uid="{B7B23E3F-0609-4BD9-AF49-E1999CE11E40}"/>
    <cellStyle name="Normal 5 7 2 2 2" xfId="1179" xr:uid="{F98CE76A-21CF-4A05-BE09-C4CB9B3576D1}"/>
    <cellStyle name="Normal 5 7 2 2 2 2" xfId="1180" xr:uid="{6670C784-C84B-4711-99EB-5A2604B63111}"/>
    <cellStyle name="Normal 5 7 2 2 2 3" xfId="1181" xr:uid="{81E3B275-03F6-450B-A187-7B34C232D0DF}"/>
    <cellStyle name="Normal 5 7 2 2 2 4" xfId="1182" xr:uid="{B3422807-5414-442D-941A-46A69A28216D}"/>
    <cellStyle name="Normal 5 7 2 2 3" xfId="1183" xr:uid="{96FAA56C-A169-49EF-82A0-08B75F6BAC76}"/>
    <cellStyle name="Normal 5 7 2 2 3 2" xfId="1184" xr:uid="{AC2EE145-A0D3-4C1B-9EFD-99B94FDB2ACE}"/>
    <cellStyle name="Normal 5 7 2 2 3 3" xfId="1185" xr:uid="{F4B0C860-61C5-4A07-8BCE-25618B73B3C9}"/>
    <cellStyle name="Normal 5 7 2 2 3 4" xfId="1186" xr:uid="{DB23EBE2-8E0A-47EB-B5F9-760DBD5F9287}"/>
    <cellStyle name="Normal 5 7 2 2 4" xfId="1187" xr:uid="{E173C572-2951-4FBF-9510-C07BF80F9C5F}"/>
    <cellStyle name="Normal 5 7 2 2 5" xfId="1188" xr:uid="{7F502059-52CA-466B-9FC5-9852718E1C2C}"/>
    <cellStyle name="Normal 5 7 2 2 6" xfId="1189" xr:uid="{6043B14B-E475-40C0-BD22-B84E8BF9032C}"/>
    <cellStyle name="Normal 5 7 2 3" xfId="1190" xr:uid="{9D6C4212-5F43-4671-8070-76BCD6E1BB7F}"/>
    <cellStyle name="Normal 5 7 2 3 2" xfId="1191" xr:uid="{A48E54EB-7F50-4550-BFF5-E6C830349F9B}"/>
    <cellStyle name="Normal 5 7 2 3 2 2" xfId="1192" xr:uid="{01DB7FC5-21CB-4191-BF8C-F27572A6F682}"/>
    <cellStyle name="Normal 5 7 2 3 2 3" xfId="1193" xr:uid="{5F814F87-6C5A-467F-A65E-BDB2A94E4FFD}"/>
    <cellStyle name="Normal 5 7 2 3 2 4" xfId="1194" xr:uid="{B77A3671-85D0-4955-880D-E43B3A47AB56}"/>
    <cellStyle name="Normal 5 7 2 3 3" xfId="1195" xr:uid="{2CDD5DD9-8B51-4FC6-B2D2-30E4B6DA418A}"/>
    <cellStyle name="Normal 5 7 2 3 4" xfId="1196" xr:uid="{77006424-3367-43C0-AC5C-60A36CB62F97}"/>
    <cellStyle name="Normal 5 7 2 3 5" xfId="1197" xr:uid="{B2E652FD-4B03-45FB-B26A-008E16F2D5E1}"/>
    <cellStyle name="Normal 5 7 2 4" xfId="1198" xr:uid="{A3A070C5-91F0-4963-8B5C-A6952A0BE408}"/>
    <cellStyle name="Normal 5 7 2 4 2" xfId="1199" xr:uid="{C4F11E50-0BBA-4AFD-A963-6EAF67C4B844}"/>
    <cellStyle name="Normal 5 7 2 4 3" xfId="1200" xr:uid="{DF92AF75-7006-4CEA-B3CF-27A06A14B3D9}"/>
    <cellStyle name="Normal 5 7 2 4 4" xfId="1201" xr:uid="{F76D4B13-8301-48A1-B1EF-CAB20C8ACD50}"/>
    <cellStyle name="Normal 5 7 2 5" xfId="1202" xr:uid="{A9B868E8-B943-402B-8F25-57F5F27A0263}"/>
    <cellStyle name="Normal 5 7 2 5 2" xfId="1203" xr:uid="{9049668F-CF63-41A0-87C3-AD56BA667ED7}"/>
    <cellStyle name="Normal 5 7 2 5 3" xfId="1204" xr:uid="{2F839128-DF72-48A8-9AC1-E353A5645496}"/>
    <cellStyle name="Normal 5 7 2 5 4" xfId="1205" xr:uid="{61E1B7D6-3379-49E8-BF92-FF6D9BDB08F7}"/>
    <cellStyle name="Normal 5 7 2 6" xfId="1206" xr:uid="{2CE8F7D0-82D3-4509-B513-52A3D55F9E8D}"/>
    <cellStyle name="Normal 5 7 2 7" xfId="1207" xr:uid="{E871C6DF-52F6-4A02-BAFA-A5C3E1107D7F}"/>
    <cellStyle name="Normal 5 7 2 8" xfId="1208" xr:uid="{391D890B-23F0-4805-8CA1-916BC1E4CB3D}"/>
    <cellStyle name="Normal 5 7 3" xfId="1209" xr:uid="{5A8F9831-39CA-481B-917F-ED4EC679ED58}"/>
    <cellStyle name="Normal 5 7 3 2" xfId="1210" xr:uid="{E2747E8A-4A3A-42BE-82BF-F1879773F6F6}"/>
    <cellStyle name="Normal 5 7 3 2 2" xfId="1211" xr:uid="{85E87DC5-76FA-4526-A1A2-BE9BEBC9D0F2}"/>
    <cellStyle name="Normal 5 7 3 2 3" xfId="1212" xr:uid="{44865F34-26D6-4438-9270-F91214C934C8}"/>
    <cellStyle name="Normal 5 7 3 2 4" xfId="1213" xr:uid="{D99916D2-B478-4215-840C-4D685BE3B7F7}"/>
    <cellStyle name="Normal 5 7 3 3" xfId="1214" xr:uid="{ABC9E2A8-A3C3-4FC0-BBA3-4D6859EE23A0}"/>
    <cellStyle name="Normal 5 7 3 3 2" xfId="1215" xr:uid="{991A666F-6AE9-4F63-8248-9C40618445CE}"/>
    <cellStyle name="Normal 5 7 3 3 3" xfId="1216" xr:uid="{795610EC-36A7-4CED-84E3-9F4E2A05C70F}"/>
    <cellStyle name="Normal 5 7 3 3 4" xfId="1217" xr:uid="{058E0E17-A535-43EC-B1E6-FB8B97FEAB21}"/>
    <cellStyle name="Normal 5 7 3 4" xfId="1218" xr:uid="{710180DD-D4EF-4216-8E0A-A6A42281ADDA}"/>
    <cellStyle name="Normal 5 7 3 5" xfId="1219" xr:uid="{F85A7634-1677-4AD5-A2AF-E69CAE0FCE7B}"/>
    <cellStyle name="Normal 5 7 3 6" xfId="1220" xr:uid="{224953EE-1E5E-43CE-8838-904711CFCBA8}"/>
    <cellStyle name="Normal 5 7 4" xfId="1221" xr:uid="{9F5DA295-6EAC-40F6-BD75-DD7EFDFD463A}"/>
    <cellStyle name="Normal 5 7 4 2" xfId="1222" xr:uid="{F47D2155-B393-42BC-B97B-650FEA80BF06}"/>
    <cellStyle name="Normal 5 7 4 2 2" xfId="1223" xr:uid="{97506513-DD42-474B-8385-488E14CBB6CE}"/>
    <cellStyle name="Normal 5 7 4 2 3" xfId="1224" xr:uid="{639051AC-221C-4F07-9BFB-8A5732D359ED}"/>
    <cellStyle name="Normal 5 7 4 2 4" xfId="1225" xr:uid="{D460737F-758F-4921-A920-34D8C0C7EA58}"/>
    <cellStyle name="Normal 5 7 4 3" xfId="1226" xr:uid="{352100C9-691D-4D7F-924C-3E22451DD3ED}"/>
    <cellStyle name="Normal 5 7 4 4" xfId="1227" xr:uid="{DE2728ED-EF09-4356-84A4-8B6945E46B5F}"/>
    <cellStyle name="Normal 5 7 4 5" xfId="1228" xr:uid="{FA34FA2A-6DB3-41D9-8C0C-24885604705F}"/>
    <cellStyle name="Normal 5 7 5" xfId="1229" xr:uid="{8DA9874F-B65B-4C9C-B509-AD3F0DD56724}"/>
    <cellStyle name="Normal 5 7 5 2" xfId="1230" xr:uid="{3E6881B8-C551-442C-88B8-5B64EB495D52}"/>
    <cellStyle name="Normal 5 7 5 3" xfId="1231" xr:uid="{A733F0D8-B945-4335-A057-91C6DF217225}"/>
    <cellStyle name="Normal 5 7 5 4" xfId="1232" xr:uid="{2D64D49F-A7ED-4791-A8CC-A0A84CC8559D}"/>
    <cellStyle name="Normal 5 7 6" xfId="1233" xr:uid="{B58DB18A-8F1F-49C7-9DB3-E382734F30CA}"/>
    <cellStyle name="Normal 5 7 6 2" xfId="1234" xr:uid="{46CC44FC-5BD7-4407-98CF-0CFE969D89FF}"/>
    <cellStyle name="Normal 5 7 6 3" xfId="1235" xr:uid="{41F50E81-F80D-4F6C-91A4-0A2F8C374C2F}"/>
    <cellStyle name="Normal 5 7 6 4" xfId="1236" xr:uid="{4F62D728-379A-4A8D-85A4-3EC0BC435015}"/>
    <cellStyle name="Normal 5 7 7" xfId="1237" xr:uid="{0CBE8C71-A8CC-460D-8C14-B48ABD1EC331}"/>
    <cellStyle name="Normal 5 7 8" xfId="1238" xr:uid="{A841F8B1-0264-4E14-A013-E4A33298594A}"/>
    <cellStyle name="Normal 5 7 9" xfId="1239" xr:uid="{E7B40B73-5229-45D8-99A7-3D5578454845}"/>
    <cellStyle name="Normal 5 8" xfId="1240" xr:uid="{47979F22-AF9D-42D0-8906-5A4246DF34A1}"/>
    <cellStyle name="Normal 5 8 2" xfId="1241" xr:uid="{42D5D966-CC25-44A9-AAB0-35D102BB2146}"/>
    <cellStyle name="Normal 5 8 2 2" xfId="1242" xr:uid="{3D368C9C-FA1E-4D62-A89E-015E55A71EF9}"/>
    <cellStyle name="Normal 5 8 2 2 2" xfId="1243" xr:uid="{94B5EB9D-A115-4D74-A627-AB079EC7A8E3}"/>
    <cellStyle name="Normal 5 8 2 2 2 2" xfId="3918" xr:uid="{70182762-1C2F-45D2-86AB-25C2E8EEBD56}"/>
    <cellStyle name="Normal 5 8 2 2 3" xfId="1244" xr:uid="{B3150489-D119-48D3-A50E-FA1AECC84D8F}"/>
    <cellStyle name="Normal 5 8 2 2 4" xfId="1245" xr:uid="{0CFECECE-BC4C-4831-8709-67BBBDDD1D54}"/>
    <cellStyle name="Normal 5 8 2 3" xfId="1246" xr:uid="{BBE35DE3-429E-4EF2-AA38-193BA8371689}"/>
    <cellStyle name="Normal 5 8 2 3 2" xfId="1247" xr:uid="{C46FE598-98F8-447D-913A-C701C8EDDA7A}"/>
    <cellStyle name="Normal 5 8 2 3 3" xfId="1248" xr:uid="{194BDF0E-F3FB-4182-B9E1-099760C5012F}"/>
    <cellStyle name="Normal 5 8 2 3 4" xfId="1249" xr:uid="{BC094FA6-738F-4274-8A1B-D879FEF333D2}"/>
    <cellStyle name="Normal 5 8 2 4" xfId="1250" xr:uid="{B236D6E2-B524-4C01-B1C9-60FD477F3A12}"/>
    <cellStyle name="Normal 5 8 2 5" xfId="1251" xr:uid="{06C65B3C-9005-4BBE-A853-56982468CCD8}"/>
    <cellStyle name="Normal 5 8 2 6" xfId="1252" xr:uid="{ACE49FFC-F422-4FEE-A18F-745108920244}"/>
    <cellStyle name="Normal 5 8 3" xfId="1253" xr:uid="{73FF55B0-1E38-4B18-9DD0-3D488980513E}"/>
    <cellStyle name="Normal 5 8 3 2" xfId="1254" xr:uid="{8C9F6D02-7138-4E3F-B9BF-FB1D0B2C68CA}"/>
    <cellStyle name="Normal 5 8 3 2 2" xfId="1255" xr:uid="{EF8136D7-38EE-4B06-9AD2-810020F96EF7}"/>
    <cellStyle name="Normal 5 8 3 2 3" xfId="1256" xr:uid="{C528B35D-C1AA-4E19-AEE6-8120FCE0CB82}"/>
    <cellStyle name="Normal 5 8 3 2 4" xfId="1257" xr:uid="{AE6589A1-CB44-4D3B-8CA4-B75896A905B9}"/>
    <cellStyle name="Normal 5 8 3 3" xfId="1258" xr:uid="{A49BB12C-FA94-4997-BF2C-A891473C95EB}"/>
    <cellStyle name="Normal 5 8 3 4" xfId="1259" xr:uid="{40D47A86-C4B7-42ED-BC1D-0CCECDD0D0EB}"/>
    <cellStyle name="Normal 5 8 3 5" xfId="1260" xr:uid="{00840B63-CD1F-479C-B86F-DEC164088C9B}"/>
    <cellStyle name="Normal 5 8 4" xfId="1261" xr:uid="{80B05AF3-7145-4A8D-BE92-89D030CC637C}"/>
    <cellStyle name="Normal 5 8 4 2" xfId="1262" xr:uid="{12F40B9A-85AC-438A-8F95-529A7AD89123}"/>
    <cellStyle name="Normal 5 8 4 3" xfId="1263" xr:uid="{EA8D3186-F097-43DE-86AE-15FCB08F6594}"/>
    <cellStyle name="Normal 5 8 4 4" xfId="1264" xr:uid="{EE4F7784-1284-4967-8AAD-C11641DB14B6}"/>
    <cellStyle name="Normal 5 8 5" xfId="1265" xr:uid="{2C03E23C-B1D6-4D6F-BDB8-DC6C41349040}"/>
    <cellStyle name="Normal 5 8 5 2" xfId="1266" xr:uid="{C4EE5C19-DEB5-4CF2-9536-9759EC40A683}"/>
    <cellStyle name="Normal 5 8 5 3" xfId="1267" xr:uid="{EFB9A3A4-3B18-47E8-A7EF-829F44CFA3D4}"/>
    <cellStyle name="Normal 5 8 5 4" xfId="1268" xr:uid="{E6CD0866-8318-4077-AC2D-114A81999033}"/>
    <cellStyle name="Normal 5 8 6" xfId="1269" xr:uid="{F69855D8-38E8-4344-982D-C0C6EECF9B89}"/>
    <cellStyle name="Normal 5 8 7" xfId="1270" xr:uid="{CEF49CC9-0CB4-4476-BA8A-8A0D79398AF3}"/>
    <cellStyle name="Normal 5 8 8" xfId="1271" xr:uid="{196E85BD-1702-4E9D-85AC-0A06C441F055}"/>
    <cellStyle name="Normal 5 9" xfId="1272" xr:uid="{0AF59B48-BCB7-4BCD-84D7-4D2CB2527B2D}"/>
    <cellStyle name="Normal 5 9 2" xfId="1273" xr:uid="{D166755D-CD8A-4B32-87C5-30D11AD4D5E6}"/>
    <cellStyle name="Normal 5 9 2 2" xfId="1274" xr:uid="{BFFD7329-DA98-40D2-8AF5-9DEEAB3C1E10}"/>
    <cellStyle name="Normal 5 9 2 2 2" xfId="1275" xr:uid="{E5506BF9-DC7B-4EE4-9329-7106BAAF13D7}"/>
    <cellStyle name="Normal 5 9 2 2 3" xfId="1276" xr:uid="{E66073B8-F07B-4ABB-8355-0CDC0E686040}"/>
    <cellStyle name="Normal 5 9 2 2 4" xfId="1277" xr:uid="{2FB1BB2F-4BB5-4175-81C7-5B57ACBC935C}"/>
    <cellStyle name="Normal 5 9 2 3" xfId="1278" xr:uid="{4EFDF5DB-27D7-4159-84C5-81C7CA4E2A7F}"/>
    <cellStyle name="Normal 5 9 2 4" xfId="1279" xr:uid="{2CF3331B-DC8D-402E-B7D6-A772C16E2F20}"/>
    <cellStyle name="Normal 5 9 2 5" xfId="1280" xr:uid="{F5E98AC4-2A12-495E-ABC1-344FCE6F0C10}"/>
    <cellStyle name="Normal 5 9 3" xfId="1281" xr:uid="{E04D3E1C-0E54-496E-BB34-30DCE926688E}"/>
    <cellStyle name="Normal 5 9 3 2" xfId="1282" xr:uid="{E6935633-AADF-4A2A-BFE2-7A870B449853}"/>
    <cellStyle name="Normal 5 9 3 3" xfId="1283" xr:uid="{6018AA48-ABDD-407B-B777-7E144DB5AD9D}"/>
    <cellStyle name="Normal 5 9 3 4" xfId="1284" xr:uid="{D126F860-2D3F-4058-A45C-D884B2A8AAF8}"/>
    <cellStyle name="Normal 5 9 4" xfId="1285" xr:uid="{A5D64DE6-74AF-4EC1-8ECC-5B810FDEC3D7}"/>
    <cellStyle name="Normal 5 9 4 2" xfId="1286" xr:uid="{0E56A814-CF58-47DF-AE40-131F04A279D6}"/>
    <cellStyle name="Normal 5 9 4 3" xfId="1287" xr:uid="{147CD07F-ADEA-49A1-B727-CDA445286330}"/>
    <cellStyle name="Normal 5 9 4 4" xfId="1288" xr:uid="{02E1401D-594F-452A-8B93-560E7740DE96}"/>
    <cellStyle name="Normal 5 9 5" xfId="1289" xr:uid="{71F7FBD2-A5C6-479B-B14F-F75D656C62F4}"/>
    <cellStyle name="Normal 5 9 6" xfId="1290" xr:uid="{9480A685-5981-4421-AC02-B086CE079265}"/>
    <cellStyle name="Normal 5 9 7" xfId="1291" xr:uid="{76B29AB8-C2BC-4230-A6B2-A95B38F177DE}"/>
    <cellStyle name="Normal 6" xfId="82" xr:uid="{4605A6D2-E3AB-4F21-82F4-CAFB5F49AD58}"/>
    <cellStyle name="Normal 6 10" xfId="1292" xr:uid="{80AFA3AB-7B37-4BF6-9F91-A047D7937852}"/>
    <cellStyle name="Normal 6 10 2" xfId="1293" xr:uid="{B8A6034E-9E19-41B7-93F9-7A3BED044A45}"/>
    <cellStyle name="Normal 6 10 2 2" xfId="1294" xr:uid="{FBFD333C-2922-4C97-B54B-074AE7B5C57B}"/>
    <cellStyle name="Normal 6 10 2 2 2" xfId="5323" xr:uid="{DC5F0D52-C312-40C8-98EA-D188A0E5451E}"/>
    <cellStyle name="Normal 6 10 2 3" xfId="1295" xr:uid="{837D263F-83AB-489C-8027-27E0889282AF}"/>
    <cellStyle name="Normal 6 10 2 4" xfId="1296" xr:uid="{FDDADE74-9867-4483-B8EE-DA606B63289D}"/>
    <cellStyle name="Normal 6 10 3" xfId="1297" xr:uid="{76D7FAFD-FC91-4F92-BCEA-E348E08F0719}"/>
    <cellStyle name="Normal 6 10 4" xfId="1298" xr:uid="{547BE519-5861-450F-A453-4BD9A1389322}"/>
    <cellStyle name="Normal 6 10 5" xfId="1299" xr:uid="{3D979532-E7D1-4256-86F3-945B4EF0D7E8}"/>
    <cellStyle name="Normal 6 11" xfId="1300" xr:uid="{F1E022F1-4CF4-47F3-8FEA-13DB31AD486A}"/>
    <cellStyle name="Normal 6 11 2" xfId="1301" xr:uid="{99AB0D6D-7168-4CC8-B1DB-6982F18A927F}"/>
    <cellStyle name="Normal 6 11 3" xfId="1302" xr:uid="{85DB80BA-C85B-426C-B0EA-3CFEE167A661}"/>
    <cellStyle name="Normal 6 11 4" xfId="1303" xr:uid="{DC8C649A-21CD-4DBE-8E85-146D5D9FBAD1}"/>
    <cellStyle name="Normal 6 12" xfId="1304" xr:uid="{A5ED9A66-BF8A-4A0C-AD63-79CFF8318034}"/>
    <cellStyle name="Normal 6 12 2" xfId="1305" xr:uid="{44D38F35-698C-44E3-AF27-D6FD9E209910}"/>
    <cellStyle name="Normal 6 12 3" xfId="1306" xr:uid="{597963F3-41A7-47D0-AB66-2FDBD100755C}"/>
    <cellStyle name="Normal 6 12 4" xfId="1307" xr:uid="{62ADD834-8AA4-4EEE-90F8-A29C62DF3A81}"/>
    <cellStyle name="Normal 6 13" xfId="1308" xr:uid="{4DAF27F0-2E92-4277-804C-71BAB61B33DD}"/>
    <cellStyle name="Normal 6 13 2" xfId="1309" xr:uid="{1ACC6CE9-2F2A-4C53-83C6-F7855395C06A}"/>
    <cellStyle name="Normal 6 13 3" xfId="3736" xr:uid="{4BFFB978-35C3-444E-B49A-8171449FE52E}"/>
    <cellStyle name="Normal 6 13 4" xfId="4608" xr:uid="{672E33AB-489C-4A77-893C-8D9BD1E9CC15}"/>
    <cellStyle name="Normal 6 13 5" xfId="4434" xr:uid="{D2684F74-E466-4EB2-B052-336D6D0F7A09}"/>
    <cellStyle name="Normal 6 14" xfId="1310" xr:uid="{C7121057-8ABD-4E19-B0A3-B5756B1C400C}"/>
    <cellStyle name="Normal 6 15" xfId="1311" xr:uid="{9F53E5BB-E91D-4300-B166-627606803782}"/>
    <cellStyle name="Normal 6 16" xfId="1312" xr:uid="{D413A73F-F30C-4DD8-80EA-E92D1D8507EB}"/>
    <cellStyle name="Normal 6 2" xfId="83" xr:uid="{8CC7CFEA-99E1-4409-A011-8C3977327F23}"/>
    <cellStyle name="Normal 6 2 2" xfId="3728" xr:uid="{28954620-1473-4E4E-8662-1ED2D44CBAD2}"/>
    <cellStyle name="Normal 6 2 2 2" xfId="4591" xr:uid="{BA335715-AAC9-47D7-8AF9-7F701E8FD1FD}"/>
    <cellStyle name="Normal 6 2 3" xfId="4592" xr:uid="{C7703E92-C3FC-4317-B731-920F41CEB674}"/>
    <cellStyle name="Normal 6 3" xfId="84" xr:uid="{F5337208-9C62-40B5-AD3E-8CD87756D777}"/>
    <cellStyle name="Normal 6 3 10" xfId="1313" xr:uid="{0E2E07EC-F5B3-4428-A435-56B462ABF554}"/>
    <cellStyle name="Normal 6 3 11" xfId="1314" xr:uid="{7EEAE822-E8E6-4534-A56F-C60CE3AC7BC3}"/>
    <cellStyle name="Normal 6 3 2" xfId="1315" xr:uid="{410DC8A8-D71B-48DE-B5B1-1A7C9E6D2958}"/>
    <cellStyle name="Normal 6 3 2 2" xfId="1316" xr:uid="{BE91DFD4-3B72-4C17-BB96-9D8277209DB8}"/>
    <cellStyle name="Normal 6 3 2 2 2" xfId="1317" xr:uid="{1651EC89-D8EC-403A-9F47-EF99C6483DA9}"/>
    <cellStyle name="Normal 6 3 2 2 2 2" xfId="1318" xr:uid="{1BFDAF00-FAC8-4985-85B8-60DC07F728D9}"/>
    <cellStyle name="Normal 6 3 2 2 2 2 2" xfId="1319" xr:uid="{7F66A4E9-D594-404E-8B91-A4C7345172BD}"/>
    <cellStyle name="Normal 6 3 2 2 2 2 2 2" xfId="3919" xr:uid="{F3BB6DD0-F5E3-4004-BCFD-4E3C17027B12}"/>
    <cellStyle name="Normal 6 3 2 2 2 2 2 2 2" xfId="3920" xr:uid="{E82157DF-9C5C-474B-9299-72BE401D96D3}"/>
    <cellStyle name="Normal 6 3 2 2 2 2 2 3" xfId="3921" xr:uid="{D38D0E55-67EE-40C2-8E49-F31B255BE0F2}"/>
    <cellStyle name="Normal 6 3 2 2 2 2 3" xfId="1320" xr:uid="{DEA06089-01C7-4977-A3DF-95FA8AED2571}"/>
    <cellStyle name="Normal 6 3 2 2 2 2 3 2" xfId="3922" xr:uid="{96C76907-EFDE-4DB7-B9FD-326B3F2DF2C1}"/>
    <cellStyle name="Normal 6 3 2 2 2 2 4" xfId="1321" xr:uid="{0F0F4BBE-C0BD-4BCD-9B85-1C237575465F}"/>
    <cellStyle name="Normal 6 3 2 2 2 3" xfId="1322" xr:uid="{00FEDEDB-CDC9-4971-A3C9-8950610C3675}"/>
    <cellStyle name="Normal 6 3 2 2 2 3 2" xfId="1323" xr:uid="{0DCFA593-8D4C-435C-802E-0F89769778C3}"/>
    <cellStyle name="Normal 6 3 2 2 2 3 2 2" xfId="3923" xr:uid="{782BCE19-F3F6-43F3-8CD8-0235BBC0300E}"/>
    <cellStyle name="Normal 6 3 2 2 2 3 3" xfId="1324" xr:uid="{978D29D8-4ECF-46FF-BFBF-496E33744D16}"/>
    <cellStyle name="Normal 6 3 2 2 2 3 4" xfId="1325" xr:uid="{F48A1B96-522E-4267-9922-5ECCD8139A27}"/>
    <cellStyle name="Normal 6 3 2 2 2 4" xfId="1326" xr:uid="{05EDA745-36DB-4065-84C1-7BAF0B6CCFA1}"/>
    <cellStyle name="Normal 6 3 2 2 2 4 2" xfId="3924" xr:uid="{BF648145-D444-4F34-ABFC-690A11821A5C}"/>
    <cellStyle name="Normal 6 3 2 2 2 5" xfId="1327" xr:uid="{B4C6C297-248A-4B76-91D9-0F69CD29FEBE}"/>
    <cellStyle name="Normal 6 3 2 2 2 6" xfId="1328" xr:uid="{8299BF08-21FF-4C66-A062-382CC1793BD8}"/>
    <cellStyle name="Normal 6 3 2 2 3" xfId="1329" xr:uid="{5B42331B-4597-4BA1-9515-2A97D0855C53}"/>
    <cellStyle name="Normal 6 3 2 2 3 2" xfId="1330" xr:uid="{E6E94844-0DC6-4F7E-BEF9-37C0DE70A804}"/>
    <cellStyle name="Normal 6 3 2 2 3 2 2" xfId="1331" xr:uid="{58DB6C6B-E8AE-40D3-AF3F-0B57B3E9AB6B}"/>
    <cellStyle name="Normal 6 3 2 2 3 2 2 2" xfId="3925" xr:uid="{6CE7D10D-ECEE-447D-8179-98167FA22181}"/>
    <cellStyle name="Normal 6 3 2 2 3 2 2 2 2" xfId="3926" xr:uid="{8EFE1AD0-B495-4C47-874C-1F831DE89262}"/>
    <cellStyle name="Normal 6 3 2 2 3 2 2 3" xfId="3927" xr:uid="{83112E91-BE7B-4F0A-A090-FD5448453F2E}"/>
    <cellStyle name="Normal 6 3 2 2 3 2 3" xfId="1332" xr:uid="{BF6109AD-152B-4EA1-BAC9-975FD7BA7EE7}"/>
    <cellStyle name="Normal 6 3 2 2 3 2 3 2" xfId="3928" xr:uid="{4F9C7B4D-5E50-4BA7-9A8B-A9130EB14F12}"/>
    <cellStyle name="Normal 6 3 2 2 3 2 4" xfId="1333" xr:uid="{1BC8168A-5AB9-4A7D-9356-37E821A7F646}"/>
    <cellStyle name="Normal 6 3 2 2 3 3" xfId="1334" xr:uid="{CB77127D-C60B-4990-93C8-B129D896FFD6}"/>
    <cellStyle name="Normal 6 3 2 2 3 3 2" xfId="3929" xr:uid="{927E23D5-E9D7-4217-A7B2-17240C3A6957}"/>
    <cellStyle name="Normal 6 3 2 2 3 3 2 2" xfId="3930" xr:uid="{476E5E55-C9A8-4F2A-8367-90A32FB348B8}"/>
    <cellStyle name="Normal 6 3 2 2 3 3 3" xfId="3931" xr:uid="{A35E14F2-1D20-46BD-B900-167DD5654BA1}"/>
    <cellStyle name="Normal 6 3 2 2 3 4" xfId="1335" xr:uid="{6614522C-38F9-4694-B977-0A71140074A0}"/>
    <cellStyle name="Normal 6 3 2 2 3 4 2" xfId="3932" xr:uid="{E78EC089-2112-46B6-A1DD-7D8284DAE7CA}"/>
    <cellStyle name="Normal 6 3 2 2 3 5" xfId="1336" xr:uid="{74BFA3AD-38B3-4579-B6D3-AD3BB0BF5BD9}"/>
    <cellStyle name="Normal 6 3 2 2 4" xfId="1337" xr:uid="{8C985577-E017-4672-9658-1589A2ADA475}"/>
    <cellStyle name="Normal 6 3 2 2 4 2" xfId="1338" xr:uid="{BDD4EF9F-8F9F-44DA-AFC1-802D1D5A61DA}"/>
    <cellStyle name="Normal 6 3 2 2 4 2 2" xfId="3933" xr:uid="{7E7B2558-B355-44C9-A05B-649A25568C7F}"/>
    <cellStyle name="Normal 6 3 2 2 4 2 2 2" xfId="3934" xr:uid="{8A89B71A-C98A-46FB-A213-4CDD43AC8F9E}"/>
    <cellStyle name="Normal 6 3 2 2 4 2 3" xfId="3935" xr:uid="{657E9AE3-264E-4300-A6DC-3986E05381AE}"/>
    <cellStyle name="Normal 6 3 2 2 4 3" xfId="1339" xr:uid="{A5425CAF-5746-49D4-9246-8668EE5913B6}"/>
    <cellStyle name="Normal 6 3 2 2 4 3 2" xfId="3936" xr:uid="{D3AF6FCB-792C-480F-8AAD-6A3099CB8A37}"/>
    <cellStyle name="Normal 6 3 2 2 4 4" xfId="1340" xr:uid="{385F30E4-F942-4633-AA63-92EB6553DE65}"/>
    <cellStyle name="Normal 6 3 2 2 5" xfId="1341" xr:uid="{C0674FF6-1F03-4AFA-8254-C98255C7D988}"/>
    <cellStyle name="Normal 6 3 2 2 5 2" xfId="1342" xr:uid="{B7BB72CC-32D5-4287-837B-645F64C1D837}"/>
    <cellStyle name="Normal 6 3 2 2 5 2 2" xfId="3937" xr:uid="{1580F6A6-7C6A-446F-B173-4E9697B25358}"/>
    <cellStyle name="Normal 6 3 2 2 5 3" xfId="1343" xr:uid="{569DF7EC-6797-4F2F-8433-F6B0BE788358}"/>
    <cellStyle name="Normal 6 3 2 2 5 4" xfId="1344" xr:uid="{96937FB6-8393-4C8D-A20E-F1A587FAD6A8}"/>
    <cellStyle name="Normal 6 3 2 2 6" xfId="1345" xr:uid="{A352F0A5-19C2-40AF-AD35-C9AB69B4ADDC}"/>
    <cellStyle name="Normal 6 3 2 2 6 2" xfId="3938" xr:uid="{F9E22CA0-A8EB-466E-97FA-53CB8106A837}"/>
    <cellStyle name="Normal 6 3 2 2 7" xfId="1346" xr:uid="{D2B158B1-A213-45F5-A1F5-BAD297F734EE}"/>
    <cellStyle name="Normal 6 3 2 2 8" xfId="1347" xr:uid="{C98FB5CE-CD9A-4719-827B-522539A691AC}"/>
    <cellStyle name="Normal 6 3 2 3" xfId="1348" xr:uid="{4F43861E-53D8-4B8F-819B-1AFB51E39568}"/>
    <cellStyle name="Normal 6 3 2 3 2" xfId="1349" xr:uid="{65E10F11-6126-4684-92F1-291D0C6A7522}"/>
    <cellStyle name="Normal 6 3 2 3 2 2" xfId="1350" xr:uid="{BDF4E4DA-83A9-4508-B054-B3CADDFEAD62}"/>
    <cellStyle name="Normal 6 3 2 3 2 2 2" xfId="3939" xr:uid="{178FE059-198B-4184-9C68-335CF468D56F}"/>
    <cellStyle name="Normal 6 3 2 3 2 2 2 2" xfId="3940" xr:uid="{981C79F7-FDC5-4C2F-AA60-8EE700C2237A}"/>
    <cellStyle name="Normal 6 3 2 3 2 2 3" xfId="3941" xr:uid="{9A9186C1-6846-4932-B591-C064F1DCC10A}"/>
    <cellStyle name="Normal 6 3 2 3 2 3" xfId="1351" xr:uid="{96098EAF-AEF5-41E5-B0A0-C74CB46821DE}"/>
    <cellStyle name="Normal 6 3 2 3 2 3 2" xfId="3942" xr:uid="{64BEBE4C-3139-4AB9-A8C9-FF126E19050F}"/>
    <cellStyle name="Normal 6 3 2 3 2 4" xfId="1352" xr:uid="{900BD4CF-18E3-4A81-BA98-641881E0AEAA}"/>
    <cellStyle name="Normal 6 3 2 3 3" xfId="1353" xr:uid="{037A5641-0B7E-4618-B84F-F4D76D69FDB7}"/>
    <cellStyle name="Normal 6 3 2 3 3 2" xfId="1354" xr:uid="{352FAC5A-D307-4830-B3AA-C0191FC20893}"/>
    <cellStyle name="Normal 6 3 2 3 3 2 2" xfId="3943" xr:uid="{64248E3E-EF92-4ACD-A6D8-598BF3C0ED92}"/>
    <cellStyle name="Normal 6 3 2 3 3 3" xfId="1355" xr:uid="{75150D14-F6C7-4DDF-8B69-95A773ACEBC0}"/>
    <cellStyle name="Normal 6 3 2 3 3 4" xfId="1356" xr:uid="{91E54B3C-58CD-4568-A97B-0B0C79D80415}"/>
    <cellStyle name="Normal 6 3 2 3 4" xfId="1357" xr:uid="{3D7370A0-56A5-49D9-BCB1-33444E0CF829}"/>
    <cellStyle name="Normal 6 3 2 3 4 2" xfId="3944" xr:uid="{30CFD7B6-A67E-4AA4-B10B-240DA721226E}"/>
    <cellStyle name="Normal 6 3 2 3 5" xfId="1358" xr:uid="{36CD46E5-8B76-43AB-87F5-269D9C46F506}"/>
    <cellStyle name="Normal 6 3 2 3 6" xfId="1359" xr:uid="{33CBEDF7-CB55-46E1-A44B-3AF31B01BC33}"/>
    <cellStyle name="Normal 6 3 2 4" xfId="1360" xr:uid="{A76F4FBB-BD9F-47D5-A8CC-DDD37828A28F}"/>
    <cellStyle name="Normal 6 3 2 4 2" xfId="1361" xr:uid="{75849ABA-9E92-4E30-8488-763D76E9AD0D}"/>
    <cellStyle name="Normal 6 3 2 4 2 2" xfId="1362" xr:uid="{27E9664A-E9FA-4BE3-82CE-F8376F51045F}"/>
    <cellStyle name="Normal 6 3 2 4 2 2 2" xfId="3945" xr:uid="{C548D295-335D-4F25-8959-EB3D239E263F}"/>
    <cellStyle name="Normal 6 3 2 4 2 2 2 2" xfId="3946" xr:uid="{5B9B7DC1-B888-4B27-8CE6-3C1D3E4E9F0F}"/>
    <cellStyle name="Normal 6 3 2 4 2 2 3" xfId="3947" xr:uid="{19D4EC03-1BCD-491C-85D7-34653BF9D588}"/>
    <cellStyle name="Normal 6 3 2 4 2 3" xfId="1363" xr:uid="{F7C70206-0A4E-4C91-984C-C8D50CD47AD3}"/>
    <cellStyle name="Normal 6 3 2 4 2 3 2" xfId="3948" xr:uid="{85A5BAC0-192D-421C-93A2-33D33F39639C}"/>
    <cellStyle name="Normal 6 3 2 4 2 4" xfId="1364" xr:uid="{E608DA25-C82F-4964-B200-0543637ABD9B}"/>
    <cellStyle name="Normal 6 3 2 4 3" xfId="1365" xr:uid="{21282444-2469-4C56-BBA4-B788E887C1FB}"/>
    <cellStyle name="Normal 6 3 2 4 3 2" xfId="3949" xr:uid="{DC00C298-5208-460F-9F52-1906B0EC6EB8}"/>
    <cellStyle name="Normal 6 3 2 4 3 2 2" xfId="3950" xr:uid="{F0CCB70E-6AA3-41F7-89A8-7A7E3DF54342}"/>
    <cellStyle name="Normal 6 3 2 4 3 3" xfId="3951" xr:uid="{EEE5F095-4D25-4B5B-8A5A-691368944C83}"/>
    <cellStyle name="Normal 6 3 2 4 4" xfId="1366" xr:uid="{9D4AD6C2-3CEC-4C8E-BBB2-5B7C3FB113FE}"/>
    <cellStyle name="Normal 6 3 2 4 4 2" xfId="3952" xr:uid="{F6BEC604-599B-470E-820D-60196AD41F35}"/>
    <cellStyle name="Normal 6 3 2 4 5" xfId="1367" xr:uid="{122503C6-8B95-45B9-B4D8-E3B37DCC64F4}"/>
    <cellStyle name="Normal 6 3 2 5" xfId="1368" xr:uid="{5108AD36-436F-456F-9713-3776368636C8}"/>
    <cellStyle name="Normal 6 3 2 5 2" xfId="1369" xr:uid="{D855F158-B77D-4874-8714-DD4736661538}"/>
    <cellStyle name="Normal 6 3 2 5 2 2" xfId="3953" xr:uid="{04D7550A-FDC8-4A48-AF6B-59B3E91C3E50}"/>
    <cellStyle name="Normal 6 3 2 5 2 2 2" xfId="3954" xr:uid="{A2FE285D-007A-43A3-B210-4EFFDFA19ED1}"/>
    <cellStyle name="Normal 6 3 2 5 2 3" xfId="3955" xr:uid="{B4519DD6-57D9-468E-AF97-4D7982092DEC}"/>
    <cellStyle name="Normal 6 3 2 5 3" xfId="1370" xr:uid="{FEDB2CF1-DFAC-4D79-A01C-DACA84E3D441}"/>
    <cellStyle name="Normal 6 3 2 5 3 2" xfId="3956" xr:uid="{4DC4AAFA-21A1-4349-BE48-5E384C58F030}"/>
    <cellStyle name="Normal 6 3 2 5 4" xfId="1371" xr:uid="{484DFFC5-DE4F-493D-890A-A11DC95A68C8}"/>
    <cellStyle name="Normal 6 3 2 6" xfId="1372" xr:uid="{4C2BEDD0-73A6-460E-9B7F-14DB1B077278}"/>
    <cellStyle name="Normal 6 3 2 6 2" xfId="1373" xr:uid="{B0FB59DE-BD05-46BE-9A46-886B563D4499}"/>
    <cellStyle name="Normal 6 3 2 6 2 2" xfId="3957" xr:uid="{48AD51F6-D9BA-43DB-9BBF-773F21B97245}"/>
    <cellStyle name="Normal 6 3 2 6 3" xfId="1374" xr:uid="{64E3082E-461C-4C71-94F2-05FAEFC628D2}"/>
    <cellStyle name="Normal 6 3 2 6 4" xfId="1375" xr:uid="{2AF439FA-E86E-45A6-8200-3A49A7206211}"/>
    <cellStyle name="Normal 6 3 2 7" xfId="1376" xr:uid="{7EC194E2-AA16-4D5D-883D-E4DBD14DE537}"/>
    <cellStyle name="Normal 6 3 2 7 2" xfId="3958" xr:uid="{629388C9-54D5-4D7F-A52F-53E7225EF50A}"/>
    <cellStyle name="Normal 6 3 2 8" xfId="1377" xr:uid="{C65E1EFA-49D3-442C-B9CF-F5CBDB6EE608}"/>
    <cellStyle name="Normal 6 3 2 9" xfId="1378" xr:uid="{468A8BFC-27D6-4481-9E55-0FBDB07D58A2}"/>
    <cellStyle name="Normal 6 3 3" xfId="1379" xr:uid="{C03EABC3-EAC9-4161-93FA-F0C49CE8E8E1}"/>
    <cellStyle name="Normal 6 3 3 2" xfId="1380" xr:uid="{C9D3847E-28D3-484F-B79B-ED5BCDA81783}"/>
    <cellStyle name="Normal 6 3 3 2 2" xfId="1381" xr:uid="{54017F85-EFC8-4E66-9908-9546AD4A5F7D}"/>
    <cellStyle name="Normal 6 3 3 2 2 2" xfId="1382" xr:uid="{F5B08255-51D5-46D0-8D0D-60CCC7F9729A}"/>
    <cellStyle name="Normal 6 3 3 2 2 2 2" xfId="3959" xr:uid="{FE82D3F9-D4AD-4526-BB17-555295DD5218}"/>
    <cellStyle name="Normal 6 3 3 2 2 2 2 2" xfId="3960" xr:uid="{24BE2F28-184E-4B54-8063-E0F4C93EF8F1}"/>
    <cellStyle name="Normal 6 3 3 2 2 2 3" xfId="3961" xr:uid="{954415D4-DA46-46DB-BE66-8E545E8DDD9C}"/>
    <cellStyle name="Normal 6 3 3 2 2 3" xfId="1383" xr:uid="{5CEED65C-5E72-444D-8FAF-651559DB0D62}"/>
    <cellStyle name="Normal 6 3 3 2 2 3 2" xfId="3962" xr:uid="{E05D585E-B4B2-474F-8771-0CD3141DC736}"/>
    <cellStyle name="Normal 6 3 3 2 2 4" xfId="1384" xr:uid="{41006A6E-61FD-42C7-8BF8-9851495ABB0E}"/>
    <cellStyle name="Normal 6 3 3 2 3" xfId="1385" xr:uid="{6EB7B8F6-AE4B-4D4F-BD05-232FC3BB746F}"/>
    <cellStyle name="Normal 6 3 3 2 3 2" xfId="1386" xr:uid="{051AFB5E-A941-48AE-BFD4-9A209EBEE1F5}"/>
    <cellStyle name="Normal 6 3 3 2 3 2 2" xfId="3963" xr:uid="{2DE52710-90B6-4968-A7B2-C0E56E8A0A5E}"/>
    <cellStyle name="Normal 6 3 3 2 3 3" xfId="1387" xr:uid="{55EF5414-A21C-45F9-AEAD-ECAA77C07BE9}"/>
    <cellStyle name="Normal 6 3 3 2 3 4" xfId="1388" xr:uid="{7CD4EFCC-5B59-4DFA-B160-F40FB75F7C41}"/>
    <cellStyle name="Normal 6 3 3 2 4" xfId="1389" xr:uid="{81F22E7C-F998-4527-9FD4-6D6F6F034234}"/>
    <cellStyle name="Normal 6 3 3 2 4 2" xfId="3964" xr:uid="{15B6A262-5B62-46C1-84BA-5F7DE1210D6B}"/>
    <cellStyle name="Normal 6 3 3 2 5" xfId="1390" xr:uid="{43C263C9-64AD-43A7-9051-F1C4955E9EFD}"/>
    <cellStyle name="Normal 6 3 3 2 6" xfId="1391" xr:uid="{EF644E03-9B3D-4650-B0F3-EEDEEE439E1C}"/>
    <cellStyle name="Normal 6 3 3 3" xfId="1392" xr:uid="{1D25EA5C-1E9F-48B8-9A14-B6BC23791C46}"/>
    <cellStyle name="Normal 6 3 3 3 2" xfId="1393" xr:uid="{DBD6C4B7-2B35-4EE6-A467-99E2104CE103}"/>
    <cellStyle name="Normal 6 3 3 3 2 2" xfId="1394" xr:uid="{E65033E4-F622-4984-B2F2-B079A0B5AD95}"/>
    <cellStyle name="Normal 6 3 3 3 2 2 2" xfId="3965" xr:uid="{0E2F53C2-9451-4913-8414-3AFF4016EAA1}"/>
    <cellStyle name="Normal 6 3 3 3 2 2 2 2" xfId="3966" xr:uid="{02237B62-A3CD-4532-969F-056C740A3300}"/>
    <cellStyle name="Normal 6 3 3 3 2 2 3" xfId="3967" xr:uid="{76FEB174-6F5C-4415-B0BA-C420467D9887}"/>
    <cellStyle name="Normal 6 3 3 3 2 3" xfId="1395" xr:uid="{0AFE259D-2871-47CD-97DD-AC771D420C98}"/>
    <cellStyle name="Normal 6 3 3 3 2 3 2" xfId="3968" xr:uid="{910B5FA3-3A5D-40C2-BF2F-D2F1D0817185}"/>
    <cellStyle name="Normal 6 3 3 3 2 4" xfId="1396" xr:uid="{8242EE45-5BAE-4E2E-8906-207E522DA6CB}"/>
    <cellStyle name="Normal 6 3 3 3 3" xfId="1397" xr:uid="{3964BB4F-7D1C-40D8-A648-FBB1B7BD6D6A}"/>
    <cellStyle name="Normal 6 3 3 3 3 2" xfId="3969" xr:uid="{214331E4-5238-443C-9312-51F1A4658C72}"/>
    <cellStyle name="Normal 6 3 3 3 3 2 2" xfId="3970" xr:uid="{6433F5E3-08B5-40E8-846B-244192DF4BB5}"/>
    <cellStyle name="Normal 6 3 3 3 3 3" xfId="3971" xr:uid="{D2BE212E-8311-4060-AAA0-2F1875AD4555}"/>
    <cellStyle name="Normal 6 3 3 3 4" xfId="1398" xr:uid="{8B52C067-ABFC-4ADC-AC20-47ED3C767A0A}"/>
    <cellStyle name="Normal 6 3 3 3 4 2" xfId="3972" xr:uid="{4DC34537-2A03-4F84-AA63-179143EACCBF}"/>
    <cellStyle name="Normal 6 3 3 3 5" xfId="1399" xr:uid="{53F9BAEB-681E-4D9E-9678-B65C56D72DE8}"/>
    <cellStyle name="Normal 6 3 3 4" xfId="1400" xr:uid="{2958CA45-9419-41DA-89A5-2EE566D52FEE}"/>
    <cellStyle name="Normal 6 3 3 4 2" xfId="1401" xr:uid="{EBA84EA2-107F-4354-B5F2-D971773EB478}"/>
    <cellStyle name="Normal 6 3 3 4 2 2" xfId="3973" xr:uid="{FE221170-3655-4BB7-9383-37BF1EC4B4B9}"/>
    <cellStyle name="Normal 6 3 3 4 2 2 2" xfId="3974" xr:uid="{9991AEDB-131C-4DC7-9446-1181C3BDDF77}"/>
    <cellStyle name="Normal 6 3 3 4 2 3" xfId="3975" xr:uid="{668B9003-0A80-4F42-AC29-3F183519C19F}"/>
    <cellStyle name="Normal 6 3 3 4 3" xfId="1402" xr:uid="{114D77EC-211D-4C93-9187-827501758659}"/>
    <cellStyle name="Normal 6 3 3 4 3 2" xfId="3976" xr:uid="{7394993A-BD73-47C9-B990-841FEE30EF12}"/>
    <cellStyle name="Normal 6 3 3 4 4" xfId="1403" xr:uid="{A5FAA9EE-D294-4427-8EDF-9E4A1535DF8E}"/>
    <cellStyle name="Normal 6 3 3 5" xfId="1404" xr:uid="{D2D97784-F8CC-401E-92F5-F52A696E583C}"/>
    <cellStyle name="Normal 6 3 3 5 2" xfId="1405" xr:uid="{C2AD7960-2D9B-49B4-B3CE-D2E9DF321A2D}"/>
    <cellStyle name="Normal 6 3 3 5 2 2" xfId="3977" xr:uid="{A914B83E-817F-4EE7-86A2-1076E4792BDE}"/>
    <cellStyle name="Normal 6 3 3 5 3" xfId="1406" xr:uid="{852A7071-E3AB-40ED-8A5B-9CC4003AF55A}"/>
    <cellStyle name="Normal 6 3 3 5 4" xfId="1407" xr:uid="{4355A3E7-81D9-4A3A-9BDF-6C5291FA3148}"/>
    <cellStyle name="Normal 6 3 3 6" xfId="1408" xr:uid="{A475A7F1-C344-434C-A169-99EE38D2FE02}"/>
    <cellStyle name="Normal 6 3 3 6 2" xfId="3978" xr:uid="{D0CD1B6C-3DEA-4602-A1BB-43D49B8CE56F}"/>
    <cellStyle name="Normal 6 3 3 7" xfId="1409" xr:uid="{8BAFD478-D6BD-4185-B2EA-2028B7E87C03}"/>
    <cellStyle name="Normal 6 3 3 8" xfId="1410" xr:uid="{FDFA6FEB-342F-4C9D-A227-4D9C9661AAB4}"/>
    <cellStyle name="Normal 6 3 4" xfId="1411" xr:uid="{732E5368-14D7-475A-8DAF-BE6F1C7DD85B}"/>
    <cellStyle name="Normal 6 3 4 2" xfId="1412" xr:uid="{20C0A0EC-8021-44FB-86B9-84337FCAAF5C}"/>
    <cellStyle name="Normal 6 3 4 2 2" xfId="1413" xr:uid="{7F0123D4-2FAA-45B1-B785-F8623E17CB9F}"/>
    <cellStyle name="Normal 6 3 4 2 2 2" xfId="1414" xr:uid="{0FE8B64F-9F0C-4AC0-9654-79996CA9208D}"/>
    <cellStyle name="Normal 6 3 4 2 2 2 2" xfId="3979" xr:uid="{6C2DB46C-E191-43E9-91C4-E44C82F7B575}"/>
    <cellStyle name="Normal 6 3 4 2 2 3" xfId="1415" xr:uid="{50A6BBFA-7BED-4A80-B9DE-6C1E8B35EF38}"/>
    <cellStyle name="Normal 6 3 4 2 2 4" xfId="1416" xr:uid="{BD93C808-658B-48E1-B8B7-A65FF685FFBD}"/>
    <cellStyle name="Normal 6 3 4 2 3" xfId="1417" xr:uid="{B9D978DB-F417-40DB-9117-54EE8B688E3C}"/>
    <cellStyle name="Normal 6 3 4 2 3 2" xfId="3980" xr:uid="{50D83E97-7545-4318-88DE-5324EEAF9780}"/>
    <cellStyle name="Normal 6 3 4 2 4" xfId="1418" xr:uid="{42F19165-1C49-4A86-92C6-80C0524844AA}"/>
    <cellStyle name="Normal 6 3 4 2 5" xfId="1419" xr:uid="{5B7E2654-14B7-47F0-BAD8-C059C0667DF6}"/>
    <cellStyle name="Normal 6 3 4 3" xfId="1420" xr:uid="{8A7C117F-7210-4A74-BC23-EE10F8EA0B71}"/>
    <cellStyle name="Normal 6 3 4 3 2" xfId="1421" xr:uid="{1B8A2CE2-E1E0-41D9-9B39-0D20A7967368}"/>
    <cellStyle name="Normal 6 3 4 3 2 2" xfId="3981" xr:uid="{41E67484-A7AF-4BBB-AE41-E2866DC74505}"/>
    <cellStyle name="Normal 6 3 4 3 3" xfId="1422" xr:uid="{912A9B2B-46B6-4819-86CB-7BC0C3D61FEC}"/>
    <cellStyle name="Normal 6 3 4 3 4" xfId="1423" xr:uid="{7A52F8CC-97E4-421B-9D2C-884C052F23D9}"/>
    <cellStyle name="Normal 6 3 4 4" xfId="1424" xr:uid="{832C8234-F22D-4D56-9D7A-54AB30884300}"/>
    <cellStyle name="Normal 6 3 4 4 2" xfId="1425" xr:uid="{0A998069-628D-40C1-A62D-4A929557C0D7}"/>
    <cellStyle name="Normal 6 3 4 4 3" xfId="1426" xr:uid="{6F06B524-563E-4F96-8C7E-7CF51C703A44}"/>
    <cellStyle name="Normal 6 3 4 4 4" xfId="1427" xr:uid="{03FCF656-B38D-4E28-A63E-CF2246E2CDFA}"/>
    <cellStyle name="Normal 6 3 4 5" xfId="1428" xr:uid="{E7DED5CF-51E1-4D08-945C-60C285E5B680}"/>
    <cellStyle name="Normal 6 3 4 6" xfId="1429" xr:uid="{99F23F8F-BB2B-4409-8905-FC55A1926266}"/>
    <cellStyle name="Normal 6 3 4 7" xfId="1430" xr:uid="{F44F20B4-23A2-4A61-B6EB-F2BC8E7EA6E7}"/>
    <cellStyle name="Normal 6 3 5" xfId="1431" xr:uid="{4314CF1B-07F6-40CE-96BB-737A09F8868B}"/>
    <cellStyle name="Normal 6 3 5 2" xfId="1432" xr:uid="{959343EE-EACC-4258-A522-12ED430F2944}"/>
    <cellStyle name="Normal 6 3 5 2 2" xfId="1433" xr:uid="{1913C491-75D9-42EC-9BB1-6A3103E974F3}"/>
    <cellStyle name="Normal 6 3 5 2 2 2" xfId="3982" xr:uid="{D87C5845-8337-4303-8CBE-BAE9A03361B4}"/>
    <cellStyle name="Normal 6 3 5 2 2 2 2" xfId="3983" xr:uid="{B702B644-FDAE-46F7-88F4-831979692E56}"/>
    <cellStyle name="Normal 6 3 5 2 2 3" xfId="3984" xr:uid="{E2039998-9B3D-4988-90AC-6F49BC23FCE3}"/>
    <cellStyle name="Normal 6 3 5 2 3" xfId="1434" xr:uid="{B4406A2E-1DF5-4A8A-AC69-E858EF2ECD01}"/>
    <cellStyle name="Normal 6 3 5 2 3 2" xfId="3985" xr:uid="{2C65706C-DAE3-44BE-98E4-6C75C8A77FF2}"/>
    <cellStyle name="Normal 6 3 5 2 4" xfId="1435" xr:uid="{2B9D4B33-B8E7-4498-AE86-A5B35ABFBC68}"/>
    <cellStyle name="Normal 6 3 5 3" xfId="1436" xr:uid="{4F3D14ED-106F-4EBC-BAAA-C8429E620225}"/>
    <cellStyle name="Normal 6 3 5 3 2" xfId="1437" xr:uid="{82146673-692B-4A75-93DB-ED0775265A70}"/>
    <cellStyle name="Normal 6 3 5 3 2 2" xfId="3986" xr:uid="{90DE4842-3E03-43C0-B80A-8729932A00D5}"/>
    <cellStyle name="Normal 6 3 5 3 3" xfId="1438" xr:uid="{8C2D1232-235D-4DF7-B7B0-CA6E81212DCC}"/>
    <cellStyle name="Normal 6 3 5 3 4" xfId="1439" xr:uid="{0F658784-4AE2-40B9-975E-87022BBD0044}"/>
    <cellStyle name="Normal 6 3 5 4" xfId="1440" xr:uid="{C20A092F-0255-4D7E-9B8C-C7704D0C5294}"/>
    <cellStyle name="Normal 6 3 5 4 2" xfId="3987" xr:uid="{1FBEF9F3-16C4-4E00-A641-1D50E7B7B423}"/>
    <cellStyle name="Normal 6 3 5 5" xfId="1441" xr:uid="{B549E82E-80B5-4345-A810-9F756019D2AB}"/>
    <cellStyle name="Normal 6 3 5 6" xfId="1442" xr:uid="{765BFBE9-8651-402F-9459-6A16C06373CA}"/>
    <cellStyle name="Normal 6 3 6" xfId="1443" xr:uid="{7ECD32FB-B861-46A6-BB8E-A2E4268426FE}"/>
    <cellStyle name="Normal 6 3 6 2" xfId="1444" xr:uid="{58FC5AC3-803E-495F-9134-33A262F055D2}"/>
    <cellStyle name="Normal 6 3 6 2 2" xfId="1445" xr:uid="{C5EDC7A4-B035-42F9-8BA3-A970316657FF}"/>
    <cellStyle name="Normal 6 3 6 2 2 2" xfId="3988" xr:uid="{B602DAD6-74D6-4F1A-BF90-E70C64C96097}"/>
    <cellStyle name="Normal 6 3 6 2 3" xfId="1446" xr:uid="{10D9CEED-7B63-4C86-BF5A-783CE43162F1}"/>
    <cellStyle name="Normal 6 3 6 2 4" xfId="1447" xr:uid="{A3074C86-DE54-4C9C-AC3C-B542D6177E0F}"/>
    <cellStyle name="Normal 6 3 6 3" xfId="1448" xr:uid="{6F0377AC-5113-4957-A971-39CCF3D35E53}"/>
    <cellStyle name="Normal 6 3 6 3 2" xfId="3989" xr:uid="{3AA70C8F-0FA0-453A-AD79-1566BC4F3AF6}"/>
    <cellStyle name="Normal 6 3 6 4" xfId="1449" xr:uid="{4665EB72-D3EF-4FBF-BA1D-AD22D498A3D6}"/>
    <cellStyle name="Normal 6 3 6 5" xfId="1450" xr:uid="{A7A69FE3-9AE9-405F-A38C-1D141E6CD574}"/>
    <cellStyle name="Normal 6 3 7" xfId="1451" xr:uid="{37634BD8-C5BF-436B-952A-330FD3ACC2AE}"/>
    <cellStyle name="Normal 6 3 7 2" xfId="1452" xr:uid="{1B710210-0240-48BF-91A9-A278A62CCDDE}"/>
    <cellStyle name="Normal 6 3 7 2 2" xfId="3990" xr:uid="{4FF15E8A-4FD6-42A7-B085-AEE26521CF64}"/>
    <cellStyle name="Normal 6 3 7 3" xfId="1453" xr:uid="{1282A3FD-0E76-41C1-9019-97FBED5F91D3}"/>
    <cellStyle name="Normal 6 3 7 4" xfId="1454" xr:uid="{56CFA1F6-F7B0-4E61-B80C-325481D60C1F}"/>
    <cellStyle name="Normal 6 3 8" xfId="1455" xr:uid="{A379CE48-D9F1-4A3F-A21A-8BAB24D2B7AF}"/>
    <cellStyle name="Normal 6 3 8 2" xfId="1456" xr:uid="{FF1E55AA-4AB1-4159-BC09-00FA40871599}"/>
    <cellStyle name="Normal 6 3 8 3" xfId="1457" xr:uid="{8D7415B0-C3B7-483D-81DF-953ED736F9E0}"/>
    <cellStyle name="Normal 6 3 8 4" xfId="1458" xr:uid="{19EC8FB4-A2AD-446D-BD21-87852F957FC6}"/>
    <cellStyle name="Normal 6 3 9" xfId="1459" xr:uid="{0FCA10B7-E946-4391-9395-77BC3139360F}"/>
    <cellStyle name="Normal 6 3 9 2" xfId="4709" xr:uid="{1C574FC3-9C7A-4887-B0A2-1CA4D9C6377A}"/>
    <cellStyle name="Normal 6 4" xfId="1460" xr:uid="{C95F7C0C-593D-485C-BE89-7A2ADA230E0B}"/>
    <cellStyle name="Normal 6 4 10" xfId="1461" xr:uid="{530083B4-7D2F-4904-88AD-4580A0D34C58}"/>
    <cellStyle name="Normal 6 4 11" xfId="1462" xr:uid="{6A0D596A-8B44-43BF-A555-A6050631AACE}"/>
    <cellStyle name="Normal 6 4 2" xfId="1463" xr:uid="{2615A503-9861-4ADD-B65D-CAFC9C56B0F3}"/>
    <cellStyle name="Normal 6 4 2 2" xfId="1464" xr:uid="{2A792BF9-E305-45D0-860B-0866BAB64F52}"/>
    <cellStyle name="Normal 6 4 2 2 2" xfId="1465" xr:uid="{8E677B4C-626C-48B0-80DB-6DF90B12C6CB}"/>
    <cellStyle name="Normal 6 4 2 2 2 2" xfId="1466" xr:uid="{D57D035A-7B27-4C85-9FC5-CC1A023C3F81}"/>
    <cellStyle name="Normal 6 4 2 2 2 2 2" xfId="1467" xr:uid="{F820824C-C882-4B01-817E-C7B161C7B1CE}"/>
    <cellStyle name="Normal 6 4 2 2 2 2 2 2" xfId="3991" xr:uid="{27BF0973-FFAF-42B3-A527-24E2486F38E7}"/>
    <cellStyle name="Normal 6 4 2 2 2 2 3" xfId="1468" xr:uid="{B9CC7592-CDBB-475C-AFE9-9EED4EE65DEE}"/>
    <cellStyle name="Normal 6 4 2 2 2 2 4" xfId="1469" xr:uid="{6F1A4100-654B-4A09-BB16-9A9921213307}"/>
    <cellStyle name="Normal 6 4 2 2 2 3" xfId="1470" xr:uid="{C1C1DB39-A47B-4A94-A456-85E46E91A42D}"/>
    <cellStyle name="Normal 6 4 2 2 2 3 2" xfId="1471" xr:uid="{423BC40D-D503-4373-A529-21D166E301E5}"/>
    <cellStyle name="Normal 6 4 2 2 2 3 3" xfId="1472" xr:uid="{7C1916BD-E145-4427-8AA5-38FC6BE053D6}"/>
    <cellStyle name="Normal 6 4 2 2 2 3 4" xfId="1473" xr:uid="{9EBAEE0C-5A69-4FBD-85A9-24BE26C24401}"/>
    <cellStyle name="Normal 6 4 2 2 2 4" xfId="1474" xr:uid="{15BAB076-F12E-4650-B94F-FC7E1C12458A}"/>
    <cellStyle name="Normal 6 4 2 2 2 5" xfId="1475" xr:uid="{5451CCB5-30C0-4E72-B8D3-5BDD475A19D5}"/>
    <cellStyle name="Normal 6 4 2 2 2 6" xfId="1476" xr:uid="{7143EEDA-0267-45F1-93C8-ED3D908D0018}"/>
    <cellStyle name="Normal 6 4 2 2 3" xfId="1477" xr:uid="{62DAA7FE-C74C-4EA9-83D2-C83FDB9B37CF}"/>
    <cellStyle name="Normal 6 4 2 2 3 2" xfId="1478" xr:uid="{47E01850-79A0-4666-834F-61E96D4B5254}"/>
    <cellStyle name="Normal 6 4 2 2 3 2 2" xfId="1479" xr:uid="{226AFF1A-B35C-4797-836E-EBAC9FA1B9A4}"/>
    <cellStyle name="Normal 6 4 2 2 3 2 3" xfId="1480" xr:uid="{52D314E8-39C4-451F-8D14-F603A6532DBC}"/>
    <cellStyle name="Normal 6 4 2 2 3 2 4" xfId="1481" xr:uid="{0D8984D6-CC23-49ED-A42E-AD0A2ECDB229}"/>
    <cellStyle name="Normal 6 4 2 2 3 3" xfId="1482" xr:uid="{241BEA25-9215-48E0-B00C-CBF8B2F7C7BA}"/>
    <cellStyle name="Normal 6 4 2 2 3 4" xfId="1483" xr:uid="{47C068A0-C4A1-47BD-8DEE-F4982705C8AF}"/>
    <cellStyle name="Normal 6 4 2 2 3 5" xfId="1484" xr:uid="{EC008C76-9773-4B9B-9E57-6D34121AAD40}"/>
    <cellStyle name="Normal 6 4 2 2 4" xfId="1485" xr:uid="{D5A88DEA-B1D3-4D9C-ADA4-E49040CE5238}"/>
    <cellStyle name="Normal 6 4 2 2 4 2" xfId="1486" xr:uid="{A5319AE7-0DDB-4A93-B074-EB29ADC19952}"/>
    <cellStyle name="Normal 6 4 2 2 4 3" xfId="1487" xr:uid="{7CBAF966-B04B-4578-ADAE-2EDAE72DAC3E}"/>
    <cellStyle name="Normal 6 4 2 2 4 4" xfId="1488" xr:uid="{149ACC77-1D5E-4CA9-98AB-048B708879E6}"/>
    <cellStyle name="Normal 6 4 2 2 5" xfId="1489" xr:uid="{1741F494-0CF8-452F-A8A9-7CD1427964CF}"/>
    <cellStyle name="Normal 6 4 2 2 5 2" xfId="1490" xr:uid="{A293F69F-63CD-42B1-B900-44CC4420F40D}"/>
    <cellStyle name="Normal 6 4 2 2 5 3" xfId="1491" xr:uid="{9A6D63AC-AFE8-44F9-9FCC-30C2DA98A577}"/>
    <cellStyle name="Normal 6 4 2 2 5 4" xfId="1492" xr:uid="{71CE75B7-C295-48F6-A92A-8DC13266BD36}"/>
    <cellStyle name="Normal 6 4 2 2 6" xfId="1493" xr:uid="{01DF3D15-BF82-4770-AF24-82303D763E61}"/>
    <cellStyle name="Normal 6 4 2 2 7" xfId="1494" xr:uid="{B9BFAD3A-B8D0-412B-8575-6AABFF411A98}"/>
    <cellStyle name="Normal 6 4 2 2 8" xfId="1495" xr:uid="{0E574CF3-1140-4C6A-A48F-E1FD08E1DDFD}"/>
    <cellStyle name="Normal 6 4 2 3" xfId="1496" xr:uid="{094E6774-D7EA-4484-B03F-9CD28A937688}"/>
    <cellStyle name="Normal 6 4 2 3 2" xfId="1497" xr:uid="{78F9B7B9-2319-4D34-9EBB-57C925025206}"/>
    <cellStyle name="Normal 6 4 2 3 2 2" xfId="1498" xr:uid="{D075D494-6C82-41C6-AD30-D3020D0CE8F6}"/>
    <cellStyle name="Normal 6 4 2 3 2 2 2" xfId="3992" xr:uid="{E6B8314A-A4B0-400A-A592-FE504476963B}"/>
    <cellStyle name="Normal 6 4 2 3 2 2 2 2" xfId="3993" xr:uid="{B031983F-4F70-4A8D-A338-98B6CB5A997E}"/>
    <cellStyle name="Normal 6 4 2 3 2 2 3" xfId="3994" xr:uid="{BC6BC90A-0FB0-46AC-9E33-B8231C7E72E0}"/>
    <cellStyle name="Normal 6 4 2 3 2 3" xfId="1499" xr:uid="{B73A730C-5823-479B-A8F9-E1EDDAA8D833}"/>
    <cellStyle name="Normal 6 4 2 3 2 3 2" xfId="3995" xr:uid="{50C1D0C8-12CB-43C6-8F83-96F0CE1A45E9}"/>
    <cellStyle name="Normal 6 4 2 3 2 4" xfId="1500" xr:uid="{16DC5515-63D5-490D-9D4A-3C9F5D902558}"/>
    <cellStyle name="Normal 6 4 2 3 3" xfId="1501" xr:uid="{EAACDBBA-AD40-4FD3-84AC-C86AA38063BE}"/>
    <cellStyle name="Normal 6 4 2 3 3 2" xfId="1502" xr:uid="{D857D874-A2C0-4641-B70E-538AB1E00515}"/>
    <cellStyle name="Normal 6 4 2 3 3 2 2" xfId="3996" xr:uid="{1D14CC95-B5E3-4DD4-9C9F-B9A3EC13F498}"/>
    <cellStyle name="Normal 6 4 2 3 3 3" xfId="1503" xr:uid="{7BADA971-3056-47DF-9CAE-CBB66F3A9277}"/>
    <cellStyle name="Normal 6 4 2 3 3 4" xfId="1504" xr:uid="{E342F59A-2747-4053-8753-1707CF02C3D1}"/>
    <cellStyle name="Normal 6 4 2 3 4" xfId="1505" xr:uid="{FD8896D6-FEB6-45DD-8E12-435DCC351B19}"/>
    <cellStyle name="Normal 6 4 2 3 4 2" xfId="3997" xr:uid="{CE790D67-B643-4258-A3C3-E6E24AD53038}"/>
    <cellStyle name="Normal 6 4 2 3 5" xfId="1506" xr:uid="{048660E8-88A3-4B84-8B11-1E26DEFF2AFA}"/>
    <cellStyle name="Normal 6 4 2 3 6" xfId="1507" xr:uid="{27E77386-3DDE-47E5-98FC-3B6197F834D6}"/>
    <cellStyle name="Normal 6 4 2 4" xfId="1508" xr:uid="{F251F451-8C6E-4CA0-BF58-F1CF953FBED1}"/>
    <cellStyle name="Normal 6 4 2 4 2" xfId="1509" xr:uid="{771EB175-03A6-49B3-8181-9F1F300BF85F}"/>
    <cellStyle name="Normal 6 4 2 4 2 2" xfId="1510" xr:uid="{14631956-C09C-4DCB-8CEC-25258FA4F58D}"/>
    <cellStyle name="Normal 6 4 2 4 2 2 2" xfId="3998" xr:uid="{09BD4FBB-A82A-465C-AB95-CA626420C32E}"/>
    <cellStyle name="Normal 6 4 2 4 2 3" xfId="1511" xr:uid="{E29B8810-F986-4787-9ADF-C33C5220C7AE}"/>
    <cellStyle name="Normal 6 4 2 4 2 4" xfId="1512" xr:uid="{211392BD-73E6-431D-9C08-355717D72B9D}"/>
    <cellStyle name="Normal 6 4 2 4 3" xfId="1513" xr:uid="{DE046FA3-1359-411B-97A1-05DC45573D3A}"/>
    <cellStyle name="Normal 6 4 2 4 3 2" xfId="3999" xr:uid="{FB666463-1382-4417-A1B1-5B0C7DB2A249}"/>
    <cellStyle name="Normal 6 4 2 4 4" xfId="1514" xr:uid="{E60E1B0D-CDE2-48A9-AB42-2ED20AEFA5CE}"/>
    <cellStyle name="Normal 6 4 2 4 5" xfId="1515" xr:uid="{0CF77A93-F5A8-4515-B937-95805BB73CF2}"/>
    <cellStyle name="Normal 6 4 2 5" xfId="1516" xr:uid="{4B3790C2-4E70-4CA2-8BF3-716B634A052D}"/>
    <cellStyle name="Normal 6 4 2 5 2" xfId="1517" xr:uid="{77C76407-64B9-4DAB-916E-E76AF9C366C5}"/>
    <cellStyle name="Normal 6 4 2 5 2 2" xfId="4000" xr:uid="{3A703F55-0F6D-4C92-9097-15559AB6BF70}"/>
    <cellStyle name="Normal 6 4 2 5 3" xfId="1518" xr:uid="{15ADCBB7-522B-47D3-A7B2-67B0B3E20642}"/>
    <cellStyle name="Normal 6 4 2 5 4" xfId="1519" xr:uid="{A1A1AC25-A7C7-4695-8D06-0756AA65883C}"/>
    <cellStyle name="Normal 6 4 2 6" xfId="1520" xr:uid="{E75B2038-5C67-417D-8277-E2E08690DCF9}"/>
    <cellStyle name="Normal 6 4 2 6 2" xfId="1521" xr:uid="{6BC60D9D-4CF9-43BC-978D-F516CC570B52}"/>
    <cellStyle name="Normal 6 4 2 6 3" xfId="1522" xr:uid="{569147D8-7271-4166-9898-0EBDC359C1AF}"/>
    <cellStyle name="Normal 6 4 2 6 4" xfId="1523" xr:uid="{B016A600-D6AA-45F3-B93C-00FE1BEC5D99}"/>
    <cellStyle name="Normal 6 4 2 7" xfId="1524" xr:uid="{55432610-CC36-4098-AB51-F838FEAA1240}"/>
    <cellStyle name="Normal 6 4 2 8" xfId="1525" xr:uid="{2880A643-E89D-40E6-BB3F-4293970CC9EB}"/>
    <cellStyle name="Normal 6 4 2 9" xfId="1526" xr:uid="{28FC80B7-B7F9-4768-A7AB-C73070D6D150}"/>
    <cellStyle name="Normal 6 4 3" xfId="1527" xr:uid="{B7AEB056-DC8B-46A6-B362-A10AC5FD60FA}"/>
    <cellStyle name="Normal 6 4 3 2" xfId="1528" xr:uid="{EC1A2F7B-F95B-4A3A-B3D1-6E867E349620}"/>
    <cellStyle name="Normal 6 4 3 2 2" xfId="1529" xr:uid="{F7EB0847-CCD8-45D8-9FD6-A23E97AF735F}"/>
    <cellStyle name="Normal 6 4 3 2 2 2" xfId="1530" xr:uid="{52C80CE9-DDF5-4840-98C9-0CF3C62E06A6}"/>
    <cellStyle name="Normal 6 4 3 2 2 2 2" xfId="4001" xr:uid="{630FD892-8A72-4473-978A-ADE179D33C39}"/>
    <cellStyle name="Normal 6 4 3 2 2 2 2 2" xfId="4647" xr:uid="{2238AAFE-1738-4719-A0A6-583D652E4354}"/>
    <cellStyle name="Normal 6 4 3 2 2 2 3" xfId="4648" xr:uid="{84266E76-1627-4ABE-A2A5-8C01534906EB}"/>
    <cellStyle name="Normal 6 4 3 2 2 3" xfId="1531" xr:uid="{F097489A-B985-4C00-9446-5340F685A06B}"/>
    <cellStyle name="Normal 6 4 3 2 2 3 2" xfId="4649" xr:uid="{B4CB3603-BEBD-4A57-9F76-C68200CEA31F}"/>
    <cellStyle name="Normal 6 4 3 2 2 4" xfId="1532" xr:uid="{CC5AEB4B-15DF-4FF3-AE75-906652E2B1FE}"/>
    <cellStyle name="Normal 6 4 3 2 3" xfId="1533" xr:uid="{5008CF62-A0F9-44DB-8BA0-847DCAF3A3F6}"/>
    <cellStyle name="Normal 6 4 3 2 3 2" xfId="1534" xr:uid="{C949452F-EE53-4140-84BC-2D2341BA35E0}"/>
    <cellStyle name="Normal 6 4 3 2 3 2 2" xfId="4650" xr:uid="{9A104D7A-A318-4807-A4D9-92DFE26F7CDC}"/>
    <cellStyle name="Normal 6 4 3 2 3 3" xfId="1535" xr:uid="{19B7E0A2-D1FB-484E-B16E-26F8592F4082}"/>
    <cellStyle name="Normal 6 4 3 2 3 4" xfId="1536" xr:uid="{F74FB83B-7700-4C18-A0D8-0310D7CB2315}"/>
    <cellStyle name="Normal 6 4 3 2 4" xfId="1537" xr:uid="{E14D7B63-0945-48D2-9F33-9C49F1F9A188}"/>
    <cellStyle name="Normal 6 4 3 2 4 2" xfId="4651" xr:uid="{143D63D2-669E-4B45-8276-C0763AAA3891}"/>
    <cellStyle name="Normal 6 4 3 2 5" xfId="1538" xr:uid="{C4716425-CE86-41C6-A062-67E090C22FF4}"/>
    <cellStyle name="Normal 6 4 3 2 6" xfId="1539" xr:uid="{8FD5F87E-23D4-4889-9101-3C6AC81C7081}"/>
    <cellStyle name="Normal 6 4 3 3" xfId="1540" xr:uid="{60864E44-3EE3-44F9-9063-B15CC13460E0}"/>
    <cellStyle name="Normal 6 4 3 3 2" xfId="1541" xr:uid="{D4A18F69-C037-41AB-AE85-EE1BAFBFA3F7}"/>
    <cellStyle name="Normal 6 4 3 3 2 2" xfId="1542" xr:uid="{5ED0D6C7-F327-4510-9884-7173D009B402}"/>
    <cellStyle name="Normal 6 4 3 3 2 2 2" xfId="4652" xr:uid="{55E19FC8-63C8-4AE2-B414-A03731259326}"/>
    <cellStyle name="Normal 6 4 3 3 2 3" xfId="1543" xr:uid="{16491AC2-A197-4220-9916-BE91A6E0D23C}"/>
    <cellStyle name="Normal 6 4 3 3 2 4" xfId="1544" xr:uid="{3010E89F-1900-4B35-A18E-2333F3E797AF}"/>
    <cellStyle name="Normal 6 4 3 3 3" xfId="1545" xr:uid="{6C308255-81AF-4A5C-95DE-99024A391CBC}"/>
    <cellStyle name="Normal 6 4 3 3 3 2" xfId="4653" xr:uid="{C31553E1-0397-4C7E-838E-7D5F5C9B68E5}"/>
    <cellStyle name="Normal 6 4 3 3 4" xfId="1546" xr:uid="{13A37F7C-D7AB-4BE7-B56B-8F86AA9EBB5E}"/>
    <cellStyle name="Normal 6 4 3 3 5" xfId="1547" xr:uid="{68A2A63E-42F2-49D3-B7F9-2D82F0B0DD56}"/>
    <cellStyle name="Normal 6 4 3 4" xfId="1548" xr:uid="{622547E5-0295-4525-A29B-F12A102AC375}"/>
    <cellStyle name="Normal 6 4 3 4 2" xfId="1549" xr:uid="{B6AC459B-E7B7-4C96-8FCC-347D587E5350}"/>
    <cellStyle name="Normal 6 4 3 4 2 2" xfId="4654" xr:uid="{E4D8E289-56F5-49C9-9AC9-B238600CFC7D}"/>
    <cellStyle name="Normal 6 4 3 4 3" xfId="1550" xr:uid="{18F5C06A-10DA-4B2B-9209-E80754E5C200}"/>
    <cellStyle name="Normal 6 4 3 4 4" xfId="1551" xr:uid="{DFDC96F8-9730-4423-8BC3-FC2B08E6B567}"/>
    <cellStyle name="Normal 6 4 3 5" xfId="1552" xr:uid="{83181759-21CE-4090-BE09-1CBB5597281B}"/>
    <cellStyle name="Normal 6 4 3 5 2" xfId="1553" xr:uid="{E33622ED-91C1-40CF-BEDF-C03D47BA8982}"/>
    <cellStyle name="Normal 6 4 3 5 3" xfId="1554" xr:uid="{DDE62319-7FE1-4108-AD4A-4A67F8AD06EC}"/>
    <cellStyle name="Normal 6 4 3 5 4" xfId="1555" xr:uid="{59658A81-0AEC-484B-BC43-357056FD0EA7}"/>
    <cellStyle name="Normal 6 4 3 6" xfId="1556" xr:uid="{16CC9863-0552-464C-BC84-F764FA843DD1}"/>
    <cellStyle name="Normal 6 4 3 7" xfId="1557" xr:uid="{4DEDC70B-E0D8-447B-AAB6-9C77E87E3324}"/>
    <cellStyle name="Normal 6 4 3 8" xfId="1558" xr:uid="{32726340-F03F-4E6D-8D8B-55FD03B63E47}"/>
    <cellStyle name="Normal 6 4 4" xfId="1559" xr:uid="{437A8529-9997-4F94-A7E4-52DB91D425C3}"/>
    <cellStyle name="Normal 6 4 4 2" xfId="1560" xr:uid="{91B983DB-6EA5-42B8-8EA1-6E8D531E2D0F}"/>
    <cellStyle name="Normal 6 4 4 2 2" xfId="1561" xr:uid="{30AE340A-444D-417D-83DE-F7FFDEB256FA}"/>
    <cellStyle name="Normal 6 4 4 2 2 2" xfId="1562" xr:uid="{E6697D92-CEDB-4D23-9185-01B73C78BFD7}"/>
    <cellStyle name="Normal 6 4 4 2 2 2 2" xfId="4002" xr:uid="{6F37F785-732C-452B-AD17-595B223643CC}"/>
    <cellStyle name="Normal 6 4 4 2 2 3" xfId="1563" xr:uid="{DE0A7C0E-5636-4438-AD7F-14E8BFE46390}"/>
    <cellStyle name="Normal 6 4 4 2 2 4" xfId="1564" xr:uid="{77E7E7C1-C319-48A6-BAB1-F1819F9AC181}"/>
    <cellStyle name="Normal 6 4 4 2 3" xfId="1565" xr:uid="{6C9FCD1F-3152-4CF6-A5C6-2F0385984989}"/>
    <cellStyle name="Normal 6 4 4 2 3 2" xfId="4003" xr:uid="{30EC6CAC-952E-4E3A-A8A4-FC332406C7D7}"/>
    <cellStyle name="Normal 6 4 4 2 4" xfId="1566" xr:uid="{03B97F0B-D927-4D07-93C8-6C6A188CBCB0}"/>
    <cellStyle name="Normal 6 4 4 2 5" xfId="1567" xr:uid="{AAC65D97-80F7-4869-B5DF-635AB2AEE5AE}"/>
    <cellStyle name="Normal 6 4 4 3" xfId="1568" xr:uid="{4FEB64AD-C689-469E-BA6C-7967B436D3B8}"/>
    <cellStyle name="Normal 6 4 4 3 2" xfId="1569" xr:uid="{F67D0A8B-1755-4265-AA5F-475EAEC6008B}"/>
    <cellStyle name="Normal 6 4 4 3 2 2" xfId="4004" xr:uid="{DE288BC9-9B57-46F9-B9F6-5EDE2E61B654}"/>
    <cellStyle name="Normal 6 4 4 3 3" xfId="1570" xr:uid="{A4541CFE-4E6B-44DC-8B07-48D5FB90CC66}"/>
    <cellStyle name="Normal 6 4 4 3 4" xfId="1571" xr:uid="{87A0308A-AD5B-426A-AB21-89CC1068963A}"/>
    <cellStyle name="Normal 6 4 4 4" xfId="1572" xr:uid="{17CC97C9-C838-411A-A3C8-2CC49EEEBFEB}"/>
    <cellStyle name="Normal 6 4 4 4 2" xfId="1573" xr:uid="{12C584D3-6782-42BB-8B0F-D37DD3549631}"/>
    <cellStyle name="Normal 6 4 4 4 3" xfId="1574" xr:uid="{187D6DD0-CFCF-4780-90EE-98266835A008}"/>
    <cellStyle name="Normal 6 4 4 4 4" xfId="1575" xr:uid="{EDD2280F-6A79-41A9-B00A-E0942AE67FA0}"/>
    <cellStyle name="Normal 6 4 4 5" xfId="1576" xr:uid="{96E31773-BFF1-464B-9AF5-C493747622CB}"/>
    <cellStyle name="Normal 6 4 4 6" xfId="1577" xr:uid="{DB1F025B-CA21-42B3-A695-1D3911B77E17}"/>
    <cellStyle name="Normal 6 4 4 7" xfId="1578" xr:uid="{4A1C2867-7A6C-4661-ABFD-6295FD33EB5C}"/>
    <cellStyle name="Normal 6 4 5" xfId="1579" xr:uid="{67BE1565-A4A9-448A-B329-693CB120A692}"/>
    <cellStyle name="Normal 6 4 5 2" xfId="1580" xr:uid="{B3BBCFF4-59DB-4F53-AAE1-57BEE80ECF26}"/>
    <cellStyle name="Normal 6 4 5 2 2" xfId="1581" xr:uid="{154C3E9C-0505-4EC1-881F-3359E79C3964}"/>
    <cellStyle name="Normal 6 4 5 2 2 2" xfId="4005" xr:uid="{98A4B79B-D602-4BA4-B6F5-C225271B229B}"/>
    <cellStyle name="Normal 6 4 5 2 3" xfId="1582" xr:uid="{8F89742D-16E7-4283-9538-9188E5D0F381}"/>
    <cellStyle name="Normal 6 4 5 2 4" xfId="1583" xr:uid="{1787C114-8B66-4BEC-AE89-CB6D431F0710}"/>
    <cellStyle name="Normal 6 4 5 3" xfId="1584" xr:uid="{10FA9999-0036-47A8-96D4-6E5EDCA7C14C}"/>
    <cellStyle name="Normal 6 4 5 3 2" xfId="1585" xr:uid="{C9327D40-E6C6-4315-A035-A6B98E954B0A}"/>
    <cellStyle name="Normal 6 4 5 3 3" xfId="1586" xr:uid="{CAF2EBA8-7061-4AFD-B345-46D060F41771}"/>
    <cellStyle name="Normal 6 4 5 3 4" xfId="1587" xr:uid="{CB10309D-1EDF-4FC1-BA6F-837DDD996CF0}"/>
    <cellStyle name="Normal 6 4 5 4" xfId="1588" xr:uid="{A8087F9F-D842-41F2-9620-682A00B282E3}"/>
    <cellStyle name="Normal 6 4 5 5" xfId="1589" xr:uid="{2C4DB9FD-4B37-4F49-9F67-74AB51E5D513}"/>
    <cellStyle name="Normal 6 4 5 6" xfId="1590" xr:uid="{F1397E5F-8E1D-49CC-9F5B-365C49AA9BFE}"/>
    <cellStyle name="Normal 6 4 6" xfId="1591" xr:uid="{0E6C237D-BBD2-4ACB-B8EA-6E84D1052806}"/>
    <cellStyle name="Normal 6 4 6 2" xfId="1592" xr:uid="{DB4B73EB-6B80-49BE-B9AB-BF76A22D47AC}"/>
    <cellStyle name="Normal 6 4 6 2 2" xfId="1593" xr:uid="{35A67054-52D3-4AE0-B835-7195B0F6FCF3}"/>
    <cellStyle name="Normal 6 4 6 2 3" xfId="1594" xr:uid="{76479CAF-5F1F-48DD-A681-FBB8BC479369}"/>
    <cellStyle name="Normal 6 4 6 2 4" xfId="1595" xr:uid="{278734F9-3C3B-4324-8A11-1AB71329EB97}"/>
    <cellStyle name="Normal 6 4 6 3" xfId="1596" xr:uid="{AC75F074-96E4-443F-A5A7-35E359B0D150}"/>
    <cellStyle name="Normal 6 4 6 4" xfId="1597" xr:uid="{CC9A4796-F904-4EB6-B2A8-DF37EA8DCA1B}"/>
    <cellStyle name="Normal 6 4 6 5" xfId="1598" xr:uid="{BCDB81B7-56B0-4640-BAEB-A4310526EA7F}"/>
    <cellStyle name="Normal 6 4 7" xfId="1599" xr:uid="{518913D7-1CC6-4F2C-ABBC-4AF65C12F5F0}"/>
    <cellStyle name="Normal 6 4 7 2" xfId="1600" xr:uid="{92D352A9-1CEC-4EB7-88C1-52EB75878CAB}"/>
    <cellStyle name="Normal 6 4 7 3" xfId="1601" xr:uid="{21B7EA9A-5536-4F93-8BCE-48606DDDA308}"/>
    <cellStyle name="Normal 6 4 7 3 2" xfId="4378" xr:uid="{D878C53A-C0AA-4AE1-83CF-2F78A3F939F5}"/>
    <cellStyle name="Normal 6 4 7 3 3" xfId="4609" xr:uid="{517B8605-B961-4FCA-BFAF-762705B55F63}"/>
    <cellStyle name="Normal 6 4 7 4" xfId="1602" xr:uid="{BF866AA6-0474-41CE-B85B-6E8D1C03F0E4}"/>
    <cellStyle name="Normal 6 4 8" xfId="1603" xr:uid="{485176D5-AE04-44F8-AB50-DCC925665598}"/>
    <cellStyle name="Normal 6 4 8 2" xfId="1604" xr:uid="{0AFC92EE-D73A-4481-A208-F0A258435026}"/>
    <cellStyle name="Normal 6 4 8 3" xfId="1605" xr:uid="{84EAFD36-7588-4AFE-AC50-91FE03F629E3}"/>
    <cellStyle name="Normal 6 4 8 4" xfId="1606" xr:uid="{81602E9A-497B-4C39-B917-B29A5E8134DA}"/>
    <cellStyle name="Normal 6 4 9" xfId="1607" xr:uid="{2A0BECDD-6247-4D88-90C7-4E1C1EEF3C2E}"/>
    <cellStyle name="Normal 6 5" xfId="1608" xr:uid="{5754A725-8717-4E83-A6B4-2AB412EE03DF}"/>
    <cellStyle name="Normal 6 5 10" xfId="1609" xr:uid="{FA1A8617-15FF-48CD-B7CC-8A09E1BEDD2B}"/>
    <cellStyle name="Normal 6 5 11" xfId="1610" xr:uid="{7FE8C25B-17E3-48D9-84C3-FAC5A8315026}"/>
    <cellStyle name="Normal 6 5 2" xfId="1611" xr:uid="{208EDA84-1BE3-47D1-B0E8-A561C2B74C58}"/>
    <cellStyle name="Normal 6 5 2 2" xfId="1612" xr:uid="{A29492B1-6840-418C-8E98-0E40F95DCEAA}"/>
    <cellStyle name="Normal 6 5 2 2 2" xfId="1613" xr:uid="{16FD6F58-9780-42EE-BEF5-66C15D9E14DB}"/>
    <cellStyle name="Normal 6 5 2 2 2 2" xfId="1614" xr:uid="{7A7233C6-4459-4C83-9AA8-B0352537ADA6}"/>
    <cellStyle name="Normal 6 5 2 2 2 2 2" xfId="1615" xr:uid="{0EF39112-8F7C-4BF6-BA45-6641CC246CD7}"/>
    <cellStyle name="Normal 6 5 2 2 2 2 3" xfId="1616" xr:uid="{126ECB8C-9D35-4165-B345-F46D17C42FC3}"/>
    <cellStyle name="Normal 6 5 2 2 2 2 4" xfId="1617" xr:uid="{BE966FA4-1C97-4334-89ED-724111343B0F}"/>
    <cellStyle name="Normal 6 5 2 2 2 3" xfId="1618" xr:uid="{C53A9559-EE07-47FB-A872-E73D3E4A3D52}"/>
    <cellStyle name="Normal 6 5 2 2 2 3 2" xfId="1619" xr:uid="{A1923664-502A-4F1C-840C-69E6AD049A83}"/>
    <cellStyle name="Normal 6 5 2 2 2 3 3" xfId="1620" xr:uid="{A036D746-DCBB-48C3-B4BB-DCF5988471D5}"/>
    <cellStyle name="Normal 6 5 2 2 2 3 4" xfId="1621" xr:uid="{E0E8D364-6DA6-4308-991E-4827FBA49D1E}"/>
    <cellStyle name="Normal 6 5 2 2 2 4" xfId="1622" xr:uid="{9D890987-16C1-48A8-AD56-B11350777E09}"/>
    <cellStyle name="Normal 6 5 2 2 2 5" xfId="1623" xr:uid="{1D6D3D96-8A8E-4CC1-A103-C52AC22E454D}"/>
    <cellStyle name="Normal 6 5 2 2 2 6" xfId="1624" xr:uid="{D4625B1E-C678-40E8-BA51-1770E3DF333D}"/>
    <cellStyle name="Normal 6 5 2 2 3" xfId="1625" xr:uid="{AC45D97B-528F-4CFE-AE56-D01526F1C5A1}"/>
    <cellStyle name="Normal 6 5 2 2 3 2" xfId="1626" xr:uid="{FA7A55D0-A7C0-4B9F-B426-2C41B477E94F}"/>
    <cellStyle name="Normal 6 5 2 2 3 2 2" xfId="1627" xr:uid="{B4060CEA-54EC-457A-B7B6-CBF58AF735D0}"/>
    <cellStyle name="Normal 6 5 2 2 3 2 3" xfId="1628" xr:uid="{C0F32ADF-6D7C-44C2-8833-8B0C6EAE44B1}"/>
    <cellStyle name="Normal 6 5 2 2 3 2 4" xfId="1629" xr:uid="{D155BF00-2B7E-47B7-81D3-C07E3348D4AE}"/>
    <cellStyle name="Normal 6 5 2 2 3 3" xfId="1630" xr:uid="{E81A7B9F-DFAF-4706-94AA-6A2A26884AB9}"/>
    <cellStyle name="Normal 6 5 2 2 3 4" xfId="1631" xr:uid="{B2170673-6A80-4864-8F8A-AB4E9991A2FC}"/>
    <cellStyle name="Normal 6 5 2 2 3 5" xfId="1632" xr:uid="{463D09DC-6CE9-48CF-85FC-A6DF4C60C0C5}"/>
    <cellStyle name="Normal 6 5 2 2 4" xfId="1633" xr:uid="{A4D38A1D-C123-46D7-86AC-92CF1FCDA34E}"/>
    <cellStyle name="Normal 6 5 2 2 4 2" xfId="1634" xr:uid="{DA01F534-B237-4283-A358-0577F34D51B3}"/>
    <cellStyle name="Normal 6 5 2 2 4 3" xfId="1635" xr:uid="{DD554F45-5B65-4AC9-80E7-262F16F3CCE5}"/>
    <cellStyle name="Normal 6 5 2 2 4 4" xfId="1636" xr:uid="{131E6F7A-5FC5-4AB9-8966-72E40AF42E91}"/>
    <cellStyle name="Normal 6 5 2 2 5" xfId="1637" xr:uid="{CDF063C3-D51E-48DB-B5AD-43AB131DCD9A}"/>
    <cellStyle name="Normal 6 5 2 2 5 2" xfId="1638" xr:uid="{140B51CA-9951-4706-AEAC-875485DFFFF9}"/>
    <cellStyle name="Normal 6 5 2 2 5 3" xfId="1639" xr:uid="{F9F9B3A5-DC0A-4A38-BEB0-1A69B37C0E6A}"/>
    <cellStyle name="Normal 6 5 2 2 5 4" xfId="1640" xr:uid="{39E0492D-4E9C-4DDA-B29A-88E689F27D41}"/>
    <cellStyle name="Normal 6 5 2 2 6" xfId="1641" xr:uid="{8CEB9FE3-6927-4E21-9891-67C28C76853A}"/>
    <cellStyle name="Normal 6 5 2 2 7" xfId="1642" xr:uid="{A22455CD-94A2-44B0-9F36-1153D6473D36}"/>
    <cellStyle name="Normal 6 5 2 2 8" xfId="1643" xr:uid="{48030C61-18F7-4D4A-87AB-52F410031A43}"/>
    <cellStyle name="Normal 6 5 2 3" xfId="1644" xr:uid="{94D9E463-6AEA-4E14-890E-F7EA1567545D}"/>
    <cellStyle name="Normal 6 5 2 3 2" xfId="1645" xr:uid="{1AE32628-2A30-434C-8CB5-EBF31FB06469}"/>
    <cellStyle name="Normal 6 5 2 3 2 2" xfId="1646" xr:uid="{77C012C9-C026-4363-B721-B24C27861347}"/>
    <cellStyle name="Normal 6 5 2 3 2 3" xfId="1647" xr:uid="{854DE251-4997-4E1B-989A-16D7B7F92B8C}"/>
    <cellStyle name="Normal 6 5 2 3 2 4" xfId="1648" xr:uid="{D487CC7E-1A00-4F97-824C-F49009598069}"/>
    <cellStyle name="Normal 6 5 2 3 3" xfId="1649" xr:uid="{ADF3A47D-3B05-4343-927B-DD7B7CC17729}"/>
    <cellStyle name="Normal 6 5 2 3 3 2" xfId="1650" xr:uid="{892E986B-377D-4400-A85D-A0A1C33815A2}"/>
    <cellStyle name="Normal 6 5 2 3 3 3" xfId="1651" xr:uid="{8AEFB83B-04FD-45FC-8E4C-BD5026CB644C}"/>
    <cellStyle name="Normal 6 5 2 3 3 4" xfId="1652" xr:uid="{FAF007A1-56E8-4D90-8DF7-F434053D8A39}"/>
    <cellStyle name="Normal 6 5 2 3 4" xfId="1653" xr:uid="{8BD0AB19-86C3-4A66-8710-C0924ECDD478}"/>
    <cellStyle name="Normal 6 5 2 3 5" xfId="1654" xr:uid="{51E85771-9723-477D-890D-4006AADEBF85}"/>
    <cellStyle name="Normal 6 5 2 3 6" xfId="1655" xr:uid="{E6735082-DE0C-48AF-A520-EFD3F69673F0}"/>
    <cellStyle name="Normal 6 5 2 4" xfId="1656" xr:uid="{1ACD406B-DB72-4B79-9C44-B1C6A04019F9}"/>
    <cellStyle name="Normal 6 5 2 4 2" xfId="1657" xr:uid="{AB3C7F7A-2233-4EFD-A62F-F3FA0EC505E8}"/>
    <cellStyle name="Normal 6 5 2 4 2 2" xfId="1658" xr:uid="{D46D93CF-3F4F-42E1-8510-D9E768763E60}"/>
    <cellStyle name="Normal 6 5 2 4 2 3" xfId="1659" xr:uid="{FFA39A31-B05D-43BA-B034-DCC6569CC724}"/>
    <cellStyle name="Normal 6 5 2 4 2 4" xfId="1660" xr:uid="{55503BFE-593F-4997-8167-68A8250017FB}"/>
    <cellStyle name="Normal 6 5 2 4 3" xfId="1661" xr:uid="{8CCA8A3E-F52D-4972-91EE-5D7C6D91D86E}"/>
    <cellStyle name="Normal 6 5 2 4 4" xfId="1662" xr:uid="{1AA1F8B0-B362-40E9-9251-27D0E499B6B1}"/>
    <cellStyle name="Normal 6 5 2 4 5" xfId="1663" xr:uid="{143CD397-3FDB-44F0-96C1-031F0022261A}"/>
    <cellStyle name="Normal 6 5 2 5" xfId="1664" xr:uid="{9CE462B4-E31E-4F6F-89A6-39096192D67F}"/>
    <cellStyle name="Normal 6 5 2 5 2" xfId="1665" xr:uid="{CCE66F47-C2EA-49A7-9E07-4FCB9E2CA2C7}"/>
    <cellStyle name="Normal 6 5 2 5 3" xfId="1666" xr:uid="{8728DB15-F836-4013-9DF2-8678FE8EFDF0}"/>
    <cellStyle name="Normal 6 5 2 5 4" xfId="1667" xr:uid="{9BA9AA1F-4E51-4164-8C49-197127AEFEE5}"/>
    <cellStyle name="Normal 6 5 2 6" xfId="1668" xr:uid="{0949D766-48FB-4EBA-A5BF-22F0E1EA480F}"/>
    <cellStyle name="Normal 6 5 2 6 2" xfId="1669" xr:uid="{69E58FEC-94D7-4470-859B-FE46193498CA}"/>
    <cellStyle name="Normal 6 5 2 6 3" xfId="1670" xr:uid="{D246DE36-8297-4657-BD5D-ED5D068FDEA7}"/>
    <cellStyle name="Normal 6 5 2 6 4" xfId="1671" xr:uid="{CC0F07BB-154E-4C90-98B9-D90C9363EB5C}"/>
    <cellStyle name="Normal 6 5 2 7" xfId="1672" xr:uid="{E3A5C15C-4B1D-4F99-9D8F-C2B379D2437C}"/>
    <cellStyle name="Normal 6 5 2 8" xfId="1673" xr:uid="{9990FB9A-B9F5-4794-BBD7-D43FD7ACBF9C}"/>
    <cellStyle name="Normal 6 5 2 9" xfId="1674" xr:uid="{A81C41DD-3CA8-47C9-8D42-81C7EAD90F1B}"/>
    <cellStyle name="Normal 6 5 3" xfId="1675" xr:uid="{477AEF21-255F-4787-97C5-B1DB13B3DBCA}"/>
    <cellStyle name="Normal 6 5 3 2" xfId="1676" xr:uid="{0F11C5D5-C8E2-43BA-8E47-48365B1C4708}"/>
    <cellStyle name="Normal 6 5 3 2 2" xfId="1677" xr:uid="{F551C57F-81CC-4D76-8D85-F312C6687A92}"/>
    <cellStyle name="Normal 6 5 3 2 2 2" xfId="1678" xr:uid="{04F0363F-20FF-41CF-8AF1-E5ED15F82F77}"/>
    <cellStyle name="Normal 6 5 3 2 2 2 2" xfId="4006" xr:uid="{32496880-0B61-49E1-9B30-8F1F0D0F87AD}"/>
    <cellStyle name="Normal 6 5 3 2 2 3" xfId="1679" xr:uid="{7C8A3AF3-346A-4830-AC71-3FFABC7FDC07}"/>
    <cellStyle name="Normal 6 5 3 2 2 4" xfId="1680" xr:uid="{DF35D3D5-1F17-4A90-A5F7-40FA8ABFC9ED}"/>
    <cellStyle name="Normal 6 5 3 2 3" xfId="1681" xr:uid="{9103BA3D-EF58-4D67-8E46-193AE71D2C96}"/>
    <cellStyle name="Normal 6 5 3 2 3 2" xfId="1682" xr:uid="{9A32C2E6-BBA5-4C90-9936-D2B262BDCB13}"/>
    <cellStyle name="Normal 6 5 3 2 3 3" xfId="1683" xr:uid="{9661F8E3-8238-4B3F-A81F-BCDB99B3D148}"/>
    <cellStyle name="Normal 6 5 3 2 3 4" xfId="1684" xr:uid="{BFA42651-E719-4357-9770-CC1275E69AE5}"/>
    <cellStyle name="Normal 6 5 3 2 4" xfId="1685" xr:uid="{0220F033-E96E-4DE3-B0CC-45FABE25D272}"/>
    <cellStyle name="Normal 6 5 3 2 5" xfId="1686" xr:uid="{B8F06A9D-FC86-4229-935C-154CAF6F9731}"/>
    <cellStyle name="Normal 6 5 3 2 6" xfId="1687" xr:uid="{7CB5DC66-EA39-4D8D-87CA-4F5F5460A020}"/>
    <cellStyle name="Normal 6 5 3 3" xfId="1688" xr:uid="{8ADFA469-57C9-4BC3-BF33-E6FDD57DFB72}"/>
    <cellStyle name="Normal 6 5 3 3 2" xfId="1689" xr:uid="{DA29C9E1-941A-42FF-8F84-6CAEA29CEFC8}"/>
    <cellStyle name="Normal 6 5 3 3 2 2" xfId="1690" xr:uid="{1FD72D90-D49D-4AB0-A36C-98A548CC82A1}"/>
    <cellStyle name="Normal 6 5 3 3 2 3" xfId="1691" xr:uid="{3EE2A32C-4202-42B0-8C9F-CBE6173C696B}"/>
    <cellStyle name="Normal 6 5 3 3 2 4" xfId="1692" xr:uid="{C9736443-C9BB-4FC9-BAE3-45A55BEB8185}"/>
    <cellStyle name="Normal 6 5 3 3 3" xfId="1693" xr:uid="{A3927AD1-FB5E-4745-9391-1A735DE1FF18}"/>
    <cellStyle name="Normal 6 5 3 3 4" xfId="1694" xr:uid="{E6F07546-AB36-4F0F-AC52-2DD968D1C09F}"/>
    <cellStyle name="Normal 6 5 3 3 5" xfId="1695" xr:uid="{6AE4FFC3-1379-4019-8E4E-D0F74C3DDBBF}"/>
    <cellStyle name="Normal 6 5 3 4" xfId="1696" xr:uid="{2CF468D9-26EB-4E13-8013-C3A22D4885D8}"/>
    <cellStyle name="Normal 6 5 3 4 2" xfId="1697" xr:uid="{7009D32B-0C8E-426E-992B-A66A8080AEAA}"/>
    <cellStyle name="Normal 6 5 3 4 3" xfId="1698" xr:uid="{315E633C-B04A-4197-B070-1845176CB931}"/>
    <cellStyle name="Normal 6 5 3 4 4" xfId="1699" xr:uid="{0DE6E290-85C4-4E67-A543-2A6B0041FF59}"/>
    <cellStyle name="Normal 6 5 3 5" xfId="1700" xr:uid="{1EA0561E-0283-417D-A4EF-0311691E3D98}"/>
    <cellStyle name="Normal 6 5 3 5 2" xfId="1701" xr:uid="{D96FBF55-A51D-4750-B826-1546CFB36F9E}"/>
    <cellStyle name="Normal 6 5 3 5 3" xfId="1702" xr:uid="{FB002EDB-87AC-4ECB-8F69-0F3C79689012}"/>
    <cellStyle name="Normal 6 5 3 5 4" xfId="1703" xr:uid="{35D21E27-2C74-4F27-BFF2-543072013919}"/>
    <cellStyle name="Normal 6 5 3 6" xfId="1704" xr:uid="{73187B48-DBDC-446A-BCC9-C08A8B7C0853}"/>
    <cellStyle name="Normal 6 5 3 7" xfId="1705" xr:uid="{7B0B97FB-D622-4790-B52A-DF899FDC7607}"/>
    <cellStyle name="Normal 6 5 3 8" xfId="1706" xr:uid="{5B8388B3-F2F6-4F49-8524-3856F8C0E77B}"/>
    <cellStyle name="Normal 6 5 4" xfId="1707" xr:uid="{B1EACEC1-D6ED-49BD-9DA7-1A770ADA988F}"/>
    <cellStyle name="Normal 6 5 4 2" xfId="1708" xr:uid="{1438026F-EC6D-4FD9-B69E-37C2CF6F2BA1}"/>
    <cellStyle name="Normal 6 5 4 2 2" xfId="1709" xr:uid="{CD13FC54-D335-408D-B268-6EE6A90B3DB1}"/>
    <cellStyle name="Normal 6 5 4 2 2 2" xfId="1710" xr:uid="{69AC10E1-D7DC-4D4A-92D8-EC10F4F89EA2}"/>
    <cellStyle name="Normal 6 5 4 2 2 3" xfId="1711" xr:uid="{64BC1683-12B0-4275-B671-8530696F7C76}"/>
    <cellStyle name="Normal 6 5 4 2 2 4" xfId="1712" xr:uid="{C133EF70-7196-41F4-8514-04FDB540F845}"/>
    <cellStyle name="Normal 6 5 4 2 3" xfId="1713" xr:uid="{3C17EE95-55E5-45C4-B802-142D2D77B574}"/>
    <cellStyle name="Normal 6 5 4 2 4" xfId="1714" xr:uid="{1C193AC1-B3E3-4D16-9C85-CECDA0B09AA8}"/>
    <cellStyle name="Normal 6 5 4 2 5" xfId="1715" xr:uid="{B577F8AD-40A0-41BC-8BCD-5FFDFEF0745C}"/>
    <cellStyle name="Normal 6 5 4 3" xfId="1716" xr:uid="{B48D282A-12D1-4AA2-8268-F933C36C56DD}"/>
    <cellStyle name="Normal 6 5 4 3 2" xfId="1717" xr:uid="{2715D26D-CF2C-4EAD-8626-305093A5C141}"/>
    <cellStyle name="Normal 6 5 4 3 3" xfId="1718" xr:uid="{EEEF3C4A-2AC6-436D-A932-7778C29315FF}"/>
    <cellStyle name="Normal 6 5 4 3 4" xfId="1719" xr:uid="{2EB6A03A-B217-4B7E-8C5D-A69B061A3A91}"/>
    <cellStyle name="Normal 6 5 4 4" xfId="1720" xr:uid="{DF6F3334-B771-4A34-89EE-C79ACF82A1F4}"/>
    <cellStyle name="Normal 6 5 4 4 2" xfId="1721" xr:uid="{90A1691F-3611-4BBB-9AD7-3986742A3BB2}"/>
    <cellStyle name="Normal 6 5 4 4 3" xfId="1722" xr:uid="{C8E980EA-D813-4539-AC54-2373FAB3AF8D}"/>
    <cellStyle name="Normal 6 5 4 4 4" xfId="1723" xr:uid="{26525C9A-0338-4C72-A1CD-913B63A40D14}"/>
    <cellStyle name="Normal 6 5 4 5" xfId="1724" xr:uid="{CAD75874-2463-4486-AB55-3C17DDB89CA0}"/>
    <cellStyle name="Normal 6 5 4 6" xfId="1725" xr:uid="{750A48D2-2D76-4E98-B697-C2B3CBC7AC25}"/>
    <cellStyle name="Normal 6 5 4 7" xfId="1726" xr:uid="{C0553119-F5EF-4F3C-A967-08479DC66E4F}"/>
    <cellStyle name="Normal 6 5 5" xfId="1727" xr:uid="{8F3FAF7A-0334-4B0F-9BB3-834F7CA167FC}"/>
    <cellStyle name="Normal 6 5 5 2" xfId="1728" xr:uid="{8A153662-E7DD-4CC9-B77D-413E486FDF9F}"/>
    <cellStyle name="Normal 6 5 5 2 2" xfId="1729" xr:uid="{DC28F2CF-5C66-4A26-87D3-12B0E1AD6078}"/>
    <cellStyle name="Normal 6 5 5 2 3" xfId="1730" xr:uid="{8734B63A-C741-40C7-8E80-D4BF01B02130}"/>
    <cellStyle name="Normal 6 5 5 2 4" xfId="1731" xr:uid="{425A8BE1-B6D1-4FA9-BED7-F58ABC657CA8}"/>
    <cellStyle name="Normal 6 5 5 3" xfId="1732" xr:uid="{2EDBC876-F765-4FBC-811D-B264CF2E4A19}"/>
    <cellStyle name="Normal 6 5 5 3 2" xfId="1733" xr:uid="{21DD6C5B-F938-455F-BEB3-AAF958FD08EE}"/>
    <cellStyle name="Normal 6 5 5 3 3" xfId="1734" xr:uid="{7B37992C-2D9C-43B7-A9E4-55BEFD2607DB}"/>
    <cellStyle name="Normal 6 5 5 3 4" xfId="1735" xr:uid="{6A885DEE-E562-4B18-8D18-91428C8441D2}"/>
    <cellStyle name="Normal 6 5 5 4" xfId="1736" xr:uid="{A8B0624E-A54B-405D-B947-87990A9517AB}"/>
    <cellStyle name="Normal 6 5 5 5" xfId="1737" xr:uid="{6C994A91-31E6-41AF-9A60-38FD5DFA1F67}"/>
    <cellStyle name="Normal 6 5 5 6" xfId="1738" xr:uid="{334E6B1C-587E-4AF6-B421-25AD04AA5C2D}"/>
    <cellStyle name="Normal 6 5 6" xfId="1739" xr:uid="{EFBC0D8D-6A50-466C-A5DC-1BD685173701}"/>
    <cellStyle name="Normal 6 5 6 2" xfId="1740" xr:uid="{6157F4C3-1503-468A-93DB-BCA4F88D5D13}"/>
    <cellStyle name="Normal 6 5 6 2 2" xfId="1741" xr:uid="{1384284C-880B-4976-B08F-10ED6150A290}"/>
    <cellStyle name="Normal 6 5 6 2 3" xfId="1742" xr:uid="{54A80100-D468-4E9F-A765-00D5093609AC}"/>
    <cellStyle name="Normal 6 5 6 2 4" xfId="1743" xr:uid="{00040608-8094-4120-AE2E-0CAE83209FBC}"/>
    <cellStyle name="Normal 6 5 6 3" xfId="1744" xr:uid="{5C28AAE4-258A-4D14-9F39-55DE2B5518A2}"/>
    <cellStyle name="Normal 6 5 6 4" xfId="1745" xr:uid="{6AF6E56A-297E-40D4-941D-1FC1478D0BD4}"/>
    <cellStyle name="Normal 6 5 6 5" xfId="1746" xr:uid="{DFE31DA3-B095-419F-8CB2-C296AB95669E}"/>
    <cellStyle name="Normal 6 5 7" xfId="1747" xr:uid="{32991ACA-B350-4F40-AAA2-4D75115E1D33}"/>
    <cellStyle name="Normal 6 5 7 2" xfId="1748" xr:uid="{33A6BB9C-23D4-40EC-B07A-A5F6ADFE8886}"/>
    <cellStyle name="Normal 6 5 7 3" xfId="1749" xr:uid="{1DCB01EC-425B-4DDE-9E01-8FC061507423}"/>
    <cellStyle name="Normal 6 5 7 4" xfId="1750" xr:uid="{0B86CB49-78B2-4B97-A7AD-23D10E6ABCEF}"/>
    <cellStyle name="Normal 6 5 8" xfId="1751" xr:uid="{8FA38A27-9424-4CB8-A631-DAE002D4BDA3}"/>
    <cellStyle name="Normal 6 5 8 2" xfId="1752" xr:uid="{4F07EAA2-6019-442E-ACA9-95ECEDE93049}"/>
    <cellStyle name="Normal 6 5 8 3" xfId="1753" xr:uid="{008E59D3-2B71-4F7E-981D-9903132B991A}"/>
    <cellStyle name="Normal 6 5 8 4" xfId="1754" xr:uid="{C9C7C322-60FA-442B-8639-F3826192B57D}"/>
    <cellStyle name="Normal 6 5 9" xfId="1755" xr:uid="{B7CA4C0F-2296-4962-97E4-0FE39882E162}"/>
    <cellStyle name="Normal 6 6" xfId="1756" xr:uid="{4FE0EED7-C830-4166-B51D-AB9B38290BB2}"/>
    <cellStyle name="Normal 6 6 2" xfId="1757" xr:uid="{A6B35D1C-A2B1-4534-8484-9369FC587689}"/>
    <cellStyle name="Normal 6 6 2 2" xfId="1758" xr:uid="{CF919554-01AE-43C3-9843-732FCEE36808}"/>
    <cellStyle name="Normal 6 6 2 2 2" xfId="1759" xr:uid="{75B5ED1A-669A-4C1A-A9EA-025A5F2B7474}"/>
    <cellStyle name="Normal 6 6 2 2 2 2" xfId="1760" xr:uid="{3BC1A26E-3096-4B29-B71A-2F2F450C794B}"/>
    <cellStyle name="Normal 6 6 2 2 2 3" xfId="1761" xr:uid="{0C4E84AF-23EF-4695-A35B-79316D3045BE}"/>
    <cellStyle name="Normal 6 6 2 2 2 4" xfId="1762" xr:uid="{5177ED83-76FB-4930-8F9E-9F51EF79279A}"/>
    <cellStyle name="Normal 6 6 2 2 3" xfId="1763" xr:uid="{9A174F9A-FF4F-4F5A-BAB6-A6D0A99C8185}"/>
    <cellStyle name="Normal 6 6 2 2 3 2" xfId="1764" xr:uid="{4A277D16-A0E0-4536-B3F0-00F6F4D7F750}"/>
    <cellStyle name="Normal 6 6 2 2 3 3" xfId="1765" xr:uid="{2B3E092F-66C2-49CC-8DCC-319711CF953A}"/>
    <cellStyle name="Normal 6 6 2 2 3 4" xfId="1766" xr:uid="{DB721EF5-0224-423E-8FCB-FE7A77969A3C}"/>
    <cellStyle name="Normal 6 6 2 2 4" xfId="1767" xr:uid="{E7B8AE8E-E72A-4A96-8056-F12D9EBDFE96}"/>
    <cellStyle name="Normal 6 6 2 2 5" xfId="1768" xr:uid="{24FE3835-3F9E-47C5-8194-BCABF37137AE}"/>
    <cellStyle name="Normal 6 6 2 2 6" xfId="1769" xr:uid="{691B0DC6-2A08-4744-82EB-25CF54326E4C}"/>
    <cellStyle name="Normal 6 6 2 3" xfId="1770" xr:uid="{A68E0909-6DB3-485B-868E-7AFFDA828AAD}"/>
    <cellStyle name="Normal 6 6 2 3 2" xfId="1771" xr:uid="{F3B479DC-0E74-4737-B05A-0C322CC19B37}"/>
    <cellStyle name="Normal 6 6 2 3 2 2" xfId="1772" xr:uid="{D6917898-341C-4CAD-B8EF-3D69CC3CB8DE}"/>
    <cellStyle name="Normal 6 6 2 3 2 3" xfId="1773" xr:uid="{C46084EE-4291-4B10-AF44-DB3DA3C1891B}"/>
    <cellStyle name="Normal 6 6 2 3 2 4" xfId="1774" xr:uid="{640F7BF3-B062-49B5-AED4-B888BA92F530}"/>
    <cellStyle name="Normal 6 6 2 3 3" xfId="1775" xr:uid="{371A333C-6CA5-45F2-98AA-8CFCEB82030C}"/>
    <cellStyle name="Normal 6 6 2 3 4" xfId="1776" xr:uid="{7F90E178-F701-46CF-A271-721CA9756846}"/>
    <cellStyle name="Normal 6 6 2 3 5" xfId="1777" xr:uid="{B1A9D2D9-AC30-49E3-BC57-580CFEE2882E}"/>
    <cellStyle name="Normal 6 6 2 4" xfId="1778" xr:uid="{7ABD125C-0E63-4225-B486-2FD0A7DD8BB7}"/>
    <cellStyle name="Normal 6 6 2 4 2" xfId="1779" xr:uid="{DE473F86-A498-4012-8A85-3824A119DF44}"/>
    <cellStyle name="Normal 6 6 2 4 3" xfId="1780" xr:uid="{6495409D-30FA-4708-8138-9D9D22B3EC38}"/>
    <cellStyle name="Normal 6 6 2 4 4" xfId="1781" xr:uid="{3FAD345A-E722-44EA-8BA7-9EDADEE23AD3}"/>
    <cellStyle name="Normal 6 6 2 5" xfId="1782" xr:uid="{666C4F72-06C9-41C1-9C62-3772ADA088B0}"/>
    <cellStyle name="Normal 6 6 2 5 2" xfId="1783" xr:uid="{1DD46C37-E39F-4380-8E68-E219B865E4A4}"/>
    <cellStyle name="Normal 6 6 2 5 3" xfId="1784" xr:uid="{6113E4D4-582D-4465-B3CF-2D446513522F}"/>
    <cellStyle name="Normal 6 6 2 5 4" xfId="1785" xr:uid="{71A0D3FD-5E2A-4EE7-97B1-F079D31C2717}"/>
    <cellStyle name="Normal 6 6 2 6" xfId="1786" xr:uid="{825B2A4F-90CE-4546-8F20-284C5D28FFCA}"/>
    <cellStyle name="Normal 6 6 2 7" xfId="1787" xr:uid="{D0CC1302-35AA-4487-AB32-188744184110}"/>
    <cellStyle name="Normal 6 6 2 8" xfId="1788" xr:uid="{B6B5BB73-F822-4FF0-A9AC-1228853CBEF9}"/>
    <cellStyle name="Normal 6 6 3" xfId="1789" xr:uid="{7B440AB1-0F8A-40DB-A154-A690329D6AE7}"/>
    <cellStyle name="Normal 6 6 3 2" xfId="1790" xr:uid="{2F2C2F7E-92A4-4C1E-AA32-6373591BB2D9}"/>
    <cellStyle name="Normal 6 6 3 2 2" xfId="1791" xr:uid="{81A9AC21-F26E-4A97-A2FF-FC417C8A4BBA}"/>
    <cellStyle name="Normal 6 6 3 2 3" xfId="1792" xr:uid="{78CC13F7-3773-4EE7-A8AA-43A0A61917E1}"/>
    <cellStyle name="Normal 6 6 3 2 4" xfId="1793" xr:uid="{BB2DA57D-AB8A-45E0-A092-9DC383DA7C8A}"/>
    <cellStyle name="Normal 6 6 3 3" xfId="1794" xr:uid="{43D3F862-E0EE-43D8-A7A8-CBE684B36A77}"/>
    <cellStyle name="Normal 6 6 3 3 2" xfId="1795" xr:uid="{7BD6F906-5F32-4B6E-9294-48F9C5C4DEA8}"/>
    <cellStyle name="Normal 6 6 3 3 3" xfId="1796" xr:uid="{5178104E-D6D0-4F8A-98FC-3A35A75CB6EE}"/>
    <cellStyle name="Normal 6 6 3 3 4" xfId="1797" xr:uid="{C44DB079-C4AC-4E3F-AD86-30AB4DF10373}"/>
    <cellStyle name="Normal 6 6 3 4" xfId="1798" xr:uid="{A4EBFDD8-298C-4E3C-B52E-4598A770C887}"/>
    <cellStyle name="Normal 6 6 3 5" xfId="1799" xr:uid="{6F2B39E0-81BF-479B-ADD4-D1E6DE182AF4}"/>
    <cellStyle name="Normal 6 6 3 6" xfId="1800" xr:uid="{3CA2D1A7-16B5-4354-8751-15643A6348C0}"/>
    <cellStyle name="Normal 6 6 4" xfId="1801" xr:uid="{D97859D7-3F0E-410F-80D0-235849985BAE}"/>
    <cellStyle name="Normal 6 6 4 2" xfId="1802" xr:uid="{FCF48B8D-78F6-4A1B-9E9D-9DD1BB4965A9}"/>
    <cellStyle name="Normal 6 6 4 2 2" xfId="1803" xr:uid="{647A6704-8B71-45B0-9410-2270BA856DC4}"/>
    <cellStyle name="Normal 6 6 4 2 3" xfId="1804" xr:uid="{55AE9617-4A68-457B-8132-2ABE6B0B68F8}"/>
    <cellStyle name="Normal 6 6 4 2 4" xfId="1805" xr:uid="{4FC81000-BC35-4133-A842-5091A942ABA4}"/>
    <cellStyle name="Normal 6 6 4 3" xfId="1806" xr:uid="{3CA97AD9-8EB0-4EC8-9F2A-A08C589BA24C}"/>
    <cellStyle name="Normal 6 6 4 4" xfId="1807" xr:uid="{DF998E79-3D7F-4BBF-8D7E-8C8E8BB05D68}"/>
    <cellStyle name="Normal 6 6 4 5" xfId="1808" xr:uid="{A6CE3F92-A8F6-4CBA-AB5D-14548D2A5299}"/>
    <cellStyle name="Normal 6 6 5" xfId="1809" xr:uid="{154BA413-9538-49C8-8DA4-A2E2CD0D53CC}"/>
    <cellStyle name="Normal 6 6 5 2" xfId="1810" xr:uid="{C1984163-8DA9-4098-8529-3B8322E70527}"/>
    <cellStyle name="Normal 6 6 5 3" xfId="1811" xr:uid="{7904EDCA-8A00-4090-AE10-057F25ECAFB6}"/>
    <cellStyle name="Normal 6 6 5 4" xfId="1812" xr:uid="{548EB09A-AE53-46F2-8977-A164E4733A49}"/>
    <cellStyle name="Normal 6 6 6" xfId="1813" xr:uid="{5929A157-8182-43A0-BE31-08043A3F8C70}"/>
    <cellStyle name="Normal 6 6 6 2" xfId="1814" xr:uid="{5EF6203E-83D3-4021-98F8-2A9ECA69422C}"/>
    <cellStyle name="Normal 6 6 6 3" xfId="1815" xr:uid="{486453CF-1163-4E56-893B-E2619AC878EA}"/>
    <cellStyle name="Normal 6 6 6 4" xfId="1816" xr:uid="{C0860437-5B8F-4BBF-8FC6-04A6F4B90B35}"/>
    <cellStyle name="Normal 6 6 7" xfId="1817" xr:uid="{08E327D8-B6F5-4BDA-AB16-E11B243094D1}"/>
    <cellStyle name="Normal 6 6 8" xfId="1818" xr:uid="{6D71F1BB-DE15-4E27-86EE-EF69372E1A03}"/>
    <cellStyle name="Normal 6 6 9" xfId="1819" xr:uid="{10EA94F3-0CB9-4873-A195-BB5EB610C47E}"/>
    <cellStyle name="Normal 6 7" xfId="1820" xr:uid="{79239395-764D-4C7F-B8BD-350A5DCED8CD}"/>
    <cellStyle name="Normal 6 7 2" xfId="1821" xr:uid="{4B10449C-471B-43F1-BF4E-AD6A99864B4F}"/>
    <cellStyle name="Normal 6 7 2 2" xfId="1822" xr:uid="{31E4BD9C-4F78-4C47-998B-975DAAC6B1B1}"/>
    <cellStyle name="Normal 6 7 2 2 2" xfId="1823" xr:uid="{71388411-A28B-4F5D-AFF6-E1FCD546E993}"/>
    <cellStyle name="Normal 6 7 2 2 2 2" xfId="4007" xr:uid="{A26C5D99-C1F7-4F0D-8E45-034C900DEE88}"/>
    <cellStyle name="Normal 6 7 2 2 3" xfId="1824" xr:uid="{54109D5A-659C-4A96-9CDF-3678F8AEE3E8}"/>
    <cellStyle name="Normal 6 7 2 2 4" xfId="1825" xr:uid="{0C83764C-9599-4C0C-A1B4-D84026D43CC4}"/>
    <cellStyle name="Normal 6 7 2 3" xfId="1826" xr:uid="{334F0A09-7B3A-4A9E-97FC-FE66E36960EC}"/>
    <cellStyle name="Normal 6 7 2 3 2" xfId="1827" xr:uid="{D122A0F2-7D1F-4F65-841C-B9BB5F4EA8A2}"/>
    <cellStyle name="Normal 6 7 2 3 3" xfId="1828" xr:uid="{43C91D26-D461-427D-8E2A-129452ABB635}"/>
    <cellStyle name="Normal 6 7 2 3 4" xfId="1829" xr:uid="{F60B2BBD-1C0C-424B-9F22-566BDC907FA0}"/>
    <cellStyle name="Normal 6 7 2 4" xfId="1830" xr:uid="{5BB4243F-564C-4637-BAC9-290E60A7132A}"/>
    <cellStyle name="Normal 6 7 2 5" xfId="1831" xr:uid="{97769530-B35B-4675-9641-E558AA45B724}"/>
    <cellStyle name="Normal 6 7 2 6" xfId="1832" xr:uid="{A15FF150-7AB4-41E4-8B2D-4CDA4CE7AD13}"/>
    <cellStyle name="Normal 6 7 3" xfId="1833" xr:uid="{F23CE230-C287-404F-BA29-993CB13C45A8}"/>
    <cellStyle name="Normal 6 7 3 2" xfId="1834" xr:uid="{57E491BB-2D84-4367-9ADB-4E34C4B1D6D8}"/>
    <cellStyle name="Normal 6 7 3 2 2" xfId="1835" xr:uid="{72C901C6-5617-430A-9647-EFEBACEAA790}"/>
    <cellStyle name="Normal 6 7 3 2 3" xfId="1836" xr:uid="{C76F56BD-016F-4077-9E7B-D859C1FEF91A}"/>
    <cellStyle name="Normal 6 7 3 2 4" xfId="1837" xr:uid="{906F7003-AB15-4D8F-8FA0-D7262AF6B200}"/>
    <cellStyle name="Normal 6 7 3 3" xfId="1838" xr:uid="{7513E0C5-526B-4F80-B7A6-DB3937F4E5E2}"/>
    <cellStyle name="Normal 6 7 3 4" xfId="1839" xr:uid="{1DED08A4-B27A-4E4F-BACF-24EC1A47FE93}"/>
    <cellStyle name="Normal 6 7 3 5" xfId="1840" xr:uid="{B9E065B0-59AE-4BAF-A5D8-B751EE4661F2}"/>
    <cellStyle name="Normal 6 7 4" xfId="1841" xr:uid="{FCDE007F-E23C-4FCD-AA41-B6BC74E207B7}"/>
    <cellStyle name="Normal 6 7 4 2" xfId="1842" xr:uid="{D86293FB-41A3-4D41-A1D0-8B16E4965EA2}"/>
    <cellStyle name="Normal 6 7 4 3" xfId="1843" xr:uid="{128BD32A-D37A-4B99-A8EF-9B41C42C36B2}"/>
    <cellStyle name="Normal 6 7 4 4" xfId="1844" xr:uid="{5B3A7C15-4924-4E1C-B77B-F0A57898396D}"/>
    <cellStyle name="Normal 6 7 5" xfId="1845" xr:uid="{BFA4187B-0F6C-4E2D-84A5-88B077DF41F3}"/>
    <cellStyle name="Normal 6 7 5 2" xfId="1846" xr:uid="{1BF9EB4A-A513-43EB-99CC-04911566A086}"/>
    <cellStyle name="Normal 6 7 5 3" xfId="1847" xr:uid="{BE611700-855D-4F44-8058-DA480676AE11}"/>
    <cellStyle name="Normal 6 7 5 4" xfId="1848" xr:uid="{7DC9AD20-A60A-45A8-832F-FEF96812BB84}"/>
    <cellStyle name="Normal 6 7 6" xfId="1849" xr:uid="{AEDC0076-F717-4CA1-845C-93729C44DFDC}"/>
    <cellStyle name="Normal 6 7 7" xfId="1850" xr:uid="{5784F2AE-CCD2-41F6-A3BA-404BD4710CBC}"/>
    <cellStyle name="Normal 6 7 8" xfId="1851" xr:uid="{CB38A1EE-67E9-4053-A9D8-1D44EB0DBFDA}"/>
    <cellStyle name="Normal 6 8" xfId="1852" xr:uid="{9DF89616-EDC9-4E4B-85FA-1974FD1470AB}"/>
    <cellStyle name="Normal 6 8 2" xfId="1853" xr:uid="{56680B4A-1372-4FE4-9168-21C6D94522A8}"/>
    <cellStyle name="Normal 6 8 2 2" xfId="1854" xr:uid="{52BDFC5C-C70E-4629-8640-FC2DF6513BA1}"/>
    <cellStyle name="Normal 6 8 2 2 2" xfId="1855" xr:uid="{F01E99DE-BF57-4D9C-A784-760CAAC5B683}"/>
    <cellStyle name="Normal 6 8 2 2 3" xfId="1856" xr:uid="{6E070498-3D5A-45D5-8C94-F5C55BA4402D}"/>
    <cellStyle name="Normal 6 8 2 2 4" xfId="1857" xr:uid="{D905537A-E0F6-4AE3-9E47-7DB50C7AD365}"/>
    <cellStyle name="Normal 6 8 2 3" xfId="1858" xr:uid="{B509C5F8-E8D2-4662-970E-FAC717B64449}"/>
    <cellStyle name="Normal 6 8 2 4" xfId="1859" xr:uid="{3B335748-EF81-4ACB-8DC7-2385E9807111}"/>
    <cellStyle name="Normal 6 8 2 5" xfId="1860" xr:uid="{A48DD9A6-97E7-4BE9-836B-B5AA48BE78BD}"/>
    <cellStyle name="Normal 6 8 3" xfId="1861" xr:uid="{21327551-98C2-4F7D-82A6-3D6C7DC99B2C}"/>
    <cellStyle name="Normal 6 8 3 2" xfId="1862" xr:uid="{AC11A34E-66C0-4118-A68F-9AAD2053F463}"/>
    <cellStyle name="Normal 6 8 3 3" xfId="1863" xr:uid="{4226A4DA-B8CC-47B5-809A-AFC2D489109E}"/>
    <cellStyle name="Normal 6 8 3 4" xfId="1864" xr:uid="{C12B9FBA-C145-4FCB-BFC4-18F1D5170373}"/>
    <cellStyle name="Normal 6 8 4" xfId="1865" xr:uid="{95598251-FECB-4A8A-977A-DF48E388C03D}"/>
    <cellStyle name="Normal 6 8 4 2" xfId="1866" xr:uid="{2550814A-CF82-4D06-9840-0F1DBB8B20C1}"/>
    <cellStyle name="Normal 6 8 4 3" xfId="1867" xr:uid="{79511217-8EB7-4DBE-A88C-BF53683B9C61}"/>
    <cellStyle name="Normal 6 8 4 4" xfId="1868" xr:uid="{27ACCA57-1657-4343-8DB7-7E994F30DA1D}"/>
    <cellStyle name="Normal 6 8 5" xfId="1869" xr:uid="{5F4F49FA-A0D9-4C37-AE15-B336875E68B0}"/>
    <cellStyle name="Normal 6 8 6" xfId="1870" xr:uid="{A0F461A7-CFDC-4014-BEBB-CFA4336511FE}"/>
    <cellStyle name="Normal 6 8 7" xfId="1871" xr:uid="{E3694F9B-753E-4BA9-B68B-128C4D2B10B5}"/>
    <cellStyle name="Normal 6 9" xfId="1872" xr:uid="{1DC8CFFB-0833-4AC2-A3D1-01B8D7B85FE3}"/>
    <cellStyle name="Normal 6 9 2" xfId="1873" xr:uid="{4704D07B-37B4-4FA8-AE70-49A176DC0855}"/>
    <cellStyle name="Normal 6 9 2 2" xfId="1874" xr:uid="{4EC8001D-4FC2-42C2-8833-23BBF300D69D}"/>
    <cellStyle name="Normal 6 9 2 3" xfId="1875" xr:uid="{8DF733BE-592F-41FF-A55C-930358A80607}"/>
    <cellStyle name="Normal 6 9 2 4" xfId="1876" xr:uid="{BA15A466-49EB-4A15-A059-E395F82D9962}"/>
    <cellStyle name="Normal 6 9 3" xfId="1877" xr:uid="{F3BF810F-BA55-4AF1-AFBE-3AE26D16C914}"/>
    <cellStyle name="Normal 6 9 3 2" xfId="1878" xr:uid="{EDE4D296-36B4-4316-B27D-E3C0EC69190A}"/>
    <cellStyle name="Normal 6 9 3 3" xfId="1879" xr:uid="{72CA2D03-927C-4607-99E7-0C2BB2844801}"/>
    <cellStyle name="Normal 6 9 3 4" xfId="1880" xr:uid="{5BE831D1-959B-4E2B-98DF-14706A1D7CA4}"/>
    <cellStyle name="Normal 6 9 4" xfId="1881" xr:uid="{1A109DFD-5508-456C-9FF5-2C2D5DDD93D3}"/>
    <cellStyle name="Normal 6 9 5" xfId="1882" xr:uid="{D81E5DAE-D62C-4664-9888-01C9B417A4E8}"/>
    <cellStyle name="Normal 6 9 6" xfId="1883" xr:uid="{73BF3E23-34A3-408F-9B3C-484D977288E9}"/>
    <cellStyle name="Normal 7" xfId="85" xr:uid="{24EABC70-2CB9-419F-A306-30A4149B1F19}"/>
    <cellStyle name="Normal 7 10" xfId="1884" xr:uid="{91687963-196B-40D5-94C5-3777EBC528A5}"/>
    <cellStyle name="Normal 7 10 2" xfId="1885" xr:uid="{03ECC2ED-5485-4C6C-A6B4-B1306F9140B0}"/>
    <cellStyle name="Normal 7 10 3" xfId="1886" xr:uid="{080BB142-6FF6-4325-A980-C5C05CA14593}"/>
    <cellStyle name="Normal 7 10 4" xfId="1887" xr:uid="{5EAABB9B-AF10-4A57-B0F0-04930C840779}"/>
    <cellStyle name="Normal 7 11" xfId="1888" xr:uid="{5D29F601-8F11-4AE0-8A61-38265518D77E}"/>
    <cellStyle name="Normal 7 11 2" xfId="1889" xr:uid="{9DC3C4C7-1A53-4170-9FA2-8022A83E4F84}"/>
    <cellStyle name="Normal 7 11 3" xfId="1890" xr:uid="{F67FE08A-7590-4B90-B88D-3C68FE1687AD}"/>
    <cellStyle name="Normal 7 11 4" xfId="1891" xr:uid="{055F1675-A56E-4058-BFC3-8E9B5E65A8B1}"/>
    <cellStyle name="Normal 7 12" xfId="1892" xr:uid="{EDCCDF25-859A-4B70-922C-90C5F79CAC18}"/>
    <cellStyle name="Normal 7 12 2" xfId="1893" xr:uid="{1269493F-4194-4BEB-B428-C5D6A56B751E}"/>
    <cellStyle name="Normal 7 13" xfId="1894" xr:uid="{AD41FC70-59B3-40CC-8C96-857B8B4825B8}"/>
    <cellStyle name="Normal 7 14" xfId="1895" xr:uid="{BAF87BCC-8D58-480D-A224-3597799F0E14}"/>
    <cellStyle name="Normal 7 15" xfId="1896" xr:uid="{A7B1B093-02EF-4BD0-8031-DF8E11B1D605}"/>
    <cellStyle name="Normal 7 2" xfId="86" xr:uid="{B18073EE-A0CB-4608-9ED8-E70DC1C8CF44}"/>
    <cellStyle name="Normal 7 2 10" xfId="1897" xr:uid="{5C456D5B-01F6-48D9-90C0-E14317ED720B}"/>
    <cellStyle name="Normal 7 2 11" xfId="1898" xr:uid="{8F8506E9-25D2-4DC4-9C7F-8788E6FC8560}"/>
    <cellStyle name="Normal 7 2 2" xfId="1899" xr:uid="{CCE188B2-13EC-43E7-ADE8-3B05136049C0}"/>
    <cellStyle name="Normal 7 2 2 2" xfId="1900" xr:uid="{ED24D84C-19E5-4402-AD76-528222E5C8E8}"/>
    <cellStyle name="Normal 7 2 2 2 2" xfId="1901" xr:uid="{7F9AE45C-B2A7-45BB-B95A-7B081B0FA1F3}"/>
    <cellStyle name="Normal 7 2 2 2 2 2" xfId="1902" xr:uid="{70D433C8-018E-4D7E-AF88-B041B89360B1}"/>
    <cellStyle name="Normal 7 2 2 2 2 2 2" xfId="1903" xr:uid="{F83D6513-0BBC-4C55-B1FB-06C9A6469DEA}"/>
    <cellStyle name="Normal 7 2 2 2 2 2 2 2" xfId="4008" xr:uid="{7ABBEC59-05C0-405B-BA4B-69BB1E4A9C68}"/>
    <cellStyle name="Normal 7 2 2 2 2 2 2 2 2" xfId="4009" xr:uid="{A5D4F332-A91F-42D8-A871-16DF0AE0B1B6}"/>
    <cellStyle name="Normal 7 2 2 2 2 2 2 3" xfId="4010" xr:uid="{697A7E57-9646-473E-81B8-D261EFF4C187}"/>
    <cellStyle name="Normal 7 2 2 2 2 2 3" xfId="1904" xr:uid="{9D82E6B7-3D49-4F41-A344-C1622F1CF374}"/>
    <cellStyle name="Normal 7 2 2 2 2 2 3 2" xfId="4011" xr:uid="{1FF3BE3E-9F8C-4B3B-B0A7-9355355C6219}"/>
    <cellStyle name="Normal 7 2 2 2 2 2 4" xfId="1905" xr:uid="{27AD618F-FCB2-434F-87BD-5B962D905D5E}"/>
    <cellStyle name="Normal 7 2 2 2 2 3" xfId="1906" xr:uid="{92293CC1-7BEC-41B1-80D5-1898BEC62AF5}"/>
    <cellStyle name="Normal 7 2 2 2 2 3 2" xfId="1907" xr:uid="{5F2F308B-F83E-4915-A656-C81523725952}"/>
    <cellStyle name="Normal 7 2 2 2 2 3 2 2" xfId="4012" xr:uid="{9EA90157-2F87-479A-9514-84854CE795D1}"/>
    <cellStyle name="Normal 7 2 2 2 2 3 3" xfId="1908" xr:uid="{A700805E-B555-4447-AFB4-41A185B31F87}"/>
    <cellStyle name="Normal 7 2 2 2 2 3 4" xfId="1909" xr:uid="{3DB6AFF5-725A-46EB-B806-CCE54E65D3B3}"/>
    <cellStyle name="Normal 7 2 2 2 2 4" xfId="1910" xr:uid="{2EA0524A-D362-4293-83ED-74A5614FFA3A}"/>
    <cellStyle name="Normal 7 2 2 2 2 4 2" xfId="4013" xr:uid="{3BFE0E04-3297-424B-86FE-AFBA9E4FEB67}"/>
    <cellStyle name="Normal 7 2 2 2 2 5" xfId="1911" xr:uid="{BE3C87CC-14EF-4720-AEB8-41C3CF2A925A}"/>
    <cellStyle name="Normal 7 2 2 2 2 6" xfId="1912" xr:uid="{C52B2985-BDDD-489C-81EB-5EDA680E010D}"/>
    <cellStyle name="Normal 7 2 2 2 3" xfId="1913" xr:uid="{491FA7B3-9F03-43A9-8CAA-8CACC685094E}"/>
    <cellStyle name="Normal 7 2 2 2 3 2" xfId="1914" xr:uid="{F510A26A-4C97-4C2A-B0AD-9D9880E61C20}"/>
    <cellStyle name="Normal 7 2 2 2 3 2 2" xfId="1915" xr:uid="{DB59D8E6-7815-48D2-91B7-E67EB5F8BA11}"/>
    <cellStyle name="Normal 7 2 2 2 3 2 2 2" xfId="4014" xr:uid="{00B07DEB-244D-4CE7-AD2A-18A09B36385D}"/>
    <cellStyle name="Normal 7 2 2 2 3 2 2 2 2" xfId="4015" xr:uid="{A343CFBB-AC0F-4723-A08E-AA21E54868B6}"/>
    <cellStyle name="Normal 7 2 2 2 3 2 2 3" xfId="4016" xr:uid="{165CF80F-178E-457D-AD96-4FB65C7D4979}"/>
    <cellStyle name="Normal 7 2 2 2 3 2 3" xfId="1916" xr:uid="{08F10585-EF39-4544-85D9-E9A906E842A7}"/>
    <cellStyle name="Normal 7 2 2 2 3 2 3 2" xfId="4017" xr:uid="{50C7866E-48AD-477E-8704-4E11966EAA94}"/>
    <cellStyle name="Normal 7 2 2 2 3 2 4" xfId="1917" xr:uid="{ADC48811-7FF4-4C5F-9896-A2D5FA468983}"/>
    <cellStyle name="Normal 7 2 2 2 3 3" xfId="1918" xr:uid="{DF765384-82A6-4201-AAA4-B2AE02E5011D}"/>
    <cellStyle name="Normal 7 2 2 2 3 3 2" xfId="4018" xr:uid="{52191C8C-5FB7-4031-9380-27DAB8317FA3}"/>
    <cellStyle name="Normal 7 2 2 2 3 3 2 2" xfId="4019" xr:uid="{9177CB63-7553-4E11-8049-7366C2EE3605}"/>
    <cellStyle name="Normal 7 2 2 2 3 3 3" xfId="4020" xr:uid="{5738C8EF-46F3-489B-907F-996B500BF80B}"/>
    <cellStyle name="Normal 7 2 2 2 3 4" xfId="1919" xr:uid="{DBAA7620-896E-4E29-8C62-FADC16B6EA83}"/>
    <cellStyle name="Normal 7 2 2 2 3 4 2" xfId="4021" xr:uid="{1CDAE99A-8CE7-4A8B-AF0E-76D9392484CD}"/>
    <cellStyle name="Normal 7 2 2 2 3 5" xfId="1920" xr:uid="{5F354FEA-C575-4517-A1B2-402BB9313BE4}"/>
    <cellStyle name="Normal 7 2 2 2 4" xfId="1921" xr:uid="{DB493672-AB5A-420B-9D67-5EC674D977D3}"/>
    <cellStyle name="Normal 7 2 2 2 4 2" xfId="1922" xr:uid="{3C878A66-AA0F-4C60-BAF2-BF1964CE3266}"/>
    <cellStyle name="Normal 7 2 2 2 4 2 2" xfId="4022" xr:uid="{F55CC4A6-C220-4EE4-BF39-4B87BCC85EEE}"/>
    <cellStyle name="Normal 7 2 2 2 4 2 2 2" xfId="4023" xr:uid="{749639B9-825A-4773-A3AF-3E26EF7A3622}"/>
    <cellStyle name="Normal 7 2 2 2 4 2 3" xfId="4024" xr:uid="{8BC35C91-6346-46D5-AE5B-EEFA51C8397C}"/>
    <cellStyle name="Normal 7 2 2 2 4 3" xfId="1923" xr:uid="{D663ED70-8C20-47E4-8BCD-D8288F0C8521}"/>
    <cellStyle name="Normal 7 2 2 2 4 3 2" xfId="4025" xr:uid="{A57C2D6A-B854-4EAC-8D43-2315719A5F07}"/>
    <cellStyle name="Normal 7 2 2 2 4 4" xfId="1924" xr:uid="{9E2A142A-B91A-447A-B66C-A698F3093FF5}"/>
    <cellStyle name="Normal 7 2 2 2 5" xfId="1925" xr:uid="{F276D6E4-34CC-4519-9A48-BA827139479C}"/>
    <cellStyle name="Normal 7 2 2 2 5 2" xfId="1926" xr:uid="{A17856AB-B1BD-439E-B0F2-E47A36D864D6}"/>
    <cellStyle name="Normal 7 2 2 2 5 2 2" xfId="4026" xr:uid="{240D5561-EF99-48B4-867D-580D916C8B98}"/>
    <cellStyle name="Normal 7 2 2 2 5 3" xfId="1927" xr:uid="{B96B7BE8-C127-4E89-A2B5-2741BDD0586A}"/>
    <cellStyle name="Normal 7 2 2 2 5 4" xfId="1928" xr:uid="{C200D098-675F-4132-BDB6-02102EA3AC79}"/>
    <cellStyle name="Normal 7 2 2 2 6" xfId="1929" xr:uid="{66B95E7C-0DB9-4A44-A284-17362947AB8D}"/>
    <cellStyle name="Normal 7 2 2 2 6 2" xfId="4027" xr:uid="{18568227-84C8-4033-A8FC-E71A17C03CDB}"/>
    <cellStyle name="Normal 7 2 2 2 7" xfId="1930" xr:uid="{7C50074A-A76D-49E7-8126-D7273E8914FB}"/>
    <cellStyle name="Normal 7 2 2 2 8" xfId="1931" xr:uid="{DB798209-CA98-4DEE-B855-21A320DD74D5}"/>
    <cellStyle name="Normal 7 2 2 3" xfId="1932" xr:uid="{A155DEF7-304E-4FEF-902F-BC5BB9F52BA5}"/>
    <cellStyle name="Normal 7 2 2 3 2" xfId="1933" xr:uid="{622C1CD8-299C-4874-9BA4-85094AAC36D0}"/>
    <cellStyle name="Normal 7 2 2 3 2 2" xfId="1934" xr:uid="{A8C33808-91A2-4033-BA15-A1B80CF90255}"/>
    <cellStyle name="Normal 7 2 2 3 2 2 2" xfId="4028" xr:uid="{618FFE1E-E14B-4CA0-B01A-5F37C577327F}"/>
    <cellStyle name="Normal 7 2 2 3 2 2 2 2" xfId="4029" xr:uid="{706BFE12-66E7-4F4D-A585-0CACB06041B9}"/>
    <cellStyle name="Normal 7 2 2 3 2 2 3" xfId="4030" xr:uid="{F8CB062E-551C-45AD-B12D-7EEA536A3B71}"/>
    <cellStyle name="Normal 7 2 2 3 2 3" xfId="1935" xr:uid="{3D3FFE2A-4940-4B39-AF97-8A72BC0A88E4}"/>
    <cellStyle name="Normal 7 2 2 3 2 3 2" xfId="4031" xr:uid="{89D21577-766A-4B20-B1B5-3844836FE293}"/>
    <cellStyle name="Normal 7 2 2 3 2 4" xfId="1936" xr:uid="{BF1E8B33-CD85-4EB1-9040-D20E697CFC75}"/>
    <cellStyle name="Normal 7 2 2 3 3" xfId="1937" xr:uid="{A0311A9E-9A62-4719-A314-34FDA4647995}"/>
    <cellStyle name="Normal 7 2 2 3 3 2" xfId="1938" xr:uid="{87F02B87-6D7C-49BE-A2F0-DEE2E9B52CC9}"/>
    <cellStyle name="Normal 7 2 2 3 3 2 2" xfId="4032" xr:uid="{CB9683B8-1C20-46C3-9AE0-1EE99459171F}"/>
    <cellStyle name="Normal 7 2 2 3 3 3" xfId="1939" xr:uid="{FA590649-16B4-495E-A67A-8F3AE9B30EA7}"/>
    <cellStyle name="Normal 7 2 2 3 3 4" xfId="1940" xr:uid="{DCA625B4-25AF-4325-A5ED-2319999142D2}"/>
    <cellStyle name="Normal 7 2 2 3 4" xfId="1941" xr:uid="{85BF7749-7353-4A5B-AAD3-5BAAFCA7DB21}"/>
    <cellStyle name="Normal 7 2 2 3 4 2" xfId="4033" xr:uid="{1933B5C2-DB65-4C86-B66A-20B2B7338B79}"/>
    <cellStyle name="Normal 7 2 2 3 5" xfId="1942" xr:uid="{A72F2C05-A022-4068-BA6C-CDFED3C9A9D5}"/>
    <cellStyle name="Normal 7 2 2 3 6" xfId="1943" xr:uid="{EB73BDB9-0FE4-45F8-9FC5-60D465A703D5}"/>
    <cellStyle name="Normal 7 2 2 4" xfId="1944" xr:uid="{3C5F4BD8-26F8-4E31-9161-1E3F9D077037}"/>
    <cellStyle name="Normal 7 2 2 4 2" xfId="1945" xr:uid="{AD54E367-5255-4395-8AF0-0D018756CAF2}"/>
    <cellStyle name="Normal 7 2 2 4 2 2" xfId="1946" xr:uid="{5FAE1205-50E3-4740-A121-7EAD5FC98FB2}"/>
    <cellStyle name="Normal 7 2 2 4 2 2 2" xfId="4034" xr:uid="{2686C205-F284-4A6B-B882-2352AA548E53}"/>
    <cellStyle name="Normal 7 2 2 4 2 2 2 2" xfId="4035" xr:uid="{4EA9E207-0E2E-47F9-9426-58DD480AFF7F}"/>
    <cellStyle name="Normal 7 2 2 4 2 2 3" xfId="4036" xr:uid="{70769BD8-642E-4D67-BA2A-363706C0C53D}"/>
    <cellStyle name="Normal 7 2 2 4 2 3" xfId="1947" xr:uid="{D6EF5936-A073-420B-809A-1DCB834C99D1}"/>
    <cellStyle name="Normal 7 2 2 4 2 3 2" xfId="4037" xr:uid="{707220CA-2645-42B2-B842-E54F6EDE0D7C}"/>
    <cellStyle name="Normal 7 2 2 4 2 4" xfId="1948" xr:uid="{DB15DC0F-3158-461B-B62A-EA09DA0480E9}"/>
    <cellStyle name="Normal 7 2 2 4 3" xfId="1949" xr:uid="{44BFB70C-CAD5-42E1-8DC1-4006ABADB666}"/>
    <cellStyle name="Normal 7 2 2 4 3 2" xfId="4038" xr:uid="{373293DC-5F53-4694-A469-704FB86F6A93}"/>
    <cellStyle name="Normal 7 2 2 4 3 2 2" xfId="4039" xr:uid="{C052E9F0-ABA9-44E0-96B0-3BC5B1F92C2E}"/>
    <cellStyle name="Normal 7 2 2 4 3 3" xfId="4040" xr:uid="{65376A6A-A9C0-41CA-AD49-7C434AC0D1FC}"/>
    <cellStyle name="Normal 7 2 2 4 4" xfId="1950" xr:uid="{C1263163-AD7B-44E2-871E-2E4266BB1640}"/>
    <cellStyle name="Normal 7 2 2 4 4 2" xfId="4041" xr:uid="{FC434AA0-A684-47C1-8F3E-26564D012147}"/>
    <cellStyle name="Normal 7 2 2 4 5" xfId="1951" xr:uid="{C63EB4B5-C197-4531-98E3-CF2839E67C5C}"/>
    <cellStyle name="Normal 7 2 2 5" xfId="1952" xr:uid="{3BA27454-8BA0-4F65-A2EE-2C8E8C722F29}"/>
    <cellStyle name="Normal 7 2 2 5 2" xfId="1953" xr:uid="{98EDDC08-55CD-4953-8C5C-B271695FD0EE}"/>
    <cellStyle name="Normal 7 2 2 5 2 2" xfId="4042" xr:uid="{81D8CDE2-54B4-4BB1-9BA7-DD0F24A38258}"/>
    <cellStyle name="Normal 7 2 2 5 2 2 2" xfId="4043" xr:uid="{4D24FD3C-ED8E-49BB-B751-DC7E947CBCA8}"/>
    <cellStyle name="Normal 7 2 2 5 2 3" xfId="4044" xr:uid="{EC04F7BA-49F9-4C6F-B206-5F1CA657A282}"/>
    <cellStyle name="Normal 7 2 2 5 3" xfId="1954" xr:uid="{1AEE0D06-D392-4C50-8BD8-64AFC1B3806B}"/>
    <cellStyle name="Normal 7 2 2 5 3 2" xfId="4045" xr:uid="{53117F78-E81A-48AD-B4BE-D339E054728A}"/>
    <cellStyle name="Normal 7 2 2 5 4" xfId="1955" xr:uid="{45DF45F9-B578-44C1-91FF-1DF26FB35894}"/>
    <cellStyle name="Normal 7 2 2 6" xfId="1956" xr:uid="{D09C9B1B-E691-4A11-B949-4F4EA2FE1AE2}"/>
    <cellStyle name="Normal 7 2 2 6 2" xfId="1957" xr:uid="{1EEFBA98-29B9-4590-9DDA-744EAB33D823}"/>
    <cellStyle name="Normal 7 2 2 6 2 2" xfId="4046" xr:uid="{4D265940-310B-48BD-9E02-34AE7E2044D1}"/>
    <cellStyle name="Normal 7 2 2 6 3" xfId="1958" xr:uid="{C56A2061-412D-42A8-93B2-6BA8CA32AC7F}"/>
    <cellStyle name="Normal 7 2 2 6 4" xfId="1959" xr:uid="{5CC00FC4-D9FF-4071-9A02-518FC0F54E73}"/>
    <cellStyle name="Normal 7 2 2 7" xfId="1960" xr:uid="{1CC9F6A1-48D7-460B-AFDF-242FAC0C6E52}"/>
    <cellStyle name="Normal 7 2 2 7 2" xfId="4047" xr:uid="{0F5BB157-4FDE-495D-88EA-3926A8FB4E99}"/>
    <cellStyle name="Normal 7 2 2 8" xfId="1961" xr:uid="{2E455309-CA0C-4C28-8665-BB03758D01C8}"/>
    <cellStyle name="Normal 7 2 2 9" xfId="1962" xr:uid="{97C9154A-B3E0-4E0F-8E32-FFFF8B627B4F}"/>
    <cellStyle name="Normal 7 2 3" xfId="1963" xr:uid="{C891A2F6-EAFF-4C19-B1FA-AFD9CD64354C}"/>
    <cellStyle name="Normal 7 2 3 2" xfId="1964" xr:uid="{0B63C06A-C7CD-4F62-A99D-F60A4CDE8DAC}"/>
    <cellStyle name="Normal 7 2 3 2 2" xfId="1965" xr:uid="{11DE47F2-8EA2-46A8-A2F9-112C9A3FD595}"/>
    <cellStyle name="Normal 7 2 3 2 2 2" xfId="1966" xr:uid="{D0DD647C-F1AF-4828-99B8-CE8B6D39E6B2}"/>
    <cellStyle name="Normal 7 2 3 2 2 2 2" xfId="4048" xr:uid="{C8646593-535D-4FC0-89E8-D1DE8CA073AE}"/>
    <cellStyle name="Normal 7 2 3 2 2 2 2 2" xfId="4049" xr:uid="{B83BDD7C-A810-400E-A1F8-B635295A9EF4}"/>
    <cellStyle name="Normal 7 2 3 2 2 2 3" xfId="4050" xr:uid="{B593EEE9-9BF6-4FE3-8474-1E7BCCBEAE92}"/>
    <cellStyle name="Normal 7 2 3 2 2 3" xfId="1967" xr:uid="{5537C56C-656F-4A7A-B9CE-AE7557CEF890}"/>
    <cellStyle name="Normal 7 2 3 2 2 3 2" xfId="4051" xr:uid="{E220D8A8-2E15-4847-8404-3E482A48D28A}"/>
    <cellStyle name="Normal 7 2 3 2 2 4" xfId="1968" xr:uid="{6E473846-3054-456A-9020-1A9E92059017}"/>
    <cellStyle name="Normal 7 2 3 2 3" xfId="1969" xr:uid="{A61562F9-64CF-453C-AB38-C30C49889CEA}"/>
    <cellStyle name="Normal 7 2 3 2 3 2" xfId="1970" xr:uid="{B327B383-2931-44F9-9F43-A350ECF061CF}"/>
    <cellStyle name="Normal 7 2 3 2 3 2 2" xfId="4052" xr:uid="{0D3545B8-F1FC-4DE6-8B3F-20AFC9EB8600}"/>
    <cellStyle name="Normal 7 2 3 2 3 3" xfId="1971" xr:uid="{B750C654-3B92-40CE-9CE4-5EB973516533}"/>
    <cellStyle name="Normal 7 2 3 2 3 4" xfId="1972" xr:uid="{7962F601-C661-43EA-9C5F-20734A722898}"/>
    <cellStyle name="Normal 7 2 3 2 4" xfId="1973" xr:uid="{C3A27206-0BB0-4D6B-99D1-4648472E10FC}"/>
    <cellStyle name="Normal 7 2 3 2 4 2" xfId="4053" xr:uid="{98ACC2BC-340F-4256-B31A-0025A09C9B42}"/>
    <cellStyle name="Normal 7 2 3 2 5" xfId="1974" xr:uid="{7C377E52-7399-493C-BEB1-F8E7EB610080}"/>
    <cellStyle name="Normal 7 2 3 2 6" xfId="1975" xr:uid="{CD5E79B7-CEA5-4649-9D00-059ED609BD5C}"/>
    <cellStyle name="Normal 7 2 3 3" xfId="1976" xr:uid="{B5AA4FA9-5B0C-49BF-ACF3-2E1D9E11F4F9}"/>
    <cellStyle name="Normal 7 2 3 3 2" xfId="1977" xr:uid="{585E9F23-F269-48C2-B70C-C7BCE1753AEA}"/>
    <cellStyle name="Normal 7 2 3 3 2 2" xfId="1978" xr:uid="{D81C0A24-0F1B-419D-809A-C1D78D310909}"/>
    <cellStyle name="Normal 7 2 3 3 2 2 2" xfId="4054" xr:uid="{2746F5EE-2419-436D-9966-1E18F906E301}"/>
    <cellStyle name="Normal 7 2 3 3 2 2 2 2" xfId="4055" xr:uid="{D65E065B-6FE6-4E67-A0B4-36521CB1247A}"/>
    <cellStyle name="Normal 7 2 3 3 2 2 3" xfId="4056" xr:uid="{501485DF-D78D-4DE3-ABCF-84D667FAFE37}"/>
    <cellStyle name="Normal 7 2 3 3 2 3" xfId="1979" xr:uid="{71C954C0-E94C-42CA-9B4E-FD8F894DCDC5}"/>
    <cellStyle name="Normal 7 2 3 3 2 3 2" xfId="4057" xr:uid="{9F26596A-B6E0-46E1-8D16-C1AB54DE7135}"/>
    <cellStyle name="Normal 7 2 3 3 2 4" xfId="1980" xr:uid="{7CE42E58-DCC4-469E-A465-22765ABA36B7}"/>
    <cellStyle name="Normal 7 2 3 3 3" xfId="1981" xr:uid="{E7E9663B-5973-43C4-9867-B971B39D1D15}"/>
    <cellStyle name="Normal 7 2 3 3 3 2" xfId="4058" xr:uid="{0094480A-FDCB-45B5-9983-0FFC1C1AE1D2}"/>
    <cellStyle name="Normal 7 2 3 3 3 2 2" xfId="4059" xr:uid="{E787FA00-5FD2-45CC-BA47-1121DA4D3CF2}"/>
    <cellStyle name="Normal 7 2 3 3 3 3" xfId="4060" xr:uid="{A6B96AEA-1785-49FF-9652-4C34C9FFFECD}"/>
    <cellStyle name="Normal 7 2 3 3 4" xfId="1982" xr:uid="{500E9B7F-6E3C-43FA-B8DB-472E79AE102A}"/>
    <cellStyle name="Normal 7 2 3 3 4 2" xfId="4061" xr:uid="{811AE951-482D-4895-BBFB-BEF9A38A4F7B}"/>
    <cellStyle name="Normal 7 2 3 3 5" xfId="1983" xr:uid="{1828E90B-BB9C-4CC4-8E87-B3EA3993DF30}"/>
    <cellStyle name="Normal 7 2 3 4" xfId="1984" xr:uid="{AC2D4601-2E5E-4B91-A84F-687B86B84492}"/>
    <cellStyle name="Normal 7 2 3 4 2" xfId="1985" xr:uid="{614A7DC1-C5A9-42CD-9354-494BFAA3CA8C}"/>
    <cellStyle name="Normal 7 2 3 4 2 2" xfId="4062" xr:uid="{D72B9C48-6FD8-43AE-A948-C1402A31B3FF}"/>
    <cellStyle name="Normal 7 2 3 4 2 2 2" xfId="4063" xr:uid="{23759667-4CB8-4C6F-8C50-C347921670CB}"/>
    <cellStyle name="Normal 7 2 3 4 2 3" xfId="4064" xr:uid="{D1E6BED6-E5C2-4124-9BDF-4BCB4A496748}"/>
    <cellStyle name="Normal 7 2 3 4 3" xfId="1986" xr:uid="{D32D56BD-740D-4513-991C-481A17F9AC54}"/>
    <cellStyle name="Normal 7 2 3 4 3 2" xfId="4065" xr:uid="{AFE7D96E-B807-4C8C-8E52-12CDC215251D}"/>
    <cellStyle name="Normal 7 2 3 4 4" xfId="1987" xr:uid="{6C05EB91-19F0-4FF9-840C-E493F761F74D}"/>
    <cellStyle name="Normal 7 2 3 5" xfId="1988" xr:uid="{6982F845-1656-4ABE-B026-D05BBED01479}"/>
    <cellStyle name="Normal 7 2 3 5 2" xfId="1989" xr:uid="{EF5C4B68-3758-4953-ADF0-C2E026368E1C}"/>
    <cellStyle name="Normal 7 2 3 5 2 2" xfId="4066" xr:uid="{464D45A8-D674-4E53-818B-1E50E1354112}"/>
    <cellStyle name="Normal 7 2 3 5 3" xfId="1990" xr:uid="{663B7F80-FD27-4AFC-9AE8-D2288C5F9FB0}"/>
    <cellStyle name="Normal 7 2 3 5 4" xfId="1991" xr:uid="{C3891CC7-D19F-4CA3-834D-F6C3269606B1}"/>
    <cellStyle name="Normal 7 2 3 6" xfId="1992" xr:uid="{A40397D4-A789-4579-AB4B-DC8E4FB65095}"/>
    <cellStyle name="Normal 7 2 3 6 2" xfId="4067" xr:uid="{9DD53249-5B35-4169-9D10-CADF4B6CB4BE}"/>
    <cellStyle name="Normal 7 2 3 7" xfId="1993" xr:uid="{A5E5D6FA-6FDC-43EA-B168-DE9B88007F46}"/>
    <cellStyle name="Normal 7 2 3 8" xfId="1994" xr:uid="{83FF7FF9-2C3F-4BF5-B6D6-26D5BC0329C2}"/>
    <cellStyle name="Normal 7 2 4" xfId="1995" xr:uid="{662B0DB0-9C03-4AA2-92F8-D410C680CC03}"/>
    <cellStyle name="Normal 7 2 4 2" xfId="1996" xr:uid="{DA7EA71C-311A-48AB-A800-5F3CE1C2ABA5}"/>
    <cellStyle name="Normal 7 2 4 2 2" xfId="1997" xr:uid="{9FDD5D52-F5F6-43A2-9F96-2BA9C320E033}"/>
    <cellStyle name="Normal 7 2 4 2 2 2" xfId="1998" xr:uid="{FC27DC7A-DA3B-472E-8879-58F05244E225}"/>
    <cellStyle name="Normal 7 2 4 2 2 2 2" xfId="4068" xr:uid="{1DAC25C3-8E0C-422A-8663-4159A42BAFF6}"/>
    <cellStyle name="Normal 7 2 4 2 2 3" xfId="1999" xr:uid="{BD098BE6-3FB9-49D6-8EF2-98A6E0AC3DFA}"/>
    <cellStyle name="Normal 7 2 4 2 2 4" xfId="2000" xr:uid="{3D4BE564-DFF7-4968-A862-713C24FF0593}"/>
    <cellStyle name="Normal 7 2 4 2 3" xfId="2001" xr:uid="{F6C0681D-3725-4546-B6F1-3D32025F8507}"/>
    <cellStyle name="Normal 7 2 4 2 3 2" xfId="4069" xr:uid="{7A88D489-8DEC-42EB-8DF8-658345A84386}"/>
    <cellStyle name="Normal 7 2 4 2 4" xfId="2002" xr:uid="{05AEB45F-9846-402C-B7CE-492C28880375}"/>
    <cellStyle name="Normal 7 2 4 2 5" xfId="2003" xr:uid="{8254A430-AAD9-490A-BF1B-8939E0CB0AC2}"/>
    <cellStyle name="Normal 7 2 4 3" xfId="2004" xr:uid="{3ECEC789-EDD7-4232-8552-398CDF4FA710}"/>
    <cellStyle name="Normal 7 2 4 3 2" xfId="2005" xr:uid="{930106EB-67D3-47DD-8A46-5A35012D27A8}"/>
    <cellStyle name="Normal 7 2 4 3 2 2" xfId="4070" xr:uid="{E445E49A-F0FC-434A-B5B8-DFF55F694C27}"/>
    <cellStyle name="Normal 7 2 4 3 3" xfId="2006" xr:uid="{4CD9A76B-2421-4BC9-9861-76A24CFE4DC6}"/>
    <cellStyle name="Normal 7 2 4 3 4" xfId="2007" xr:uid="{4DD06480-24FB-4798-8D37-ACB53FA45DD9}"/>
    <cellStyle name="Normal 7 2 4 4" xfId="2008" xr:uid="{9E998EF0-D2AE-4D0F-8662-66F635A5B134}"/>
    <cellStyle name="Normal 7 2 4 4 2" xfId="2009" xr:uid="{EE68938A-3C1C-4AA7-9383-C1D5926D5BE1}"/>
    <cellStyle name="Normal 7 2 4 4 3" xfId="2010" xr:uid="{7D86B5FD-A5F5-4680-9460-A2F124022049}"/>
    <cellStyle name="Normal 7 2 4 4 4" xfId="2011" xr:uid="{2662B9DD-C26B-4607-83B5-45A8F9612340}"/>
    <cellStyle name="Normal 7 2 4 5" xfId="2012" xr:uid="{C3B176B0-1D78-4D38-BD22-A61B8C921E36}"/>
    <cellStyle name="Normal 7 2 4 6" xfId="2013" xr:uid="{94FE38BD-DA27-41F6-B11B-2FB81AC5849C}"/>
    <cellStyle name="Normal 7 2 4 7" xfId="2014" xr:uid="{4563BF5D-9F68-42E3-A2C2-8F9693175F12}"/>
    <cellStyle name="Normal 7 2 5" xfId="2015" xr:uid="{8332C078-D3C9-4A2A-91AC-DD293C00D6B4}"/>
    <cellStyle name="Normal 7 2 5 2" xfId="2016" xr:uid="{330451F2-BCCD-40EF-AE08-179CD835C477}"/>
    <cellStyle name="Normal 7 2 5 2 2" xfId="2017" xr:uid="{4C7FB198-DC4C-45DF-AD69-FD9EB8AA0347}"/>
    <cellStyle name="Normal 7 2 5 2 2 2" xfId="4071" xr:uid="{81D58C03-F336-44C4-8F28-4FC8A01279D5}"/>
    <cellStyle name="Normal 7 2 5 2 2 2 2" xfId="4072" xr:uid="{90AEF821-2949-4F06-94D2-817E922757F8}"/>
    <cellStyle name="Normal 7 2 5 2 2 3" xfId="4073" xr:uid="{DD7372EF-EBF1-481A-A802-2043269B723C}"/>
    <cellStyle name="Normal 7 2 5 2 3" xfId="2018" xr:uid="{3516CCFF-D5B2-448F-9951-2515C092D4EC}"/>
    <cellStyle name="Normal 7 2 5 2 3 2" xfId="4074" xr:uid="{EA4BB415-FF3A-43FE-8362-2CEAEB54D9A1}"/>
    <cellStyle name="Normal 7 2 5 2 4" xfId="2019" xr:uid="{3CD3DDCA-3113-42D6-B485-FD747246BFD8}"/>
    <cellStyle name="Normal 7 2 5 3" xfId="2020" xr:uid="{79F90CBF-3988-4C89-B9E7-8DCF22606A05}"/>
    <cellStyle name="Normal 7 2 5 3 2" xfId="2021" xr:uid="{25E95002-3094-4592-9178-D1D9E0A38C2D}"/>
    <cellStyle name="Normal 7 2 5 3 2 2" xfId="4075" xr:uid="{8B5B441F-A4A2-4203-8B3B-EF3247BC66DD}"/>
    <cellStyle name="Normal 7 2 5 3 3" xfId="2022" xr:uid="{C4B9AD2F-9DAB-4F4A-BF75-96ED56470CB7}"/>
    <cellStyle name="Normal 7 2 5 3 4" xfId="2023" xr:uid="{55D2A500-33E5-4FC5-BA72-8A07B77A1149}"/>
    <cellStyle name="Normal 7 2 5 4" xfId="2024" xr:uid="{4AE33D68-E9DF-473C-B7D2-27DDAFE2B6C8}"/>
    <cellStyle name="Normal 7 2 5 4 2" xfId="4076" xr:uid="{FD0EB3BB-5746-47C7-BFD7-6F327F89B2C4}"/>
    <cellStyle name="Normal 7 2 5 5" xfId="2025" xr:uid="{6C67988D-D77E-41B6-9C6F-5AA94B0E233B}"/>
    <cellStyle name="Normal 7 2 5 6" xfId="2026" xr:uid="{F7A87F7A-23BB-4665-A72E-7B0945BED1DC}"/>
    <cellStyle name="Normal 7 2 6" xfId="2027" xr:uid="{7745D816-05D9-4CF4-B99E-8F377F9B2F76}"/>
    <cellStyle name="Normal 7 2 6 2" xfId="2028" xr:uid="{8F26E6D4-86C5-43FC-9D7D-1D3D7962A561}"/>
    <cellStyle name="Normal 7 2 6 2 2" xfId="2029" xr:uid="{5E0EC696-457A-4972-882C-2433CCAE5A6B}"/>
    <cellStyle name="Normal 7 2 6 2 2 2" xfId="4077" xr:uid="{7210F2C7-BDA3-4CCE-A1C7-6A173755024D}"/>
    <cellStyle name="Normal 7 2 6 2 3" xfId="2030" xr:uid="{692FB60A-EC0D-4F26-A0E6-42B40AC80B5C}"/>
    <cellStyle name="Normal 7 2 6 2 4" xfId="2031" xr:uid="{0CA19916-5B94-4511-916C-CDDE52EA96B3}"/>
    <cellStyle name="Normal 7 2 6 3" xfId="2032" xr:uid="{21DCEA86-F6F2-40FB-A7F0-31B9448CB3D8}"/>
    <cellStyle name="Normal 7 2 6 3 2" xfId="4078" xr:uid="{B931B2DE-6962-4CC4-954B-DDFA71F15C62}"/>
    <cellStyle name="Normal 7 2 6 4" xfId="2033" xr:uid="{8AB0912B-9F3D-47D2-83EB-DFF3A2AC5152}"/>
    <cellStyle name="Normal 7 2 6 5" xfId="2034" xr:uid="{1998B355-1AE0-474A-B9FA-243200E0C03A}"/>
    <cellStyle name="Normal 7 2 7" xfId="2035" xr:uid="{5543F8E3-2DAC-4C54-AC94-ED4A98485E01}"/>
    <cellStyle name="Normal 7 2 7 2" xfId="2036" xr:uid="{29AE0243-C4E2-49CD-AB46-0D436484BE58}"/>
    <cellStyle name="Normal 7 2 7 2 2" xfId="4079" xr:uid="{E005AEE0-6609-4917-BBA3-32FB75D5E2C0}"/>
    <cellStyle name="Normal 7 2 7 2 3" xfId="4380" xr:uid="{BAC4838A-9704-4AFE-A08F-5EDDA5BDF616}"/>
    <cellStyle name="Normal 7 2 7 3" xfId="2037" xr:uid="{658F6362-E5FD-47CC-946A-446727674657}"/>
    <cellStyle name="Normal 7 2 7 4" xfId="2038" xr:uid="{084BD13C-46ED-4E99-80D7-46C0B215D939}"/>
    <cellStyle name="Normal 7 2 7 4 2" xfId="4746" xr:uid="{904D1431-120B-4DC7-9FC7-6CE4559883C2}"/>
    <cellStyle name="Normal 7 2 7 4 3" xfId="4610" xr:uid="{5B5A200E-2EA2-4E05-86C3-602C1A7A6607}"/>
    <cellStyle name="Normal 7 2 7 4 4" xfId="4465" xr:uid="{2736E4BE-BD8B-427A-BFFB-99E951E7EDE6}"/>
    <cellStyle name="Normal 7 2 8" xfId="2039" xr:uid="{0CE56D0A-E22B-4D94-A423-1A808DDEC525}"/>
    <cellStyle name="Normal 7 2 8 2" xfId="2040" xr:uid="{7AD9CA85-6DA9-4EBE-BDFD-851C6B5B1427}"/>
    <cellStyle name="Normal 7 2 8 3" xfId="2041" xr:uid="{761CE82E-A705-4520-A94B-42A1A2FF7508}"/>
    <cellStyle name="Normal 7 2 8 4" xfId="2042" xr:uid="{D617C7C7-BEB1-4340-842E-4815616C07F3}"/>
    <cellStyle name="Normal 7 2 9" xfId="2043" xr:uid="{D9C56766-6B69-45A7-8C7C-D8134FF25CCD}"/>
    <cellStyle name="Normal 7 3" xfId="2044" xr:uid="{559DAE93-1538-4E82-A6DC-AB5F52BD60E4}"/>
    <cellStyle name="Normal 7 3 10" xfId="2045" xr:uid="{CBABB297-1DEF-4179-8BA8-D1352CCB5203}"/>
    <cellStyle name="Normal 7 3 11" xfId="2046" xr:uid="{D69CE7E8-AB94-4BC6-80A2-1E699CAFA563}"/>
    <cellStyle name="Normal 7 3 2" xfId="2047" xr:uid="{00C34948-E762-4322-A32C-312A43D0EE68}"/>
    <cellStyle name="Normal 7 3 2 2" xfId="2048" xr:uid="{1ECC1187-8761-49AB-936E-9F8AC3BF1DB5}"/>
    <cellStyle name="Normal 7 3 2 2 2" xfId="2049" xr:uid="{3216C59A-FE54-4759-B2C6-16B1964875BC}"/>
    <cellStyle name="Normal 7 3 2 2 2 2" xfId="2050" xr:uid="{E6965BD6-736E-4FDF-AAC8-63B73ACBCA8B}"/>
    <cellStyle name="Normal 7 3 2 2 2 2 2" xfId="2051" xr:uid="{8B875702-5F9C-472D-8F64-AFA2AF6B298E}"/>
    <cellStyle name="Normal 7 3 2 2 2 2 2 2" xfId="4080" xr:uid="{F422EE6D-6D70-4280-B6A0-5C2C34EA866F}"/>
    <cellStyle name="Normal 7 3 2 2 2 2 3" xfId="2052" xr:uid="{01372E66-5463-47D3-A6D8-B67E19950BDB}"/>
    <cellStyle name="Normal 7 3 2 2 2 2 4" xfId="2053" xr:uid="{C5CF39E3-0F70-4DA4-9B85-A938A77020C6}"/>
    <cellStyle name="Normal 7 3 2 2 2 3" xfId="2054" xr:uid="{D15443C8-2241-40D5-9A0C-CF45AFEE2513}"/>
    <cellStyle name="Normal 7 3 2 2 2 3 2" xfId="2055" xr:uid="{A03DF508-FA8F-4734-85FD-BACBD2B4C763}"/>
    <cellStyle name="Normal 7 3 2 2 2 3 3" xfId="2056" xr:uid="{2EE96C49-34F9-47C4-A4EC-E1B7A0684948}"/>
    <cellStyle name="Normal 7 3 2 2 2 3 4" xfId="2057" xr:uid="{9C0B5548-5605-466A-9F5A-DBF0C1E2DBA8}"/>
    <cellStyle name="Normal 7 3 2 2 2 4" xfId="2058" xr:uid="{D95D45AA-C608-4442-9668-1ADDB7BA6D3D}"/>
    <cellStyle name="Normal 7 3 2 2 2 5" xfId="2059" xr:uid="{A53FD42C-F6D9-4C0C-AFAA-49C733831FC2}"/>
    <cellStyle name="Normal 7 3 2 2 2 6" xfId="2060" xr:uid="{7520CB4F-D460-492B-A748-6F8917D58AC4}"/>
    <cellStyle name="Normal 7 3 2 2 3" xfId="2061" xr:uid="{5D530BB2-394F-4896-9C19-F0AFCA4BEC06}"/>
    <cellStyle name="Normal 7 3 2 2 3 2" xfId="2062" xr:uid="{8105FF62-0DCF-425A-BB1D-03A332F7AB10}"/>
    <cellStyle name="Normal 7 3 2 2 3 2 2" xfId="2063" xr:uid="{999B76F7-3D83-4A45-8D45-2B3CC6E898A6}"/>
    <cellStyle name="Normal 7 3 2 2 3 2 3" xfId="2064" xr:uid="{A86C4012-B703-463F-89C2-D2E0920CBF70}"/>
    <cellStyle name="Normal 7 3 2 2 3 2 4" xfId="2065" xr:uid="{7BF06FC4-2CC1-4F45-8D61-EF5C41B2057B}"/>
    <cellStyle name="Normal 7 3 2 2 3 3" xfId="2066" xr:uid="{E9CD2A51-BCD3-4EBE-8107-F6A09AFFD058}"/>
    <cellStyle name="Normal 7 3 2 2 3 4" xfId="2067" xr:uid="{D59EFE49-96C1-439F-B370-1B1FAC57E50B}"/>
    <cellStyle name="Normal 7 3 2 2 3 5" xfId="2068" xr:uid="{54C589D2-9C2A-4B42-9FBA-BC4843C2AD91}"/>
    <cellStyle name="Normal 7 3 2 2 4" xfId="2069" xr:uid="{F1110EE7-C928-4BAE-B13B-5421FD9CEAFC}"/>
    <cellStyle name="Normal 7 3 2 2 4 2" xfId="2070" xr:uid="{52AFFCCE-905E-4F96-B86D-C4AE00D998BF}"/>
    <cellStyle name="Normal 7 3 2 2 4 3" xfId="2071" xr:uid="{EB5FFABE-C2C8-4E55-9D41-355014CAACC8}"/>
    <cellStyle name="Normal 7 3 2 2 4 4" xfId="2072" xr:uid="{0A036708-8CD1-4765-A4A0-DA8102213387}"/>
    <cellStyle name="Normal 7 3 2 2 5" xfId="2073" xr:uid="{A5826513-3CAB-48B0-8B2D-0F6A8AF87370}"/>
    <cellStyle name="Normal 7 3 2 2 5 2" xfId="2074" xr:uid="{3FC0903E-BFE1-4FBF-BDF9-4E91310179AC}"/>
    <cellStyle name="Normal 7 3 2 2 5 3" xfId="2075" xr:uid="{0DED2482-BB14-4F0D-A27F-5D9B26D1E3E3}"/>
    <cellStyle name="Normal 7 3 2 2 5 4" xfId="2076" xr:uid="{C6A2CAF4-54A6-4268-BE2C-8A048D8484F6}"/>
    <cellStyle name="Normal 7 3 2 2 6" xfId="2077" xr:uid="{AB1039A7-9D99-411A-806F-521FA7B32355}"/>
    <cellStyle name="Normal 7 3 2 2 7" xfId="2078" xr:uid="{296A69F0-7E03-4196-9C05-ED16A84EEE2D}"/>
    <cellStyle name="Normal 7 3 2 2 8" xfId="2079" xr:uid="{5568B979-6E4D-486A-A80B-C61AA1907602}"/>
    <cellStyle name="Normal 7 3 2 3" xfId="2080" xr:uid="{6DDB7080-9D48-4DC7-A2A1-37F565F8AE5C}"/>
    <cellStyle name="Normal 7 3 2 3 2" xfId="2081" xr:uid="{B007A74D-94AF-4458-9A70-209F85209B04}"/>
    <cellStyle name="Normal 7 3 2 3 2 2" xfId="2082" xr:uid="{22A67337-DEA7-442E-BFC0-1B52C741D423}"/>
    <cellStyle name="Normal 7 3 2 3 2 2 2" xfId="4081" xr:uid="{7A77AE47-4655-4FB4-AEEB-13879AC38626}"/>
    <cellStyle name="Normal 7 3 2 3 2 2 2 2" xfId="4082" xr:uid="{AA53C179-218D-4EA5-AF3C-A0AFD27B0C5E}"/>
    <cellStyle name="Normal 7 3 2 3 2 2 3" xfId="4083" xr:uid="{3A0652D0-E882-42F3-84F6-B912E9E63AD6}"/>
    <cellStyle name="Normal 7 3 2 3 2 3" xfId="2083" xr:uid="{1CC67F80-0921-4FBB-94F6-C6374A543EC0}"/>
    <cellStyle name="Normal 7 3 2 3 2 3 2" xfId="4084" xr:uid="{1497B9AE-DA83-4A08-BF9F-2EF7947DA839}"/>
    <cellStyle name="Normal 7 3 2 3 2 4" xfId="2084" xr:uid="{92943C3D-AFC8-4A20-BB7D-BDAC1F9257A2}"/>
    <cellStyle name="Normal 7 3 2 3 3" xfId="2085" xr:uid="{75165B32-8298-49C2-B0C7-A6F8F383B972}"/>
    <cellStyle name="Normal 7 3 2 3 3 2" xfId="2086" xr:uid="{988896DC-F143-4A14-BD36-7E04655E989F}"/>
    <cellStyle name="Normal 7 3 2 3 3 2 2" xfId="4085" xr:uid="{73DDA0DC-90DF-4869-8FDF-5919E91E9E5E}"/>
    <cellStyle name="Normal 7 3 2 3 3 3" xfId="2087" xr:uid="{919B1675-831E-4F8E-B11E-D6F7EFCF6AD1}"/>
    <cellStyle name="Normal 7 3 2 3 3 4" xfId="2088" xr:uid="{6A9A8B8B-4EE5-4B35-9DF5-87B66DC5ABDC}"/>
    <cellStyle name="Normal 7 3 2 3 4" xfId="2089" xr:uid="{D14CB971-DFA4-4008-98DD-E0DBA68AF796}"/>
    <cellStyle name="Normal 7 3 2 3 4 2" xfId="4086" xr:uid="{1E0182F9-4596-4910-BFDC-0652674026E0}"/>
    <cellStyle name="Normal 7 3 2 3 5" xfId="2090" xr:uid="{C99665A8-F7BE-4F5D-997F-3B0B0F0FB943}"/>
    <cellStyle name="Normal 7 3 2 3 6" xfId="2091" xr:uid="{5DFEF028-3993-47F1-B863-023E7A51F11C}"/>
    <cellStyle name="Normal 7 3 2 4" xfId="2092" xr:uid="{A425A50B-7754-417D-BB9B-7CA7F15198D5}"/>
    <cellStyle name="Normal 7 3 2 4 2" xfId="2093" xr:uid="{75012F39-6BE6-42BD-A405-7B0D0696D5DF}"/>
    <cellStyle name="Normal 7 3 2 4 2 2" xfId="2094" xr:uid="{75F36834-07B1-4876-AC79-BB71B9BEB4DD}"/>
    <cellStyle name="Normal 7 3 2 4 2 2 2" xfId="4087" xr:uid="{9E2CD240-4484-4304-8013-94BD2E06ECF5}"/>
    <cellStyle name="Normal 7 3 2 4 2 3" xfId="2095" xr:uid="{9B7CC567-19F9-400F-AA20-EC0D1C44CD5F}"/>
    <cellStyle name="Normal 7 3 2 4 2 4" xfId="2096" xr:uid="{3B1C18BF-1075-4EC0-BF11-63D7CE55A12F}"/>
    <cellStyle name="Normal 7 3 2 4 3" xfId="2097" xr:uid="{6A113ABA-76B8-46B8-83E1-A48471337DDC}"/>
    <cellStyle name="Normal 7 3 2 4 3 2" xfId="4088" xr:uid="{7386CFFC-6D88-4B1A-999C-2932DCE94017}"/>
    <cellStyle name="Normal 7 3 2 4 4" xfId="2098" xr:uid="{F4C8F35F-4969-4921-92AC-E34FBC9F2168}"/>
    <cellStyle name="Normal 7 3 2 4 5" xfId="2099" xr:uid="{6C2276F3-52BB-483B-98ED-A7A6D9C57BC3}"/>
    <cellStyle name="Normal 7 3 2 5" xfId="2100" xr:uid="{36BFE314-5AC3-4594-9B4C-39168A43A512}"/>
    <cellStyle name="Normal 7 3 2 5 2" xfId="2101" xr:uid="{9916FE1E-CB9A-4E22-94B6-DD1955772B54}"/>
    <cellStyle name="Normal 7 3 2 5 2 2" xfId="4089" xr:uid="{63DF4977-AFF5-4FCF-A98C-6A69EAB51B38}"/>
    <cellStyle name="Normal 7 3 2 5 3" xfId="2102" xr:uid="{761DA164-670A-4E1A-8E88-94E17365AE6A}"/>
    <cellStyle name="Normal 7 3 2 5 4" xfId="2103" xr:uid="{245006F0-F508-4F12-A81C-B2932D1D5DFD}"/>
    <cellStyle name="Normal 7 3 2 6" xfId="2104" xr:uid="{8A7D5FCE-006B-4FF2-A973-08A58F776180}"/>
    <cellStyle name="Normal 7 3 2 6 2" xfId="2105" xr:uid="{0B005E3F-FE12-4B1E-9B41-2BDB30A1BD05}"/>
    <cellStyle name="Normal 7 3 2 6 3" xfId="2106" xr:uid="{7370C2D6-1538-4649-8FBD-ABFF190695C1}"/>
    <cellStyle name="Normal 7 3 2 6 4" xfId="2107" xr:uid="{0DE9E2F9-A912-47FA-8F79-13093C958E63}"/>
    <cellStyle name="Normal 7 3 2 7" xfId="2108" xr:uid="{35A35CE3-B23E-4B8D-A897-CE2B23C2FB1A}"/>
    <cellStyle name="Normal 7 3 2 8" xfId="2109" xr:uid="{E1F4F99A-09B3-4B00-BBD0-8BA968260FFC}"/>
    <cellStyle name="Normal 7 3 2 9" xfId="2110" xr:uid="{4311FAA5-1F83-4E36-B7A8-47EE7A4BFD76}"/>
    <cellStyle name="Normal 7 3 3" xfId="2111" xr:uid="{434AD333-B098-48AF-8AC3-92835AE19C4C}"/>
    <cellStyle name="Normal 7 3 3 2" xfId="2112" xr:uid="{956B65DC-7D6A-490D-BE4D-41D57468000F}"/>
    <cellStyle name="Normal 7 3 3 2 2" xfId="2113" xr:uid="{5A3A6899-DF4C-41E6-B30E-3AD11751BEC6}"/>
    <cellStyle name="Normal 7 3 3 2 2 2" xfId="2114" xr:uid="{68E5B1E8-61C6-4DED-89EF-EF056F1867A1}"/>
    <cellStyle name="Normal 7 3 3 2 2 2 2" xfId="4090" xr:uid="{1DAE9457-64D1-4532-B349-2C7B07D00FE2}"/>
    <cellStyle name="Normal 7 3 3 2 2 2 2 2" xfId="4655" xr:uid="{07F158CD-BB0F-415E-B038-D4376A234857}"/>
    <cellStyle name="Normal 7 3 3 2 2 2 3" xfId="4656" xr:uid="{87344857-9D9F-42D7-821D-68DE08EB530C}"/>
    <cellStyle name="Normal 7 3 3 2 2 3" xfId="2115" xr:uid="{DB0C0D7B-6F67-4CDD-869C-F7FBE4AC2C2F}"/>
    <cellStyle name="Normal 7 3 3 2 2 3 2" xfId="4657" xr:uid="{C2325165-FFD0-4377-A29D-773F79235EB1}"/>
    <cellStyle name="Normal 7 3 3 2 2 4" xfId="2116" xr:uid="{FD58DF7F-C03C-4376-8204-89073690211C}"/>
    <cellStyle name="Normal 7 3 3 2 3" xfId="2117" xr:uid="{7CEA44E0-1B72-468D-A6C1-4AD9BFE00FFA}"/>
    <cellStyle name="Normal 7 3 3 2 3 2" xfId="2118" xr:uid="{8DABDDF1-B8B1-407F-9BA6-31B4675CBC2E}"/>
    <cellStyle name="Normal 7 3 3 2 3 2 2" xfId="4658" xr:uid="{81F5A5B3-B4E0-43A9-9203-F8A2D60A4F94}"/>
    <cellStyle name="Normal 7 3 3 2 3 3" xfId="2119" xr:uid="{D9DA8195-40C0-43E0-9415-74E802199AD0}"/>
    <cellStyle name="Normal 7 3 3 2 3 4" xfId="2120" xr:uid="{A77EFF7B-6DDB-40BD-B7A2-99A124893C16}"/>
    <cellStyle name="Normal 7 3 3 2 4" xfId="2121" xr:uid="{03927D5F-687B-4297-8D74-17AE867673D4}"/>
    <cellStyle name="Normal 7 3 3 2 4 2" xfId="4659" xr:uid="{3787FF7E-D7F2-4773-B7BC-BD417C3A28D3}"/>
    <cellStyle name="Normal 7 3 3 2 5" xfId="2122" xr:uid="{896F0838-6C8F-48D8-8494-3E596E7EFCCC}"/>
    <cellStyle name="Normal 7 3 3 2 6" xfId="2123" xr:uid="{EA8CC0B7-318A-4CFA-964A-510A0E696829}"/>
    <cellStyle name="Normal 7 3 3 3" xfId="2124" xr:uid="{5BCEEBE6-122F-4E5D-A16A-6B6608763502}"/>
    <cellStyle name="Normal 7 3 3 3 2" xfId="2125" xr:uid="{EC7E95A0-A498-48E2-B531-973707BC0441}"/>
    <cellStyle name="Normal 7 3 3 3 2 2" xfId="2126" xr:uid="{C92BF55C-62F3-4FCB-8C42-0E07B1167A55}"/>
    <cellStyle name="Normal 7 3 3 3 2 2 2" xfId="4660" xr:uid="{C9863FDB-5D98-49DB-B31A-622F44C8EB53}"/>
    <cellStyle name="Normal 7 3 3 3 2 3" xfId="2127" xr:uid="{D0B2DB50-E6F0-46C0-8389-0CB7DE514DD8}"/>
    <cellStyle name="Normal 7 3 3 3 2 4" xfId="2128" xr:uid="{31073B92-CE02-4C82-84AC-DC7B4CBF55F2}"/>
    <cellStyle name="Normal 7 3 3 3 3" xfId="2129" xr:uid="{EC0D75B9-33A7-4616-8CD5-994BEF75912E}"/>
    <cellStyle name="Normal 7 3 3 3 3 2" xfId="4661" xr:uid="{00C5F2B1-4006-4729-88EA-B0EC0CC1C38F}"/>
    <cellStyle name="Normal 7 3 3 3 4" xfId="2130" xr:uid="{5BA3767D-30DE-4F73-8B4B-C1C0240F9B97}"/>
    <cellStyle name="Normal 7 3 3 3 5" xfId="2131" xr:uid="{B42FD86B-789B-437F-8C78-78CEB77558C5}"/>
    <cellStyle name="Normal 7 3 3 4" xfId="2132" xr:uid="{3102522B-074C-4EAF-9AF9-5F56B48B942E}"/>
    <cellStyle name="Normal 7 3 3 4 2" xfId="2133" xr:uid="{093BE1CE-4BBC-435A-8F8A-007DA9E92C5D}"/>
    <cellStyle name="Normal 7 3 3 4 2 2" xfId="4662" xr:uid="{8925C0EE-D3F3-47DC-8106-DE5A6666DDCA}"/>
    <cellStyle name="Normal 7 3 3 4 3" xfId="2134" xr:uid="{3E2427D6-24B1-4FA8-BFA6-6EA707E061F3}"/>
    <cellStyle name="Normal 7 3 3 4 4" xfId="2135" xr:uid="{8E291DAE-A8A8-42D6-8EF8-39AF71327CDD}"/>
    <cellStyle name="Normal 7 3 3 5" xfId="2136" xr:uid="{8470E455-6502-485E-9DEF-3EE0753B6463}"/>
    <cellStyle name="Normal 7 3 3 5 2" xfId="2137" xr:uid="{397910BE-36C4-454D-A270-A6D77335FEA0}"/>
    <cellStyle name="Normal 7 3 3 5 3" xfId="2138" xr:uid="{7C366B62-034E-4FE0-BAD0-AD5185A50399}"/>
    <cellStyle name="Normal 7 3 3 5 4" xfId="2139" xr:uid="{56375B42-A979-46CE-9709-8483703E23B1}"/>
    <cellStyle name="Normal 7 3 3 6" xfId="2140" xr:uid="{99D36961-EF5F-4839-AC4B-6E1977FD90C9}"/>
    <cellStyle name="Normal 7 3 3 7" xfId="2141" xr:uid="{B5A8ECC0-3A17-4BF5-BB6C-5774347545DF}"/>
    <cellStyle name="Normal 7 3 3 8" xfId="2142" xr:uid="{8FF734A7-8451-49A9-BF57-504286856FE4}"/>
    <cellStyle name="Normal 7 3 4" xfId="2143" xr:uid="{8344F80F-4173-4E40-9696-03848D52ADD9}"/>
    <cellStyle name="Normal 7 3 4 2" xfId="2144" xr:uid="{3D4A5E5C-0057-461F-9B09-546678F04E9E}"/>
    <cellStyle name="Normal 7 3 4 2 2" xfId="2145" xr:uid="{584A1C24-B8B4-49EB-84BD-5FF8EAAFEB5E}"/>
    <cellStyle name="Normal 7 3 4 2 2 2" xfId="2146" xr:uid="{7B6117D6-80BD-437F-B84A-0198EAA893BE}"/>
    <cellStyle name="Normal 7 3 4 2 2 2 2" xfId="4091" xr:uid="{23B1F849-8AD3-4A67-B17A-FE9D9B4E9512}"/>
    <cellStyle name="Normal 7 3 4 2 2 3" xfId="2147" xr:uid="{29176EEE-559E-443C-AE85-A3D9FC9A495C}"/>
    <cellStyle name="Normal 7 3 4 2 2 4" xfId="2148" xr:uid="{D535F5AB-20B3-4558-8AED-26C8967FA72B}"/>
    <cellStyle name="Normal 7 3 4 2 3" xfId="2149" xr:uid="{8370A0AB-9D4F-4F66-8154-28643AD17B2D}"/>
    <cellStyle name="Normal 7 3 4 2 3 2" xfId="4092" xr:uid="{68B4E0B3-2618-402A-A093-3BF8B4D3F50B}"/>
    <cellStyle name="Normal 7 3 4 2 4" xfId="2150" xr:uid="{2F8E8DED-24B2-4078-8200-6E7B2CFA9D4A}"/>
    <cellStyle name="Normal 7 3 4 2 5" xfId="2151" xr:uid="{1B11B160-1432-4A2D-977B-F8CDCCC59708}"/>
    <cellStyle name="Normal 7 3 4 3" xfId="2152" xr:uid="{FD8FA6E2-9895-42E8-89CD-0B45695C9E12}"/>
    <cellStyle name="Normal 7 3 4 3 2" xfId="2153" xr:uid="{C893D404-3725-496A-998C-833E0DF71BD6}"/>
    <cellStyle name="Normal 7 3 4 3 2 2" xfId="4093" xr:uid="{F9B18A28-5D51-4142-BDAF-62F6025836D9}"/>
    <cellStyle name="Normal 7 3 4 3 3" xfId="2154" xr:uid="{588CDA13-3D65-42F7-BC6D-24EFE9885222}"/>
    <cellStyle name="Normal 7 3 4 3 4" xfId="2155" xr:uid="{01B7A94D-2546-4EA5-9829-0C267BBFEBD1}"/>
    <cellStyle name="Normal 7 3 4 4" xfId="2156" xr:uid="{D5D0088C-6651-4CF1-9A87-6165130BC180}"/>
    <cellStyle name="Normal 7 3 4 4 2" xfId="2157" xr:uid="{B8AA98EE-67EC-4154-9863-0FBFD5B606FE}"/>
    <cellStyle name="Normal 7 3 4 4 3" xfId="2158" xr:uid="{F7F02B5A-F1CE-457B-BED4-9F25E282FA33}"/>
    <cellStyle name="Normal 7 3 4 4 4" xfId="2159" xr:uid="{7ED88EEA-78C2-4FEE-9DE4-E230C94D2884}"/>
    <cellStyle name="Normal 7 3 4 5" xfId="2160" xr:uid="{62CE60CA-D03F-4CC2-8139-612184F472EF}"/>
    <cellStyle name="Normal 7 3 4 6" xfId="2161" xr:uid="{125C9B4E-55F4-4BBF-9FE4-C59511218659}"/>
    <cellStyle name="Normal 7 3 4 7" xfId="2162" xr:uid="{02542E93-617A-425F-BE67-740D05B0A58E}"/>
    <cellStyle name="Normal 7 3 5" xfId="2163" xr:uid="{AFFA8C49-4BC1-43BA-B6B2-20138AD4D495}"/>
    <cellStyle name="Normal 7 3 5 2" xfId="2164" xr:uid="{0F4F29F0-1003-41C8-995B-6A85A6B5E0CF}"/>
    <cellStyle name="Normal 7 3 5 2 2" xfId="2165" xr:uid="{0B5B5EFA-142C-4B97-9EEE-CBF1ABF8FD6B}"/>
    <cellStyle name="Normal 7 3 5 2 2 2" xfId="4094" xr:uid="{1E2BE10A-BE56-4EF0-A4A6-B9886B7C6481}"/>
    <cellStyle name="Normal 7 3 5 2 3" xfId="2166" xr:uid="{97D57E64-FB3A-4019-A29E-B4EBA64047C5}"/>
    <cellStyle name="Normal 7 3 5 2 4" xfId="2167" xr:uid="{EEF22A2E-D264-4298-9276-8B0862702B6B}"/>
    <cellStyle name="Normal 7 3 5 3" xfId="2168" xr:uid="{833E1DAA-6C49-4F9D-875A-04E46161148F}"/>
    <cellStyle name="Normal 7 3 5 3 2" xfId="2169" xr:uid="{4F4A74FB-C71E-4DC8-A92E-37E1B548E6B6}"/>
    <cellStyle name="Normal 7 3 5 3 3" xfId="2170" xr:uid="{A8166DCF-5EBC-4611-BD63-13959A95A222}"/>
    <cellStyle name="Normal 7 3 5 3 4" xfId="2171" xr:uid="{A9B837B1-C2E1-4FB6-8A29-820A23FF3E78}"/>
    <cellStyle name="Normal 7 3 5 4" xfId="2172" xr:uid="{9A63D66C-7943-473F-A28A-A6E7352464E6}"/>
    <cellStyle name="Normal 7 3 5 5" xfId="2173" xr:uid="{C07E6736-6AD6-42D2-8CFD-294149D90B24}"/>
    <cellStyle name="Normal 7 3 5 6" xfId="2174" xr:uid="{AA220513-DF52-4F8A-B88D-E5BC3693A7B8}"/>
    <cellStyle name="Normal 7 3 6" xfId="2175" xr:uid="{3530DAD1-AADF-4B74-A0D4-D195F444FF70}"/>
    <cellStyle name="Normal 7 3 6 2" xfId="2176" xr:uid="{3B09B19F-B50E-4135-83C4-B0E526D52099}"/>
    <cellStyle name="Normal 7 3 6 2 2" xfId="2177" xr:uid="{E9CA71F3-7919-49E6-8663-414A717C5E9F}"/>
    <cellStyle name="Normal 7 3 6 2 3" xfId="2178" xr:uid="{DFF0F15D-94A4-4CAA-ACB3-CCBAB81B4558}"/>
    <cellStyle name="Normal 7 3 6 2 4" xfId="2179" xr:uid="{071F727A-CD91-4121-9F82-74DD44F0D598}"/>
    <cellStyle name="Normal 7 3 6 3" xfId="2180" xr:uid="{EEB9E979-34DE-49D3-B02D-5E0C41944068}"/>
    <cellStyle name="Normal 7 3 6 4" xfId="2181" xr:uid="{61B3AA73-3345-4C0A-8B74-3C78B8B4D7CC}"/>
    <cellStyle name="Normal 7 3 6 5" xfId="2182" xr:uid="{8EC1DD58-CCA1-4990-AD6E-FA6112576948}"/>
    <cellStyle name="Normal 7 3 7" xfId="2183" xr:uid="{C41C48AA-4A3C-45F8-AF86-C987D019F450}"/>
    <cellStyle name="Normal 7 3 7 2" xfId="2184" xr:uid="{EE8687F5-D164-4B13-85C5-7919A031FF6E}"/>
    <cellStyle name="Normal 7 3 7 3" xfId="2185" xr:uid="{F0D0A8CC-2A48-42FF-AED0-BBB9C6E6FE30}"/>
    <cellStyle name="Normal 7 3 7 4" xfId="2186" xr:uid="{20574E7C-0812-4E1E-ACF0-E4E70C303BF5}"/>
    <cellStyle name="Normal 7 3 8" xfId="2187" xr:uid="{1F6941DC-31A3-4948-AFD4-E5A640EC558F}"/>
    <cellStyle name="Normal 7 3 8 2" xfId="2188" xr:uid="{4198163F-AEAB-4D27-933F-0BFAF8A28CC2}"/>
    <cellStyle name="Normal 7 3 8 3" xfId="2189" xr:uid="{EFEF73A2-045A-4DA3-BD19-2EC742C82AAC}"/>
    <cellStyle name="Normal 7 3 8 4" xfId="2190" xr:uid="{4EF8D8FA-8D08-4139-B5B2-7CE44D1FAC1E}"/>
    <cellStyle name="Normal 7 3 9" xfId="2191" xr:uid="{D5A24612-0A02-46A8-9122-5EC120604EFA}"/>
    <cellStyle name="Normal 7 4" xfId="2192" xr:uid="{23F68A39-D039-4E7E-A440-EE240651B38D}"/>
    <cellStyle name="Normal 7 4 10" xfId="2193" xr:uid="{63F7A5EE-32DF-4654-83AB-123A355CE119}"/>
    <cellStyle name="Normal 7 4 11" xfId="2194" xr:uid="{FD5C0F8F-17EF-49D7-97BA-CB8B6AECD507}"/>
    <cellStyle name="Normal 7 4 2" xfId="2195" xr:uid="{7DD2061D-8344-4978-8A00-41636097B6EA}"/>
    <cellStyle name="Normal 7 4 2 2" xfId="2196" xr:uid="{7A440B94-A275-4FCE-B663-E666112CFF54}"/>
    <cellStyle name="Normal 7 4 2 2 2" xfId="2197" xr:uid="{839B4D73-AC25-4664-80CC-7732D3E42507}"/>
    <cellStyle name="Normal 7 4 2 2 2 2" xfId="2198" xr:uid="{33DF8888-4E67-498C-A90A-4FCA42A0B652}"/>
    <cellStyle name="Normal 7 4 2 2 2 2 2" xfId="2199" xr:uid="{19CD9BC5-963D-493D-986A-3F7A3873E023}"/>
    <cellStyle name="Normal 7 4 2 2 2 2 3" xfId="2200" xr:uid="{65045A09-EAA0-4970-BDFB-EF9B9DA8BE8B}"/>
    <cellStyle name="Normal 7 4 2 2 2 2 4" xfId="2201" xr:uid="{F2377B10-B9C9-4623-BF67-C53961BC604E}"/>
    <cellStyle name="Normal 7 4 2 2 2 3" xfId="2202" xr:uid="{3B26578C-C174-42A4-B461-19189D1F9CF9}"/>
    <cellStyle name="Normal 7 4 2 2 2 3 2" xfId="2203" xr:uid="{911C7ACE-C086-4646-AF29-E857C55240C7}"/>
    <cellStyle name="Normal 7 4 2 2 2 3 3" xfId="2204" xr:uid="{DD43F322-0E95-48D7-BCD7-D28236AD7AE6}"/>
    <cellStyle name="Normal 7 4 2 2 2 3 4" xfId="2205" xr:uid="{78D8650F-9A18-404D-B82A-8584F27A588E}"/>
    <cellStyle name="Normal 7 4 2 2 2 4" xfId="2206" xr:uid="{E621E8D8-7E4C-409F-BD6A-F6A7A2F40A1F}"/>
    <cellStyle name="Normal 7 4 2 2 2 5" xfId="2207" xr:uid="{C5EDA757-6F36-498F-8907-FB8DCCE66D31}"/>
    <cellStyle name="Normal 7 4 2 2 2 6" xfId="2208" xr:uid="{C79554F4-6FE2-4A70-8400-31D5DD1F3C4A}"/>
    <cellStyle name="Normal 7 4 2 2 3" xfId="2209" xr:uid="{50DCB7AB-3676-4E29-BDF9-1F1D8D2BCFCE}"/>
    <cellStyle name="Normal 7 4 2 2 3 2" xfId="2210" xr:uid="{DB1F41CE-F8EF-4051-A7A0-A6F34AC06B31}"/>
    <cellStyle name="Normal 7 4 2 2 3 2 2" xfId="2211" xr:uid="{9C469964-D4D6-47A8-9204-2F47AA7FE27A}"/>
    <cellStyle name="Normal 7 4 2 2 3 2 3" xfId="2212" xr:uid="{DF74FB4D-A43B-4FD9-84B5-6629C22E8CCB}"/>
    <cellStyle name="Normal 7 4 2 2 3 2 4" xfId="2213" xr:uid="{699BDFBC-C29C-40D6-8DAE-ADCC989DA00C}"/>
    <cellStyle name="Normal 7 4 2 2 3 3" xfId="2214" xr:uid="{4B8FC895-1C50-4384-B98A-107F38A32A67}"/>
    <cellStyle name="Normal 7 4 2 2 3 4" xfId="2215" xr:uid="{90B933B8-ABF1-42BA-9053-1718D4693954}"/>
    <cellStyle name="Normal 7 4 2 2 3 5" xfId="2216" xr:uid="{4A368209-F370-473F-A00B-48BF8C6D2FF4}"/>
    <cellStyle name="Normal 7 4 2 2 4" xfId="2217" xr:uid="{C2CABAD3-7FE0-4091-BF8B-6F51FB410DA8}"/>
    <cellStyle name="Normal 7 4 2 2 4 2" xfId="2218" xr:uid="{AD8D9CD1-612F-40A6-9A94-9629E55427BF}"/>
    <cellStyle name="Normal 7 4 2 2 4 3" xfId="2219" xr:uid="{52B55A02-1229-46FB-A36A-A2B010E1B073}"/>
    <cellStyle name="Normal 7 4 2 2 4 4" xfId="2220" xr:uid="{72107D55-5302-40BE-993F-FDAC2B9FEF4E}"/>
    <cellStyle name="Normal 7 4 2 2 5" xfId="2221" xr:uid="{F26658A9-E904-43D3-B83B-12ECD0C5701F}"/>
    <cellStyle name="Normal 7 4 2 2 5 2" xfId="2222" xr:uid="{BB4AA212-DBED-4B31-BE8C-ABD7EFA7A64F}"/>
    <cellStyle name="Normal 7 4 2 2 5 3" xfId="2223" xr:uid="{6252E19B-1BA2-4B16-B158-6CC9DAB7C6E7}"/>
    <cellStyle name="Normal 7 4 2 2 5 4" xfId="2224" xr:uid="{11A8CB17-036C-4FF6-B211-2E6329B1C15E}"/>
    <cellStyle name="Normal 7 4 2 2 6" xfId="2225" xr:uid="{31A7483C-0219-487F-A4F6-E1C1D033DA96}"/>
    <cellStyle name="Normal 7 4 2 2 7" xfId="2226" xr:uid="{E53B5921-AC81-4B0F-B2B7-D7D04EB20BF1}"/>
    <cellStyle name="Normal 7 4 2 2 8" xfId="2227" xr:uid="{80BC4AA0-DFE7-4B42-A825-7706C53DA084}"/>
    <cellStyle name="Normal 7 4 2 3" xfId="2228" xr:uid="{2A66F5BD-27D0-4773-B5F1-9922A36C34EC}"/>
    <cellStyle name="Normal 7 4 2 3 2" xfId="2229" xr:uid="{F1EB38A2-14B8-47F3-B93B-E354497647E0}"/>
    <cellStyle name="Normal 7 4 2 3 2 2" xfId="2230" xr:uid="{7D60FF5E-84FD-43C9-BB97-A28E7CAC7790}"/>
    <cellStyle name="Normal 7 4 2 3 2 3" xfId="2231" xr:uid="{CB949D32-7124-4F13-83E1-BCE324AE3745}"/>
    <cellStyle name="Normal 7 4 2 3 2 4" xfId="2232" xr:uid="{BABF5FE7-A186-4C7B-AF9B-16DF37435C68}"/>
    <cellStyle name="Normal 7 4 2 3 3" xfId="2233" xr:uid="{8F5DC1E9-82A7-4B44-A57C-81A1312969D5}"/>
    <cellStyle name="Normal 7 4 2 3 3 2" xfId="2234" xr:uid="{28E7D55A-816F-4562-9F23-C48B3E80049F}"/>
    <cellStyle name="Normal 7 4 2 3 3 3" xfId="2235" xr:uid="{72BA07AD-62D9-425A-BC1F-65EF31E8827C}"/>
    <cellStyle name="Normal 7 4 2 3 3 4" xfId="2236" xr:uid="{35DFCA1B-6C16-4CD3-B706-6C2FB30AE02C}"/>
    <cellStyle name="Normal 7 4 2 3 4" xfId="2237" xr:uid="{B5988157-0F95-4E42-B81D-66B0D3C78E27}"/>
    <cellStyle name="Normal 7 4 2 3 5" xfId="2238" xr:uid="{3659BCC6-B576-45BA-A2B2-F6780FEA4DA8}"/>
    <cellStyle name="Normal 7 4 2 3 6" xfId="2239" xr:uid="{726CB435-AFD2-421F-B40C-3FAF28B8B199}"/>
    <cellStyle name="Normal 7 4 2 4" xfId="2240" xr:uid="{1BE22A59-7EDF-4D02-AD3F-4897D22C5F2C}"/>
    <cellStyle name="Normal 7 4 2 4 2" xfId="2241" xr:uid="{6BFD1533-8536-4C86-BAC2-BB7DC0FC6BEA}"/>
    <cellStyle name="Normal 7 4 2 4 2 2" xfId="2242" xr:uid="{0D593898-06E9-40B4-BE37-F52EA01E0E83}"/>
    <cellStyle name="Normal 7 4 2 4 2 3" xfId="2243" xr:uid="{E5E93D2C-A2F6-4D1C-AD8A-79B0B1D8BC18}"/>
    <cellStyle name="Normal 7 4 2 4 2 4" xfId="2244" xr:uid="{DA8648DA-9F5E-454F-90CC-95D1EC91056D}"/>
    <cellStyle name="Normal 7 4 2 4 3" xfId="2245" xr:uid="{34563732-E11A-458D-BA87-70373ABF1567}"/>
    <cellStyle name="Normal 7 4 2 4 4" xfId="2246" xr:uid="{A9B58687-0CC6-4F81-9DE5-5EAD139159CD}"/>
    <cellStyle name="Normal 7 4 2 4 5" xfId="2247" xr:uid="{5234E5BB-3D68-4ECA-A1D5-4B7162476F0E}"/>
    <cellStyle name="Normal 7 4 2 5" xfId="2248" xr:uid="{71D45942-80DD-48A6-8601-7FC2640C47EB}"/>
    <cellStyle name="Normal 7 4 2 5 2" xfId="2249" xr:uid="{FD9BC251-507B-4AE2-8669-8B88CE2B8267}"/>
    <cellStyle name="Normal 7 4 2 5 3" xfId="2250" xr:uid="{4051886A-F8C4-4E61-B59F-F4758FF53921}"/>
    <cellStyle name="Normal 7 4 2 5 4" xfId="2251" xr:uid="{6C297B67-7CC1-4AB7-902A-572DB2C545E7}"/>
    <cellStyle name="Normal 7 4 2 6" xfId="2252" xr:uid="{2AA6F86C-DFB2-4ED6-968D-729E7861E963}"/>
    <cellStyle name="Normal 7 4 2 6 2" xfId="2253" xr:uid="{2E433626-FB05-41A9-9F5A-60427C13BF07}"/>
    <cellStyle name="Normal 7 4 2 6 3" xfId="2254" xr:uid="{CF5817EB-5FBC-4450-BB96-2C08ACC5A5C4}"/>
    <cellStyle name="Normal 7 4 2 6 4" xfId="2255" xr:uid="{3C38EF11-A75C-4CC3-B534-5507104FA8C9}"/>
    <cellStyle name="Normal 7 4 2 7" xfId="2256" xr:uid="{A771E523-D7CF-453C-9DED-1A72A704546D}"/>
    <cellStyle name="Normal 7 4 2 8" xfId="2257" xr:uid="{79B58310-B8E4-4134-BBCE-763C479E7C6D}"/>
    <cellStyle name="Normal 7 4 2 9" xfId="2258" xr:uid="{C939B2EC-6C81-44F0-8D54-90ED44321DDB}"/>
    <cellStyle name="Normal 7 4 3" xfId="2259" xr:uid="{B31E27E6-AB49-4657-A55E-0C0FF68CB3D1}"/>
    <cellStyle name="Normal 7 4 3 2" xfId="2260" xr:uid="{29519472-F6C1-4658-91EA-D8EAED4C5ED0}"/>
    <cellStyle name="Normal 7 4 3 2 2" xfId="2261" xr:uid="{69311B28-24E3-41A4-BA4B-3BDCB8C703A0}"/>
    <cellStyle name="Normal 7 4 3 2 2 2" xfId="2262" xr:uid="{A69527C3-638D-4BA5-8B5A-678703D83977}"/>
    <cellStyle name="Normal 7 4 3 2 2 2 2" xfId="4095" xr:uid="{3B3EEBDC-6175-4236-8E7E-97C723EC877B}"/>
    <cellStyle name="Normal 7 4 3 2 2 3" xfId="2263" xr:uid="{5CD45740-7C97-4CCF-B360-D6D057B21CEC}"/>
    <cellStyle name="Normal 7 4 3 2 2 4" xfId="2264" xr:uid="{308F209A-7E19-48E8-A10B-C2CFAC13B994}"/>
    <cellStyle name="Normal 7 4 3 2 3" xfId="2265" xr:uid="{116DD5DE-F38A-4ED0-A330-7CE4605E2E95}"/>
    <cellStyle name="Normal 7 4 3 2 3 2" xfId="2266" xr:uid="{CBE62F7F-80D1-403D-95A2-C4D974CD06B2}"/>
    <cellStyle name="Normal 7 4 3 2 3 3" xfId="2267" xr:uid="{62DC775D-B234-4619-8003-042DE5E0B5FB}"/>
    <cellStyle name="Normal 7 4 3 2 3 4" xfId="2268" xr:uid="{BAB16348-7E68-4A65-83C3-E2C852312DF3}"/>
    <cellStyle name="Normal 7 4 3 2 4" xfId="2269" xr:uid="{917974CD-93BB-4353-84AB-BE76DCC28F73}"/>
    <cellStyle name="Normal 7 4 3 2 5" xfId="2270" xr:uid="{17686DFD-0326-4982-BB01-56DD543A1E84}"/>
    <cellStyle name="Normal 7 4 3 2 6" xfId="2271" xr:uid="{562A9074-E99F-4831-9712-897CF71DC4C5}"/>
    <cellStyle name="Normal 7 4 3 3" xfId="2272" xr:uid="{E17BEC7F-1E82-4078-8D52-C66BD13C790C}"/>
    <cellStyle name="Normal 7 4 3 3 2" xfId="2273" xr:uid="{668AE19B-6E3E-4D39-A0D1-3CE5EDA2B3D8}"/>
    <cellStyle name="Normal 7 4 3 3 2 2" xfId="2274" xr:uid="{FF5CC4E2-F7C8-412F-92EB-44941E4ADF92}"/>
    <cellStyle name="Normal 7 4 3 3 2 3" xfId="2275" xr:uid="{2B8F27BC-8914-4C3D-A562-2732EE3FB36F}"/>
    <cellStyle name="Normal 7 4 3 3 2 4" xfId="2276" xr:uid="{F4C8FE5C-F375-4B1D-86A1-6B4519032988}"/>
    <cellStyle name="Normal 7 4 3 3 3" xfId="2277" xr:uid="{CC2675D3-3B99-472D-A95A-D53A8F5A63EE}"/>
    <cellStyle name="Normal 7 4 3 3 4" xfId="2278" xr:uid="{0A771062-B700-4A7B-9928-A8520CAF3445}"/>
    <cellStyle name="Normal 7 4 3 3 5" xfId="2279" xr:uid="{5BE644BF-FBF6-464A-B8D8-148D22D41FB0}"/>
    <cellStyle name="Normal 7 4 3 4" xfId="2280" xr:uid="{21BB1BD6-8317-4DF4-8C69-95D78A4CF00C}"/>
    <cellStyle name="Normal 7 4 3 4 2" xfId="2281" xr:uid="{43DF27B0-13B8-4426-8754-FFCDD8D01945}"/>
    <cellStyle name="Normal 7 4 3 4 3" xfId="2282" xr:uid="{46B2CC52-CBE0-4E8C-9F31-E2AC5556AC46}"/>
    <cellStyle name="Normal 7 4 3 4 4" xfId="2283" xr:uid="{0F31D5FB-734E-446A-9182-2C415D1BCC49}"/>
    <cellStyle name="Normal 7 4 3 5" xfId="2284" xr:uid="{A27AF2C9-FF03-495E-910B-F8C4E8134BBF}"/>
    <cellStyle name="Normal 7 4 3 5 2" xfId="2285" xr:uid="{2B97CC03-0D6B-4ADA-B7A3-6EA4130CF33F}"/>
    <cellStyle name="Normal 7 4 3 5 3" xfId="2286" xr:uid="{6F810EE3-9195-4B5C-AF0B-2C9C28474B89}"/>
    <cellStyle name="Normal 7 4 3 5 4" xfId="2287" xr:uid="{37AD33DA-B3ED-462C-BE48-E48E5005F3E2}"/>
    <cellStyle name="Normal 7 4 3 6" xfId="2288" xr:uid="{5E8553A1-7189-4E0C-809A-988A7919B524}"/>
    <cellStyle name="Normal 7 4 3 7" xfId="2289" xr:uid="{9F75F704-3124-45BE-9493-34AB75BD5890}"/>
    <cellStyle name="Normal 7 4 3 8" xfId="2290" xr:uid="{51474D2D-E8B6-4B3F-B8B5-A3C1F73F96B2}"/>
    <cellStyle name="Normal 7 4 4" xfId="2291" xr:uid="{1050FF90-C04C-43BC-83AD-E67C53ED9BF5}"/>
    <cellStyle name="Normal 7 4 4 2" xfId="2292" xr:uid="{7495B46F-02E8-4468-AFD8-D5AC7C8C5344}"/>
    <cellStyle name="Normal 7 4 4 2 2" xfId="2293" xr:uid="{CB5D1763-2C17-4826-8142-D36F2E3FDB45}"/>
    <cellStyle name="Normal 7 4 4 2 2 2" xfId="2294" xr:uid="{BD3E3343-A756-4446-9AB3-4957BE28EAD9}"/>
    <cellStyle name="Normal 7 4 4 2 2 3" xfId="2295" xr:uid="{7F51CBAF-08BA-4B56-936E-08ACBB5103A0}"/>
    <cellStyle name="Normal 7 4 4 2 2 4" xfId="2296" xr:uid="{401859DB-8B73-4469-904F-F475DA07FC22}"/>
    <cellStyle name="Normal 7 4 4 2 3" xfId="2297" xr:uid="{79016E71-AA49-4F0D-BF77-968052E14C6D}"/>
    <cellStyle name="Normal 7 4 4 2 4" xfId="2298" xr:uid="{73D829CB-A5B5-4148-BBB0-3C6035EAAAD5}"/>
    <cellStyle name="Normal 7 4 4 2 5" xfId="2299" xr:uid="{BC17E1E7-EA27-475B-AC7D-023A197E9CB2}"/>
    <cellStyle name="Normal 7 4 4 3" xfId="2300" xr:uid="{E550156E-3B24-4146-A202-8C629BFB22DE}"/>
    <cellStyle name="Normal 7 4 4 3 2" xfId="2301" xr:uid="{14B244A3-C038-493C-8BAF-393474F512F8}"/>
    <cellStyle name="Normal 7 4 4 3 3" xfId="2302" xr:uid="{D73371E4-962E-4823-BA84-336DD5396CE0}"/>
    <cellStyle name="Normal 7 4 4 3 4" xfId="2303" xr:uid="{4EDF003E-4704-41FA-B40D-B8F2F51D9A6E}"/>
    <cellStyle name="Normal 7 4 4 4" xfId="2304" xr:uid="{E65B4C5B-A5B3-49C7-A2E5-DF888C733E96}"/>
    <cellStyle name="Normal 7 4 4 4 2" xfId="2305" xr:uid="{712B4BD7-093E-4544-80BA-D2663A41CB54}"/>
    <cellStyle name="Normal 7 4 4 4 3" xfId="2306" xr:uid="{971BEB4C-46F9-4F1B-8139-5C859FB6ECE8}"/>
    <cellStyle name="Normal 7 4 4 4 4" xfId="2307" xr:uid="{A7CAD54C-A50B-4A60-83F7-67EC45B1ADD9}"/>
    <cellStyle name="Normal 7 4 4 5" xfId="2308" xr:uid="{72308D22-3767-479F-BF80-A334EFD4F328}"/>
    <cellStyle name="Normal 7 4 4 6" xfId="2309" xr:uid="{3D08A0ED-C292-491B-B8C4-624456ACBC3D}"/>
    <cellStyle name="Normal 7 4 4 7" xfId="2310" xr:uid="{B79AA2A1-9A7D-40FD-BEF2-F3A686532D04}"/>
    <cellStyle name="Normal 7 4 5" xfId="2311" xr:uid="{74CC81BD-06FA-43D2-BED5-A289E54CE222}"/>
    <cellStyle name="Normal 7 4 5 2" xfId="2312" xr:uid="{93D341F1-5D1A-44F0-AFA4-B4A2FD143D6A}"/>
    <cellStyle name="Normal 7 4 5 2 2" xfId="2313" xr:uid="{D54C4A0A-27D4-4140-87EB-921A93BFF698}"/>
    <cellStyle name="Normal 7 4 5 2 3" xfId="2314" xr:uid="{CAD8ECE3-2FCA-4305-BD24-E63753CD19F2}"/>
    <cellStyle name="Normal 7 4 5 2 4" xfId="2315" xr:uid="{A2C4367E-0583-487E-840B-90C42DB723C1}"/>
    <cellStyle name="Normal 7 4 5 3" xfId="2316" xr:uid="{3F205D7F-276B-4293-870E-B9900EB439DF}"/>
    <cellStyle name="Normal 7 4 5 3 2" xfId="2317" xr:uid="{BAB7AADB-A6E2-42DF-B465-ED42F5A6C877}"/>
    <cellStyle name="Normal 7 4 5 3 3" xfId="2318" xr:uid="{E0B63627-07FD-4017-85E7-BC67FCF7756B}"/>
    <cellStyle name="Normal 7 4 5 3 4" xfId="2319" xr:uid="{725AA497-DD9A-4EAD-A042-D4264B834508}"/>
    <cellStyle name="Normal 7 4 5 4" xfId="2320" xr:uid="{BAF4571D-F3B4-4CCD-82DC-FFB26A23E068}"/>
    <cellStyle name="Normal 7 4 5 5" xfId="2321" xr:uid="{B3347D04-0FA5-4A16-BC95-C31B3B745E80}"/>
    <cellStyle name="Normal 7 4 5 6" xfId="2322" xr:uid="{7DC30A23-4D76-4A5F-B494-DA773ABA4428}"/>
    <cellStyle name="Normal 7 4 6" xfId="2323" xr:uid="{CB348F52-ABE0-4A57-A319-1F7D50494D78}"/>
    <cellStyle name="Normal 7 4 6 2" xfId="2324" xr:uid="{6251A3D4-1E98-44D3-9081-036EAA744DA3}"/>
    <cellStyle name="Normal 7 4 6 2 2" xfId="2325" xr:uid="{D98C32B8-AC1C-485C-805C-EA42672909E1}"/>
    <cellStyle name="Normal 7 4 6 2 3" xfId="2326" xr:uid="{24B054B5-65DF-4666-B1AE-F79A8066D1ED}"/>
    <cellStyle name="Normal 7 4 6 2 4" xfId="2327" xr:uid="{CB2C66B1-5F37-433A-B31A-4AE906547B84}"/>
    <cellStyle name="Normal 7 4 6 3" xfId="2328" xr:uid="{9D4B55D1-D2F8-4F1A-8F0C-08E3DC0744B8}"/>
    <cellStyle name="Normal 7 4 6 4" xfId="2329" xr:uid="{BC3C4A1F-5407-4A01-9530-F69B909EA91C}"/>
    <cellStyle name="Normal 7 4 6 5" xfId="2330" xr:uid="{ED4B27EA-BBF8-4A6C-ACC0-05458A776C87}"/>
    <cellStyle name="Normal 7 4 7" xfId="2331" xr:uid="{CCE3E71F-1870-4EBA-892A-6E86D61F2984}"/>
    <cellStyle name="Normal 7 4 7 2" xfId="2332" xr:uid="{B8556310-E8EF-40EC-9AB2-DBBC0FBED371}"/>
    <cellStyle name="Normal 7 4 7 3" xfId="2333" xr:uid="{91E385A1-FBA2-4288-99BE-982A1899ECAE}"/>
    <cellStyle name="Normal 7 4 7 4" xfId="2334" xr:uid="{87337F92-0C58-4F48-BC55-086DB2379E83}"/>
    <cellStyle name="Normal 7 4 8" xfId="2335" xr:uid="{EA56551A-CD72-4141-B44D-631D770A63E3}"/>
    <cellStyle name="Normal 7 4 8 2" xfId="2336" xr:uid="{BF461C2C-D4B7-4540-BF8F-A793BD173E98}"/>
    <cellStyle name="Normal 7 4 8 3" xfId="2337" xr:uid="{BB4B3B14-B501-4D99-82DE-21285162F794}"/>
    <cellStyle name="Normal 7 4 8 4" xfId="2338" xr:uid="{EDA342F0-65FC-4158-879C-AFCBB55DC9D6}"/>
    <cellStyle name="Normal 7 4 9" xfId="2339" xr:uid="{976930C5-46BA-4A8F-B9CC-14F3F7A71A25}"/>
    <cellStyle name="Normal 7 5" xfId="2340" xr:uid="{97E56FF2-E1AB-4D31-BBC9-5FD02BC8BA12}"/>
    <cellStyle name="Normal 7 5 2" xfId="2341" xr:uid="{46942D96-7312-42A2-B27F-51BB4862E10C}"/>
    <cellStyle name="Normal 7 5 2 2" xfId="2342" xr:uid="{D44A1DED-E03B-43C2-8211-95484607792C}"/>
    <cellStyle name="Normal 7 5 2 2 2" xfId="2343" xr:uid="{C2156C58-ED52-4885-9D9E-9FAFA5B07FE7}"/>
    <cellStyle name="Normal 7 5 2 2 2 2" xfId="2344" xr:uid="{C579DDF4-BD98-4900-A61B-D94B8B78AA78}"/>
    <cellStyle name="Normal 7 5 2 2 2 3" xfId="2345" xr:uid="{19CCB544-342E-48E3-9F4B-50B647980D9F}"/>
    <cellStyle name="Normal 7 5 2 2 2 4" xfId="2346" xr:uid="{7252D6A3-3C86-411F-88EF-2D9BD6B28713}"/>
    <cellStyle name="Normal 7 5 2 2 3" xfId="2347" xr:uid="{5CC19F60-1402-4700-A48C-E24D7F1E2E43}"/>
    <cellStyle name="Normal 7 5 2 2 3 2" xfId="2348" xr:uid="{3745F82D-B3B0-43F7-BC4B-876AF3FD1257}"/>
    <cellStyle name="Normal 7 5 2 2 3 3" xfId="2349" xr:uid="{E939935B-E4B4-4696-980C-657DC2F988BB}"/>
    <cellStyle name="Normal 7 5 2 2 3 4" xfId="2350" xr:uid="{CF988791-7B79-47F9-83B1-858DED13859B}"/>
    <cellStyle name="Normal 7 5 2 2 4" xfId="2351" xr:uid="{BBD9C5AA-556F-4EC8-8AF0-1F3B66B3CF1D}"/>
    <cellStyle name="Normal 7 5 2 2 5" xfId="2352" xr:uid="{98DDD0B8-E6B5-4939-AB9E-5D949547DFB7}"/>
    <cellStyle name="Normal 7 5 2 2 6" xfId="2353" xr:uid="{6B8C405A-B17E-460C-B17E-31C5031823B3}"/>
    <cellStyle name="Normal 7 5 2 3" xfId="2354" xr:uid="{7BCB3F25-E116-4975-825A-78B402FC68DB}"/>
    <cellStyle name="Normal 7 5 2 3 2" xfId="2355" xr:uid="{AAFB8416-7D12-4372-8109-732FE411F42D}"/>
    <cellStyle name="Normal 7 5 2 3 2 2" xfId="2356" xr:uid="{2FEF70D5-1114-400E-A34D-33B981214F94}"/>
    <cellStyle name="Normal 7 5 2 3 2 3" xfId="2357" xr:uid="{D3D506D2-8D5E-4063-A205-3BFD84846978}"/>
    <cellStyle name="Normal 7 5 2 3 2 4" xfId="2358" xr:uid="{F8C5BF6E-56FF-407F-86D7-FB5E3E4FE111}"/>
    <cellStyle name="Normal 7 5 2 3 3" xfId="2359" xr:uid="{61895CAF-0C86-449B-937C-BCD1AC81C0BD}"/>
    <cellStyle name="Normal 7 5 2 3 4" xfId="2360" xr:uid="{8BEF5007-A282-44C9-A101-8BC18F339027}"/>
    <cellStyle name="Normal 7 5 2 3 5" xfId="2361" xr:uid="{951B7F33-162C-46FB-80E8-8A7581F9FCD5}"/>
    <cellStyle name="Normal 7 5 2 4" xfId="2362" xr:uid="{F469E719-0DAA-413A-9AF9-A7EA87CBD7A4}"/>
    <cellStyle name="Normal 7 5 2 4 2" xfId="2363" xr:uid="{B3FC2809-1D7F-4ACC-A4A7-FCC91142F1D7}"/>
    <cellStyle name="Normal 7 5 2 4 3" xfId="2364" xr:uid="{02AFF994-8A04-4461-9D2F-1D352D2C18DC}"/>
    <cellStyle name="Normal 7 5 2 4 4" xfId="2365" xr:uid="{12D65B3A-1D12-4ECE-B0DF-1B9D195D5918}"/>
    <cellStyle name="Normal 7 5 2 5" xfId="2366" xr:uid="{0971B924-C8FB-4C8F-B811-93FD8C3360C8}"/>
    <cellStyle name="Normal 7 5 2 5 2" xfId="2367" xr:uid="{5D057B51-F22B-4B30-BBBD-42811A632112}"/>
    <cellStyle name="Normal 7 5 2 5 3" xfId="2368" xr:uid="{52B02A0B-5AE4-4D3C-9676-DAF9048BBA62}"/>
    <cellStyle name="Normal 7 5 2 5 4" xfId="2369" xr:uid="{E33D29B7-877C-43A8-899F-90252E83E8E5}"/>
    <cellStyle name="Normal 7 5 2 6" xfId="2370" xr:uid="{059A7C3C-5753-494A-A812-1940A229A8DF}"/>
    <cellStyle name="Normal 7 5 2 7" xfId="2371" xr:uid="{284E6DF3-DC17-4FFF-A0E7-0A114EF64AF4}"/>
    <cellStyle name="Normal 7 5 2 8" xfId="2372" xr:uid="{7C8A8E6A-7B5A-41BA-9F00-86F56FF0BAB1}"/>
    <cellStyle name="Normal 7 5 3" xfId="2373" xr:uid="{FC2EAE81-1FF4-4A9C-9EA4-38E6E7E07123}"/>
    <cellStyle name="Normal 7 5 3 2" xfId="2374" xr:uid="{1F9AB888-1DDC-4A82-A35D-62C3F2BD12B5}"/>
    <cellStyle name="Normal 7 5 3 2 2" xfId="2375" xr:uid="{242FA23D-1E17-402E-9906-AA89C7BA07C2}"/>
    <cellStyle name="Normal 7 5 3 2 3" xfId="2376" xr:uid="{CBC4A784-07B4-45E4-A5C4-D43715FBB68F}"/>
    <cellStyle name="Normal 7 5 3 2 4" xfId="2377" xr:uid="{65303633-6984-439D-A8E9-A5F3199AAE9E}"/>
    <cellStyle name="Normal 7 5 3 3" xfId="2378" xr:uid="{624E2230-DB34-408E-9A22-10104A84A5A4}"/>
    <cellStyle name="Normal 7 5 3 3 2" xfId="2379" xr:uid="{D613F68A-0EBE-41CA-A3ED-D9C2B515720A}"/>
    <cellStyle name="Normal 7 5 3 3 3" xfId="2380" xr:uid="{0865BF8E-AA31-4667-B125-FEA7B15C98E8}"/>
    <cellStyle name="Normal 7 5 3 3 4" xfId="2381" xr:uid="{7424FF14-32B4-4CE8-9D0B-BC0871DBB4E4}"/>
    <cellStyle name="Normal 7 5 3 4" xfId="2382" xr:uid="{7DD7DC7D-F069-41C6-85D2-B3ADDADB9FA1}"/>
    <cellStyle name="Normal 7 5 3 5" xfId="2383" xr:uid="{D12426D7-6A46-423B-8FB5-50241A044CC0}"/>
    <cellStyle name="Normal 7 5 3 6" xfId="2384" xr:uid="{33C168F1-654B-4953-9089-A415CE63086D}"/>
    <cellStyle name="Normal 7 5 4" xfId="2385" xr:uid="{0C74BC7C-32C9-4483-9A68-265274F9E7B8}"/>
    <cellStyle name="Normal 7 5 4 2" xfId="2386" xr:uid="{DCB24A0E-D8D7-4DF2-9665-C37865D5BB1F}"/>
    <cellStyle name="Normal 7 5 4 2 2" xfId="2387" xr:uid="{C3A7D909-9588-45F4-AC95-D2441422C735}"/>
    <cellStyle name="Normal 7 5 4 2 3" xfId="2388" xr:uid="{2D1227A0-BDEF-47EC-8190-C329A2C420E7}"/>
    <cellStyle name="Normal 7 5 4 2 4" xfId="2389" xr:uid="{0E26E76B-BFC8-4D98-B879-64FC218F49FC}"/>
    <cellStyle name="Normal 7 5 4 3" xfId="2390" xr:uid="{9B0A9DA8-BEAB-4A4B-95E4-5B43F1C70B25}"/>
    <cellStyle name="Normal 7 5 4 4" xfId="2391" xr:uid="{61ADD291-4C44-4CA5-A81C-5D035A4383AC}"/>
    <cellStyle name="Normal 7 5 4 5" xfId="2392" xr:uid="{18CBCC2E-6455-4A65-AE52-F22224185FA9}"/>
    <cellStyle name="Normal 7 5 5" xfId="2393" xr:uid="{BE93CFD0-9D40-44C5-8422-B47A67E523B7}"/>
    <cellStyle name="Normal 7 5 5 2" xfId="2394" xr:uid="{9FCF1714-40EB-4A57-B275-3B8740D57179}"/>
    <cellStyle name="Normal 7 5 5 3" xfId="2395" xr:uid="{A84CC394-5AB6-4D3F-84A5-7EEB3D3537C3}"/>
    <cellStyle name="Normal 7 5 5 4" xfId="2396" xr:uid="{CAC305E5-F8AD-47F9-BA73-9C25172A3D5A}"/>
    <cellStyle name="Normal 7 5 6" xfId="2397" xr:uid="{5B7AF3EC-5915-4B04-924F-E9F558ADD6A2}"/>
    <cellStyle name="Normal 7 5 6 2" xfId="2398" xr:uid="{02C3B092-5E3D-49C4-81DB-6061EDD77D2E}"/>
    <cellStyle name="Normal 7 5 6 3" xfId="2399" xr:uid="{A0F95405-17FE-4C8B-A73D-6406B2693581}"/>
    <cellStyle name="Normal 7 5 6 4" xfId="2400" xr:uid="{E0178D44-6603-49DF-8364-0A1D61D2271A}"/>
    <cellStyle name="Normal 7 5 7" xfId="2401" xr:uid="{DDB5750E-6769-4446-BA06-AF835B5BA73D}"/>
    <cellStyle name="Normal 7 5 8" xfId="2402" xr:uid="{108CA70B-EEB2-43D1-9EC2-E848998D7C4E}"/>
    <cellStyle name="Normal 7 5 9" xfId="2403" xr:uid="{E7EA3186-E65F-4118-A898-1F6CE8E072D5}"/>
    <cellStyle name="Normal 7 6" xfId="2404" xr:uid="{33CDA384-D33C-425C-8F89-64E01154F257}"/>
    <cellStyle name="Normal 7 6 2" xfId="2405" xr:uid="{9CA9033B-C26F-459B-B5BE-02E0470F215B}"/>
    <cellStyle name="Normal 7 6 2 2" xfId="2406" xr:uid="{449C576C-FC88-4308-9788-0F33119312CD}"/>
    <cellStyle name="Normal 7 6 2 2 2" xfId="2407" xr:uid="{61E7C62D-D340-4136-97F1-EC8348BDA0FF}"/>
    <cellStyle name="Normal 7 6 2 2 2 2" xfId="4096" xr:uid="{CFE88F8D-6655-4F25-B58D-C38CA8F2F03C}"/>
    <cellStyle name="Normal 7 6 2 2 3" xfId="2408" xr:uid="{AF79F91F-23F3-48F8-A499-A2370703347F}"/>
    <cellStyle name="Normal 7 6 2 2 4" xfId="2409" xr:uid="{F73418A0-AAC5-47F5-A0BF-1AECFF5D3528}"/>
    <cellStyle name="Normal 7 6 2 3" xfId="2410" xr:uid="{51A464F3-0C00-4E45-9C21-301D47A32C48}"/>
    <cellStyle name="Normal 7 6 2 3 2" xfId="2411" xr:uid="{DB5A4F2C-4607-4BD0-9C60-77E75BD5EA32}"/>
    <cellStyle name="Normal 7 6 2 3 3" xfId="2412" xr:uid="{EF7341ED-C78E-4067-B98B-675FA858FF52}"/>
    <cellStyle name="Normal 7 6 2 3 4" xfId="2413" xr:uid="{A21EFC8C-C777-46DF-8EA6-9CFDC2DD97C3}"/>
    <cellStyle name="Normal 7 6 2 4" xfId="2414" xr:uid="{AF4C6496-B56B-46C8-8B39-2072877A5620}"/>
    <cellStyle name="Normal 7 6 2 5" xfId="2415" xr:uid="{764809EC-88FB-4883-8CB9-0BEEBB1BEB66}"/>
    <cellStyle name="Normal 7 6 2 6" xfId="2416" xr:uid="{859C7D7A-C807-4946-BFF7-DC2587D7D8E6}"/>
    <cellStyle name="Normal 7 6 3" xfId="2417" xr:uid="{5881388B-AF79-49B3-97F5-8E7EF8B52D61}"/>
    <cellStyle name="Normal 7 6 3 2" xfId="2418" xr:uid="{1464D053-6986-444C-8B3F-2488E8AFDA37}"/>
    <cellStyle name="Normal 7 6 3 2 2" xfId="2419" xr:uid="{B928FC49-BB06-4096-B7EB-F1483581DCE4}"/>
    <cellStyle name="Normal 7 6 3 2 3" xfId="2420" xr:uid="{7F139686-C245-42FB-996D-EEEDDA79E5B4}"/>
    <cellStyle name="Normal 7 6 3 2 4" xfId="2421" xr:uid="{CFF441D0-5C2B-4445-821A-F2A55C633729}"/>
    <cellStyle name="Normal 7 6 3 3" xfId="2422" xr:uid="{CD14D7BF-08EF-401C-9E53-5DC3FF1E66CC}"/>
    <cellStyle name="Normal 7 6 3 4" xfId="2423" xr:uid="{9F57BDC4-F586-460F-9555-4B9BD6A45A98}"/>
    <cellStyle name="Normal 7 6 3 5" xfId="2424" xr:uid="{DFDAAD78-E329-462E-A573-AC9A7DF10664}"/>
    <cellStyle name="Normal 7 6 4" xfId="2425" xr:uid="{EAE292E9-A8DB-4D40-ABFE-336C04BF9FD4}"/>
    <cellStyle name="Normal 7 6 4 2" xfId="2426" xr:uid="{A3B710EF-2555-436C-87DF-BC66E5F4F695}"/>
    <cellStyle name="Normal 7 6 4 3" xfId="2427" xr:uid="{1DBE6ABD-243E-4917-BBF2-A3A9CE250CED}"/>
    <cellStyle name="Normal 7 6 4 4" xfId="2428" xr:uid="{EC4CB97C-DD19-47A6-AB6D-4FC47018C7FA}"/>
    <cellStyle name="Normal 7 6 5" xfId="2429" xr:uid="{0811FD90-6808-410B-A801-DF867BE52C38}"/>
    <cellStyle name="Normal 7 6 5 2" xfId="2430" xr:uid="{F3B89786-4874-4FD2-AB8A-610B669CFE6B}"/>
    <cellStyle name="Normal 7 6 5 3" xfId="2431" xr:uid="{FD8E1AF1-7206-4132-A65C-4FA6F133F81F}"/>
    <cellStyle name="Normal 7 6 5 4" xfId="2432" xr:uid="{5D235D0F-9BA7-40C0-B511-7CD53836F9E8}"/>
    <cellStyle name="Normal 7 6 6" xfId="2433" xr:uid="{74438DF9-5085-4911-B17D-333FBA9EA826}"/>
    <cellStyle name="Normal 7 6 7" xfId="2434" xr:uid="{95ABD903-2C62-4B71-B1FE-781639B9DA59}"/>
    <cellStyle name="Normal 7 6 8" xfId="2435" xr:uid="{9084194A-E4CC-4483-A883-BC32AC8F68B1}"/>
    <cellStyle name="Normal 7 7" xfId="2436" xr:uid="{4896757A-BB7A-45E5-B786-B877F7505BAB}"/>
    <cellStyle name="Normal 7 7 2" xfId="2437" xr:uid="{DE0C0025-2362-43F8-960A-6F9DE812A9E4}"/>
    <cellStyle name="Normal 7 7 2 2" xfId="2438" xr:uid="{70FCC8B0-93D7-454E-B3EC-3EE703AC6143}"/>
    <cellStyle name="Normal 7 7 2 2 2" xfId="2439" xr:uid="{EDBB3BD3-1433-4804-9FE7-2C48C3BBAFC4}"/>
    <cellStyle name="Normal 7 7 2 2 3" xfId="2440" xr:uid="{63424436-2ECC-4AB8-91C5-F21F70598C5D}"/>
    <cellStyle name="Normal 7 7 2 2 4" xfId="2441" xr:uid="{F190615A-7C6D-48B6-9714-516AE8608158}"/>
    <cellStyle name="Normal 7 7 2 3" xfId="2442" xr:uid="{D227016A-F32E-4FD9-9B03-00B871435C23}"/>
    <cellStyle name="Normal 7 7 2 4" xfId="2443" xr:uid="{CC8AD6AC-407E-4811-943B-7800B9AB5001}"/>
    <cellStyle name="Normal 7 7 2 5" xfId="2444" xr:uid="{5E7F62E0-C4AA-4013-9735-B451096B614C}"/>
    <cellStyle name="Normal 7 7 3" xfId="2445" xr:uid="{5E0CA74F-5BA6-408D-B550-D3A4881A844D}"/>
    <cellStyle name="Normal 7 7 3 2" xfId="2446" xr:uid="{E328E986-EDB4-4F0E-B239-C72ED6D296C4}"/>
    <cellStyle name="Normal 7 7 3 3" xfId="2447" xr:uid="{C7277851-F592-4303-A719-87C965EDA194}"/>
    <cellStyle name="Normal 7 7 3 4" xfId="2448" xr:uid="{99A9D23E-FA8F-4BEB-B8D2-0238221CC367}"/>
    <cellStyle name="Normal 7 7 4" xfId="2449" xr:uid="{A47E141D-0C56-4AB3-BDBD-C06337EE97F9}"/>
    <cellStyle name="Normal 7 7 4 2" xfId="2450" xr:uid="{1DD1E154-2F3C-4412-A7D8-97B97D4FB09A}"/>
    <cellStyle name="Normal 7 7 4 3" xfId="2451" xr:uid="{A9938096-9632-47FA-9FA7-C7DB7786934A}"/>
    <cellStyle name="Normal 7 7 4 4" xfId="2452" xr:uid="{87A64FE8-9269-4F29-9CED-A59823CC453A}"/>
    <cellStyle name="Normal 7 7 5" xfId="2453" xr:uid="{3FFF4047-0126-468D-A0BC-7DEE42991BD3}"/>
    <cellStyle name="Normal 7 7 6" xfId="2454" xr:uid="{FE5746AC-3BE6-40DF-9F0A-6037F352A54B}"/>
    <cellStyle name="Normal 7 7 7" xfId="2455" xr:uid="{21A0ADD1-CE18-44E7-ACA0-E5480DFFF2A2}"/>
    <cellStyle name="Normal 7 8" xfId="2456" xr:uid="{D64D76B0-27C3-432E-A792-AD902746F951}"/>
    <cellStyle name="Normal 7 8 2" xfId="2457" xr:uid="{C29BD8E7-67B3-470C-89EA-D90B323E777D}"/>
    <cellStyle name="Normal 7 8 2 2" xfId="2458" xr:uid="{48A2F4D9-EE53-47D5-B310-07C638536D53}"/>
    <cellStyle name="Normal 7 8 2 3" xfId="2459" xr:uid="{786C13C3-2F55-410C-A878-1064AF84E5D8}"/>
    <cellStyle name="Normal 7 8 2 4" xfId="2460" xr:uid="{16191499-7760-4CA0-84AD-667507B16C25}"/>
    <cellStyle name="Normal 7 8 3" xfId="2461" xr:uid="{925B9D3B-3243-4649-8FC0-A9FB4BCD3024}"/>
    <cellStyle name="Normal 7 8 3 2" xfId="2462" xr:uid="{F13C6B73-F23A-42B3-A148-FD1769B57041}"/>
    <cellStyle name="Normal 7 8 3 3" xfId="2463" xr:uid="{6525F719-ABC0-4FB8-8B58-4F4CEF7E9C8A}"/>
    <cellStyle name="Normal 7 8 3 4" xfId="2464" xr:uid="{D7F2CFE7-EC21-4CAA-BE3B-1DCD4A9F9F87}"/>
    <cellStyle name="Normal 7 8 4" xfId="2465" xr:uid="{449DC2CF-044F-40D1-97DD-0CF8606FB8E6}"/>
    <cellStyle name="Normal 7 8 5" xfId="2466" xr:uid="{B23D6C39-A3DD-4B7B-A145-38A7F23911A1}"/>
    <cellStyle name="Normal 7 8 6" xfId="2467" xr:uid="{DC701292-BBF9-4F77-A096-D035113A8290}"/>
    <cellStyle name="Normal 7 9" xfId="2468" xr:uid="{0E2314CD-351A-4387-B0F6-AC698C3EAE59}"/>
    <cellStyle name="Normal 7 9 2" xfId="2469" xr:uid="{F0DA17D7-938B-4EAB-B6A0-B1594079088C}"/>
    <cellStyle name="Normal 7 9 2 2" xfId="2470" xr:uid="{B68D002D-6282-4DD5-9C64-4F84B858961B}"/>
    <cellStyle name="Normal 7 9 2 2 2" xfId="4379" xr:uid="{060C7261-5D99-40AD-8D8A-E635BDC28420}"/>
    <cellStyle name="Normal 7 9 2 2 3" xfId="4611" xr:uid="{087C29A1-0F86-46B4-9ACE-8A2DE0C63A9D}"/>
    <cellStyle name="Normal 7 9 2 3" xfId="2471" xr:uid="{92059F57-F1A9-4FB0-B29A-5C99BA3B7CBE}"/>
    <cellStyle name="Normal 7 9 2 4" xfId="2472" xr:uid="{D5F95684-3885-475D-810B-AF8D931FD356}"/>
    <cellStyle name="Normal 7 9 3" xfId="2473" xr:uid="{6433643D-EBA6-43B2-9A55-A393D28726C9}"/>
    <cellStyle name="Normal 7 9 4" xfId="2474" xr:uid="{08F77F7A-8023-4182-AAFD-605C562C529C}"/>
    <cellStyle name="Normal 7 9 4 2" xfId="4745" xr:uid="{851923A2-9C0B-4F24-A4DC-ED39854F3E6F}"/>
    <cellStyle name="Normal 7 9 4 3" xfId="4612" xr:uid="{B8463102-27C3-4D41-8725-26ADB3C94C94}"/>
    <cellStyle name="Normal 7 9 4 4" xfId="4464" xr:uid="{AC23F799-D3ED-4F2F-B357-D66712E1AD8D}"/>
    <cellStyle name="Normal 7 9 5" xfId="2475" xr:uid="{E1121639-5724-4F6F-A7A7-A5B72C87FA13}"/>
    <cellStyle name="Normal 8" xfId="87" xr:uid="{19311055-6FBC-483B-AA41-523BFFCA8D68}"/>
    <cellStyle name="Normal 8 10" xfId="2476" xr:uid="{CECE3DD3-A6E8-4E05-B72C-43B594AE603E}"/>
    <cellStyle name="Normal 8 10 2" xfId="2477" xr:uid="{94930434-D390-4520-9665-5F9A05B1F98B}"/>
    <cellStyle name="Normal 8 10 3" xfId="2478" xr:uid="{174F2302-AFA0-4156-9370-F8046913F327}"/>
    <cellStyle name="Normal 8 10 4" xfId="2479" xr:uid="{96C8996F-C5CC-4F94-90DA-A2F08CB5175D}"/>
    <cellStyle name="Normal 8 11" xfId="2480" xr:uid="{11EE0337-B9F8-465F-8818-102F5682D578}"/>
    <cellStyle name="Normal 8 11 2" xfId="2481" xr:uid="{7260BF93-16D8-4014-9DAC-29BB8A68E0F7}"/>
    <cellStyle name="Normal 8 11 3" xfId="2482" xr:uid="{AC9814FA-14FD-413B-95F9-869442385B17}"/>
    <cellStyle name="Normal 8 11 4" xfId="2483" xr:uid="{87647796-B13D-4C3E-A667-2C403C71FF06}"/>
    <cellStyle name="Normal 8 12" xfId="2484" xr:uid="{D84A99F5-7A7A-464B-AAF5-F2614FC9CB20}"/>
    <cellStyle name="Normal 8 12 2" xfId="2485" xr:uid="{CA65CF07-BFBB-4196-AD3E-C8BDB17094D3}"/>
    <cellStyle name="Normal 8 13" xfId="2486" xr:uid="{3DC954A8-4F52-45C2-83EF-B1374992D945}"/>
    <cellStyle name="Normal 8 14" xfId="2487" xr:uid="{826AB71A-28A0-401B-9F90-B8170588963F}"/>
    <cellStyle name="Normal 8 15" xfId="2488" xr:uid="{33C05387-265B-457D-B7B1-58A5C4FFFA2B}"/>
    <cellStyle name="Normal 8 2" xfId="88" xr:uid="{312E6B33-EDB5-42B2-9732-61DFE3D03B35}"/>
    <cellStyle name="Normal 8 2 10" xfId="2489" xr:uid="{5C695469-39FF-4BF6-8C5C-B58F2580DF57}"/>
    <cellStyle name="Normal 8 2 11" xfId="2490" xr:uid="{CE40A847-42B9-4770-8956-C9D20FA57CD1}"/>
    <cellStyle name="Normal 8 2 2" xfId="2491" xr:uid="{A676E93A-12DF-4437-86AF-9BF590E7ADBD}"/>
    <cellStyle name="Normal 8 2 2 2" xfId="2492" xr:uid="{0DA4A665-A798-4871-B34F-D3AB143480F6}"/>
    <cellStyle name="Normal 8 2 2 2 2" xfId="2493" xr:uid="{8EC8973E-3B8F-4164-BCDF-949857A982BC}"/>
    <cellStyle name="Normal 8 2 2 2 2 2" xfId="2494" xr:uid="{14BB58BE-3A1F-4670-B250-80B4FC6BDAA5}"/>
    <cellStyle name="Normal 8 2 2 2 2 2 2" xfId="2495" xr:uid="{11C8CB38-8F04-478D-8907-EF5C9881F4F3}"/>
    <cellStyle name="Normal 8 2 2 2 2 2 2 2" xfId="4097" xr:uid="{4FE013F2-81AA-4F55-9759-F87321B6AC8D}"/>
    <cellStyle name="Normal 8 2 2 2 2 2 2 2 2" xfId="4098" xr:uid="{9FFF4CF9-6AB2-4960-B60B-F07C4538F59B}"/>
    <cellStyle name="Normal 8 2 2 2 2 2 2 3" xfId="4099" xr:uid="{F10910DC-CBBC-40D1-8697-E4D3144C4859}"/>
    <cellStyle name="Normal 8 2 2 2 2 2 3" xfId="2496" xr:uid="{D2CC609D-B555-4868-8E3D-43E0500BE75B}"/>
    <cellStyle name="Normal 8 2 2 2 2 2 3 2" xfId="4100" xr:uid="{7D3D4615-C615-48C9-A8C0-15F3863AB38C}"/>
    <cellStyle name="Normal 8 2 2 2 2 2 4" xfId="2497" xr:uid="{2C979968-5778-4850-8540-0DE07012A8CF}"/>
    <cellStyle name="Normal 8 2 2 2 2 3" xfId="2498" xr:uid="{386072A1-0CDD-4E98-8173-6B19CBA864A0}"/>
    <cellStyle name="Normal 8 2 2 2 2 3 2" xfId="2499" xr:uid="{5D08D536-C051-4761-8849-8385F1B48C1D}"/>
    <cellStyle name="Normal 8 2 2 2 2 3 2 2" xfId="4101" xr:uid="{95D16AC4-6636-485C-8DF8-26C8215AFA47}"/>
    <cellStyle name="Normal 8 2 2 2 2 3 3" xfId="2500" xr:uid="{00347685-9CA8-49AB-AA56-EC2DEF92FBDA}"/>
    <cellStyle name="Normal 8 2 2 2 2 3 4" xfId="2501" xr:uid="{E22351B5-01A5-4A47-BC84-E19DB09A22FA}"/>
    <cellStyle name="Normal 8 2 2 2 2 4" xfId="2502" xr:uid="{A3A11F0A-1FB1-405F-B66A-26F0B6B5D611}"/>
    <cellStyle name="Normal 8 2 2 2 2 4 2" xfId="4102" xr:uid="{7C50D886-52D9-411A-BADB-82E63FA49F63}"/>
    <cellStyle name="Normal 8 2 2 2 2 5" xfId="2503" xr:uid="{92B63DCF-20B9-44F9-A020-4C044CCC2CDB}"/>
    <cellStyle name="Normal 8 2 2 2 2 6" xfId="2504" xr:uid="{2DC324A9-88AA-4D6E-9DD9-80E80226B179}"/>
    <cellStyle name="Normal 8 2 2 2 3" xfId="2505" xr:uid="{CD913B7E-9FA2-4878-B74B-51E17F22A653}"/>
    <cellStyle name="Normal 8 2 2 2 3 2" xfId="2506" xr:uid="{276756CA-3CEE-46DE-A11A-5E71E6A5D33F}"/>
    <cellStyle name="Normal 8 2 2 2 3 2 2" xfId="2507" xr:uid="{93B60AF0-2F50-4330-B107-D3C09C77F311}"/>
    <cellStyle name="Normal 8 2 2 2 3 2 2 2" xfId="4103" xr:uid="{0FF7D48C-815B-42A6-A9FD-E98C8D0E2B6E}"/>
    <cellStyle name="Normal 8 2 2 2 3 2 2 2 2" xfId="4104" xr:uid="{CEDA853C-83C1-4048-8EE1-B92892AB071D}"/>
    <cellStyle name="Normal 8 2 2 2 3 2 2 3" xfId="4105" xr:uid="{F7CFDC2C-815C-49E0-A9E9-3C47E6FB6888}"/>
    <cellStyle name="Normal 8 2 2 2 3 2 3" xfId="2508" xr:uid="{EF205638-D848-4699-86E1-3AEFADB73081}"/>
    <cellStyle name="Normal 8 2 2 2 3 2 3 2" xfId="4106" xr:uid="{D0ADD588-8CCF-4521-83FB-40E3C73A0DE4}"/>
    <cellStyle name="Normal 8 2 2 2 3 2 4" xfId="2509" xr:uid="{9A21BA38-857C-44CE-992D-3CF44CA16FBD}"/>
    <cellStyle name="Normal 8 2 2 2 3 3" xfId="2510" xr:uid="{8D0C4A25-C47E-4A7F-B4DB-485C03D71C45}"/>
    <cellStyle name="Normal 8 2 2 2 3 3 2" xfId="4107" xr:uid="{547D55AA-74FD-4D3D-B97A-CEFD6925C115}"/>
    <cellStyle name="Normal 8 2 2 2 3 3 2 2" xfId="4108" xr:uid="{A1455D39-3557-4D0E-83D6-61D7E1A8DE11}"/>
    <cellStyle name="Normal 8 2 2 2 3 3 3" xfId="4109" xr:uid="{3D0118B4-B042-49AB-98EF-9476AA3A08FB}"/>
    <cellStyle name="Normal 8 2 2 2 3 4" xfId="2511" xr:uid="{DEFEC9D9-536C-4D0F-99BE-7F156B4D4FF2}"/>
    <cellStyle name="Normal 8 2 2 2 3 4 2" xfId="4110" xr:uid="{F4083454-DAB1-427D-9512-1CAA383C0C05}"/>
    <cellStyle name="Normal 8 2 2 2 3 5" xfId="2512" xr:uid="{E6B62D8F-1F95-4E07-A84D-3F25A0DD8B67}"/>
    <cellStyle name="Normal 8 2 2 2 4" xfId="2513" xr:uid="{6576A551-2D70-40A6-A6D0-757EF2840DE0}"/>
    <cellStyle name="Normal 8 2 2 2 4 2" xfId="2514" xr:uid="{46FEE72D-CAD5-43CC-91F9-492211782915}"/>
    <cellStyle name="Normal 8 2 2 2 4 2 2" xfId="4111" xr:uid="{729D46A5-C3A6-43FA-AC73-7CDF53171ECC}"/>
    <cellStyle name="Normal 8 2 2 2 4 2 2 2" xfId="4112" xr:uid="{C9FDE79B-F842-4DD5-8E3E-C5BB859363D9}"/>
    <cellStyle name="Normal 8 2 2 2 4 2 3" xfId="4113" xr:uid="{7C433FC6-4BB2-4377-ACB5-943A86EBD843}"/>
    <cellStyle name="Normal 8 2 2 2 4 3" xfId="2515" xr:uid="{111FA4E4-4DA3-4EA5-B502-4734ADFC3E7C}"/>
    <cellStyle name="Normal 8 2 2 2 4 3 2" xfId="4114" xr:uid="{EECBB70F-FF0A-49B7-B4C3-9E0C37FC0C62}"/>
    <cellStyle name="Normal 8 2 2 2 4 4" xfId="2516" xr:uid="{8AAD4827-807D-47BB-A8E6-408B99D16F7C}"/>
    <cellStyle name="Normal 8 2 2 2 5" xfId="2517" xr:uid="{6236D6CB-A933-48CE-882A-176AEBDD7E02}"/>
    <cellStyle name="Normal 8 2 2 2 5 2" xfId="2518" xr:uid="{9787350B-D717-4ED7-8303-490525632500}"/>
    <cellStyle name="Normal 8 2 2 2 5 2 2" xfId="4115" xr:uid="{B17CE71F-1B4A-49C7-A705-43254A9AC94D}"/>
    <cellStyle name="Normal 8 2 2 2 5 3" xfId="2519" xr:uid="{1D010AAD-93AE-4257-BC03-EC1379085F5B}"/>
    <cellStyle name="Normal 8 2 2 2 5 4" xfId="2520" xr:uid="{431C2546-8EDE-48B9-AFFA-DD429E500BB7}"/>
    <cellStyle name="Normal 8 2 2 2 6" xfId="2521" xr:uid="{37F00EBD-4BE5-4BBA-9999-620572D0EC1E}"/>
    <cellStyle name="Normal 8 2 2 2 6 2" xfId="4116" xr:uid="{019E0691-D2C3-48FF-BBB3-E6F81BE34BDD}"/>
    <cellStyle name="Normal 8 2 2 2 7" xfId="2522" xr:uid="{95C0A941-925F-407C-8CB4-6ED0EAFBFF68}"/>
    <cellStyle name="Normal 8 2 2 2 8" xfId="2523" xr:uid="{0B481BDF-81F6-4B05-9765-A9DFD005D622}"/>
    <cellStyle name="Normal 8 2 2 3" xfId="2524" xr:uid="{E35B981F-0C6C-4315-8502-B58F638F2CC5}"/>
    <cellStyle name="Normal 8 2 2 3 2" xfId="2525" xr:uid="{6DBAC5CA-9C79-46F2-B341-703A58359A54}"/>
    <cellStyle name="Normal 8 2 2 3 2 2" xfId="2526" xr:uid="{C74374A2-EFC7-4A95-8476-4C5DEF798456}"/>
    <cellStyle name="Normal 8 2 2 3 2 2 2" xfId="4117" xr:uid="{5EC0C698-0B8B-447A-8A35-B99A3D6CCD24}"/>
    <cellStyle name="Normal 8 2 2 3 2 2 2 2" xfId="4118" xr:uid="{9664D332-D389-4D29-9A76-04FE63B49004}"/>
    <cellStyle name="Normal 8 2 2 3 2 2 3" xfId="4119" xr:uid="{44435720-CA2C-45C9-BD21-76DF53FA16FD}"/>
    <cellStyle name="Normal 8 2 2 3 2 3" xfId="2527" xr:uid="{B078AF20-30E4-4973-90F2-9F8F0067483E}"/>
    <cellStyle name="Normal 8 2 2 3 2 3 2" xfId="4120" xr:uid="{7D309F28-6EDD-4436-A0A5-61078EF062C7}"/>
    <cellStyle name="Normal 8 2 2 3 2 4" xfId="2528" xr:uid="{1E8D0197-C3B1-4F36-A05C-E306E0D1F34E}"/>
    <cellStyle name="Normal 8 2 2 3 3" xfId="2529" xr:uid="{66C7D69A-FAF9-4757-9878-23136A6634A1}"/>
    <cellStyle name="Normal 8 2 2 3 3 2" xfId="2530" xr:uid="{ED5E0282-4D14-4986-9EFC-780E91580305}"/>
    <cellStyle name="Normal 8 2 2 3 3 2 2" xfId="4121" xr:uid="{DDEC23F5-FC41-451B-98E7-6DA6DF0BEF6C}"/>
    <cellStyle name="Normal 8 2 2 3 3 3" xfId="2531" xr:uid="{8D71E237-77B7-4695-9D60-9E5D61E94BC6}"/>
    <cellStyle name="Normal 8 2 2 3 3 4" xfId="2532" xr:uid="{AA41812A-996E-487B-AF01-C5A6B1C7B39A}"/>
    <cellStyle name="Normal 8 2 2 3 4" xfId="2533" xr:uid="{11CA1963-9AEA-40CE-B897-3ED0C972A3FF}"/>
    <cellStyle name="Normal 8 2 2 3 4 2" xfId="4122" xr:uid="{89CFBDE5-6C2F-4FF7-A5BF-15E5BB755E4E}"/>
    <cellStyle name="Normal 8 2 2 3 5" xfId="2534" xr:uid="{8D2D95AA-339B-4FDE-8A89-67AC3AB025CD}"/>
    <cellStyle name="Normal 8 2 2 3 6" xfId="2535" xr:uid="{7C1DDA2A-3AD4-4FD6-AED4-4C489E4790D1}"/>
    <cellStyle name="Normal 8 2 2 4" xfId="2536" xr:uid="{307BA5FB-E521-47A3-9FB4-ED3ADDA8C534}"/>
    <cellStyle name="Normal 8 2 2 4 2" xfId="2537" xr:uid="{D4E6E44F-A943-457B-A152-A7FA1E840015}"/>
    <cellStyle name="Normal 8 2 2 4 2 2" xfId="2538" xr:uid="{5B3CAFD5-E175-49FF-93D0-EB8DA987F2EF}"/>
    <cellStyle name="Normal 8 2 2 4 2 2 2" xfId="4123" xr:uid="{C1FF19B0-3E91-473E-B25A-F66959DEC644}"/>
    <cellStyle name="Normal 8 2 2 4 2 2 2 2" xfId="4124" xr:uid="{5AA76F59-911F-46CF-A943-C813C64989C2}"/>
    <cellStyle name="Normal 8 2 2 4 2 2 3" xfId="4125" xr:uid="{FFF733A2-4D2B-4274-911B-B10CD89B95ED}"/>
    <cellStyle name="Normal 8 2 2 4 2 3" xfId="2539" xr:uid="{9FAA56B5-2287-46DD-BF52-7C4818577360}"/>
    <cellStyle name="Normal 8 2 2 4 2 3 2" xfId="4126" xr:uid="{8AC82A0E-F9D6-4170-AF8E-E0A877D08597}"/>
    <cellStyle name="Normal 8 2 2 4 2 4" xfId="2540" xr:uid="{1D01AC96-8458-47D4-8827-E93375B67C19}"/>
    <cellStyle name="Normal 8 2 2 4 3" xfId="2541" xr:uid="{BFBCFFC7-F094-4D89-BBD8-74801730ACA8}"/>
    <cellStyle name="Normal 8 2 2 4 3 2" xfId="4127" xr:uid="{3FBE9BD1-2294-41FB-8F1C-B55B7BFF988E}"/>
    <cellStyle name="Normal 8 2 2 4 3 2 2" xfId="4128" xr:uid="{9B9F767E-3D75-4C13-B4A4-43D66E8C0192}"/>
    <cellStyle name="Normal 8 2 2 4 3 3" xfId="4129" xr:uid="{36232C4D-EB64-4729-B176-115AA9AEBB7A}"/>
    <cellStyle name="Normal 8 2 2 4 4" xfId="2542" xr:uid="{5FCE02DE-8651-4CC9-8BF3-115160853066}"/>
    <cellStyle name="Normal 8 2 2 4 4 2" xfId="4130" xr:uid="{3591F041-9717-4097-9521-94F815648315}"/>
    <cellStyle name="Normal 8 2 2 4 5" xfId="2543" xr:uid="{E6013463-AAFD-4F3D-8426-427909F64772}"/>
    <cellStyle name="Normal 8 2 2 5" xfId="2544" xr:uid="{C8E38379-6356-4CA6-864C-75829FE2CC92}"/>
    <cellStyle name="Normal 8 2 2 5 2" xfId="2545" xr:uid="{0DCCB0A5-1ACC-48DA-ACBE-6F96145CD69A}"/>
    <cellStyle name="Normal 8 2 2 5 2 2" xfId="4131" xr:uid="{AE250EEC-2F37-446B-A7F8-3317E17B0EAC}"/>
    <cellStyle name="Normal 8 2 2 5 2 2 2" xfId="4132" xr:uid="{CB779BAB-C071-4A7E-8042-C9DD08F64B40}"/>
    <cellStyle name="Normal 8 2 2 5 2 3" xfId="4133" xr:uid="{0362BA6D-4CCD-4BB4-9785-7A837CD5AB46}"/>
    <cellStyle name="Normal 8 2 2 5 3" xfId="2546" xr:uid="{A1FEB947-90EC-4116-B216-46BE080DB70E}"/>
    <cellStyle name="Normal 8 2 2 5 3 2" xfId="4134" xr:uid="{1CDD8BE2-7243-42D5-9A8F-6605265D4CA9}"/>
    <cellStyle name="Normal 8 2 2 5 4" xfId="2547" xr:uid="{C41C375E-48BD-4004-B0E6-EC71C6A432FB}"/>
    <cellStyle name="Normal 8 2 2 6" xfId="2548" xr:uid="{5E86C985-DF29-4B46-BF98-998AE54F460A}"/>
    <cellStyle name="Normal 8 2 2 6 2" xfId="2549" xr:uid="{4F76BF19-D719-4B8D-A924-3ECA5E8A02F8}"/>
    <cellStyle name="Normal 8 2 2 6 2 2" xfId="4135" xr:uid="{622261D4-B275-43E8-9E05-280DB0FAA7AA}"/>
    <cellStyle name="Normal 8 2 2 6 3" xfId="2550" xr:uid="{287750EB-A183-4777-AD3D-E02F1A2BC143}"/>
    <cellStyle name="Normal 8 2 2 6 4" xfId="2551" xr:uid="{C98EDD15-6238-48C7-9CD3-F324A4BD333A}"/>
    <cellStyle name="Normal 8 2 2 7" xfId="2552" xr:uid="{85C53E4C-2EDE-48EC-8DC6-0A2CF1622571}"/>
    <cellStyle name="Normal 8 2 2 7 2" xfId="4136" xr:uid="{886BAAE0-77C1-4363-883C-3147FFF6630B}"/>
    <cellStyle name="Normal 8 2 2 8" xfId="2553" xr:uid="{24B06B2E-77A3-4BD3-A7D0-0884035F88DA}"/>
    <cellStyle name="Normal 8 2 2 9" xfId="2554" xr:uid="{DA0A53C4-38A3-412A-BEFC-AF023332002F}"/>
    <cellStyle name="Normal 8 2 3" xfId="2555" xr:uid="{ACE57B5C-381B-48E9-A7BF-A381F77F95B9}"/>
    <cellStyle name="Normal 8 2 3 2" xfId="2556" xr:uid="{940A3D9B-B0F7-42C6-AE3A-9CE2F7DE9588}"/>
    <cellStyle name="Normal 8 2 3 2 2" xfId="2557" xr:uid="{58EB331F-4888-4F10-9048-ECE31AA21381}"/>
    <cellStyle name="Normal 8 2 3 2 2 2" xfId="2558" xr:uid="{12C73866-6A50-480A-951E-F11CB174722C}"/>
    <cellStyle name="Normal 8 2 3 2 2 2 2" xfId="4137" xr:uid="{56EAB281-B603-48AB-AB8C-3DC8EF243095}"/>
    <cellStyle name="Normal 8 2 3 2 2 2 2 2" xfId="4138" xr:uid="{1398D259-91BF-4FF8-8915-5B48FEC1A340}"/>
    <cellStyle name="Normal 8 2 3 2 2 2 3" xfId="4139" xr:uid="{16C8E36B-C2F3-40D4-809D-37282ED91CD3}"/>
    <cellStyle name="Normal 8 2 3 2 2 3" xfId="2559" xr:uid="{DD7F3F50-52BD-4AE0-8376-6C739BFFB4A4}"/>
    <cellStyle name="Normal 8 2 3 2 2 3 2" xfId="4140" xr:uid="{5D75F254-9EFC-4D9D-8CDA-8BEA9FE34CDD}"/>
    <cellStyle name="Normal 8 2 3 2 2 4" xfId="2560" xr:uid="{8DADADE9-1784-4DF9-BAAF-B1BFFD090694}"/>
    <cellStyle name="Normal 8 2 3 2 3" xfId="2561" xr:uid="{8DE4BBDD-5C2E-42D2-B102-8579B2D212C3}"/>
    <cellStyle name="Normal 8 2 3 2 3 2" xfId="2562" xr:uid="{12D322D0-9160-48FB-A4C2-3ABE1B21B9F3}"/>
    <cellStyle name="Normal 8 2 3 2 3 2 2" xfId="4141" xr:uid="{21F36CD8-DBF4-436F-BEB1-5F28529CBDD5}"/>
    <cellStyle name="Normal 8 2 3 2 3 3" xfId="2563" xr:uid="{8E38C4F2-BA9D-4909-BE76-A4D5BDCBC25F}"/>
    <cellStyle name="Normal 8 2 3 2 3 4" xfId="2564" xr:uid="{8565F6C4-489B-47D5-B3D9-1C22FB9AD5D9}"/>
    <cellStyle name="Normal 8 2 3 2 4" xfId="2565" xr:uid="{6C9B7076-6489-4B3A-A2E0-ED6355EAD80A}"/>
    <cellStyle name="Normal 8 2 3 2 4 2" xfId="4142" xr:uid="{545AAC20-19D7-4B82-9A81-0E0D12EF7B27}"/>
    <cellStyle name="Normal 8 2 3 2 5" xfId="2566" xr:uid="{9AB2A34D-BA0B-4342-9F4D-29049C0A84CA}"/>
    <cellStyle name="Normal 8 2 3 2 6" xfId="2567" xr:uid="{ECA0B75B-0AF2-49FC-8408-1C35C19B68A2}"/>
    <cellStyle name="Normal 8 2 3 3" xfId="2568" xr:uid="{87417739-37D5-4B25-8963-0F52D58B96D0}"/>
    <cellStyle name="Normal 8 2 3 3 2" xfId="2569" xr:uid="{7DE24F50-D417-454C-A4B0-950FDE0A1589}"/>
    <cellStyle name="Normal 8 2 3 3 2 2" xfId="2570" xr:uid="{CF334394-5D25-4A68-9D9D-716E3B239F02}"/>
    <cellStyle name="Normal 8 2 3 3 2 2 2" xfId="4143" xr:uid="{8A3708BA-A8BA-44E5-B47B-BBA602331198}"/>
    <cellStyle name="Normal 8 2 3 3 2 2 2 2" xfId="4144" xr:uid="{8D10545A-4128-4B39-9995-D826F0CB9E4C}"/>
    <cellStyle name="Normal 8 2 3 3 2 2 3" xfId="4145" xr:uid="{C53925CF-FD91-4C37-922A-CA97A12D2C60}"/>
    <cellStyle name="Normal 8 2 3 3 2 3" xfId="2571" xr:uid="{15E92C7B-0D46-4EAA-977F-8FB748F2F6C2}"/>
    <cellStyle name="Normal 8 2 3 3 2 3 2" xfId="4146" xr:uid="{2C8D8D0E-4BAD-4291-824F-F19EC2F4E026}"/>
    <cellStyle name="Normal 8 2 3 3 2 4" xfId="2572" xr:uid="{048BF36C-30A8-4279-909B-9E7735CD20E1}"/>
    <cellStyle name="Normal 8 2 3 3 3" xfId="2573" xr:uid="{0823EA6B-CA36-41EB-BA31-90DC5A27D52D}"/>
    <cellStyle name="Normal 8 2 3 3 3 2" xfId="4147" xr:uid="{4A62EFD1-BCC5-420C-B0BC-DF8DAADF4D50}"/>
    <cellStyle name="Normal 8 2 3 3 3 2 2" xfId="4148" xr:uid="{946B4636-8B3B-429F-B857-6C63DCE74BC5}"/>
    <cellStyle name="Normal 8 2 3 3 3 3" xfId="4149" xr:uid="{F2099F12-559D-45A7-9C39-F70189D15C16}"/>
    <cellStyle name="Normal 8 2 3 3 4" xfId="2574" xr:uid="{CBA76758-6FDF-45C9-9212-BF8BAAE9242A}"/>
    <cellStyle name="Normal 8 2 3 3 4 2" xfId="4150" xr:uid="{FE618A11-5FB1-48AF-A668-97AD4A98E376}"/>
    <cellStyle name="Normal 8 2 3 3 5" xfId="2575" xr:uid="{B1E6386C-C858-47AC-8930-525911430DDB}"/>
    <cellStyle name="Normal 8 2 3 4" xfId="2576" xr:uid="{5DDB1EFC-0E7A-4FEE-850E-B8512AF98B0F}"/>
    <cellStyle name="Normal 8 2 3 4 2" xfId="2577" xr:uid="{54B9C7C5-90A7-402D-949D-ECE13C825FA6}"/>
    <cellStyle name="Normal 8 2 3 4 2 2" xfId="4151" xr:uid="{EAABBEE8-6E6D-4F99-A446-3EE20B78FCDB}"/>
    <cellStyle name="Normal 8 2 3 4 2 2 2" xfId="4152" xr:uid="{41EAEB45-25B4-4271-A1C5-E23A680F562F}"/>
    <cellStyle name="Normal 8 2 3 4 2 3" xfId="4153" xr:uid="{FF2ED824-7028-4EBF-8E32-C475249E4EAF}"/>
    <cellStyle name="Normal 8 2 3 4 3" xfId="2578" xr:uid="{2E16E36C-C72C-447D-BC6E-AFC7308CBB97}"/>
    <cellStyle name="Normal 8 2 3 4 3 2" xfId="4154" xr:uid="{7BF906F8-9D03-4CB9-A27A-17550386B662}"/>
    <cellStyle name="Normal 8 2 3 4 4" xfId="2579" xr:uid="{519E94AD-6486-4785-BB76-F21C93BD07A1}"/>
    <cellStyle name="Normal 8 2 3 5" xfId="2580" xr:uid="{68E3CAAB-D3A3-4521-B6AE-1E9B2DCF723A}"/>
    <cellStyle name="Normal 8 2 3 5 2" xfId="2581" xr:uid="{1331EEA9-9BCE-47F7-BB04-D5D26B3A1D01}"/>
    <cellStyle name="Normal 8 2 3 5 2 2" xfId="4155" xr:uid="{A4A6F5AB-814D-4C44-813A-6204703EFB4C}"/>
    <cellStyle name="Normal 8 2 3 5 3" xfId="2582" xr:uid="{34434350-1AFC-4723-8AA1-11EDC8AD4B81}"/>
    <cellStyle name="Normal 8 2 3 5 4" xfId="2583" xr:uid="{1714CC37-B400-4073-97C5-8BC3A84ED03E}"/>
    <cellStyle name="Normal 8 2 3 6" xfId="2584" xr:uid="{5032BBC8-04C4-4B00-8BF3-F55267B38BE5}"/>
    <cellStyle name="Normal 8 2 3 6 2" xfId="4156" xr:uid="{4677A4CB-558B-4C3B-BC50-25A26C6EA688}"/>
    <cellStyle name="Normal 8 2 3 7" xfId="2585" xr:uid="{D83164DE-ADDC-499A-968F-ED7EDA10CE96}"/>
    <cellStyle name="Normal 8 2 3 8" xfId="2586" xr:uid="{028D32D9-012F-445C-8FE8-B6A95FCED381}"/>
    <cellStyle name="Normal 8 2 4" xfId="2587" xr:uid="{0869DDC9-C00B-4819-9AB5-5D8323898C7F}"/>
    <cellStyle name="Normal 8 2 4 2" xfId="2588" xr:uid="{0F11B4D7-6449-4D95-BC40-CCA6E1185298}"/>
    <cellStyle name="Normal 8 2 4 2 2" xfId="2589" xr:uid="{C7F3711B-F1B7-4B47-BC2D-E312DDC10549}"/>
    <cellStyle name="Normal 8 2 4 2 2 2" xfId="2590" xr:uid="{E242E581-8444-449F-AA19-B7CE2FACB9F8}"/>
    <cellStyle name="Normal 8 2 4 2 2 2 2" xfId="4157" xr:uid="{2CD2A76E-BA4D-48D2-AF8B-8464E5E3EBD0}"/>
    <cellStyle name="Normal 8 2 4 2 2 3" xfId="2591" xr:uid="{F348EA79-F4C1-4BB4-853F-604798433576}"/>
    <cellStyle name="Normal 8 2 4 2 2 4" xfId="2592" xr:uid="{5156947D-334A-4984-9BFD-B53248732228}"/>
    <cellStyle name="Normal 8 2 4 2 3" xfId="2593" xr:uid="{2C83B38E-0245-4F19-9D4B-E810A1CBB1AA}"/>
    <cellStyle name="Normal 8 2 4 2 3 2" xfId="4158" xr:uid="{E4D275AF-EC43-4F16-A5A7-F781770A4650}"/>
    <cellStyle name="Normal 8 2 4 2 4" xfId="2594" xr:uid="{26E880B3-FBDE-4CDC-BC04-E240517786AB}"/>
    <cellStyle name="Normal 8 2 4 2 5" xfId="2595" xr:uid="{55B4654D-3AC6-4788-9AD9-1CB8BF888661}"/>
    <cellStyle name="Normal 8 2 4 3" xfId="2596" xr:uid="{88599741-102B-409F-BC6E-ADA628A52883}"/>
    <cellStyle name="Normal 8 2 4 3 2" xfId="2597" xr:uid="{64DE2228-EFFE-484D-BEFD-2E7D9EAEBBDF}"/>
    <cellStyle name="Normal 8 2 4 3 2 2" xfId="4159" xr:uid="{35F35E9B-BE38-400F-8D03-52D82C083016}"/>
    <cellStyle name="Normal 8 2 4 3 3" xfId="2598" xr:uid="{0F8FB235-D7AD-4FA5-8656-FFA3EB3AB844}"/>
    <cellStyle name="Normal 8 2 4 3 4" xfId="2599" xr:uid="{FC442C63-2FBE-4B89-80D6-8D73D94EC333}"/>
    <cellStyle name="Normal 8 2 4 4" xfId="2600" xr:uid="{B23B1937-AFA1-4D53-AD25-C6382EE96D18}"/>
    <cellStyle name="Normal 8 2 4 4 2" xfId="2601" xr:uid="{CB7E2824-7F3B-4810-AD72-A00223269464}"/>
    <cellStyle name="Normal 8 2 4 4 3" xfId="2602" xr:uid="{C068A471-7941-41C3-B89B-BA1478C2E073}"/>
    <cellStyle name="Normal 8 2 4 4 4" xfId="2603" xr:uid="{C0279B1F-71E5-4671-8C56-C8718D089606}"/>
    <cellStyle name="Normal 8 2 4 5" xfId="2604" xr:uid="{0F69B631-397E-4067-8200-F92806DA90F1}"/>
    <cellStyle name="Normal 8 2 4 6" xfId="2605" xr:uid="{D721EEA5-19C5-45F9-884C-16F11534D6CB}"/>
    <cellStyle name="Normal 8 2 4 7" xfId="2606" xr:uid="{C3BC12A4-F159-4D6D-92D6-5D1E303C4189}"/>
    <cellStyle name="Normal 8 2 5" xfId="2607" xr:uid="{787197C1-F22F-4ABF-925A-D083FA52D810}"/>
    <cellStyle name="Normal 8 2 5 2" xfId="2608" xr:uid="{0637ED9D-5977-4440-850F-2B711CB7127D}"/>
    <cellStyle name="Normal 8 2 5 2 2" xfId="2609" xr:uid="{29D99FD9-97FE-4A78-B3F4-D61CC94DDAD4}"/>
    <cellStyle name="Normal 8 2 5 2 2 2" xfId="4160" xr:uid="{BECF532D-28D3-4F34-A571-8A2C3D0EA322}"/>
    <cellStyle name="Normal 8 2 5 2 2 2 2" xfId="4161" xr:uid="{C8CEA180-DCD2-4CEF-868D-E9AC3B3FD404}"/>
    <cellStyle name="Normal 8 2 5 2 2 3" xfId="4162" xr:uid="{BD7F1643-CCD2-4F4A-8D66-926287379180}"/>
    <cellStyle name="Normal 8 2 5 2 3" xfId="2610" xr:uid="{97E47C02-853A-4B3B-A110-53D669389E55}"/>
    <cellStyle name="Normal 8 2 5 2 3 2" xfId="4163" xr:uid="{B70396F9-811B-440D-9A42-2C4CB32C0DAA}"/>
    <cellStyle name="Normal 8 2 5 2 4" xfId="2611" xr:uid="{00AB7DC4-E1E1-4162-862D-444D4F0767B1}"/>
    <cellStyle name="Normal 8 2 5 3" xfId="2612" xr:uid="{15A78A65-AA44-49F9-B428-B7991BC079F8}"/>
    <cellStyle name="Normal 8 2 5 3 2" xfId="2613" xr:uid="{9B374D77-5354-4E1A-A957-9FD131C9581C}"/>
    <cellStyle name="Normal 8 2 5 3 2 2" xfId="4164" xr:uid="{9590A44B-21D8-4548-80C8-056F08E0CBC0}"/>
    <cellStyle name="Normal 8 2 5 3 3" xfId="2614" xr:uid="{DB9341DB-77A6-4763-9357-6348966E1FEB}"/>
    <cellStyle name="Normal 8 2 5 3 4" xfId="2615" xr:uid="{4012CE09-012E-4407-A484-BD9908CDA1DF}"/>
    <cellStyle name="Normal 8 2 5 4" xfId="2616" xr:uid="{E6719837-030B-46F3-9BF5-B152353666C9}"/>
    <cellStyle name="Normal 8 2 5 4 2" xfId="4165" xr:uid="{A19087FF-F334-434C-A3F3-87CF611BA46D}"/>
    <cellStyle name="Normal 8 2 5 5" xfId="2617" xr:uid="{476321F0-C5CF-4103-9870-E99719F15EF7}"/>
    <cellStyle name="Normal 8 2 5 6" xfId="2618" xr:uid="{D31F7597-1A92-4F0E-B228-398D117C7E90}"/>
    <cellStyle name="Normal 8 2 6" xfId="2619" xr:uid="{D7B42F50-3838-4227-AA55-6398B98855EA}"/>
    <cellStyle name="Normal 8 2 6 2" xfId="2620" xr:uid="{4173F543-6D51-4580-BD88-B1FBC04DB05D}"/>
    <cellStyle name="Normal 8 2 6 2 2" xfId="2621" xr:uid="{25AE5C3A-0AAE-446F-890E-83B528D594E4}"/>
    <cellStyle name="Normal 8 2 6 2 2 2" xfId="4166" xr:uid="{ABB525E4-8A59-4381-A830-3F5014BFDAE4}"/>
    <cellStyle name="Normal 8 2 6 2 3" xfId="2622" xr:uid="{1574EA70-2B84-4CEC-8E43-ABF0599F2A65}"/>
    <cellStyle name="Normal 8 2 6 2 4" xfId="2623" xr:uid="{22241596-5BEC-4C5A-B23A-4157236319ED}"/>
    <cellStyle name="Normal 8 2 6 3" xfId="2624" xr:uid="{C8A8081A-F4B4-4CDC-8194-E220C503E41D}"/>
    <cellStyle name="Normal 8 2 6 3 2" xfId="4167" xr:uid="{F7FD8E7B-EA80-4338-ADA3-48D52BFEB59B}"/>
    <cellStyle name="Normal 8 2 6 4" xfId="2625" xr:uid="{A1D5FD56-6378-40E6-97B1-ED3E61CA6F49}"/>
    <cellStyle name="Normal 8 2 6 5" xfId="2626" xr:uid="{A08351D0-15F7-420F-AADD-BF0A3963991D}"/>
    <cellStyle name="Normal 8 2 7" xfId="2627" xr:uid="{6A3B13A2-BD4A-4400-95EA-6C54E556465B}"/>
    <cellStyle name="Normal 8 2 7 2" xfId="2628" xr:uid="{DF74A7C3-638A-4D06-B8E6-E4679C4E47E0}"/>
    <cellStyle name="Normal 8 2 7 2 2" xfId="4168" xr:uid="{902C5A34-99B4-405F-9FFA-04A1625AE6AB}"/>
    <cellStyle name="Normal 8 2 7 3" xfId="2629" xr:uid="{3D6BC03C-9306-4B67-B79A-8DFD16484BDC}"/>
    <cellStyle name="Normal 8 2 7 4" xfId="2630" xr:uid="{23603099-4579-4EC5-90FB-6E23CD5F92A0}"/>
    <cellStyle name="Normal 8 2 8" xfId="2631" xr:uid="{D0C7FA54-6D1B-4485-8A37-505A9A8A5FC0}"/>
    <cellStyle name="Normal 8 2 8 2" xfId="2632" xr:uid="{97B521A0-3CFD-4253-A571-9590C0172FF2}"/>
    <cellStyle name="Normal 8 2 8 3" xfId="2633" xr:uid="{DCC06A68-2400-4AA5-9EEF-1C91BFBCB569}"/>
    <cellStyle name="Normal 8 2 8 4" xfId="2634" xr:uid="{9E924C1A-4B0B-4549-AE80-C3112188514F}"/>
    <cellStyle name="Normal 8 2 9" xfId="2635" xr:uid="{61DD91B2-D657-4079-A0B5-4DE4CD330F9B}"/>
    <cellStyle name="Normal 8 3" xfId="2636" xr:uid="{59D2EC19-CA94-4878-AFB9-A5C21E8250DD}"/>
    <cellStyle name="Normal 8 3 10" xfId="2637" xr:uid="{6B0EA08C-DA93-4912-A628-616BCE150712}"/>
    <cellStyle name="Normal 8 3 11" xfId="2638" xr:uid="{46D4BF3C-DB8C-4E20-B0E6-B459346B684E}"/>
    <cellStyle name="Normal 8 3 2" xfId="2639" xr:uid="{0E08BDD4-B341-4C36-8478-CE03CBEA2442}"/>
    <cellStyle name="Normal 8 3 2 2" xfId="2640" xr:uid="{3A6BC694-7066-4945-8846-390D8D958537}"/>
    <cellStyle name="Normal 8 3 2 2 2" xfId="2641" xr:uid="{546AE9EC-77BA-4296-B62D-1ACEE7CD5A5F}"/>
    <cellStyle name="Normal 8 3 2 2 2 2" xfId="2642" xr:uid="{C6D07B04-27C3-4CE3-98EE-C15E3D930986}"/>
    <cellStyle name="Normal 8 3 2 2 2 2 2" xfId="2643" xr:uid="{DC8F4F77-5A7C-4F43-9444-875107B8D687}"/>
    <cellStyle name="Normal 8 3 2 2 2 2 2 2" xfId="4169" xr:uid="{4DDD6AA2-B507-4EDC-9B97-5A7316CA5C6C}"/>
    <cellStyle name="Normal 8 3 2 2 2 2 3" xfId="2644" xr:uid="{D1A0607D-90E4-4895-B617-E40605EA00BF}"/>
    <cellStyle name="Normal 8 3 2 2 2 2 4" xfId="2645" xr:uid="{44DB59D0-D9BF-4EB9-8CD4-2EE116ACFB83}"/>
    <cellStyle name="Normal 8 3 2 2 2 3" xfId="2646" xr:uid="{27CAE587-CC9F-47C0-931A-156748736CFE}"/>
    <cellStyle name="Normal 8 3 2 2 2 3 2" xfId="2647" xr:uid="{71B1C4B6-F4B1-4FE8-9262-192760589EF8}"/>
    <cellStyle name="Normal 8 3 2 2 2 3 3" xfId="2648" xr:uid="{3B5DBE59-3067-45CF-B752-B9B5A6CB0F46}"/>
    <cellStyle name="Normal 8 3 2 2 2 3 4" xfId="2649" xr:uid="{CEEBB988-989F-49D4-870A-A1875CD75C85}"/>
    <cellStyle name="Normal 8 3 2 2 2 4" xfId="2650" xr:uid="{068455A9-C915-46E1-A2CA-D17E2230E662}"/>
    <cellStyle name="Normal 8 3 2 2 2 5" xfId="2651" xr:uid="{76954728-E85A-4A4A-96C6-3A371A920013}"/>
    <cellStyle name="Normal 8 3 2 2 2 6" xfId="2652" xr:uid="{961A8FC2-035C-4B42-883A-9745141AD5D6}"/>
    <cellStyle name="Normal 8 3 2 2 3" xfId="2653" xr:uid="{54FE8540-52F7-4246-8ACA-D88E8864A834}"/>
    <cellStyle name="Normal 8 3 2 2 3 2" xfId="2654" xr:uid="{82886372-C3A7-49CE-99B6-8C948110276E}"/>
    <cellStyle name="Normal 8 3 2 2 3 2 2" xfId="2655" xr:uid="{50D9B0F7-CC49-46D8-9CFB-36CC1D311656}"/>
    <cellStyle name="Normal 8 3 2 2 3 2 3" xfId="2656" xr:uid="{2DFA29CC-80C0-4EFE-A3FD-AD5FFE4928AC}"/>
    <cellStyle name="Normal 8 3 2 2 3 2 4" xfId="2657" xr:uid="{986F72CD-2255-4E0C-96E5-538EDA0124F9}"/>
    <cellStyle name="Normal 8 3 2 2 3 3" xfId="2658" xr:uid="{8D43A888-2B7E-4D5F-9530-026DE93E83E1}"/>
    <cellStyle name="Normal 8 3 2 2 3 4" xfId="2659" xr:uid="{612FC446-0492-4102-9D0B-4C76ED6F2C49}"/>
    <cellStyle name="Normal 8 3 2 2 3 5" xfId="2660" xr:uid="{7B2A39A3-D88E-42BC-B109-875394014A72}"/>
    <cellStyle name="Normal 8 3 2 2 4" xfId="2661" xr:uid="{FCCECDF7-F967-48B6-BAF0-413C6179872F}"/>
    <cellStyle name="Normal 8 3 2 2 4 2" xfId="2662" xr:uid="{64EEA4C0-2108-483F-AD8E-4FDC54231004}"/>
    <cellStyle name="Normal 8 3 2 2 4 3" xfId="2663" xr:uid="{5BD92D7B-7842-4DEB-8809-3B9D1A441810}"/>
    <cellStyle name="Normal 8 3 2 2 4 4" xfId="2664" xr:uid="{826B2C53-62D2-444C-A7D8-184B1B9E2A19}"/>
    <cellStyle name="Normal 8 3 2 2 5" xfId="2665" xr:uid="{36068FCD-40BB-4A50-BC9A-DE4610FF1172}"/>
    <cellStyle name="Normal 8 3 2 2 5 2" xfId="2666" xr:uid="{9819EEA1-8B83-4D03-A43C-6A5DF8CE87A1}"/>
    <cellStyle name="Normal 8 3 2 2 5 3" xfId="2667" xr:uid="{D3ECB971-F1A6-4220-A9CE-00DB93026AAB}"/>
    <cellStyle name="Normal 8 3 2 2 5 4" xfId="2668" xr:uid="{1B3F1CAF-410D-47E6-8922-2E20F737FE8E}"/>
    <cellStyle name="Normal 8 3 2 2 6" xfId="2669" xr:uid="{FC4316E2-0909-4844-BF6E-B355F0DB01ED}"/>
    <cellStyle name="Normal 8 3 2 2 7" xfId="2670" xr:uid="{A86D55E1-9973-4D78-85AD-FEE9C68A3463}"/>
    <cellStyle name="Normal 8 3 2 2 8" xfId="2671" xr:uid="{95E3BE3C-044E-488D-B67C-B51F7E830CBE}"/>
    <cellStyle name="Normal 8 3 2 3" xfId="2672" xr:uid="{0FA514D7-ABAF-4CA4-9A77-6E0986B3532D}"/>
    <cellStyle name="Normal 8 3 2 3 2" xfId="2673" xr:uid="{E4590B43-6507-4520-A1D4-A783302BC79C}"/>
    <cellStyle name="Normal 8 3 2 3 2 2" xfId="2674" xr:uid="{B7554475-9DA3-4704-A01A-28D1FF4FF5A9}"/>
    <cellStyle name="Normal 8 3 2 3 2 2 2" xfId="4170" xr:uid="{7207D103-0F72-4E95-A35F-FF5F9F8A5F32}"/>
    <cellStyle name="Normal 8 3 2 3 2 2 2 2" xfId="4171" xr:uid="{AB0618C0-86C5-415F-A1C0-67975FF238E1}"/>
    <cellStyle name="Normal 8 3 2 3 2 2 3" xfId="4172" xr:uid="{A9601246-D9C3-495A-B0E5-C3BC6F01A886}"/>
    <cellStyle name="Normal 8 3 2 3 2 3" xfId="2675" xr:uid="{E88F0A7A-B7B7-4CD6-A8D1-8B4561D719E5}"/>
    <cellStyle name="Normal 8 3 2 3 2 3 2" xfId="4173" xr:uid="{26D7F22D-8300-4CA2-B607-F9EC7D9852A2}"/>
    <cellStyle name="Normal 8 3 2 3 2 4" xfId="2676" xr:uid="{142D6BC1-EBC0-40CA-942C-B1DEAD64338D}"/>
    <cellStyle name="Normal 8 3 2 3 3" xfId="2677" xr:uid="{A1063BF5-AEF4-413B-A913-A4EF9536F79D}"/>
    <cellStyle name="Normal 8 3 2 3 3 2" xfId="2678" xr:uid="{15A63839-A687-43A8-9602-BDD3BEC99451}"/>
    <cellStyle name="Normal 8 3 2 3 3 2 2" xfId="4174" xr:uid="{AF637579-6F39-47F2-8A2C-3DD492B64811}"/>
    <cellStyle name="Normal 8 3 2 3 3 3" xfId="2679" xr:uid="{FEAF1F6E-68D9-4B81-A2FF-BD25CEC90C73}"/>
    <cellStyle name="Normal 8 3 2 3 3 4" xfId="2680" xr:uid="{49205D30-C80E-47EC-9DA2-3C0F68D831EA}"/>
    <cellStyle name="Normal 8 3 2 3 4" xfId="2681" xr:uid="{A1DC409F-782F-4BD3-BFA8-D8E445BE6C1D}"/>
    <cellStyle name="Normal 8 3 2 3 4 2" xfId="4175" xr:uid="{46AFFCC6-D41E-4A9A-BE83-4033BD7920AB}"/>
    <cellStyle name="Normal 8 3 2 3 5" xfId="2682" xr:uid="{9D8913C0-3207-4803-94C3-575365D4A5CA}"/>
    <cellStyle name="Normal 8 3 2 3 6" xfId="2683" xr:uid="{BCFF8FD7-9220-4866-AEE4-C6D0DD6B816E}"/>
    <cellStyle name="Normal 8 3 2 4" xfId="2684" xr:uid="{4CCA231D-4626-4978-92B3-FDF988A2FA27}"/>
    <cellStyle name="Normal 8 3 2 4 2" xfId="2685" xr:uid="{DF389B7F-CEB8-42F0-83CE-5221E46442CF}"/>
    <cellStyle name="Normal 8 3 2 4 2 2" xfId="2686" xr:uid="{5AA5535F-FCE0-4BD8-9F98-3578CA73B096}"/>
    <cellStyle name="Normal 8 3 2 4 2 2 2" xfId="4176" xr:uid="{40FFA37B-FA40-4B38-9194-76099C7FD205}"/>
    <cellStyle name="Normal 8 3 2 4 2 3" xfId="2687" xr:uid="{4B17F67D-CA57-4AA5-90E9-C116BB1FD689}"/>
    <cellStyle name="Normal 8 3 2 4 2 4" xfId="2688" xr:uid="{8C05E669-0ED3-4814-8E6F-1A5D5230C5E4}"/>
    <cellStyle name="Normal 8 3 2 4 3" xfId="2689" xr:uid="{44DF31DF-71EB-43C0-9147-DBFD78BD42B3}"/>
    <cellStyle name="Normal 8 3 2 4 3 2" xfId="4177" xr:uid="{B15EEF81-C986-4601-B750-7A9AB14E4B31}"/>
    <cellStyle name="Normal 8 3 2 4 4" xfId="2690" xr:uid="{CB4D1D0C-0395-4C4A-8768-0DB68221F149}"/>
    <cellStyle name="Normal 8 3 2 4 5" xfId="2691" xr:uid="{1DB0528D-639D-4EC6-946F-D020CFF9FD7D}"/>
    <cellStyle name="Normal 8 3 2 5" xfId="2692" xr:uid="{AC9C87B8-FD41-40BD-8A04-944A658DE942}"/>
    <cellStyle name="Normal 8 3 2 5 2" xfId="2693" xr:uid="{B961D82A-3C88-471C-8C51-A5AF4C84F463}"/>
    <cellStyle name="Normal 8 3 2 5 2 2" xfId="4178" xr:uid="{EA946A87-1244-4F30-A855-801594EFABAF}"/>
    <cellStyle name="Normal 8 3 2 5 3" xfId="2694" xr:uid="{0CCE7842-7555-42B8-9766-3107D9B45321}"/>
    <cellStyle name="Normal 8 3 2 5 4" xfId="2695" xr:uid="{98B33129-750E-4D98-9FAD-DF3E37EFA6A4}"/>
    <cellStyle name="Normal 8 3 2 6" xfId="2696" xr:uid="{382E23F3-B63E-4735-9ECC-FA8DD3936C06}"/>
    <cellStyle name="Normal 8 3 2 6 2" xfId="2697" xr:uid="{5A93714A-B0F7-4278-BC5A-B420D83A5FED}"/>
    <cellStyle name="Normal 8 3 2 6 3" xfId="2698" xr:uid="{C22EC1B5-D493-49BD-A7F3-3712FE9AAC77}"/>
    <cellStyle name="Normal 8 3 2 6 4" xfId="2699" xr:uid="{46B571DF-B193-489E-A971-0AA317777120}"/>
    <cellStyle name="Normal 8 3 2 7" xfId="2700" xr:uid="{C67AB2B7-E2EF-47A8-9FC7-4D73D16F55D7}"/>
    <cellStyle name="Normal 8 3 2 8" xfId="2701" xr:uid="{3403A324-6D91-435F-8FCA-3F109343CC55}"/>
    <cellStyle name="Normal 8 3 2 9" xfId="2702" xr:uid="{721307A9-DA02-4EBE-B36A-D44B7651D43F}"/>
    <cellStyle name="Normal 8 3 3" xfId="2703" xr:uid="{06E5BCCD-81D8-4838-9D15-2363F416DC52}"/>
    <cellStyle name="Normal 8 3 3 2" xfId="2704" xr:uid="{A749CB2F-E1FE-4B92-BB9B-50ACAC16DBA2}"/>
    <cellStyle name="Normal 8 3 3 2 2" xfId="2705" xr:uid="{AAFCBDD0-9C14-47E5-8A07-EEC781728326}"/>
    <cellStyle name="Normal 8 3 3 2 2 2" xfId="2706" xr:uid="{BB8111AC-3D67-4955-84FE-C67834D08E49}"/>
    <cellStyle name="Normal 8 3 3 2 2 2 2" xfId="4179" xr:uid="{F6C45108-FAF6-43A0-A202-14BFC363506F}"/>
    <cellStyle name="Normal 8 3 3 2 2 2 2 2" xfId="4663" xr:uid="{8DDA7D3A-2FDC-4E6E-9F4B-9586E92200C5}"/>
    <cellStyle name="Normal 8 3 3 2 2 2 3" xfId="4664" xr:uid="{A8414426-4784-4AE6-BDBF-7F89A4A2E747}"/>
    <cellStyle name="Normal 8 3 3 2 2 3" xfId="2707" xr:uid="{85258942-2060-4588-BA9B-7D1D8C621281}"/>
    <cellStyle name="Normal 8 3 3 2 2 3 2" xfId="4665" xr:uid="{C7F50DEB-2FF2-4218-B73A-159443005762}"/>
    <cellStyle name="Normal 8 3 3 2 2 4" xfId="2708" xr:uid="{84D30AA7-363F-4149-8FAA-33EEC71C6696}"/>
    <cellStyle name="Normal 8 3 3 2 3" xfId="2709" xr:uid="{7A280071-86B5-4804-B0A1-4D3587FFC40B}"/>
    <cellStyle name="Normal 8 3 3 2 3 2" xfId="2710" xr:uid="{5BE4F480-EC0E-479B-BA01-15F8A97308BE}"/>
    <cellStyle name="Normal 8 3 3 2 3 2 2" xfId="4666" xr:uid="{D573EFB5-1A94-46FD-9B63-53E89E7C2D38}"/>
    <cellStyle name="Normal 8 3 3 2 3 3" xfId="2711" xr:uid="{F0925F5C-2CD2-46BB-B696-CB22E85917D4}"/>
    <cellStyle name="Normal 8 3 3 2 3 4" xfId="2712" xr:uid="{850F0950-DFB5-4D49-953C-C348E158EF0B}"/>
    <cellStyle name="Normal 8 3 3 2 4" xfId="2713" xr:uid="{B580FFA4-5425-4941-9594-6CF9B4531E1B}"/>
    <cellStyle name="Normal 8 3 3 2 4 2" xfId="4667" xr:uid="{8D37F950-5ECD-4FB1-A113-43918217374D}"/>
    <cellStyle name="Normal 8 3 3 2 5" xfId="2714" xr:uid="{49D79B85-4CB4-4997-A3A7-D45366697E87}"/>
    <cellStyle name="Normal 8 3 3 2 6" xfId="2715" xr:uid="{2B146C75-D72B-446C-93F2-987A7849DF60}"/>
    <cellStyle name="Normal 8 3 3 3" xfId="2716" xr:uid="{89FCFD0F-D5A5-4F30-869A-401D57645180}"/>
    <cellStyle name="Normal 8 3 3 3 2" xfId="2717" xr:uid="{AA0EEFEF-BC71-41BB-8EAF-E79BC535B6ED}"/>
    <cellStyle name="Normal 8 3 3 3 2 2" xfId="2718" xr:uid="{E409014B-73A1-408C-9586-D11078B80A91}"/>
    <cellStyle name="Normal 8 3 3 3 2 2 2" xfId="4668" xr:uid="{064F018C-1B22-466A-B6CF-E12DDAAF8EBE}"/>
    <cellStyle name="Normal 8 3 3 3 2 3" xfId="2719" xr:uid="{E993DDC2-E560-49F7-96DE-F7795EB19F5F}"/>
    <cellStyle name="Normal 8 3 3 3 2 4" xfId="2720" xr:uid="{83961F10-82BF-40AE-8EF7-5706C43CCEA2}"/>
    <cellStyle name="Normal 8 3 3 3 3" xfId="2721" xr:uid="{50C1F638-7A33-4ED1-8675-16DA22031E8F}"/>
    <cellStyle name="Normal 8 3 3 3 3 2" xfId="4669" xr:uid="{D478CDCB-107E-4E61-94A3-F1456486C6C6}"/>
    <cellStyle name="Normal 8 3 3 3 4" xfId="2722" xr:uid="{CDFCA183-537A-4B97-B75F-C87B4DBA4D64}"/>
    <cellStyle name="Normal 8 3 3 3 5" xfId="2723" xr:uid="{772BC9E3-9071-4501-8FF1-D8B727886F0A}"/>
    <cellStyle name="Normal 8 3 3 4" xfId="2724" xr:uid="{AA904E1A-322A-4015-99CB-EF898DD6B888}"/>
    <cellStyle name="Normal 8 3 3 4 2" xfId="2725" xr:uid="{8451A868-25D7-4788-A011-D314079DD9A0}"/>
    <cellStyle name="Normal 8 3 3 4 2 2" xfId="4670" xr:uid="{3F612FFC-8A57-4704-9BFC-22F4207CA8C1}"/>
    <cellStyle name="Normal 8 3 3 4 3" xfId="2726" xr:uid="{4B891170-CFEE-4892-9CF2-4E112C04C7CD}"/>
    <cellStyle name="Normal 8 3 3 4 4" xfId="2727" xr:uid="{BBE89611-000E-47EF-99FE-6A3B6FDA6600}"/>
    <cellStyle name="Normal 8 3 3 5" xfId="2728" xr:uid="{E34718D5-09EC-49D0-8CFF-4C4CEE8D32CC}"/>
    <cellStyle name="Normal 8 3 3 5 2" xfId="2729" xr:uid="{8237A49C-6162-4183-930A-81AE9450E850}"/>
    <cellStyle name="Normal 8 3 3 5 3" xfId="2730" xr:uid="{51D38963-181C-418A-A554-79475B4F3A05}"/>
    <cellStyle name="Normal 8 3 3 5 4" xfId="2731" xr:uid="{12D4F509-C958-484C-9593-792A2E8C9A39}"/>
    <cellStyle name="Normal 8 3 3 6" xfId="2732" xr:uid="{586E76BB-7981-4CC0-AA76-B93D8A7BF582}"/>
    <cellStyle name="Normal 8 3 3 7" xfId="2733" xr:uid="{14035506-7A65-4DB2-B95C-EB075B149A59}"/>
    <cellStyle name="Normal 8 3 3 8" xfId="2734" xr:uid="{F55BCD9B-E645-4294-AAE9-F8A95BC4CA48}"/>
    <cellStyle name="Normal 8 3 4" xfId="2735" xr:uid="{2582DB89-82C2-40AD-8ED3-8122F1A785C7}"/>
    <cellStyle name="Normal 8 3 4 2" xfId="2736" xr:uid="{1548E573-19DA-480D-A4A0-14AA193B0EFF}"/>
    <cellStyle name="Normal 8 3 4 2 2" xfId="2737" xr:uid="{B0181DFD-B800-4031-97A0-617AC3C8F76F}"/>
    <cellStyle name="Normal 8 3 4 2 2 2" xfId="2738" xr:uid="{DE86F28F-232C-4E5E-940C-4489850AC99C}"/>
    <cellStyle name="Normal 8 3 4 2 2 2 2" xfId="4180" xr:uid="{F3CF899E-C6E6-46D9-A893-D6BF83524591}"/>
    <cellStyle name="Normal 8 3 4 2 2 3" xfId="2739" xr:uid="{F515505E-0178-4E13-9A6A-032DAA975784}"/>
    <cellStyle name="Normal 8 3 4 2 2 4" xfId="2740" xr:uid="{154C7DCE-180B-49C1-AF15-0288790A23E7}"/>
    <cellStyle name="Normal 8 3 4 2 3" xfId="2741" xr:uid="{56F98ED2-8F66-4F1E-ADC6-CFC62D98BC79}"/>
    <cellStyle name="Normal 8 3 4 2 3 2" xfId="4181" xr:uid="{96550254-81F7-49EC-91E0-F9F37F92D6BF}"/>
    <cellStyle name="Normal 8 3 4 2 4" xfId="2742" xr:uid="{A1233C76-AD5C-4077-80B6-492B6F469FBD}"/>
    <cellStyle name="Normal 8 3 4 2 5" xfId="2743" xr:uid="{4712D34C-9395-437E-8CDF-09011D22A492}"/>
    <cellStyle name="Normal 8 3 4 3" xfId="2744" xr:uid="{C98ED46C-570F-4658-AAA1-934FB5397A35}"/>
    <cellStyle name="Normal 8 3 4 3 2" xfId="2745" xr:uid="{C689C17C-DAF6-41CD-BEDB-33BB3697B979}"/>
    <cellStyle name="Normal 8 3 4 3 2 2" xfId="4182" xr:uid="{891D36C9-7414-4D8E-B52B-153CC52AD25F}"/>
    <cellStyle name="Normal 8 3 4 3 3" xfId="2746" xr:uid="{0CAB85FA-58FB-4D66-8B1B-562A9E2618B7}"/>
    <cellStyle name="Normal 8 3 4 3 4" xfId="2747" xr:uid="{29AF9966-B486-495A-BA0A-FC4A798BBC64}"/>
    <cellStyle name="Normal 8 3 4 4" xfId="2748" xr:uid="{CAA6ECBF-EA35-40C5-9A1E-AD3F65DC630C}"/>
    <cellStyle name="Normal 8 3 4 4 2" xfId="2749" xr:uid="{D5F3D5C2-A185-4B73-9F24-3489101E2EA2}"/>
    <cellStyle name="Normal 8 3 4 4 3" xfId="2750" xr:uid="{7A8F91D1-A46F-424D-9D31-96B48F8683FE}"/>
    <cellStyle name="Normal 8 3 4 4 4" xfId="2751" xr:uid="{F5055802-B8F7-4270-9175-626C484B7372}"/>
    <cellStyle name="Normal 8 3 4 5" xfId="2752" xr:uid="{12460A47-AE59-48DB-92CE-1533BA3FEACE}"/>
    <cellStyle name="Normal 8 3 4 6" xfId="2753" xr:uid="{2A850288-7760-4F14-88DF-3CC938969F08}"/>
    <cellStyle name="Normal 8 3 4 7" xfId="2754" xr:uid="{E149E426-F475-4BD9-91F9-439CC682C6E7}"/>
    <cellStyle name="Normal 8 3 5" xfId="2755" xr:uid="{F99FF580-EEBD-4153-A702-11110C80F001}"/>
    <cellStyle name="Normal 8 3 5 2" xfId="2756" xr:uid="{F57374FC-82D8-4833-A390-0E4E79684DF9}"/>
    <cellStyle name="Normal 8 3 5 2 2" xfId="2757" xr:uid="{D020A52E-21AB-4405-BFBE-62E765FB92D2}"/>
    <cellStyle name="Normal 8 3 5 2 2 2" xfId="4183" xr:uid="{DABB914C-BCB5-4889-9D3C-B0EAB3A49E08}"/>
    <cellStyle name="Normal 8 3 5 2 3" xfId="2758" xr:uid="{85B22892-79DB-43E7-8DE4-822237A5804A}"/>
    <cellStyle name="Normal 8 3 5 2 4" xfId="2759" xr:uid="{87525505-102D-4662-97EB-AF36F6F5E412}"/>
    <cellStyle name="Normal 8 3 5 3" xfId="2760" xr:uid="{025755AD-3C58-4506-B2F4-69901A634C13}"/>
    <cellStyle name="Normal 8 3 5 3 2" xfId="2761" xr:uid="{E5358CE8-6473-4992-BA6A-0F67E0A76E33}"/>
    <cellStyle name="Normal 8 3 5 3 3" xfId="2762" xr:uid="{B6CBCD1A-2722-4374-9742-7A368342610A}"/>
    <cellStyle name="Normal 8 3 5 3 4" xfId="2763" xr:uid="{A2FB6A00-C95A-4996-A192-426270928361}"/>
    <cellStyle name="Normal 8 3 5 4" xfId="2764" xr:uid="{D7408104-984B-476E-B3C9-78BAA0B00164}"/>
    <cellStyle name="Normal 8 3 5 5" xfId="2765" xr:uid="{ADB49473-5A4A-4DDE-B433-D1A199486ECE}"/>
    <cellStyle name="Normal 8 3 5 6" xfId="2766" xr:uid="{0223EC31-D4CC-4BE4-B20B-B14070E2DB70}"/>
    <cellStyle name="Normal 8 3 6" xfId="2767" xr:uid="{DFF65357-0305-42EA-8916-15167DF67153}"/>
    <cellStyle name="Normal 8 3 6 2" xfId="2768" xr:uid="{3FC363FB-C97B-48CE-8A47-76D99879C2BC}"/>
    <cellStyle name="Normal 8 3 6 2 2" xfId="2769" xr:uid="{C55C05A9-6FA4-4B14-B2FD-2765CE8306DC}"/>
    <cellStyle name="Normal 8 3 6 2 3" xfId="2770" xr:uid="{2AEE36DD-062A-41D6-92E9-E54FE9663C3F}"/>
    <cellStyle name="Normal 8 3 6 2 4" xfId="2771" xr:uid="{5364B1CD-5E24-4CCA-8706-C37E14F64475}"/>
    <cellStyle name="Normal 8 3 6 3" xfId="2772" xr:uid="{199F0831-A9A2-4F0C-9974-4F8A931D35C9}"/>
    <cellStyle name="Normal 8 3 6 4" xfId="2773" xr:uid="{811992EA-B902-4187-A2B4-84F4A1CB1C51}"/>
    <cellStyle name="Normal 8 3 6 5" xfId="2774" xr:uid="{F9D869BF-DB09-48F2-ADC5-3352B1FC644A}"/>
    <cellStyle name="Normal 8 3 7" xfId="2775" xr:uid="{98CAB128-B721-48E4-B995-EACF20C7AA0F}"/>
    <cellStyle name="Normal 8 3 7 2" xfId="2776" xr:uid="{E0064BA3-179F-4DAC-99F5-FDAB15C6E0F3}"/>
    <cellStyle name="Normal 8 3 7 3" xfId="2777" xr:uid="{92360C35-FB25-4C55-B98B-1AC2F3EC9478}"/>
    <cellStyle name="Normal 8 3 7 4" xfId="2778" xr:uid="{EC399CBC-43B4-4700-9826-6BF506297375}"/>
    <cellStyle name="Normal 8 3 8" xfId="2779" xr:uid="{C91C057F-9C28-4E48-AF34-C9155B49037C}"/>
    <cellStyle name="Normal 8 3 8 2" xfId="2780" xr:uid="{DE21C631-62E7-4C8B-9ACA-7F1569E07E10}"/>
    <cellStyle name="Normal 8 3 8 3" xfId="2781" xr:uid="{EEB34610-0AFD-4D83-A86B-6E4FF54E4151}"/>
    <cellStyle name="Normal 8 3 8 4" xfId="2782" xr:uid="{15F20061-6CF2-404E-B5C4-4BEFF6F1AE7C}"/>
    <cellStyle name="Normal 8 3 9" xfId="2783" xr:uid="{43D9A566-B98F-4A15-B036-58271C285086}"/>
    <cellStyle name="Normal 8 4" xfId="2784" xr:uid="{BAC355DD-122C-4C94-ABE0-56E4C1EB99D9}"/>
    <cellStyle name="Normal 8 4 10" xfId="2785" xr:uid="{7B1CC03B-8F78-464F-8FD1-1CE19D9B52A5}"/>
    <cellStyle name="Normal 8 4 11" xfId="2786" xr:uid="{5724E160-BF75-4B00-A2F6-27304C27ECC5}"/>
    <cellStyle name="Normal 8 4 2" xfId="2787" xr:uid="{09184E79-3D9E-4351-B34D-832F4A157A9D}"/>
    <cellStyle name="Normal 8 4 2 2" xfId="2788" xr:uid="{C32A103C-A52C-428A-A357-FB274EF21E3F}"/>
    <cellStyle name="Normal 8 4 2 2 2" xfId="2789" xr:uid="{414B971E-69CC-4DFF-8D9F-FB5EF0EC8D8C}"/>
    <cellStyle name="Normal 8 4 2 2 2 2" xfId="2790" xr:uid="{F0BE5B84-F7A4-4275-B6B3-B17F8AB92376}"/>
    <cellStyle name="Normal 8 4 2 2 2 2 2" xfId="2791" xr:uid="{51601DDF-C575-4C7E-A6CF-498076C9401B}"/>
    <cellStyle name="Normal 8 4 2 2 2 2 3" xfId="2792" xr:uid="{FA4B4650-F85A-484D-8843-95737864951C}"/>
    <cellStyle name="Normal 8 4 2 2 2 2 4" xfId="2793" xr:uid="{B48E0843-249A-4CA4-97BC-F8C759C8346B}"/>
    <cellStyle name="Normal 8 4 2 2 2 3" xfId="2794" xr:uid="{80B44F33-280A-4328-816D-938CE2227DDD}"/>
    <cellStyle name="Normal 8 4 2 2 2 3 2" xfId="2795" xr:uid="{5CB3B652-DA7B-4AD4-8343-AFBAC6A43D68}"/>
    <cellStyle name="Normal 8 4 2 2 2 3 3" xfId="2796" xr:uid="{97FA2132-D10C-4C3E-855F-607BECF718C8}"/>
    <cellStyle name="Normal 8 4 2 2 2 3 4" xfId="2797" xr:uid="{31FCEFCD-D49B-45BD-B8BE-AC64E2D64AF8}"/>
    <cellStyle name="Normal 8 4 2 2 2 4" xfId="2798" xr:uid="{87B3764F-B34D-4238-8EC9-6C18CE187208}"/>
    <cellStyle name="Normal 8 4 2 2 2 5" xfId="2799" xr:uid="{9B9BF05B-F3B1-4E86-A9B4-D660EA490565}"/>
    <cellStyle name="Normal 8 4 2 2 2 6" xfId="2800" xr:uid="{B343E54F-FFA1-42DC-86E2-07889DC549C3}"/>
    <cellStyle name="Normal 8 4 2 2 3" xfId="2801" xr:uid="{53296113-EA59-4C46-B2D6-49A8C59D6CA7}"/>
    <cellStyle name="Normal 8 4 2 2 3 2" xfId="2802" xr:uid="{1D06445D-0974-4ECB-A331-ECF399CE16A0}"/>
    <cellStyle name="Normal 8 4 2 2 3 2 2" xfId="2803" xr:uid="{142C4384-3208-45E6-B66D-0601779D9FBB}"/>
    <cellStyle name="Normal 8 4 2 2 3 2 3" xfId="2804" xr:uid="{2F7C58B4-F482-44FF-BCA0-DF45650482D5}"/>
    <cellStyle name="Normal 8 4 2 2 3 2 4" xfId="2805" xr:uid="{FDCC7949-FF69-4BBE-AA11-D6F512633480}"/>
    <cellStyle name="Normal 8 4 2 2 3 3" xfId="2806" xr:uid="{81990FD5-3FBA-4FC3-8ED0-309BE11BE5CF}"/>
    <cellStyle name="Normal 8 4 2 2 3 4" xfId="2807" xr:uid="{97E58640-0B0B-431D-AD17-725653AF2CB3}"/>
    <cellStyle name="Normal 8 4 2 2 3 5" xfId="2808" xr:uid="{F2AC3543-E05D-4781-BD9F-E0AADBC61ADB}"/>
    <cellStyle name="Normal 8 4 2 2 4" xfId="2809" xr:uid="{933840B9-329B-455E-842F-81A1FBD78B3F}"/>
    <cellStyle name="Normal 8 4 2 2 4 2" xfId="2810" xr:uid="{16510A20-66A1-4CFE-8167-3FEB0472382F}"/>
    <cellStyle name="Normal 8 4 2 2 4 3" xfId="2811" xr:uid="{A2291950-DD3E-4BF7-9458-971BE9C400B2}"/>
    <cellStyle name="Normal 8 4 2 2 4 4" xfId="2812" xr:uid="{1023AE57-5266-4279-B0A5-E0EEF34CEE66}"/>
    <cellStyle name="Normal 8 4 2 2 5" xfId="2813" xr:uid="{93C03C43-A6C1-4BC6-955D-29852443A9B5}"/>
    <cellStyle name="Normal 8 4 2 2 5 2" xfId="2814" xr:uid="{011540E9-0241-45E5-838A-3F6C60B49458}"/>
    <cellStyle name="Normal 8 4 2 2 5 3" xfId="2815" xr:uid="{4AF21366-6722-4E56-BF42-5E1B323727BF}"/>
    <cellStyle name="Normal 8 4 2 2 5 4" xfId="2816" xr:uid="{20EED8ED-E003-4CB0-9169-00D587E2F693}"/>
    <cellStyle name="Normal 8 4 2 2 6" xfId="2817" xr:uid="{45B3C304-FE39-443C-93A1-C39EBB24BA83}"/>
    <cellStyle name="Normal 8 4 2 2 7" xfId="2818" xr:uid="{053599E7-EE68-48F3-8D98-D4D33A382F7C}"/>
    <cellStyle name="Normal 8 4 2 2 8" xfId="2819" xr:uid="{E924A2D6-E2A3-4F32-92E7-448EDCAA7B88}"/>
    <cellStyle name="Normal 8 4 2 3" xfId="2820" xr:uid="{65DB7A95-D2AE-4769-A0A5-19B7D367E898}"/>
    <cellStyle name="Normal 8 4 2 3 2" xfId="2821" xr:uid="{5257DDB8-EA7C-4A37-B126-6C39EFA5BBE4}"/>
    <cellStyle name="Normal 8 4 2 3 2 2" xfId="2822" xr:uid="{1D52D3B9-DE3E-4722-A183-F176C23D4ECD}"/>
    <cellStyle name="Normal 8 4 2 3 2 3" xfId="2823" xr:uid="{A1AB4EA6-8776-48E1-8FC4-70411941060A}"/>
    <cellStyle name="Normal 8 4 2 3 2 4" xfId="2824" xr:uid="{110D9C01-C238-4CF0-95AF-E93A78B0A4E4}"/>
    <cellStyle name="Normal 8 4 2 3 3" xfId="2825" xr:uid="{BC876851-E92F-42D2-99E3-E4DC135058BD}"/>
    <cellStyle name="Normal 8 4 2 3 3 2" xfId="2826" xr:uid="{EB8ADC34-B4BB-4EA6-A490-CAD34A33222E}"/>
    <cellStyle name="Normal 8 4 2 3 3 3" xfId="2827" xr:uid="{DBBF2013-48CE-4D25-B707-3331B2E30981}"/>
    <cellStyle name="Normal 8 4 2 3 3 4" xfId="2828" xr:uid="{F996B865-81ED-428D-BA90-AEEFCAEC16CB}"/>
    <cellStyle name="Normal 8 4 2 3 4" xfId="2829" xr:uid="{B82E4C1B-CA7D-4CC5-8F8D-B95F3EBDE58F}"/>
    <cellStyle name="Normal 8 4 2 3 5" xfId="2830" xr:uid="{ACAC6E60-37F1-495C-B665-8C8AA702CD7A}"/>
    <cellStyle name="Normal 8 4 2 3 6" xfId="2831" xr:uid="{E8480478-41E3-43FB-8FBB-66ECE70014CA}"/>
    <cellStyle name="Normal 8 4 2 4" xfId="2832" xr:uid="{814829E9-58B8-4104-A4F8-A91F1FEA51AE}"/>
    <cellStyle name="Normal 8 4 2 4 2" xfId="2833" xr:uid="{A3473A47-2339-4DE7-8C70-E15FC7282D9E}"/>
    <cellStyle name="Normal 8 4 2 4 2 2" xfId="2834" xr:uid="{267E582D-CB70-4C58-8CFD-9EA546261329}"/>
    <cellStyle name="Normal 8 4 2 4 2 3" xfId="2835" xr:uid="{D02FD6DF-83C3-46D4-B755-4EEC9724DFF9}"/>
    <cellStyle name="Normal 8 4 2 4 2 4" xfId="2836" xr:uid="{53A1C011-18C7-4667-AEFD-07EC85EB2666}"/>
    <cellStyle name="Normal 8 4 2 4 3" xfId="2837" xr:uid="{A0794453-E89F-4E2E-B6F9-B65444F45A7C}"/>
    <cellStyle name="Normal 8 4 2 4 4" xfId="2838" xr:uid="{77939CEC-DD6E-48E3-98C1-02D33315FBBC}"/>
    <cellStyle name="Normal 8 4 2 4 5" xfId="2839" xr:uid="{0568FF5B-E6A1-4C8F-B36B-36D0999A052D}"/>
    <cellStyle name="Normal 8 4 2 5" xfId="2840" xr:uid="{E65590DA-51D0-4FA1-BC0E-2CC068B91FFC}"/>
    <cellStyle name="Normal 8 4 2 5 2" xfId="2841" xr:uid="{D8428583-57A8-4DCB-8872-45C0E82FB9A1}"/>
    <cellStyle name="Normal 8 4 2 5 3" xfId="2842" xr:uid="{49B4111A-D42F-43E2-A6E9-810B7FEF3807}"/>
    <cellStyle name="Normal 8 4 2 5 4" xfId="2843" xr:uid="{F403E73A-92CC-4D30-A70A-A19A0D8D2336}"/>
    <cellStyle name="Normal 8 4 2 6" xfId="2844" xr:uid="{DA760FD6-9F3D-4A95-A2A2-74D4C5B3C96E}"/>
    <cellStyle name="Normal 8 4 2 6 2" xfId="2845" xr:uid="{95BFC0AE-E50B-4884-AB69-EF1D473306A4}"/>
    <cellStyle name="Normal 8 4 2 6 3" xfId="2846" xr:uid="{16910787-1293-41A5-B42C-9C28A5AD0906}"/>
    <cellStyle name="Normal 8 4 2 6 4" xfId="2847" xr:uid="{E4B6B435-CA75-47D7-A5EC-6CD955CB52F3}"/>
    <cellStyle name="Normal 8 4 2 7" xfId="2848" xr:uid="{D1667953-9BBD-430C-9A72-C3525BC80F5B}"/>
    <cellStyle name="Normal 8 4 2 8" xfId="2849" xr:uid="{E245E142-C234-49AB-B796-5C2E097E3F2F}"/>
    <cellStyle name="Normal 8 4 2 9" xfId="2850" xr:uid="{8FF75B0E-3799-40DD-8FFD-BE8E88D7785C}"/>
    <cellStyle name="Normal 8 4 3" xfId="2851" xr:uid="{E4DDDF3E-0B4D-496C-B104-142AB9DCE6D3}"/>
    <cellStyle name="Normal 8 4 3 2" xfId="2852" xr:uid="{7C2E06F7-161D-429F-90FD-9F6765CFAEED}"/>
    <cellStyle name="Normal 8 4 3 2 2" xfId="2853" xr:uid="{D96EC88A-543D-46C2-BDBE-5A89D1BC0CF6}"/>
    <cellStyle name="Normal 8 4 3 2 2 2" xfId="2854" xr:uid="{88125AA0-09DF-4A2B-B434-095C0FB224E1}"/>
    <cellStyle name="Normal 8 4 3 2 2 2 2" xfId="4184" xr:uid="{88A5C598-F1FD-4FCA-851F-29876C3F6123}"/>
    <cellStyle name="Normal 8 4 3 2 2 3" xfId="2855" xr:uid="{B5AF9938-8DD7-4A25-B4FC-5692CF133B15}"/>
    <cellStyle name="Normal 8 4 3 2 2 4" xfId="2856" xr:uid="{D3C28966-676F-4383-9DE3-C13AF3811B7B}"/>
    <cellStyle name="Normal 8 4 3 2 3" xfId="2857" xr:uid="{36471EA8-49E4-43C9-98CE-7EB0033BC877}"/>
    <cellStyle name="Normal 8 4 3 2 3 2" xfId="2858" xr:uid="{085BBC14-25B1-4F04-B7FA-A60635BE8BBC}"/>
    <cellStyle name="Normal 8 4 3 2 3 3" xfId="2859" xr:uid="{A50F5E0E-E4F4-47E1-9938-7BD825813A2D}"/>
    <cellStyle name="Normal 8 4 3 2 3 4" xfId="2860" xr:uid="{15970F3E-0AA9-4DD6-9FC3-D97C35CF97D8}"/>
    <cellStyle name="Normal 8 4 3 2 4" xfId="2861" xr:uid="{96E85B17-F611-483E-AD2F-A6E7FFF7E077}"/>
    <cellStyle name="Normal 8 4 3 2 5" xfId="2862" xr:uid="{1EFC8DA4-4FB5-492D-B824-CB76AE6ABF1D}"/>
    <cellStyle name="Normal 8 4 3 2 6" xfId="2863" xr:uid="{D30A1D51-703A-443C-8F5A-B8CEC2E972CA}"/>
    <cellStyle name="Normal 8 4 3 3" xfId="2864" xr:uid="{DAD210A7-9A0D-403F-B8F9-6E05A27DEAAB}"/>
    <cellStyle name="Normal 8 4 3 3 2" xfId="2865" xr:uid="{5B93B8D1-32A1-4BA6-8B1D-5F7D71C2D57B}"/>
    <cellStyle name="Normal 8 4 3 3 2 2" xfId="2866" xr:uid="{3530BB57-50CB-4372-8A2F-447154C0F0F1}"/>
    <cellStyle name="Normal 8 4 3 3 2 3" xfId="2867" xr:uid="{5F86DF68-DF72-428B-9AC8-4CBE6F259D27}"/>
    <cellStyle name="Normal 8 4 3 3 2 4" xfId="2868" xr:uid="{49A5EBD5-F7BD-49D0-AC1A-36790272F754}"/>
    <cellStyle name="Normal 8 4 3 3 3" xfId="2869" xr:uid="{33492BC6-39CF-4AEE-965C-DAFAB6175E17}"/>
    <cellStyle name="Normal 8 4 3 3 4" xfId="2870" xr:uid="{22C0F5F0-7E8A-4308-BAD8-EC4EC70C817A}"/>
    <cellStyle name="Normal 8 4 3 3 5" xfId="2871" xr:uid="{ED8EE4BD-993B-4FA9-90AD-169B164E971E}"/>
    <cellStyle name="Normal 8 4 3 4" xfId="2872" xr:uid="{916B60A2-D8EC-41B3-AB62-38C2AABD1569}"/>
    <cellStyle name="Normal 8 4 3 4 2" xfId="2873" xr:uid="{DDB347E1-1147-494A-9D34-554D2FC746E7}"/>
    <cellStyle name="Normal 8 4 3 4 3" xfId="2874" xr:uid="{5F49C5B1-B976-4FA1-8DC3-587C15D89B04}"/>
    <cellStyle name="Normal 8 4 3 4 4" xfId="2875" xr:uid="{C0DBF5BF-3E7C-4C64-9E8C-FC7B35B5434F}"/>
    <cellStyle name="Normal 8 4 3 5" xfId="2876" xr:uid="{880BFBA9-1638-4D60-B30A-27DC4A0605A6}"/>
    <cellStyle name="Normal 8 4 3 5 2" xfId="2877" xr:uid="{E54C11D9-D5EF-4F69-8ACA-07561E4C2BD4}"/>
    <cellStyle name="Normal 8 4 3 5 3" xfId="2878" xr:uid="{6C3D6104-F51D-4BE1-9395-EDDB70476AE8}"/>
    <cellStyle name="Normal 8 4 3 5 4" xfId="2879" xr:uid="{1218D2CD-AA96-4192-96E8-1F584CC6CF31}"/>
    <cellStyle name="Normal 8 4 3 6" xfId="2880" xr:uid="{0E781546-12F0-48CB-81A5-C122EAA4A6B2}"/>
    <cellStyle name="Normal 8 4 3 7" xfId="2881" xr:uid="{FA9917CA-3992-4ED3-858B-AEFA538CB0BA}"/>
    <cellStyle name="Normal 8 4 3 8" xfId="2882" xr:uid="{515056F1-40F1-4F9D-96FE-A8B74B6A3552}"/>
    <cellStyle name="Normal 8 4 4" xfId="2883" xr:uid="{191A03E2-85B1-465C-820E-53E3BA2E239A}"/>
    <cellStyle name="Normal 8 4 4 2" xfId="2884" xr:uid="{1FB55397-1514-41B1-85F7-A0A45A6FD917}"/>
    <cellStyle name="Normal 8 4 4 2 2" xfId="2885" xr:uid="{2AF3AB98-E600-4782-8F45-048E7BE9568B}"/>
    <cellStyle name="Normal 8 4 4 2 2 2" xfId="2886" xr:uid="{2578601E-930D-421E-8C89-02EAC51BF76B}"/>
    <cellStyle name="Normal 8 4 4 2 2 3" xfId="2887" xr:uid="{FD082F45-CE49-494E-9E12-7B7DC52C2707}"/>
    <cellStyle name="Normal 8 4 4 2 2 4" xfId="2888" xr:uid="{554C6FF3-9965-437E-9A6F-F20F12FB68CC}"/>
    <cellStyle name="Normal 8 4 4 2 3" xfId="2889" xr:uid="{10CE413D-620E-43E1-B0B2-F557F54C8E85}"/>
    <cellStyle name="Normal 8 4 4 2 4" xfId="2890" xr:uid="{64A181D2-C3C5-4BE2-B0B7-4F356EC24158}"/>
    <cellStyle name="Normal 8 4 4 2 5" xfId="2891" xr:uid="{36845839-A081-48BF-9C4E-5B2804DD5386}"/>
    <cellStyle name="Normal 8 4 4 3" xfId="2892" xr:uid="{9AD72E7C-F997-48A7-ACF8-FA6AB0229CB9}"/>
    <cellStyle name="Normal 8 4 4 3 2" xfId="2893" xr:uid="{BCE1AADE-C590-4FDA-8166-B6CCA4D507F9}"/>
    <cellStyle name="Normal 8 4 4 3 3" xfId="2894" xr:uid="{5A2DE2B8-21EA-45F4-9F4B-3B89C3929EA6}"/>
    <cellStyle name="Normal 8 4 4 3 4" xfId="2895" xr:uid="{58401E9A-AED2-4203-99F3-55D0667363E8}"/>
    <cellStyle name="Normal 8 4 4 4" xfId="2896" xr:uid="{7792D06B-E44C-4F6C-A0EE-B15F734FC907}"/>
    <cellStyle name="Normal 8 4 4 4 2" xfId="2897" xr:uid="{77CAD811-6ED8-49F3-B929-7BC746E23E57}"/>
    <cellStyle name="Normal 8 4 4 4 3" xfId="2898" xr:uid="{4DF45E45-01CC-4ACC-BD93-0FB06C7E9652}"/>
    <cellStyle name="Normal 8 4 4 4 4" xfId="2899" xr:uid="{DDD15AA2-2A4B-4F8B-B362-1643F2896F0E}"/>
    <cellStyle name="Normal 8 4 4 5" xfId="2900" xr:uid="{CA0379EE-0FCD-41FA-B54C-5D67DD671D4A}"/>
    <cellStyle name="Normal 8 4 4 6" xfId="2901" xr:uid="{A5DDE836-8F1B-45C4-8C4A-59ECFBE721E7}"/>
    <cellStyle name="Normal 8 4 4 7" xfId="2902" xr:uid="{406DD0BB-8012-4D80-83E5-331EB76A1909}"/>
    <cellStyle name="Normal 8 4 5" xfId="2903" xr:uid="{CFFFF470-DC00-4D0C-BA6F-D80A743E650D}"/>
    <cellStyle name="Normal 8 4 5 2" xfId="2904" xr:uid="{23C1181F-4B94-4439-933B-EB141AE0C28F}"/>
    <cellStyle name="Normal 8 4 5 2 2" xfId="2905" xr:uid="{DE900A9D-B60C-4962-847A-698F3A53ABCF}"/>
    <cellStyle name="Normal 8 4 5 2 3" xfId="2906" xr:uid="{1FDE09E9-4088-4780-B3D3-F7130C0CB20B}"/>
    <cellStyle name="Normal 8 4 5 2 4" xfId="2907" xr:uid="{9150D255-B5D5-4D4A-975E-3E8668C75E72}"/>
    <cellStyle name="Normal 8 4 5 3" xfId="2908" xr:uid="{131C2051-9E3D-4368-8A11-A559DB142D3D}"/>
    <cellStyle name="Normal 8 4 5 3 2" xfId="2909" xr:uid="{D87403CF-4B5F-4AD6-9F8C-2F15F9A52441}"/>
    <cellStyle name="Normal 8 4 5 3 3" xfId="2910" xr:uid="{0E35C01B-3CEA-437E-A049-0FC98D228AFF}"/>
    <cellStyle name="Normal 8 4 5 3 4" xfId="2911" xr:uid="{69EBF39C-184C-42CF-AC9C-4217C4B82253}"/>
    <cellStyle name="Normal 8 4 5 4" xfId="2912" xr:uid="{65B41670-40BA-4B86-849A-CBEF8AAF6D5D}"/>
    <cellStyle name="Normal 8 4 5 5" xfId="2913" xr:uid="{D96BB245-DE27-4F84-AF78-7479A2857E2F}"/>
    <cellStyle name="Normal 8 4 5 6" xfId="2914" xr:uid="{0DE7570D-BDD5-4CF1-8430-C4E09A100A31}"/>
    <cellStyle name="Normal 8 4 6" xfId="2915" xr:uid="{829D2EF2-EB47-4072-ACF0-4ECFA5A09E3C}"/>
    <cellStyle name="Normal 8 4 6 2" xfId="2916" xr:uid="{672DADB3-8D65-410C-817B-35B0134C47D2}"/>
    <cellStyle name="Normal 8 4 6 2 2" xfId="2917" xr:uid="{D4ED64EF-260C-463C-B98C-F3047A89C3F4}"/>
    <cellStyle name="Normal 8 4 6 2 3" xfId="2918" xr:uid="{842E5EFD-3E6D-40C5-BCB8-7ABD5D07F85B}"/>
    <cellStyle name="Normal 8 4 6 2 4" xfId="2919" xr:uid="{DB91BF45-26F9-4921-BCCF-036B7CE9D57C}"/>
    <cellStyle name="Normal 8 4 6 3" xfId="2920" xr:uid="{9E3D3E46-0953-4855-B4D9-BE762D17ED6E}"/>
    <cellStyle name="Normal 8 4 6 4" xfId="2921" xr:uid="{A9050CF6-9CF7-4A18-AB17-13CEBA8D8634}"/>
    <cellStyle name="Normal 8 4 6 5" xfId="2922" xr:uid="{EC691A20-D20F-4571-B508-3E06FF84CC05}"/>
    <cellStyle name="Normal 8 4 7" xfId="2923" xr:uid="{BCE3F581-915F-4D75-B9F9-F9F8E673B2DB}"/>
    <cellStyle name="Normal 8 4 7 2" xfId="2924" xr:uid="{F6DD2595-65DC-4B8F-9096-3877D0ED99D3}"/>
    <cellStyle name="Normal 8 4 7 3" xfId="2925" xr:uid="{3DF38EF4-AB9B-4EEC-9207-3C7D0D99B38B}"/>
    <cellStyle name="Normal 8 4 7 4" xfId="2926" xr:uid="{3CC418E5-C5B3-4BF2-A49B-E1BF329845B8}"/>
    <cellStyle name="Normal 8 4 8" xfId="2927" xr:uid="{2FA15A91-19D9-413A-B58E-1D133EACCBFF}"/>
    <cellStyle name="Normal 8 4 8 2" xfId="2928" xr:uid="{87C2AE42-1CB0-4CA3-838C-EE04934B2D24}"/>
    <cellStyle name="Normal 8 4 8 3" xfId="2929" xr:uid="{37CA2B80-2F59-48DB-B122-9107257672F1}"/>
    <cellStyle name="Normal 8 4 8 4" xfId="2930" xr:uid="{93963BAF-284E-4D46-AAAF-0A629445428C}"/>
    <cellStyle name="Normal 8 4 9" xfId="2931" xr:uid="{659F1974-6C31-422F-84AE-A4523D0E37E1}"/>
    <cellStyle name="Normal 8 5" xfId="2932" xr:uid="{80498628-DB85-4D84-BEAA-9C5FFD10E11A}"/>
    <cellStyle name="Normal 8 5 2" xfId="2933" xr:uid="{23CA9FF8-CB33-4BFD-AA52-855BDF551160}"/>
    <cellStyle name="Normal 8 5 2 2" xfId="2934" xr:uid="{18E859CE-5D02-4F03-BC24-D4C4022420B8}"/>
    <cellStyle name="Normal 8 5 2 2 2" xfId="2935" xr:uid="{5278E6AA-B090-4A2F-B177-C6BEB07A7D35}"/>
    <cellStyle name="Normal 8 5 2 2 2 2" xfId="2936" xr:uid="{7D204DE4-DFE5-411E-B7BD-F50C7EB6E5DD}"/>
    <cellStyle name="Normal 8 5 2 2 2 3" xfId="2937" xr:uid="{F007B2F3-537A-4EC4-B8A3-FF4C2C2AC5FA}"/>
    <cellStyle name="Normal 8 5 2 2 2 4" xfId="2938" xr:uid="{C493B8EA-45D0-417F-B582-5E5708BE5231}"/>
    <cellStyle name="Normal 8 5 2 2 3" xfId="2939" xr:uid="{6F8E9BCE-4566-403A-9D2E-74AD387923CD}"/>
    <cellStyle name="Normal 8 5 2 2 3 2" xfId="2940" xr:uid="{EA079A28-1694-4B67-B4C4-7C0631CA5752}"/>
    <cellStyle name="Normal 8 5 2 2 3 3" xfId="2941" xr:uid="{5F642881-FB37-4CD1-B413-B8E3B42EA765}"/>
    <cellStyle name="Normal 8 5 2 2 3 4" xfId="2942" xr:uid="{E0DCFB7C-ADB1-4D56-8B00-79273936987C}"/>
    <cellStyle name="Normal 8 5 2 2 4" xfId="2943" xr:uid="{D1BBFE91-6E61-4E74-B974-F3798388D2E3}"/>
    <cellStyle name="Normal 8 5 2 2 5" xfId="2944" xr:uid="{446F63A4-48BB-4F1A-9F88-78B66DEEF765}"/>
    <cellStyle name="Normal 8 5 2 2 6" xfId="2945" xr:uid="{18D41FD2-B7DA-4BAF-AC8B-24FB457E4FC2}"/>
    <cellStyle name="Normal 8 5 2 3" xfId="2946" xr:uid="{CE2C0728-D669-40E0-97D5-AD3AC75671E9}"/>
    <cellStyle name="Normal 8 5 2 3 2" xfId="2947" xr:uid="{A1649397-E2FC-4258-989B-FADDAD804E09}"/>
    <cellStyle name="Normal 8 5 2 3 2 2" xfId="2948" xr:uid="{664D97E8-7A95-432A-B439-3966A41047F8}"/>
    <cellStyle name="Normal 8 5 2 3 2 3" xfId="2949" xr:uid="{6066D7F0-18E3-41FA-AE08-A02873D5D04A}"/>
    <cellStyle name="Normal 8 5 2 3 2 4" xfId="2950" xr:uid="{90CD5324-0252-4E86-8C6B-287375A0BBBB}"/>
    <cellStyle name="Normal 8 5 2 3 3" xfId="2951" xr:uid="{7C5B191E-CC72-49B1-A887-3691B92155A0}"/>
    <cellStyle name="Normal 8 5 2 3 4" xfId="2952" xr:uid="{B7E7E5A9-30FA-4822-8D53-5DD3190FD4B3}"/>
    <cellStyle name="Normal 8 5 2 3 5" xfId="2953" xr:uid="{7289B895-88C5-47B5-AB95-997812C27171}"/>
    <cellStyle name="Normal 8 5 2 4" xfId="2954" xr:uid="{99C2BBBA-A95E-45E6-B44F-6A753C43DFA7}"/>
    <cellStyle name="Normal 8 5 2 4 2" xfId="2955" xr:uid="{6802B5CC-D02F-4A19-B18A-C6E0CECB62B5}"/>
    <cellStyle name="Normal 8 5 2 4 3" xfId="2956" xr:uid="{54F365CC-C2E4-4F8E-A681-D48C4232AF71}"/>
    <cellStyle name="Normal 8 5 2 4 4" xfId="2957" xr:uid="{FA8A1438-619B-417C-8EF0-7E4D08F5B828}"/>
    <cellStyle name="Normal 8 5 2 5" xfId="2958" xr:uid="{1779E516-B4AB-411F-A376-7F479FD1972B}"/>
    <cellStyle name="Normal 8 5 2 5 2" xfId="2959" xr:uid="{92C79749-93B0-45EF-9AD8-9B0041A7A376}"/>
    <cellStyle name="Normal 8 5 2 5 3" xfId="2960" xr:uid="{0128C192-FBEF-4B3D-A8A2-9A97FEFFF547}"/>
    <cellStyle name="Normal 8 5 2 5 4" xfId="2961" xr:uid="{20EA95B8-7E39-4DDC-82EC-542A10BE9D95}"/>
    <cellStyle name="Normal 8 5 2 6" xfId="2962" xr:uid="{1760DEF5-9D54-496F-9B77-68C377C2578B}"/>
    <cellStyle name="Normal 8 5 2 7" xfId="2963" xr:uid="{AA2C1056-923A-4979-B545-27E4285BF5AB}"/>
    <cellStyle name="Normal 8 5 2 8" xfId="2964" xr:uid="{A2477F15-9533-41D6-862E-1013BDF07AC8}"/>
    <cellStyle name="Normal 8 5 3" xfId="2965" xr:uid="{82628961-3B80-4C29-9379-FB96977090AA}"/>
    <cellStyle name="Normal 8 5 3 2" xfId="2966" xr:uid="{397C2FCB-073C-469C-B752-23C71DC0D481}"/>
    <cellStyle name="Normal 8 5 3 2 2" xfId="2967" xr:uid="{274D7748-31C6-4873-B7AE-78FDA51617A2}"/>
    <cellStyle name="Normal 8 5 3 2 3" xfId="2968" xr:uid="{61AB490F-46A1-4DBF-A1A3-3D808348FA83}"/>
    <cellStyle name="Normal 8 5 3 2 4" xfId="2969" xr:uid="{58DDEE4B-4C4F-4E76-A5F6-DD466E00F9FF}"/>
    <cellStyle name="Normal 8 5 3 3" xfId="2970" xr:uid="{607180BF-CECE-4EE9-952B-323EA696E0A0}"/>
    <cellStyle name="Normal 8 5 3 3 2" xfId="2971" xr:uid="{14E23757-8A9B-41C2-9F9E-8E7F361DDF72}"/>
    <cellStyle name="Normal 8 5 3 3 3" xfId="2972" xr:uid="{F8F4A2D2-272C-4559-85F6-74B86E73CE71}"/>
    <cellStyle name="Normal 8 5 3 3 4" xfId="2973" xr:uid="{4BCC0663-C9D6-45AD-9229-9289DE6B893C}"/>
    <cellStyle name="Normal 8 5 3 4" xfId="2974" xr:uid="{48EB9898-6855-4565-AE0D-3834EF8282B0}"/>
    <cellStyle name="Normal 8 5 3 5" xfId="2975" xr:uid="{73F9A886-E2C1-4579-80EE-5E6852A82576}"/>
    <cellStyle name="Normal 8 5 3 6" xfId="2976" xr:uid="{5A895C9A-8449-4C1E-ACF8-DEC8B27EA67C}"/>
    <cellStyle name="Normal 8 5 4" xfId="2977" xr:uid="{BA77F71C-D4F0-42A2-B967-D7450101AB06}"/>
    <cellStyle name="Normal 8 5 4 2" xfId="2978" xr:uid="{CBA9C9EC-886D-4BF0-90DC-DE144861F8DA}"/>
    <cellStyle name="Normal 8 5 4 2 2" xfId="2979" xr:uid="{8507CE97-F0C4-4B0A-A9AD-0972A9A187FC}"/>
    <cellStyle name="Normal 8 5 4 2 3" xfId="2980" xr:uid="{599D1890-9F75-4AC6-AB7F-7B51188FB7AC}"/>
    <cellStyle name="Normal 8 5 4 2 4" xfId="2981" xr:uid="{B6213A5B-5B3B-48A8-A536-172F2566EF2D}"/>
    <cellStyle name="Normal 8 5 4 3" xfId="2982" xr:uid="{A9E24519-FA60-4BD1-9146-D98EC911393C}"/>
    <cellStyle name="Normal 8 5 4 4" xfId="2983" xr:uid="{5130E693-6456-4F24-B91B-D6E520464B93}"/>
    <cellStyle name="Normal 8 5 4 5" xfId="2984" xr:uid="{E8E4F3B2-726F-4AE9-BA22-464ABCA36D06}"/>
    <cellStyle name="Normal 8 5 5" xfId="2985" xr:uid="{5478A765-16E0-455A-97C3-12787634ECD5}"/>
    <cellStyle name="Normal 8 5 5 2" xfId="2986" xr:uid="{1FE2B1C2-3CC5-4A61-81F9-0676A9387065}"/>
    <cellStyle name="Normal 8 5 5 3" xfId="2987" xr:uid="{0A3149FB-CAC0-4F2E-8E03-BC715A6F3605}"/>
    <cellStyle name="Normal 8 5 5 4" xfId="2988" xr:uid="{BD87D364-2B9B-4316-B871-5BC119F2AC37}"/>
    <cellStyle name="Normal 8 5 6" xfId="2989" xr:uid="{B7055EB9-CB30-4FC3-9676-2BD9D1ED8151}"/>
    <cellStyle name="Normal 8 5 6 2" xfId="2990" xr:uid="{D419E4EA-08C6-4F27-8CFC-3FCC265FF013}"/>
    <cellStyle name="Normal 8 5 6 3" xfId="2991" xr:uid="{5BBB10C4-EC0C-41AD-AC7D-5015D0817CE7}"/>
    <cellStyle name="Normal 8 5 6 4" xfId="2992" xr:uid="{1C62A0F3-A375-4389-BAEC-3F43C05AAC57}"/>
    <cellStyle name="Normal 8 5 7" xfId="2993" xr:uid="{2218FB31-5FC7-41ED-B91F-FB6FEB9DFD16}"/>
    <cellStyle name="Normal 8 5 8" xfId="2994" xr:uid="{86BC701E-60B9-481B-AE93-798D65A2AB5D}"/>
    <cellStyle name="Normal 8 5 9" xfId="2995" xr:uid="{26734332-11C1-4045-9B9D-934D4ED9F493}"/>
    <cellStyle name="Normal 8 6" xfId="2996" xr:uid="{82A5614A-F5E2-49FE-BDF0-403262093FDA}"/>
    <cellStyle name="Normal 8 6 2" xfId="2997" xr:uid="{9B117360-FD03-4876-8990-5E9C0AA95B2F}"/>
    <cellStyle name="Normal 8 6 2 2" xfId="2998" xr:uid="{0743C62C-D122-4A72-8142-6888C12E0EE4}"/>
    <cellStyle name="Normal 8 6 2 2 2" xfId="2999" xr:uid="{A8977748-C523-4E1B-A179-463C39329546}"/>
    <cellStyle name="Normal 8 6 2 2 2 2" xfId="4185" xr:uid="{51B8EF47-561C-42EF-9113-2E24F768E32D}"/>
    <cellStyle name="Normal 8 6 2 2 3" xfId="3000" xr:uid="{4BECF05F-EC28-4AA4-8364-7011C758C651}"/>
    <cellStyle name="Normal 8 6 2 2 4" xfId="3001" xr:uid="{65DE9D3A-AAD4-469C-A562-2A37F232FE18}"/>
    <cellStyle name="Normal 8 6 2 3" xfId="3002" xr:uid="{0DF8E362-6CB6-4104-8215-CE37FA038ECE}"/>
    <cellStyle name="Normal 8 6 2 3 2" xfId="3003" xr:uid="{24CCF23D-A7D6-46B9-8142-B332316E484A}"/>
    <cellStyle name="Normal 8 6 2 3 3" xfId="3004" xr:uid="{3EE824B0-9210-4129-8DC6-71AA4420F0D2}"/>
    <cellStyle name="Normal 8 6 2 3 4" xfId="3005" xr:uid="{A097C864-490D-4DC1-948F-FEFBF2B18222}"/>
    <cellStyle name="Normal 8 6 2 4" xfId="3006" xr:uid="{18F42DE6-A068-43E3-8CF3-5E035CE966AC}"/>
    <cellStyle name="Normal 8 6 2 5" xfId="3007" xr:uid="{1D299705-BF75-4617-AC48-8CCC3D2F5B9E}"/>
    <cellStyle name="Normal 8 6 2 6" xfId="3008" xr:uid="{60304070-FA38-4889-8863-3CB313560CE3}"/>
    <cellStyle name="Normal 8 6 3" xfId="3009" xr:uid="{02E4DC2A-91EF-4E65-831D-F9BE22D1D9D9}"/>
    <cellStyle name="Normal 8 6 3 2" xfId="3010" xr:uid="{ACF6DFCF-2EDD-4FE9-B3F9-C59355676F01}"/>
    <cellStyle name="Normal 8 6 3 2 2" xfId="3011" xr:uid="{39A6A18B-026A-4E9F-9386-8F8C414EC5AD}"/>
    <cellStyle name="Normal 8 6 3 2 3" xfId="3012" xr:uid="{B3BFDDE9-A0AE-476C-A2A6-A4E136F4F05E}"/>
    <cellStyle name="Normal 8 6 3 2 4" xfId="3013" xr:uid="{C5503BFB-162D-4199-AB8D-621B8945DF42}"/>
    <cellStyle name="Normal 8 6 3 3" xfId="3014" xr:uid="{C89713CD-975C-4F08-8163-FF58B89EE511}"/>
    <cellStyle name="Normal 8 6 3 4" xfId="3015" xr:uid="{313C09FF-7C43-4F71-90C4-E58A55D22D90}"/>
    <cellStyle name="Normal 8 6 3 5" xfId="3016" xr:uid="{60D2536F-D4D4-461F-8B52-F1936AAFDE33}"/>
    <cellStyle name="Normal 8 6 4" xfId="3017" xr:uid="{4242A5A9-CCA4-40D3-829D-AC48D64FB42E}"/>
    <cellStyle name="Normal 8 6 4 2" xfId="3018" xr:uid="{CBFC82CB-ACCA-49FD-A943-CF66C1004C20}"/>
    <cellStyle name="Normal 8 6 4 3" xfId="3019" xr:uid="{B3C615E1-F588-4D16-BB2D-9C41F49E0C34}"/>
    <cellStyle name="Normal 8 6 4 4" xfId="3020" xr:uid="{0DBBD122-F641-4DCD-A551-AFAE2D140187}"/>
    <cellStyle name="Normal 8 6 5" xfId="3021" xr:uid="{305834AD-28E6-452B-B7AE-49C689EAC39E}"/>
    <cellStyle name="Normal 8 6 5 2" xfId="3022" xr:uid="{27DB9383-6877-4BFD-BD8E-22F1FAE5F35D}"/>
    <cellStyle name="Normal 8 6 5 3" xfId="3023" xr:uid="{DF768957-E41A-4F32-9BBC-EA81EE7A0395}"/>
    <cellStyle name="Normal 8 6 5 4" xfId="3024" xr:uid="{EBD3FD04-D9F6-4FBB-B67F-8CF8519FE61F}"/>
    <cellStyle name="Normal 8 6 6" xfId="3025" xr:uid="{6D346321-F899-4BCE-9D5C-4E9B3C460699}"/>
    <cellStyle name="Normal 8 6 7" xfId="3026" xr:uid="{12773971-2E97-4E9A-BD57-65D85C08272F}"/>
    <cellStyle name="Normal 8 6 8" xfId="3027" xr:uid="{C64568BE-97C6-4FDB-9F68-0B106FDCECC7}"/>
    <cellStyle name="Normal 8 7" xfId="3028" xr:uid="{5E0FC5F7-15AF-409C-957E-00FEC04799AE}"/>
    <cellStyle name="Normal 8 7 2" xfId="3029" xr:uid="{B51BBA8C-644A-4A74-8E1B-626B9B5884E2}"/>
    <cellStyle name="Normal 8 7 2 2" xfId="3030" xr:uid="{A8989A1C-0D23-4122-A201-5782FFE409CF}"/>
    <cellStyle name="Normal 8 7 2 2 2" xfId="3031" xr:uid="{1CAFBECA-D694-48E9-A4AF-C77FAF712E53}"/>
    <cellStyle name="Normal 8 7 2 2 3" xfId="3032" xr:uid="{A9201B6D-03C4-462C-851D-63026AA91755}"/>
    <cellStyle name="Normal 8 7 2 2 4" xfId="3033" xr:uid="{F615C017-4213-418D-8D0A-53B1B588DD52}"/>
    <cellStyle name="Normal 8 7 2 3" xfId="3034" xr:uid="{E8B899B5-5EE8-4C63-B997-0C34BADC411C}"/>
    <cellStyle name="Normal 8 7 2 4" xfId="3035" xr:uid="{64990E5E-EF5F-4F2C-9A50-7F8509F859E8}"/>
    <cellStyle name="Normal 8 7 2 5" xfId="3036" xr:uid="{3553B56F-160E-4DB3-9069-FBA96A57B0EC}"/>
    <cellStyle name="Normal 8 7 3" xfId="3037" xr:uid="{6AF82B76-6DDF-4F39-B9D1-3D0A1DE28DA6}"/>
    <cellStyle name="Normal 8 7 3 2" xfId="3038" xr:uid="{F1A0AFC7-88C3-4242-8DAF-D1785BAF63D4}"/>
    <cellStyle name="Normal 8 7 3 3" xfId="3039" xr:uid="{035E61D4-E36A-4EE1-B4C9-4AC8987E52CB}"/>
    <cellStyle name="Normal 8 7 3 4" xfId="3040" xr:uid="{BA7BA0FB-BF2C-4B1C-8F27-F3D80D2BED08}"/>
    <cellStyle name="Normal 8 7 4" xfId="3041" xr:uid="{6A6A435B-D286-441A-943A-B81AB27180D4}"/>
    <cellStyle name="Normal 8 7 4 2" xfId="3042" xr:uid="{D186C4C8-7BD5-44DB-9173-FFF42C385EA7}"/>
    <cellStyle name="Normal 8 7 4 3" xfId="3043" xr:uid="{66357CF1-1BBF-4FDF-A149-89D883644903}"/>
    <cellStyle name="Normal 8 7 4 4" xfId="3044" xr:uid="{8CF6812B-6F0B-40DF-BE50-47170E832B51}"/>
    <cellStyle name="Normal 8 7 5" xfId="3045" xr:uid="{1CD5D334-0986-4B5E-A8EB-39767937E75E}"/>
    <cellStyle name="Normal 8 7 6" xfId="3046" xr:uid="{3FF6F1AE-4F4D-4D19-BB44-76B7BD61C067}"/>
    <cellStyle name="Normal 8 7 7" xfId="3047" xr:uid="{78F6CEDD-43F6-479F-B186-841BD5FD1A31}"/>
    <cellStyle name="Normal 8 8" xfId="3048" xr:uid="{D15C84CC-777D-45E4-B9F1-774DA00B52F4}"/>
    <cellStyle name="Normal 8 8 2" xfId="3049" xr:uid="{336A44FC-5E43-41A2-8396-B7E3EF340D33}"/>
    <cellStyle name="Normal 8 8 2 2" xfId="3050" xr:uid="{7AB3C372-1492-4A15-9B67-0AF914B56594}"/>
    <cellStyle name="Normal 8 8 2 3" xfId="3051" xr:uid="{74B88814-34F5-4A09-A716-659C3FC1AE4D}"/>
    <cellStyle name="Normal 8 8 2 4" xfId="3052" xr:uid="{63CAB978-FF78-4E9F-AEDD-9C10B54DAEF7}"/>
    <cellStyle name="Normal 8 8 3" xfId="3053" xr:uid="{8C0EA7D4-3FCC-403A-AAAF-69CF13DEC68A}"/>
    <cellStyle name="Normal 8 8 3 2" xfId="3054" xr:uid="{8EA0CBAE-8D80-4AC2-BB64-DAAAB188F34E}"/>
    <cellStyle name="Normal 8 8 3 3" xfId="3055" xr:uid="{4D7C5DE6-2117-4E06-A96E-2A63D5C3A1DB}"/>
    <cellStyle name="Normal 8 8 3 4" xfId="3056" xr:uid="{FDD8632F-71F7-49EC-967C-9A0B31AE2910}"/>
    <cellStyle name="Normal 8 8 4" xfId="3057" xr:uid="{8831381C-C337-45A2-AE0A-DBD8E2967D98}"/>
    <cellStyle name="Normal 8 8 5" xfId="3058" xr:uid="{A1EBD268-5495-4352-9F04-11DCBEC9D8C2}"/>
    <cellStyle name="Normal 8 8 6" xfId="3059" xr:uid="{ECCD6A09-FC19-4B72-8DD7-8A27EA06D76F}"/>
    <cellStyle name="Normal 8 9" xfId="3060" xr:uid="{3B66DE2C-2FDA-487C-B81D-0107C2D5D636}"/>
    <cellStyle name="Normal 8 9 2" xfId="3061" xr:uid="{5A9284D9-96D7-4DE3-A980-09783BAECBE5}"/>
    <cellStyle name="Normal 8 9 2 2" xfId="3062" xr:uid="{E7B15149-101E-4F45-B0EB-B37DE1C2DAAE}"/>
    <cellStyle name="Normal 8 9 2 2 2" xfId="4381" xr:uid="{7164EBB8-6ED3-4182-B3B2-700CE11E2684}"/>
    <cellStyle name="Normal 8 9 2 2 3" xfId="4613" xr:uid="{5C3A7561-21E0-4E88-9702-497DB952CFB7}"/>
    <cellStyle name="Normal 8 9 2 3" xfId="3063" xr:uid="{F6476397-C922-40BB-9305-7C92699944A1}"/>
    <cellStyle name="Normal 8 9 2 4" xfId="3064" xr:uid="{6F92B86B-4742-4E4B-BB5C-CCE74F4D385E}"/>
    <cellStyle name="Normal 8 9 3" xfId="3065" xr:uid="{914A70A5-D2D3-4F5D-95D1-E4D26AD59AF2}"/>
    <cellStyle name="Normal 8 9 4" xfId="3066" xr:uid="{6133270E-3B6A-47BA-B43E-CC67ABB9898D}"/>
    <cellStyle name="Normal 8 9 4 2" xfId="4747" xr:uid="{4C4F9688-D5B7-4100-83B4-1486C8C1371D}"/>
    <cellStyle name="Normal 8 9 4 3" xfId="4614" xr:uid="{9A7A03F5-DBF3-4136-96B3-DEACC88C4E19}"/>
    <cellStyle name="Normal 8 9 4 4" xfId="4466" xr:uid="{1B1A3222-B06B-4A2B-9D94-8BC44636C179}"/>
    <cellStyle name="Normal 8 9 5" xfId="3067" xr:uid="{0C3E5115-AC2D-4957-B740-506CA4DCB0C1}"/>
    <cellStyle name="Normal 9" xfId="89" xr:uid="{F2BB85B1-421E-4531-8C28-685C79959D76}"/>
    <cellStyle name="Normal 9 10" xfId="3068" xr:uid="{474117EB-E736-4F28-87B6-AC0B2C021A11}"/>
    <cellStyle name="Normal 9 10 2" xfId="3069" xr:uid="{EA9158B3-48EE-4496-A4E3-87AFDA1A6200}"/>
    <cellStyle name="Normal 9 10 2 2" xfId="3070" xr:uid="{6A58EF45-BD69-4183-BB15-9B25B780FAE9}"/>
    <cellStyle name="Normal 9 10 2 3" xfId="3071" xr:uid="{5308D7C7-0D19-43EC-9FAF-093E32E057EF}"/>
    <cellStyle name="Normal 9 10 2 4" xfId="3072" xr:uid="{798EBC7C-8664-4711-AFB8-2D20205DEB3A}"/>
    <cellStyle name="Normal 9 10 3" xfId="3073" xr:uid="{617D05DF-D029-41B9-9B0D-CB840953D4E0}"/>
    <cellStyle name="Normal 9 10 4" xfId="3074" xr:uid="{9D0D11C3-C58A-4787-99B0-3CD04CF960B3}"/>
    <cellStyle name="Normal 9 10 5" xfId="3075" xr:uid="{5C506356-3F33-4AA2-8C0C-2A82AA126897}"/>
    <cellStyle name="Normal 9 11" xfId="3076" xr:uid="{C700347A-3CFD-4340-988E-D41CC921A490}"/>
    <cellStyle name="Normal 9 11 2" xfId="3077" xr:uid="{74E7744C-2DFF-4709-A022-CA8B1ED99D0E}"/>
    <cellStyle name="Normal 9 11 3" xfId="3078" xr:uid="{839B135F-1163-4C4C-B9A9-ADCE2C7C3B5C}"/>
    <cellStyle name="Normal 9 11 4" xfId="3079" xr:uid="{51E41BB5-FE05-4D93-AC57-F5457AA81FC1}"/>
    <cellStyle name="Normal 9 12" xfId="3080" xr:uid="{4956631A-A66D-4A93-9529-4E942ADE5055}"/>
    <cellStyle name="Normal 9 12 2" xfId="3081" xr:uid="{21E5F12B-E4DB-437C-AC30-8776EC07C007}"/>
    <cellStyle name="Normal 9 12 3" xfId="3082" xr:uid="{B6527E7F-B0BF-4547-A3A6-594FD9F57A24}"/>
    <cellStyle name="Normal 9 12 4" xfId="3083" xr:uid="{7912CB1F-D3CA-4E3A-A5EE-AD0CCA558FEB}"/>
    <cellStyle name="Normal 9 13" xfId="3084" xr:uid="{DF321D0B-BE70-46EA-9F3D-D0CAFD483CDE}"/>
    <cellStyle name="Normal 9 13 2" xfId="3085" xr:uid="{4AEB8025-A768-4183-BDBC-ACFD5E825C56}"/>
    <cellStyle name="Normal 9 14" xfId="3086" xr:uid="{B64DB34F-68A4-4B0D-B770-3770111FDB30}"/>
    <cellStyle name="Normal 9 15" xfId="3087" xr:uid="{B34FD9EE-3B7F-4901-B233-1F424BF57649}"/>
    <cellStyle name="Normal 9 16" xfId="3088" xr:uid="{123BCB2D-3997-45C8-AEB1-644BD5959BB4}"/>
    <cellStyle name="Normal 9 2" xfId="90" xr:uid="{F7573808-8C13-414B-BBB2-3D436CBAAC7E}"/>
    <cellStyle name="Normal 9 2 2" xfId="3729" xr:uid="{6AB024E9-4CF9-4905-B804-1726EE860487}"/>
    <cellStyle name="Normal 9 2 2 2" xfId="4593" xr:uid="{F15642DE-5A72-4124-9936-783AE702DBDC}"/>
    <cellStyle name="Normal 9 2 3" xfId="4594" xr:uid="{59FB8F53-28F9-46E8-A13A-A6D4DC297454}"/>
    <cellStyle name="Normal 9 3" xfId="91" xr:uid="{008F66B8-1E6B-485E-9AD3-1B1DF1EFBA23}"/>
    <cellStyle name="Normal 9 3 10" xfId="3089" xr:uid="{FC2480B4-C843-402B-A40B-A53EAF77A7FB}"/>
    <cellStyle name="Normal 9 3 11" xfId="3090" xr:uid="{A57E73AB-8A05-4224-A8B2-E9B9F0203E4F}"/>
    <cellStyle name="Normal 9 3 2" xfId="3091" xr:uid="{8D7A1C17-62BA-4E39-A13C-B3DADF90C7F7}"/>
    <cellStyle name="Normal 9 3 2 2" xfId="3092" xr:uid="{1F625AB7-79AF-4B81-A553-12BFCD54A685}"/>
    <cellStyle name="Normal 9 3 2 2 2" xfId="3093" xr:uid="{AE7D2235-3E1C-431B-8A18-517E90A8C7C4}"/>
    <cellStyle name="Normal 9 3 2 2 2 2" xfId="3094" xr:uid="{CA5334CB-75A1-4E35-A13B-9DF25EC1586B}"/>
    <cellStyle name="Normal 9 3 2 2 2 2 2" xfId="3095" xr:uid="{0D20282D-7ABA-481A-92CE-1AE69D2B550C}"/>
    <cellStyle name="Normal 9 3 2 2 2 2 2 2" xfId="4186" xr:uid="{3A505A38-C69D-4FB8-96E6-CF48BFFF3BE5}"/>
    <cellStyle name="Normal 9 3 2 2 2 2 2 2 2" xfId="4187" xr:uid="{5AE1DEE9-5B49-43DF-85F0-D302E5F4D0D5}"/>
    <cellStyle name="Normal 9 3 2 2 2 2 2 3" xfId="4188" xr:uid="{11919C1F-BC0C-4596-8065-7F70A1C457B2}"/>
    <cellStyle name="Normal 9 3 2 2 2 2 3" xfId="3096" xr:uid="{9F90EA12-64E8-4D8E-BC62-C4CA85FFB669}"/>
    <cellStyle name="Normal 9 3 2 2 2 2 3 2" xfId="4189" xr:uid="{AF1D2B10-1A54-4567-9AA5-0FC1CED07115}"/>
    <cellStyle name="Normal 9 3 2 2 2 2 4" xfId="3097" xr:uid="{B0367FB5-164B-4680-B8CA-5D8BB91A665E}"/>
    <cellStyle name="Normal 9 3 2 2 2 3" xfId="3098" xr:uid="{8FDC1A98-9530-4A4B-8C25-4344E0E5E704}"/>
    <cellStyle name="Normal 9 3 2 2 2 3 2" xfId="3099" xr:uid="{8AB80BC7-335B-44A3-BC6C-6CE31E79D433}"/>
    <cellStyle name="Normal 9 3 2 2 2 3 2 2" xfId="4190" xr:uid="{66816772-F082-4ABB-88FB-5488057F0794}"/>
    <cellStyle name="Normal 9 3 2 2 2 3 3" xfId="3100" xr:uid="{AAEF3334-BEDF-47CE-8799-0C7348FE568F}"/>
    <cellStyle name="Normal 9 3 2 2 2 3 4" xfId="3101" xr:uid="{3CB85308-4736-45AB-8778-C869CB4AC17F}"/>
    <cellStyle name="Normal 9 3 2 2 2 4" xfId="3102" xr:uid="{D98CF5A0-B62E-4EE4-9E51-B576928A230B}"/>
    <cellStyle name="Normal 9 3 2 2 2 4 2" xfId="4191" xr:uid="{09F3A9A9-6EDC-4D46-950A-8A7EF20F94E7}"/>
    <cellStyle name="Normal 9 3 2 2 2 5" xfId="3103" xr:uid="{9C462FAC-6BBE-4FED-8B8B-403D952E7432}"/>
    <cellStyle name="Normal 9 3 2 2 2 6" xfId="3104" xr:uid="{92843925-B249-4660-A3F0-44169E4B7876}"/>
    <cellStyle name="Normal 9 3 2 2 3" xfId="3105" xr:uid="{80ED47D1-847E-4271-B910-1BFB7A9525FF}"/>
    <cellStyle name="Normal 9 3 2 2 3 2" xfId="3106" xr:uid="{09BDBC72-9922-4ACE-92EB-A40E7AA8580F}"/>
    <cellStyle name="Normal 9 3 2 2 3 2 2" xfId="3107" xr:uid="{28AE4F23-5000-456D-8052-7B09BAEF105B}"/>
    <cellStyle name="Normal 9 3 2 2 3 2 2 2" xfId="4192" xr:uid="{EBF1246F-BE92-489A-897F-5E1A26A4B023}"/>
    <cellStyle name="Normal 9 3 2 2 3 2 2 2 2" xfId="4193" xr:uid="{7AA6D513-8060-4ECC-9BA8-7E0828B468A3}"/>
    <cellStyle name="Normal 9 3 2 2 3 2 2 3" xfId="4194" xr:uid="{29330069-98F4-4F7E-AFFB-1F5C841F5498}"/>
    <cellStyle name="Normal 9 3 2 2 3 2 3" xfId="3108" xr:uid="{4FC94490-C99F-4212-9CCD-C7966C2BD101}"/>
    <cellStyle name="Normal 9 3 2 2 3 2 3 2" xfId="4195" xr:uid="{64942760-86FA-4C3D-8F52-1B20E3F4C7F3}"/>
    <cellStyle name="Normal 9 3 2 2 3 2 4" xfId="3109" xr:uid="{9DD0F9F5-AB62-4221-9D89-BD14E8A06582}"/>
    <cellStyle name="Normal 9 3 2 2 3 3" xfId="3110" xr:uid="{00C0B416-E977-4EFE-8920-B722F0788219}"/>
    <cellStyle name="Normal 9 3 2 2 3 3 2" xfId="4196" xr:uid="{6D7AF069-F7E4-4B99-AC11-E28E6E467388}"/>
    <cellStyle name="Normal 9 3 2 2 3 3 2 2" xfId="4197" xr:uid="{E6195274-46B9-4D8E-AA77-41E2439A68C3}"/>
    <cellStyle name="Normal 9 3 2 2 3 3 3" xfId="4198" xr:uid="{7F98AD00-7E71-434D-AF80-23C2890CC2E3}"/>
    <cellStyle name="Normal 9 3 2 2 3 4" xfId="3111" xr:uid="{E4C7C884-A9A2-4B61-BE63-8844199D8456}"/>
    <cellStyle name="Normal 9 3 2 2 3 4 2" xfId="4199" xr:uid="{DCCCA5F1-6503-4D4D-B765-EA0F5122754E}"/>
    <cellStyle name="Normal 9 3 2 2 3 5" xfId="3112" xr:uid="{ACEDBBFE-1B33-40E3-A5E7-94C44989F32C}"/>
    <cellStyle name="Normal 9 3 2 2 4" xfId="3113" xr:uid="{4953E04B-016A-40F6-AAA3-673135ABA623}"/>
    <cellStyle name="Normal 9 3 2 2 4 2" xfId="3114" xr:uid="{422E1129-E350-4D84-9FC5-3BC85EBAE8BD}"/>
    <cellStyle name="Normal 9 3 2 2 4 2 2" xfId="4200" xr:uid="{BFCC7369-063C-4E97-A9B2-7DA2B4A42825}"/>
    <cellStyle name="Normal 9 3 2 2 4 2 2 2" xfId="4201" xr:uid="{13C60007-A56D-4705-8ABC-E43D4BE2D9DA}"/>
    <cellStyle name="Normal 9 3 2 2 4 2 3" xfId="4202" xr:uid="{BD0BB038-A4B0-467A-B633-24CE8DF16709}"/>
    <cellStyle name="Normal 9 3 2 2 4 3" xfId="3115" xr:uid="{6A228117-6B64-4D45-9882-8599579A3C25}"/>
    <cellStyle name="Normal 9 3 2 2 4 3 2" xfId="4203" xr:uid="{1EE3924D-5124-4B08-816D-8648E2305AA1}"/>
    <cellStyle name="Normal 9 3 2 2 4 4" xfId="3116" xr:uid="{381F1E65-F65C-4F77-91E2-E144F2739C01}"/>
    <cellStyle name="Normal 9 3 2 2 5" xfId="3117" xr:uid="{B87306A3-6BF9-4826-B1D8-01524F7A69FE}"/>
    <cellStyle name="Normal 9 3 2 2 5 2" xfId="3118" xr:uid="{C4CB0800-3C2F-4E2C-8974-2F50A2F9BAA8}"/>
    <cellStyle name="Normal 9 3 2 2 5 2 2" xfId="4204" xr:uid="{62C02DCC-2A63-4504-B3FA-3E896AB9CDB6}"/>
    <cellStyle name="Normal 9 3 2 2 5 3" xfId="3119" xr:uid="{3B04F101-C0A8-4E7E-A646-997199424320}"/>
    <cellStyle name="Normal 9 3 2 2 5 4" xfId="3120" xr:uid="{2FFBAD21-F387-4C16-8F5D-823FC2542EF7}"/>
    <cellStyle name="Normal 9 3 2 2 6" xfId="3121" xr:uid="{9DA24AF9-E209-41F5-BB25-168554B5846D}"/>
    <cellStyle name="Normal 9 3 2 2 6 2" xfId="4205" xr:uid="{B44DC8E4-88F4-4F54-9DBC-503C0E49003A}"/>
    <cellStyle name="Normal 9 3 2 2 7" xfId="3122" xr:uid="{7366EF2A-0189-4C2F-8D9A-A1E74B6CBAD0}"/>
    <cellStyle name="Normal 9 3 2 2 8" xfId="3123" xr:uid="{E3DF2EC9-DB94-484E-A9BA-ED1B1CA51FEC}"/>
    <cellStyle name="Normal 9 3 2 3" xfId="3124" xr:uid="{C64C850F-5E8F-4D52-9D09-194412EF7897}"/>
    <cellStyle name="Normal 9 3 2 3 2" xfId="3125" xr:uid="{0AA1D3EE-E0A0-4AFF-8536-0410F078BF45}"/>
    <cellStyle name="Normal 9 3 2 3 2 2" xfId="3126" xr:uid="{67A21C3E-9CF7-4E67-A682-169A1ED4D11C}"/>
    <cellStyle name="Normal 9 3 2 3 2 2 2" xfId="4206" xr:uid="{787D1003-201F-40AC-87E8-DF731443C8A7}"/>
    <cellStyle name="Normal 9 3 2 3 2 2 2 2" xfId="4207" xr:uid="{FB29ABC8-8EAA-4F51-9595-BA5DF8094E9A}"/>
    <cellStyle name="Normal 9 3 2 3 2 2 3" xfId="4208" xr:uid="{9FE728D4-FB63-4904-BCDD-1767FA03C0B3}"/>
    <cellStyle name="Normal 9 3 2 3 2 3" xfId="3127" xr:uid="{A16849A5-F25A-4F90-A6A1-9823DD793ED2}"/>
    <cellStyle name="Normal 9 3 2 3 2 3 2" xfId="4209" xr:uid="{28245A6C-C95A-4181-929D-23C6BF2A1827}"/>
    <cellStyle name="Normal 9 3 2 3 2 4" xfId="3128" xr:uid="{B290C764-D0F4-4DAD-9136-57063538201E}"/>
    <cellStyle name="Normal 9 3 2 3 3" xfId="3129" xr:uid="{16411477-7419-4CFC-B3E9-A49937CBA693}"/>
    <cellStyle name="Normal 9 3 2 3 3 2" xfId="3130" xr:uid="{60914BC1-9772-4C13-8280-3047F40CB783}"/>
    <cellStyle name="Normal 9 3 2 3 3 2 2" xfId="4210" xr:uid="{C1A7E2D9-9D25-4524-AF97-D2AD745E523F}"/>
    <cellStyle name="Normal 9 3 2 3 3 3" xfId="3131" xr:uid="{47EC0415-A40A-497B-AD68-ACCD02CCDA6D}"/>
    <cellStyle name="Normal 9 3 2 3 3 4" xfId="3132" xr:uid="{C30C5482-2B66-4919-AEEB-A5803D502302}"/>
    <cellStyle name="Normal 9 3 2 3 4" xfId="3133" xr:uid="{4B3C26F4-0A36-467A-83A3-1BCE1D41B9D4}"/>
    <cellStyle name="Normal 9 3 2 3 4 2" xfId="4211" xr:uid="{94F04A49-5E55-4F8E-92AD-182677922D83}"/>
    <cellStyle name="Normal 9 3 2 3 5" xfId="3134" xr:uid="{B3612AE4-3130-40DE-84BA-8E750A609548}"/>
    <cellStyle name="Normal 9 3 2 3 6" xfId="3135" xr:uid="{460B3FAB-FDC6-4C61-8C12-F8FB1E71EA53}"/>
    <cellStyle name="Normal 9 3 2 4" xfId="3136" xr:uid="{99AA91A0-4B9B-48CC-8349-256C172BDC46}"/>
    <cellStyle name="Normal 9 3 2 4 2" xfId="3137" xr:uid="{EED311DB-A10D-40F0-8341-162729F3E27D}"/>
    <cellStyle name="Normal 9 3 2 4 2 2" xfId="3138" xr:uid="{74DD1A77-9B7F-4D88-88F0-5EF7158BD8C2}"/>
    <cellStyle name="Normal 9 3 2 4 2 2 2" xfId="4212" xr:uid="{10B89A92-6E90-47AD-893D-AF7F2D4D7893}"/>
    <cellStyle name="Normal 9 3 2 4 2 2 2 2" xfId="4213" xr:uid="{8374968B-A8E5-4CFB-96AA-9E12472BE409}"/>
    <cellStyle name="Normal 9 3 2 4 2 2 3" xfId="4214" xr:uid="{24068A81-76A3-4185-A5F0-304797E25FA8}"/>
    <cellStyle name="Normal 9 3 2 4 2 3" xfId="3139" xr:uid="{728F09A9-D75C-4DDB-A16B-CDB1AF1FAB4C}"/>
    <cellStyle name="Normal 9 3 2 4 2 3 2" xfId="4215" xr:uid="{8DC23029-5654-44C0-9CFE-4D6072AC841D}"/>
    <cellStyle name="Normal 9 3 2 4 2 4" xfId="3140" xr:uid="{3E8058CA-2DCE-406F-A30E-1743F1144432}"/>
    <cellStyle name="Normal 9 3 2 4 3" xfId="3141" xr:uid="{319A0982-2C0D-410D-B2E3-F35872BDC82E}"/>
    <cellStyle name="Normal 9 3 2 4 3 2" xfId="4216" xr:uid="{5009E225-3FD9-4112-B45F-E128F0DED2DB}"/>
    <cellStyle name="Normal 9 3 2 4 3 2 2" xfId="4217" xr:uid="{7C0F119D-75AD-4AC0-BB77-4D391975143E}"/>
    <cellStyle name="Normal 9 3 2 4 3 3" xfId="4218" xr:uid="{ED628E6C-70F8-47C9-AE0A-3AE361EB430E}"/>
    <cellStyle name="Normal 9 3 2 4 4" xfId="3142" xr:uid="{6631DB07-0F41-42F0-BD8C-11ECF5C5B6CF}"/>
    <cellStyle name="Normal 9 3 2 4 4 2" xfId="4219" xr:uid="{688C82CE-8753-421F-93FC-FE95379284D3}"/>
    <cellStyle name="Normal 9 3 2 4 5" xfId="3143" xr:uid="{AA7FB53A-B0E2-4C34-8DDD-B6BCF1BF6566}"/>
    <cellStyle name="Normal 9 3 2 5" xfId="3144" xr:uid="{5ACA3E54-2BFA-4CE6-8588-E1959AA6DE15}"/>
    <cellStyle name="Normal 9 3 2 5 2" xfId="3145" xr:uid="{B14E72B1-FAF6-4777-A7A4-8A8B8E424B36}"/>
    <cellStyle name="Normal 9 3 2 5 2 2" xfId="4220" xr:uid="{C175DA6B-E837-41A8-9B1F-73AAC637EA06}"/>
    <cellStyle name="Normal 9 3 2 5 2 2 2" xfId="4221" xr:uid="{E1BDCBD4-B118-4499-A88A-308F3C2A30F1}"/>
    <cellStyle name="Normal 9 3 2 5 2 3" xfId="4222" xr:uid="{6788F4F2-B0E6-40DB-B60C-871254BFE1ED}"/>
    <cellStyle name="Normal 9 3 2 5 3" xfId="3146" xr:uid="{B1BB9D1A-BC9A-4586-B864-2C4AF00ECE81}"/>
    <cellStyle name="Normal 9 3 2 5 3 2" xfId="4223" xr:uid="{0F13D503-C841-4D6A-81D9-A0BADAFFAC6D}"/>
    <cellStyle name="Normal 9 3 2 5 4" xfId="3147" xr:uid="{5A67C2DA-E91F-4C72-98EA-D2C2A0239D42}"/>
    <cellStyle name="Normal 9 3 2 6" xfId="3148" xr:uid="{4EFBC384-791A-4EB1-BCDF-DD7BB11C45DA}"/>
    <cellStyle name="Normal 9 3 2 6 2" xfId="3149" xr:uid="{6453816D-6828-48FD-8E6A-3C2703CB9E32}"/>
    <cellStyle name="Normal 9 3 2 6 2 2" xfId="4224" xr:uid="{6CC8A4A7-F387-466A-8433-86FB46775E38}"/>
    <cellStyle name="Normal 9 3 2 6 3" xfId="3150" xr:uid="{1332B1C4-AC3A-41EF-B466-51C88F941A59}"/>
    <cellStyle name="Normal 9 3 2 6 4" xfId="3151" xr:uid="{23893395-33BE-459D-8980-03C13E68B1B1}"/>
    <cellStyle name="Normal 9 3 2 7" xfId="3152" xr:uid="{DEF5970B-5F09-4C36-97E4-1CDCA6E2E2AF}"/>
    <cellStyle name="Normal 9 3 2 7 2" xfId="4225" xr:uid="{DF8EBE05-4913-48E6-908E-302923508EDC}"/>
    <cellStyle name="Normal 9 3 2 8" xfId="3153" xr:uid="{53AC7903-C31C-423D-AAA4-1B8197013D1D}"/>
    <cellStyle name="Normal 9 3 2 9" xfId="3154" xr:uid="{5C8EDD01-094B-47CA-A1C0-834BE02A08D3}"/>
    <cellStyle name="Normal 9 3 3" xfId="3155" xr:uid="{ECE848D1-900D-4AF3-8139-9EE28EE0C2E0}"/>
    <cellStyle name="Normal 9 3 3 2" xfId="3156" xr:uid="{6E615CEB-6E03-4866-A3BA-D2A3EC0D628D}"/>
    <cellStyle name="Normal 9 3 3 2 2" xfId="3157" xr:uid="{A0D09B44-B3BD-441A-A387-9160D4A890E3}"/>
    <cellStyle name="Normal 9 3 3 2 2 2" xfId="3158" xr:uid="{ABEFBFC3-8306-49B8-9C5B-DD33395C489C}"/>
    <cellStyle name="Normal 9 3 3 2 2 2 2" xfId="4226" xr:uid="{854C794A-FDB5-4328-88FE-EB41907A1930}"/>
    <cellStyle name="Normal 9 3 3 2 2 2 2 2" xfId="4227" xr:uid="{3EA7543B-724C-4CE5-AD23-60F3C167009F}"/>
    <cellStyle name="Normal 9 3 3 2 2 2 3" xfId="4228" xr:uid="{CDC1FB03-1A77-427C-A6BE-34F1DBFBDD61}"/>
    <cellStyle name="Normal 9 3 3 2 2 3" xfId="3159" xr:uid="{DA7CEBFD-CF12-4B44-B5D3-5BA417C05A74}"/>
    <cellStyle name="Normal 9 3 3 2 2 3 2" xfId="4229" xr:uid="{3B0ECE23-31A5-4AD1-A343-FBB9E6C2A3B1}"/>
    <cellStyle name="Normal 9 3 3 2 2 4" xfId="3160" xr:uid="{24C8DA64-96CE-4B5E-AE04-2AB20AA754DD}"/>
    <cellStyle name="Normal 9 3 3 2 3" xfId="3161" xr:uid="{BD846EB8-7123-404C-A767-50D67D6CC37F}"/>
    <cellStyle name="Normal 9 3 3 2 3 2" xfId="3162" xr:uid="{C3E8FD2D-D610-4C38-8A11-1BE400D1C25D}"/>
    <cellStyle name="Normal 9 3 3 2 3 2 2" xfId="4230" xr:uid="{0B0447E7-5AAA-4E78-91D0-CD7BA86DD9FE}"/>
    <cellStyle name="Normal 9 3 3 2 3 3" xfId="3163" xr:uid="{7E43D1E8-CD91-4987-977F-46EC76BAA945}"/>
    <cellStyle name="Normal 9 3 3 2 3 4" xfId="3164" xr:uid="{9CB048B0-B248-4E3A-A2A5-011BE9D19868}"/>
    <cellStyle name="Normal 9 3 3 2 4" xfId="3165" xr:uid="{F5B6F0FE-3C95-4483-A151-F33EA59A1D49}"/>
    <cellStyle name="Normal 9 3 3 2 4 2" xfId="4231" xr:uid="{EB7C56C9-4639-4803-A637-2BD885A248C8}"/>
    <cellStyle name="Normal 9 3 3 2 5" xfId="3166" xr:uid="{4ADCFB3D-B944-482B-B84A-215914F5055D}"/>
    <cellStyle name="Normal 9 3 3 2 6" xfId="3167" xr:uid="{BBA1280D-F318-4468-B94D-6D4CA03ED6E4}"/>
    <cellStyle name="Normal 9 3 3 3" xfId="3168" xr:uid="{BC81855F-0F90-4832-9BD4-E66BB6369CFA}"/>
    <cellStyle name="Normal 9 3 3 3 2" xfId="3169" xr:uid="{C338D448-B030-47AD-96EE-F70AE86C234E}"/>
    <cellStyle name="Normal 9 3 3 3 2 2" xfId="3170" xr:uid="{437C3D82-BEB9-4A18-8EEA-28B9F69743FC}"/>
    <cellStyle name="Normal 9 3 3 3 2 2 2" xfId="4232" xr:uid="{DB10B283-5A8A-4E47-97D7-F2F21350D675}"/>
    <cellStyle name="Normal 9 3 3 3 2 2 2 2" xfId="4233" xr:uid="{0A1545CB-B986-4313-8AF0-F4AF52C6CD4A}"/>
    <cellStyle name="Normal 9 3 3 3 2 2 2 2 2" xfId="4766" xr:uid="{150BC88E-5DFC-4131-B0DF-B94D315A8BE8}"/>
    <cellStyle name="Normal 9 3 3 3 2 2 3" xfId="4234" xr:uid="{3D55150F-A3B4-4422-A36C-ACD11D540A7D}"/>
    <cellStyle name="Normal 9 3 3 3 2 2 3 2" xfId="4767" xr:uid="{53D5E924-DE1A-4688-B20C-721B7B0B99CA}"/>
    <cellStyle name="Normal 9 3 3 3 2 3" xfId="3171" xr:uid="{45B4DC90-E5FC-4A7B-A504-DCE85F1B13EC}"/>
    <cellStyle name="Normal 9 3 3 3 2 3 2" xfId="4235" xr:uid="{042A1AE1-C458-445C-B61F-DB6578F12550}"/>
    <cellStyle name="Normal 9 3 3 3 2 3 2 2" xfId="4769" xr:uid="{AE730C72-4E24-4DEA-85D9-D2282C57C9EE}"/>
    <cellStyle name="Normal 9 3 3 3 2 3 3" xfId="4768" xr:uid="{C070011F-E5CD-4F44-8666-A5002348392D}"/>
    <cellStyle name="Normal 9 3 3 3 2 4" xfId="3172" xr:uid="{C9891E66-1C24-490E-A9B8-443EEBEF03A4}"/>
    <cellStyle name="Normal 9 3 3 3 2 4 2" xfId="4770" xr:uid="{B63E4DCA-01C7-40C0-9CFB-C52B92E889E2}"/>
    <cellStyle name="Normal 9 3 3 3 3" xfId="3173" xr:uid="{8821575E-24B2-4D98-907B-6BF099D7E9FC}"/>
    <cellStyle name="Normal 9 3 3 3 3 2" xfId="4236" xr:uid="{49B4CF10-6815-4829-B77A-27FEAC31B1C9}"/>
    <cellStyle name="Normal 9 3 3 3 3 2 2" xfId="4237" xr:uid="{E19A06D5-FA52-4C30-853E-B2F6D006737B}"/>
    <cellStyle name="Normal 9 3 3 3 3 2 2 2" xfId="4773" xr:uid="{D5E1F251-0C1D-4B18-BE68-69E9001B6318}"/>
    <cellStyle name="Normal 9 3 3 3 3 2 3" xfId="4772" xr:uid="{6E7BCC7D-C307-49C8-AD94-80F2529C0E71}"/>
    <cellStyle name="Normal 9 3 3 3 3 3" xfId="4238" xr:uid="{404B891B-C2DE-4B35-AAEC-A4C6E4E7C96E}"/>
    <cellStyle name="Normal 9 3 3 3 3 3 2" xfId="4774" xr:uid="{7125E443-1A05-4FB0-80EB-DB7FB11F1FFE}"/>
    <cellStyle name="Normal 9 3 3 3 3 4" xfId="4771" xr:uid="{12D45756-453E-4F2E-B7FC-E10AEA65A6BC}"/>
    <cellStyle name="Normal 9 3 3 3 4" xfId="3174" xr:uid="{2F99F2A1-360C-4DFC-8D44-12001983D8B2}"/>
    <cellStyle name="Normal 9 3 3 3 4 2" xfId="4239" xr:uid="{7A73C9D0-5B17-45AC-B6B3-7F24061640A0}"/>
    <cellStyle name="Normal 9 3 3 3 4 2 2" xfId="4776" xr:uid="{32B654B5-09BE-45D3-B083-BDDBC283683F}"/>
    <cellStyle name="Normal 9 3 3 3 4 3" xfId="4775" xr:uid="{A23155C1-99A8-456E-BB40-B7E85B6E18E6}"/>
    <cellStyle name="Normal 9 3 3 3 5" xfId="3175" xr:uid="{271CCB6C-DDFC-4082-95B3-88951C53C276}"/>
    <cellStyle name="Normal 9 3 3 3 5 2" xfId="4777" xr:uid="{76B50AC3-6F90-49B6-89A1-BAC30190776B}"/>
    <cellStyle name="Normal 9 3 3 4" xfId="3176" xr:uid="{56C52414-05F9-47EF-997F-6DE1520AE6A3}"/>
    <cellStyle name="Normal 9 3 3 4 2" xfId="3177" xr:uid="{49822A43-02E1-4AD5-B700-6FC1ADA41B19}"/>
    <cellStyle name="Normal 9 3 3 4 2 2" xfId="4240" xr:uid="{B798A611-98DA-42FA-BA0C-A264191B7D84}"/>
    <cellStyle name="Normal 9 3 3 4 2 2 2" xfId="4241" xr:uid="{6C4AE40F-C353-4892-9C23-CC4254D42843}"/>
    <cellStyle name="Normal 9 3 3 4 2 2 2 2" xfId="4781" xr:uid="{D3276AC9-150E-4D3C-977E-023AB68BFF15}"/>
    <cellStyle name="Normal 9 3 3 4 2 2 3" xfId="4780" xr:uid="{4C647122-5F20-4D04-9711-BE59226D98AC}"/>
    <cellStyle name="Normal 9 3 3 4 2 3" xfId="4242" xr:uid="{4398BB4D-021E-433B-84FF-A0A764F8ECA8}"/>
    <cellStyle name="Normal 9 3 3 4 2 3 2" xfId="4782" xr:uid="{6F2D81E9-E012-4FB5-9CCB-6353803E06D7}"/>
    <cellStyle name="Normal 9 3 3 4 2 4" xfId="4779" xr:uid="{BE170464-E02C-4FB0-A8A9-16897D6CD218}"/>
    <cellStyle name="Normal 9 3 3 4 3" xfId="3178" xr:uid="{C9F0C8DF-CB6A-41AD-97B5-8BA8805FDA7C}"/>
    <cellStyle name="Normal 9 3 3 4 3 2" xfId="4243" xr:uid="{E7D846BA-9014-4C07-B2E9-09C3CD43E219}"/>
    <cellStyle name="Normal 9 3 3 4 3 2 2" xfId="4784" xr:uid="{45686BBB-510F-42F1-8341-167FC5589193}"/>
    <cellStyle name="Normal 9 3 3 4 3 3" xfId="4783" xr:uid="{EAA0846D-CA4B-4695-A8B9-8FDAA022BA68}"/>
    <cellStyle name="Normal 9 3 3 4 4" xfId="3179" xr:uid="{5102F1E6-14EB-40FE-AFD0-82FA82AE5868}"/>
    <cellStyle name="Normal 9 3 3 4 4 2" xfId="4785" xr:uid="{7DA1CF14-EE48-4C5E-BEA5-A99FB2598620}"/>
    <cellStyle name="Normal 9 3 3 4 5" xfId="4778" xr:uid="{67BF4FA4-7381-4EAF-9B33-0FB830DA20E0}"/>
    <cellStyle name="Normal 9 3 3 5" xfId="3180" xr:uid="{0D69A4D5-B99B-4526-9BCA-527EA8AC21E4}"/>
    <cellStyle name="Normal 9 3 3 5 2" xfId="3181" xr:uid="{15CAA338-4AA3-43B3-B528-CA710BAF4666}"/>
    <cellStyle name="Normal 9 3 3 5 2 2" xfId="4244" xr:uid="{2672FCB5-1F27-4ED4-8645-991D2B1067B2}"/>
    <cellStyle name="Normal 9 3 3 5 2 2 2" xfId="4788" xr:uid="{76A82263-FA1D-4A92-BED0-D967E882D3C6}"/>
    <cellStyle name="Normal 9 3 3 5 2 3" xfId="4787" xr:uid="{988A0E7F-58EA-4344-82B0-0E38767D84C2}"/>
    <cellStyle name="Normal 9 3 3 5 3" xfId="3182" xr:uid="{99B2A3D7-7298-4EC6-A71C-ACFF8FE0A913}"/>
    <cellStyle name="Normal 9 3 3 5 3 2" xfId="4789" xr:uid="{F0F0343F-DB0E-443A-B0B4-7D6FF9B7D71A}"/>
    <cellStyle name="Normal 9 3 3 5 4" xfId="3183" xr:uid="{FA695710-EECD-4174-BB81-36586FA1AB46}"/>
    <cellStyle name="Normal 9 3 3 5 4 2" xfId="4790" xr:uid="{ABC8BB09-5755-47C6-968F-D4198D991BF9}"/>
    <cellStyle name="Normal 9 3 3 5 5" xfId="4786" xr:uid="{36E525DE-2E16-405D-BA4B-EF69E2BBA09A}"/>
    <cellStyle name="Normal 9 3 3 6" xfId="3184" xr:uid="{D32ABF35-8C7F-47D3-AC47-008A1011B49E}"/>
    <cellStyle name="Normal 9 3 3 6 2" xfId="4245" xr:uid="{6EF6E3B0-9D60-4D39-98A9-31AED10F6A8C}"/>
    <cellStyle name="Normal 9 3 3 6 2 2" xfId="4792" xr:uid="{A1A172BD-B9A9-4D68-8EE8-A72C49C865AA}"/>
    <cellStyle name="Normal 9 3 3 6 3" xfId="4791" xr:uid="{F8841B86-FE92-4F95-9217-D1EF2F1FE2FA}"/>
    <cellStyle name="Normal 9 3 3 7" xfId="3185" xr:uid="{052B969B-F773-4858-BDF1-6383F17348C4}"/>
    <cellStyle name="Normal 9 3 3 7 2" xfId="4793" xr:uid="{4CD25031-A9F7-4C75-8211-3747A60E7AFB}"/>
    <cellStyle name="Normal 9 3 3 8" xfId="3186" xr:uid="{2AFF927D-B89B-4573-8690-AF6E5C9A76E9}"/>
    <cellStyle name="Normal 9 3 3 8 2" xfId="4794" xr:uid="{5AC57E0A-F577-4E28-BDB6-682510C48920}"/>
    <cellStyle name="Normal 9 3 4" xfId="3187" xr:uid="{8793002B-E93A-4E8B-8534-F778D1A2F332}"/>
    <cellStyle name="Normal 9 3 4 2" xfId="3188" xr:uid="{DAF0A4BA-C1DA-4312-B434-4FC6BD1B30B8}"/>
    <cellStyle name="Normal 9 3 4 2 2" xfId="3189" xr:uid="{785E76CB-C1E5-4BD0-94C4-8450E24FE9D4}"/>
    <cellStyle name="Normal 9 3 4 2 2 2" xfId="3190" xr:uid="{CB538B7C-66E6-43AD-B432-E72343F68AB9}"/>
    <cellStyle name="Normal 9 3 4 2 2 2 2" xfId="4246" xr:uid="{32323ED3-F7C5-40BE-B601-B281DAE2A8A8}"/>
    <cellStyle name="Normal 9 3 4 2 2 2 2 2" xfId="4799" xr:uid="{5D7A45E6-2C86-488A-888D-56F0E6F60231}"/>
    <cellStyle name="Normal 9 3 4 2 2 2 3" xfId="4798" xr:uid="{99C2A693-42EA-4BF4-9347-1C539723853E}"/>
    <cellStyle name="Normal 9 3 4 2 2 3" xfId="3191" xr:uid="{42976E91-C9C3-4062-9DD7-B1088608A6B5}"/>
    <cellStyle name="Normal 9 3 4 2 2 3 2" xfId="4800" xr:uid="{DF4DC61A-FE56-4463-8138-3EBEE07D9036}"/>
    <cellStyle name="Normal 9 3 4 2 2 4" xfId="3192" xr:uid="{18FC1787-DC3E-4E50-9986-798751F4DDBD}"/>
    <cellStyle name="Normal 9 3 4 2 2 4 2" xfId="4801" xr:uid="{EFD08BB7-6CD0-4BAD-BC8D-5283FEBFF97D}"/>
    <cellStyle name="Normal 9 3 4 2 2 5" xfId="4797" xr:uid="{8900D0F4-4097-4923-A078-6EDCAF0CF557}"/>
    <cellStyle name="Normal 9 3 4 2 3" xfId="3193" xr:uid="{8BC1C850-636F-410B-B09D-514628898C8E}"/>
    <cellStyle name="Normal 9 3 4 2 3 2" xfId="4247" xr:uid="{416DC236-F186-4F9C-8217-D81AAA6CBCDD}"/>
    <cellStyle name="Normal 9 3 4 2 3 2 2" xfId="4803" xr:uid="{7DB6542B-16A9-4DC3-84AC-26D75208198C}"/>
    <cellStyle name="Normal 9 3 4 2 3 3" xfId="4802" xr:uid="{04EA93DF-9E56-499C-88D7-38520FE1F59A}"/>
    <cellStyle name="Normal 9 3 4 2 4" xfId="3194" xr:uid="{B5C065E7-6C53-4FD1-93C3-1B4F3053A508}"/>
    <cellStyle name="Normal 9 3 4 2 4 2" xfId="4804" xr:uid="{6D7F9BB2-39CC-44B9-A1A3-012F57B24223}"/>
    <cellStyle name="Normal 9 3 4 2 5" xfId="3195" xr:uid="{19EC0AAC-CC1C-4BE5-812D-A584E0B2304F}"/>
    <cellStyle name="Normal 9 3 4 2 5 2" xfId="4805" xr:uid="{90585BD2-A5E3-4400-BA00-1438020B2F6C}"/>
    <cellStyle name="Normal 9 3 4 2 6" xfId="4796" xr:uid="{4C881720-82B4-473C-8887-EFEDD8758A0C}"/>
    <cellStyle name="Normal 9 3 4 3" xfId="3196" xr:uid="{B186325D-020D-4351-AF85-5B6AEAC4B0F3}"/>
    <cellStyle name="Normal 9 3 4 3 2" xfId="3197" xr:uid="{1C1EC36C-C99A-4F09-A037-3DCDF5CA2E0E}"/>
    <cellStyle name="Normal 9 3 4 3 2 2" xfId="4248" xr:uid="{7488C58F-617D-40CB-99DC-3F36B39E5F9E}"/>
    <cellStyle name="Normal 9 3 4 3 2 2 2" xfId="4808" xr:uid="{7997DD49-3BC2-4DE2-9EB9-6E9CFA6C46CB}"/>
    <cellStyle name="Normal 9 3 4 3 2 3" xfId="4807" xr:uid="{403D84C1-214D-497F-8CBE-FC2181FBC170}"/>
    <cellStyle name="Normal 9 3 4 3 3" xfId="3198" xr:uid="{4C4AEED9-74A8-446D-9FF6-85F1D63DD47F}"/>
    <cellStyle name="Normal 9 3 4 3 3 2" xfId="4809" xr:uid="{863B47FF-CFC3-4F05-88DA-14F5091F2FCF}"/>
    <cellStyle name="Normal 9 3 4 3 4" xfId="3199" xr:uid="{94F77904-E858-40B4-8756-717D656D865A}"/>
    <cellStyle name="Normal 9 3 4 3 4 2" xfId="4810" xr:uid="{A9A21970-00AD-4CA3-ACE7-D5E8BCC76420}"/>
    <cellStyle name="Normal 9 3 4 3 5" xfId="4806" xr:uid="{87B67FB9-18FA-4691-806E-AE1A4C7F4912}"/>
    <cellStyle name="Normal 9 3 4 4" xfId="3200" xr:uid="{CF1E4967-CC67-435E-9B8B-576401BDFF0D}"/>
    <cellStyle name="Normal 9 3 4 4 2" xfId="3201" xr:uid="{B9A67F6D-7A60-4A78-8690-94BE72FD71BD}"/>
    <cellStyle name="Normal 9 3 4 4 2 2" xfId="4812" xr:uid="{ECC33E86-1B7D-46C8-9E1A-29FA212C6B90}"/>
    <cellStyle name="Normal 9 3 4 4 3" xfId="3202" xr:uid="{E63283C4-BD1B-42BF-8432-725E4BC2F610}"/>
    <cellStyle name="Normal 9 3 4 4 3 2" xfId="4813" xr:uid="{91026301-5D29-4B09-AD9D-7CE8C9027A19}"/>
    <cellStyle name="Normal 9 3 4 4 4" xfId="3203" xr:uid="{88B826F1-3A5B-4C0A-B80D-592416E4683F}"/>
    <cellStyle name="Normal 9 3 4 4 4 2" xfId="4814" xr:uid="{39FDDAF9-394A-4A36-8210-B6CDE5E6311D}"/>
    <cellStyle name="Normal 9 3 4 4 5" xfId="4811" xr:uid="{86CE6081-122E-42DA-A55E-527A0DEAE8B6}"/>
    <cellStyle name="Normal 9 3 4 5" xfId="3204" xr:uid="{4672815B-2973-4951-A863-7217C467FD8C}"/>
    <cellStyle name="Normal 9 3 4 5 2" xfId="4815" xr:uid="{9A50C3EF-AEB9-46DF-B2B3-97C8B3014A00}"/>
    <cellStyle name="Normal 9 3 4 6" xfId="3205" xr:uid="{21DB8D22-F329-4EF3-9895-53B7F11B1D26}"/>
    <cellStyle name="Normal 9 3 4 6 2" xfId="4816" xr:uid="{C817FC40-2B31-446A-83F9-1F94D6736CAB}"/>
    <cellStyle name="Normal 9 3 4 7" xfId="3206" xr:uid="{71597CA1-52A0-4FB1-9E93-109EB558059C}"/>
    <cellStyle name="Normal 9 3 4 7 2" xfId="4817" xr:uid="{AD8F4F86-EBCE-4B88-B14F-A532D3B74398}"/>
    <cellStyle name="Normal 9 3 4 8" xfId="4795" xr:uid="{3AC38D5E-5264-4299-9486-FFDF97029585}"/>
    <cellStyle name="Normal 9 3 5" xfId="3207" xr:uid="{1EA3C566-2B81-481E-A24A-59AD7EAECC37}"/>
    <cellStyle name="Normal 9 3 5 2" xfId="3208" xr:uid="{B7DE4AC3-2575-46E3-8670-B772677D015D}"/>
    <cellStyle name="Normal 9 3 5 2 2" xfId="3209" xr:uid="{61FD2D52-7A80-4437-80E4-05ECD1B9A4E9}"/>
    <cellStyle name="Normal 9 3 5 2 2 2" xfId="4249" xr:uid="{204C63B7-0E09-4D67-B71C-BC18642C3172}"/>
    <cellStyle name="Normal 9 3 5 2 2 2 2" xfId="4250" xr:uid="{7634D6C1-F117-4477-84F8-DB20BC6FD28A}"/>
    <cellStyle name="Normal 9 3 5 2 2 2 2 2" xfId="4822" xr:uid="{3C14A106-34FA-450B-BBA0-0BF8485FCD67}"/>
    <cellStyle name="Normal 9 3 5 2 2 2 3" xfId="4821" xr:uid="{FFC0F5B7-1DB0-4AEE-B5ED-DBC1637CAF09}"/>
    <cellStyle name="Normal 9 3 5 2 2 3" xfId="4251" xr:uid="{D693493A-735E-418F-94B1-355DEEEB05FF}"/>
    <cellStyle name="Normal 9 3 5 2 2 3 2" xfId="4823" xr:uid="{C613F15A-BCD1-4885-9643-363355334597}"/>
    <cellStyle name="Normal 9 3 5 2 2 4" xfId="4820" xr:uid="{A2A42188-D388-41C6-8465-835546B47EAD}"/>
    <cellStyle name="Normal 9 3 5 2 3" xfId="3210" xr:uid="{58F11CA7-395A-4641-8473-494BDE99591C}"/>
    <cellStyle name="Normal 9 3 5 2 3 2" xfId="4252" xr:uid="{2A30F01F-E4EB-4E58-889A-2F68568A23CF}"/>
    <cellStyle name="Normal 9 3 5 2 3 2 2" xfId="4825" xr:uid="{EC573AEB-985C-4E08-BD33-00A400ED8F1E}"/>
    <cellStyle name="Normal 9 3 5 2 3 3" xfId="4824" xr:uid="{8A395F02-E632-4A37-AE22-1969A502E47F}"/>
    <cellStyle name="Normal 9 3 5 2 4" xfId="3211" xr:uid="{8E6892D5-CEBE-46CD-9328-9F3A926FFA53}"/>
    <cellStyle name="Normal 9 3 5 2 4 2" xfId="4826" xr:uid="{992F5E9A-61C4-4B1A-B317-E90D6D6E1BA5}"/>
    <cellStyle name="Normal 9 3 5 2 5" xfId="4819" xr:uid="{CD4BF9D3-CBBF-4CBA-B8E6-F71461757DC1}"/>
    <cellStyle name="Normal 9 3 5 3" xfId="3212" xr:uid="{8957C091-A4CA-4318-AAE3-651B4AA774E1}"/>
    <cellStyle name="Normal 9 3 5 3 2" xfId="3213" xr:uid="{6E02F0E9-535A-4CC8-9DD9-FCF31A624EC6}"/>
    <cellStyle name="Normal 9 3 5 3 2 2" xfId="4253" xr:uid="{2445D543-A42D-4E77-B9BF-47ED8907AE44}"/>
    <cellStyle name="Normal 9 3 5 3 2 2 2" xfId="4829" xr:uid="{7E02729A-118A-4E2C-A4EE-B980E8EC579D}"/>
    <cellStyle name="Normal 9 3 5 3 2 3" xfId="4828" xr:uid="{CDA5DA6A-B7E3-4F65-AEDE-CD360D2880F0}"/>
    <cellStyle name="Normal 9 3 5 3 3" xfId="3214" xr:uid="{E39449A6-BB8E-418D-8406-E29D77E9BE65}"/>
    <cellStyle name="Normal 9 3 5 3 3 2" xfId="4830" xr:uid="{5CAC4E2D-0228-4C2B-B47C-E71DD23155B6}"/>
    <cellStyle name="Normal 9 3 5 3 4" xfId="3215" xr:uid="{1DFE96B6-84DA-4861-A0F1-1351C653A373}"/>
    <cellStyle name="Normal 9 3 5 3 4 2" xfId="4831" xr:uid="{FF9186C3-0A95-4108-ABC6-53A5FD7AA728}"/>
    <cellStyle name="Normal 9 3 5 3 5" xfId="4827" xr:uid="{49B17A0D-5D9F-4B3B-B2B7-6AEF7E7F996C}"/>
    <cellStyle name="Normal 9 3 5 4" xfId="3216" xr:uid="{CFD5511B-0576-455C-8BC6-6DD1166DEA14}"/>
    <cellStyle name="Normal 9 3 5 4 2" xfId="4254" xr:uid="{BBEB72B4-8BAA-416A-9EDB-1D08B23444F0}"/>
    <cellStyle name="Normal 9 3 5 4 2 2" xfId="4833" xr:uid="{4E3E910F-182C-4316-8143-80A633284E7A}"/>
    <cellStyle name="Normal 9 3 5 4 3" xfId="4832" xr:uid="{D8B87C2B-EF2C-41E0-AF09-B5BFBF7EE966}"/>
    <cellStyle name="Normal 9 3 5 5" xfId="3217" xr:uid="{46E75AB5-8D23-449F-91E3-C67771DD4C64}"/>
    <cellStyle name="Normal 9 3 5 5 2" xfId="4834" xr:uid="{E2616B2D-0E99-495B-8C85-C8AA4A6339B2}"/>
    <cellStyle name="Normal 9 3 5 6" xfId="3218" xr:uid="{EB1AB732-F22C-4A49-888C-6C6BE7A93116}"/>
    <cellStyle name="Normal 9 3 5 6 2" xfId="4835" xr:uid="{A2549FB2-F50B-4ED8-BF3B-6739829CB79C}"/>
    <cellStyle name="Normal 9 3 5 7" xfId="4818" xr:uid="{081E4893-9C45-4FF0-8F9C-97F8D8C97037}"/>
    <cellStyle name="Normal 9 3 6" xfId="3219" xr:uid="{963DADF4-2F38-41EC-88ED-7AF8A5498DF4}"/>
    <cellStyle name="Normal 9 3 6 2" xfId="3220" xr:uid="{54D8DB5B-223B-4DCA-8EB4-4C529CE4096C}"/>
    <cellStyle name="Normal 9 3 6 2 2" xfId="3221" xr:uid="{0F5224D1-7311-47F8-AC08-DBD5E0E48F12}"/>
    <cellStyle name="Normal 9 3 6 2 2 2" xfId="4255" xr:uid="{21004C0E-34E3-4883-A2B6-D500CDF70413}"/>
    <cellStyle name="Normal 9 3 6 2 2 2 2" xfId="4839" xr:uid="{D3C339A2-0DD0-4800-A63D-EAEB1D78A5D3}"/>
    <cellStyle name="Normal 9 3 6 2 2 3" xfId="4838" xr:uid="{B42CAD74-7D0C-4BBF-B871-06230FE64DEF}"/>
    <cellStyle name="Normal 9 3 6 2 3" xfId="3222" xr:uid="{A93CAA1E-E69E-433C-BA2E-CFA548AF1911}"/>
    <cellStyle name="Normal 9 3 6 2 3 2" xfId="4840" xr:uid="{DAAF823C-DD82-4444-8AEC-00A086287353}"/>
    <cellStyle name="Normal 9 3 6 2 4" xfId="3223" xr:uid="{BE5D9B28-BAD9-486E-BE28-140353D73E5A}"/>
    <cellStyle name="Normal 9 3 6 2 4 2" xfId="4841" xr:uid="{A85ABBB4-29AF-46F8-B1B8-4F72F28FE7C4}"/>
    <cellStyle name="Normal 9 3 6 2 5" xfId="4837" xr:uid="{95EA4408-727A-4048-B0C2-019188C7B3DD}"/>
    <cellStyle name="Normal 9 3 6 3" xfId="3224" xr:uid="{4406D882-3405-4F76-98D4-7CB0F5A289D1}"/>
    <cellStyle name="Normal 9 3 6 3 2" xfId="4256" xr:uid="{665CA504-1900-41A0-8BEF-11E43943E8EA}"/>
    <cellStyle name="Normal 9 3 6 3 2 2" xfId="4843" xr:uid="{8217C119-2E32-4551-87F0-A7F9C39B5A1F}"/>
    <cellStyle name="Normal 9 3 6 3 3" xfId="4842" xr:uid="{B590BF92-84D9-4F88-A515-DD4DE2796B35}"/>
    <cellStyle name="Normal 9 3 6 4" xfId="3225" xr:uid="{10EF7640-A7C1-464B-B965-FF08436AD502}"/>
    <cellStyle name="Normal 9 3 6 4 2" xfId="4844" xr:uid="{3CB85FFE-0A12-438F-A3BC-5FF2D5644F02}"/>
    <cellStyle name="Normal 9 3 6 5" xfId="3226" xr:uid="{C23B1110-DB07-475E-834A-88636B223B9F}"/>
    <cellStyle name="Normal 9 3 6 5 2" xfId="4845" xr:uid="{22296C25-D0CB-465D-9A6A-1CA654147A8D}"/>
    <cellStyle name="Normal 9 3 6 6" xfId="4836" xr:uid="{DE7CB04B-DDE2-44D9-ADDE-47C14C576E86}"/>
    <cellStyle name="Normal 9 3 7" xfId="3227" xr:uid="{5A0427B8-5CDB-4F67-A4E7-087215100BEB}"/>
    <cellStyle name="Normal 9 3 7 2" xfId="3228" xr:uid="{E45CF1EC-6CD0-488D-8DA8-EDA08110F3E7}"/>
    <cellStyle name="Normal 9 3 7 2 2" xfId="4257" xr:uid="{727969E7-B797-4821-AEC9-89BCF18E60AD}"/>
    <cellStyle name="Normal 9 3 7 2 2 2" xfId="4848" xr:uid="{6E0088C3-5F08-42D9-84F2-6CD382673EF0}"/>
    <cellStyle name="Normal 9 3 7 2 3" xfId="4847" xr:uid="{B12338DE-4826-4FA9-80C0-6C9E31E2103C}"/>
    <cellStyle name="Normal 9 3 7 3" xfId="3229" xr:uid="{6E117DDB-DB58-4082-A7BF-0908FCA2CCC7}"/>
    <cellStyle name="Normal 9 3 7 3 2" xfId="4849" xr:uid="{14F9881E-C8DA-4529-8299-F8FB5182945B}"/>
    <cellStyle name="Normal 9 3 7 4" xfId="3230" xr:uid="{C4799515-7C70-4321-A4B9-FB3753EC7810}"/>
    <cellStyle name="Normal 9 3 7 4 2" xfId="4850" xr:uid="{CCA524BD-D416-4E75-AA02-F669A6D0DC7E}"/>
    <cellStyle name="Normal 9 3 7 5" xfId="4846" xr:uid="{6AADDB27-D5B2-4A5C-840F-6FCBDBC49A83}"/>
    <cellStyle name="Normal 9 3 8" xfId="3231" xr:uid="{75225C44-7B22-4EEC-BB49-6CC3C652A186}"/>
    <cellStyle name="Normal 9 3 8 2" xfId="3232" xr:uid="{FC4E0178-F33F-4A8B-BB2B-F496501BF270}"/>
    <cellStyle name="Normal 9 3 8 2 2" xfId="4852" xr:uid="{0CD18160-B46C-47FE-B633-DCC7CC5868DB}"/>
    <cellStyle name="Normal 9 3 8 3" xfId="3233" xr:uid="{845A2133-EF5C-48C3-A5B3-97E725A355FA}"/>
    <cellStyle name="Normal 9 3 8 3 2" xfId="4853" xr:uid="{83A0CDB6-C04E-4155-9639-39AD889CAEC0}"/>
    <cellStyle name="Normal 9 3 8 4" xfId="3234" xr:uid="{3393A20B-E1AB-467E-B73F-E930EBE34383}"/>
    <cellStyle name="Normal 9 3 8 4 2" xfId="4854" xr:uid="{92D5E84C-073F-4067-B09C-417A42BCEAD5}"/>
    <cellStyle name="Normal 9 3 8 5" xfId="4851" xr:uid="{F233F40F-1C86-4EA2-AE58-C99F6CFCB9F8}"/>
    <cellStyle name="Normal 9 3 9" xfId="3235" xr:uid="{B6D5EFD0-7A31-48CC-9148-158B0BF3F772}"/>
    <cellStyle name="Normal 9 3 9 2" xfId="4855" xr:uid="{CDE4CDB3-A731-4C0D-BC5F-251F54780BAC}"/>
    <cellStyle name="Normal 9 4" xfId="3236" xr:uid="{75EABDAB-E0A1-40C3-9D34-0751CEFB2655}"/>
    <cellStyle name="Normal 9 4 10" xfId="3237" xr:uid="{414FE4AE-31AC-4F9F-942C-11AA6D9BFA9B}"/>
    <cellStyle name="Normal 9 4 10 2" xfId="4857" xr:uid="{8B69652D-B558-4264-BAA3-93E455923A0A}"/>
    <cellStyle name="Normal 9 4 11" xfId="3238" xr:uid="{81C50B71-41A4-4B29-A3DC-5C178A2FB93C}"/>
    <cellStyle name="Normal 9 4 11 2" xfId="4858" xr:uid="{0D374E9B-B26B-448C-8ED0-0C51F5E20B51}"/>
    <cellStyle name="Normal 9 4 12" xfId="4856" xr:uid="{D6137BE6-DA8C-4CC6-B6D0-F34F21F0C305}"/>
    <cellStyle name="Normal 9 4 2" xfId="3239" xr:uid="{E48743CC-01CD-4930-8370-552336EA8445}"/>
    <cellStyle name="Normal 9 4 2 10" xfId="4859" xr:uid="{FA914DB0-F392-4ECC-9C29-5BC55F86C852}"/>
    <cellStyle name="Normal 9 4 2 2" xfId="3240" xr:uid="{618DCED4-018A-47BE-B5DD-1CA2C764864E}"/>
    <cellStyle name="Normal 9 4 2 2 2" xfId="3241" xr:uid="{45FC8EC8-D14F-4C0A-835B-211E246915FC}"/>
    <cellStyle name="Normal 9 4 2 2 2 2" xfId="3242" xr:uid="{CE740C39-0F02-4DDF-BEA7-D711DF9E45C0}"/>
    <cellStyle name="Normal 9 4 2 2 2 2 2" xfId="3243" xr:uid="{10A7D713-F143-4216-B4B9-976F326E555B}"/>
    <cellStyle name="Normal 9 4 2 2 2 2 2 2" xfId="4258" xr:uid="{F5EF17A9-7EEC-4826-849C-2DBDB9252276}"/>
    <cellStyle name="Normal 9 4 2 2 2 2 2 2 2" xfId="4864" xr:uid="{C466735E-3EF5-495E-B971-A96BAEB8E013}"/>
    <cellStyle name="Normal 9 4 2 2 2 2 2 3" xfId="4863" xr:uid="{75F8600D-7C2D-4A11-BD09-826DDD0430DB}"/>
    <cellStyle name="Normal 9 4 2 2 2 2 3" xfId="3244" xr:uid="{8118ADF9-8679-4E3D-9266-98BC275F250C}"/>
    <cellStyle name="Normal 9 4 2 2 2 2 3 2" xfId="4865" xr:uid="{93607FD1-2B2C-49C2-8ECA-29ED0C633687}"/>
    <cellStyle name="Normal 9 4 2 2 2 2 4" xfId="3245" xr:uid="{60B313C3-A98B-45B5-92AC-FEB052A9D7AD}"/>
    <cellStyle name="Normal 9 4 2 2 2 2 4 2" xfId="4866" xr:uid="{6F7125A9-94ED-495B-95FD-1C25354A8C73}"/>
    <cellStyle name="Normal 9 4 2 2 2 2 5" xfId="4862" xr:uid="{84025B5C-2560-4848-8C5D-7AEA08928CA9}"/>
    <cellStyle name="Normal 9 4 2 2 2 3" xfId="3246" xr:uid="{9D772232-45CD-440C-A61A-73B601DABA8A}"/>
    <cellStyle name="Normal 9 4 2 2 2 3 2" xfId="3247" xr:uid="{5F511A95-2F97-410F-84AB-4E7ED05580D3}"/>
    <cellStyle name="Normal 9 4 2 2 2 3 2 2" xfId="4868" xr:uid="{FFC18F18-437F-41F1-A7AB-9BC6F9EBDBF5}"/>
    <cellStyle name="Normal 9 4 2 2 2 3 3" xfId="3248" xr:uid="{9A22B6D6-A1B2-4D1A-A27C-AC6A7C6D4785}"/>
    <cellStyle name="Normal 9 4 2 2 2 3 3 2" xfId="4869" xr:uid="{D9A7C3E1-1FD6-4D09-8C9E-199DCAC5BEED}"/>
    <cellStyle name="Normal 9 4 2 2 2 3 4" xfId="3249" xr:uid="{283DC001-D824-483A-AD04-564D3BCCB846}"/>
    <cellStyle name="Normal 9 4 2 2 2 3 4 2" xfId="4870" xr:uid="{5C1EE4DA-A02A-4B63-8F36-573C30218285}"/>
    <cellStyle name="Normal 9 4 2 2 2 3 5" xfId="4867" xr:uid="{774A3030-A330-4A74-BABA-9EDDBA92E3BA}"/>
    <cellStyle name="Normal 9 4 2 2 2 4" xfId="3250" xr:uid="{C1B71A4C-7257-4242-B6C1-EACB63B2C961}"/>
    <cellStyle name="Normal 9 4 2 2 2 4 2" xfId="4871" xr:uid="{60C0DF82-999A-4093-A1F8-77DF3367BEA2}"/>
    <cellStyle name="Normal 9 4 2 2 2 5" xfId="3251" xr:uid="{8791BA8B-0E6E-4F31-A5C7-DAA12DECB02E}"/>
    <cellStyle name="Normal 9 4 2 2 2 5 2" xfId="4872" xr:uid="{511FDE7A-4B80-4E99-9276-B6229C9A4885}"/>
    <cellStyle name="Normal 9 4 2 2 2 6" xfId="3252" xr:uid="{1A3723F3-B081-4D80-AF46-5FC66AFFC203}"/>
    <cellStyle name="Normal 9 4 2 2 2 6 2" xfId="4873" xr:uid="{2EDDD455-6A6D-4BFE-8E2F-F12B3693A9D8}"/>
    <cellStyle name="Normal 9 4 2 2 2 7" xfId="4861" xr:uid="{37EF6380-D295-481C-B35A-74C580D5057D}"/>
    <cellStyle name="Normal 9 4 2 2 3" xfId="3253" xr:uid="{F9BF5C40-E144-48F5-8AB1-8E9376E827D0}"/>
    <cellStyle name="Normal 9 4 2 2 3 2" xfId="3254" xr:uid="{1A91B3D9-C5D4-4A1C-AAD2-BE3143BB936C}"/>
    <cellStyle name="Normal 9 4 2 2 3 2 2" xfId="3255" xr:uid="{2213DE16-54A1-49E4-BBA1-95107CB393DE}"/>
    <cellStyle name="Normal 9 4 2 2 3 2 2 2" xfId="4876" xr:uid="{0B3D8A7F-A73B-4615-A7AD-E1E07FA24168}"/>
    <cellStyle name="Normal 9 4 2 2 3 2 3" xfId="3256" xr:uid="{15818775-4B35-46B1-968A-23F8BDFC06D4}"/>
    <cellStyle name="Normal 9 4 2 2 3 2 3 2" xfId="4877" xr:uid="{F5071DED-037C-46AB-9A74-AB082899285B}"/>
    <cellStyle name="Normal 9 4 2 2 3 2 4" xfId="3257" xr:uid="{6F798ACD-FACE-496F-9E8B-9983EA25DD27}"/>
    <cellStyle name="Normal 9 4 2 2 3 2 4 2" xfId="4878" xr:uid="{83B4C5DD-A037-495C-AC48-1ED247CD80D2}"/>
    <cellStyle name="Normal 9 4 2 2 3 2 5" xfId="4875" xr:uid="{7F9A9BB1-4D4F-4D81-84B1-2783FA7AD6C6}"/>
    <cellStyle name="Normal 9 4 2 2 3 3" xfId="3258" xr:uid="{F3BEE4A4-4501-4D4E-BBF0-3DC2449E6E64}"/>
    <cellStyle name="Normal 9 4 2 2 3 3 2" xfId="4879" xr:uid="{C8A91C06-42C6-49D0-8E9D-5F4DAE4B6C4A}"/>
    <cellStyle name="Normal 9 4 2 2 3 4" xfId="3259" xr:uid="{C954BD7A-EE97-437C-BF7F-3E036EFA7997}"/>
    <cellStyle name="Normal 9 4 2 2 3 4 2" xfId="4880" xr:uid="{83673AB5-26F0-4E01-8C80-4D0AB68049CE}"/>
    <cellStyle name="Normal 9 4 2 2 3 5" xfId="3260" xr:uid="{107BFAF2-2639-4809-BB00-8B222AAA4CB9}"/>
    <cellStyle name="Normal 9 4 2 2 3 5 2" xfId="4881" xr:uid="{E5D681F5-9196-48EC-805A-8D8D2E34948B}"/>
    <cellStyle name="Normal 9 4 2 2 3 6" xfId="4874" xr:uid="{DE666056-C823-4492-9DB5-09CBA21F3A1E}"/>
    <cellStyle name="Normal 9 4 2 2 4" xfId="3261" xr:uid="{BCC3A6B3-28D2-4E1A-9DC1-4C28385BCEF4}"/>
    <cellStyle name="Normal 9 4 2 2 4 2" xfId="3262" xr:uid="{B3A41192-3530-407A-8102-CE9085482A71}"/>
    <cellStyle name="Normal 9 4 2 2 4 2 2" xfId="4883" xr:uid="{06D7EEA1-987F-45E8-AD97-8D17F5D31557}"/>
    <cellStyle name="Normal 9 4 2 2 4 3" xfId="3263" xr:uid="{28870B51-3183-4E77-9765-1EA8F5849833}"/>
    <cellStyle name="Normal 9 4 2 2 4 3 2" xfId="4884" xr:uid="{ECCF81B1-0557-4467-AE71-94078A380E21}"/>
    <cellStyle name="Normal 9 4 2 2 4 4" xfId="3264" xr:uid="{42E12032-7D57-4E51-AD63-670778FC91B7}"/>
    <cellStyle name="Normal 9 4 2 2 4 4 2" xfId="4885" xr:uid="{6FED4A64-8466-4B33-8A3F-7A33BC83E133}"/>
    <cellStyle name="Normal 9 4 2 2 4 5" xfId="4882" xr:uid="{3FEB2378-2747-43DF-B382-BC85784B615F}"/>
    <cellStyle name="Normal 9 4 2 2 5" xfId="3265" xr:uid="{4A1A094F-34EC-428E-89A5-966806417160}"/>
    <cellStyle name="Normal 9 4 2 2 5 2" xfId="3266" xr:uid="{401DB848-D6FF-4773-96C7-29C68426E3DF}"/>
    <cellStyle name="Normal 9 4 2 2 5 2 2" xfId="4887" xr:uid="{256F7381-D18D-4EB8-8E41-2EF3451E1809}"/>
    <cellStyle name="Normal 9 4 2 2 5 3" xfId="3267" xr:uid="{175496A5-86B7-4ADD-9514-239400B80868}"/>
    <cellStyle name="Normal 9 4 2 2 5 3 2" xfId="4888" xr:uid="{D2619B89-DB2C-4AC7-9AC8-7AA7EC1F31CA}"/>
    <cellStyle name="Normal 9 4 2 2 5 4" xfId="3268" xr:uid="{079F5BDC-9E56-4108-82F0-E3167B986B67}"/>
    <cellStyle name="Normal 9 4 2 2 5 4 2" xfId="4889" xr:uid="{1E096703-7F8F-48D5-B3FA-60E32035D167}"/>
    <cellStyle name="Normal 9 4 2 2 5 5" xfId="4886" xr:uid="{EAC5E664-0530-43D2-B0DF-B06F5420CB40}"/>
    <cellStyle name="Normal 9 4 2 2 6" xfId="3269" xr:uid="{51100746-66D4-4AA1-A85D-871C83D0B7AE}"/>
    <cellStyle name="Normal 9 4 2 2 6 2" xfId="4890" xr:uid="{F24781ED-3921-4682-9525-363C9C056BBC}"/>
    <cellStyle name="Normal 9 4 2 2 7" xfId="3270" xr:uid="{B24F41DB-AC6A-4151-84C2-4BE980199FBB}"/>
    <cellStyle name="Normal 9 4 2 2 7 2" xfId="4891" xr:uid="{FC5D1510-2E7E-45A7-8013-164061EB4562}"/>
    <cellStyle name="Normal 9 4 2 2 8" xfId="3271" xr:uid="{C3FE2442-9334-463D-B14B-D9F81D0C7B40}"/>
    <cellStyle name="Normal 9 4 2 2 8 2" xfId="4892" xr:uid="{1F595FCA-AB54-4E32-8ED2-89CDC405BDD0}"/>
    <cellStyle name="Normal 9 4 2 2 9" xfId="4860" xr:uid="{DC6794E7-74D7-4B54-A408-BC1739AEE5FF}"/>
    <cellStyle name="Normal 9 4 2 3" xfId="3272" xr:uid="{524ABDD6-87B2-4D85-8363-831A29BC372C}"/>
    <cellStyle name="Normal 9 4 2 3 2" xfId="3273" xr:uid="{94C09447-6425-43AB-B9F9-5553233AFA36}"/>
    <cellStyle name="Normal 9 4 2 3 2 2" xfId="3274" xr:uid="{46D512D2-046E-427E-AD7B-931A2D77A0C8}"/>
    <cellStyle name="Normal 9 4 2 3 2 2 2" xfId="4259" xr:uid="{F27CE691-A7FF-4C8E-8AF6-3FC54A718795}"/>
    <cellStyle name="Normal 9 4 2 3 2 2 2 2" xfId="4260" xr:uid="{EC7D8A15-7722-48F4-BA77-B95CFCFC4210}"/>
    <cellStyle name="Normal 9 4 2 3 2 2 2 2 2" xfId="4897" xr:uid="{960EA7BC-5CE2-45A8-8AD1-A231CBD1A75F}"/>
    <cellStyle name="Normal 9 4 2 3 2 2 2 3" xfId="4896" xr:uid="{0A6E049A-3079-4A49-B70F-B3F00DD14A40}"/>
    <cellStyle name="Normal 9 4 2 3 2 2 3" xfId="4261" xr:uid="{180A6D43-B691-444E-AE3A-54017058DA9C}"/>
    <cellStyle name="Normal 9 4 2 3 2 2 3 2" xfId="4898" xr:uid="{7E8C3208-6433-44E0-BC59-A9529FAEA3ED}"/>
    <cellStyle name="Normal 9 4 2 3 2 2 4" xfId="4895" xr:uid="{1FF99987-6BE5-4B6D-8627-190944170D2F}"/>
    <cellStyle name="Normal 9 4 2 3 2 3" xfId="3275" xr:uid="{3C6280B1-C1D7-4EE0-B93F-62098B20C3C5}"/>
    <cellStyle name="Normal 9 4 2 3 2 3 2" xfId="4262" xr:uid="{55C6AFC6-B3F5-4068-B3F8-7080CC647B50}"/>
    <cellStyle name="Normal 9 4 2 3 2 3 2 2" xfId="4900" xr:uid="{B6D036E6-E165-47A6-9E80-B641BEF61F6A}"/>
    <cellStyle name="Normal 9 4 2 3 2 3 3" xfId="4899" xr:uid="{734ED6CC-3E7A-4911-8328-4C30153B7BA6}"/>
    <cellStyle name="Normal 9 4 2 3 2 4" xfId="3276" xr:uid="{002C62D0-05FA-4B83-A07B-7E7054FCF987}"/>
    <cellStyle name="Normal 9 4 2 3 2 4 2" xfId="4901" xr:uid="{57825182-96C7-4BB0-B594-70C312A3FBCA}"/>
    <cellStyle name="Normal 9 4 2 3 2 5" xfId="4894" xr:uid="{730DA6D7-7053-4506-9625-4329C0CF74DD}"/>
    <cellStyle name="Normal 9 4 2 3 3" xfId="3277" xr:uid="{5E3BAC9F-583C-47DC-966E-1C74F8E4118A}"/>
    <cellStyle name="Normal 9 4 2 3 3 2" xfId="3278" xr:uid="{EBC09186-BE5F-416B-919C-6053582BAB7D}"/>
    <cellStyle name="Normal 9 4 2 3 3 2 2" xfId="4263" xr:uid="{7460BA10-7417-4E03-A26B-AC547C6E5BE6}"/>
    <cellStyle name="Normal 9 4 2 3 3 2 2 2" xfId="4904" xr:uid="{1438B8CC-B803-4B81-B8B0-0CF582B96D50}"/>
    <cellStyle name="Normal 9 4 2 3 3 2 3" xfId="4903" xr:uid="{DD0E5187-7C47-4900-B89B-621AADE62CA7}"/>
    <cellStyle name="Normal 9 4 2 3 3 3" xfId="3279" xr:uid="{E804A18A-0D30-4106-B219-444599AA5748}"/>
    <cellStyle name="Normal 9 4 2 3 3 3 2" xfId="4905" xr:uid="{D978B969-F794-499C-B533-6EE4F6B75628}"/>
    <cellStyle name="Normal 9 4 2 3 3 4" xfId="3280" xr:uid="{1C27F0EF-6817-4507-AC1F-9721A0CE3187}"/>
    <cellStyle name="Normal 9 4 2 3 3 4 2" xfId="4906" xr:uid="{CFB8AA61-ED0E-44E7-8EFF-AAB5ACF12F26}"/>
    <cellStyle name="Normal 9 4 2 3 3 5" xfId="4902" xr:uid="{D336B439-4555-406E-9BEE-028FEFE8B867}"/>
    <cellStyle name="Normal 9 4 2 3 4" xfId="3281" xr:uid="{A7C15173-73F3-43F2-BEAC-55706FF56A2D}"/>
    <cellStyle name="Normal 9 4 2 3 4 2" xfId="4264" xr:uid="{66D5C72E-0416-4BA8-9C99-DEA58BAFDEF3}"/>
    <cellStyle name="Normal 9 4 2 3 4 2 2" xfId="4908" xr:uid="{8A38B6F2-5658-4304-8CA7-01693FBD0812}"/>
    <cellStyle name="Normal 9 4 2 3 4 3" xfId="4907" xr:uid="{C1665D81-DB29-49BB-B813-D24B3A702480}"/>
    <cellStyle name="Normal 9 4 2 3 5" xfId="3282" xr:uid="{66C535A7-3C14-44F9-8DD1-460B393662A5}"/>
    <cellStyle name="Normal 9 4 2 3 5 2" xfId="4909" xr:uid="{5AA8D469-82BF-4049-8486-555A80423177}"/>
    <cellStyle name="Normal 9 4 2 3 6" xfId="3283" xr:uid="{C6872E37-4595-48C5-8BC0-AA218D537261}"/>
    <cellStyle name="Normal 9 4 2 3 6 2" xfId="4910" xr:uid="{61511AFB-DA23-4B76-B164-318E78C6742D}"/>
    <cellStyle name="Normal 9 4 2 3 7" xfId="4893" xr:uid="{FBA23C0D-88AC-484A-A955-8C173BA377B7}"/>
    <cellStyle name="Normal 9 4 2 4" xfId="3284" xr:uid="{FF5AB36B-EAFC-4A2B-8F38-C3750A207D16}"/>
    <cellStyle name="Normal 9 4 2 4 2" xfId="3285" xr:uid="{2E09B5E4-4C54-4F13-A123-6D7659833BD8}"/>
    <cellStyle name="Normal 9 4 2 4 2 2" xfId="3286" xr:uid="{A1856045-B2C5-4A5D-8E25-7EDBBF41B4E2}"/>
    <cellStyle name="Normal 9 4 2 4 2 2 2" xfId="4265" xr:uid="{221620AB-651B-42E6-A46A-92392A8E6743}"/>
    <cellStyle name="Normal 9 4 2 4 2 2 2 2" xfId="4914" xr:uid="{EDEBFC05-8977-4AEF-A6B3-F167E2970A0F}"/>
    <cellStyle name="Normal 9 4 2 4 2 2 3" xfId="4913" xr:uid="{FB2B1665-0B4F-4A6A-8756-2E55250319D7}"/>
    <cellStyle name="Normal 9 4 2 4 2 3" xfId="3287" xr:uid="{08DB26FE-D255-4FF8-BCFC-1F84E2A53CF4}"/>
    <cellStyle name="Normal 9 4 2 4 2 3 2" xfId="4915" xr:uid="{A4A92EC5-A992-47D5-A125-853BF2F185B1}"/>
    <cellStyle name="Normal 9 4 2 4 2 4" xfId="3288" xr:uid="{9DE60CC6-1B87-441E-A53F-11E123F85437}"/>
    <cellStyle name="Normal 9 4 2 4 2 4 2" xfId="4916" xr:uid="{C36485B4-F947-43C1-BB30-F0F79401D0F0}"/>
    <cellStyle name="Normal 9 4 2 4 2 5" xfId="4912" xr:uid="{1B852BE9-28F2-4AE7-BCFB-4C914473A522}"/>
    <cellStyle name="Normal 9 4 2 4 3" xfId="3289" xr:uid="{93CBDDB6-2142-4656-8774-DCED9CC0C387}"/>
    <cellStyle name="Normal 9 4 2 4 3 2" xfId="4266" xr:uid="{F05D4FAD-09A0-45A2-AD73-FB1FEDF75593}"/>
    <cellStyle name="Normal 9 4 2 4 3 2 2" xfId="4918" xr:uid="{8A66467E-BDE6-4287-86AA-208DF950CF12}"/>
    <cellStyle name="Normal 9 4 2 4 3 3" xfId="4917" xr:uid="{1FE167A7-21A5-4984-A0E2-27730ADF7C05}"/>
    <cellStyle name="Normal 9 4 2 4 4" xfId="3290" xr:uid="{2B4DAC11-388D-4230-8A4F-F42F5BA0CC24}"/>
    <cellStyle name="Normal 9 4 2 4 4 2" xfId="4919" xr:uid="{CA942AC6-5BEC-41C7-AD76-1122B860C316}"/>
    <cellStyle name="Normal 9 4 2 4 5" xfId="3291" xr:uid="{D1BFD785-F546-4F5F-9EF3-92816FCC4FF7}"/>
    <cellStyle name="Normal 9 4 2 4 5 2" xfId="4920" xr:uid="{9C99D288-DD2E-4630-8E8D-03F5C9D85275}"/>
    <cellStyle name="Normal 9 4 2 4 6" xfId="4911" xr:uid="{270EE676-29B8-4BE6-95DF-90AD25B91712}"/>
    <cellStyle name="Normal 9 4 2 5" xfId="3292" xr:uid="{54BA8540-EFAA-45AD-BBBF-F60D689BDD0B}"/>
    <cellStyle name="Normal 9 4 2 5 2" xfId="3293" xr:uid="{61614A41-F88B-483D-AFCA-C9A4DE3F162B}"/>
    <cellStyle name="Normal 9 4 2 5 2 2" xfId="4267" xr:uid="{3F3D2259-DBBE-4931-A5D1-6B8DD9510DFD}"/>
    <cellStyle name="Normal 9 4 2 5 2 2 2" xfId="4923" xr:uid="{F3B87D2B-8057-4133-BA57-2A0FA206FAFE}"/>
    <cellStyle name="Normal 9 4 2 5 2 3" xfId="4922" xr:uid="{C31E992C-70FA-4DF7-94E0-08F2DE314025}"/>
    <cellStyle name="Normal 9 4 2 5 3" xfId="3294" xr:uid="{C8CA03F9-536A-41ED-9909-562A52D3AB88}"/>
    <cellStyle name="Normal 9 4 2 5 3 2" xfId="4924" xr:uid="{7266D321-3B3A-4013-912E-71E06ECB4838}"/>
    <cellStyle name="Normal 9 4 2 5 4" xfId="3295" xr:uid="{5ACF8761-782E-44C6-99BF-60C8D9BEDEA4}"/>
    <cellStyle name="Normal 9 4 2 5 4 2" xfId="4925" xr:uid="{A71CA504-2148-4FB3-A72C-58DF0FF70F09}"/>
    <cellStyle name="Normal 9 4 2 5 5" xfId="4921" xr:uid="{EAE4AF0F-4DC7-4F5D-8323-9EFD3878EDF0}"/>
    <cellStyle name="Normal 9 4 2 6" xfId="3296" xr:uid="{3E4D0B4F-EEE0-4123-BA49-6D360A1D01B9}"/>
    <cellStyle name="Normal 9 4 2 6 2" xfId="3297" xr:uid="{9B8BBCE7-A50B-485B-BC50-25ABCE0014E3}"/>
    <cellStyle name="Normal 9 4 2 6 2 2" xfId="4927" xr:uid="{35135085-D29C-4EAE-883C-C6E1173C4E64}"/>
    <cellStyle name="Normal 9 4 2 6 3" xfId="3298" xr:uid="{47A45A81-D1AE-46F9-942E-C56A8459E6A5}"/>
    <cellStyle name="Normal 9 4 2 6 3 2" xfId="4928" xr:uid="{8BC86D60-5005-49D6-B53D-A675A384E75D}"/>
    <cellStyle name="Normal 9 4 2 6 4" xfId="3299" xr:uid="{7887A4B9-132E-4A5A-8A4E-4AB1099EAD9B}"/>
    <cellStyle name="Normal 9 4 2 6 4 2" xfId="4929" xr:uid="{E924AA69-0E39-4FE9-9BFC-EE0898E8020A}"/>
    <cellStyle name="Normal 9 4 2 6 5" xfId="4926" xr:uid="{08A38BE6-C243-4FB3-B012-FD3FB38D403D}"/>
    <cellStyle name="Normal 9 4 2 7" xfId="3300" xr:uid="{2F6BA1D0-6FB1-44A5-99E2-47EDCAD7AD36}"/>
    <cellStyle name="Normal 9 4 2 7 2" xfId="4930" xr:uid="{D140BC5F-5374-4751-9C92-F2E4A5FD10E3}"/>
    <cellStyle name="Normal 9 4 2 8" xfId="3301" xr:uid="{DA3E9C89-D856-4168-98BF-508C166D37EB}"/>
    <cellStyle name="Normal 9 4 2 8 2" xfId="4931" xr:uid="{337C7D7E-98D1-4C75-9A87-44496DBAC40E}"/>
    <cellStyle name="Normal 9 4 2 9" xfId="3302" xr:uid="{23F7E19C-6B68-40A5-BE73-21481F48FBA5}"/>
    <cellStyle name="Normal 9 4 2 9 2" xfId="4932" xr:uid="{D0CBD64F-572B-45A0-957D-435CBE635EAB}"/>
    <cellStyle name="Normal 9 4 3" xfId="3303" xr:uid="{FAF14CB3-205A-4149-9A19-345947165411}"/>
    <cellStyle name="Normal 9 4 3 2" xfId="3304" xr:uid="{2EA44EA4-6327-4034-9A46-2023A60CDC47}"/>
    <cellStyle name="Normal 9 4 3 2 2" xfId="3305" xr:uid="{F53CBF25-F51C-45AE-8530-CD7C91176554}"/>
    <cellStyle name="Normal 9 4 3 2 2 2" xfId="3306" xr:uid="{6CEA7A0D-7806-45D5-B302-C5C32061E5C6}"/>
    <cellStyle name="Normal 9 4 3 2 2 2 2" xfId="4268" xr:uid="{D527C82F-CB8D-412A-830D-0B6D9A530C14}"/>
    <cellStyle name="Normal 9 4 3 2 2 2 2 2" xfId="4671" xr:uid="{1345050D-D067-4B91-9E3C-A89122AC40E0}"/>
    <cellStyle name="Normal 9 4 3 2 2 2 2 2 2" xfId="5308" xr:uid="{82AC3B26-C41E-42A5-9E50-8737BC57BF35}"/>
    <cellStyle name="Normal 9 4 3 2 2 2 2 2 3" xfId="4937" xr:uid="{2C8AD722-25B5-4E44-A5E4-6E0030BB799E}"/>
    <cellStyle name="Normal 9 4 3 2 2 2 3" xfId="4672" xr:uid="{2E1192FB-0E05-44E7-B675-87890ADDE75D}"/>
    <cellStyle name="Normal 9 4 3 2 2 2 3 2" xfId="5309" xr:uid="{93187C3B-0A4E-4DCF-A1DA-7BFA02E92A69}"/>
    <cellStyle name="Normal 9 4 3 2 2 2 3 3" xfId="4936" xr:uid="{5B61A944-BEB7-4F23-8693-E98AB34A562A}"/>
    <cellStyle name="Normal 9 4 3 2 2 3" xfId="3307" xr:uid="{447EE085-5661-480B-A5B0-654B909E0085}"/>
    <cellStyle name="Normal 9 4 3 2 2 3 2" xfId="4673" xr:uid="{77E0C35C-9F6D-4BDD-89A9-D1C15A614AB2}"/>
    <cellStyle name="Normal 9 4 3 2 2 3 2 2" xfId="5310" xr:uid="{4A92D0B9-4FA7-4AC3-BF0B-5303E3A83A0C}"/>
    <cellStyle name="Normal 9 4 3 2 2 3 2 3" xfId="4938" xr:uid="{058700A8-60A9-4BB1-92AA-FF30AB536F49}"/>
    <cellStyle name="Normal 9 4 3 2 2 4" xfId="3308" xr:uid="{31B43D92-6CBB-4D97-AA70-B8AF5C57A2B2}"/>
    <cellStyle name="Normal 9 4 3 2 2 4 2" xfId="4939" xr:uid="{5910BF75-9B1A-4E63-AC45-7BC551075B74}"/>
    <cellStyle name="Normal 9 4 3 2 2 5" xfId="4935" xr:uid="{FB7C284D-48C2-45F5-B82A-9640B872A41C}"/>
    <cellStyle name="Normal 9 4 3 2 3" xfId="3309" xr:uid="{9AA588DE-5675-4A23-AB88-EE273EB3CFE0}"/>
    <cellStyle name="Normal 9 4 3 2 3 2" xfId="3310" xr:uid="{5F1FB804-F133-480C-8CBF-AFF3104341E0}"/>
    <cellStyle name="Normal 9 4 3 2 3 2 2" xfId="4674" xr:uid="{055B9FBF-D722-42F5-ADBB-EC18222A79EA}"/>
    <cellStyle name="Normal 9 4 3 2 3 2 2 2" xfId="5311" xr:uid="{A801606D-84B9-4094-8028-B7E491BDD97C}"/>
    <cellStyle name="Normal 9 4 3 2 3 2 2 3" xfId="4941" xr:uid="{4B34B7AE-93F1-4C36-BA51-607D293CE837}"/>
    <cellStyle name="Normal 9 4 3 2 3 3" xfId="3311" xr:uid="{CBB4A932-CD24-49F6-A75B-1D4E57055727}"/>
    <cellStyle name="Normal 9 4 3 2 3 3 2" xfId="4942" xr:uid="{3150CBC1-1DD4-4C26-AF03-37A4477EC0C2}"/>
    <cellStyle name="Normal 9 4 3 2 3 4" xfId="3312" xr:uid="{60331BD9-6B7A-44C6-B752-2FC89071110C}"/>
    <cellStyle name="Normal 9 4 3 2 3 4 2" xfId="4943" xr:uid="{5AA58CDC-2D00-4EAD-9243-D8981389CE79}"/>
    <cellStyle name="Normal 9 4 3 2 3 5" xfId="4940" xr:uid="{DB825DA0-36F5-4279-A68C-36578243E50F}"/>
    <cellStyle name="Normal 9 4 3 2 4" xfId="3313" xr:uid="{15BB876F-FE84-493E-999B-E2ECBD8E718D}"/>
    <cellStyle name="Normal 9 4 3 2 4 2" xfId="4675" xr:uid="{540F8FC1-370B-4A37-A67B-0A5CC037FE3B}"/>
    <cellStyle name="Normal 9 4 3 2 4 2 2" xfId="5312" xr:uid="{66EAC129-58BB-48BD-A7D9-7511053A80DB}"/>
    <cellStyle name="Normal 9 4 3 2 4 2 3" xfId="4944" xr:uid="{6E40F874-5093-4E42-A64E-2DE5A0CCC2BB}"/>
    <cellStyle name="Normal 9 4 3 2 5" xfId="3314" xr:uid="{0DDC6EAF-3E73-4D25-B1D1-45EC2B54F065}"/>
    <cellStyle name="Normal 9 4 3 2 5 2" xfId="4945" xr:uid="{619E2123-67E4-443A-B175-79F9C2A2D249}"/>
    <cellStyle name="Normal 9 4 3 2 6" xfId="3315" xr:uid="{F11A044F-8AD0-4994-8B88-938CB7C6E191}"/>
    <cellStyle name="Normal 9 4 3 2 6 2" xfId="4946" xr:uid="{970AC8B7-2F70-4F6E-87B0-58AA851993DF}"/>
    <cellStyle name="Normal 9 4 3 2 7" xfId="4934" xr:uid="{E4B4895F-1989-44FB-8697-533EDBD54735}"/>
    <cellStyle name="Normal 9 4 3 3" xfId="3316" xr:uid="{9AF0F471-327A-43DD-BFC9-8C02F0FCC358}"/>
    <cellStyle name="Normal 9 4 3 3 2" xfId="3317" xr:uid="{D3D89249-CCA1-439C-9DED-75F6F630BC2C}"/>
    <cellStyle name="Normal 9 4 3 3 2 2" xfId="3318" xr:uid="{C0B6BABD-7567-4046-A832-12E15D9A36AD}"/>
    <cellStyle name="Normal 9 4 3 3 2 2 2" xfId="4676" xr:uid="{31177A99-1A2E-4351-97A0-901FBD4E3679}"/>
    <cellStyle name="Normal 9 4 3 3 2 2 2 2" xfId="5313" xr:uid="{735B30C0-499A-4E33-B11F-B2BFA8BB7668}"/>
    <cellStyle name="Normal 9 4 3 3 2 2 2 3" xfId="4949" xr:uid="{024A9BB7-DEF2-4FF9-8897-92F5BDA4E9B2}"/>
    <cellStyle name="Normal 9 4 3 3 2 3" xfId="3319" xr:uid="{DADBAA9A-AB6A-4CBE-88E5-E5B16CA55444}"/>
    <cellStyle name="Normal 9 4 3 3 2 3 2" xfId="4950" xr:uid="{C3BD3E4B-A0F9-47CA-94E7-81CE6EF4714C}"/>
    <cellStyle name="Normal 9 4 3 3 2 4" xfId="3320" xr:uid="{6737AD9C-6D34-479A-A622-3AB270E9873D}"/>
    <cellStyle name="Normal 9 4 3 3 2 4 2" xfId="4951" xr:uid="{2FD555B6-338D-4447-8AEE-C114A2A84F74}"/>
    <cellStyle name="Normal 9 4 3 3 2 5" xfId="4948" xr:uid="{302505BF-9D7E-4B50-8A7F-39E1855976BA}"/>
    <cellStyle name="Normal 9 4 3 3 3" xfId="3321" xr:uid="{AFD3C582-22C5-4A72-A09B-59C8B99E873A}"/>
    <cellStyle name="Normal 9 4 3 3 3 2" xfId="4677" xr:uid="{6E301FE6-0474-4328-BA09-1ED95CE11A4D}"/>
    <cellStyle name="Normal 9 4 3 3 3 2 2" xfId="5314" xr:uid="{23EDB741-6A81-45CE-A967-D774A0125949}"/>
    <cellStyle name="Normal 9 4 3 3 3 2 3" xfId="4952" xr:uid="{0256C51E-C759-4591-9B92-0E48DF483FF8}"/>
    <cellStyle name="Normal 9 4 3 3 4" xfId="3322" xr:uid="{84EFE09C-C8CB-4A1A-B739-83042CEE6FE9}"/>
    <cellStyle name="Normal 9 4 3 3 4 2" xfId="4953" xr:uid="{B3A91E0A-08B3-476B-94DD-39EA673E2CB1}"/>
    <cellStyle name="Normal 9 4 3 3 5" xfId="3323" xr:uid="{D076589F-EFBC-40C2-AB45-02CB9953F565}"/>
    <cellStyle name="Normal 9 4 3 3 5 2" xfId="4954" xr:uid="{6D0F7DE8-8A23-410F-8CD6-45A8DA7F8D6D}"/>
    <cellStyle name="Normal 9 4 3 3 6" xfId="4947" xr:uid="{581CEAEC-7D0B-467A-9140-610E2ED2F397}"/>
    <cellStyle name="Normal 9 4 3 4" xfId="3324" xr:uid="{95C764B9-6D5F-44D9-B8AE-37D22707C592}"/>
    <cellStyle name="Normal 9 4 3 4 2" xfId="3325" xr:uid="{D5254FDE-C5EE-49A8-ADEA-BB7592F4BBE0}"/>
    <cellStyle name="Normal 9 4 3 4 2 2" xfId="4678" xr:uid="{58FE94BC-7B38-46B0-A74E-93474A0C0089}"/>
    <cellStyle name="Normal 9 4 3 4 2 2 2" xfId="5315" xr:uid="{7A2FF22A-BDFF-4D76-BC0F-AF5950657527}"/>
    <cellStyle name="Normal 9 4 3 4 2 2 3" xfId="4956" xr:uid="{8C3C56C8-ECA5-43D4-A01F-54539E818004}"/>
    <cellStyle name="Normal 9 4 3 4 3" xfId="3326" xr:uid="{2B9C7600-A785-47A0-973A-0C13289B0F22}"/>
    <cellStyle name="Normal 9 4 3 4 3 2" xfId="4957" xr:uid="{57CB9121-6A1C-4C05-A880-B3E48D39C087}"/>
    <cellStyle name="Normal 9 4 3 4 4" xfId="3327" xr:uid="{ED4062E1-A4EF-4864-9E45-9A1658CFED93}"/>
    <cellStyle name="Normal 9 4 3 4 4 2" xfId="4958" xr:uid="{7E52C67C-366B-4FC5-998D-735214121F1C}"/>
    <cellStyle name="Normal 9 4 3 4 5" xfId="4955" xr:uid="{6457C30C-DDE0-4EF6-AF9D-43C3F5E0DE0F}"/>
    <cellStyle name="Normal 9 4 3 5" xfId="3328" xr:uid="{4F16112C-23F6-4A24-A710-1A5CA0C18694}"/>
    <cellStyle name="Normal 9 4 3 5 2" xfId="3329" xr:uid="{C2ED0815-84CF-48DD-B12F-DF3C57EEEF81}"/>
    <cellStyle name="Normal 9 4 3 5 2 2" xfId="4960" xr:uid="{A97AD0A8-3BC1-4AED-A273-C3BDB4415138}"/>
    <cellStyle name="Normal 9 4 3 5 3" xfId="3330" xr:uid="{93A69041-1703-4873-A803-255F3343FBF5}"/>
    <cellStyle name="Normal 9 4 3 5 3 2" xfId="4961" xr:uid="{5E869F2E-86DB-4FA7-9C9E-02A8E87F6A28}"/>
    <cellStyle name="Normal 9 4 3 5 4" xfId="3331" xr:uid="{D368F9FD-E217-45DB-B920-E658DF19CE18}"/>
    <cellStyle name="Normal 9 4 3 5 4 2" xfId="4962" xr:uid="{1E6D0FDB-2644-411C-9156-EC5DD7947255}"/>
    <cellStyle name="Normal 9 4 3 5 5" xfId="4959" xr:uid="{5B6D6398-565B-49E4-A4E1-16BEF2D2426A}"/>
    <cellStyle name="Normal 9 4 3 6" xfId="3332" xr:uid="{41FE1C8E-B493-48D9-A1DB-ED29D85D7C68}"/>
    <cellStyle name="Normal 9 4 3 6 2" xfId="4963" xr:uid="{9424DCFD-1FF3-4B19-BB08-5565387506E5}"/>
    <cellStyle name="Normal 9 4 3 7" xfId="3333" xr:uid="{E9FD38D0-9A37-4061-877A-F9F087FBB00E}"/>
    <cellStyle name="Normal 9 4 3 7 2" xfId="4964" xr:uid="{E2FCBE0A-751F-4622-87CF-3DD641D6EBCA}"/>
    <cellStyle name="Normal 9 4 3 8" xfId="3334" xr:uid="{D1865D00-D92C-4331-94D7-026CE3EB9218}"/>
    <cellStyle name="Normal 9 4 3 8 2" xfId="4965" xr:uid="{5FF1EC9C-3502-48CD-AD65-AC858681CAA7}"/>
    <cellStyle name="Normal 9 4 3 9" xfId="4933" xr:uid="{0B25D3DB-155E-4D09-99A4-66A05F524893}"/>
    <cellStyle name="Normal 9 4 4" xfId="3335" xr:uid="{9E191887-F2A7-4D1F-AA52-BB31E2C9FCD7}"/>
    <cellStyle name="Normal 9 4 4 2" xfId="3336" xr:uid="{37187A42-A039-428C-8DDE-6FCA8DF30B08}"/>
    <cellStyle name="Normal 9 4 4 2 2" xfId="3337" xr:uid="{4DF37EE6-AB40-4DE4-8D43-641337973F05}"/>
    <cellStyle name="Normal 9 4 4 2 2 2" xfId="3338" xr:uid="{CDD31C3E-B37D-444D-ABED-D2B2CF522BFB}"/>
    <cellStyle name="Normal 9 4 4 2 2 2 2" xfId="4269" xr:uid="{A00936EC-C70B-4751-8E85-DF6CB1F14DC3}"/>
    <cellStyle name="Normal 9 4 4 2 2 2 2 2" xfId="4970" xr:uid="{A5864731-56B5-4C88-B968-A352C4912B29}"/>
    <cellStyle name="Normal 9 4 4 2 2 2 3" xfId="4969" xr:uid="{25241FF8-AAB9-4BDB-B685-40244CDA1AE7}"/>
    <cellStyle name="Normal 9 4 4 2 2 3" xfId="3339" xr:uid="{EB3CF6E6-C661-4726-9AD8-222087358951}"/>
    <cellStyle name="Normal 9 4 4 2 2 3 2" xfId="4971" xr:uid="{A23451AD-23B4-4D4F-BFD9-37CB2D1E4125}"/>
    <cellStyle name="Normal 9 4 4 2 2 4" xfId="3340" xr:uid="{1776EDC8-0674-4A6B-85F8-DD9739EA7E19}"/>
    <cellStyle name="Normal 9 4 4 2 2 4 2" xfId="4972" xr:uid="{C1EA1454-ECD3-4FE4-A14C-008B7DA147FE}"/>
    <cellStyle name="Normal 9 4 4 2 2 5" xfId="4968" xr:uid="{8BB5A5C1-7276-4E6C-9306-714EEEBFEEAD}"/>
    <cellStyle name="Normal 9 4 4 2 3" xfId="3341" xr:uid="{08DB0A5E-AE8A-4F7F-B6BB-79D6B2C18E9A}"/>
    <cellStyle name="Normal 9 4 4 2 3 2" xfId="4270" xr:uid="{EE1620F8-3F41-45D4-A866-2FA445A635C3}"/>
    <cellStyle name="Normal 9 4 4 2 3 2 2" xfId="4974" xr:uid="{90DBE8CC-C76E-477D-A83A-6F135FE26D08}"/>
    <cellStyle name="Normal 9 4 4 2 3 3" xfId="4973" xr:uid="{8EEDB326-A290-439E-B59B-E23E57A1F493}"/>
    <cellStyle name="Normal 9 4 4 2 4" xfId="3342" xr:uid="{7CF9C40F-9887-4591-B37B-8818D423CB07}"/>
    <cellStyle name="Normal 9 4 4 2 4 2" xfId="4975" xr:uid="{74E6C653-A28B-4E57-8040-CC2095040449}"/>
    <cellStyle name="Normal 9 4 4 2 5" xfId="3343" xr:uid="{2420BF32-2FAD-4E23-B622-F3458815940C}"/>
    <cellStyle name="Normal 9 4 4 2 5 2" xfId="4976" xr:uid="{C4A5DFDD-50CE-463B-9D52-3E549DD20568}"/>
    <cellStyle name="Normal 9 4 4 2 6" xfId="4967" xr:uid="{9C13E54C-303F-4A47-AA0C-9B72BF2E9067}"/>
    <cellStyle name="Normal 9 4 4 3" xfId="3344" xr:uid="{3234725D-DBB7-4A98-9C45-99E48BAFA1A5}"/>
    <cellStyle name="Normal 9 4 4 3 2" xfId="3345" xr:uid="{4DBBB306-BAC2-48B7-A5BB-6EA067087295}"/>
    <cellStyle name="Normal 9 4 4 3 2 2" xfId="4271" xr:uid="{1CCB546B-783C-49A9-A5A2-B88136FDD48F}"/>
    <cellStyle name="Normal 9 4 4 3 2 2 2" xfId="4979" xr:uid="{611F5BD3-EE1F-41E1-B104-0841E2EEEF9A}"/>
    <cellStyle name="Normal 9 4 4 3 2 3" xfId="4978" xr:uid="{F62E6C7B-A454-430B-A4B1-8AC7BEB8EE80}"/>
    <cellStyle name="Normal 9 4 4 3 3" xfId="3346" xr:uid="{EC39DAA4-45D6-4E60-BB8A-7886378CB97B}"/>
    <cellStyle name="Normal 9 4 4 3 3 2" xfId="4980" xr:uid="{B6D403FC-42EC-486B-93AB-338AA94B8F32}"/>
    <cellStyle name="Normal 9 4 4 3 4" xfId="3347" xr:uid="{16EADEF3-6E36-4E65-982E-1D3F2E2E3314}"/>
    <cellStyle name="Normal 9 4 4 3 4 2" xfId="4981" xr:uid="{B5E44517-6366-4293-A4FB-9518FF45F729}"/>
    <cellStyle name="Normal 9 4 4 3 5" xfId="4977" xr:uid="{3CE6C04F-4DE1-491A-BE98-69A2A4C44C96}"/>
    <cellStyle name="Normal 9 4 4 4" xfId="3348" xr:uid="{F8DD6FE2-9F5F-479F-AF74-D9A52227B3EC}"/>
    <cellStyle name="Normal 9 4 4 4 2" xfId="3349" xr:uid="{EC992F2A-C645-48A9-A937-DC493D781156}"/>
    <cellStyle name="Normal 9 4 4 4 2 2" xfId="4983" xr:uid="{E8D17655-9A38-4695-BDCA-54B3B822622B}"/>
    <cellStyle name="Normal 9 4 4 4 3" xfId="3350" xr:uid="{94545E50-B24D-423C-9944-59F2AE647C5F}"/>
    <cellStyle name="Normal 9 4 4 4 3 2" xfId="4984" xr:uid="{9753CBA2-60A3-45D3-B713-4840A77601A8}"/>
    <cellStyle name="Normal 9 4 4 4 4" xfId="3351" xr:uid="{16C3D354-CDC7-484E-BD09-F246ED0359AE}"/>
    <cellStyle name="Normal 9 4 4 4 4 2" xfId="4985" xr:uid="{84959F3C-151A-45B2-9F19-4D01CDDB867D}"/>
    <cellStyle name="Normal 9 4 4 4 5" xfId="4982" xr:uid="{B262ECE8-502F-4268-B06B-D0E47F5C2F8F}"/>
    <cellStyle name="Normal 9 4 4 5" xfId="3352" xr:uid="{B757D91A-928A-4114-AF4D-80F854C5D35F}"/>
    <cellStyle name="Normal 9 4 4 5 2" xfId="4986" xr:uid="{BFC5B509-748F-44FA-8682-FE19CA1E2088}"/>
    <cellStyle name="Normal 9 4 4 6" xfId="3353" xr:uid="{48EC1C7E-3D64-43F0-BAC2-C087B2F38887}"/>
    <cellStyle name="Normal 9 4 4 6 2" xfId="4987" xr:uid="{1BC06CC5-DD60-4A1B-B06C-6223FAF0F8E5}"/>
    <cellStyle name="Normal 9 4 4 7" xfId="3354" xr:uid="{729BDDDA-2C59-4D06-A80A-6E5CBA745B22}"/>
    <cellStyle name="Normal 9 4 4 7 2" xfId="4988" xr:uid="{E2A60919-FE34-4321-95C7-F83B46AC05F8}"/>
    <cellStyle name="Normal 9 4 4 8" xfId="4966" xr:uid="{7BC4E341-3FB0-46BC-A0BB-B897E2041D7B}"/>
    <cellStyle name="Normal 9 4 5" xfId="3355" xr:uid="{96E07023-85B4-4D49-A42B-CADFD7370141}"/>
    <cellStyle name="Normal 9 4 5 2" xfId="3356" xr:uid="{0C46DC76-29F1-454C-8725-88EE9C7A7292}"/>
    <cellStyle name="Normal 9 4 5 2 2" xfId="3357" xr:uid="{3F68464C-7584-4DC2-B961-B7E6B8576AC8}"/>
    <cellStyle name="Normal 9 4 5 2 2 2" xfId="4272" xr:uid="{CD800DC0-8015-441E-AB1A-6CCCAAE93283}"/>
    <cellStyle name="Normal 9 4 5 2 2 2 2" xfId="4992" xr:uid="{47299FB5-C5F7-4B04-843B-C2D604BACAA2}"/>
    <cellStyle name="Normal 9 4 5 2 2 3" xfId="4991" xr:uid="{A976D74E-D46A-4440-A019-F008B2CFB11E}"/>
    <cellStyle name="Normal 9 4 5 2 3" xfId="3358" xr:uid="{15F2E318-4155-4FCB-80A3-9F4FF530F494}"/>
    <cellStyle name="Normal 9 4 5 2 3 2" xfId="4993" xr:uid="{6BAAF7BE-5F1C-4C4E-A760-E99E71E69B91}"/>
    <cellStyle name="Normal 9 4 5 2 4" xfId="3359" xr:uid="{11096A08-54A4-4FAF-ACFA-0313213C4872}"/>
    <cellStyle name="Normal 9 4 5 2 4 2" xfId="4994" xr:uid="{0A1F26BC-89B8-44E2-8FD1-907FAA4A1D60}"/>
    <cellStyle name="Normal 9 4 5 2 5" xfId="4990" xr:uid="{B45930E4-9C2F-4ABE-AE1A-F1502222A51D}"/>
    <cellStyle name="Normal 9 4 5 3" xfId="3360" xr:uid="{353253A9-7EE1-4961-98EB-386624CBFF0B}"/>
    <cellStyle name="Normal 9 4 5 3 2" xfId="3361" xr:uid="{0B16DE9D-629B-4CFF-96E6-DD64E5AD4465}"/>
    <cellStyle name="Normal 9 4 5 3 2 2" xfId="4996" xr:uid="{4750AF61-BAA7-4D54-B4CB-756A8674C6EB}"/>
    <cellStyle name="Normal 9 4 5 3 3" xfId="3362" xr:uid="{71DFE829-76DC-4D51-B2EB-5D0D2A31F3E7}"/>
    <cellStyle name="Normal 9 4 5 3 3 2" xfId="4997" xr:uid="{29E189E2-CD28-4B9E-A5ED-451521FAA44C}"/>
    <cellStyle name="Normal 9 4 5 3 4" xfId="3363" xr:uid="{BF148925-7369-4AC7-989E-77080219D191}"/>
    <cellStyle name="Normal 9 4 5 3 4 2" xfId="4998" xr:uid="{0809D4EF-722E-4A9D-A6ED-65211C776DF6}"/>
    <cellStyle name="Normal 9 4 5 3 5" xfId="4995" xr:uid="{0CE6170F-D3D8-423B-AA88-EC04BD22583C}"/>
    <cellStyle name="Normal 9 4 5 4" xfId="3364" xr:uid="{55334EE2-5FB3-48F1-94E2-7B583278085A}"/>
    <cellStyle name="Normal 9 4 5 4 2" xfId="4999" xr:uid="{75448A5C-0004-4BA5-81DC-E91359F8845D}"/>
    <cellStyle name="Normal 9 4 5 5" xfId="3365" xr:uid="{02CE96FF-A5FE-4E09-8A9C-7EF8796FBF7D}"/>
    <cellStyle name="Normal 9 4 5 5 2" xfId="5000" xr:uid="{DE026BCD-2533-40D5-A4BF-D7BF5744EFBE}"/>
    <cellStyle name="Normal 9 4 5 6" xfId="3366" xr:uid="{FEDC0BD4-7AE8-4530-A8D3-C27F63EEF1B7}"/>
    <cellStyle name="Normal 9 4 5 6 2" xfId="5001" xr:uid="{B5D5BA82-C2ED-4824-B386-F43A0C6C805D}"/>
    <cellStyle name="Normal 9 4 5 7" xfId="4989" xr:uid="{F1229859-23C7-47B6-9D7D-955A5296994B}"/>
    <cellStyle name="Normal 9 4 6" xfId="3367" xr:uid="{6F7140BC-0FAF-485A-9559-FFC70E269199}"/>
    <cellStyle name="Normal 9 4 6 2" xfId="3368" xr:uid="{B8C8E73E-2642-4003-AB8C-60B7C90FC350}"/>
    <cellStyle name="Normal 9 4 6 2 2" xfId="3369" xr:uid="{7609DB67-DEE7-47C0-9287-8FFA61D17BCC}"/>
    <cellStyle name="Normal 9 4 6 2 2 2" xfId="5004" xr:uid="{C3174835-4737-4AEE-A7D6-AEA5F4B47F73}"/>
    <cellStyle name="Normal 9 4 6 2 3" xfId="3370" xr:uid="{286DB672-B2CB-4054-8314-411F02558CA8}"/>
    <cellStyle name="Normal 9 4 6 2 3 2" xfId="5005" xr:uid="{9378DF95-EB43-4803-BF7F-7870061EAFE1}"/>
    <cellStyle name="Normal 9 4 6 2 4" xfId="3371" xr:uid="{4D04E5FE-EB3E-40C4-AB41-6607B85CF8FA}"/>
    <cellStyle name="Normal 9 4 6 2 4 2" xfId="5006" xr:uid="{68B10D49-5862-4536-BB9C-9ED5549E500C}"/>
    <cellStyle name="Normal 9 4 6 2 5" xfId="5003" xr:uid="{9D327B8D-74BF-40AA-90B9-FE2A040A09CB}"/>
    <cellStyle name="Normal 9 4 6 3" xfId="3372" xr:uid="{8075A652-4F8B-4BDD-9034-396479BC9034}"/>
    <cellStyle name="Normal 9 4 6 3 2" xfId="5007" xr:uid="{3ED6B78E-927B-417D-8C5F-033B9E34A849}"/>
    <cellStyle name="Normal 9 4 6 4" xfId="3373" xr:uid="{BB129089-8742-4261-9053-C9EFCC863BA4}"/>
    <cellStyle name="Normal 9 4 6 4 2" xfId="5008" xr:uid="{B35A42E9-8A7B-4EBB-B325-67D996B9831E}"/>
    <cellStyle name="Normal 9 4 6 5" xfId="3374" xr:uid="{ADED100D-729B-4268-B86B-4344BC3E6766}"/>
    <cellStyle name="Normal 9 4 6 5 2" xfId="5009" xr:uid="{4299F5CD-11B4-444B-A9F0-8F8BCBC497F4}"/>
    <cellStyle name="Normal 9 4 6 6" xfId="5002" xr:uid="{7DC200DF-1FAE-4443-B118-51EB11580BF9}"/>
    <cellStyle name="Normal 9 4 7" xfId="3375" xr:uid="{E301776B-346E-4B66-A4CB-B84F380C6F74}"/>
    <cellStyle name="Normal 9 4 7 2" xfId="3376" xr:uid="{BEDAFAA2-428B-49F1-812E-BC5C66F8114D}"/>
    <cellStyle name="Normal 9 4 7 2 2" xfId="5011" xr:uid="{6B3BC184-19AB-4C6F-908B-68C3704144D8}"/>
    <cellStyle name="Normal 9 4 7 3" xfId="3377" xr:uid="{AE21C2F9-EDCC-42B2-A3F0-C927B6F94771}"/>
    <cellStyle name="Normal 9 4 7 3 2" xfId="5012" xr:uid="{80AADAB5-696A-42EC-B768-5683F986301F}"/>
    <cellStyle name="Normal 9 4 7 4" xfId="3378" xr:uid="{2437C5BD-10DB-43C2-BAD8-D57697F91DE9}"/>
    <cellStyle name="Normal 9 4 7 4 2" xfId="5013" xr:uid="{F9FA75BE-EF19-4195-8442-EF433DA404F7}"/>
    <cellStyle name="Normal 9 4 7 5" xfId="5010" xr:uid="{BE2AB500-4269-45D5-AD43-CDE06840D8B2}"/>
    <cellStyle name="Normal 9 4 8" xfId="3379" xr:uid="{0E0BA895-D860-41EC-BC10-FE09D094E632}"/>
    <cellStyle name="Normal 9 4 8 2" xfId="3380" xr:uid="{102B46CE-C366-4D9A-96CA-7FF4A00A494A}"/>
    <cellStyle name="Normal 9 4 8 2 2" xfId="5015" xr:uid="{37E44E7E-5ACE-452F-AE5D-3DDBF4A9AC99}"/>
    <cellStyle name="Normal 9 4 8 3" xfId="3381" xr:uid="{ADDCDDB3-8E51-4EC2-912B-2B387FF98941}"/>
    <cellStyle name="Normal 9 4 8 3 2" xfId="5016" xr:uid="{CB4003FC-6D57-4E90-8B89-F0DD0A1E21D3}"/>
    <cellStyle name="Normal 9 4 8 4" xfId="3382" xr:uid="{904961ED-45D6-4A47-8B71-F36512ADF4C3}"/>
    <cellStyle name="Normal 9 4 8 4 2" xfId="5017" xr:uid="{1AA434F1-24AC-4494-B1F9-11A85E0368A9}"/>
    <cellStyle name="Normal 9 4 8 5" xfId="5014" xr:uid="{1B165434-8956-402D-ABAF-224A914C55C1}"/>
    <cellStyle name="Normal 9 4 9" xfId="3383" xr:uid="{6C041CBC-A90B-4981-BB15-D88325686445}"/>
    <cellStyle name="Normal 9 4 9 2" xfId="5018" xr:uid="{8E5F3FC4-4185-467E-945B-8C36ACE78A1C}"/>
    <cellStyle name="Normal 9 5" xfId="3384" xr:uid="{6FB7A06D-5E95-47A5-8DF4-0B2CAD35D4CB}"/>
    <cellStyle name="Normal 9 5 10" xfId="3385" xr:uid="{DF7D8DE3-7421-4112-90D8-C710DB78F61C}"/>
    <cellStyle name="Normal 9 5 10 2" xfId="5020" xr:uid="{B9C9A1F6-C61E-4345-9333-48F42557C26C}"/>
    <cellStyle name="Normal 9 5 11" xfId="3386" xr:uid="{66610FF3-9218-43CA-A9A2-2A5B9E7BC1CD}"/>
    <cellStyle name="Normal 9 5 11 2" xfId="5021" xr:uid="{2A40D872-6A52-4C6C-980D-C0C41ED4A8F6}"/>
    <cellStyle name="Normal 9 5 12" xfId="5019" xr:uid="{551FF8BE-2F47-4580-86B8-A1D424EB831C}"/>
    <cellStyle name="Normal 9 5 2" xfId="3387" xr:uid="{2DB0ED08-5F77-4671-8642-308CB0DA3C0F}"/>
    <cellStyle name="Normal 9 5 2 10" xfId="5022" xr:uid="{FDED2A48-775A-4E76-B42A-BC8F8F4FB0F5}"/>
    <cellStyle name="Normal 9 5 2 2" xfId="3388" xr:uid="{FDD84535-4B1F-409A-8EEC-F0EA761A2544}"/>
    <cellStyle name="Normal 9 5 2 2 2" xfId="3389" xr:uid="{02261BE2-F7CB-460E-A07B-BE6C466429C8}"/>
    <cellStyle name="Normal 9 5 2 2 2 2" xfId="3390" xr:uid="{537FE470-4CAB-4572-A8FE-BE747C24461F}"/>
    <cellStyle name="Normal 9 5 2 2 2 2 2" xfId="3391" xr:uid="{3E6A2634-E554-4625-949B-DF3B3D3D4B36}"/>
    <cellStyle name="Normal 9 5 2 2 2 2 2 2" xfId="5026" xr:uid="{3B5611F8-C399-4396-9428-03FEF4EAA5DF}"/>
    <cellStyle name="Normal 9 5 2 2 2 2 3" xfId="3392" xr:uid="{0DBA6627-01BA-41DD-9BBD-225F00C9A7DC}"/>
    <cellStyle name="Normal 9 5 2 2 2 2 3 2" xfId="5027" xr:uid="{4165C643-079C-46E2-9624-1C03C8FB32D5}"/>
    <cellStyle name="Normal 9 5 2 2 2 2 4" xfId="3393" xr:uid="{49CB528F-352F-49E0-9583-A495DBDDB1C7}"/>
    <cellStyle name="Normal 9 5 2 2 2 2 4 2" xfId="5028" xr:uid="{6163C7BF-FDCC-4408-9B37-0B1487A887CC}"/>
    <cellStyle name="Normal 9 5 2 2 2 2 5" xfId="5025" xr:uid="{DCA1D222-CB20-466B-9CC4-B87AF4BBCDB9}"/>
    <cellStyle name="Normal 9 5 2 2 2 3" xfId="3394" xr:uid="{FC0D8309-955E-4607-AC10-D92591E43E0D}"/>
    <cellStyle name="Normal 9 5 2 2 2 3 2" xfId="3395" xr:uid="{A7C37994-FEA5-4AE7-B3C5-C9D9A29267D8}"/>
    <cellStyle name="Normal 9 5 2 2 2 3 2 2" xfId="5030" xr:uid="{ED3610E2-A38F-4F29-9996-EA451DD76AC8}"/>
    <cellStyle name="Normal 9 5 2 2 2 3 3" xfId="3396" xr:uid="{28A3C59D-9932-4CBA-B211-BC0971298207}"/>
    <cellStyle name="Normal 9 5 2 2 2 3 3 2" xfId="5031" xr:uid="{1F0C3D87-AAE1-4724-A009-1AB78A22AE3E}"/>
    <cellStyle name="Normal 9 5 2 2 2 3 4" xfId="3397" xr:uid="{C14408DC-33A9-412C-A715-0807FF995D5F}"/>
    <cellStyle name="Normal 9 5 2 2 2 3 4 2" xfId="5032" xr:uid="{7F2EA284-0C6D-48BF-BB32-0C1BD4496ED5}"/>
    <cellStyle name="Normal 9 5 2 2 2 3 5" xfId="5029" xr:uid="{217F9C43-D6F6-4477-914A-5A61FF01EAF4}"/>
    <cellStyle name="Normal 9 5 2 2 2 4" xfId="3398" xr:uid="{D5BE1595-3A6D-49EC-A0C3-728CE9E82C77}"/>
    <cellStyle name="Normal 9 5 2 2 2 4 2" xfId="5033" xr:uid="{0D8E1399-7387-4827-98AE-6422E696C13C}"/>
    <cellStyle name="Normal 9 5 2 2 2 5" xfId="3399" xr:uid="{FDA53FD3-5F53-4ACD-9817-02089BEEF51A}"/>
    <cellStyle name="Normal 9 5 2 2 2 5 2" xfId="5034" xr:uid="{85A8A601-641C-4C4A-86A2-82919A9BBFEA}"/>
    <cellStyle name="Normal 9 5 2 2 2 6" xfId="3400" xr:uid="{AB21994C-AB6D-49DD-BE98-C38100DDAEBB}"/>
    <cellStyle name="Normal 9 5 2 2 2 6 2" xfId="5035" xr:uid="{2753C663-73B2-49C4-B67A-B1395FFF0CE5}"/>
    <cellStyle name="Normal 9 5 2 2 2 7" xfId="5024" xr:uid="{D70F76EE-0309-477B-BCE6-3B7C0DADF5EF}"/>
    <cellStyle name="Normal 9 5 2 2 3" xfId="3401" xr:uid="{9ADEC47C-09B5-4E52-893B-2BCD35790AD4}"/>
    <cellStyle name="Normal 9 5 2 2 3 2" xfId="3402" xr:uid="{5C1DD87E-C1F2-4891-BF12-4D4C26597FD8}"/>
    <cellStyle name="Normal 9 5 2 2 3 2 2" xfId="3403" xr:uid="{EC5A888E-A772-4B19-A600-3AC03E108FA0}"/>
    <cellStyle name="Normal 9 5 2 2 3 2 2 2" xfId="5038" xr:uid="{C764E714-14A0-4DE9-88F4-2E2D09FA297E}"/>
    <cellStyle name="Normal 9 5 2 2 3 2 3" xfId="3404" xr:uid="{26EA2463-77FF-4527-8397-04C404914F5A}"/>
    <cellStyle name="Normal 9 5 2 2 3 2 3 2" xfId="5039" xr:uid="{68C04B86-5FE8-43F1-A376-BA60E3AA6EA2}"/>
    <cellStyle name="Normal 9 5 2 2 3 2 4" xfId="3405" xr:uid="{A9975779-0194-49DD-9625-A4DB271E56DC}"/>
    <cellStyle name="Normal 9 5 2 2 3 2 4 2" xfId="5040" xr:uid="{CA7CD903-A155-4765-A8A8-FD36B71BB30F}"/>
    <cellStyle name="Normal 9 5 2 2 3 2 5" xfId="5037" xr:uid="{89B47DCF-598E-4482-8580-8BA24AE76E0A}"/>
    <cellStyle name="Normal 9 5 2 2 3 3" xfId="3406" xr:uid="{0045845D-665F-4F80-8DB7-5A390A47EA5B}"/>
    <cellStyle name="Normal 9 5 2 2 3 3 2" xfId="5041" xr:uid="{D9412EF5-5C87-418C-A489-13DE10399268}"/>
    <cellStyle name="Normal 9 5 2 2 3 4" xfId="3407" xr:uid="{F3175979-C89F-4E7B-94F7-7D0F97681768}"/>
    <cellStyle name="Normal 9 5 2 2 3 4 2" xfId="5042" xr:uid="{2AC9593F-0817-444A-980E-E4F79E79CAD8}"/>
    <cellStyle name="Normal 9 5 2 2 3 5" xfId="3408" xr:uid="{0F73DF9E-8670-4299-AD12-142BCA3F93B0}"/>
    <cellStyle name="Normal 9 5 2 2 3 5 2" xfId="5043" xr:uid="{1DCBA634-A6E0-4F83-8C13-409FCDA384DA}"/>
    <cellStyle name="Normal 9 5 2 2 3 6" xfId="5036" xr:uid="{34E0C93D-51FE-46AF-AC3A-45546B518FBD}"/>
    <cellStyle name="Normal 9 5 2 2 4" xfId="3409" xr:uid="{9918A408-D395-4520-B57D-B657F46B94D3}"/>
    <cellStyle name="Normal 9 5 2 2 4 2" xfId="3410" xr:uid="{93AE2BA3-D28D-40FE-B56C-998A7BFF1CC9}"/>
    <cellStyle name="Normal 9 5 2 2 4 2 2" xfId="5045" xr:uid="{7C917BC0-D908-459E-8BC0-C7156D166D6A}"/>
    <cellStyle name="Normal 9 5 2 2 4 3" xfId="3411" xr:uid="{77776DA2-D3DB-4374-9DCE-2859614E2354}"/>
    <cellStyle name="Normal 9 5 2 2 4 3 2" xfId="5046" xr:uid="{1363FEFD-1809-4115-A8F6-9C6AFD189A8A}"/>
    <cellStyle name="Normal 9 5 2 2 4 4" xfId="3412" xr:uid="{0EC5AE0C-356E-491C-9697-008D3573186A}"/>
    <cellStyle name="Normal 9 5 2 2 4 4 2" xfId="5047" xr:uid="{F42B88B2-080A-46CC-8E55-64F89FD9B474}"/>
    <cellStyle name="Normal 9 5 2 2 4 5" xfId="5044" xr:uid="{19AB6A12-DD5B-4D77-B1ED-F0EA40645D55}"/>
    <cellStyle name="Normal 9 5 2 2 5" xfId="3413" xr:uid="{6CE53A16-4CD7-410E-81AA-CD8057D811AE}"/>
    <cellStyle name="Normal 9 5 2 2 5 2" xfId="3414" xr:uid="{B1E8BACF-A516-4C4B-8B16-1634EE7C4642}"/>
    <cellStyle name="Normal 9 5 2 2 5 2 2" xfId="5049" xr:uid="{FE507280-4B78-4681-A328-367240B63977}"/>
    <cellStyle name="Normal 9 5 2 2 5 3" xfId="3415" xr:uid="{FD6D09D0-0607-43E5-8EFA-151D85449EE1}"/>
    <cellStyle name="Normal 9 5 2 2 5 3 2" xfId="5050" xr:uid="{9AA6F909-B547-4E31-ADE4-E7748B55D4FD}"/>
    <cellStyle name="Normal 9 5 2 2 5 4" xfId="3416" xr:uid="{B4146D02-1278-4CA2-AACE-A6CAF284B978}"/>
    <cellStyle name="Normal 9 5 2 2 5 4 2" xfId="5051" xr:uid="{6E3A6265-BCBF-4E9C-B739-443E94BE1FBD}"/>
    <cellStyle name="Normal 9 5 2 2 5 5" xfId="5048" xr:uid="{5A04495C-37A3-437C-AC10-C41F934DA466}"/>
    <cellStyle name="Normal 9 5 2 2 6" xfId="3417" xr:uid="{9EC6266F-2357-4591-A5E8-5EFD03A5FD9D}"/>
    <cellStyle name="Normal 9 5 2 2 6 2" xfId="5052" xr:uid="{AE9FA79E-C38D-4BB4-911F-5746EF96538F}"/>
    <cellStyle name="Normal 9 5 2 2 7" xfId="3418" xr:uid="{F1EC8DE1-E89E-43A2-AFAD-C98A904EEC23}"/>
    <cellStyle name="Normal 9 5 2 2 7 2" xfId="5053" xr:uid="{FCC4C129-7553-48B4-BB2D-AC7F5B913CF1}"/>
    <cellStyle name="Normal 9 5 2 2 8" xfId="3419" xr:uid="{3539756B-0400-4FEC-B253-E376BF609D73}"/>
    <cellStyle name="Normal 9 5 2 2 8 2" xfId="5054" xr:uid="{3D82C0CB-B466-4B96-AC04-C3292C6E4D1F}"/>
    <cellStyle name="Normal 9 5 2 2 9" xfId="5023" xr:uid="{FDBA2906-B12E-4351-9951-C3C23E74C785}"/>
    <cellStyle name="Normal 9 5 2 3" xfId="3420" xr:uid="{E94427A0-3E37-4CC3-9B52-5D8EB79EC287}"/>
    <cellStyle name="Normal 9 5 2 3 2" xfId="3421" xr:uid="{60A2E987-4D96-455E-9AC6-F6D69EA64082}"/>
    <cellStyle name="Normal 9 5 2 3 2 2" xfId="3422" xr:uid="{7C6DA294-A2DC-4087-AE4C-F382491376E3}"/>
    <cellStyle name="Normal 9 5 2 3 2 2 2" xfId="5057" xr:uid="{24BCC2BF-461D-4AE7-BDA7-9AAF6F1D4196}"/>
    <cellStyle name="Normal 9 5 2 3 2 3" xfId="3423" xr:uid="{FACF3391-C70B-4706-A0ED-47EF454971E8}"/>
    <cellStyle name="Normal 9 5 2 3 2 3 2" xfId="5058" xr:uid="{6F0E7A0A-A498-4DAB-BC55-C2E73ACB6C72}"/>
    <cellStyle name="Normal 9 5 2 3 2 4" xfId="3424" xr:uid="{C4C111E7-C900-4387-BED0-3E6304A6A2D8}"/>
    <cellStyle name="Normal 9 5 2 3 2 4 2" xfId="5059" xr:uid="{C48559A9-2F58-4B01-833F-2192AAEDAAE2}"/>
    <cellStyle name="Normal 9 5 2 3 2 5" xfId="5056" xr:uid="{AA305932-0384-4A56-BCC3-BBEACA923A01}"/>
    <cellStyle name="Normal 9 5 2 3 3" xfId="3425" xr:uid="{195363CC-F274-43C0-993B-B4AC35AE2C3B}"/>
    <cellStyle name="Normal 9 5 2 3 3 2" xfId="3426" xr:uid="{4344D6F6-594B-483A-9BAE-B864A106A509}"/>
    <cellStyle name="Normal 9 5 2 3 3 2 2" xfId="5061" xr:uid="{075EF76B-B158-4344-B842-B4A1013EF46B}"/>
    <cellStyle name="Normal 9 5 2 3 3 3" xfId="3427" xr:uid="{EB627294-4FD9-462C-9E74-5B07FAFFA164}"/>
    <cellStyle name="Normal 9 5 2 3 3 3 2" xfId="5062" xr:uid="{0CEC73BC-EFC0-4780-B16B-7E68ACA3301E}"/>
    <cellStyle name="Normal 9 5 2 3 3 4" xfId="3428" xr:uid="{61DCFFD3-EB16-4ABE-903E-1B20BFF3BB77}"/>
    <cellStyle name="Normal 9 5 2 3 3 4 2" xfId="5063" xr:uid="{95ACD43C-4C1F-402F-814E-4B65D4ED50BC}"/>
    <cellStyle name="Normal 9 5 2 3 3 5" xfId="5060" xr:uid="{6E265EB6-7EE7-4F21-995D-719E4505C42C}"/>
    <cellStyle name="Normal 9 5 2 3 4" xfId="3429" xr:uid="{0DE83543-0D2F-47EE-80DD-0FF858DA9926}"/>
    <cellStyle name="Normal 9 5 2 3 4 2" xfId="5064" xr:uid="{4B4D28FA-A8A5-47DB-8CD2-C58DC996D5EC}"/>
    <cellStyle name="Normal 9 5 2 3 5" xfId="3430" xr:uid="{47E7CB00-04FF-4BFA-A5A3-36C3A8CFEB71}"/>
    <cellStyle name="Normal 9 5 2 3 5 2" xfId="5065" xr:uid="{75A9069D-65AD-412D-B1CF-6D0419BCF5B5}"/>
    <cellStyle name="Normal 9 5 2 3 6" xfId="3431" xr:uid="{8494C722-FADA-4164-AFC6-7E1A913C560D}"/>
    <cellStyle name="Normal 9 5 2 3 6 2" xfId="5066" xr:uid="{6E6FE823-00B5-4500-BB68-1DD8C94F2838}"/>
    <cellStyle name="Normal 9 5 2 3 7" xfId="5055" xr:uid="{F6620C4D-371E-4888-A388-E72EBADFF129}"/>
    <cellStyle name="Normal 9 5 2 4" xfId="3432" xr:uid="{BFB4778A-E4FA-4E1C-8214-50E342D6B4D6}"/>
    <cellStyle name="Normal 9 5 2 4 2" xfId="3433" xr:uid="{B8F788E2-3538-4867-AA44-39B092D87E70}"/>
    <cellStyle name="Normal 9 5 2 4 2 2" xfId="3434" xr:uid="{A0D10610-F45C-4D1F-96F0-FC4B9990F139}"/>
    <cellStyle name="Normal 9 5 2 4 2 2 2" xfId="5069" xr:uid="{F0E12687-EA12-44A9-91C2-7E6AEDAA227D}"/>
    <cellStyle name="Normal 9 5 2 4 2 3" xfId="3435" xr:uid="{7B45CD9F-104D-40B3-A0AF-1FBD3B5FBF8B}"/>
    <cellStyle name="Normal 9 5 2 4 2 3 2" xfId="5070" xr:uid="{9107E83C-E5FF-49AB-A184-328BE67B5D09}"/>
    <cellStyle name="Normal 9 5 2 4 2 4" xfId="3436" xr:uid="{09006303-61D4-4BF1-94DA-ABA35B31A2AF}"/>
    <cellStyle name="Normal 9 5 2 4 2 4 2" xfId="5071" xr:uid="{15A165B5-862F-44A6-B559-822063DBFCB5}"/>
    <cellStyle name="Normal 9 5 2 4 2 5" xfId="5068" xr:uid="{98ECDF49-15E5-4797-A24F-9588910834AB}"/>
    <cellStyle name="Normal 9 5 2 4 3" xfId="3437" xr:uid="{771B9186-6359-4E58-AC89-F11FCD1C1CAC}"/>
    <cellStyle name="Normal 9 5 2 4 3 2" xfId="5072" xr:uid="{ED955A34-4C94-424E-B539-C3EB0E24A7B9}"/>
    <cellStyle name="Normal 9 5 2 4 4" xfId="3438" xr:uid="{7E97BF78-ABAC-40EB-855E-C1621B24EBC7}"/>
    <cellStyle name="Normal 9 5 2 4 4 2" xfId="5073" xr:uid="{2C845A6D-9D6B-4914-8B79-D7A90AF6A71C}"/>
    <cellStyle name="Normal 9 5 2 4 5" xfId="3439" xr:uid="{5D3B83EE-4C96-41A9-BFDC-8F8678DCC1C0}"/>
    <cellStyle name="Normal 9 5 2 4 5 2" xfId="5074" xr:uid="{68359E0A-D226-483E-86BE-8A41C85A9C9B}"/>
    <cellStyle name="Normal 9 5 2 4 6" xfId="5067" xr:uid="{663001EA-414D-4821-ADD5-CDDEEB89A91C}"/>
    <cellStyle name="Normal 9 5 2 5" xfId="3440" xr:uid="{7760FA71-73A2-4C9B-B501-465672F59C8E}"/>
    <cellStyle name="Normal 9 5 2 5 2" xfId="3441" xr:uid="{53E03D24-9F02-4AD0-8AB9-8461B1C414C3}"/>
    <cellStyle name="Normal 9 5 2 5 2 2" xfId="5076" xr:uid="{6B1EB28A-428D-46CC-BD89-5451AD00779A}"/>
    <cellStyle name="Normal 9 5 2 5 3" xfId="3442" xr:uid="{826C0A7A-319A-4178-9EE2-E69128391EF6}"/>
    <cellStyle name="Normal 9 5 2 5 3 2" xfId="5077" xr:uid="{CC87AC91-E6BB-4A80-AA45-584344BAD4EB}"/>
    <cellStyle name="Normal 9 5 2 5 4" xfId="3443" xr:uid="{2D20CDAB-D292-4BB1-968F-A174AAE21477}"/>
    <cellStyle name="Normal 9 5 2 5 4 2" xfId="5078" xr:uid="{5587E464-9676-47E1-8454-9A37A61867E6}"/>
    <cellStyle name="Normal 9 5 2 5 5" xfId="5075" xr:uid="{EBEDEC00-B04A-4AB8-ABD1-33FE1F6B31BD}"/>
    <cellStyle name="Normal 9 5 2 6" xfId="3444" xr:uid="{123DA2DD-2FCE-4907-94A4-702CBC173037}"/>
    <cellStyle name="Normal 9 5 2 6 2" xfId="3445" xr:uid="{B68C89C8-ECAA-4F7E-9ABA-596532AECDEF}"/>
    <cellStyle name="Normal 9 5 2 6 2 2" xfId="5080" xr:uid="{C1B6AAA8-A8ED-40A3-AAFA-CD6A0BB90666}"/>
    <cellStyle name="Normal 9 5 2 6 3" xfId="3446" xr:uid="{D882A991-2FFB-4713-8C08-81A9E5935DE0}"/>
    <cellStyle name="Normal 9 5 2 6 3 2" xfId="5081" xr:uid="{D05C7894-7811-43BF-AC2D-CB3F74422642}"/>
    <cellStyle name="Normal 9 5 2 6 4" xfId="3447" xr:uid="{C7394EA7-51CA-41C3-A897-87A1D7C1C042}"/>
    <cellStyle name="Normal 9 5 2 6 4 2" xfId="5082" xr:uid="{E89CBCB0-B317-4BC1-B521-5B9710B2F567}"/>
    <cellStyle name="Normal 9 5 2 6 5" xfId="5079" xr:uid="{CD29E12F-593C-489C-8716-42A32EA076D2}"/>
    <cellStyle name="Normal 9 5 2 7" xfId="3448" xr:uid="{F5CC5F78-A507-4887-ACC2-9E2207511993}"/>
    <cellStyle name="Normal 9 5 2 7 2" xfId="5083" xr:uid="{67FC519D-9F02-4736-87F9-C610118642B4}"/>
    <cellStyle name="Normal 9 5 2 8" xfId="3449" xr:uid="{2029985A-A454-425B-92B4-863D269D452E}"/>
    <cellStyle name="Normal 9 5 2 8 2" xfId="5084" xr:uid="{2A665DFC-8CCE-4480-B8E6-A16B53D1D85E}"/>
    <cellStyle name="Normal 9 5 2 9" xfId="3450" xr:uid="{1EA46496-404A-4E61-87C5-2C112ED7A253}"/>
    <cellStyle name="Normal 9 5 2 9 2" xfId="5085" xr:uid="{0CEA0106-94D0-4F74-BB74-6304B10B1E80}"/>
    <cellStyle name="Normal 9 5 3" xfId="3451" xr:uid="{18BC6B0F-6BBD-4493-BFFC-BD4471B7B1C5}"/>
    <cellStyle name="Normal 9 5 3 2" xfId="3452" xr:uid="{A810AF8C-737A-41D5-939A-8783AD4FC2FA}"/>
    <cellStyle name="Normal 9 5 3 2 2" xfId="3453" xr:uid="{4B0064D4-57E6-4312-A8D5-2F3AEF5B7BC2}"/>
    <cellStyle name="Normal 9 5 3 2 2 2" xfId="3454" xr:uid="{8403A7E2-88DA-491A-BA6B-3221BB6E453B}"/>
    <cellStyle name="Normal 9 5 3 2 2 2 2" xfId="4273" xr:uid="{443C94E8-1A15-4773-9C83-FBB58D33E871}"/>
    <cellStyle name="Normal 9 5 3 2 2 2 2 2" xfId="5090" xr:uid="{7A3BC2B2-40B9-4131-9392-CA18BAE4B850}"/>
    <cellStyle name="Normal 9 5 3 2 2 2 3" xfId="5089" xr:uid="{B910765E-C152-4C80-8E9A-62C7A84C0BEA}"/>
    <cellStyle name="Normal 9 5 3 2 2 3" xfId="3455" xr:uid="{A9AC4D50-6111-40DB-A17E-D92BB88DAEFE}"/>
    <cellStyle name="Normal 9 5 3 2 2 3 2" xfId="5091" xr:uid="{F554015D-2B86-489B-9E35-4CE9A4CBA5DB}"/>
    <cellStyle name="Normal 9 5 3 2 2 4" xfId="3456" xr:uid="{39A6A765-9AB4-42E0-8365-26F97CD9C87F}"/>
    <cellStyle name="Normal 9 5 3 2 2 4 2" xfId="5092" xr:uid="{B84AB279-CE58-401F-A3B7-1992E7AFC2D3}"/>
    <cellStyle name="Normal 9 5 3 2 2 5" xfId="5088" xr:uid="{9AA397B3-43BF-48DA-B78C-8413E86AE169}"/>
    <cellStyle name="Normal 9 5 3 2 3" xfId="3457" xr:uid="{77FDB1A5-2D0E-4D2A-B78C-E1CF72D6A9FF}"/>
    <cellStyle name="Normal 9 5 3 2 3 2" xfId="3458" xr:uid="{C335EA3B-BC80-46C2-B1FD-59BBAF7800F0}"/>
    <cellStyle name="Normal 9 5 3 2 3 2 2" xfId="5094" xr:uid="{E1C588EF-59A8-4342-B890-DD3C476343C3}"/>
    <cellStyle name="Normal 9 5 3 2 3 3" xfId="3459" xr:uid="{12947317-C691-4B91-B901-D60B6C403BB0}"/>
    <cellStyle name="Normal 9 5 3 2 3 3 2" xfId="5095" xr:uid="{250C0175-0D37-486F-B011-E770C65E1A46}"/>
    <cellStyle name="Normal 9 5 3 2 3 4" xfId="3460" xr:uid="{14C00FF1-BBB1-4656-8E1C-3D71B14D54F5}"/>
    <cellStyle name="Normal 9 5 3 2 3 4 2" xfId="5096" xr:uid="{EAD5445A-B55B-4BA9-A3BD-6036D6230527}"/>
    <cellStyle name="Normal 9 5 3 2 3 5" xfId="5093" xr:uid="{25652492-78A9-4835-B98F-D234A2F1AAE1}"/>
    <cellStyle name="Normal 9 5 3 2 4" xfId="3461" xr:uid="{EF5BCE81-9A62-498C-815A-1C5F94148BD5}"/>
    <cellStyle name="Normal 9 5 3 2 4 2" xfId="5097" xr:uid="{E37FDC51-4A19-429C-890F-A0D445D0BAF5}"/>
    <cellStyle name="Normal 9 5 3 2 5" xfId="3462" xr:uid="{FFA415A0-2B40-4A6F-81DA-C34B89F5089E}"/>
    <cellStyle name="Normal 9 5 3 2 5 2" xfId="5098" xr:uid="{119FA526-12F6-407F-B583-E54E348AB5A6}"/>
    <cellStyle name="Normal 9 5 3 2 6" xfId="3463" xr:uid="{877A58D0-1628-454B-A72B-E7574FCB4CFB}"/>
    <cellStyle name="Normal 9 5 3 2 6 2" xfId="5099" xr:uid="{25DD8758-6DDE-4C67-A591-AB7C8B08ABE7}"/>
    <cellStyle name="Normal 9 5 3 2 7" xfId="5087" xr:uid="{39AF1BD8-D7D5-49E6-82CD-13E73E54EF73}"/>
    <cellStyle name="Normal 9 5 3 3" xfId="3464" xr:uid="{8622DB41-6BA7-4919-9382-FB112F67D838}"/>
    <cellStyle name="Normal 9 5 3 3 2" xfId="3465" xr:uid="{57FD5082-D869-481C-9335-5A159A6980B6}"/>
    <cellStyle name="Normal 9 5 3 3 2 2" xfId="3466" xr:uid="{AFFA736A-651C-46F0-9EC3-5D3CD0061670}"/>
    <cellStyle name="Normal 9 5 3 3 2 2 2" xfId="5102" xr:uid="{562B37D1-5F25-42B3-8EC2-50E305774C70}"/>
    <cellStyle name="Normal 9 5 3 3 2 3" xfId="3467" xr:uid="{DF3B0063-736B-4CCF-B514-5832015886CD}"/>
    <cellStyle name="Normal 9 5 3 3 2 3 2" xfId="5103" xr:uid="{C6DFF9DC-711D-4E6F-8AEF-ACB24B1C173F}"/>
    <cellStyle name="Normal 9 5 3 3 2 4" xfId="3468" xr:uid="{267EF657-C8C1-4CCF-90AF-DBDBB9B5DEE7}"/>
    <cellStyle name="Normal 9 5 3 3 2 4 2" xfId="5104" xr:uid="{7967BC5D-976D-4025-A67F-B5E8CBFF61B0}"/>
    <cellStyle name="Normal 9 5 3 3 2 5" xfId="5101" xr:uid="{57F7A779-DAD1-4A81-A1D1-A64839C8D241}"/>
    <cellStyle name="Normal 9 5 3 3 3" xfId="3469" xr:uid="{99FB666E-B046-4224-A7E2-FD2C4DD42840}"/>
    <cellStyle name="Normal 9 5 3 3 3 2" xfId="5105" xr:uid="{0991DFB7-AC13-409B-89CA-0EA6D5A18152}"/>
    <cellStyle name="Normal 9 5 3 3 4" xfId="3470" xr:uid="{3EA93195-9E13-4255-9842-DA9047A65017}"/>
    <cellStyle name="Normal 9 5 3 3 4 2" xfId="5106" xr:uid="{63ED97CE-EA6E-4D4A-B5AD-E0658C427208}"/>
    <cellStyle name="Normal 9 5 3 3 5" xfId="3471" xr:uid="{7E92D824-3F5A-45FC-92ED-D40A1EDE5709}"/>
    <cellStyle name="Normal 9 5 3 3 5 2" xfId="5107" xr:uid="{85619784-174D-49CC-9C49-EF63A354AF37}"/>
    <cellStyle name="Normal 9 5 3 3 6" xfId="5100" xr:uid="{82322A02-1F6F-4531-93C2-EBABCA949116}"/>
    <cellStyle name="Normal 9 5 3 4" xfId="3472" xr:uid="{D37C7EAB-796C-4EB8-A5A7-8A0E90E60301}"/>
    <cellStyle name="Normal 9 5 3 4 2" xfId="3473" xr:uid="{8B739149-25D1-4D1C-B0D2-5CFB050C01D6}"/>
    <cellStyle name="Normal 9 5 3 4 2 2" xfId="5109" xr:uid="{874F31E6-BD0C-4A72-B17C-8C4A5E851893}"/>
    <cellStyle name="Normal 9 5 3 4 3" xfId="3474" xr:uid="{3EE5B7A5-B22F-4864-B61C-881C16A936C1}"/>
    <cellStyle name="Normal 9 5 3 4 3 2" xfId="5110" xr:uid="{8579B6E7-5C95-4092-9B76-B2B66D58CDB5}"/>
    <cellStyle name="Normal 9 5 3 4 4" xfId="3475" xr:uid="{BC6975B2-DBA5-48C1-ABA5-651F24038981}"/>
    <cellStyle name="Normal 9 5 3 4 4 2" xfId="5111" xr:uid="{50DD6A42-FC47-4206-A587-877902A70FAB}"/>
    <cellStyle name="Normal 9 5 3 4 5" xfId="5108" xr:uid="{75B3D365-D204-4C53-9F78-9940422513C6}"/>
    <cellStyle name="Normal 9 5 3 5" xfId="3476" xr:uid="{E9E6679E-A3EE-4B23-A265-F68562463D94}"/>
    <cellStyle name="Normal 9 5 3 5 2" xfId="3477" xr:uid="{1F90DA97-9444-445A-BB91-3C908F1CAFC3}"/>
    <cellStyle name="Normal 9 5 3 5 2 2" xfId="5113" xr:uid="{C25C75C4-860D-4F0A-95AE-C01435BFB308}"/>
    <cellStyle name="Normal 9 5 3 5 3" xfId="3478" xr:uid="{D0159C43-88BB-4AFD-9793-D9C541E4182D}"/>
    <cellStyle name="Normal 9 5 3 5 3 2" xfId="5114" xr:uid="{03CD5360-C697-46F7-A2F5-E835FF19B4D4}"/>
    <cellStyle name="Normal 9 5 3 5 4" xfId="3479" xr:uid="{B26211A4-4CE9-4060-8C9E-FF790B8FB1DD}"/>
    <cellStyle name="Normal 9 5 3 5 4 2" xfId="5115" xr:uid="{F2929ADE-7AFE-44D8-A11C-93E0C2BA412E}"/>
    <cellStyle name="Normal 9 5 3 5 5" xfId="5112" xr:uid="{A34B60BC-570C-4452-9FB2-8B5555B90693}"/>
    <cellStyle name="Normal 9 5 3 6" xfId="3480" xr:uid="{D1916F60-7FFB-4650-8970-32C1A248551F}"/>
    <cellStyle name="Normal 9 5 3 6 2" xfId="5116" xr:uid="{D4B94C70-18F4-41D4-BE29-AF063C21344E}"/>
    <cellStyle name="Normal 9 5 3 7" xfId="3481" xr:uid="{9466E13E-5790-49F9-B314-09A771564DA5}"/>
    <cellStyle name="Normal 9 5 3 7 2" xfId="5117" xr:uid="{710FDC9C-F98A-41E4-BF32-24608793A9D9}"/>
    <cellStyle name="Normal 9 5 3 8" xfId="3482" xr:uid="{85C21BBE-1EA1-4550-B306-2BFF5EE1173E}"/>
    <cellStyle name="Normal 9 5 3 8 2" xfId="5118" xr:uid="{DB1F6E09-F9E3-4927-B529-F25D83E7F9CC}"/>
    <cellStyle name="Normal 9 5 3 9" xfId="5086" xr:uid="{AAB9612C-A35E-42FE-BC09-1D158DBA4A07}"/>
    <cellStyle name="Normal 9 5 4" xfId="3483" xr:uid="{876E958C-8617-4DCA-AAF5-F73181005379}"/>
    <cellStyle name="Normal 9 5 4 2" xfId="3484" xr:uid="{9573ADC1-3FE3-4D8B-93C0-86F218B72AE8}"/>
    <cellStyle name="Normal 9 5 4 2 2" xfId="3485" xr:uid="{2E77C87B-8E46-423F-BE4A-16A4E71B6BF3}"/>
    <cellStyle name="Normal 9 5 4 2 2 2" xfId="3486" xr:uid="{2E093A44-D452-4355-BE8F-B82B63B541B2}"/>
    <cellStyle name="Normal 9 5 4 2 2 2 2" xfId="5122" xr:uid="{940A591A-638D-4316-8516-37F6B4383855}"/>
    <cellStyle name="Normal 9 5 4 2 2 3" xfId="3487" xr:uid="{1188D33D-0C71-4DFF-8A8F-9C0CBE0F29A8}"/>
    <cellStyle name="Normal 9 5 4 2 2 3 2" xfId="5123" xr:uid="{5A52D61D-CAA6-48D8-950D-45971C2AA3BE}"/>
    <cellStyle name="Normal 9 5 4 2 2 4" xfId="3488" xr:uid="{618A06DC-0E6C-47F7-AD91-4EF632DFB9AB}"/>
    <cellStyle name="Normal 9 5 4 2 2 4 2" xfId="5124" xr:uid="{1F26D0D3-E97A-4744-AA53-AD05EC34ED33}"/>
    <cellStyle name="Normal 9 5 4 2 2 5" xfId="5121" xr:uid="{485231D5-8319-4105-ACA2-DD4A408A2CB0}"/>
    <cellStyle name="Normal 9 5 4 2 3" xfId="3489" xr:uid="{C3492F38-976B-40D1-A78E-C3BF81D1CDF8}"/>
    <cellStyle name="Normal 9 5 4 2 3 2" xfId="5125" xr:uid="{BAC01EB8-F615-4066-ACA8-208CDD82DEBE}"/>
    <cellStyle name="Normal 9 5 4 2 4" xfId="3490" xr:uid="{495D1B2B-ED6C-4C0F-A9EB-08BE133CC6EA}"/>
    <cellStyle name="Normal 9 5 4 2 4 2" xfId="5126" xr:uid="{5BE3C980-E313-4B84-92DE-80C2A25FFE52}"/>
    <cellStyle name="Normal 9 5 4 2 5" xfId="3491" xr:uid="{5327C72A-3FB3-407C-B77E-A9A2CCED0680}"/>
    <cellStyle name="Normal 9 5 4 2 5 2" xfId="5127" xr:uid="{4FEAC2B5-17F7-48A7-936C-79FE24DD0DCA}"/>
    <cellStyle name="Normal 9 5 4 2 6" xfId="5120" xr:uid="{9477B02E-DBEE-4746-90BC-5B6933C1E698}"/>
    <cellStyle name="Normal 9 5 4 3" xfId="3492" xr:uid="{F8DC71F7-3B43-400E-98B8-E429714FBDEC}"/>
    <cellStyle name="Normal 9 5 4 3 2" xfId="3493" xr:uid="{343B04A7-F356-4C57-BA83-3D1E41E1D8FE}"/>
    <cellStyle name="Normal 9 5 4 3 2 2" xfId="5129" xr:uid="{03E1163C-A6F1-4C68-9AEE-E89C9F7DF666}"/>
    <cellStyle name="Normal 9 5 4 3 3" xfId="3494" xr:uid="{ADD8087D-16B8-44F6-A1F0-0CBC35532381}"/>
    <cellStyle name="Normal 9 5 4 3 3 2" xfId="5130" xr:uid="{72B1C4C7-499A-4BCB-A5E2-349CE4AEE722}"/>
    <cellStyle name="Normal 9 5 4 3 4" xfId="3495" xr:uid="{C114BBC3-F011-4861-86AB-5C06281CF0FB}"/>
    <cellStyle name="Normal 9 5 4 3 4 2" xfId="5131" xr:uid="{5DF4DBDE-A135-4EED-B7BE-841D5DEC8038}"/>
    <cellStyle name="Normal 9 5 4 3 5" xfId="5128" xr:uid="{F9A4B94D-5F28-425F-A778-273ADBE9756B}"/>
    <cellStyle name="Normal 9 5 4 4" xfId="3496" xr:uid="{D5E8021E-0B47-4799-8D1D-6C487C3690E9}"/>
    <cellStyle name="Normal 9 5 4 4 2" xfId="3497" xr:uid="{C37D96F7-E289-4F46-BE6D-8D6EE9FB7E71}"/>
    <cellStyle name="Normal 9 5 4 4 2 2" xfId="5133" xr:uid="{D9ECD1D7-B833-48CF-BC15-690FE910A88D}"/>
    <cellStyle name="Normal 9 5 4 4 3" xfId="3498" xr:uid="{454EEA6F-3D09-43A6-B381-8B3DC308E7DE}"/>
    <cellStyle name="Normal 9 5 4 4 3 2" xfId="5134" xr:uid="{4C2F62D7-3206-4867-9C76-C53DFB0F4002}"/>
    <cellStyle name="Normal 9 5 4 4 4" xfId="3499" xr:uid="{50729C41-B93C-4A7F-8973-688456FEBE1D}"/>
    <cellStyle name="Normal 9 5 4 4 4 2" xfId="5135" xr:uid="{E9BE2BCF-5187-46AE-800A-4FBECD6E63EE}"/>
    <cellStyle name="Normal 9 5 4 4 5" xfId="5132" xr:uid="{4C5CED12-2A1A-4E53-8430-B6B2D9FC1BA0}"/>
    <cellStyle name="Normal 9 5 4 5" xfId="3500" xr:uid="{568A14EA-4D22-4EDD-B935-BAC311B4801A}"/>
    <cellStyle name="Normal 9 5 4 5 2" xfId="5136" xr:uid="{36FF54E7-DFD0-476D-AA88-AEB23B3692A2}"/>
    <cellStyle name="Normal 9 5 4 6" xfId="3501" xr:uid="{86285547-E251-497E-B903-ED6551E07EDC}"/>
    <cellStyle name="Normal 9 5 4 6 2" xfId="5137" xr:uid="{1F984A91-A9FF-495F-BB05-189CA4E1A412}"/>
    <cellStyle name="Normal 9 5 4 7" xfId="3502" xr:uid="{DE2AE332-49F2-4E3F-9B03-76F36CE1A1DC}"/>
    <cellStyle name="Normal 9 5 4 7 2" xfId="5138" xr:uid="{E6BE96E8-DD49-4124-A937-4B56EFDBB6B9}"/>
    <cellStyle name="Normal 9 5 4 8" xfId="5119" xr:uid="{8DA6D24F-1AD5-4051-8889-915C2C2D6429}"/>
    <cellStyle name="Normal 9 5 5" xfId="3503" xr:uid="{11FBD431-5A37-4C3C-8E7D-BB863EB8588D}"/>
    <cellStyle name="Normal 9 5 5 2" xfId="3504" xr:uid="{A0076C70-DAC9-4A7F-ABCE-A58AD2353F91}"/>
    <cellStyle name="Normal 9 5 5 2 2" xfId="3505" xr:uid="{764D6682-D8D3-4566-B781-414FBDA0D9EA}"/>
    <cellStyle name="Normal 9 5 5 2 2 2" xfId="5141" xr:uid="{CB737131-590E-4BD0-95A0-5C843697AD28}"/>
    <cellStyle name="Normal 9 5 5 2 3" xfId="3506" xr:uid="{F7BCBCF5-F740-4052-998C-8FE898D4C7DA}"/>
    <cellStyle name="Normal 9 5 5 2 3 2" xfId="5142" xr:uid="{D6151B54-68AA-43B3-BA44-4E30639E6522}"/>
    <cellStyle name="Normal 9 5 5 2 4" xfId="3507" xr:uid="{AAF857BD-DB9F-4854-9B82-3913054FB132}"/>
    <cellStyle name="Normal 9 5 5 2 4 2" xfId="5143" xr:uid="{85C9CB8C-3DC7-4C46-84AE-CD765F8BCBAE}"/>
    <cellStyle name="Normal 9 5 5 2 5" xfId="5140" xr:uid="{D3639F0A-A43C-4E6F-990B-0EE9288BA5F0}"/>
    <cellStyle name="Normal 9 5 5 3" xfId="3508" xr:uid="{9E3D8B7B-750A-4354-ACCE-ED3C00E55275}"/>
    <cellStyle name="Normal 9 5 5 3 2" xfId="3509" xr:uid="{C69AB675-EBB9-439B-8BDA-8332DFAE1B42}"/>
    <cellStyle name="Normal 9 5 5 3 2 2" xfId="5145" xr:uid="{0CD1B3E1-6C63-4F27-8CF8-7E2D83BA2B32}"/>
    <cellStyle name="Normal 9 5 5 3 3" xfId="3510" xr:uid="{52A38590-17E0-41B3-B866-A1D8D4C119A0}"/>
    <cellStyle name="Normal 9 5 5 3 3 2" xfId="5146" xr:uid="{4ACA88FF-C91C-4DDA-8DEC-9E2C0E88DED4}"/>
    <cellStyle name="Normal 9 5 5 3 4" xfId="3511" xr:uid="{825281E4-30D8-4A83-B0E6-59EFE130D2E8}"/>
    <cellStyle name="Normal 9 5 5 3 4 2" xfId="5147" xr:uid="{77C70570-0404-46D1-A2AE-7F8DF8F409A6}"/>
    <cellStyle name="Normal 9 5 5 3 5" xfId="5144" xr:uid="{FB7BC1ED-764E-4591-81A9-6289873C4942}"/>
    <cellStyle name="Normal 9 5 5 4" xfId="3512" xr:uid="{2B1E1B55-8045-44BB-B5BF-D6558570A964}"/>
    <cellStyle name="Normal 9 5 5 4 2" xfId="5148" xr:uid="{9CAA580A-A356-4BF1-A2B8-EF7C077C8BEB}"/>
    <cellStyle name="Normal 9 5 5 5" xfId="3513" xr:uid="{56888086-62F0-46F6-87BE-DD4890095DBE}"/>
    <cellStyle name="Normal 9 5 5 5 2" xfId="5149" xr:uid="{2D384FD1-FA03-42FE-9745-62A0B43A7F36}"/>
    <cellStyle name="Normal 9 5 5 6" xfId="3514" xr:uid="{EB214BA3-D1B2-40E8-921C-BCEF4590A719}"/>
    <cellStyle name="Normal 9 5 5 6 2" xfId="5150" xr:uid="{AE37DCBD-45B6-404E-BD3B-01A314A0D9BA}"/>
    <cellStyle name="Normal 9 5 5 7" xfId="5139" xr:uid="{DE234712-0C86-49E0-BC00-A0DA18F8DC5F}"/>
    <cellStyle name="Normal 9 5 6" xfId="3515" xr:uid="{838531A7-E0C2-422B-885E-AF437FB024F6}"/>
    <cellStyle name="Normal 9 5 6 2" xfId="3516" xr:uid="{CBED3A9B-53D7-416B-AC1B-624D84941917}"/>
    <cellStyle name="Normal 9 5 6 2 2" xfId="3517" xr:uid="{C9750CD9-12A7-4358-8E4E-19176F340FE8}"/>
    <cellStyle name="Normal 9 5 6 2 2 2" xfId="5153" xr:uid="{3EF39D47-DB3A-48EC-8470-B1F07E6BAC5C}"/>
    <cellStyle name="Normal 9 5 6 2 3" xfId="3518" xr:uid="{B6E579D9-DB75-4976-A79C-09B1269B352A}"/>
    <cellStyle name="Normal 9 5 6 2 3 2" xfId="5154" xr:uid="{9FF2E52B-E88B-4556-A12F-D0DFE645D249}"/>
    <cellStyle name="Normal 9 5 6 2 4" xfId="3519" xr:uid="{9DAD9B39-C7BA-4C0D-8137-AEE93E2F7CB8}"/>
    <cellStyle name="Normal 9 5 6 2 4 2" xfId="5155" xr:uid="{1DF3CD88-6508-4C79-A619-DCCC174E5593}"/>
    <cellStyle name="Normal 9 5 6 2 5" xfId="5152" xr:uid="{1ABCC66F-F9FD-42E6-83BB-19EAAD0F16E7}"/>
    <cellStyle name="Normal 9 5 6 3" xfId="3520" xr:uid="{D0ED9FD8-C5FC-4FDC-9644-35C31195F397}"/>
    <cellStyle name="Normal 9 5 6 3 2" xfId="5156" xr:uid="{622E6AF5-F079-4C9C-BB6A-24880778F8DC}"/>
    <cellStyle name="Normal 9 5 6 4" xfId="3521" xr:uid="{EBCA41F1-DED4-45E2-9E0E-8678575D54F5}"/>
    <cellStyle name="Normal 9 5 6 4 2" xfId="5157" xr:uid="{4DF908C8-B01F-43F4-BFB4-B18588AEDD12}"/>
    <cellStyle name="Normal 9 5 6 5" xfId="3522" xr:uid="{590566D7-EDD1-44BE-B41F-E6AD84BF8676}"/>
    <cellStyle name="Normal 9 5 6 5 2" xfId="5158" xr:uid="{AB0C7C35-812D-4F28-B470-C152425C457B}"/>
    <cellStyle name="Normal 9 5 6 6" xfId="5151" xr:uid="{13BE2DDA-5412-4694-B4E7-B31C87F89334}"/>
    <cellStyle name="Normal 9 5 7" xfId="3523" xr:uid="{E747F845-231F-458E-8255-D4AA47297523}"/>
    <cellStyle name="Normal 9 5 7 2" xfId="3524" xr:uid="{D3ACB326-9B97-498D-BC85-1529ACA26EF2}"/>
    <cellStyle name="Normal 9 5 7 2 2" xfId="5160" xr:uid="{8BAB6C00-E6B0-4AB2-BC3B-983537AC5081}"/>
    <cellStyle name="Normal 9 5 7 3" xfId="3525" xr:uid="{450D7CE9-8342-467A-A875-4BB47703F823}"/>
    <cellStyle name="Normal 9 5 7 3 2" xfId="5161" xr:uid="{46696C33-1CDA-4EF7-B6AF-86D757258F30}"/>
    <cellStyle name="Normal 9 5 7 4" xfId="3526" xr:uid="{6E9E097D-21A3-452B-9619-4C3197564C3E}"/>
    <cellStyle name="Normal 9 5 7 4 2" xfId="5162" xr:uid="{17EBA984-CEB8-4B94-BA1D-786C20EF19E8}"/>
    <cellStyle name="Normal 9 5 7 5" xfId="5159" xr:uid="{65643D16-8F36-4287-9725-ECD094196CA5}"/>
    <cellStyle name="Normal 9 5 8" xfId="3527" xr:uid="{BCE9708B-3F57-41E2-8CCB-57383652C0FD}"/>
    <cellStyle name="Normal 9 5 8 2" xfId="3528" xr:uid="{5F0EC36A-A3A8-4409-B1D1-571437C058C1}"/>
    <cellStyle name="Normal 9 5 8 2 2" xfId="5164" xr:uid="{F8E6F9AC-AFF4-459C-B6C4-D17F5A2318EC}"/>
    <cellStyle name="Normal 9 5 8 3" xfId="3529" xr:uid="{C37DF1BC-79CA-4101-8D7F-D9DEFB16C943}"/>
    <cellStyle name="Normal 9 5 8 3 2" xfId="5165" xr:uid="{C21FE0C8-BC5E-4F07-BEEB-019DD94D9141}"/>
    <cellStyle name="Normal 9 5 8 4" xfId="3530" xr:uid="{440FD287-E82C-42DB-AADE-DEB892DA5E09}"/>
    <cellStyle name="Normal 9 5 8 4 2" xfId="5166" xr:uid="{7AC3E841-E1BB-40B5-8E35-CC39C6D826B2}"/>
    <cellStyle name="Normal 9 5 8 5" xfId="5163" xr:uid="{70850B5A-67DA-45EE-8D3E-A213B5441132}"/>
    <cellStyle name="Normal 9 5 9" xfId="3531" xr:uid="{2C63E0C9-8213-4B5C-B4C4-4AE43950262C}"/>
    <cellStyle name="Normal 9 5 9 2" xfId="5167" xr:uid="{67168F96-4A39-4760-A9FC-E2AB4A4B96FC}"/>
    <cellStyle name="Normal 9 6" xfId="3532" xr:uid="{EAA2F760-BF83-4ECB-82CC-AA4CA30FFD76}"/>
    <cellStyle name="Normal 9 6 10" xfId="5168" xr:uid="{91995B79-930C-4689-BEAD-5A3AB42BCFE7}"/>
    <cellStyle name="Normal 9 6 2" xfId="3533" xr:uid="{B1016B61-F1D8-4B27-A9DE-740ED89AC631}"/>
    <cellStyle name="Normal 9 6 2 2" xfId="3534" xr:uid="{BDA2EA2C-C57A-4762-BE2F-5E03609075FD}"/>
    <cellStyle name="Normal 9 6 2 2 2" xfId="3535" xr:uid="{19BEC91D-7BC2-4E39-A31C-0AB0E695155C}"/>
    <cellStyle name="Normal 9 6 2 2 2 2" xfId="3536" xr:uid="{94C9A9DF-FE2F-46EB-A027-1B051E53E16B}"/>
    <cellStyle name="Normal 9 6 2 2 2 2 2" xfId="5172" xr:uid="{D2BDE3D0-42F7-4358-B137-C913DCD9EC6C}"/>
    <cellStyle name="Normal 9 6 2 2 2 3" xfId="3537" xr:uid="{A9D9C5C3-3582-4E47-AC88-16B06D1F2BFC}"/>
    <cellStyle name="Normal 9 6 2 2 2 3 2" xfId="5173" xr:uid="{C755D1C7-378B-4C73-86F9-E5FEC4FD7578}"/>
    <cellStyle name="Normal 9 6 2 2 2 4" xfId="3538" xr:uid="{B53B32EB-0BE0-465B-975D-823145F90C7B}"/>
    <cellStyle name="Normal 9 6 2 2 2 4 2" xfId="5174" xr:uid="{B5ADD924-82B3-4463-8C5C-DCEDE1E31F71}"/>
    <cellStyle name="Normal 9 6 2 2 2 5" xfId="5171" xr:uid="{191C35B6-45A8-45BF-97BB-8B1CE7902CD6}"/>
    <cellStyle name="Normal 9 6 2 2 3" xfId="3539" xr:uid="{5BE3DE75-13DF-4849-AFEC-BBB4DD74789E}"/>
    <cellStyle name="Normal 9 6 2 2 3 2" xfId="3540" xr:uid="{EF52662E-1CFE-4E32-8784-CF2C7CF98CAE}"/>
    <cellStyle name="Normal 9 6 2 2 3 2 2" xfId="5176" xr:uid="{869C2290-08E1-4B7C-95AD-87B4FB085D24}"/>
    <cellStyle name="Normal 9 6 2 2 3 3" xfId="3541" xr:uid="{92F4393D-5306-4135-90CE-AB31E6EA7BA0}"/>
    <cellStyle name="Normal 9 6 2 2 3 3 2" xfId="5177" xr:uid="{D092BF3F-D546-4273-BD02-005C09FE91FA}"/>
    <cellStyle name="Normal 9 6 2 2 3 4" xfId="3542" xr:uid="{3067E243-4B90-4647-B32E-9BB53D618979}"/>
    <cellStyle name="Normal 9 6 2 2 3 4 2" xfId="5178" xr:uid="{3FA4E16A-921E-4603-88A0-CE54E1D42EC1}"/>
    <cellStyle name="Normal 9 6 2 2 3 5" xfId="5175" xr:uid="{AB951957-B3E9-4C2A-A71A-591EF026A59F}"/>
    <cellStyle name="Normal 9 6 2 2 4" xfId="3543" xr:uid="{13765503-50E3-44E6-A5CB-4977E074A0CE}"/>
    <cellStyle name="Normal 9 6 2 2 4 2" xfId="5179" xr:uid="{6639110B-35FE-46A2-AB30-CAED3463541C}"/>
    <cellStyle name="Normal 9 6 2 2 5" xfId="3544" xr:uid="{52E816AB-591D-48CE-9157-DA894136A04A}"/>
    <cellStyle name="Normal 9 6 2 2 5 2" xfId="5180" xr:uid="{A5153545-C938-4154-B8CC-C3F5EEF78ED0}"/>
    <cellStyle name="Normal 9 6 2 2 6" xfId="3545" xr:uid="{7B6415BD-2AA7-42A4-AC2A-D2042AA94E82}"/>
    <cellStyle name="Normal 9 6 2 2 6 2" xfId="5181" xr:uid="{89E984F9-77E2-4A14-95A3-AD24235E9E5F}"/>
    <cellStyle name="Normal 9 6 2 2 7" xfId="5170" xr:uid="{9A384897-1E86-46C8-AE28-96FBC1FDF9F4}"/>
    <cellStyle name="Normal 9 6 2 3" xfId="3546" xr:uid="{FEC33E33-B2E4-4F1B-B9D9-DA4B66113097}"/>
    <cellStyle name="Normal 9 6 2 3 2" xfId="3547" xr:uid="{75633C91-2469-4840-B497-37367D92F998}"/>
    <cellStyle name="Normal 9 6 2 3 2 2" xfId="3548" xr:uid="{8F570E9C-0423-487A-8706-6864FD746224}"/>
    <cellStyle name="Normal 9 6 2 3 2 2 2" xfId="5184" xr:uid="{EFEBDEF7-FA7B-489E-98A3-914446BCAC7C}"/>
    <cellStyle name="Normal 9 6 2 3 2 3" xfId="3549" xr:uid="{AEE97F33-28E7-41D8-B516-494A543AD1EF}"/>
    <cellStyle name="Normal 9 6 2 3 2 3 2" xfId="5185" xr:uid="{552D1DAE-D133-44FA-BAB5-F54C0B690463}"/>
    <cellStyle name="Normal 9 6 2 3 2 4" xfId="3550" xr:uid="{E9DD7597-552F-4E32-A5C8-EFC2017BF898}"/>
    <cellStyle name="Normal 9 6 2 3 2 4 2" xfId="5186" xr:uid="{26B6348E-1F1D-40B0-A204-8945E8071A47}"/>
    <cellStyle name="Normal 9 6 2 3 2 5" xfId="5183" xr:uid="{4E23926A-1C46-4439-9388-E129A46A84F4}"/>
    <cellStyle name="Normal 9 6 2 3 3" xfId="3551" xr:uid="{0C371328-8726-41AF-A045-D34242F1538F}"/>
    <cellStyle name="Normal 9 6 2 3 3 2" xfId="5187" xr:uid="{5AA4E3FE-DA2E-4CB9-AB71-48F4C5109D86}"/>
    <cellStyle name="Normal 9 6 2 3 4" xfId="3552" xr:uid="{1EB6719F-F88E-4131-92BA-17F33ACDBAA1}"/>
    <cellStyle name="Normal 9 6 2 3 4 2" xfId="5188" xr:uid="{FF90F40F-3277-4F6E-913E-A7FD8C908771}"/>
    <cellStyle name="Normal 9 6 2 3 5" xfId="3553" xr:uid="{50236B2A-B3BA-4EA0-95A8-CB846BBA625F}"/>
    <cellStyle name="Normal 9 6 2 3 5 2" xfId="5189" xr:uid="{518A6F51-D461-4AB4-8BDC-C6CEC7FA5390}"/>
    <cellStyle name="Normal 9 6 2 3 6" xfId="5182" xr:uid="{62A3D803-D06C-42BA-95C6-270C530CB896}"/>
    <cellStyle name="Normal 9 6 2 4" xfId="3554" xr:uid="{A6D76443-7FCD-4E78-854D-B3F408F53E09}"/>
    <cellStyle name="Normal 9 6 2 4 2" xfId="3555" xr:uid="{D7738CCE-914F-484A-824F-E718E121467A}"/>
    <cellStyle name="Normal 9 6 2 4 2 2" xfId="5191" xr:uid="{662F1067-F1D6-4851-943E-31909E205036}"/>
    <cellStyle name="Normal 9 6 2 4 3" xfId="3556" xr:uid="{19685D85-16E0-4C52-99D2-E4A394E08059}"/>
    <cellStyle name="Normal 9 6 2 4 3 2" xfId="5192" xr:uid="{2D2FE736-3586-47B4-86A3-F19662A0A69C}"/>
    <cellStyle name="Normal 9 6 2 4 4" xfId="3557" xr:uid="{5686461C-F9EC-4D55-9852-33C7AE5C48D9}"/>
    <cellStyle name="Normal 9 6 2 4 4 2" xfId="5193" xr:uid="{2D3918C0-8C7B-40FA-83B2-F3681677B59E}"/>
    <cellStyle name="Normal 9 6 2 4 5" xfId="5190" xr:uid="{F380581A-A02B-486D-8D42-0CBD6DAB3D38}"/>
    <cellStyle name="Normal 9 6 2 5" xfId="3558" xr:uid="{C3BC45F8-B55C-4491-8612-4E22969449CA}"/>
    <cellStyle name="Normal 9 6 2 5 2" xfId="3559" xr:uid="{9DB357BA-7B0A-44D2-8F74-06EE67492D91}"/>
    <cellStyle name="Normal 9 6 2 5 2 2" xfId="5195" xr:uid="{4F8B5A0C-827E-4CB3-AFC2-E5468F0167D1}"/>
    <cellStyle name="Normal 9 6 2 5 3" xfId="3560" xr:uid="{4B0C84D6-B3AA-4E84-833E-5CA3F2132328}"/>
    <cellStyle name="Normal 9 6 2 5 3 2" xfId="5196" xr:uid="{E516F0A3-BCFA-46AD-B1A2-9449C691B632}"/>
    <cellStyle name="Normal 9 6 2 5 4" xfId="3561" xr:uid="{0936C1A6-7E8A-4901-9EC3-C778C447A86B}"/>
    <cellStyle name="Normal 9 6 2 5 4 2" xfId="5197" xr:uid="{1B0CB534-4509-4F95-BD4E-2AF9D82C90B7}"/>
    <cellStyle name="Normal 9 6 2 5 5" xfId="5194" xr:uid="{33D68703-7F17-4CBB-A83D-B1B5ABE955CE}"/>
    <cellStyle name="Normal 9 6 2 6" xfId="3562" xr:uid="{567BD271-6B4D-493A-A7BD-F8C2C3A2FB91}"/>
    <cellStyle name="Normal 9 6 2 6 2" xfId="5198" xr:uid="{C892086C-0C68-4CF6-A880-1F03B18C28A6}"/>
    <cellStyle name="Normal 9 6 2 7" xfId="3563" xr:uid="{2E4197C9-C66C-47F4-B5FF-7C4DB39D3E37}"/>
    <cellStyle name="Normal 9 6 2 7 2" xfId="5199" xr:uid="{D1CF50AC-9B1D-472B-B77E-C7D511E2A344}"/>
    <cellStyle name="Normal 9 6 2 8" xfId="3564" xr:uid="{1C3A3ED2-56B7-4945-B0CC-C0A30A7FCC0E}"/>
    <cellStyle name="Normal 9 6 2 8 2" xfId="5200" xr:uid="{3455D8A9-26AB-4487-A049-C470FD58899A}"/>
    <cellStyle name="Normal 9 6 2 9" xfId="5169" xr:uid="{5A05234B-BB0B-4017-8B64-201E6D644630}"/>
    <cellStyle name="Normal 9 6 3" xfId="3565" xr:uid="{230C1952-D8A7-4935-9416-DBAE81B57F06}"/>
    <cellStyle name="Normal 9 6 3 2" xfId="3566" xr:uid="{D6EB85E2-2EC0-437B-B8DE-4CEB957B3C7F}"/>
    <cellStyle name="Normal 9 6 3 2 2" xfId="3567" xr:uid="{CA568ACE-8882-4BF7-BBE5-7D8C2C3136E1}"/>
    <cellStyle name="Normal 9 6 3 2 2 2" xfId="5203" xr:uid="{4BD68D9E-FCFE-4B46-A5F4-710DA1BD6B94}"/>
    <cellStyle name="Normal 9 6 3 2 3" xfId="3568" xr:uid="{3037C1ED-673A-470C-8389-70A77261BBDC}"/>
    <cellStyle name="Normal 9 6 3 2 3 2" xfId="5204" xr:uid="{E923A89B-8979-4A72-B37A-D95554ADEE6B}"/>
    <cellStyle name="Normal 9 6 3 2 4" xfId="3569" xr:uid="{7978DB24-A59B-4C8B-A823-FB12155BAC04}"/>
    <cellStyle name="Normal 9 6 3 2 4 2" xfId="5205" xr:uid="{D9367AD5-1D53-44B3-A2CB-F8454D0E7B17}"/>
    <cellStyle name="Normal 9 6 3 2 5" xfId="5202" xr:uid="{280EAB08-B64F-4C4F-A19E-15CF68E9B943}"/>
    <cellStyle name="Normal 9 6 3 3" xfId="3570" xr:uid="{894B31D3-B1A8-4CC4-B0A2-C02136EC9B74}"/>
    <cellStyle name="Normal 9 6 3 3 2" xfId="3571" xr:uid="{7B741468-208B-46BF-A40F-E24B08EBEEF6}"/>
    <cellStyle name="Normal 9 6 3 3 2 2" xfId="5207" xr:uid="{DD762402-1C1F-40A7-9170-EB172C8FBBC6}"/>
    <cellStyle name="Normal 9 6 3 3 3" xfId="3572" xr:uid="{22FDFA1A-7544-4905-8B82-B98305F02898}"/>
    <cellStyle name="Normal 9 6 3 3 3 2" xfId="5208" xr:uid="{6269906F-1C14-45F0-B5C6-2E36643848AF}"/>
    <cellStyle name="Normal 9 6 3 3 4" xfId="3573" xr:uid="{0FC7A417-6BC3-4375-B1A5-42473FF68148}"/>
    <cellStyle name="Normal 9 6 3 3 4 2" xfId="5209" xr:uid="{5D7358AE-BBE5-41F4-B5AD-EF0A1DF656DE}"/>
    <cellStyle name="Normal 9 6 3 3 5" xfId="5206" xr:uid="{C8A78BED-9A15-4DCA-A4A3-EF4F32146372}"/>
    <cellStyle name="Normal 9 6 3 4" xfId="3574" xr:uid="{DA9724C1-C036-44F2-A218-8888473AB5AA}"/>
    <cellStyle name="Normal 9 6 3 4 2" xfId="5210" xr:uid="{E593775B-92B7-41F4-B714-13EA0E9D1522}"/>
    <cellStyle name="Normal 9 6 3 5" xfId="3575" xr:uid="{8525089A-2115-452F-A94B-76D019714E69}"/>
    <cellStyle name="Normal 9 6 3 5 2" xfId="5211" xr:uid="{9F1E1976-0375-446D-B5CE-015D065E97DA}"/>
    <cellStyle name="Normal 9 6 3 6" xfId="3576" xr:uid="{341842DF-0BA1-4C38-9854-061116E19DF5}"/>
    <cellStyle name="Normal 9 6 3 6 2" xfId="5212" xr:uid="{CD1E621C-C9AF-4B28-981C-B3ACD2BB6634}"/>
    <cellStyle name="Normal 9 6 3 7" xfId="5201" xr:uid="{9B372DB2-851F-4A6D-AF94-99FB74295093}"/>
    <cellStyle name="Normal 9 6 4" xfId="3577" xr:uid="{BF68BDB1-8ED6-4C3C-863F-8B3E1BC22507}"/>
    <cellStyle name="Normal 9 6 4 2" xfId="3578" xr:uid="{6DCD5C07-44DA-410A-A1A6-2A2E9FF683F4}"/>
    <cellStyle name="Normal 9 6 4 2 2" xfId="3579" xr:uid="{2E53E057-BE8B-4D56-8C33-0406C2003E4F}"/>
    <cellStyle name="Normal 9 6 4 2 2 2" xfId="5215" xr:uid="{FB7341D0-4C7F-4128-970C-0EFB2937DB3E}"/>
    <cellStyle name="Normal 9 6 4 2 3" xfId="3580" xr:uid="{550586DA-145A-42B2-9489-B925B273D2A8}"/>
    <cellStyle name="Normal 9 6 4 2 3 2" xfId="5216" xr:uid="{0E12CB55-B089-4B9E-9FF1-F8041DBC1D49}"/>
    <cellStyle name="Normal 9 6 4 2 4" xfId="3581" xr:uid="{B6397BA3-A400-4BBA-BF8E-7E9900B586CD}"/>
    <cellStyle name="Normal 9 6 4 2 4 2" xfId="5217" xr:uid="{EAF90E44-7147-4AD0-AB98-5C7B8B4C88C7}"/>
    <cellStyle name="Normal 9 6 4 2 5" xfId="5214" xr:uid="{2830F1F3-9B72-4182-B34E-25A83929EB5F}"/>
    <cellStyle name="Normal 9 6 4 3" xfId="3582" xr:uid="{C8881585-29CB-40DC-8ABC-4C68FC487181}"/>
    <cellStyle name="Normal 9 6 4 3 2" xfId="5218" xr:uid="{DF009CA7-0446-4CAB-944C-3513AEA135E0}"/>
    <cellStyle name="Normal 9 6 4 4" xfId="3583" xr:uid="{E7EE116E-AF95-45F8-8640-84CE5646E184}"/>
    <cellStyle name="Normal 9 6 4 4 2" xfId="5219" xr:uid="{FB6D5AA8-1506-4034-A68F-93E476574D40}"/>
    <cellStyle name="Normal 9 6 4 5" xfId="3584" xr:uid="{85C3AB1F-639C-4E53-87AD-264887DFD8CF}"/>
    <cellStyle name="Normal 9 6 4 5 2" xfId="5220" xr:uid="{E337E4B5-6AE7-4B64-8952-26E9E6412F69}"/>
    <cellStyle name="Normal 9 6 4 6" xfId="5213" xr:uid="{6088868B-C042-4379-BA9A-D7B33B75AC5A}"/>
    <cellStyle name="Normal 9 6 5" xfId="3585" xr:uid="{22876819-1EFE-47A3-A1A1-E3A0896E221C}"/>
    <cellStyle name="Normal 9 6 5 2" xfId="3586" xr:uid="{5E6EBFDB-83B5-46E7-9BBE-EC5DFFE6CFA7}"/>
    <cellStyle name="Normal 9 6 5 2 2" xfId="5222" xr:uid="{C39C2AE2-C28B-45DB-B3AC-7D46FBFC8347}"/>
    <cellStyle name="Normal 9 6 5 3" xfId="3587" xr:uid="{3872C9E2-0DDE-4E74-B996-A853F2749657}"/>
    <cellStyle name="Normal 9 6 5 3 2" xfId="5223" xr:uid="{426F730E-CA69-4371-B434-FDF24C407240}"/>
    <cellStyle name="Normal 9 6 5 4" xfId="3588" xr:uid="{EEF36183-D606-43F8-B7AF-C5676C0024AB}"/>
    <cellStyle name="Normal 9 6 5 4 2" xfId="5224" xr:uid="{F6E18315-6F87-4C25-BCED-58EEB9A0C434}"/>
    <cellStyle name="Normal 9 6 5 5" xfId="5221" xr:uid="{6B0235FE-100B-485B-8682-89419D5082A9}"/>
    <cellStyle name="Normal 9 6 6" xfId="3589" xr:uid="{11F6A785-5092-4797-8FAD-9D5755799C21}"/>
    <cellStyle name="Normal 9 6 6 2" xfId="3590" xr:uid="{233311A2-B76A-40DA-BA92-197D6A472530}"/>
    <cellStyle name="Normal 9 6 6 2 2" xfId="5226" xr:uid="{483AD8E1-28FE-4698-BC8D-93452A485807}"/>
    <cellStyle name="Normal 9 6 6 3" xfId="3591" xr:uid="{AF2E28EE-9701-4FAE-B61E-4BB445C66F20}"/>
    <cellStyle name="Normal 9 6 6 3 2" xfId="5227" xr:uid="{0C160915-5BF9-4688-8EA4-E2938A4549CD}"/>
    <cellStyle name="Normal 9 6 6 4" xfId="3592" xr:uid="{59C13E9A-6AD2-4763-BA18-A4B08C9AED24}"/>
    <cellStyle name="Normal 9 6 6 4 2" xfId="5228" xr:uid="{CCA7D8A0-D93D-42FD-91E1-955BE8BFF97D}"/>
    <cellStyle name="Normal 9 6 6 5" xfId="5225" xr:uid="{721E9B88-36F7-4384-9B8A-7A0832DFD2C5}"/>
    <cellStyle name="Normal 9 6 7" xfId="3593" xr:uid="{0934620E-A76A-43D5-AFE9-86BDB0A46027}"/>
    <cellStyle name="Normal 9 6 7 2" xfId="5229" xr:uid="{1001C3DD-8B0D-49B9-B7B8-5F1DCDF3E7F3}"/>
    <cellStyle name="Normal 9 6 8" xfId="3594" xr:uid="{F38E47EA-EE39-4C0A-A459-F2642AEDB58E}"/>
    <cellStyle name="Normal 9 6 8 2" xfId="5230" xr:uid="{72AC98AA-9754-4358-8959-C9EF3AA95A47}"/>
    <cellStyle name="Normal 9 6 9" xfId="3595" xr:uid="{AF622FA6-2CA2-4AE9-9525-EA6D38BE532B}"/>
    <cellStyle name="Normal 9 6 9 2" xfId="5231" xr:uid="{47ED0E7C-BF8F-4274-9189-816C0FA067A6}"/>
    <cellStyle name="Normal 9 7" xfId="3596" xr:uid="{5A6E7356-0919-4F97-BD14-3FA1DEAA3979}"/>
    <cellStyle name="Normal 9 7 2" xfId="3597" xr:uid="{FF2E6F3A-B6AB-4D13-9D27-9B195D6F82DC}"/>
    <cellStyle name="Normal 9 7 2 2" xfId="3598" xr:uid="{A3BEC2B0-1617-4AAE-A92B-CDCAE64015BB}"/>
    <cellStyle name="Normal 9 7 2 2 2" xfId="3599" xr:uid="{A93CD9EF-C1E4-4B4E-A571-B800932BE9AF}"/>
    <cellStyle name="Normal 9 7 2 2 2 2" xfId="4274" xr:uid="{1765F17F-DBC9-407F-B59C-64D8AFA24F23}"/>
    <cellStyle name="Normal 9 7 2 2 2 2 2" xfId="5236" xr:uid="{A36CF21C-BC2E-410F-8134-4D3FC5CD329C}"/>
    <cellStyle name="Normal 9 7 2 2 2 3" xfId="5235" xr:uid="{446506E1-497A-456B-B372-08E3F0DC2A56}"/>
    <cellStyle name="Normal 9 7 2 2 3" xfId="3600" xr:uid="{41D7898C-2E49-4F62-8388-08300C4B984A}"/>
    <cellStyle name="Normal 9 7 2 2 3 2" xfId="5237" xr:uid="{CC23F238-FCDA-4351-AE53-F5207DC6636D}"/>
    <cellStyle name="Normal 9 7 2 2 4" xfId="3601" xr:uid="{5F300349-5F0E-41B7-900A-3182723431C2}"/>
    <cellStyle name="Normal 9 7 2 2 4 2" xfId="5238" xr:uid="{3A10111E-CF46-4E4C-B0C0-F001604FD14B}"/>
    <cellStyle name="Normal 9 7 2 2 5" xfId="5234" xr:uid="{EE25404A-0E65-43E6-9735-823B5F7FDEBA}"/>
    <cellStyle name="Normal 9 7 2 3" xfId="3602" xr:uid="{A1E73358-36ED-4A71-9C68-1E07B40E5617}"/>
    <cellStyle name="Normal 9 7 2 3 2" xfId="3603" xr:uid="{D382A388-9A3F-4DB6-A471-2A60C4BDAE7F}"/>
    <cellStyle name="Normal 9 7 2 3 2 2" xfId="5240" xr:uid="{22CE604E-5211-46D3-8B7F-D5980D2F86B1}"/>
    <cellStyle name="Normal 9 7 2 3 3" xfId="3604" xr:uid="{E0159921-9796-4E1B-A29D-28E38FE3B106}"/>
    <cellStyle name="Normal 9 7 2 3 3 2" xfId="5241" xr:uid="{D4ED9E5E-1520-4608-BA51-D9472A976CFD}"/>
    <cellStyle name="Normal 9 7 2 3 4" xfId="3605" xr:uid="{0BF717C6-9693-4B98-8BB8-BD696E145A5D}"/>
    <cellStyle name="Normal 9 7 2 3 4 2" xfId="5242" xr:uid="{4D383D1C-3C2B-45B3-871D-C2275EC98AC2}"/>
    <cellStyle name="Normal 9 7 2 3 5" xfId="5239" xr:uid="{C79DB2CA-BB7B-4703-BB78-3386395C6674}"/>
    <cellStyle name="Normal 9 7 2 4" xfId="3606" xr:uid="{9CCF3A52-6F2C-4F7C-B907-3FDF28D2542F}"/>
    <cellStyle name="Normal 9 7 2 4 2" xfId="5243" xr:uid="{C9EF3128-AA49-4DFE-A7BD-08B95D31C7BA}"/>
    <cellStyle name="Normal 9 7 2 5" xfId="3607" xr:uid="{72E46BF2-6189-43E1-9B22-76B8211F4A17}"/>
    <cellStyle name="Normal 9 7 2 5 2" xfId="5244" xr:uid="{0ACEF98D-69C8-43DE-8CC4-AD5B45A21608}"/>
    <cellStyle name="Normal 9 7 2 6" xfId="3608" xr:uid="{E0980A10-984E-4175-9173-1B4B3A9C63EF}"/>
    <cellStyle name="Normal 9 7 2 6 2" xfId="5245" xr:uid="{2921BFDB-DF92-41B1-A62E-D53FBCFCE85C}"/>
    <cellStyle name="Normal 9 7 2 7" xfId="5233" xr:uid="{1CF292FB-8E74-41F2-9BAC-068F93206591}"/>
    <cellStyle name="Normal 9 7 3" xfId="3609" xr:uid="{F29584B7-EEFA-49E8-9130-BD55DE255130}"/>
    <cellStyle name="Normal 9 7 3 2" xfId="3610" xr:uid="{9276B856-EB36-4DAC-9E71-CFB148939D66}"/>
    <cellStyle name="Normal 9 7 3 2 2" xfId="3611" xr:uid="{41B853A4-5F8B-4D1F-A984-6F8C0C55723E}"/>
    <cellStyle name="Normal 9 7 3 2 2 2" xfId="5248" xr:uid="{2944EFAD-F89E-4A11-AC4F-C3940EA6A500}"/>
    <cellStyle name="Normal 9 7 3 2 3" xfId="3612" xr:uid="{55C922A1-4183-4DEB-BE10-BDCEF0BD55B1}"/>
    <cellStyle name="Normal 9 7 3 2 3 2" xfId="5249" xr:uid="{E254B7E9-AC58-445C-ADB0-C064C895A389}"/>
    <cellStyle name="Normal 9 7 3 2 4" xfId="3613" xr:uid="{FB151250-0392-494E-83C1-A80B30EEFACE}"/>
    <cellStyle name="Normal 9 7 3 2 4 2" xfId="5250" xr:uid="{F4BA3974-737D-44AE-BBDF-AC6918F4255A}"/>
    <cellStyle name="Normal 9 7 3 2 5" xfId="5247" xr:uid="{2D551F2D-BC9F-452A-A17E-A1BB6FEC97C2}"/>
    <cellStyle name="Normal 9 7 3 3" xfId="3614" xr:uid="{9B515FF3-F769-4095-B7CA-34CDD2A6EB1A}"/>
    <cellStyle name="Normal 9 7 3 3 2" xfId="5251" xr:uid="{6E6ADE47-9E60-4351-B93C-5E1EB62DB58B}"/>
    <cellStyle name="Normal 9 7 3 4" xfId="3615" xr:uid="{146625BC-A1F4-40BA-966D-CB5330C2898E}"/>
    <cellStyle name="Normal 9 7 3 4 2" xfId="5252" xr:uid="{E33B485C-4835-494D-9D0D-0C49E35CAA08}"/>
    <cellStyle name="Normal 9 7 3 5" xfId="3616" xr:uid="{250C3828-F5F4-4FD2-9331-AB28B15D24BA}"/>
    <cellStyle name="Normal 9 7 3 5 2" xfId="5253" xr:uid="{A1330FB3-98E8-407B-B1FE-78DF76278F8A}"/>
    <cellStyle name="Normal 9 7 3 6" xfId="5246" xr:uid="{774F0FB5-FF5E-48F3-B13F-5C7BFB744326}"/>
    <cellStyle name="Normal 9 7 4" xfId="3617" xr:uid="{91CEF90C-0383-4EC3-84B2-EFC192D77FCA}"/>
    <cellStyle name="Normal 9 7 4 2" xfId="3618" xr:uid="{67B6269C-5EE0-416E-BF3D-28BD42DF164D}"/>
    <cellStyle name="Normal 9 7 4 2 2" xfId="5255" xr:uid="{CF28747E-0C61-48A2-B175-3FCE7C643D93}"/>
    <cellStyle name="Normal 9 7 4 3" xfId="3619" xr:uid="{4E77A4C2-6A0C-4C7A-8D94-6726BFCDBA0F}"/>
    <cellStyle name="Normal 9 7 4 3 2" xfId="5256" xr:uid="{1A73FCC2-F9B4-49C3-B0C9-A59E22E5FC1F}"/>
    <cellStyle name="Normal 9 7 4 4" xfId="3620" xr:uid="{B9124977-3286-4C6D-93D4-F5231A05EFDB}"/>
    <cellStyle name="Normal 9 7 4 4 2" xfId="5257" xr:uid="{E9728029-470F-4D30-97B5-0FC1BC6CA495}"/>
    <cellStyle name="Normal 9 7 4 5" xfId="5254" xr:uid="{54E0E45A-02E1-4257-8B39-34F51BD16652}"/>
    <cellStyle name="Normal 9 7 5" xfId="3621" xr:uid="{CFAF387B-0566-4A85-B0FA-D5B76E861D7B}"/>
    <cellStyle name="Normal 9 7 5 2" xfId="3622" xr:uid="{A2E6EAE2-C653-45AB-B894-65592D26C632}"/>
    <cellStyle name="Normal 9 7 5 2 2" xfId="5259" xr:uid="{1AE95BB5-286E-4CD8-8345-1E7BAAFBE28A}"/>
    <cellStyle name="Normal 9 7 5 3" xfId="3623" xr:uid="{10C2CBA2-C22B-4904-BEE9-371E173377D8}"/>
    <cellStyle name="Normal 9 7 5 3 2" xfId="5260" xr:uid="{15C407E2-E984-4AD1-9582-FA113A5DC4C2}"/>
    <cellStyle name="Normal 9 7 5 4" xfId="3624" xr:uid="{48CA0A53-5843-462F-A045-725433BCACC8}"/>
    <cellStyle name="Normal 9 7 5 4 2" xfId="5261" xr:uid="{FA8CB3E8-060E-44A9-BE55-BB29E65825F0}"/>
    <cellStyle name="Normal 9 7 5 5" xfId="5258" xr:uid="{D5D1C5DA-99E0-4BC9-81B3-928624470171}"/>
    <cellStyle name="Normal 9 7 6" xfId="3625" xr:uid="{719DFB68-52EA-4BC2-9471-2698ACD932B2}"/>
    <cellStyle name="Normal 9 7 6 2" xfId="5262" xr:uid="{490B8EDA-D6DA-46FB-B3B3-EA43F32F909D}"/>
    <cellStyle name="Normal 9 7 7" xfId="3626" xr:uid="{A357EABF-8DC5-4FC7-B544-43A54AC01540}"/>
    <cellStyle name="Normal 9 7 7 2" xfId="5263" xr:uid="{6CD24C4C-6E44-46B4-B419-112B89E9377C}"/>
    <cellStyle name="Normal 9 7 8" xfId="3627" xr:uid="{DB86DC8C-1151-4E03-A0F1-60DBED429A3B}"/>
    <cellStyle name="Normal 9 7 8 2" xfId="5264" xr:uid="{3854DF2C-57AF-4135-9094-8D60781AA73D}"/>
    <cellStyle name="Normal 9 7 9" xfId="5232" xr:uid="{408454A2-046A-4AFF-A1B3-C513ACB0E186}"/>
    <cellStyle name="Normal 9 8" xfId="3628" xr:uid="{8FBB0BA6-EE36-4A51-8D3E-408ACEB2654A}"/>
    <cellStyle name="Normal 9 8 2" xfId="3629" xr:uid="{69629C39-59E1-400B-A64B-431E0A419A14}"/>
    <cellStyle name="Normal 9 8 2 2" xfId="3630" xr:uid="{8094CE7A-234B-4F30-80B3-FB49352CE38B}"/>
    <cellStyle name="Normal 9 8 2 2 2" xfId="3631" xr:uid="{BFE8B0C7-B0F6-4A1D-9ED1-EEC0B05059C9}"/>
    <cellStyle name="Normal 9 8 2 2 2 2" xfId="5268" xr:uid="{A09E5F3C-E743-4B04-AC0C-404FBA35692E}"/>
    <cellStyle name="Normal 9 8 2 2 3" xfId="3632" xr:uid="{75011547-C879-4041-B776-BE2F371CAC09}"/>
    <cellStyle name="Normal 9 8 2 2 3 2" xfId="5269" xr:uid="{2F5897AA-EE76-4297-B133-273AC9D614D2}"/>
    <cellStyle name="Normal 9 8 2 2 4" xfId="3633" xr:uid="{FAEB0C19-CDF7-4593-A683-349E5A846CA2}"/>
    <cellStyle name="Normal 9 8 2 2 4 2" xfId="5270" xr:uid="{98049CCC-53F2-49AF-BFCE-9615A3CC9F65}"/>
    <cellStyle name="Normal 9 8 2 2 5" xfId="5267" xr:uid="{596AEE4D-ECFE-4667-A1EF-EB2C032F1A12}"/>
    <cellStyle name="Normal 9 8 2 3" xfId="3634" xr:uid="{F6B85196-2F98-4C32-9FF4-1C55663D2660}"/>
    <cellStyle name="Normal 9 8 2 3 2" xfId="5271" xr:uid="{31442174-C386-4395-AC5B-302B945952C9}"/>
    <cellStyle name="Normal 9 8 2 4" xfId="3635" xr:uid="{E3E71A5C-8555-4325-9DA1-25E09A05716B}"/>
    <cellStyle name="Normal 9 8 2 4 2" xfId="5272" xr:uid="{7F789BF2-1BC3-48F2-B6DC-FB29D05435BF}"/>
    <cellStyle name="Normal 9 8 2 5" xfId="3636" xr:uid="{A7EB4C7C-03F1-4DE8-A121-0FF07659738D}"/>
    <cellStyle name="Normal 9 8 2 5 2" xfId="5273" xr:uid="{76441CB7-C452-462D-A4D4-82C58C197CA1}"/>
    <cellStyle name="Normal 9 8 2 6" xfId="5266" xr:uid="{22D26FA7-1508-4EF1-9460-8E8227AAFD9D}"/>
    <cellStyle name="Normal 9 8 3" xfId="3637" xr:uid="{EA9765AD-33FE-47DA-A1B4-2F5DE5B4E70E}"/>
    <cellStyle name="Normal 9 8 3 2" xfId="3638" xr:uid="{2AE9A461-03B4-4388-9F2C-66E54E912EEC}"/>
    <cellStyle name="Normal 9 8 3 2 2" xfId="5275" xr:uid="{9F5883DF-E2DA-4C1F-8B76-393833516D69}"/>
    <cellStyle name="Normal 9 8 3 3" xfId="3639" xr:uid="{19F06171-C410-475F-A3E7-8EFBAD2D66D6}"/>
    <cellStyle name="Normal 9 8 3 3 2" xfId="5276" xr:uid="{30CDCA00-98B4-4BAD-AFCB-712C176FC6D0}"/>
    <cellStyle name="Normal 9 8 3 4" xfId="3640" xr:uid="{E7BF509F-24C8-436A-B531-7D153B87F587}"/>
    <cellStyle name="Normal 9 8 3 4 2" xfId="5277" xr:uid="{701DEFD0-3E4B-436E-BF49-7D5658A59E19}"/>
    <cellStyle name="Normal 9 8 3 5" xfId="5274" xr:uid="{249AF5AE-0954-4BCE-A756-5A7CB8CF0409}"/>
    <cellStyle name="Normal 9 8 4" xfId="3641" xr:uid="{43AE827E-E1FE-447F-B9B8-79FA254179EB}"/>
    <cellStyle name="Normal 9 8 4 2" xfId="3642" xr:uid="{3976046A-90C9-4E98-9111-58EC74D91FA3}"/>
    <cellStyle name="Normal 9 8 4 2 2" xfId="5279" xr:uid="{54A4314A-CD22-429B-A2A9-295003E2F4A4}"/>
    <cellStyle name="Normal 9 8 4 3" xfId="3643" xr:uid="{88A30E96-9D8F-403F-8AE7-9399ABD04518}"/>
    <cellStyle name="Normal 9 8 4 3 2" xfId="5280" xr:uid="{C48FF6C5-B0E3-44FD-827D-EC9F9FF0E2A5}"/>
    <cellStyle name="Normal 9 8 4 4" xfId="3644" xr:uid="{18220066-6FED-4B35-A62E-BD6E140FA667}"/>
    <cellStyle name="Normal 9 8 4 4 2" xfId="5281" xr:uid="{7A7A60E5-647D-4662-B3B7-FA174CA84C30}"/>
    <cellStyle name="Normal 9 8 4 5" xfId="5278" xr:uid="{A531BA59-6D64-42BB-BA20-2CDB5293B046}"/>
    <cellStyle name="Normal 9 8 5" xfId="3645" xr:uid="{1A73B8AE-074C-44C5-856A-490144057E86}"/>
    <cellStyle name="Normal 9 8 5 2" xfId="5282" xr:uid="{B33CB9BF-E026-4C38-AF51-6E3D27D1F93A}"/>
    <cellStyle name="Normal 9 8 6" xfId="3646" xr:uid="{3902C26B-DDEB-453F-ADAE-8A9A1FA5D6C9}"/>
    <cellStyle name="Normal 9 8 6 2" xfId="5283" xr:uid="{59E690BC-8482-4B66-B169-F4859F7A4324}"/>
    <cellStyle name="Normal 9 8 7" xfId="3647" xr:uid="{2104AE3E-5135-40CC-8D62-9402802BF947}"/>
    <cellStyle name="Normal 9 8 7 2" xfId="5284" xr:uid="{7033DE12-B09C-4143-ADC0-379AEEA57837}"/>
    <cellStyle name="Normal 9 8 8" xfId="5265" xr:uid="{337B5559-0D68-46FD-BC84-E1DEEF29E95B}"/>
    <cellStyle name="Normal 9 9" xfId="3648" xr:uid="{DC2D4590-48F2-4B0D-87A8-8F56351354B7}"/>
    <cellStyle name="Normal 9 9 2" xfId="3649" xr:uid="{B85C6388-0870-4E6F-A276-7937B5ABB4CA}"/>
    <cellStyle name="Normal 9 9 2 2" xfId="3650" xr:uid="{A9BF2AF7-4DAC-4142-BFAB-632E0C335E96}"/>
    <cellStyle name="Normal 9 9 2 2 2" xfId="5287" xr:uid="{DF6084A4-864B-40AC-BA95-5C73757F5968}"/>
    <cellStyle name="Normal 9 9 2 3" xfId="3651" xr:uid="{19354FB0-7C60-4057-9901-1EDB95E30124}"/>
    <cellStyle name="Normal 9 9 2 3 2" xfId="5288" xr:uid="{5EDAAA06-61A2-443E-9FFD-4CD85455AD51}"/>
    <cellStyle name="Normal 9 9 2 4" xfId="3652" xr:uid="{D9AE1D6E-F1D3-43FD-84A4-7C3C8EB8A16B}"/>
    <cellStyle name="Normal 9 9 2 4 2" xfId="5289" xr:uid="{800D4283-2F3D-4D1E-82E6-CCCF94C2FF1E}"/>
    <cellStyle name="Normal 9 9 2 5" xfId="5286" xr:uid="{AF25197A-D3C1-4FFA-8830-D65D98E519ED}"/>
    <cellStyle name="Normal 9 9 3" xfId="3653" xr:uid="{E76622F6-D346-4924-BFCF-2681C2AA06C4}"/>
    <cellStyle name="Normal 9 9 3 2" xfId="3654" xr:uid="{383B1E7E-6CF3-483A-9424-890B2F51F498}"/>
    <cellStyle name="Normal 9 9 3 2 2" xfId="5291" xr:uid="{C0A0D6EE-9B40-4519-B073-3A1D5023D8A6}"/>
    <cellStyle name="Normal 9 9 3 3" xfId="3655" xr:uid="{1370033C-F22B-4541-A42A-EA5BD61CCEE6}"/>
    <cellStyle name="Normal 9 9 3 3 2" xfId="5292" xr:uid="{8B855A3C-D1BD-4666-B244-FE31259E178C}"/>
    <cellStyle name="Normal 9 9 3 4" xfId="3656" xr:uid="{EFD191AE-C465-4B37-A3F3-E3139036A924}"/>
    <cellStyle name="Normal 9 9 3 4 2" xfId="5293" xr:uid="{D606D69C-F2E8-4122-A6DA-6FA20E1A1B22}"/>
    <cellStyle name="Normal 9 9 3 5" xfId="5290" xr:uid="{C4122787-DCB8-47D8-9BF4-030190DD9EFA}"/>
    <cellStyle name="Normal 9 9 4" xfId="3657" xr:uid="{30C37B62-3F43-4A02-BB4F-2CD98FF353D3}"/>
    <cellStyle name="Normal 9 9 4 2" xfId="5294" xr:uid="{2FEF5895-9D66-4149-84BB-7CD3D70C7A5B}"/>
    <cellStyle name="Normal 9 9 5" xfId="3658" xr:uid="{896B2438-D029-4C44-9687-11BDB6040E53}"/>
    <cellStyle name="Normal 9 9 5 2" xfId="5295" xr:uid="{80BC0E52-992B-4C03-B621-9AD2F9C7B196}"/>
    <cellStyle name="Normal 9 9 6" xfId="3659" xr:uid="{FA10ADB1-DF65-4538-9E14-34AC16B4AD84}"/>
    <cellStyle name="Normal 9 9 6 2" xfId="5296" xr:uid="{B9D25D62-769B-4025-932F-10E0FD567920}"/>
    <cellStyle name="Normal 9 9 7" xfId="5285" xr:uid="{9D0DE264-F4C7-40E1-8C16-F607FCBC40D9}"/>
    <cellStyle name="Percent 2" xfId="92" xr:uid="{A116EDBE-B2BE-41AF-A404-D99376AF8D5B}"/>
    <cellStyle name="Percent 2 2" xfId="5297" xr:uid="{F1375530-0EEA-4414-AC90-B5DA7D76BF50}"/>
    <cellStyle name="Гиперссылка 2" xfId="4" xr:uid="{49BAA0F8-B3D3-41B5-87DD-435502328B29}"/>
    <cellStyle name="Гиперссылка 2 2" xfId="5298" xr:uid="{AAB66F5B-816E-41A4-87F2-EDD6FE6DD321}"/>
    <cellStyle name="Обычный 2" xfId="1" xr:uid="{A3CD5D5E-4502-4158-8112-08CDD679ACF5}"/>
    <cellStyle name="Обычный 2 2" xfId="5" xr:uid="{D19F253E-EE9B-4476-9D91-2EE3A6D7A3DC}"/>
    <cellStyle name="Обычный 2 2 2" xfId="5300" xr:uid="{8430C457-E8BD-4088-9F96-88239B649542}"/>
    <cellStyle name="Обычный 2 3" xfId="5299" xr:uid="{2C69A183-F444-45E6-B270-3EBFC44259F7}"/>
    <cellStyle name="常规_Sheet1_1" xfId="4382" xr:uid="{27B9B013-6FDA-4348-BE31-4882EBF64076}"/>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285"/>
  <sheetViews>
    <sheetView tabSelected="1" topLeftCell="A266" zoomScale="90" zoomScaleNormal="90" workbookViewId="0">
      <selection activeCell="L285" sqref="A1:L28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6" width="12.85546875" style="2" customWidth="1"/>
    <col min="7" max="7" width="8" style="2" customWidth="1"/>
    <col min="8" max="8" width="8.570312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14"/>
      <c r="B2" s="124" t="s">
        <v>134</v>
      </c>
      <c r="C2" s="120"/>
      <c r="D2" s="120"/>
      <c r="E2" s="120"/>
      <c r="F2" s="120"/>
      <c r="G2" s="120"/>
      <c r="H2" s="120"/>
      <c r="I2" s="120"/>
      <c r="J2" s="120"/>
      <c r="K2" s="125" t="s">
        <v>140</v>
      </c>
      <c r="L2" s="115"/>
    </row>
    <row r="3" spans="1:12">
      <c r="A3" s="114"/>
      <c r="B3" s="121" t="s">
        <v>135</v>
      </c>
      <c r="C3" s="120"/>
      <c r="D3" s="120"/>
      <c r="E3" s="120"/>
      <c r="F3" s="120"/>
      <c r="G3" s="120"/>
      <c r="H3" s="120"/>
      <c r="I3" s="120"/>
      <c r="J3" s="120"/>
      <c r="K3" s="120"/>
      <c r="L3" s="115"/>
    </row>
    <row r="4" spans="1:12">
      <c r="A4" s="114"/>
      <c r="B4" s="121" t="s">
        <v>136</v>
      </c>
      <c r="C4" s="120"/>
      <c r="D4" s="120"/>
      <c r="E4" s="120"/>
      <c r="F4" s="120"/>
      <c r="G4" s="120"/>
      <c r="H4" s="120"/>
      <c r="I4" s="120"/>
      <c r="J4" s="120"/>
      <c r="K4" s="120"/>
      <c r="L4" s="115"/>
    </row>
    <row r="5" spans="1:12">
      <c r="A5" s="114"/>
      <c r="B5" s="121" t="s">
        <v>137</v>
      </c>
      <c r="C5" s="120"/>
      <c r="D5" s="120"/>
      <c r="E5" s="120"/>
      <c r="F5" s="120"/>
      <c r="G5" s="120"/>
      <c r="H5" s="120"/>
      <c r="I5" s="120"/>
      <c r="J5" s="120"/>
      <c r="K5" s="120"/>
      <c r="L5" s="115"/>
    </row>
    <row r="6" spans="1:12">
      <c r="A6" s="114"/>
      <c r="B6" s="121" t="s">
        <v>138</v>
      </c>
      <c r="C6" s="120"/>
      <c r="D6" s="120"/>
      <c r="E6" s="120"/>
      <c r="F6" s="120"/>
      <c r="G6" s="120"/>
      <c r="H6" s="120"/>
      <c r="I6" s="120"/>
      <c r="J6" s="120"/>
      <c r="K6" s="120"/>
      <c r="L6" s="115"/>
    </row>
    <row r="7" spans="1:12">
      <c r="A7" s="114"/>
      <c r="B7" s="121" t="s">
        <v>139</v>
      </c>
      <c r="C7" s="120"/>
      <c r="D7" s="120"/>
      <c r="E7" s="120"/>
      <c r="F7" s="120"/>
      <c r="G7" s="120"/>
      <c r="H7" s="120"/>
      <c r="I7" s="120"/>
      <c r="J7" s="120"/>
      <c r="K7" s="120"/>
      <c r="L7" s="115"/>
    </row>
    <row r="8" spans="1:12">
      <c r="A8" s="114"/>
      <c r="B8" s="120"/>
      <c r="C8" s="120"/>
      <c r="D8" s="120"/>
      <c r="E8" s="120"/>
      <c r="F8" s="120"/>
      <c r="G8" s="120"/>
      <c r="H8" s="120"/>
      <c r="I8" s="120"/>
      <c r="J8" s="120"/>
      <c r="K8" s="120"/>
      <c r="L8" s="115"/>
    </row>
    <row r="9" spans="1:12">
      <c r="A9" s="114"/>
      <c r="B9" s="101" t="s">
        <v>0</v>
      </c>
      <c r="C9" s="102"/>
      <c r="D9" s="102"/>
      <c r="E9" s="102"/>
      <c r="F9" s="102"/>
      <c r="G9" s="103"/>
      <c r="H9" s="98"/>
      <c r="I9" s="99" t="s">
        <v>7</v>
      </c>
      <c r="J9" s="120"/>
      <c r="K9" s="99" t="s">
        <v>195</v>
      </c>
      <c r="L9" s="115"/>
    </row>
    <row r="10" spans="1:12" ht="15" customHeight="1">
      <c r="A10" s="114"/>
      <c r="B10" s="114" t="s">
        <v>716</v>
      </c>
      <c r="C10" s="120"/>
      <c r="D10" s="120"/>
      <c r="E10" s="120"/>
      <c r="F10" s="120"/>
      <c r="G10" s="115"/>
      <c r="H10" s="116"/>
      <c r="I10" s="116" t="s">
        <v>719</v>
      </c>
      <c r="J10" s="120"/>
      <c r="K10" s="141">
        <v>51376</v>
      </c>
      <c r="L10" s="115"/>
    </row>
    <row r="11" spans="1:12">
      <c r="A11" s="114"/>
      <c r="B11" s="114" t="s">
        <v>717</v>
      </c>
      <c r="C11" s="120"/>
      <c r="D11" s="120"/>
      <c r="E11" s="120"/>
      <c r="F11" s="120"/>
      <c r="G11" s="115"/>
      <c r="H11" s="116"/>
      <c r="I11" s="116" t="s">
        <v>720</v>
      </c>
      <c r="J11" s="120"/>
      <c r="K11" s="142"/>
      <c r="L11" s="115"/>
    </row>
    <row r="12" spans="1:12">
      <c r="A12" s="114"/>
      <c r="B12" s="114" t="s">
        <v>718</v>
      </c>
      <c r="C12" s="120"/>
      <c r="D12" s="120"/>
      <c r="E12" s="120"/>
      <c r="F12" s="120"/>
      <c r="G12" s="115"/>
      <c r="H12" s="116"/>
      <c r="I12" s="116" t="s">
        <v>721</v>
      </c>
      <c r="J12" s="120"/>
      <c r="K12" s="120"/>
      <c r="L12" s="115"/>
    </row>
    <row r="13" spans="1:12">
      <c r="A13" s="114"/>
      <c r="B13" s="114" t="s">
        <v>710</v>
      </c>
      <c r="C13" s="120"/>
      <c r="D13" s="120"/>
      <c r="E13" s="120"/>
      <c r="F13" s="120"/>
      <c r="G13" s="115"/>
      <c r="H13" s="116"/>
      <c r="I13" s="116" t="s">
        <v>722</v>
      </c>
      <c r="J13" s="120"/>
      <c r="K13" s="99" t="s">
        <v>11</v>
      </c>
      <c r="L13" s="115"/>
    </row>
    <row r="14" spans="1:12" ht="15" customHeight="1">
      <c r="A14" s="114"/>
      <c r="B14" s="114" t="s">
        <v>711</v>
      </c>
      <c r="C14" s="120"/>
      <c r="D14" s="120"/>
      <c r="E14" s="120"/>
      <c r="F14" s="120"/>
      <c r="G14" s="115"/>
      <c r="H14" s="116"/>
      <c r="I14" s="116" t="s">
        <v>711</v>
      </c>
      <c r="J14" s="120"/>
      <c r="K14" s="143">
        <v>45179</v>
      </c>
      <c r="L14" s="115"/>
    </row>
    <row r="15" spans="1:12" ht="15" customHeight="1">
      <c r="A15" s="114"/>
      <c r="B15" s="6" t="s">
        <v>6</v>
      </c>
      <c r="C15" s="7"/>
      <c r="D15" s="7"/>
      <c r="E15" s="7"/>
      <c r="F15" s="7"/>
      <c r="G15" s="8"/>
      <c r="H15" s="116"/>
      <c r="I15" s="9" t="s">
        <v>6</v>
      </c>
      <c r="J15" s="120"/>
      <c r="K15" s="144"/>
      <c r="L15" s="115"/>
    </row>
    <row r="16" spans="1:12" ht="15" customHeight="1">
      <c r="A16" s="114"/>
      <c r="B16" s="120"/>
      <c r="C16" s="120"/>
      <c r="D16" s="120"/>
      <c r="E16" s="120"/>
      <c r="F16" s="120"/>
      <c r="G16" s="120"/>
      <c r="H16" s="120"/>
      <c r="I16" s="120"/>
      <c r="J16" s="123" t="s">
        <v>142</v>
      </c>
      <c r="K16" s="129">
        <v>39933</v>
      </c>
      <c r="L16" s="115"/>
    </row>
    <row r="17" spans="1:12">
      <c r="A17" s="114"/>
      <c r="B17" s="120" t="s">
        <v>723</v>
      </c>
      <c r="C17" s="120"/>
      <c r="D17" s="120"/>
      <c r="E17" s="120"/>
      <c r="F17" s="120"/>
      <c r="G17" s="120"/>
      <c r="H17" s="120"/>
      <c r="I17" s="120"/>
      <c r="J17" s="123" t="s">
        <v>143</v>
      </c>
      <c r="K17" s="129" t="s">
        <v>950</v>
      </c>
      <c r="L17" s="115"/>
    </row>
    <row r="18" spans="1:12" ht="18">
      <c r="A18" s="114"/>
      <c r="B18" s="120" t="s">
        <v>712</v>
      </c>
      <c r="C18" s="120"/>
      <c r="D18" s="120"/>
      <c r="E18" s="120"/>
      <c r="F18" s="120"/>
      <c r="G18" s="120"/>
      <c r="H18" s="120"/>
      <c r="I18" s="120"/>
      <c r="J18" s="122" t="s">
        <v>258</v>
      </c>
      <c r="K18" s="104" t="s">
        <v>168</v>
      </c>
      <c r="L18" s="115"/>
    </row>
    <row r="19" spans="1:12">
      <c r="A19" s="114"/>
      <c r="B19" s="120"/>
      <c r="C19" s="120"/>
      <c r="D19" s="120"/>
      <c r="E19" s="120"/>
      <c r="F19" s="120"/>
      <c r="G19" s="120"/>
      <c r="H19" s="120"/>
      <c r="I19" s="120"/>
      <c r="J19" s="120"/>
      <c r="K19" s="120"/>
      <c r="L19" s="115"/>
    </row>
    <row r="20" spans="1:12">
      <c r="A20" s="114"/>
      <c r="B20" s="100" t="s">
        <v>198</v>
      </c>
      <c r="C20" s="100" t="s">
        <v>199</v>
      </c>
      <c r="D20" s="117" t="s">
        <v>284</v>
      </c>
      <c r="E20" s="117" t="s">
        <v>951</v>
      </c>
      <c r="F20" s="117" t="s">
        <v>200</v>
      </c>
      <c r="G20" s="145" t="s">
        <v>201</v>
      </c>
      <c r="H20" s="146"/>
      <c r="I20" s="100" t="s">
        <v>169</v>
      </c>
      <c r="J20" s="100" t="s">
        <v>202</v>
      </c>
      <c r="K20" s="100" t="s">
        <v>21</v>
      </c>
      <c r="L20" s="115"/>
    </row>
    <row r="21" spans="1:12">
      <c r="A21" s="114"/>
      <c r="B21" s="105"/>
      <c r="C21" s="105"/>
      <c r="D21" s="106"/>
      <c r="E21" s="106"/>
      <c r="F21" s="106"/>
      <c r="G21" s="147"/>
      <c r="H21" s="148"/>
      <c r="I21" s="105" t="s">
        <v>141</v>
      </c>
      <c r="J21" s="105"/>
      <c r="K21" s="105"/>
      <c r="L21" s="115"/>
    </row>
    <row r="22" spans="1:12" ht="24">
      <c r="A22" s="114"/>
      <c r="B22" s="107">
        <v>10</v>
      </c>
      <c r="C22" s="10" t="s">
        <v>724</v>
      </c>
      <c r="D22" s="118" t="s">
        <v>724</v>
      </c>
      <c r="E22" s="118" t="s">
        <v>957</v>
      </c>
      <c r="F22" s="118" t="s">
        <v>273</v>
      </c>
      <c r="G22" s="139"/>
      <c r="H22" s="140"/>
      <c r="I22" s="11" t="s">
        <v>946</v>
      </c>
      <c r="J22" s="14">
        <v>0.3</v>
      </c>
      <c r="K22" s="109">
        <f t="shared" ref="K22:K85" si="0">J22*B22</f>
        <v>3</v>
      </c>
      <c r="L22" s="115"/>
    </row>
    <row r="23" spans="1:12" ht="24">
      <c r="A23" s="114"/>
      <c r="B23" s="107">
        <v>10</v>
      </c>
      <c r="C23" s="10" t="s">
        <v>724</v>
      </c>
      <c r="D23" s="118" t="s">
        <v>724</v>
      </c>
      <c r="E23" s="118" t="s">
        <v>958</v>
      </c>
      <c r="F23" s="118" t="s">
        <v>583</v>
      </c>
      <c r="G23" s="139"/>
      <c r="H23" s="140"/>
      <c r="I23" s="11" t="s">
        <v>946</v>
      </c>
      <c r="J23" s="14">
        <v>0.3</v>
      </c>
      <c r="K23" s="109">
        <f t="shared" si="0"/>
        <v>3</v>
      </c>
      <c r="L23" s="115"/>
    </row>
    <row r="24" spans="1:12" ht="24">
      <c r="A24" s="114"/>
      <c r="B24" s="107">
        <v>5</v>
      </c>
      <c r="C24" s="10" t="s">
        <v>724</v>
      </c>
      <c r="D24" s="118" t="s">
        <v>724</v>
      </c>
      <c r="E24" s="118" t="s">
        <v>959</v>
      </c>
      <c r="F24" s="118" t="s">
        <v>673</v>
      </c>
      <c r="G24" s="139"/>
      <c r="H24" s="140"/>
      <c r="I24" s="11" t="s">
        <v>946</v>
      </c>
      <c r="J24" s="14">
        <v>0.3</v>
      </c>
      <c r="K24" s="109">
        <f t="shared" si="0"/>
        <v>1.5</v>
      </c>
      <c r="L24" s="115"/>
    </row>
    <row r="25" spans="1:12" ht="24">
      <c r="A25" s="114"/>
      <c r="B25" s="107">
        <v>10</v>
      </c>
      <c r="C25" s="10" t="s">
        <v>724</v>
      </c>
      <c r="D25" s="118" t="s">
        <v>724</v>
      </c>
      <c r="E25" s="118" t="s">
        <v>960</v>
      </c>
      <c r="F25" s="118" t="s">
        <v>725</v>
      </c>
      <c r="G25" s="139"/>
      <c r="H25" s="140"/>
      <c r="I25" s="11" t="s">
        <v>946</v>
      </c>
      <c r="J25" s="14">
        <v>0.3</v>
      </c>
      <c r="K25" s="109">
        <f t="shared" si="0"/>
        <v>3</v>
      </c>
      <c r="L25" s="115"/>
    </row>
    <row r="26" spans="1:12" ht="24">
      <c r="A26" s="114"/>
      <c r="B26" s="107">
        <v>10</v>
      </c>
      <c r="C26" s="10" t="s">
        <v>726</v>
      </c>
      <c r="D26" s="118" t="s">
        <v>726</v>
      </c>
      <c r="E26" s="118" t="s">
        <v>961</v>
      </c>
      <c r="F26" s="118" t="s">
        <v>25</v>
      </c>
      <c r="G26" s="139" t="s">
        <v>273</v>
      </c>
      <c r="H26" s="140"/>
      <c r="I26" s="11" t="s">
        <v>727</v>
      </c>
      <c r="J26" s="14">
        <v>0.37</v>
      </c>
      <c r="K26" s="109">
        <f t="shared" si="0"/>
        <v>3.7</v>
      </c>
      <c r="L26" s="115"/>
    </row>
    <row r="27" spans="1:12" ht="24">
      <c r="A27" s="114"/>
      <c r="B27" s="107">
        <v>10</v>
      </c>
      <c r="C27" s="10" t="s">
        <v>726</v>
      </c>
      <c r="D27" s="118" t="s">
        <v>726</v>
      </c>
      <c r="E27" s="118" t="s">
        <v>962</v>
      </c>
      <c r="F27" s="118" t="s">
        <v>26</v>
      </c>
      <c r="G27" s="139" t="s">
        <v>273</v>
      </c>
      <c r="H27" s="140"/>
      <c r="I27" s="11" t="s">
        <v>727</v>
      </c>
      <c r="J27" s="14">
        <v>0.37</v>
      </c>
      <c r="K27" s="109">
        <f t="shared" si="0"/>
        <v>3.7</v>
      </c>
      <c r="L27" s="115"/>
    </row>
    <row r="28" spans="1:12" ht="24">
      <c r="A28" s="114"/>
      <c r="B28" s="107">
        <v>20</v>
      </c>
      <c r="C28" s="10" t="s">
        <v>726</v>
      </c>
      <c r="D28" s="118" t="s">
        <v>726</v>
      </c>
      <c r="E28" s="118" t="s">
        <v>963</v>
      </c>
      <c r="F28" s="118" t="s">
        <v>26</v>
      </c>
      <c r="G28" s="139" t="s">
        <v>110</v>
      </c>
      <c r="H28" s="140"/>
      <c r="I28" s="11" t="s">
        <v>727</v>
      </c>
      <c r="J28" s="14">
        <v>0.37</v>
      </c>
      <c r="K28" s="109">
        <f t="shared" si="0"/>
        <v>7.4</v>
      </c>
      <c r="L28" s="115"/>
    </row>
    <row r="29" spans="1:12" ht="24">
      <c r="A29" s="114"/>
      <c r="B29" s="107">
        <v>5</v>
      </c>
      <c r="C29" s="10" t="s">
        <v>728</v>
      </c>
      <c r="D29" s="118" t="s">
        <v>728</v>
      </c>
      <c r="E29" s="118" t="s">
        <v>964</v>
      </c>
      <c r="F29" s="118" t="s">
        <v>583</v>
      </c>
      <c r="G29" s="139"/>
      <c r="H29" s="140"/>
      <c r="I29" s="11" t="s">
        <v>947</v>
      </c>
      <c r="J29" s="14">
        <v>0.32</v>
      </c>
      <c r="K29" s="109">
        <f t="shared" si="0"/>
        <v>1.6</v>
      </c>
      <c r="L29" s="115"/>
    </row>
    <row r="30" spans="1:12" ht="24">
      <c r="A30" s="114"/>
      <c r="B30" s="107">
        <v>5</v>
      </c>
      <c r="C30" s="10" t="s">
        <v>728</v>
      </c>
      <c r="D30" s="118" t="s">
        <v>728</v>
      </c>
      <c r="E30" s="118" t="s">
        <v>965</v>
      </c>
      <c r="F30" s="118" t="s">
        <v>729</v>
      </c>
      <c r="G30" s="139"/>
      <c r="H30" s="140"/>
      <c r="I30" s="11" t="s">
        <v>947</v>
      </c>
      <c r="J30" s="14">
        <v>0.32</v>
      </c>
      <c r="K30" s="109">
        <f t="shared" si="0"/>
        <v>1.6</v>
      </c>
      <c r="L30" s="115"/>
    </row>
    <row r="31" spans="1:12" ht="24">
      <c r="A31" s="114"/>
      <c r="B31" s="107">
        <v>5</v>
      </c>
      <c r="C31" s="10" t="s">
        <v>728</v>
      </c>
      <c r="D31" s="118" t="s">
        <v>728</v>
      </c>
      <c r="E31" s="118" t="s">
        <v>966</v>
      </c>
      <c r="F31" s="118" t="s">
        <v>725</v>
      </c>
      <c r="G31" s="139"/>
      <c r="H31" s="140"/>
      <c r="I31" s="11" t="s">
        <v>947</v>
      </c>
      <c r="J31" s="14">
        <v>0.32</v>
      </c>
      <c r="K31" s="109">
        <f t="shared" si="0"/>
        <v>1.6</v>
      </c>
      <c r="L31" s="115"/>
    </row>
    <row r="32" spans="1:12" ht="24">
      <c r="A32" s="114"/>
      <c r="B32" s="107">
        <v>2</v>
      </c>
      <c r="C32" s="10" t="s">
        <v>102</v>
      </c>
      <c r="D32" s="118" t="s">
        <v>102</v>
      </c>
      <c r="E32" s="118" t="s">
        <v>967</v>
      </c>
      <c r="F32" s="118" t="s">
        <v>35</v>
      </c>
      <c r="G32" s="139" t="s">
        <v>107</v>
      </c>
      <c r="H32" s="140"/>
      <c r="I32" s="11" t="s">
        <v>730</v>
      </c>
      <c r="J32" s="14">
        <v>1.77</v>
      </c>
      <c r="K32" s="109">
        <f t="shared" si="0"/>
        <v>3.54</v>
      </c>
      <c r="L32" s="115"/>
    </row>
    <row r="33" spans="1:12" ht="24">
      <c r="A33" s="114"/>
      <c r="B33" s="107">
        <v>2</v>
      </c>
      <c r="C33" s="10" t="s">
        <v>102</v>
      </c>
      <c r="D33" s="118" t="s">
        <v>102</v>
      </c>
      <c r="E33" s="118" t="s">
        <v>968</v>
      </c>
      <c r="F33" s="118" t="s">
        <v>35</v>
      </c>
      <c r="G33" s="139" t="s">
        <v>214</v>
      </c>
      <c r="H33" s="140"/>
      <c r="I33" s="11" t="s">
        <v>730</v>
      </c>
      <c r="J33" s="14">
        <v>1.77</v>
      </c>
      <c r="K33" s="109">
        <f t="shared" si="0"/>
        <v>3.54</v>
      </c>
      <c r="L33" s="115"/>
    </row>
    <row r="34" spans="1:12" ht="24">
      <c r="A34" s="114"/>
      <c r="B34" s="107">
        <v>5</v>
      </c>
      <c r="C34" s="10" t="s">
        <v>731</v>
      </c>
      <c r="D34" s="118" t="s">
        <v>731</v>
      </c>
      <c r="E34" s="118" t="s">
        <v>969</v>
      </c>
      <c r="F34" s="118" t="s">
        <v>635</v>
      </c>
      <c r="G34" s="139"/>
      <c r="H34" s="140"/>
      <c r="I34" s="11" t="s">
        <v>948</v>
      </c>
      <c r="J34" s="14">
        <v>0.32</v>
      </c>
      <c r="K34" s="109">
        <f t="shared" si="0"/>
        <v>1.6</v>
      </c>
      <c r="L34" s="115"/>
    </row>
    <row r="35" spans="1:12" ht="24">
      <c r="A35" s="114"/>
      <c r="B35" s="107">
        <v>5</v>
      </c>
      <c r="C35" s="10" t="s">
        <v>731</v>
      </c>
      <c r="D35" s="118" t="s">
        <v>731</v>
      </c>
      <c r="E35" s="118" t="s">
        <v>970</v>
      </c>
      <c r="F35" s="118" t="s">
        <v>732</v>
      </c>
      <c r="G35" s="139"/>
      <c r="H35" s="140"/>
      <c r="I35" s="11" t="s">
        <v>948</v>
      </c>
      <c r="J35" s="14">
        <v>0.32</v>
      </c>
      <c r="K35" s="109">
        <f t="shared" si="0"/>
        <v>1.6</v>
      </c>
      <c r="L35" s="115"/>
    </row>
    <row r="36" spans="1:12">
      <c r="A36" s="114"/>
      <c r="B36" s="107">
        <v>30</v>
      </c>
      <c r="C36" s="10" t="s">
        <v>733</v>
      </c>
      <c r="D36" s="118" t="s">
        <v>902</v>
      </c>
      <c r="E36" s="118" t="s">
        <v>971</v>
      </c>
      <c r="F36" s="118" t="s">
        <v>734</v>
      </c>
      <c r="G36" s="139"/>
      <c r="H36" s="140"/>
      <c r="I36" s="11" t="s">
        <v>735</v>
      </c>
      <c r="J36" s="14">
        <v>0.48</v>
      </c>
      <c r="K36" s="109">
        <f t="shared" si="0"/>
        <v>14.399999999999999</v>
      </c>
      <c r="L36" s="115"/>
    </row>
    <row r="37" spans="1:12" ht="36">
      <c r="A37" s="114"/>
      <c r="B37" s="107">
        <v>10</v>
      </c>
      <c r="C37" s="10" t="s">
        <v>736</v>
      </c>
      <c r="D37" s="118" t="s">
        <v>736</v>
      </c>
      <c r="E37" s="118" t="s">
        <v>972</v>
      </c>
      <c r="F37" s="118" t="s">
        <v>28</v>
      </c>
      <c r="G37" s="139" t="s">
        <v>107</v>
      </c>
      <c r="H37" s="140"/>
      <c r="I37" s="11" t="s">
        <v>737</v>
      </c>
      <c r="J37" s="14">
        <v>2.96</v>
      </c>
      <c r="K37" s="109">
        <f t="shared" si="0"/>
        <v>29.6</v>
      </c>
      <c r="L37" s="115"/>
    </row>
    <row r="38" spans="1:12" ht="36">
      <c r="A38" s="114"/>
      <c r="B38" s="107">
        <v>5</v>
      </c>
      <c r="C38" s="10" t="s">
        <v>736</v>
      </c>
      <c r="D38" s="118" t="s">
        <v>736</v>
      </c>
      <c r="E38" s="118" t="s">
        <v>973</v>
      </c>
      <c r="F38" s="118" t="s">
        <v>28</v>
      </c>
      <c r="G38" s="139" t="s">
        <v>210</v>
      </c>
      <c r="H38" s="140"/>
      <c r="I38" s="11" t="s">
        <v>737</v>
      </c>
      <c r="J38" s="14">
        <v>2.96</v>
      </c>
      <c r="K38" s="109">
        <f t="shared" si="0"/>
        <v>14.8</v>
      </c>
      <c r="L38" s="115"/>
    </row>
    <row r="39" spans="1:12" ht="36">
      <c r="A39" s="114"/>
      <c r="B39" s="107">
        <v>5</v>
      </c>
      <c r="C39" s="10" t="s">
        <v>736</v>
      </c>
      <c r="D39" s="118" t="s">
        <v>736</v>
      </c>
      <c r="E39" s="118" t="s">
        <v>974</v>
      </c>
      <c r="F39" s="118" t="s">
        <v>28</v>
      </c>
      <c r="G39" s="139" t="s">
        <v>212</v>
      </c>
      <c r="H39" s="140"/>
      <c r="I39" s="11" t="s">
        <v>737</v>
      </c>
      <c r="J39" s="14">
        <v>2.96</v>
      </c>
      <c r="K39" s="109">
        <f t="shared" si="0"/>
        <v>14.8</v>
      </c>
      <c r="L39" s="115"/>
    </row>
    <row r="40" spans="1:12" ht="36">
      <c r="A40" s="114"/>
      <c r="B40" s="107">
        <v>5</v>
      </c>
      <c r="C40" s="10" t="s">
        <v>736</v>
      </c>
      <c r="D40" s="118" t="s">
        <v>736</v>
      </c>
      <c r="E40" s="118" t="s">
        <v>975</v>
      </c>
      <c r="F40" s="118" t="s">
        <v>28</v>
      </c>
      <c r="G40" s="139" t="s">
        <v>263</v>
      </c>
      <c r="H40" s="140"/>
      <c r="I40" s="11" t="s">
        <v>737</v>
      </c>
      <c r="J40" s="14">
        <v>2.96</v>
      </c>
      <c r="K40" s="109">
        <f t="shared" si="0"/>
        <v>14.8</v>
      </c>
      <c r="L40" s="115"/>
    </row>
    <row r="41" spans="1:12" ht="36">
      <c r="A41" s="114"/>
      <c r="B41" s="107">
        <v>5</v>
      </c>
      <c r="C41" s="10" t="s">
        <v>736</v>
      </c>
      <c r="D41" s="118" t="s">
        <v>736</v>
      </c>
      <c r="E41" s="118" t="s">
        <v>976</v>
      </c>
      <c r="F41" s="118" t="s">
        <v>28</v>
      </c>
      <c r="G41" s="139" t="s">
        <v>266</v>
      </c>
      <c r="H41" s="140"/>
      <c r="I41" s="11" t="s">
        <v>737</v>
      </c>
      <c r="J41" s="14">
        <v>2.96</v>
      </c>
      <c r="K41" s="109">
        <f t="shared" si="0"/>
        <v>14.8</v>
      </c>
      <c r="L41" s="115"/>
    </row>
    <row r="42" spans="1:12" ht="24">
      <c r="A42" s="114"/>
      <c r="B42" s="107">
        <v>5</v>
      </c>
      <c r="C42" s="10" t="s">
        <v>738</v>
      </c>
      <c r="D42" s="118" t="s">
        <v>738</v>
      </c>
      <c r="E42" s="118" t="s">
        <v>977</v>
      </c>
      <c r="F42" s="118" t="s">
        <v>110</v>
      </c>
      <c r="G42" s="139"/>
      <c r="H42" s="140"/>
      <c r="I42" s="11" t="s">
        <v>949</v>
      </c>
      <c r="J42" s="14">
        <v>0.3</v>
      </c>
      <c r="K42" s="109">
        <f t="shared" si="0"/>
        <v>1.5</v>
      </c>
      <c r="L42" s="115"/>
    </row>
    <row r="43" spans="1:12" ht="24">
      <c r="A43" s="114"/>
      <c r="B43" s="107">
        <v>5</v>
      </c>
      <c r="C43" s="10" t="s">
        <v>738</v>
      </c>
      <c r="D43" s="118" t="s">
        <v>738</v>
      </c>
      <c r="E43" s="118" t="s">
        <v>978</v>
      </c>
      <c r="F43" s="118" t="s">
        <v>484</v>
      </c>
      <c r="G43" s="139"/>
      <c r="H43" s="140"/>
      <c r="I43" s="11" t="s">
        <v>949</v>
      </c>
      <c r="J43" s="14">
        <v>0.3</v>
      </c>
      <c r="K43" s="109">
        <f t="shared" si="0"/>
        <v>1.5</v>
      </c>
      <c r="L43" s="115"/>
    </row>
    <row r="44" spans="1:12" ht="24">
      <c r="A44" s="114"/>
      <c r="B44" s="107">
        <v>5</v>
      </c>
      <c r="C44" s="10" t="s">
        <v>738</v>
      </c>
      <c r="D44" s="118" t="s">
        <v>738</v>
      </c>
      <c r="E44" s="118" t="s">
        <v>979</v>
      </c>
      <c r="F44" s="118" t="s">
        <v>725</v>
      </c>
      <c r="G44" s="139"/>
      <c r="H44" s="140"/>
      <c r="I44" s="11" t="s">
        <v>949</v>
      </c>
      <c r="J44" s="14">
        <v>0.3</v>
      </c>
      <c r="K44" s="109">
        <f t="shared" si="0"/>
        <v>1.5</v>
      </c>
      <c r="L44" s="115"/>
    </row>
    <row r="45" spans="1:12">
      <c r="A45" s="114"/>
      <c r="B45" s="107">
        <v>50</v>
      </c>
      <c r="C45" s="10" t="s">
        <v>30</v>
      </c>
      <c r="D45" s="118" t="s">
        <v>903</v>
      </c>
      <c r="E45" s="118" t="s">
        <v>980</v>
      </c>
      <c r="F45" s="118" t="s">
        <v>31</v>
      </c>
      <c r="G45" s="139"/>
      <c r="H45" s="140"/>
      <c r="I45" s="11" t="s">
        <v>739</v>
      </c>
      <c r="J45" s="14">
        <v>0.45</v>
      </c>
      <c r="K45" s="109">
        <f t="shared" si="0"/>
        <v>22.5</v>
      </c>
      <c r="L45" s="115"/>
    </row>
    <row r="46" spans="1:12">
      <c r="A46" s="114"/>
      <c r="B46" s="107">
        <v>50</v>
      </c>
      <c r="C46" s="10" t="s">
        <v>30</v>
      </c>
      <c r="D46" s="118" t="s">
        <v>903</v>
      </c>
      <c r="E46" s="118" t="s">
        <v>981</v>
      </c>
      <c r="F46" s="118" t="s">
        <v>33</v>
      </c>
      <c r="G46" s="139"/>
      <c r="H46" s="140"/>
      <c r="I46" s="11" t="s">
        <v>739</v>
      </c>
      <c r="J46" s="14">
        <v>0.45</v>
      </c>
      <c r="K46" s="109">
        <f t="shared" si="0"/>
        <v>22.5</v>
      </c>
      <c r="L46" s="115"/>
    </row>
    <row r="47" spans="1:12" ht="24">
      <c r="A47" s="114"/>
      <c r="B47" s="107">
        <v>2</v>
      </c>
      <c r="C47" s="10" t="s">
        <v>740</v>
      </c>
      <c r="D47" s="118" t="s">
        <v>740</v>
      </c>
      <c r="E47" s="118" t="s">
        <v>982</v>
      </c>
      <c r="F47" s="118" t="s">
        <v>35</v>
      </c>
      <c r="G47" s="139" t="s">
        <v>273</v>
      </c>
      <c r="H47" s="140"/>
      <c r="I47" s="11" t="s">
        <v>741</v>
      </c>
      <c r="J47" s="14">
        <v>1.32</v>
      </c>
      <c r="K47" s="109">
        <f t="shared" si="0"/>
        <v>2.64</v>
      </c>
      <c r="L47" s="115"/>
    </row>
    <row r="48" spans="1:12" ht="24">
      <c r="A48" s="114"/>
      <c r="B48" s="107">
        <v>2</v>
      </c>
      <c r="C48" s="10" t="s">
        <v>740</v>
      </c>
      <c r="D48" s="118" t="s">
        <v>740</v>
      </c>
      <c r="E48" s="118" t="s">
        <v>983</v>
      </c>
      <c r="F48" s="118" t="s">
        <v>37</v>
      </c>
      <c r="G48" s="139" t="s">
        <v>273</v>
      </c>
      <c r="H48" s="140"/>
      <c r="I48" s="11" t="s">
        <v>741</v>
      </c>
      <c r="J48" s="14">
        <v>1.32</v>
      </c>
      <c r="K48" s="109">
        <f t="shared" si="0"/>
        <v>2.64</v>
      </c>
      <c r="L48" s="115"/>
    </row>
    <row r="49" spans="1:12" ht="24">
      <c r="A49" s="114"/>
      <c r="B49" s="107">
        <v>2</v>
      </c>
      <c r="C49" s="10" t="s">
        <v>740</v>
      </c>
      <c r="D49" s="118" t="s">
        <v>740</v>
      </c>
      <c r="E49" s="118" t="s">
        <v>984</v>
      </c>
      <c r="F49" s="118" t="s">
        <v>37</v>
      </c>
      <c r="G49" s="139" t="s">
        <v>742</v>
      </c>
      <c r="H49" s="140"/>
      <c r="I49" s="11" t="s">
        <v>741</v>
      </c>
      <c r="J49" s="14">
        <v>1.32</v>
      </c>
      <c r="K49" s="109">
        <f t="shared" si="0"/>
        <v>2.64</v>
      </c>
      <c r="L49" s="115"/>
    </row>
    <row r="50" spans="1:12" ht="36">
      <c r="A50" s="114"/>
      <c r="B50" s="107">
        <v>4</v>
      </c>
      <c r="C50" s="10" t="s">
        <v>100</v>
      </c>
      <c r="D50" s="118" t="s">
        <v>100</v>
      </c>
      <c r="E50" s="118" t="s">
        <v>985</v>
      </c>
      <c r="F50" s="118" t="s">
        <v>743</v>
      </c>
      <c r="G50" s="139" t="s">
        <v>310</v>
      </c>
      <c r="H50" s="140"/>
      <c r="I50" s="11" t="s">
        <v>744</v>
      </c>
      <c r="J50" s="14">
        <v>1.77</v>
      </c>
      <c r="K50" s="109">
        <f t="shared" si="0"/>
        <v>7.08</v>
      </c>
      <c r="L50" s="115"/>
    </row>
    <row r="51" spans="1:12" ht="36">
      <c r="A51" s="114"/>
      <c r="B51" s="107">
        <v>4</v>
      </c>
      <c r="C51" s="10" t="s">
        <v>100</v>
      </c>
      <c r="D51" s="118" t="s">
        <v>100</v>
      </c>
      <c r="E51" s="118" t="s">
        <v>986</v>
      </c>
      <c r="F51" s="118" t="s">
        <v>745</v>
      </c>
      <c r="G51" s="139" t="s">
        <v>265</v>
      </c>
      <c r="H51" s="140"/>
      <c r="I51" s="11" t="s">
        <v>744</v>
      </c>
      <c r="J51" s="14">
        <v>1.77</v>
      </c>
      <c r="K51" s="109">
        <f t="shared" si="0"/>
        <v>7.08</v>
      </c>
      <c r="L51" s="115"/>
    </row>
    <row r="52" spans="1:12" ht="36">
      <c r="A52" s="114"/>
      <c r="B52" s="107">
        <v>4</v>
      </c>
      <c r="C52" s="10" t="s">
        <v>100</v>
      </c>
      <c r="D52" s="118" t="s">
        <v>100</v>
      </c>
      <c r="E52" s="118" t="s">
        <v>987</v>
      </c>
      <c r="F52" s="118" t="s">
        <v>746</v>
      </c>
      <c r="G52" s="139" t="s">
        <v>212</v>
      </c>
      <c r="H52" s="140"/>
      <c r="I52" s="11" t="s">
        <v>744</v>
      </c>
      <c r="J52" s="14">
        <v>1.77</v>
      </c>
      <c r="K52" s="109">
        <f t="shared" si="0"/>
        <v>7.08</v>
      </c>
      <c r="L52" s="115"/>
    </row>
    <row r="53" spans="1:12" ht="36">
      <c r="A53" s="114"/>
      <c r="B53" s="107">
        <v>4</v>
      </c>
      <c r="C53" s="10" t="s">
        <v>100</v>
      </c>
      <c r="D53" s="118" t="s">
        <v>100</v>
      </c>
      <c r="E53" s="118" t="s">
        <v>988</v>
      </c>
      <c r="F53" s="118" t="s">
        <v>746</v>
      </c>
      <c r="G53" s="139" t="s">
        <v>310</v>
      </c>
      <c r="H53" s="140"/>
      <c r="I53" s="11" t="s">
        <v>744</v>
      </c>
      <c r="J53" s="14">
        <v>1.77</v>
      </c>
      <c r="K53" s="109">
        <f t="shared" si="0"/>
        <v>7.08</v>
      </c>
      <c r="L53" s="115"/>
    </row>
    <row r="54" spans="1:12">
      <c r="A54" s="114"/>
      <c r="B54" s="107">
        <v>50</v>
      </c>
      <c r="C54" s="10" t="s">
        <v>747</v>
      </c>
      <c r="D54" s="118" t="s">
        <v>747</v>
      </c>
      <c r="E54" s="118" t="s">
        <v>989</v>
      </c>
      <c r="F54" s="118" t="s">
        <v>23</v>
      </c>
      <c r="G54" s="139"/>
      <c r="H54" s="140"/>
      <c r="I54" s="11" t="s">
        <v>748</v>
      </c>
      <c r="J54" s="14">
        <v>0.34</v>
      </c>
      <c r="K54" s="109">
        <f t="shared" si="0"/>
        <v>17</v>
      </c>
      <c r="L54" s="115"/>
    </row>
    <row r="55" spans="1:12">
      <c r="A55" s="114"/>
      <c r="B55" s="107">
        <v>50</v>
      </c>
      <c r="C55" s="10" t="s">
        <v>747</v>
      </c>
      <c r="D55" s="118" t="s">
        <v>747</v>
      </c>
      <c r="E55" s="118" t="s">
        <v>990</v>
      </c>
      <c r="F55" s="118" t="s">
        <v>26</v>
      </c>
      <c r="G55" s="139"/>
      <c r="H55" s="140"/>
      <c r="I55" s="11" t="s">
        <v>748</v>
      </c>
      <c r="J55" s="14">
        <v>0.34</v>
      </c>
      <c r="K55" s="109">
        <f t="shared" si="0"/>
        <v>17</v>
      </c>
      <c r="L55" s="115"/>
    </row>
    <row r="56" spans="1:12">
      <c r="A56" s="114"/>
      <c r="B56" s="107">
        <v>100</v>
      </c>
      <c r="C56" s="10" t="s">
        <v>747</v>
      </c>
      <c r="D56" s="118" t="s">
        <v>747</v>
      </c>
      <c r="E56" s="118" t="s">
        <v>991</v>
      </c>
      <c r="F56" s="118" t="s">
        <v>27</v>
      </c>
      <c r="G56" s="139"/>
      <c r="H56" s="140"/>
      <c r="I56" s="11" t="s">
        <v>748</v>
      </c>
      <c r="J56" s="14">
        <v>0.34</v>
      </c>
      <c r="K56" s="109">
        <f t="shared" si="0"/>
        <v>34</v>
      </c>
      <c r="L56" s="115"/>
    </row>
    <row r="57" spans="1:12">
      <c r="A57" s="114"/>
      <c r="B57" s="107">
        <v>100</v>
      </c>
      <c r="C57" s="10" t="s">
        <v>747</v>
      </c>
      <c r="D57" s="118" t="s">
        <v>747</v>
      </c>
      <c r="E57" s="118" t="s">
        <v>992</v>
      </c>
      <c r="F57" s="118" t="s">
        <v>28</v>
      </c>
      <c r="G57" s="139"/>
      <c r="H57" s="140"/>
      <c r="I57" s="11" t="s">
        <v>748</v>
      </c>
      <c r="J57" s="14">
        <v>0.34</v>
      </c>
      <c r="K57" s="109">
        <f t="shared" si="0"/>
        <v>34</v>
      </c>
      <c r="L57" s="115"/>
    </row>
    <row r="58" spans="1:12">
      <c r="A58" s="114"/>
      <c r="B58" s="107">
        <v>50</v>
      </c>
      <c r="C58" s="10" t="s">
        <v>747</v>
      </c>
      <c r="D58" s="118" t="s">
        <v>747</v>
      </c>
      <c r="E58" s="118" t="s">
        <v>993</v>
      </c>
      <c r="F58" s="118" t="s">
        <v>47</v>
      </c>
      <c r="G58" s="139"/>
      <c r="H58" s="140"/>
      <c r="I58" s="11" t="s">
        <v>748</v>
      </c>
      <c r="J58" s="14">
        <v>0.34</v>
      </c>
      <c r="K58" s="109">
        <f t="shared" si="0"/>
        <v>17</v>
      </c>
      <c r="L58" s="115"/>
    </row>
    <row r="59" spans="1:12">
      <c r="A59" s="114"/>
      <c r="B59" s="107">
        <v>100</v>
      </c>
      <c r="C59" s="10" t="s">
        <v>747</v>
      </c>
      <c r="D59" s="118" t="s">
        <v>747</v>
      </c>
      <c r="E59" s="118" t="s">
        <v>994</v>
      </c>
      <c r="F59" s="118" t="s">
        <v>49</v>
      </c>
      <c r="G59" s="139"/>
      <c r="H59" s="140"/>
      <c r="I59" s="11" t="s">
        <v>748</v>
      </c>
      <c r="J59" s="14">
        <v>0.34</v>
      </c>
      <c r="K59" s="109">
        <f t="shared" si="0"/>
        <v>34</v>
      </c>
      <c r="L59" s="115"/>
    </row>
    <row r="60" spans="1:12" ht="24">
      <c r="A60" s="114"/>
      <c r="B60" s="107">
        <v>4</v>
      </c>
      <c r="C60" s="10" t="s">
        <v>749</v>
      </c>
      <c r="D60" s="118" t="s">
        <v>749</v>
      </c>
      <c r="E60" s="118" t="s">
        <v>995</v>
      </c>
      <c r="F60" s="118" t="s">
        <v>29</v>
      </c>
      <c r="G60" s="139" t="s">
        <v>273</v>
      </c>
      <c r="H60" s="140"/>
      <c r="I60" s="11" t="s">
        <v>750</v>
      </c>
      <c r="J60" s="14">
        <v>2.66</v>
      </c>
      <c r="K60" s="109">
        <f t="shared" si="0"/>
        <v>10.64</v>
      </c>
      <c r="L60" s="115"/>
    </row>
    <row r="61" spans="1:12" ht="24">
      <c r="A61" s="114"/>
      <c r="B61" s="107">
        <v>8</v>
      </c>
      <c r="C61" s="10" t="s">
        <v>751</v>
      </c>
      <c r="D61" s="118" t="s">
        <v>751</v>
      </c>
      <c r="E61" s="118" t="s">
        <v>996</v>
      </c>
      <c r="F61" s="118" t="s">
        <v>27</v>
      </c>
      <c r="G61" s="139" t="s">
        <v>272</v>
      </c>
      <c r="H61" s="140"/>
      <c r="I61" s="11" t="s">
        <v>752</v>
      </c>
      <c r="J61" s="14">
        <v>2.66</v>
      </c>
      <c r="K61" s="109">
        <f t="shared" si="0"/>
        <v>21.28</v>
      </c>
      <c r="L61" s="115"/>
    </row>
    <row r="62" spans="1:12" ht="24">
      <c r="A62" s="114"/>
      <c r="B62" s="107">
        <v>8</v>
      </c>
      <c r="C62" s="10" t="s">
        <v>751</v>
      </c>
      <c r="D62" s="118" t="s">
        <v>751</v>
      </c>
      <c r="E62" s="118" t="s">
        <v>997</v>
      </c>
      <c r="F62" s="118" t="s">
        <v>28</v>
      </c>
      <c r="G62" s="139" t="s">
        <v>272</v>
      </c>
      <c r="H62" s="140"/>
      <c r="I62" s="11" t="s">
        <v>752</v>
      </c>
      <c r="J62" s="14">
        <v>2.66</v>
      </c>
      <c r="K62" s="109">
        <f t="shared" si="0"/>
        <v>21.28</v>
      </c>
      <c r="L62" s="115"/>
    </row>
    <row r="63" spans="1:12" ht="24">
      <c r="A63" s="114"/>
      <c r="B63" s="107">
        <v>8</v>
      </c>
      <c r="C63" s="10" t="s">
        <v>751</v>
      </c>
      <c r="D63" s="118" t="s">
        <v>751</v>
      </c>
      <c r="E63" s="118" t="s">
        <v>998</v>
      </c>
      <c r="F63" s="118" t="s">
        <v>29</v>
      </c>
      <c r="G63" s="139" t="s">
        <v>272</v>
      </c>
      <c r="H63" s="140"/>
      <c r="I63" s="11" t="s">
        <v>752</v>
      </c>
      <c r="J63" s="14">
        <v>2.66</v>
      </c>
      <c r="K63" s="109">
        <f t="shared" si="0"/>
        <v>21.28</v>
      </c>
      <c r="L63" s="115"/>
    </row>
    <row r="64" spans="1:12" ht="24">
      <c r="A64" s="114"/>
      <c r="B64" s="107">
        <v>4</v>
      </c>
      <c r="C64" s="10" t="s">
        <v>753</v>
      </c>
      <c r="D64" s="118" t="s">
        <v>753</v>
      </c>
      <c r="E64" s="118" t="s">
        <v>999</v>
      </c>
      <c r="F64" s="118" t="s">
        <v>29</v>
      </c>
      <c r="G64" s="139"/>
      <c r="H64" s="140"/>
      <c r="I64" s="11" t="s">
        <v>754</v>
      </c>
      <c r="J64" s="14">
        <v>1.23</v>
      </c>
      <c r="K64" s="109">
        <f t="shared" si="0"/>
        <v>4.92</v>
      </c>
      <c r="L64" s="115"/>
    </row>
    <row r="65" spans="1:12" ht="24">
      <c r="A65" s="114"/>
      <c r="B65" s="107">
        <v>50</v>
      </c>
      <c r="C65" s="10" t="s">
        <v>755</v>
      </c>
      <c r="D65" s="118" t="s">
        <v>755</v>
      </c>
      <c r="E65" s="118" t="s">
        <v>1000</v>
      </c>
      <c r="F65" s="118" t="s">
        <v>25</v>
      </c>
      <c r="G65" s="139"/>
      <c r="H65" s="140"/>
      <c r="I65" s="11" t="s">
        <v>756</v>
      </c>
      <c r="J65" s="14">
        <v>0.34</v>
      </c>
      <c r="K65" s="109">
        <f t="shared" si="0"/>
        <v>17</v>
      </c>
      <c r="L65" s="115"/>
    </row>
    <row r="66" spans="1:12" ht="24">
      <c r="A66" s="114"/>
      <c r="B66" s="107">
        <v>50</v>
      </c>
      <c r="C66" s="10" t="s">
        <v>755</v>
      </c>
      <c r="D66" s="118" t="s">
        <v>755</v>
      </c>
      <c r="E66" s="118" t="s">
        <v>1001</v>
      </c>
      <c r="F66" s="118" t="s">
        <v>26</v>
      </c>
      <c r="G66" s="139"/>
      <c r="H66" s="140"/>
      <c r="I66" s="11" t="s">
        <v>756</v>
      </c>
      <c r="J66" s="14">
        <v>0.34</v>
      </c>
      <c r="K66" s="109">
        <f t="shared" si="0"/>
        <v>17</v>
      </c>
      <c r="L66" s="115"/>
    </row>
    <row r="67" spans="1:12" ht="24">
      <c r="A67" s="114"/>
      <c r="B67" s="107">
        <v>50</v>
      </c>
      <c r="C67" s="10" t="s">
        <v>755</v>
      </c>
      <c r="D67" s="118" t="s">
        <v>755</v>
      </c>
      <c r="E67" s="118" t="s">
        <v>1002</v>
      </c>
      <c r="F67" s="118" t="s">
        <v>27</v>
      </c>
      <c r="G67" s="139"/>
      <c r="H67" s="140"/>
      <c r="I67" s="11" t="s">
        <v>756</v>
      </c>
      <c r="J67" s="14">
        <v>0.34</v>
      </c>
      <c r="K67" s="109">
        <f t="shared" si="0"/>
        <v>17</v>
      </c>
      <c r="L67" s="115"/>
    </row>
    <row r="68" spans="1:12" ht="24">
      <c r="A68" s="114"/>
      <c r="B68" s="107">
        <v>50</v>
      </c>
      <c r="C68" s="10" t="s">
        <v>713</v>
      </c>
      <c r="D68" s="118" t="s">
        <v>713</v>
      </c>
      <c r="E68" s="118" t="s">
        <v>1003</v>
      </c>
      <c r="F68" s="118" t="s">
        <v>27</v>
      </c>
      <c r="G68" s="139"/>
      <c r="H68" s="140"/>
      <c r="I68" s="11" t="s">
        <v>714</v>
      </c>
      <c r="J68" s="14">
        <v>0.25</v>
      </c>
      <c r="K68" s="109">
        <f t="shared" si="0"/>
        <v>12.5</v>
      </c>
      <c r="L68" s="115"/>
    </row>
    <row r="69" spans="1:12" ht="24">
      <c r="A69" s="114"/>
      <c r="B69" s="107">
        <v>1</v>
      </c>
      <c r="C69" s="10" t="s">
        <v>757</v>
      </c>
      <c r="D69" s="118" t="s">
        <v>757</v>
      </c>
      <c r="E69" s="118" t="s">
        <v>1004</v>
      </c>
      <c r="F69" s="118" t="s">
        <v>26</v>
      </c>
      <c r="G69" s="139"/>
      <c r="H69" s="140"/>
      <c r="I69" s="11" t="s">
        <v>758</v>
      </c>
      <c r="J69" s="14">
        <v>33.89</v>
      </c>
      <c r="K69" s="109">
        <f t="shared" si="0"/>
        <v>33.89</v>
      </c>
      <c r="L69" s="115"/>
    </row>
    <row r="70" spans="1:12" ht="24">
      <c r="A70" s="114"/>
      <c r="B70" s="107">
        <v>10</v>
      </c>
      <c r="C70" s="10" t="s">
        <v>662</v>
      </c>
      <c r="D70" s="118" t="s">
        <v>662</v>
      </c>
      <c r="E70" s="118" t="s">
        <v>1005</v>
      </c>
      <c r="F70" s="118" t="s">
        <v>25</v>
      </c>
      <c r="G70" s="139" t="s">
        <v>107</v>
      </c>
      <c r="H70" s="140"/>
      <c r="I70" s="11" t="s">
        <v>759</v>
      </c>
      <c r="J70" s="14">
        <v>1.53</v>
      </c>
      <c r="K70" s="109">
        <f t="shared" si="0"/>
        <v>15.3</v>
      </c>
      <c r="L70" s="115"/>
    </row>
    <row r="71" spans="1:12" ht="24">
      <c r="A71" s="114"/>
      <c r="B71" s="107">
        <v>10</v>
      </c>
      <c r="C71" s="10" t="s">
        <v>662</v>
      </c>
      <c r="D71" s="118" t="s">
        <v>662</v>
      </c>
      <c r="E71" s="118" t="s">
        <v>1006</v>
      </c>
      <c r="F71" s="118" t="s">
        <v>25</v>
      </c>
      <c r="G71" s="139" t="s">
        <v>210</v>
      </c>
      <c r="H71" s="140"/>
      <c r="I71" s="11" t="s">
        <v>759</v>
      </c>
      <c r="J71" s="14">
        <v>1.53</v>
      </c>
      <c r="K71" s="109">
        <f t="shared" si="0"/>
        <v>15.3</v>
      </c>
      <c r="L71" s="115"/>
    </row>
    <row r="72" spans="1:12" ht="24">
      <c r="A72" s="114"/>
      <c r="B72" s="107">
        <v>10</v>
      </c>
      <c r="C72" s="10" t="s">
        <v>662</v>
      </c>
      <c r="D72" s="118" t="s">
        <v>662</v>
      </c>
      <c r="E72" s="118" t="s">
        <v>1007</v>
      </c>
      <c r="F72" s="118" t="s">
        <v>25</v>
      </c>
      <c r="G72" s="139" t="s">
        <v>266</v>
      </c>
      <c r="H72" s="140"/>
      <c r="I72" s="11" t="s">
        <v>759</v>
      </c>
      <c r="J72" s="14">
        <v>1.53</v>
      </c>
      <c r="K72" s="109">
        <f t="shared" si="0"/>
        <v>15.3</v>
      </c>
      <c r="L72" s="115"/>
    </row>
    <row r="73" spans="1:12" ht="24">
      <c r="A73" s="114"/>
      <c r="B73" s="107">
        <v>20</v>
      </c>
      <c r="C73" s="10" t="s">
        <v>662</v>
      </c>
      <c r="D73" s="118" t="s">
        <v>662</v>
      </c>
      <c r="E73" s="118" t="s">
        <v>1008</v>
      </c>
      <c r="F73" s="118" t="s">
        <v>26</v>
      </c>
      <c r="G73" s="139" t="s">
        <v>107</v>
      </c>
      <c r="H73" s="140"/>
      <c r="I73" s="11" t="s">
        <v>759</v>
      </c>
      <c r="J73" s="14">
        <v>1.53</v>
      </c>
      <c r="K73" s="109">
        <f t="shared" si="0"/>
        <v>30.6</v>
      </c>
      <c r="L73" s="115"/>
    </row>
    <row r="74" spans="1:12" ht="24">
      <c r="A74" s="114"/>
      <c r="B74" s="107">
        <v>10</v>
      </c>
      <c r="C74" s="10" t="s">
        <v>662</v>
      </c>
      <c r="D74" s="118" t="s">
        <v>662</v>
      </c>
      <c r="E74" s="118" t="s">
        <v>1009</v>
      </c>
      <c r="F74" s="118" t="s">
        <v>26</v>
      </c>
      <c r="G74" s="139" t="s">
        <v>213</v>
      </c>
      <c r="H74" s="140"/>
      <c r="I74" s="11" t="s">
        <v>759</v>
      </c>
      <c r="J74" s="14">
        <v>1.53</v>
      </c>
      <c r="K74" s="109">
        <f t="shared" si="0"/>
        <v>15.3</v>
      </c>
      <c r="L74" s="115"/>
    </row>
    <row r="75" spans="1:12" ht="24">
      <c r="A75" s="114"/>
      <c r="B75" s="107">
        <v>50</v>
      </c>
      <c r="C75" s="10" t="s">
        <v>619</v>
      </c>
      <c r="D75" s="118" t="s">
        <v>619</v>
      </c>
      <c r="E75" s="118" t="s">
        <v>1010</v>
      </c>
      <c r="F75" s="118" t="s">
        <v>26</v>
      </c>
      <c r="G75" s="139" t="s">
        <v>107</v>
      </c>
      <c r="H75" s="140"/>
      <c r="I75" s="11" t="s">
        <v>621</v>
      </c>
      <c r="J75" s="14">
        <v>1.41</v>
      </c>
      <c r="K75" s="109">
        <f t="shared" si="0"/>
        <v>70.5</v>
      </c>
      <c r="L75" s="115"/>
    </row>
    <row r="76" spans="1:12" ht="24">
      <c r="A76" s="114"/>
      <c r="B76" s="107">
        <v>100</v>
      </c>
      <c r="C76" s="10" t="s">
        <v>760</v>
      </c>
      <c r="D76" s="118" t="s">
        <v>760</v>
      </c>
      <c r="E76" s="118" t="s">
        <v>1011</v>
      </c>
      <c r="F76" s="118" t="s">
        <v>25</v>
      </c>
      <c r="G76" s="139"/>
      <c r="H76" s="140"/>
      <c r="I76" s="11" t="s">
        <v>761</v>
      </c>
      <c r="J76" s="14">
        <v>0.28999999999999998</v>
      </c>
      <c r="K76" s="109">
        <f t="shared" si="0"/>
        <v>28.999999999999996</v>
      </c>
      <c r="L76" s="115"/>
    </row>
    <row r="77" spans="1:12" ht="24">
      <c r="A77" s="114"/>
      <c r="B77" s="107">
        <v>100</v>
      </c>
      <c r="C77" s="10" t="s">
        <v>760</v>
      </c>
      <c r="D77" s="118" t="s">
        <v>760</v>
      </c>
      <c r="E77" s="118" t="s">
        <v>1012</v>
      </c>
      <c r="F77" s="118" t="s">
        <v>26</v>
      </c>
      <c r="G77" s="139"/>
      <c r="H77" s="140"/>
      <c r="I77" s="11" t="s">
        <v>761</v>
      </c>
      <c r="J77" s="14">
        <v>0.28999999999999998</v>
      </c>
      <c r="K77" s="109">
        <f t="shared" si="0"/>
        <v>28.999999999999996</v>
      </c>
      <c r="L77" s="115"/>
    </row>
    <row r="78" spans="1:12" ht="24">
      <c r="A78" s="114"/>
      <c r="B78" s="107">
        <v>5</v>
      </c>
      <c r="C78" s="10" t="s">
        <v>762</v>
      </c>
      <c r="D78" s="118" t="s">
        <v>762</v>
      </c>
      <c r="E78" s="118" t="s">
        <v>1013</v>
      </c>
      <c r="F78" s="118" t="s">
        <v>26</v>
      </c>
      <c r="G78" s="139" t="s">
        <v>273</v>
      </c>
      <c r="H78" s="140"/>
      <c r="I78" s="11" t="s">
        <v>763</v>
      </c>
      <c r="J78" s="14">
        <v>1.05</v>
      </c>
      <c r="K78" s="109">
        <f t="shared" si="0"/>
        <v>5.25</v>
      </c>
      <c r="L78" s="115"/>
    </row>
    <row r="79" spans="1:12" ht="24">
      <c r="A79" s="114"/>
      <c r="B79" s="107">
        <v>5</v>
      </c>
      <c r="C79" s="10" t="s">
        <v>762</v>
      </c>
      <c r="D79" s="118" t="s">
        <v>762</v>
      </c>
      <c r="E79" s="118" t="s">
        <v>1014</v>
      </c>
      <c r="F79" s="118" t="s">
        <v>26</v>
      </c>
      <c r="G79" s="139" t="s">
        <v>673</v>
      </c>
      <c r="H79" s="140"/>
      <c r="I79" s="11" t="s">
        <v>763</v>
      </c>
      <c r="J79" s="14">
        <v>1.05</v>
      </c>
      <c r="K79" s="109">
        <f t="shared" si="0"/>
        <v>5.25</v>
      </c>
      <c r="L79" s="115"/>
    </row>
    <row r="80" spans="1:12" ht="24">
      <c r="A80" s="114"/>
      <c r="B80" s="107">
        <v>5</v>
      </c>
      <c r="C80" s="10" t="s">
        <v>762</v>
      </c>
      <c r="D80" s="118" t="s">
        <v>762</v>
      </c>
      <c r="E80" s="118" t="s">
        <v>1015</v>
      </c>
      <c r="F80" s="118" t="s">
        <v>26</v>
      </c>
      <c r="G80" s="139" t="s">
        <v>271</v>
      </c>
      <c r="H80" s="140"/>
      <c r="I80" s="11" t="s">
        <v>763</v>
      </c>
      <c r="J80" s="14">
        <v>1.05</v>
      </c>
      <c r="K80" s="109">
        <f t="shared" si="0"/>
        <v>5.25</v>
      </c>
      <c r="L80" s="115"/>
    </row>
    <row r="81" spans="1:12" ht="24">
      <c r="A81" s="114"/>
      <c r="B81" s="107">
        <v>5</v>
      </c>
      <c r="C81" s="10" t="s">
        <v>762</v>
      </c>
      <c r="D81" s="118" t="s">
        <v>762</v>
      </c>
      <c r="E81" s="118" t="s">
        <v>1016</v>
      </c>
      <c r="F81" s="118" t="s">
        <v>26</v>
      </c>
      <c r="G81" s="139" t="s">
        <v>764</v>
      </c>
      <c r="H81" s="140"/>
      <c r="I81" s="11" t="s">
        <v>763</v>
      </c>
      <c r="J81" s="14">
        <v>1.05</v>
      </c>
      <c r="K81" s="109">
        <f t="shared" si="0"/>
        <v>5.25</v>
      </c>
      <c r="L81" s="115"/>
    </row>
    <row r="82" spans="1:12" ht="24">
      <c r="A82" s="114"/>
      <c r="B82" s="107">
        <v>1</v>
      </c>
      <c r="C82" s="10" t="s">
        <v>765</v>
      </c>
      <c r="D82" s="118" t="s">
        <v>765</v>
      </c>
      <c r="E82" s="118" t="s">
        <v>1017</v>
      </c>
      <c r="F82" s="118"/>
      <c r="G82" s="139"/>
      <c r="H82" s="140"/>
      <c r="I82" s="11" t="s">
        <v>766</v>
      </c>
      <c r="J82" s="14">
        <v>35.14</v>
      </c>
      <c r="K82" s="109">
        <f t="shared" si="0"/>
        <v>35.14</v>
      </c>
      <c r="L82" s="115"/>
    </row>
    <row r="83" spans="1:12" ht="24">
      <c r="A83" s="114"/>
      <c r="B83" s="107">
        <v>100</v>
      </c>
      <c r="C83" s="10" t="s">
        <v>767</v>
      </c>
      <c r="D83" s="118" t="s">
        <v>767</v>
      </c>
      <c r="E83" s="118" t="s">
        <v>1018</v>
      </c>
      <c r="F83" s="118" t="s">
        <v>25</v>
      </c>
      <c r="G83" s="139"/>
      <c r="H83" s="140"/>
      <c r="I83" s="11" t="s">
        <v>768</v>
      </c>
      <c r="J83" s="14">
        <v>0.43</v>
      </c>
      <c r="K83" s="109">
        <f t="shared" si="0"/>
        <v>43</v>
      </c>
      <c r="L83" s="115"/>
    </row>
    <row r="84" spans="1:12" ht="24">
      <c r="A84" s="114"/>
      <c r="B84" s="107">
        <v>100</v>
      </c>
      <c r="C84" s="10" t="s">
        <v>767</v>
      </c>
      <c r="D84" s="118" t="s">
        <v>767</v>
      </c>
      <c r="E84" s="118" t="s">
        <v>1019</v>
      </c>
      <c r="F84" s="118" t="s">
        <v>26</v>
      </c>
      <c r="G84" s="139"/>
      <c r="H84" s="140"/>
      <c r="I84" s="11" t="s">
        <v>768</v>
      </c>
      <c r="J84" s="14">
        <v>0.43</v>
      </c>
      <c r="K84" s="109">
        <f t="shared" si="0"/>
        <v>43</v>
      </c>
      <c r="L84" s="115"/>
    </row>
    <row r="85" spans="1:12" ht="24">
      <c r="A85" s="114"/>
      <c r="B85" s="107">
        <v>5</v>
      </c>
      <c r="C85" s="10" t="s">
        <v>769</v>
      </c>
      <c r="D85" s="118" t="s">
        <v>769</v>
      </c>
      <c r="E85" s="118" t="s">
        <v>1020</v>
      </c>
      <c r="F85" s="118" t="s">
        <v>25</v>
      </c>
      <c r="G85" s="139" t="s">
        <v>273</v>
      </c>
      <c r="H85" s="140"/>
      <c r="I85" s="11" t="s">
        <v>770</v>
      </c>
      <c r="J85" s="14">
        <v>1.05</v>
      </c>
      <c r="K85" s="109">
        <f t="shared" si="0"/>
        <v>5.25</v>
      </c>
      <c r="L85" s="115"/>
    </row>
    <row r="86" spans="1:12" ht="24">
      <c r="A86" s="114"/>
      <c r="B86" s="107">
        <v>5</v>
      </c>
      <c r="C86" s="10" t="s">
        <v>769</v>
      </c>
      <c r="D86" s="118" t="s">
        <v>769</v>
      </c>
      <c r="E86" s="118" t="s">
        <v>1021</v>
      </c>
      <c r="F86" s="118" t="s">
        <v>26</v>
      </c>
      <c r="G86" s="139" t="s">
        <v>273</v>
      </c>
      <c r="H86" s="140"/>
      <c r="I86" s="11" t="s">
        <v>770</v>
      </c>
      <c r="J86" s="14">
        <v>1.05</v>
      </c>
      <c r="K86" s="109">
        <f t="shared" ref="K86:K149" si="1">J86*B86</f>
        <v>5.25</v>
      </c>
      <c r="L86" s="115"/>
    </row>
    <row r="87" spans="1:12" ht="24">
      <c r="A87" s="114"/>
      <c r="B87" s="107">
        <v>5</v>
      </c>
      <c r="C87" s="10" t="s">
        <v>769</v>
      </c>
      <c r="D87" s="118" t="s">
        <v>769</v>
      </c>
      <c r="E87" s="118" t="s">
        <v>1022</v>
      </c>
      <c r="F87" s="118" t="s">
        <v>26</v>
      </c>
      <c r="G87" s="139" t="s">
        <v>271</v>
      </c>
      <c r="H87" s="140"/>
      <c r="I87" s="11" t="s">
        <v>770</v>
      </c>
      <c r="J87" s="14">
        <v>1.05</v>
      </c>
      <c r="K87" s="109">
        <f t="shared" si="1"/>
        <v>5.25</v>
      </c>
      <c r="L87" s="115"/>
    </row>
    <row r="88" spans="1:12" ht="24">
      <c r="A88" s="114"/>
      <c r="B88" s="107">
        <v>5</v>
      </c>
      <c r="C88" s="10" t="s">
        <v>769</v>
      </c>
      <c r="D88" s="118" t="s">
        <v>769</v>
      </c>
      <c r="E88" s="118" t="s">
        <v>1023</v>
      </c>
      <c r="F88" s="118" t="s">
        <v>26</v>
      </c>
      <c r="G88" s="139" t="s">
        <v>272</v>
      </c>
      <c r="H88" s="140"/>
      <c r="I88" s="11" t="s">
        <v>770</v>
      </c>
      <c r="J88" s="14">
        <v>1.05</v>
      </c>
      <c r="K88" s="109">
        <f t="shared" si="1"/>
        <v>5.25</v>
      </c>
      <c r="L88" s="115"/>
    </row>
    <row r="89" spans="1:12">
      <c r="A89" s="114"/>
      <c r="B89" s="107">
        <v>2</v>
      </c>
      <c r="C89" s="10" t="s">
        <v>771</v>
      </c>
      <c r="D89" s="118" t="s">
        <v>904</v>
      </c>
      <c r="E89" s="118" t="s">
        <v>1024</v>
      </c>
      <c r="F89" s="118" t="s">
        <v>772</v>
      </c>
      <c r="G89" s="139" t="s">
        <v>272</v>
      </c>
      <c r="H89" s="140"/>
      <c r="I89" s="11" t="s">
        <v>773</v>
      </c>
      <c r="J89" s="14">
        <v>11.13</v>
      </c>
      <c r="K89" s="109">
        <f t="shared" si="1"/>
        <v>22.26</v>
      </c>
      <c r="L89" s="115"/>
    </row>
    <row r="90" spans="1:12" ht="24">
      <c r="A90" s="114"/>
      <c r="B90" s="107">
        <v>2</v>
      </c>
      <c r="C90" s="10" t="s">
        <v>774</v>
      </c>
      <c r="D90" s="118" t="s">
        <v>774</v>
      </c>
      <c r="E90" s="118" t="s">
        <v>1025</v>
      </c>
      <c r="F90" s="118" t="s">
        <v>25</v>
      </c>
      <c r="G90" s="139" t="s">
        <v>214</v>
      </c>
      <c r="H90" s="140"/>
      <c r="I90" s="11" t="s">
        <v>775</v>
      </c>
      <c r="J90" s="14">
        <v>4.26</v>
      </c>
      <c r="K90" s="109">
        <f t="shared" si="1"/>
        <v>8.52</v>
      </c>
      <c r="L90" s="115"/>
    </row>
    <row r="91" spans="1:12" ht="24">
      <c r="A91" s="114"/>
      <c r="B91" s="107">
        <v>2</v>
      </c>
      <c r="C91" s="10" t="s">
        <v>774</v>
      </c>
      <c r="D91" s="118" t="s">
        <v>774</v>
      </c>
      <c r="E91" s="118" t="s">
        <v>1026</v>
      </c>
      <c r="F91" s="118" t="s">
        <v>25</v>
      </c>
      <c r="G91" s="139" t="s">
        <v>265</v>
      </c>
      <c r="H91" s="140"/>
      <c r="I91" s="11" t="s">
        <v>775</v>
      </c>
      <c r="J91" s="14">
        <v>4.26</v>
      </c>
      <c r="K91" s="109">
        <f t="shared" si="1"/>
        <v>8.52</v>
      </c>
      <c r="L91" s="115"/>
    </row>
    <row r="92" spans="1:12" ht="24">
      <c r="A92" s="114"/>
      <c r="B92" s="107">
        <v>10</v>
      </c>
      <c r="C92" s="10" t="s">
        <v>774</v>
      </c>
      <c r="D92" s="118" t="s">
        <v>774</v>
      </c>
      <c r="E92" s="118" t="s">
        <v>1027</v>
      </c>
      <c r="F92" s="118" t="s">
        <v>26</v>
      </c>
      <c r="G92" s="139" t="s">
        <v>107</v>
      </c>
      <c r="H92" s="140"/>
      <c r="I92" s="11" t="s">
        <v>775</v>
      </c>
      <c r="J92" s="14">
        <v>4.26</v>
      </c>
      <c r="K92" s="109">
        <f t="shared" si="1"/>
        <v>42.599999999999994</v>
      </c>
      <c r="L92" s="115"/>
    </row>
    <row r="93" spans="1:12" ht="24">
      <c r="A93" s="114"/>
      <c r="B93" s="107">
        <v>5</v>
      </c>
      <c r="C93" s="10" t="s">
        <v>774</v>
      </c>
      <c r="D93" s="118" t="s">
        <v>774</v>
      </c>
      <c r="E93" s="118" t="s">
        <v>1028</v>
      </c>
      <c r="F93" s="118" t="s">
        <v>26</v>
      </c>
      <c r="G93" s="139" t="s">
        <v>210</v>
      </c>
      <c r="H93" s="140"/>
      <c r="I93" s="11" t="s">
        <v>775</v>
      </c>
      <c r="J93" s="14">
        <v>4.26</v>
      </c>
      <c r="K93" s="109">
        <f t="shared" si="1"/>
        <v>21.299999999999997</v>
      </c>
      <c r="L93" s="115"/>
    </row>
    <row r="94" spans="1:12" ht="24">
      <c r="A94" s="114"/>
      <c r="B94" s="107">
        <v>5</v>
      </c>
      <c r="C94" s="10" t="s">
        <v>774</v>
      </c>
      <c r="D94" s="118" t="s">
        <v>774</v>
      </c>
      <c r="E94" s="118" t="s">
        <v>1029</v>
      </c>
      <c r="F94" s="118" t="s">
        <v>26</v>
      </c>
      <c r="G94" s="139" t="s">
        <v>212</v>
      </c>
      <c r="H94" s="140"/>
      <c r="I94" s="11" t="s">
        <v>775</v>
      </c>
      <c r="J94" s="14">
        <v>4.26</v>
      </c>
      <c r="K94" s="109">
        <f t="shared" si="1"/>
        <v>21.299999999999997</v>
      </c>
      <c r="L94" s="115"/>
    </row>
    <row r="95" spans="1:12" ht="24">
      <c r="A95" s="114"/>
      <c r="B95" s="107">
        <v>5</v>
      </c>
      <c r="C95" s="10" t="s">
        <v>774</v>
      </c>
      <c r="D95" s="118" t="s">
        <v>774</v>
      </c>
      <c r="E95" s="118" t="s">
        <v>1030</v>
      </c>
      <c r="F95" s="118" t="s">
        <v>26</v>
      </c>
      <c r="G95" s="139" t="s">
        <v>263</v>
      </c>
      <c r="H95" s="140"/>
      <c r="I95" s="11" t="s">
        <v>775</v>
      </c>
      <c r="J95" s="14">
        <v>4.26</v>
      </c>
      <c r="K95" s="109">
        <f t="shared" si="1"/>
        <v>21.299999999999997</v>
      </c>
      <c r="L95" s="115"/>
    </row>
    <row r="96" spans="1:12" ht="24">
      <c r="A96" s="114"/>
      <c r="B96" s="107">
        <v>5</v>
      </c>
      <c r="C96" s="10" t="s">
        <v>774</v>
      </c>
      <c r="D96" s="118" t="s">
        <v>774</v>
      </c>
      <c r="E96" s="118" t="s">
        <v>1031</v>
      </c>
      <c r="F96" s="118" t="s">
        <v>26</v>
      </c>
      <c r="G96" s="139" t="s">
        <v>214</v>
      </c>
      <c r="H96" s="140"/>
      <c r="I96" s="11" t="s">
        <v>775</v>
      </c>
      <c r="J96" s="14">
        <v>4.26</v>
      </c>
      <c r="K96" s="109">
        <f t="shared" si="1"/>
        <v>21.299999999999997</v>
      </c>
      <c r="L96" s="115"/>
    </row>
    <row r="97" spans="1:12" ht="24">
      <c r="A97" s="114"/>
      <c r="B97" s="107">
        <v>5</v>
      </c>
      <c r="C97" s="10" t="s">
        <v>774</v>
      </c>
      <c r="D97" s="118" t="s">
        <v>774</v>
      </c>
      <c r="E97" s="118" t="s">
        <v>1032</v>
      </c>
      <c r="F97" s="118" t="s">
        <v>26</v>
      </c>
      <c r="G97" s="139" t="s">
        <v>265</v>
      </c>
      <c r="H97" s="140"/>
      <c r="I97" s="11" t="s">
        <v>775</v>
      </c>
      <c r="J97" s="14">
        <v>4.26</v>
      </c>
      <c r="K97" s="109">
        <f t="shared" si="1"/>
        <v>21.299999999999997</v>
      </c>
      <c r="L97" s="115"/>
    </row>
    <row r="98" spans="1:12" ht="24">
      <c r="A98" s="114"/>
      <c r="B98" s="107">
        <v>5</v>
      </c>
      <c r="C98" s="10" t="s">
        <v>776</v>
      </c>
      <c r="D98" s="118" t="s">
        <v>776</v>
      </c>
      <c r="E98" s="118" t="s">
        <v>1033</v>
      </c>
      <c r="F98" s="118" t="s">
        <v>23</v>
      </c>
      <c r="G98" s="139" t="s">
        <v>777</v>
      </c>
      <c r="H98" s="140"/>
      <c r="I98" s="11" t="s">
        <v>778</v>
      </c>
      <c r="J98" s="14">
        <v>5.07</v>
      </c>
      <c r="K98" s="109">
        <f t="shared" si="1"/>
        <v>25.35</v>
      </c>
      <c r="L98" s="115"/>
    </row>
    <row r="99" spans="1:12" ht="24">
      <c r="A99" s="114"/>
      <c r="B99" s="107">
        <v>5</v>
      </c>
      <c r="C99" s="10" t="s">
        <v>776</v>
      </c>
      <c r="D99" s="118" t="s">
        <v>776</v>
      </c>
      <c r="E99" s="118" t="s">
        <v>1034</v>
      </c>
      <c r="F99" s="118" t="s">
        <v>25</v>
      </c>
      <c r="G99" s="139" t="s">
        <v>777</v>
      </c>
      <c r="H99" s="140"/>
      <c r="I99" s="11" t="s">
        <v>778</v>
      </c>
      <c r="J99" s="14">
        <v>5.07</v>
      </c>
      <c r="K99" s="109">
        <f t="shared" si="1"/>
        <v>25.35</v>
      </c>
      <c r="L99" s="115"/>
    </row>
    <row r="100" spans="1:12" ht="24">
      <c r="A100" s="114"/>
      <c r="B100" s="107">
        <v>10</v>
      </c>
      <c r="C100" s="10" t="s">
        <v>776</v>
      </c>
      <c r="D100" s="118" t="s">
        <v>776</v>
      </c>
      <c r="E100" s="118" t="s">
        <v>1035</v>
      </c>
      <c r="F100" s="118" t="s">
        <v>26</v>
      </c>
      <c r="G100" s="139" t="s">
        <v>777</v>
      </c>
      <c r="H100" s="140"/>
      <c r="I100" s="11" t="s">
        <v>778</v>
      </c>
      <c r="J100" s="14">
        <v>5.07</v>
      </c>
      <c r="K100" s="109">
        <f t="shared" si="1"/>
        <v>50.7</v>
      </c>
      <c r="L100" s="115"/>
    </row>
    <row r="101" spans="1:12" ht="24">
      <c r="A101" s="114"/>
      <c r="B101" s="107">
        <v>10</v>
      </c>
      <c r="C101" s="10" t="s">
        <v>776</v>
      </c>
      <c r="D101" s="118" t="s">
        <v>776</v>
      </c>
      <c r="E101" s="118" t="s">
        <v>1036</v>
      </c>
      <c r="F101" s="118" t="s">
        <v>26</v>
      </c>
      <c r="G101" s="139" t="s">
        <v>779</v>
      </c>
      <c r="H101" s="140"/>
      <c r="I101" s="11" t="s">
        <v>778</v>
      </c>
      <c r="J101" s="14">
        <v>5.07</v>
      </c>
      <c r="K101" s="109">
        <f t="shared" si="1"/>
        <v>50.7</v>
      </c>
      <c r="L101" s="115"/>
    </row>
    <row r="102" spans="1:12" ht="24">
      <c r="A102" s="114"/>
      <c r="B102" s="107">
        <v>10</v>
      </c>
      <c r="C102" s="10" t="s">
        <v>780</v>
      </c>
      <c r="D102" s="118" t="s">
        <v>780</v>
      </c>
      <c r="E102" s="118" t="s">
        <v>1037</v>
      </c>
      <c r="F102" s="118" t="s">
        <v>107</v>
      </c>
      <c r="G102" s="139"/>
      <c r="H102" s="140"/>
      <c r="I102" s="11" t="s">
        <v>781</v>
      </c>
      <c r="J102" s="14">
        <v>0.87</v>
      </c>
      <c r="K102" s="109">
        <f t="shared" si="1"/>
        <v>8.6999999999999993</v>
      </c>
      <c r="L102" s="115"/>
    </row>
    <row r="103" spans="1:12" ht="24">
      <c r="A103" s="114"/>
      <c r="B103" s="107">
        <v>10</v>
      </c>
      <c r="C103" s="10" t="s">
        <v>780</v>
      </c>
      <c r="D103" s="118" t="s">
        <v>780</v>
      </c>
      <c r="E103" s="118" t="s">
        <v>1038</v>
      </c>
      <c r="F103" s="118" t="s">
        <v>269</v>
      </c>
      <c r="G103" s="139"/>
      <c r="H103" s="140"/>
      <c r="I103" s="11" t="s">
        <v>781</v>
      </c>
      <c r="J103" s="14">
        <v>0.87</v>
      </c>
      <c r="K103" s="109">
        <f t="shared" si="1"/>
        <v>8.6999999999999993</v>
      </c>
      <c r="L103" s="115"/>
    </row>
    <row r="104" spans="1:12" ht="24">
      <c r="A104" s="114"/>
      <c r="B104" s="107">
        <v>10</v>
      </c>
      <c r="C104" s="10" t="s">
        <v>782</v>
      </c>
      <c r="D104" s="118" t="s">
        <v>782</v>
      </c>
      <c r="E104" s="118" t="s">
        <v>1039</v>
      </c>
      <c r="F104" s="118" t="s">
        <v>107</v>
      </c>
      <c r="G104" s="139"/>
      <c r="H104" s="140"/>
      <c r="I104" s="11" t="s">
        <v>783</v>
      </c>
      <c r="J104" s="14">
        <v>0.96</v>
      </c>
      <c r="K104" s="109">
        <f t="shared" si="1"/>
        <v>9.6</v>
      </c>
      <c r="L104" s="115"/>
    </row>
    <row r="105" spans="1:12" ht="24">
      <c r="A105" s="114"/>
      <c r="B105" s="107">
        <v>5</v>
      </c>
      <c r="C105" s="10" t="s">
        <v>782</v>
      </c>
      <c r="D105" s="118" t="s">
        <v>782</v>
      </c>
      <c r="E105" s="118" t="s">
        <v>1040</v>
      </c>
      <c r="F105" s="118" t="s">
        <v>268</v>
      </c>
      <c r="G105" s="139"/>
      <c r="H105" s="140"/>
      <c r="I105" s="11" t="s">
        <v>783</v>
      </c>
      <c r="J105" s="14">
        <v>0.96</v>
      </c>
      <c r="K105" s="109">
        <f t="shared" si="1"/>
        <v>4.8</v>
      </c>
      <c r="L105" s="115"/>
    </row>
    <row r="106" spans="1:12" ht="24">
      <c r="A106" s="114"/>
      <c r="B106" s="107">
        <v>10</v>
      </c>
      <c r="C106" s="10" t="s">
        <v>782</v>
      </c>
      <c r="D106" s="118" t="s">
        <v>782</v>
      </c>
      <c r="E106" s="118" t="s">
        <v>1041</v>
      </c>
      <c r="F106" s="118" t="s">
        <v>269</v>
      </c>
      <c r="G106" s="139"/>
      <c r="H106" s="140"/>
      <c r="I106" s="11" t="s">
        <v>783</v>
      </c>
      <c r="J106" s="14">
        <v>0.96</v>
      </c>
      <c r="K106" s="109">
        <f t="shared" si="1"/>
        <v>9.6</v>
      </c>
      <c r="L106" s="115"/>
    </row>
    <row r="107" spans="1:12" ht="24">
      <c r="A107" s="114"/>
      <c r="B107" s="107">
        <v>10</v>
      </c>
      <c r="C107" s="10" t="s">
        <v>567</v>
      </c>
      <c r="D107" s="118" t="s">
        <v>567</v>
      </c>
      <c r="E107" s="118" t="s">
        <v>1042</v>
      </c>
      <c r="F107" s="118" t="s">
        <v>107</v>
      </c>
      <c r="G107" s="139"/>
      <c r="H107" s="140"/>
      <c r="I107" s="11" t="s">
        <v>784</v>
      </c>
      <c r="J107" s="14">
        <v>1.05</v>
      </c>
      <c r="K107" s="109">
        <f t="shared" si="1"/>
        <v>10.5</v>
      </c>
      <c r="L107" s="115"/>
    </row>
    <row r="108" spans="1:12" ht="24">
      <c r="A108" s="114"/>
      <c r="B108" s="107">
        <v>10</v>
      </c>
      <c r="C108" s="10" t="s">
        <v>567</v>
      </c>
      <c r="D108" s="118" t="s">
        <v>567</v>
      </c>
      <c r="E108" s="118" t="s">
        <v>1043</v>
      </c>
      <c r="F108" s="118" t="s">
        <v>269</v>
      </c>
      <c r="G108" s="139"/>
      <c r="H108" s="140"/>
      <c r="I108" s="11" t="s">
        <v>784</v>
      </c>
      <c r="J108" s="14">
        <v>1.05</v>
      </c>
      <c r="K108" s="109">
        <f t="shared" si="1"/>
        <v>10.5</v>
      </c>
      <c r="L108" s="115"/>
    </row>
    <row r="109" spans="1:12">
      <c r="A109" s="114"/>
      <c r="B109" s="107">
        <v>2</v>
      </c>
      <c r="C109" s="10" t="s">
        <v>785</v>
      </c>
      <c r="D109" s="118" t="s">
        <v>905</v>
      </c>
      <c r="E109" s="118" t="s">
        <v>1044</v>
      </c>
      <c r="F109" s="118" t="s">
        <v>786</v>
      </c>
      <c r="G109" s="139"/>
      <c r="H109" s="140"/>
      <c r="I109" s="11" t="s">
        <v>787</v>
      </c>
      <c r="J109" s="14">
        <v>2.84</v>
      </c>
      <c r="K109" s="109">
        <f t="shared" si="1"/>
        <v>5.68</v>
      </c>
      <c r="L109" s="115"/>
    </row>
    <row r="110" spans="1:12">
      <c r="A110" s="114"/>
      <c r="B110" s="107">
        <v>100</v>
      </c>
      <c r="C110" s="10" t="s">
        <v>656</v>
      </c>
      <c r="D110" s="118" t="s">
        <v>656</v>
      </c>
      <c r="E110" s="118" t="s">
        <v>1045</v>
      </c>
      <c r="F110" s="118" t="s">
        <v>651</v>
      </c>
      <c r="G110" s="139"/>
      <c r="H110" s="140"/>
      <c r="I110" s="11" t="s">
        <v>658</v>
      </c>
      <c r="J110" s="14">
        <v>0.3</v>
      </c>
      <c r="K110" s="109">
        <f t="shared" si="1"/>
        <v>30</v>
      </c>
      <c r="L110" s="115"/>
    </row>
    <row r="111" spans="1:12">
      <c r="A111" s="114"/>
      <c r="B111" s="107">
        <v>100</v>
      </c>
      <c r="C111" s="10" t="s">
        <v>656</v>
      </c>
      <c r="D111" s="118" t="s">
        <v>656</v>
      </c>
      <c r="E111" s="118" t="s">
        <v>1046</v>
      </c>
      <c r="F111" s="118" t="s">
        <v>25</v>
      </c>
      <c r="G111" s="139"/>
      <c r="H111" s="140"/>
      <c r="I111" s="11" t="s">
        <v>658</v>
      </c>
      <c r="J111" s="14">
        <v>0.3</v>
      </c>
      <c r="K111" s="109">
        <f t="shared" si="1"/>
        <v>30</v>
      </c>
      <c r="L111" s="115"/>
    </row>
    <row r="112" spans="1:12">
      <c r="A112" s="114"/>
      <c r="B112" s="107">
        <v>200</v>
      </c>
      <c r="C112" s="10" t="s">
        <v>656</v>
      </c>
      <c r="D112" s="118" t="s">
        <v>656</v>
      </c>
      <c r="E112" s="118" t="s">
        <v>1047</v>
      </c>
      <c r="F112" s="118" t="s">
        <v>67</v>
      </c>
      <c r="G112" s="139"/>
      <c r="H112" s="140"/>
      <c r="I112" s="11" t="s">
        <v>658</v>
      </c>
      <c r="J112" s="14">
        <v>0.3</v>
      </c>
      <c r="K112" s="109">
        <f t="shared" si="1"/>
        <v>60</v>
      </c>
      <c r="L112" s="115"/>
    </row>
    <row r="113" spans="1:12">
      <c r="A113" s="114"/>
      <c r="B113" s="107">
        <v>200</v>
      </c>
      <c r="C113" s="10" t="s">
        <v>656</v>
      </c>
      <c r="D113" s="118" t="s">
        <v>656</v>
      </c>
      <c r="E113" s="118" t="s">
        <v>1048</v>
      </c>
      <c r="F113" s="118" t="s">
        <v>26</v>
      </c>
      <c r="G113" s="139"/>
      <c r="H113" s="140"/>
      <c r="I113" s="11" t="s">
        <v>658</v>
      </c>
      <c r="J113" s="14">
        <v>0.3</v>
      </c>
      <c r="K113" s="109">
        <f t="shared" si="1"/>
        <v>60</v>
      </c>
      <c r="L113" s="115"/>
    </row>
    <row r="114" spans="1:12">
      <c r="A114" s="114"/>
      <c r="B114" s="107">
        <v>100</v>
      </c>
      <c r="C114" s="10" t="s">
        <v>656</v>
      </c>
      <c r="D114" s="118" t="s">
        <v>656</v>
      </c>
      <c r="E114" s="118" t="s">
        <v>1049</v>
      </c>
      <c r="F114" s="118" t="s">
        <v>27</v>
      </c>
      <c r="G114" s="139"/>
      <c r="H114" s="140"/>
      <c r="I114" s="11" t="s">
        <v>658</v>
      </c>
      <c r="J114" s="14">
        <v>0.3</v>
      </c>
      <c r="K114" s="109">
        <f t="shared" si="1"/>
        <v>30</v>
      </c>
      <c r="L114" s="115"/>
    </row>
    <row r="115" spans="1:12">
      <c r="A115" s="114"/>
      <c r="B115" s="107">
        <v>30</v>
      </c>
      <c r="C115" s="10" t="s">
        <v>788</v>
      </c>
      <c r="D115" s="118" t="s">
        <v>788</v>
      </c>
      <c r="E115" s="118" t="s">
        <v>1050</v>
      </c>
      <c r="F115" s="118" t="s">
        <v>28</v>
      </c>
      <c r="G115" s="139"/>
      <c r="H115" s="140"/>
      <c r="I115" s="11" t="s">
        <v>789</v>
      </c>
      <c r="J115" s="14">
        <v>0.28999999999999998</v>
      </c>
      <c r="K115" s="109">
        <f t="shared" si="1"/>
        <v>8.6999999999999993</v>
      </c>
      <c r="L115" s="115"/>
    </row>
    <row r="116" spans="1:12" ht="24">
      <c r="A116" s="114"/>
      <c r="B116" s="107">
        <v>20</v>
      </c>
      <c r="C116" s="10" t="s">
        <v>790</v>
      </c>
      <c r="D116" s="118" t="s">
        <v>790</v>
      </c>
      <c r="E116" s="118" t="s">
        <v>1051</v>
      </c>
      <c r="F116" s="118" t="s">
        <v>23</v>
      </c>
      <c r="G116" s="139" t="s">
        <v>272</v>
      </c>
      <c r="H116" s="140"/>
      <c r="I116" s="11" t="s">
        <v>791</v>
      </c>
      <c r="J116" s="14">
        <v>1.05</v>
      </c>
      <c r="K116" s="109">
        <f t="shared" si="1"/>
        <v>21</v>
      </c>
      <c r="L116" s="115"/>
    </row>
    <row r="117" spans="1:12" ht="24">
      <c r="A117" s="114"/>
      <c r="B117" s="107">
        <v>5</v>
      </c>
      <c r="C117" s="10" t="s">
        <v>790</v>
      </c>
      <c r="D117" s="118" t="s">
        <v>790</v>
      </c>
      <c r="E117" s="118" t="s">
        <v>1052</v>
      </c>
      <c r="F117" s="118" t="s">
        <v>25</v>
      </c>
      <c r="G117" s="139" t="s">
        <v>673</v>
      </c>
      <c r="H117" s="140"/>
      <c r="I117" s="11" t="s">
        <v>791</v>
      </c>
      <c r="J117" s="14">
        <v>1.05</v>
      </c>
      <c r="K117" s="109">
        <f t="shared" si="1"/>
        <v>5.25</v>
      </c>
      <c r="L117" s="115"/>
    </row>
    <row r="118" spans="1:12" ht="24">
      <c r="A118" s="114"/>
      <c r="B118" s="107">
        <v>20</v>
      </c>
      <c r="C118" s="10" t="s">
        <v>790</v>
      </c>
      <c r="D118" s="118" t="s">
        <v>790</v>
      </c>
      <c r="E118" s="118" t="s">
        <v>1053</v>
      </c>
      <c r="F118" s="118" t="s">
        <v>25</v>
      </c>
      <c r="G118" s="139" t="s">
        <v>272</v>
      </c>
      <c r="H118" s="140"/>
      <c r="I118" s="11" t="s">
        <v>791</v>
      </c>
      <c r="J118" s="14">
        <v>1.05</v>
      </c>
      <c r="K118" s="109">
        <f t="shared" si="1"/>
        <v>21</v>
      </c>
      <c r="L118" s="115"/>
    </row>
    <row r="119" spans="1:12" ht="24">
      <c r="A119" s="114"/>
      <c r="B119" s="107">
        <v>5</v>
      </c>
      <c r="C119" s="10" t="s">
        <v>790</v>
      </c>
      <c r="D119" s="118" t="s">
        <v>790</v>
      </c>
      <c r="E119" s="118" t="s">
        <v>1054</v>
      </c>
      <c r="F119" s="118" t="s">
        <v>25</v>
      </c>
      <c r="G119" s="139" t="s">
        <v>742</v>
      </c>
      <c r="H119" s="140"/>
      <c r="I119" s="11" t="s">
        <v>791</v>
      </c>
      <c r="J119" s="14">
        <v>1.05</v>
      </c>
      <c r="K119" s="109">
        <f t="shared" si="1"/>
        <v>5.25</v>
      </c>
      <c r="L119" s="115"/>
    </row>
    <row r="120" spans="1:12" ht="24">
      <c r="A120" s="114"/>
      <c r="B120" s="107">
        <v>10</v>
      </c>
      <c r="C120" s="10" t="s">
        <v>790</v>
      </c>
      <c r="D120" s="118" t="s">
        <v>790</v>
      </c>
      <c r="E120" s="118" t="s">
        <v>1055</v>
      </c>
      <c r="F120" s="118" t="s">
        <v>26</v>
      </c>
      <c r="G120" s="139" t="s">
        <v>273</v>
      </c>
      <c r="H120" s="140"/>
      <c r="I120" s="11" t="s">
        <v>791</v>
      </c>
      <c r="J120" s="14">
        <v>1.05</v>
      </c>
      <c r="K120" s="109">
        <f t="shared" si="1"/>
        <v>10.5</v>
      </c>
      <c r="L120" s="115"/>
    </row>
    <row r="121" spans="1:12" ht="24">
      <c r="A121" s="114"/>
      <c r="B121" s="107">
        <v>5</v>
      </c>
      <c r="C121" s="10" t="s">
        <v>790</v>
      </c>
      <c r="D121" s="118" t="s">
        <v>790</v>
      </c>
      <c r="E121" s="118" t="s">
        <v>1056</v>
      </c>
      <c r="F121" s="118" t="s">
        <v>26</v>
      </c>
      <c r="G121" s="139" t="s">
        <v>673</v>
      </c>
      <c r="H121" s="140"/>
      <c r="I121" s="11" t="s">
        <v>791</v>
      </c>
      <c r="J121" s="14">
        <v>1.05</v>
      </c>
      <c r="K121" s="109">
        <f t="shared" si="1"/>
        <v>5.25</v>
      </c>
      <c r="L121" s="115"/>
    </row>
    <row r="122" spans="1:12" ht="24">
      <c r="A122" s="114"/>
      <c r="B122" s="107">
        <v>50</v>
      </c>
      <c r="C122" s="10" t="s">
        <v>790</v>
      </c>
      <c r="D122" s="118" t="s">
        <v>790</v>
      </c>
      <c r="E122" s="118" t="s">
        <v>1057</v>
      </c>
      <c r="F122" s="118" t="s">
        <v>26</v>
      </c>
      <c r="G122" s="139" t="s">
        <v>272</v>
      </c>
      <c r="H122" s="140"/>
      <c r="I122" s="11" t="s">
        <v>791</v>
      </c>
      <c r="J122" s="14">
        <v>1.05</v>
      </c>
      <c r="K122" s="109">
        <f t="shared" si="1"/>
        <v>52.5</v>
      </c>
      <c r="L122" s="115"/>
    </row>
    <row r="123" spans="1:12" ht="24">
      <c r="A123" s="114"/>
      <c r="B123" s="107">
        <v>20</v>
      </c>
      <c r="C123" s="10" t="s">
        <v>790</v>
      </c>
      <c r="D123" s="118" t="s">
        <v>790</v>
      </c>
      <c r="E123" s="118" t="s">
        <v>1058</v>
      </c>
      <c r="F123" s="118" t="s">
        <v>26</v>
      </c>
      <c r="G123" s="139" t="s">
        <v>764</v>
      </c>
      <c r="H123" s="140"/>
      <c r="I123" s="11" t="s">
        <v>791</v>
      </c>
      <c r="J123" s="14">
        <v>1.05</v>
      </c>
      <c r="K123" s="109">
        <f t="shared" si="1"/>
        <v>21</v>
      </c>
      <c r="L123" s="115"/>
    </row>
    <row r="124" spans="1:12" ht="24">
      <c r="A124" s="114"/>
      <c r="B124" s="107">
        <v>20</v>
      </c>
      <c r="C124" s="10" t="s">
        <v>792</v>
      </c>
      <c r="D124" s="118" t="s">
        <v>792</v>
      </c>
      <c r="E124" s="118" t="s">
        <v>1059</v>
      </c>
      <c r="F124" s="118" t="s">
        <v>107</v>
      </c>
      <c r="G124" s="139"/>
      <c r="H124" s="140"/>
      <c r="I124" s="11" t="s">
        <v>793</v>
      </c>
      <c r="J124" s="14">
        <v>3.01</v>
      </c>
      <c r="K124" s="109">
        <f t="shared" si="1"/>
        <v>60.199999999999996</v>
      </c>
      <c r="L124" s="115"/>
    </row>
    <row r="125" spans="1:12" ht="24">
      <c r="A125" s="114"/>
      <c r="B125" s="107">
        <v>20</v>
      </c>
      <c r="C125" s="10" t="s">
        <v>792</v>
      </c>
      <c r="D125" s="118" t="s">
        <v>792</v>
      </c>
      <c r="E125" s="118" t="s">
        <v>1060</v>
      </c>
      <c r="F125" s="118" t="s">
        <v>210</v>
      </c>
      <c r="G125" s="139"/>
      <c r="H125" s="140"/>
      <c r="I125" s="11" t="s">
        <v>793</v>
      </c>
      <c r="J125" s="14">
        <v>3.01</v>
      </c>
      <c r="K125" s="109">
        <f t="shared" si="1"/>
        <v>60.199999999999996</v>
      </c>
      <c r="L125" s="115"/>
    </row>
    <row r="126" spans="1:12" ht="24">
      <c r="A126" s="114"/>
      <c r="B126" s="107">
        <v>10</v>
      </c>
      <c r="C126" s="10" t="s">
        <v>792</v>
      </c>
      <c r="D126" s="118" t="s">
        <v>792</v>
      </c>
      <c r="E126" s="118" t="s">
        <v>1061</v>
      </c>
      <c r="F126" s="118" t="s">
        <v>265</v>
      </c>
      <c r="G126" s="139"/>
      <c r="H126" s="140"/>
      <c r="I126" s="11" t="s">
        <v>793</v>
      </c>
      <c r="J126" s="14">
        <v>3.01</v>
      </c>
      <c r="K126" s="109">
        <f t="shared" si="1"/>
        <v>30.099999999999998</v>
      </c>
      <c r="L126" s="115"/>
    </row>
    <row r="127" spans="1:12" ht="24">
      <c r="A127" s="114"/>
      <c r="B127" s="107">
        <v>10</v>
      </c>
      <c r="C127" s="10" t="s">
        <v>792</v>
      </c>
      <c r="D127" s="118" t="s">
        <v>792</v>
      </c>
      <c r="E127" s="118" t="s">
        <v>1062</v>
      </c>
      <c r="F127" s="118" t="s">
        <v>270</v>
      </c>
      <c r="G127" s="139"/>
      <c r="H127" s="140"/>
      <c r="I127" s="11" t="s">
        <v>793</v>
      </c>
      <c r="J127" s="14">
        <v>3.01</v>
      </c>
      <c r="K127" s="109">
        <f t="shared" si="1"/>
        <v>30.099999999999998</v>
      </c>
      <c r="L127" s="115"/>
    </row>
    <row r="128" spans="1:12" ht="24">
      <c r="A128" s="114"/>
      <c r="B128" s="107">
        <v>10</v>
      </c>
      <c r="C128" s="10" t="s">
        <v>792</v>
      </c>
      <c r="D128" s="118" t="s">
        <v>792</v>
      </c>
      <c r="E128" s="118" t="s">
        <v>1063</v>
      </c>
      <c r="F128" s="118" t="s">
        <v>311</v>
      </c>
      <c r="G128" s="139"/>
      <c r="H128" s="140"/>
      <c r="I128" s="11" t="s">
        <v>793</v>
      </c>
      <c r="J128" s="14">
        <v>3.01</v>
      </c>
      <c r="K128" s="109">
        <f t="shared" si="1"/>
        <v>30.099999999999998</v>
      </c>
      <c r="L128" s="115"/>
    </row>
    <row r="129" spans="1:12" ht="36">
      <c r="A129" s="114"/>
      <c r="B129" s="107">
        <v>4</v>
      </c>
      <c r="C129" s="10" t="s">
        <v>794</v>
      </c>
      <c r="D129" s="118" t="s">
        <v>794</v>
      </c>
      <c r="E129" s="118" t="s">
        <v>1064</v>
      </c>
      <c r="F129" s="118" t="s">
        <v>27</v>
      </c>
      <c r="G129" s="139"/>
      <c r="H129" s="140"/>
      <c r="I129" s="11" t="s">
        <v>795</v>
      </c>
      <c r="J129" s="14">
        <v>2.87</v>
      </c>
      <c r="K129" s="109">
        <f t="shared" si="1"/>
        <v>11.48</v>
      </c>
      <c r="L129" s="115"/>
    </row>
    <row r="130" spans="1:12" ht="36">
      <c r="A130" s="114"/>
      <c r="B130" s="107">
        <v>4</v>
      </c>
      <c r="C130" s="10" t="s">
        <v>794</v>
      </c>
      <c r="D130" s="118" t="s">
        <v>794</v>
      </c>
      <c r="E130" s="118" t="s">
        <v>1065</v>
      </c>
      <c r="F130" s="118" t="s">
        <v>29</v>
      </c>
      <c r="G130" s="139"/>
      <c r="H130" s="140"/>
      <c r="I130" s="11" t="s">
        <v>795</v>
      </c>
      <c r="J130" s="14">
        <v>2.87</v>
      </c>
      <c r="K130" s="109">
        <f t="shared" si="1"/>
        <v>11.48</v>
      </c>
      <c r="L130" s="115"/>
    </row>
    <row r="131" spans="1:12" ht="24">
      <c r="A131" s="114"/>
      <c r="B131" s="107">
        <v>2</v>
      </c>
      <c r="C131" s="10" t="s">
        <v>796</v>
      </c>
      <c r="D131" s="118" t="s">
        <v>796</v>
      </c>
      <c r="E131" s="118" t="s">
        <v>1066</v>
      </c>
      <c r="F131" s="118" t="s">
        <v>27</v>
      </c>
      <c r="G131" s="139"/>
      <c r="H131" s="140"/>
      <c r="I131" s="11" t="s">
        <v>797</v>
      </c>
      <c r="J131" s="14">
        <v>2.91</v>
      </c>
      <c r="K131" s="109">
        <f t="shared" si="1"/>
        <v>5.82</v>
      </c>
      <c r="L131" s="115"/>
    </row>
    <row r="132" spans="1:12" ht="24">
      <c r="A132" s="114"/>
      <c r="B132" s="107">
        <v>20</v>
      </c>
      <c r="C132" s="10" t="s">
        <v>116</v>
      </c>
      <c r="D132" s="118" t="s">
        <v>116</v>
      </c>
      <c r="E132" s="118" t="s">
        <v>1067</v>
      </c>
      <c r="F132" s="118"/>
      <c r="G132" s="139"/>
      <c r="H132" s="140"/>
      <c r="I132" s="11" t="s">
        <v>798</v>
      </c>
      <c r="J132" s="14">
        <v>0.34</v>
      </c>
      <c r="K132" s="109">
        <f t="shared" si="1"/>
        <v>6.8000000000000007</v>
      </c>
      <c r="L132" s="115"/>
    </row>
    <row r="133" spans="1:12" ht="24">
      <c r="A133" s="114"/>
      <c r="B133" s="107">
        <v>20</v>
      </c>
      <c r="C133" s="10" t="s">
        <v>125</v>
      </c>
      <c r="D133" s="118" t="s">
        <v>125</v>
      </c>
      <c r="E133" s="118" t="s">
        <v>1068</v>
      </c>
      <c r="F133" s="118" t="s">
        <v>107</v>
      </c>
      <c r="G133" s="139"/>
      <c r="H133" s="140"/>
      <c r="I133" s="11" t="s">
        <v>799</v>
      </c>
      <c r="J133" s="14">
        <v>0.43</v>
      </c>
      <c r="K133" s="109">
        <f t="shared" si="1"/>
        <v>8.6</v>
      </c>
      <c r="L133" s="115"/>
    </row>
    <row r="134" spans="1:12" ht="24">
      <c r="A134" s="114"/>
      <c r="B134" s="107">
        <v>20</v>
      </c>
      <c r="C134" s="10" t="s">
        <v>625</v>
      </c>
      <c r="D134" s="118" t="s">
        <v>625</v>
      </c>
      <c r="E134" s="118" t="s">
        <v>1069</v>
      </c>
      <c r="F134" s="118" t="s">
        <v>273</v>
      </c>
      <c r="G134" s="139"/>
      <c r="H134" s="140"/>
      <c r="I134" s="11" t="s">
        <v>800</v>
      </c>
      <c r="J134" s="14">
        <v>0.7</v>
      </c>
      <c r="K134" s="109">
        <f t="shared" si="1"/>
        <v>14</v>
      </c>
      <c r="L134" s="115"/>
    </row>
    <row r="135" spans="1:12" ht="24">
      <c r="A135" s="114"/>
      <c r="B135" s="107">
        <v>10</v>
      </c>
      <c r="C135" s="10" t="s">
        <v>625</v>
      </c>
      <c r="D135" s="118" t="s">
        <v>625</v>
      </c>
      <c r="E135" s="118" t="s">
        <v>1070</v>
      </c>
      <c r="F135" s="118" t="s">
        <v>673</v>
      </c>
      <c r="G135" s="139"/>
      <c r="H135" s="140"/>
      <c r="I135" s="11" t="s">
        <v>800</v>
      </c>
      <c r="J135" s="14">
        <v>0.7</v>
      </c>
      <c r="K135" s="109">
        <f t="shared" si="1"/>
        <v>7</v>
      </c>
      <c r="L135" s="115"/>
    </row>
    <row r="136" spans="1:12" ht="24">
      <c r="A136" s="114"/>
      <c r="B136" s="107">
        <v>10</v>
      </c>
      <c r="C136" s="10" t="s">
        <v>625</v>
      </c>
      <c r="D136" s="118" t="s">
        <v>625</v>
      </c>
      <c r="E136" s="118" t="s">
        <v>1071</v>
      </c>
      <c r="F136" s="118" t="s">
        <v>271</v>
      </c>
      <c r="G136" s="139"/>
      <c r="H136" s="140"/>
      <c r="I136" s="11" t="s">
        <v>800</v>
      </c>
      <c r="J136" s="14">
        <v>0.7</v>
      </c>
      <c r="K136" s="109">
        <f t="shared" si="1"/>
        <v>7</v>
      </c>
      <c r="L136" s="115"/>
    </row>
    <row r="137" spans="1:12" ht="24">
      <c r="A137" s="114"/>
      <c r="B137" s="107">
        <v>10</v>
      </c>
      <c r="C137" s="10" t="s">
        <v>801</v>
      </c>
      <c r="D137" s="118" t="s">
        <v>801</v>
      </c>
      <c r="E137" s="118" t="s">
        <v>1072</v>
      </c>
      <c r="F137" s="118" t="s">
        <v>271</v>
      </c>
      <c r="G137" s="139" t="s">
        <v>107</v>
      </c>
      <c r="H137" s="140"/>
      <c r="I137" s="11" t="s">
        <v>802</v>
      </c>
      <c r="J137" s="14">
        <v>0.78</v>
      </c>
      <c r="K137" s="109">
        <f t="shared" si="1"/>
        <v>7.8000000000000007</v>
      </c>
      <c r="L137" s="115"/>
    </row>
    <row r="138" spans="1:12" ht="24">
      <c r="A138" s="114"/>
      <c r="B138" s="107">
        <v>20</v>
      </c>
      <c r="C138" s="10" t="s">
        <v>122</v>
      </c>
      <c r="D138" s="118" t="s">
        <v>122</v>
      </c>
      <c r="E138" s="118" t="s">
        <v>1073</v>
      </c>
      <c r="F138" s="118" t="s">
        <v>239</v>
      </c>
      <c r="G138" s="139"/>
      <c r="H138" s="140"/>
      <c r="I138" s="11" t="s">
        <v>803</v>
      </c>
      <c r="J138" s="14">
        <v>1.05</v>
      </c>
      <c r="K138" s="109">
        <f t="shared" si="1"/>
        <v>21</v>
      </c>
      <c r="L138" s="115"/>
    </row>
    <row r="139" spans="1:12">
      <c r="A139" s="114"/>
      <c r="B139" s="107">
        <v>1</v>
      </c>
      <c r="C139" s="10" t="s">
        <v>804</v>
      </c>
      <c r="D139" s="118" t="s">
        <v>906</v>
      </c>
      <c r="E139" s="118" t="s">
        <v>1074</v>
      </c>
      <c r="F139" s="118" t="s">
        <v>805</v>
      </c>
      <c r="G139" s="139"/>
      <c r="H139" s="140"/>
      <c r="I139" s="11" t="s">
        <v>806</v>
      </c>
      <c r="J139" s="14">
        <v>1.59</v>
      </c>
      <c r="K139" s="109">
        <f t="shared" si="1"/>
        <v>1.59</v>
      </c>
      <c r="L139" s="115"/>
    </row>
    <row r="140" spans="1:12">
      <c r="A140" s="114"/>
      <c r="B140" s="107">
        <v>2</v>
      </c>
      <c r="C140" s="10" t="s">
        <v>804</v>
      </c>
      <c r="D140" s="118" t="s">
        <v>907</v>
      </c>
      <c r="E140" s="118" t="s">
        <v>1075</v>
      </c>
      <c r="F140" s="118" t="s">
        <v>807</v>
      </c>
      <c r="G140" s="139"/>
      <c r="H140" s="140"/>
      <c r="I140" s="11" t="s">
        <v>806</v>
      </c>
      <c r="J140" s="14">
        <v>2.93</v>
      </c>
      <c r="K140" s="109">
        <f t="shared" si="1"/>
        <v>5.86</v>
      </c>
      <c r="L140" s="115"/>
    </row>
    <row r="141" spans="1:12">
      <c r="A141" s="114"/>
      <c r="B141" s="107">
        <v>1</v>
      </c>
      <c r="C141" s="10" t="s">
        <v>804</v>
      </c>
      <c r="D141" s="118" t="s">
        <v>908</v>
      </c>
      <c r="E141" s="118" t="s">
        <v>1076</v>
      </c>
      <c r="F141" s="118" t="s">
        <v>808</v>
      </c>
      <c r="G141" s="139"/>
      <c r="H141" s="140"/>
      <c r="I141" s="11" t="s">
        <v>806</v>
      </c>
      <c r="J141" s="14">
        <v>3.46</v>
      </c>
      <c r="K141" s="109">
        <f t="shared" si="1"/>
        <v>3.46</v>
      </c>
      <c r="L141" s="115"/>
    </row>
    <row r="142" spans="1:12">
      <c r="A142" s="114"/>
      <c r="B142" s="107">
        <v>2</v>
      </c>
      <c r="C142" s="10" t="s">
        <v>809</v>
      </c>
      <c r="D142" s="118" t="s">
        <v>909</v>
      </c>
      <c r="E142" s="118" t="s">
        <v>1077</v>
      </c>
      <c r="F142" s="118" t="s">
        <v>810</v>
      </c>
      <c r="G142" s="139"/>
      <c r="H142" s="140"/>
      <c r="I142" s="11" t="s">
        <v>811</v>
      </c>
      <c r="J142" s="14">
        <v>1.18</v>
      </c>
      <c r="K142" s="109">
        <f t="shared" si="1"/>
        <v>2.36</v>
      </c>
      <c r="L142" s="115"/>
    </row>
    <row r="143" spans="1:12">
      <c r="A143" s="114"/>
      <c r="B143" s="107">
        <v>2</v>
      </c>
      <c r="C143" s="10" t="s">
        <v>809</v>
      </c>
      <c r="D143" s="118" t="s">
        <v>910</v>
      </c>
      <c r="E143" s="118" t="s">
        <v>1078</v>
      </c>
      <c r="F143" s="118" t="s">
        <v>812</v>
      </c>
      <c r="G143" s="139"/>
      <c r="H143" s="140"/>
      <c r="I143" s="11" t="s">
        <v>811</v>
      </c>
      <c r="J143" s="14">
        <v>1.68</v>
      </c>
      <c r="K143" s="109">
        <f t="shared" si="1"/>
        <v>3.36</v>
      </c>
      <c r="L143" s="115"/>
    </row>
    <row r="144" spans="1:12">
      <c r="A144" s="114"/>
      <c r="B144" s="107">
        <v>2</v>
      </c>
      <c r="C144" s="10" t="s">
        <v>809</v>
      </c>
      <c r="D144" s="118" t="s">
        <v>911</v>
      </c>
      <c r="E144" s="118" t="s">
        <v>1079</v>
      </c>
      <c r="F144" s="118" t="s">
        <v>813</v>
      </c>
      <c r="G144" s="139"/>
      <c r="H144" s="140"/>
      <c r="I144" s="11" t="s">
        <v>811</v>
      </c>
      <c r="J144" s="14">
        <v>3.19</v>
      </c>
      <c r="K144" s="109">
        <f t="shared" si="1"/>
        <v>6.38</v>
      </c>
      <c r="L144" s="115"/>
    </row>
    <row r="145" spans="1:12">
      <c r="A145" s="114"/>
      <c r="B145" s="107">
        <v>2</v>
      </c>
      <c r="C145" s="10" t="s">
        <v>809</v>
      </c>
      <c r="D145" s="118" t="s">
        <v>912</v>
      </c>
      <c r="E145" s="118" t="s">
        <v>1080</v>
      </c>
      <c r="F145" s="118" t="s">
        <v>814</v>
      </c>
      <c r="G145" s="139"/>
      <c r="H145" s="140"/>
      <c r="I145" s="11" t="s">
        <v>811</v>
      </c>
      <c r="J145" s="14">
        <v>3.64</v>
      </c>
      <c r="K145" s="109">
        <f t="shared" si="1"/>
        <v>7.28</v>
      </c>
      <c r="L145" s="115"/>
    </row>
    <row r="146" spans="1:12">
      <c r="A146" s="114"/>
      <c r="B146" s="107">
        <v>2</v>
      </c>
      <c r="C146" s="10" t="s">
        <v>815</v>
      </c>
      <c r="D146" s="118" t="s">
        <v>913</v>
      </c>
      <c r="E146" s="118" t="s">
        <v>1081</v>
      </c>
      <c r="F146" s="118" t="s">
        <v>816</v>
      </c>
      <c r="G146" s="139"/>
      <c r="H146" s="140"/>
      <c r="I146" s="11" t="s">
        <v>817</v>
      </c>
      <c r="J146" s="14">
        <v>1.23</v>
      </c>
      <c r="K146" s="109">
        <f t="shared" si="1"/>
        <v>2.46</v>
      </c>
      <c r="L146" s="115"/>
    </row>
    <row r="147" spans="1:12">
      <c r="A147" s="114"/>
      <c r="B147" s="107">
        <v>2</v>
      </c>
      <c r="C147" s="10" t="s">
        <v>815</v>
      </c>
      <c r="D147" s="118" t="s">
        <v>914</v>
      </c>
      <c r="E147" s="118" t="s">
        <v>1082</v>
      </c>
      <c r="F147" s="118" t="s">
        <v>812</v>
      </c>
      <c r="G147" s="139"/>
      <c r="H147" s="140"/>
      <c r="I147" s="11" t="s">
        <v>817</v>
      </c>
      <c r="J147" s="14">
        <v>2.21</v>
      </c>
      <c r="K147" s="109">
        <f t="shared" si="1"/>
        <v>4.42</v>
      </c>
      <c r="L147" s="115"/>
    </row>
    <row r="148" spans="1:12">
      <c r="A148" s="114"/>
      <c r="B148" s="107">
        <v>2</v>
      </c>
      <c r="C148" s="10" t="s">
        <v>818</v>
      </c>
      <c r="D148" s="118" t="s">
        <v>915</v>
      </c>
      <c r="E148" s="118" t="s">
        <v>1083</v>
      </c>
      <c r="F148" s="118" t="s">
        <v>819</v>
      </c>
      <c r="G148" s="139"/>
      <c r="H148" s="140"/>
      <c r="I148" s="11" t="s">
        <v>820</v>
      </c>
      <c r="J148" s="14">
        <v>3.37</v>
      </c>
      <c r="K148" s="109">
        <f t="shared" si="1"/>
        <v>6.74</v>
      </c>
      <c r="L148" s="115"/>
    </row>
    <row r="149" spans="1:12">
      <c r="A149" s="114"/>
      <c r="B149" s="107">
        <v>2</v>
      </c>
      <c r="C149" s="10" t="s">
        <v>818</v>
      </c>
      <c r="D149" s="118" t="s">
        <v>916</v>
      </c>
      <c r="E149" s="118" t="s">
        <v>1084</v>
      </c>
      <c r="F149" s="118" t="s">
        <v>812</v>
      </c>
      <c r="G149" s="139"/>
      <c r="H149" s="140"/>
      <c r="I149" s="11" t="s">
        <v>820</v>
      </c>
      <c r="J149" s="14">
        <v>4.17</v>
      </c>
      <c r="K149" s="109">
        <f t="shared" si="1"/>
        <v>8.34</v>
      </c>
      <c r="L149" s="115"/>
    </row>
    <row r="150" spans="1:12">
      <c r="A150" s="114"/>
      <c r="B150" s="107">
        <v>12</v>
      </c>
      <c r="C150" s="10" t="s">
        <v>821</v>
      </c>
      <c r="D150" s="118" t="s">
        <v>917</v>
      </c>
      <c r="E150" s="118" t="s">
        <v>1085</v>
      </c>
      <c r="F150" s="118" t="s">
        <v>810</v>
      </c>
      <c r="G150" s="139"/>
      <c r="H150" s="140"/>
      <c r="I150" s="11" t="s">
        <v>822</v>
      </c>
      <c r="J150" s="14">
        <v>1.44</v>
      </c>
      <c r="K150" s="109">
        <f t="shared" ref="K150:K213" si="2">J150*B150</f>
        <v>17.28</v>
      </c>
      <c r="L150" s="115"/>
    </row>
    <row r="151" spans="1:12">
      <c r="A151" s="114"/>
      <c r="B151" s="107">
        <v>2</v>
      </c>
      <c r="C151" s="10" t="s">
        <v>821</v>
      </c>
      <c r="D151" s="118" t="s">
        <v>918</v>
      </c>
      <c r="E151" s="118" t="s">
        <v>1086</v>
      </c>
      <c r="F151" s="118" t="s">
        <v>819</v>
      </c>
      <c r="G151" s="139"/>
      <c r="H151" s="140"/>
      <c r="I151" s="11" t="s">
        <v>822</v>
      </c>
      <c r="J151" s="14">
        <v>2.0299999999999998</v>
      </c>
      <c r="K151" s="109">
        <f t="shared" si="2"/>
        <v>4.0599999999999996</v>
      </c>
      <c r="L151" s="115"/>
    </row>
    <row r="152" spans="1:12">
      <c r="A152" s="114"/>
      <c r="B152" s="107">
        <v>2</v>
      </c>
      <c r="C152" s="10" t="s">
        <v>821</v>
      </c>
      <c r="D152" s="118" t="s">
        <v>919</v>
      </c>
      <c r="E152" s="118" t="s">
        <v>1087</v>
      </c>
      <c r="F152" s="118" t="s">
        <v>823</v>
      </c>
      <c r="G152" s="139"/>
      <c r="H152" s="140"/>
      <c r="I152" s="11" t="s">
        <v>822</v>
      </c>
      <c r="J152" s="14">
        <v>2.75</v>
      </c>
      <c r="K152" s="109">
        <f t="shared" si="2"/>
        <v>5.5</v>
      </c>
      <c r="L152" s="115"/>
    </row>
    <row r="153" spans="1:12">
      <c r="A153" s="114"/>
      <c r="B153" s="107">
        <v>1</v>
      </c>
      <c r="C153" s="10" t="s">
        <v>821</v>
      </c>
      <c r="D153" s="118" t="s">
        <v>920</v>
      </c>
      <c r="E153" s="118" t="s">
        <v>1088</v>
      </c>
      <c r="F153" s="118" t="s">
        <v>814</v>
      </c>
      <c r="G153" s="139"/>
      <c r="H153" s="140"/>
      <c r="I153" s="11" t="s">
        <v>822</v>
      </c>
      <c r="J153" s="14">
        <v>4.71</v>
      </c>
      <c r="K153" s="109">
        <f t="shared" si="2"/>
        <v>4.71</v>
      </c>
      <c r="L153" s="115"/>
    </row>
    <row r="154" spans="1:12">
      <c r="A154" s="114"/>
      <c r="B154" s="107">
        <v>2</v>
      </c>
      <c r="C154" s="10" t="s">
        <v>824</v>
      </c>
      <c r="D154" s="118" t="s">
        <v>921</v>
      </c>
      <c r="E154" s="118" t="s">
        <v>1089</v>
      </c>
      <c r="F154" s="118" t="s">
        <v>805</v>
      </c>
      <c r="G154" s="139"/>
      <c r="H154" s="140"/>
      <c r="I154" s="11" t="s">
        <v>825</v>
      </c>
      <c r="J154" s="14">
        <v>2.93</v>
      </c>
      <c r="K154" s="109">
        <f t="shared" si="2"/>
        <v>5.86</v>
      </c>
      <c r="L154" s="115"/>
    </row>
    <row r="155" spans="1:12">
      <c r="A155" s="114"/>
      <c r="B155" s="107">
        <v>2</v>
      </c>
      <c r="C155" s="10" t="s">
        <v>824</v>
      </c>
      <c r="D155" s="118" t="s">
        <v>922</v>
      </c>
      <c r="E155" s="118" t="s">
        <v>1090</v>
      </c>
      <c r="F155" s="118" t="s">
        <v>807</v>
      </c>
      <c r="G155" s="139"/>
      <c r="H155" s="140"/>
      <c r="I155" s="11" t="s">
        <v>825</v>
      </c>
      <c r="J155" s="14">
        <v>5.33</v>
      </c>
      <c r="K155" s="109">
        <f t="shared" si="2"/>
        <v>10.66</v>
      </c>
      <c r="L155" s="115"/>
    </row>
    <row r="156" spans="1:12">
      <c r="A156" s="114"/>
      <c r="B156" s="107">
        <v>2</v>
      </c>
      <c r="C156" s="10" t="s">
        <v>826</v>
      </c>
      <c r="D156" s="118" t="s">
        <v>923</v>
      </c>
      <c r="E156" s="118" t="s">
        <v>1091</v>
      </c>
      <c r="F156" s="118" t="s">
        <v>810</v>
      </c>
      <c r="G156" s="139"/>
      <c r="H156" s="140"/>
      <c r="I156" s="11" t="s">
        <v>827</v>
      </c>
      <c r="J156" s="14">
        <v>1.41</v>
      </c>
      <c r="K156" s="109">
        <f t="shared" si="2"/>
        <v>2.82</v>
      </c>
      <c r="L156" s="115"/>
    </row>
    <row r="157" spans="1:12">
      <c r="A157" s="114"/>
      <c r="B157" s="107">
        <v>1</v>
      </c>
      <c r="C157" s="10" t="s">
        <v>826</v>
      </c>
      <c r="D157" s="118" t="s">
        <v>924</v>
      </c>
      <c r="E157" s="118" t="s">
        <v>1092</v>
      </c>
      <c r="F157" s="118" t="s">
        <v>808</v>
      </c>
      <c r="G157" s="139"/>
      <c r="H157" s="140"/>
      <c r="I157" s="11" t="s">
        <v>827</v>
      </c>
      <c r="J157" s="14">
        <v>4.3499999999999996</v>
      </c>
      <c r="K157" s="109">
        <f t="shared" si="2"/>
        <v>4.3499999999999996</v>
      </c>
      <c r="L157" s="115"/>
    </row>
    <row r="158" spans="1:12" ht="24">
      <c r="A158" s="114"/>
      <c r="B158" s="107">
        <v>15</v>
      </c>
      <c r="C158" s="10" t="s">
        <v>649</v>
      </c>
      <c r="D158" s="118" t="s">
        <v>649</v>
      </c>
      <c r="E158" s="118" t="s">
        <v>1093</v>
      </c>
      <c r="F158" s="118" t="s">
        <v>651</v>
      </c>
      <c r="G158" s="139"/>
      <c r="H158" s="140"/>
      <c r="I158" s="11" t="s">
        <v>652</v>
      </c>
      <c r="J158" s="14">
        <v>2.75</v>
      </c>
      <c r="K158" s="109">
        <f t="shared" si="2"/>
        <v>41.25</v>
      </c>
      <c r="L158" s="115"/>
    </row>
    <row r="159" spans="1:12" ht="24">
      <c r="A159" s="114"/>
      <c r="B159" s="107">
        <v>20</v>
      </c>
      <c r="C159" s="10" t="s">
        <v>649</v>
      </c>
      <c r="D159" s="118" t="s">
        <v>649</v>
      </c>
      <c r="E159" s="118" t="s">
        <v>1094</v>
      </c>
      <c r="F159" s="118" t="s">
        <v>25</v>
      </c>
      <c r="G159" s="139"/>
      <c r="H159" s="140"/>
      <c r="I159" s="11" t="s">
        <v>652</v>
      </c>
      <c r="J159" s="14">
        <v>2.75</v>
      </c>
      <c r="K159" s="109">
        <f t="shared" si="2"/>
        <v>55</v>
      </c>
      <c r="L159" s="115"/>
    </row>
    <row r="160" spans="1:12" ht="24">
      <c r="A160" s="114"/>
      <c r="B160" s="107">
        <v>30</v>
      </c>
      <c r="C160" s="10" t="s">
        <v>649</v>
      </c>
      <c r="D160" s="118" t="s">
        <v>649</v>
      </c>
      <c r="E160" s="118" t="s">
        <v>1095</v>
      </c>
      <c r="F160" s="118" t="s">
        <v>67</v>
      </c>
      <c r="G160" s="139"/>
      <c r="H160" s="140"/>
      <c r="I160" s="11" t="s">
        <v>652</v>
      </c>
      <c r="J160" s="14">
        <v>2.75</v>
      </c>
      <c r="K160" s="109">
        <f t="shared" si="2"/>
        <v>82.5</v>
      </c>
      <c r="L160" s="115"/>
    </row>
    <row r="161" spans="1:12" ht="24">
      <c r="A161" s="114"/>
      <c r="B161" s="107">
        <v>30</v>
      </c>
      <c r="C161" s="10" t="s">
        <v>649</v>
      </c>
      <c r="D161" s="118" t="s">
        <v>649</v>
      </c>
      <c r="E161" s="118" t="s">
        <v>1096</v>
      </c>
      <c r="F161" s="118" t="s">
        <v>26</v>
      </c>
      <c r="G161" s="139"/>
      <c r="H161" s="140"/>
      <c r="I161" s="11" t="s">
        <v>652</v>
      </c>
      <c r="J161" s="14">
        <v>2.75</v>
      </c>
      <c r="K161" s="109">
        <f t="shared" si="2"/>
        <v>82.5</v>
      </c>
      <c r="L161" s="115"/>
    </row>
    <row r="162" spans="1:12" ht="24">
      <c r="A162" s="114"/>
      <c r="B162" s="107">
        <v>15</v>
      </c>
      <c r="C162" s="10" t="s">
        <v>649</v>
      </c>
      <c r="D162" s="118" t="s">
        <v>649</v>
      </c>
      <c r="E162" s="118" t="s">
        <v>1097</v>
      </c>
      <c r="F162" s="118" t="s">
        <v>27</v>
      </c>
      <c r="G162" s="139"/>
      <c r="H162" s="140"/>
      <c r="I162" s="11" t="s">
        <v>652</v>
      </c>
      <c r="J162" s="14">
        <v>2.75</v>
      </c>
      <c r="K162" s="109">
        <f t="shared" si="2"/>
        <v>41.25</v>
      </c>
      <c r="L162" s="115"/>
    </row>
    <row r="163" spans="1:12" ht="24">
      <c r="A163" s="114"/>
      <c r="B163" s="107">
        <v>100</v>
      </c>
      <c r="C163" s="10" t="s">
        <v>65</v>
      </c>
      <c r="D163" s="118" t="s">
        <v>65</v>
      </c>
      <c r="E163" s="118" t="s">
        <v>1098</v>
      </c>
      <c r="F163" s="118" t="s">
        <v>651</v>
      </c>
      <c r="G163" s="139"/>
      <c r="H163" s="140"/>
      <c r="I163" s="11" t="s">
        <v>828</v>
      </c>
      <c r="J163" s="14">
        <v>2.84</v>
      </c>
      <c r="K163" s="109">
        <f t="shared" si="2"/>
        <v>284</v>
      </c>
      <c r="L163" s="115"/>
    </row>
    <row r="164" spans="1:12" ht="24">
      <c r="A164" s="114"/>
      <c r="B164" s="107">
        <v>50</v>
      </c>
      <c r="C164" s="10" t="s">
        <v>65</v>
      </c>
      <c r="D164" s="118" t="s">
        <v>65</v>
      </c>
      <c r="E164" s="118" t="s">
        <v>1099</v>
      </c>
      <c r="F164" s="118" t="s">
        <v>25</v>
      </c>
      <c r="G164" s="139"/>
      <c r="H164" s="140"/>
      <c r="I164" s="11" t="s">
        <v>828</v>
      </c>
      <c r="J164" s="14">
        <v>2.84</v>
      </c>
      <c r="K164" s="109">
        <f t="shared" si="2"/>
        <v>142</v>
      </c>
      <c r="L164" s="115"/>
    </row>
    <row r="165" spans="1:12" ht="24">
      <c r="A165" s="114"/>
      <c r="B165" s="107">
        <v>50</v>
      </c>
      <c r="C165" s="10" t="s">
        <v>65</v>
      </c>
      <c r="D165" s="118" t="s">
        <v>65</v>
      </c>
      <c r="E165" s="118" t="s">
        <v>1100</v>
      </c>
      <c r="F165" s="118" t="s">
        <v>67</v>
      </c>
      <c r="G165" s="139"/>
      <c r="H165" s="140"/>
      <c r="I165" s="11" t="s">
        <v>828</v>
      </c>
      <c r="J165" s="14">
        <v>2.84</v>
      </c>
      <c r="K165" s="109">
        <f t="shared" si="2"/>
        <v>142</v>
      </c>
      <c r="L165" s="115"/>
    </row>
    <row r="166" spans="1:12" ht="24">
      <c r="A166" s="114"/>
      <c r="B166" s="107">
        <v>50</v>
      </c>
      <c r="C166" s="10" t="s">
        <v>65</v>
      </c>
      <c r="D166" s="118" t="s">
        <v>65</v>
      </c>
      <c r="E166" s="118" t="s">
        <v>1101</v>
      </c>
      <c r="F166" s="118" t="s">
        <v>26</v>
      </c>
      <c r="G166" s="139"/>
      <c r="H166" s="140"/>
      <c r="I166" s="11" t="s">
        <v>828</v>
      </c>
      <c r="J166" s="14">
        <v>2.84</v>
      </c>
      <c r="K166" s="109">
        <f t="shared" si="2"/>
        <v>142</v>
      </c>
      <c r="L166" s="115"/>
    </row>
    <row r="167" spans="1:12" ht="24">
      <c r="A167" s="114"/>
      <c r="B167" s="107">
        <v>50</v>
      </c>
      <c r="C167" s="10" t="s">
        <v>65</v>
      </c>
      <c r="D167" s="118" t="s">
        <v>65</v>
      </c>
      <c r="E167" s="118" t="s">
        <v>1102</v>
      </c>
      <c r="F167" s="118" t="s">
        <v>90</v>
      </c>
      <c r="G167" s="139"/>
      <c r="H167" s="140"/>
      <c r="I167" s="11" t="s">
        <v>828</v>
      </c>
      <c r="J167" s="14">
        <v>2.84</v>
      </c>
      <c r="K167" s="109">
        <f t="shared" si="2"/>
        <v>142</v>
      </c>
      <c r="L167" s="115"/>
    </row>
    <row r="168" spans="1:12" ht="24">
      <c r="A168" s="114"/>
      <c r="B168" s="107">
        <v>50</v>
      </c>
      <c r="C168" s="10" t="s">
        <v>65</v>
      </c>
      <c r="D168" s="118" t="s">
        <v>65</v>
      </c>
      <c r="E168" s="118" t="s">
        <v>1103</v>
      </c>
      <c r="F168" s="118" t="s">
        <v>27</v>
      </c>
      <c r="G168" s="139"/>
      <c r="H168" s="140"/>
      <c r="I168" s="11" t="s">
        <v>828</v>
      </c>
      <c r="J168" s="14">
        <v>2.84</v>
      </c>
      <c r="K168" s="109">
        <f t="shared" si="2"/>
        <v>142</v>
      </c>
      <c r="L168" s="115"/>
    </row>
    <row r="169" spans="1:12" ht="24">
      <c r="A169" s="114"/>
      <c r="B169" s="107">
        <v>10</v>
      </c>
      <c r="C169" s="10" t="s">
        <v>829</v>
      </c>
      <c r="D169" s="118" t="s">
        <v>829</v>
      </c>
      <c r="E169" s="118" t="s">
        <v>1104</v>
      </c>
      <c r="F169" s="118" t="s">
        <v>23</v>
      </c>
      <c r="G169" s="139"/>
      <c r="H169" s="140"/>
      <c r="I169" s="11" t="s">
        <v>830</v>
      </c>
      <c r="J169" s="14">
        <v>3.73</v>
      </c>
      <c r="K169" s="109">
        <f t="shared" si="2"/>
        <v>37.299999999999997</v>
      </c>
      <c r="L169" s="115"/>
    </row>
    <row r="170" spans="1:12" ht="24">
      <c r="A170" s="114"/>
      <c r="B170" s="107">
        <v>30</v>
      </c>
      <c r="C170" s="10" t="s">
        <v>829</v>
      </c>
      <c r="D170" s="118" t="s">
        <v>829</v>
      </c>
      <c r="E170" s="118" t="s">
        <v>1105</v>
      </c>
      <c r="F170" s="118" t="s">
        <v>25</v>
      </c>
      <c r="G170" s="139"/>
      <c r="H170" s="140"/>
      <c r="I170" s="11" t="s">
        <v>830</v>
      </c>
      <c r="J170" s="14">
        <v>3.73</v>
      </c>
      <c r="K170" s="109">
        <f t="shared" si="2"/>
        <v>111.9</v>
      </c>
      <c r="L170" s="115"/>
    </row>
    <row r="171" spans="1:12" ht="24">
      <c r="A171" s="114"/>
      <c r="B171" s="107">
        <v>50</v>
      </c>
      <c r="C171" s="10" t="s">
        <v>829</v>
      </c>
      <c r="D171" s="118" t="s">
        <v>829</v>
      </c>
      <c r="E171" s="118" t="s">
        <v>1106</v>
      </c>
      <c r="F171" s="118" t="s">
        <v>67</v>
      </c>
      <c r="G171" s="139"/>
      <c r="H171" s="140"/>
      <c r="I171" s="11" t="s">
        <v>830</v>
      </c>
      <c r="J171" s="14">
        <v>3.73</v>
      </c>
      <c r="K171" s="109">
        <f t="shared" si="2"/>
        <v>186.5</v>
      </c>
      <c r="L171" s="115"/>
    </row>
    <row r="172" spans="1:12">
      <c r="A172" s="114"/>
      <c r="B172" s="107">
        <v>10</v>
      </c>
      <c r="C172" s="10" t="s">
        <v>831</v>
      </c>
      <c r="D172" s="118" t="s">
        <v>831</v>
      </c>
      <c r="E172" s="118" t="s">
        <v>1107</v>
      </c>
      <c r="F172" s="118" t="s">
        <v>651</v>
      </c>
      <c r="G172" s="139" t="s">
        <v>273</v>
      </c>
      <c r="H172" s="140"/>
      <c r="I172" s="11" t="s">
        <v>832</v>
      </c>
      <c r="J172" s="14">
        <v>3.55</v>
      </c>
      <c r="K172" s="109">
        <f t="shared" si="2"/>
        <v>35.5</v>
      </c>
      <c r="L172" s="115"/>
    </row>
    <row r="173" spans="1:12">
      <c r="A173" s="114"/>
      <c r="B173" s="107">
        <v>15</v>
      </c>
      <c r="C173" s="10" t="s">
        <v>831</v>
      </c>
      <c r="D173" s="118" t="s">
        <v>831</v>
      </c>
      <c r="E173" s="118" t="s">
        <v>1108</v>
      </c>
      <c r="F173" s="118" t="s">
        <v>651</v>
      </c>
      <c r="G173" s="139" t="s">
        <v>272</v>
      </c>
      <c r="H173" s="140"/>
      <c r="I173" s="11" t="s">
        <v>832</v>
      </c>
      <c r="J173" s="14">
        <v>3.55</v>
      </c>
      <c r="K173" s="109">
        <f t="shared" si="2"/>
        <v>53.25</v>
      </c>
      <c r="L173" s="115"/>
    </row>
    <row r="174" spans="1:12">
      <c r="A174" s="114"/>
      <c r="B174" s="107">
        <v>10</v>
      </c>
      <c r="C174" s="10" t="s">
        <v>831</v>
      </c>
      <c r="D174" s="118" t="s">
        <v>831</v>
      </c>
      <c r="E174" s="118" t="s">
        <v>1109</v>
      </c>
      <c r="F174" s="118" t="s">
        <v>651</v>
      </c>
      <c r="G174" s="139" t="s">
        <v>764</v>
      </c>
      <c r="H174" s="140"/>
      <c r="I174" s="11" t="s">
        <v>832</v>
      </c>
      <c r="J174" s="14">
        <v>3.55</v>
      </c>
      <c r="K174" s="109">
        <f t="shared" si="2"/>
        <v>35.5</v>
      </c>
      <c r="L174" s="115"/>
    </row>
    <row r="175" spans="1:12">
      <c r="A175" s="114"/>
      <c r="B175" s="107">
        <v>20</v>
      </c>
      <c r="C175" s="10" t="s">
        <v>831</v>
      </c>
      <c r="D175" s="118" t="s">
        <v>831</v>
      </c>
      <c r="E175" s="118" t="s">
        <v>1110</v>
      </c>
      <c r="F175" s="118" t="s">
        <v>25</v>
      </c>
      <c r="G175" s="139" t="s">
        <v>272</v>
      </c>
      <c r="H175" s="140"/>
      <c r="I175" s="11" t="s">
        <v>832</v>
      </c>
      <c r="J175" s="14">
        <v>3.55</v>
      </c>
      <c r="K175" s="109">
        <f t="shared" si="2"/>
        <v>71</v>
      </c>
      <c r="L175" s="115"/>
    </row>
    <row r="176" spans="1:12">
      <c r="A176" s="114"/>
      <c r="B176" s="107">
        <v>10</v>
      </c>
      <c r="C176" s="10" t="s">
        <v>831</v>
      </c>
      <c r="D176" s="118" t="s">
        <v>831</v>
      </c>
      <c r="E176" s="118" t="s">
        <v>1111</v>
      </c>
      <c r="F176" s="118" t="s">
        <v>67</v>
      </c>
      <c r="G176" s="139" t="s">
        <v>273</v>
      </c>
      <c r="H176" s="140"/>
      <c r="I176" s="11" t="s">
        <v>832</v>
      </c>
      <c r="J176" s="14">
        <v>3.55</v>
      </c>
      <c r="K176" s="109">
        <f t="shared" si="2"/>
        <v>35.5</v>
      </c>
      <c r="L176" s="115"/>
    </row>
    <row r="177" spans="1:12">
      <c r="A177" s="114"/>
      <c r="B177" s="107">
        <v>20</v>
      </c>
      <c r="C177" s="10" t="s">
        <v>831</v>
      </c>
      <c r="D177" s="118" t="s">
        <v>831</v>
      </c>
      <c r="E177" s="118" t="s">
        <v>1112</v>
      </c>
      <c r="F177" s="118" t="s">
        <v>67</v>
      </c>
      <c r="G177" s="139" t="s">
        <v>272</v>
      </c>
      <c r="H177" s="140"/>
      <c r="I177" s="11" t="s">
        <v>832</v>
      </c>
      <c r="J177" s="14">
        <v>3.55</v>
      </c>
      <c r="K177" s="109">
        <f t="shared" si="2"/>
        <v>71</v>
      </c>
      <c r="L177" s="115"/>
    </row>
    <row r="178" spans="1:12">
      <c r="A178" s="114"/>
      <c r="B178" s="107">
        <v>20</v>
      </c>
      <c r="C178" s="10" t="s">
        <v>831</v>
      </c>
      <c r="D178" s="118" t="s">
        <v>831</v>
      </c>
      <c r="E178" s="118" t="s">
        <v>1113</v>
      </c>
      <c r="F178" s="118" t="s">
        <v>26</v>
      </c>
      <c r="G178" s="139" t="s">
        <v>273</v>
      </c>
      <c r="H178" s="140"/>
      <c r="I178" s="11" t="s">
        <v>832</v>
      </c>
      <c r="J178" s="14">
        <v>3.55</v>
      </c>
      <c r="K178" s="109">
        <f t="shared" si="2"/>
        <v>71</v>
      </c>
      <c r="L178" s="115"/>
    </row>
    <row r="179" spans="1:12">
      <c r="A179" s="114"/>
      <c r="B179" s="107">
        <v>20</v>
      </c>
      <c r="C179" s="10" t="s">
        <v>831</v>
      </c>
      <c r="D179" s="118" t="s">
        <v>831</v>
      </c>
      <c r="E179" s="118" t="s">
        <v>1114</v>
      </c>
      <c r="F179" s="118" t="s">
        <v>26</v>
      </c>
      <c r="G179" s="139" t="s">
        <v>272</v>
      </c>
      <c r="H179" s="140"/>
      <c r="I179" s="11" t="s">
        <v>832</v>
      </c>
      <c r="J179" s="14">
        <v>3.55</v>
      </c>
      <c r="K179" s="109">
        <f t="shared" si="2"/>
        <v>71</v>
      </c>
      <c r="L179" s="115"/>
    </row>
    <row r="180" spans="1:12">
      <c r="A180" s="114"/>
      <c r="B180" s="107">
        <v>5</v>
      </c>
      <c r="C180" s="10" t="s">
        <v>831</v>
      </c>
      <c r="D180" s="118" t="s">
        <v>831</v>
      </c>
      <c r="E180" s="118" t="s">
        <v>1115</v>
      </c>
      <c r="F180" s="118" t="s">
        <v>27</v>
      </c>
      <c r="G180" s="139" t="s">
        <v>273</v>
      </c>
      <c r="H180" s="140"/>
      <c r="I180" s="11" t="s">
        <v>832</v>
      </c>
      <c r="J180" s="14">
        <v>3.55</v>
      </c>
      <c r="K180" s="109">
        <f t="shared" si="2"/>
        <v>17.75</v>
      </c>
      <c r="L180" s="115"/>
    </row>
    <row r="181" spans="1:12">
      <c r="A181" s="114"/>
      <c r="B181" s="107">
        <v>15</v>
      </c>
      <c r="C181" s="10" t="s">
        <v>831</v>
      </c>
      <c r="D181" s="118" t="s">
        <v>831</v>
      </c>
      <c r="E181" s="118" t="s">
        <v>1116</v>
      </c>
      <c r="F181" s="118" t="s">
        <v>27</v>
      </c>
      <c r="G181" s="139" t="s">
        <v>272</v>
      </c>
      <c r="H181" s="140"/>
      <c r="I181" s="11" t="s">
        <v>832</v>
      </c>
      <c r="J181" s="14">
        <v>3.55</v>
      </c>
      <c r="K181" s="109">
        <f t="shared" si="2"/>
        <v>53.25</v>
      </c>
      <c r="L181" s="115"/>
    </row>
    <row r="182" spans="1:12">
      <c r="A182" s="114"/>
      <c r="B182" s="107">
        <v>10</v>
      </c>
      <c r="C182" s="10" t="s">
        <v>68</v>
      </c>
      <c r="D182" s="118" t="s">
        <v>68</v>
      </c>
      <c r="E182" s="118" t="s">
        <v>1117</v>
      </c>
      <c r="F182" s="118" t="s">
        <v>833</v>
      </c>
      <c r="G182" s="139" t="s">
        <v>272</v>
      </c>
      <c r="H182" s="140"/>
      <c r="I182" s="11" t="s">
        <v>834</v>
      </c>
      <c r="J182" s="14">
        <v>3.46</v>
      </c>
      <c r="K182" s="109">
        <f t="shared" si="2"/>
        <v>34.6</v>
      </c>
      <c r="L182" s="115"/>
    </row>
    <row r="183" spans="1:12">
      <c r="A183" s="114"/>
      <c r="B183" s="107">
        <v>20</v>
      </c>
      <c r="C183" s="10" t="s">
        <v>68</v>
      </c>
      <c r="D183" s="118" t="s">
        <v>68</v>
      </c>
      <c r="E183" s="118" t="s">
        <v>1118</v>
      </c>
      <c r="F183" s="118" t="s">
        <v>23</v>
      </c>
      <c r="G183" s="139" t="s">
        <v>273</v>
      </c>
      <c r="H183" s="140"/>
      <c r="I183" s="11" t="s">
        <v>834</v>
      </c>
      <c r="J183" s="14">
        <v>3.46</v>
      </c>
      <c r="K183" s="109">
        <f t="shared" si="2"/>
        <v>69.2</v>
      </c>
      <c r="L183" s="115"/>
    </row>
    <row r="184" spans="1:12">
      <c r="A184" s="114"/>
      <c r="B184" s="107">
        <v>10</v>
      </c>
      <c r="C184" s="10" t="s">
        <v>68</v>
      </c>
      <c r="D184" s="118" t="s">
        <v>68</v>
      </c>
      <c r="E184" s="118" t="s">
        <v>1119</v>
      </c>
      <c r="F184" s="118" t="s">
        <v>23</v>
      </c>
      <c r="G184" s="139" t="s">
        <v>271</v>
      </c>
      <c r="H184" s="140"/>
      <c r="I184" s="11" t="s">
        <v>834</v>
      </c>
      <c r="J184" s="14">
        <v>3.46</v>
      </c>
      <c r="K184" s="109">
        <f t="shared" si="2"/>
        <v>34.6</v>
      </c>
      <c r="L184" s="115"/>
    </row>
    <row r="185" spans="1:12">
      <c r="A185" s="114"/>
      <c r="B185" s="107">
        <v>20</v>
      </c>
      <c r="C185" s="10" t="s">
        <v>68</v>
      </c>
      <c r="D185" s="118" t="s">
        <v>68</v>
      </c>
      <c r="E185" s="118" t="s">
        <v>1120</v>
      </c>
      <c r="F185" s="118" t="s">
        <v>23</v>
      </c>
      <c r="G185" s="139" t="s">
        <v>272</v>
      </c>
      <c r="H185" s="140"/>
      <c r="I185" s="11" t="s">
        <v>834</v>
      </c>
      <c r="J185" s="14">
        <v>3.46</v>
      </c>
      <c r="K185" s="109">
        <f t="shared" si="2"/>
        <v>69.2</v>
      </c>
      <c r="L185" s="115"/>
    </row>
    <row r="186" spans="1:12">
      <c r="A186" s="114"/>
      <c r="B186" s="107">
        <v>20</v>
      </c>
      <c r="C186" s="10" t="s">
        <v>68</v>
      </c>
      <c r="D186" s="118" t="s">
        <v>68</v>
      </c>
      <c r="E186" s="118" t="s">
        <v>1121</v>
      </c>
      <c r="F186" s="118" t="s">
        <v>23</v>
      </c>
      <c r="G186" s="139" t="s">
        <v>764</v>
      </c>
      <c r="H186" s="140"/>
      <c r="I186" s="11" t="s">
        <v>834</v>
      </c>
      <c r="J186" s="14">
        <v>3.46</v>
      </c>
      <c r="K186" s="109">
        <f t="shared" si="2"/>
        <v>69.2</v>
      </c>
      <c r="L186" s="115"/>
    </row>
    <row r="187" spans="1:12">
      <c r="A187" s="114"/>
      <c r="B187" s="107">
        <v>20</v>
      </c>
      <c r="C187" s="10" t="s">
        <v>68</v>
      </c>
      <c r="D187" s="118" t="s">
        <v>68</v>
      </c>
      <c r="E187" s="118" t="s">
        <v>1122</v>
      </c>
      <c r="F187" s="118" t="s">
        <v>651</v>
      </c>
      <c r="G187" s="139" t="s">
        <v>273</v>
      </c>
      <c r="H187" s="140"/>
      <c r="I187" s="11" t="s">
        <v>834</v>
      </c>
      <c r="J187" s="14">
        <v>3.46</v>
      </c>
      <c r="K187" s="109">
        <f t="shared" si="2"/>
        <v>69.2</v>
      </c>
      <c r="L187" s="115"/>
    </row>
    <row r="188" spans="1:12">
      <c r="A188" s="114"/>
      <c r="B188" s="107">
        <v>20</v>
      </c>
      <c r="C188" s="10" t="s">
        <v>68</v>
      </c>
      <c r="D188" s="118" t="s">
        <v>68</v>
      </c>
      <c r="E188" s="118" t="s">
        <v>1123</v>
      </c>
      <c r="F188" s="118" t="s">
        <v>651</v>
      </c>
      <c r="G188" s="139" t="s">
        <v>272</v>
      </c>
      <c r="H188" s="140"/>
      <c r="I188" s="11" t="s">
        <v>834</v>
      </c>
      <c r="J188" s="14">
        <v>3.46</v>
      </c>
      <c r="K188" s="109">
        <f t="shared" si="2"/>
        <v>69.2</v>
      </c>
      <c r="L188" s="115"/>
    </row>
    <row r="189" spans="1:12">
      <c r="A189" s="114"/>
      <c r="B189" s="107">
        <v>50</v>
      </c>
      <c r="C189" s="10" t="s">
        <v>68</v>
      </c>
      <c r="D189" s="118" t="s">
        <v>68</v>
      </c>
      <c r="E189" s="118" t="s">
        <v>1124</v>
      </c>
      <c r="F189" s="118" t="s">
        <v>26</v>
      </c>
      <c r="G189" s="139" t="s">
        <v>272</v>
      </c>
      <c r="H189" s="140"/>
      <c r="I189" s="11" t="s">
        <v>834</v>
      </c>
      <c r="J189" s="14">
        <v>3.46</v>
      </c>
      <c r="K189" s="109">
        <f t="shared" si="2"/>
        <v>173</v>
      </c>
      <c r="L189" s="115"/>
    </row>
    <row r="190" spans="1:12">
      <c r="A190" s="114"/>
      <c r="B190" s="107">
        <v>10</v>
      </c>
      <c r="C190" s="10" t="s">
        <v>68</v>
      </c>
      <c r="D190" s="118" t="s">
        <v>68</v>
      </c>
      <c r="E190" s="118" t="s">
        <v>1125</v>
      </c>
      <c r="F190" s="118" t="s">
        <v>27</v>
      </c>
      <c r="G190" s="139" t="s">
        <v>271</v>
      </c>
      <c r="H190" s="140"/>
      <c r="I190" s="11" t="s">
        <v>834</v>
      </c>
      <c r="J190" s="14">
        <v>3.46</v>
      </c>
      <c r="K190" s="109">
        <f t="shared" si="2"/>
        <v>34.6</v>
      </c>
      <c r="L190" s="115"/>
    </row>
    <row r="191" spans="1:12">
      <c r="A191" s="114"/>
      <c r="B191" s="107">
        <v>20</v>
      </c>
      <c r="C191" s="10" t="s">
        <v>68</v>
      </c>
      <c r="D191" s="118" t="s">
        <v>68</v>
      </c>
      <c r="E191" s="118" t="s">
        <v>1126</v>
      </c>
      <c r="F191" s="118" t="s">
        <v>27</v>
      </c>
      <c r="G191" s="139" t="s">
        <v>272</v>
      </c>
      <c r="H191" s="140"/>
      <c r="I191" s="11" t="s">
        <v>834</v>
      </c>
      <c r="J191" s="14">
        <v>3.46</v>
      </c>
      <c r="K191" s="109">
        <f t="shared" si="2"/>
        <v>69.2</v>
      </c>
      <c r="L191" s="115"/>
    </row>
    <row r="192" spans="1:12">
      <c r="A192" s="114"/>
      <c r="B192" s="107">
        <v>20</v>
      </c>
      <c r="C192" s="10" t="s">
        <v>68</v>
      </c>
      <c r="D192" s="118" t="s">
        <v>68</v>
      </c>
      <c r="E192" s="118" t="s">
        <v>1127</v>
      </c>
      <c r="F192" s="118" t="s">
        <v>27</v>
      </c>
      <c r="G192" s="139" t="s">
        <v>764</v>
      </c>
      <c r="H192" s="140"/>
      <c r="I192" s="11" t="s">
        <v>834</v>
      </c>
      <c r="J192" s="14">
        <v>3.46</v>
      </c>
      <c r="K192" s="109">
        <f t="shared" si="2"/>
        <v>69.2</v>
      </c>
      <c r="L192" s="115"/>
    </row>
    <row r="193" spans="1:12">
      <c r="A193" s="114"/>
      <c r="B193" s="107">
        <v>10</v>
      </c>
      <c r="C193" s="10" t="s">
        <v>473</v>
      </c>
      <c r="D193" s="118" t="s">
        <v>473</v>
      </c>
      <c r="E193" s="118" t="s">
        <v>1128</v>
      </c>
      <c r="F193" s="118" t="s">
        <v>25</v>
      </c>
      <c r="G193" s="139" t="s">
        <v>764</v>
      </c>
      <c r="H193" s="140"/>
      <c r="I193" s="11" t="s">
        <v>475</v>
      </c>
      <c r="J193" s="14">
        <v>4</v>
      </c>
      <c r="K193" s="109">
        <f t="shared" si="2"/>
        <v>40</v>
      </c>
      <c r="L193" s="115"/>
    </row>
    <row r="194" spans="1:12">
      <c r="A194" s="114"/>
      <c r="B194" s="107">
        <v>10</v>
      </c>
      <c r="C194" s="10" t="s">
        <v>473</v>
      </c>
      <c r="D194" s="118" t="s">
        <v>473</v>
      </c>
      <c r="E194" s="118" t="s">
        <v>1129</v>
      </c>
      <c r="F194" s="118" t="s">
        <v>67</v>
      </c>
      <c r="G194" s="139" t="s">
        <v>764</v>
      </c>
      <c r="H194" s="140"/>
      <c r="I194" s="11" t="s">
        <v>475</v>
      </c>
      <c r="J194" s="14">
        <v>4</v>
      </c>
      <c r="K194" s="109">
        <f t="shared" si="2"/>
        <v>40</v>
      </c>
      <c r="L194" s="115"/>
    </row>
    <row r="195" spans="1:12">
      <c r="A195" s="114"/>
      <c r="B195" s="107">
        <v>10</v>
      </c>
      <c r="C195" s="10" t="s">
        <v>473</v>
      </c>
      <c r="D195" s="118" t="s">
        <v>473</v>
      </c>
      <c r="E195" s="118" t="s">
        <v>1130</v>
      </c>
      <c r="F195" s="118" t="s">
        <v>26</v>
      </c>
      <c r="G195" s="139" t="s">
        <v>764</v>
      </c>
      <c r="H195" s="140"/>
      <c r="I195" s="11" t="s">
        <v>475</v>
      </c>
      <c r="J195" s="14">
        <v>4</v>
      </c>
      <c r="K195" s="109">
        <f t="shared" si="2"/>
        <v>40</v>
      </c>
      <c r="L195" s="115"/>
    </row>
    <row r="196" spans="1:12">
      <c r="A196" s="114"/>
      <c r="B196" s="107">
        <v>30</v>
      </c>
      <c r="C196" s="10" t="s">
        <v>473</v>
      </c>
      <c r="D196" s="118" t="s">
        <v>473</v>
      </c>
      <c r="E196" s="118" t="s">
        <v>1131</v>
      </c>
      <c r="F196" s="118" t="s">
        <v>298</v>
      </c>
      <c r="G196" s="139" t="s">
        <v>272</v>
      </c>
      <c r="H196" s="140"/>
      <c r="I196" s="11" t="s">
        <v>475</v>
      </c>
      <c r="J196" s="14">
        <v>4</v>
      </c>
      <c r="K196" s="109">
        <f t="shared" si="2"/>
        <v>120</v>
      </c>
      <c r="L196" s="115"/>
    </row>
    <row r="197" spans="1:12">
      <c r="A197" s="114"/>
      <c r="B197" s="107">
        <v>5</v>
      </c>
      <c r="C197" s="10" t="s">
        <v>835</v>
      </c>
      <c r="D197" s="118" t="s">
        <v>925</v>
      </c>
      <c r="E197" s="118" t="s">
        <v>1132</v>
      </c>
      <c r="F197" s="118" t="s">
        <v>816</v>
      </c>
      <c r="G197" s="139" t="s">
        <v>273</v>
      </c>
      <c r="H197" s="140"/>
      <c r="I197" s="11" t="s">
        <v>836</v>
      </c>
      <c r="J197" s="14">
        <v>0.75</v>
      </c>
      <c r="K197" s="109">
        <f t="shared" si="2"/>
        <v>3.75</v>
      </c>
      <c r="L197" s="115"/>
    </row>
    <row r="198" spans="1:12">
      <c r="A198" s="114"/>
      <c r="B198" s="107">
        <v>5</v>
      </c>
      <c r="C198" s="10" t="s">
        <v>835</v>
      </c>
      <c r="D198" s="118" t="s">
        <v>926</v>
      </c>
      <c r="E198" s="118" t="s">
        <v>1133</v>
      </c>
      <c r="F198" s="118" t="s">
        <v>810</v>
      </c>
      <c r="G198" s="139" t="s">
        <v>273</v>
      </c>
      <c r="H198" s="140"/>
      <c r="I198" s="11" t="s">
        <v>836</v>
      </c>
      <c r="J198" s="14">
        <v>0.78</v>
      </c>
      <c r="K198" s="109">
        <f t="shared" si="2"/>
        <v>3.9000000000000004</v>
      </c>
      <c r="L198" s="115"/>
    </row>
    <row r="199" spans="1:12">
      <c r="A199" s="114"/>
      <c r="B199" s="107">
        <v>4</v>
      </c>
      <c r="C199" s="10" t="s">
        <v>835</v>
      </c>
      <c r="D199" s="118" t="s">
        <v>927</v>
      </c>
      <c r="E199" s="118" t="s">
        <v>1134</v>
      </c>
      <c r="F199" s="118" t="s">
        <v>819</v>
      </c>
      <c r="G199" s="139" t="s">
        <v>583</v>
      </c>
      <c r="H199" s="140"/>
      <c r="I199" s="11" t="s">
        <v>836</v>
      </c>
      <c r="J199" s="14">
        <v>0.86</v>
      </c>
      <c r="K199" s="109">
        <f t="shared" si="2"/>
        <v>3.44</v>
      </c>
      <c r="L199" s="115"/>
    </row>
    <row r="200" spans="1:12">
      <c r="A200" s="114"/>
      <c r="B200" s="107">
        <v>4</v>
      </c>
      <c r="C200" s="10" t="s">
        <v>835</v>
      </c>
      <c r="D200" s="118" t="s">
        <v>928</v>
      </c>
      <c r="E200" s="118" t="s">
        <v>1135</v>
      </c>
      <c r="F200" s="118" t="s">
        <v>823</v>
      </c>
      <c r="G200" s="139" t="s">
        <v>583</v>
      </c>
      <c r="H200" s="140"/>
      <c r="I200" s="11" t="s">
        <v>836</v>
      </c>
      <c r="J200" s="14">
        <v>1</v>
      </c>
      <c r="K200" s="109">
        <f t="shared" si="2"/>
        <v>4</v>
      </c>
      <c r="L200" s="115"/>
    </row>
    <row r="201" spans="1:12">
      <c r="A201" s="114"/>
      <c r="B201" s="107">
        <v>2</v>
      </c>
      <c r="C201" s="10" t="s">
        <v>835</v>
      </c>
      <c r="D201" s="118" t="s">
        <v>929</v>
      </c>
      <c r="E201" s="118" t="s">
        <v>1136</v>
      </c>
      <c r="F201" s="118" t="s">
        <v>808</v>
      </c>
      <c r="G201" s="139" t="s">
        <v>273</v>
      </c>
      <c r="H201" s="140"/>
      <c r="I201" s="11" t="s">
        <v>836</v>
      </c>
      <c r="J201" s="14">
        <v>1.18</v>
      </c>
      <c r="K201" s="109">
        <f t="shared" si="2"/>
        <v>2.36</v>
      </c>
      <c r="L201" s="115"/>
    </row>
    <row r="202" spans="1:12">
      <c r="A202" s="114"/>
      <c r="B202" s="107">
        <v>2</v>
      </c>
      <c r="C202" s="10" t="s">
        <v>835</v>
      </c>
      <c r="D202" s="118" t="s">
        <v>930</v>
      </c>
      <c r="E202" s="118" t="s">
        <v>1137</v>
      </c>
      <c r="F202" s="118" t="s">
        <v>813</v>
      </c>
      <c r="G202" s="139" t="s">
        <v>273</v>
      </c>
      <c r="H202" s="140"/>
      <c r="I202" s="11" t="s">
        <v>836</v>
      </c>
      <c r="J202" s="14">
        <v>1.23</v>
      </c>
      <c r="K202" s="109">
        <f t="shared" si="2"/>
        <v>2.46</v>
      </c>
      <c r="L202" s="115"/>
    </row>
    <row r="203" spans="1:12">
      <c r="A203" s="114"/>
      <c r="B203" s="107">
        <v>1</v>
      </c>
      <c r="C203" s="10" t="s">
        <v>835</v>
      </c>
      <c r="D203" s="118" t="s">
        <v>931</v>
      </c>
      <c r="E203" s="118" t="s">
        <v>1138</v>
      </c>
      <c r="F203" s="118" t="s">
        <v>772</v>
      </c>
      <c r="G203" s="139" t="s">
        <v>583</v>
      </c>
      <c r="H203" s="140"/>
      <c r="I203" s="11" t="s">
        <v>836</v>
      </c>
      <c r="J203" s="14">
        <v>1.59</v>
      </c>
      <c r="K203" s="109">
        <f t="shared" si="2"/>
        <v>1.59</v>
      </c>
      <c r="L203" s="115"/>
    </row>
    <row r="204" spans="1:12" ht="24">
      <c r="A204" s="114"/>
      <c r="B204" s="107">
        <v>4</v>
      </c>
      <c r="C204" s="10" t="s">
        <v>837</v>
      </c>
      <c r="D204" s="118" t="s">
        <v>932</v>
      </c>
      <c r="E204" s="118" t="s">
        <v>1139</v>
      </c>
      <c r="F204" s="118" t="s">
        <v>819</v>
      </c>
      <c r="G204" s="139"/>
      <c r="H204" s="140"/>
      <c r="I204" s="11" t="s">
        <v>838</v>
      </c>
      <c r="J204" s="14">
        <v>1.1100000000000001</v>
      </c>
      <c r="K204" s="109">
        <f t="shared" si="2"/>
        <v>4.4400000000000004</v>
      </c>
      <c r="L204" s="115"/>
    </row>
    <row r="205" spans="1:12" ht="24">
      <c r="A205" s="114"/>
      <c r="B205" s="107">
        <v>4</v>
      </c>
      <c r="C205" s="10" t="s">
        <v>839</v>
      </c>
      <c r="D205" s="118" t="s">
        <v>933</v>
      </c>
      <c r="E205" s="118" t="s">
        <v>1140</v>
      </c>
      <c r="F205" s="118" t="s">
        <v>823</v>
      </c>
      <c r="G205" s="139" t="s">
        <v>273</v>
      </c>
      <c r="H205" s="140"/>
      <c r="I205" s="11" t="s">
        <v>840</v>
      </c>
      <c r="J205" s="14">
        <v>2.84</v>
      </c>
      <c r="K205" s="109">
        <f t="shared" si="2"/>
        <v>11.36</v>
      </c>
      <c r="L205" s="115"/>
    </row>
    <row r="206" spans="1:12" ht="36">
      <c r="A206" s="114"/>
      <c r="B206" s="107">
        <v>2</v>
      </c>
      <c r="C206" s="10" t="s">
        <v>841</v>
      </c>
      <c r="D206" s="118" t="s">
        <v>841</v>
      </c>
      <c r="E206" s="118" t="s">
        <v>1141</v>
      </c>
      <c r="F206" s="118" t="s">
        <v>27</v>
      </c>
      <c r="G206" s="139" t="s">
        <v>310</v>
      </c>
      <c r="H206" s="140"/>
      <c r="I206" s="11" t="s">
        <v>842</v>
      </c>
      <c r="J206" s="14">
        <v>6.01</v>
      </c>
      <c r="K206" s="109">
        <f t="shared" si="2"/>
        <v>12.02</v>
      </c>
      <c r="L206" s="115"/>
    </row>
    <row r="207" spans="1:12" ht="36">
      <c r="A207" s="114"/>
      <c r="B207" s="107">
        <v>2</v>
      </c>
      <c r="C207" s="10" t="s">
        <v>841</v>
      </c>
      <c r="D207" s="118" t="s">
        <v>841</v>
      </c>
      <c r="E207" s="118" t="s">
        <v>1142</v>
      </c>
      <c r="F207" s="118" t="s">
        <v>27</v>
      </c>
      <c r="G207" s="139" t="s">
        <v>269</v>
      </c>
      <c r="H207" s="140"/>
      <c r="I207" s="11" t="s">
        <v>842</v>
      </c>
      <c r="J207" s="14">
        <v>6.01</v>
      </c>
      <c r="K207" s="109">
        <f t="shared" si="2"/>
        <v>12.02</v>
      </c>
      <c r="L207" s="115"/>
    </row>
    <row r="208" spans="1:12" ht="36">
      <c r="A208" s="114"/>
      <c r="B208" s="107">
        <v>8</v>
      </c>
      <c r="C208" s="10" t="s">
        <v>841</v>
      </c>
      <c r="D208" s="118" t="s">
        <v>841</v>
      </c>
      <c r="E208" s="118" t="s">
        <v>1143</v>
      </c>
      <c r="F208" s="118" t="s">
        <v>28</v>
      </c>
      <c r="G208" s="139" t="s">
        <v>107</v>
      </c>
      <c r="H208" s="140"/>
      <c r="I208" s="11" t="s">
        <v>842</v>
      </c>
      <c r="J208" s="14">
        <v>6.01</v>
      </c>
      <c r="K208" s="109">
        <f t="shared" si="2"/>
        <v>48.08</v>
      </c>
      <c r="L208" s="115"/>
    </row>
    <row r="209" spans="1:12" ht="36">
      <c r="A209" s="114"/>
      <c r="B209" s="107">
        <v>2</v>
      </c>
      <c r="C209" s="10" t="s">
        <v>841</v>
      </c>
      <c r="D209" s="118" t="s">
        <v>841</v>
      </c>
      <c r="E209" s="118" t="s">
        <v>1144</v>
      </c>
      <c r="F209" s="118" t="s">
        <v>28</v>
      </c>
      <c r="G209" s="139" t="s">
        <v>212</v>
      </c>
      <c r="H209" s="140"/>
      <c r="I209" s="11" t="s">
        <v>842</v>
      </c>
      <c r="J209" s="14">
        <v>6.01</v>
      </c>
      <c r="K209" s="109">
        <f t="shared" si="2"/>
        <v>12.02</v>
      </c>
      <c r="L209" s="115"/>
    </row>
    <row r="210" spans="1:12" ht="36">
      <c r="A210" s="114"/>
      <c r="B210" s="107">
        <v>2</v>
      </c>
      <c r="C210" s="10" t="s">
        <v>841</v>
      </c>
      <c r="D210" s="118" t="s">
        <v>841</v>
      </c>
      <c r="E210" s="118" t="s">
        <v>1145</v>
      </c>
      <c r="F210" s="118" t="s">
        <v>28</v>
      </c>
      <c r="G210" s="139" t="s">
        <v>310</v>
      </c>
      <c r="H210" s="140"/>
      <c r="I210" s="11" t="s">
        <v>842</v>
      </c>
      <c r="J210" s="14">
        <v>6.01</v>
      </c>
      <c r="K210" s="109">
        <f t="shared" si="2"/>
        <v>12.02</v>
      </c>
      <c r="L210" s="115"/>
    </row>
    <row r="211" spans="1:12" ht="36">
      <c r="A211" s="114"/>
      <c r="B211" s="107">
        <v>2</v>
      </c>
      <c r="C211" s="10" t="s">
        <v>841</v>
      </c>
      <c r="D211" s="118" t="s">
        <v>841</v>
      </c>
      <c r="E211" s="118" t="s">
        <v>1146</v>
      </c>
      <c r="F211" s="118" t="s">
        <v>28</v>
      </c>
      <c r="G211" s="139" t="s">
        <v>270</v>
      </c>
      <c r="H211" s="140"/>
      <c r="I211" s="11" t="s">
        <v>842</v>
      </c>
      <c r="J211" s="14">
        <v>6.01</v>
      </c>
      <c r="K211" s="109">
        <f t="shared" si="2"/>
        <v>12.02</v>
      </c>
      <c r="L211" s="115"/>
    </row>
    <row r="212" spans="1:12" ht="36">
      <c r="A212" s="114"/>
      <c r="B212" s="107">
        <v>2</v>
      </c>
      <c r="C212" s="10" t="s">
        <v>841</v>
      </c>
      <c r="D212" s="118" t="s">
        <v>841</v>
      </c>
      <c r="E212" s="118" t="s">
        <v>1147</v>
      </c>
      <c r="F212" s="118" t="s">
        <v>29</v>
      </c>
      <c r="G212" s="139" t="s">
        <v>212</v>
      </c>
      <c r="H212" s="140"/>
      <c r="I212" s="11" t="s">
        <v>842</v>
      </c>
      <c r="J212" s="14">
        <v>6.01</v>
      </c>
      <c r="K212" s="109">
        <f t="shared" si="2"/>
        <v>12.02</v>
      </c>
      <c r="L212" s="115"/>
    </row>
    <row r="213" spans="1:12" ht="36">
      <c r="A213" s="114"/>
      <c r="B213" s="107">
        <v>2</v>
      </c>
      <c r="C213" s="10" t="s">
        <v>841</v>
      </c>
      <c r="D213" s="118" t="s">
        <v>841</v>
      </c>
      <c r="E213" s="118" t="s">
        <v>1148</v>
      </c>
      <c r="F213" s="118" t="s">
        <v>29</v>
      </c>
      <c r="G213" s="139" t="s">
        <v>265</v>
      </c>
      <c r="H213" s="140"/>
      <c r="I213" s="11" t="s">
        <v>842</v>
      </c>
      <c r="J213" s="14">
        <v>6.01</v>
      </c>
      <c r="K213" s="109">
        <f t="shared" si="2"/>
        <v>12.02</v>
      </c>
      <c r="L213" s="115"/>
    </row>
    <row r="214" spans="1:12" ht="36">
      <c r="A214" s="114"/>
      <c r="B214" s="107">
        <v>2</v>
      </c>
      <c r="C214" s="10" t="s">
        <v>841</v>
      </c>
      <c r="D214" s="118" t="s">
        <v>841</v>
      </c>
      <c r="E214" s="118" t="s">
        <v>1149</v>
      </c>
      <c r="F214" s="118" t="s">
        <v>29</v>
      </c>
      <c r="G214" s="139" t="s">
        <v>270</v>
      </c>
      <c r="H214" s="140"/>
      <c r="I214" s="11" t="s">
        <v>842</v>
      </c>
      <c r="J214" s="14">
        <v>6.01</v>
      </c>
      <c r="K214" s="109">
        <f t="shared" ref="K214:K269" si="3">J214*B214</f>
        <v>12.02</v>
      </c>
      <c r="L214" s="115"/>
    </row>
    <row r="215" spans="1:12" ht="36">
      <c r="A215" s="114"/>
      <c r="B215" s="107">
        <v>2</v>
      </c>
      <c r="C215" s="10" t="s">
        <v>841</v>
      </c>
      <c r="D215" s="118" t="s">
        <v>841</v>
      </c>
      <c r="E215" s="118" t="s">
        <v>1150</v>
      </c>
      <c r="F215" s="118" t="s">
        <v>29</v>
      </c>
      <c r="G215" s="139" t="s">
        <v>311</v>
      </c>
      <c r="H215" s="140"/>
      <c r="I215" s="11" t="s">
        <v>842</v>
      </c>
      <c r="J215" s="14">
        <v>6.01</v>
      </c>
      <c r="K215" s="109">
        <f t="shared" si="3"/>
        <v>12.02</v>
      </c>
      <c r="L215" s="115"/>
    </row>
    <row r="216" spans="1:12">
      <c r="A216" s="114"/>
      <c r="B216" s="107">
        <v>20</v>
      </c>
      <c r="C216" s="10" t="s">
        <v>843</v>
      </c>
      <c r="D216" s="118" t="s">
        <v>843</v>
      </c>
      <c r="E216" s="118" t="s">
        <v>1151</v>
      </c>
      <c r="F216" s="118" t="s">
        <v>23</v>
      </c>
      <c r="G216" s="139"/>
      <c r="H216" s="140"/>
      <c r="I216" s="11" t="s">
        <v>844</v>
      </c>
      <c r="J216" s="14">
        <v>4.26</v>
      </c>
      <c r="K216" s="109">
        <f t="shared" si="3"/>
        <v>85.199999999999989</v>
      </c>
      <c r="L216" s="115"/>
    </row>
    <row r="217" spans="1:12">
      <c r="A217" s="114"/>
      <c r="B217" s="107">
        <v>20</v>
      </c>
      <c r="C217" s="10" t="s">
        <v>843</v>
      </c>
      <c r="D217" s="118" t="s">
        <v>843</v>
      </c>
      <c r="E217" s="118" t="s">
        <v>1152</v>
      </c>
      <c r="F217" s="118" t="s">
        <v>651</v>
      </c>
      <c r="G217" s="139"/>
      <c r="H217" s="140"/>
      <c r="I217" s="11" t="s">
        <v>844</v>
      </c>
      <c r="J217" s="14">
        <v>4.26</v>
      </c>
      <c r="K217" s="109">
        <f t="shared" si="3"/>
        <v>85.199999999999989</v>
      </c>
      <c r="L217" s="115"/>
    </row>
    <row r="218" spans="1:12">
      <c r="A218" s="114"/>
      <c r="B218" s="107">
        <v>20</v>
      </c>
      <c r="C218" s="10" t="s">
        <v>843</v>
      </c>
      <c r="D218" s="118" t="s">
        <v>843</v>
      </c>
      <c r="E218" s="118" t="s">
        <v>1153</v>
      </c>
      <c r="F218" s="118" t="s">
        <v>25</v>
      </c>
      <c r="G218" s="139"/>
      <c r="H218" s="140"/>
      <c r="I218" s="11" t="s">
        <v>844</v>
      </c>
      <c r="J218" s="14">
        <v>4.26</v>
      </c>
      <c r="K218" s="109">
        <f t="shared" si="3"/>
        <v>85.199999999999989</v>
      </c>
      <c r="L218" s="115"/>
    </row>
    <row r="219" spans="1:12">
      <c r="A219" s="114"/>
      <c r="B219" s="107">
        <v>20</v>
      </c>
      <c r="C219" s="10" t="s">
        <v>843</v>
      </c>
      <c r="D219" s="118" t="s">
        <v>843</v>
      </c>
      <c r="E219" s="118" t="s">
        <v>1154</v>
      </c>
      <c r="F219" s="118" t="s">
        <v>67</v>
      </c>
      <c r="G219" s="139"/>
      <c r="H219" s="140"/>
      <c r="I219" s="11" t="s">
        <v>844</v>
      </c>
      <c r="J219" s="14">
        <v>4.26</v>
      </c>
      <c r="K219" s="109">
        <f t="shared" si="3"/>
        <v>85.199999999999989</v>
      </c>
      <c r="L219" s="115"/>
    </row>
    <row r="220" spans="1:12">
      <c r="A220" s="114"/>
      <c r="B220" s="107">
        <v>20</v>
      </c>
      <c r="C220" s="10" t="s">
        <v>843</v>
      </c>
      <c r="D220" s="118" t="s">
        <v>843</v>
      </c>
      <c r="E220" s="118" t="s">
        <v>1155</v>
      </c>
      <c r="F220" s="118" t="s">
        <v>26</v>
      </c>
      <c r="G220" s="139"/>
      <c r="H220" s="140"/>
      <c r="I220" s="11" t="s">
        <v>844</v>
      </c>
      <c r="J220" s="14">
        <v>4.26</v>
      </c>
      <c r="K220" s="109">
        <f t="shared" si="3"/>
        <v>85.199999999999989</v>
      </c>
      <c r="L220" s="115"/>
    </row>
    <row r="221" spans="1:12" ht="24">
      <c r="A221" s="114"/>
      <c r="B221" s="107">
        <v>10</v>
      </c>
      <c r="C221" s="10" t="s">
        <v>845</v>
      </c>
      <c r="D221" s="118" t="s">
        <v>934</v>
      </c>
      <c r="E221" s="118" t="s">
        <v>1156</v>
      </c>
      <c r="F221" s="118" t="s">
        <v>846</v>
      </c>
      <c r="G221" s="139" t="s">
        <v>273</v>
      </c>
      <c r="H221" s="140"/>
      <c r="I221" s="11" t="s">
        <v>847</v>
      </c>
      <c r="J221" s="14">
        <v>4.9800000000000004</v>
      </c>
      <c r="K221" s="109">
        <f t="shared" si="3"/>
        <v>49.800000000000004</v>
      </c>
      <c r="L221" s="115"/>
    </row>
    <row r="222" spans="1:12" ht="24">
      <c r="A222" s="114"/>
      <c r="B222" s="107">
        <v>10</v>
      </c>
      <c r="C222" s="10" t="s">
        <v>845</v>
      </c>
      <c r="D222" s="118" t="s">
        <v>934</v>
      </c>
      <c r="E222" s="118" t="s">
        <v>1157</v>
      </c>
      <c r="F222" s="118" t="s">
        <v>846</v>
      </c>
      <c r="G222" s="139" t="s">
        <v>272</v>
      </c>
      <c r="H222" s="140"/>
      <c r="I222" s="11" t="s">
        <v>847</v>
      </c>
      <c r="J222" s="14">
        <v>4.9800000000000004</v>
      </c>
      <c r="K222" s="109">
        <f t="shared" si="3"/>
        <v>49.800000000000004</v>
      </c>
      <c r="L222" s="115"/>
    </row>
    <row r="223" spans="1:12" ht="24">
      <c r="A223" s="114"/>
      <c r="B223" s="107">
        <v>10</v>
      </c>
      <c r="C223" s="10" t="s">
        <v>845</v>
      </c>
      <c r="D223" s="118" t="s">
        <v>934</v>
      </c>
      <c r="E223" s="118" t="s">
        <v>1158</v>
      </c>
      <c r="F223" s="118" t="s">
        <v>848</v>
      </c>
      <c r="G223" s="139" t="s">
        <v>273</v>
      </c>
      <c r="H223" s="140"/>
      <c r="I223" s="11" t="s">
        <v>847</v>
      </c>
      <c r="J223" s="14">
        <v>4.9800000000000004</v>
      </c>
      <c r="K223" s="109">
        <f t="shared" si="3"/>
        <v>49.800000000000004</v>
      </c>
      <c r="L223" s="115"/>
    </row>
    <row r="224" spans="1:12" ht="24">
      <c r="A224" s="114"/>
      <c r="B224" s="107">
        <v>10</v>
      </c>
      <c r="C224" s="10" t="s">
        <v>845</v>
      </c>
      <c r="D224" s="118" t="s">
        <v>934</v>
      </c>
      <c r="E224" s="118" t="s">
        <v>1159</v>
      </c>
      <c r="F224" s="118" t="s">
        <v>848</v>
      </c>
      <c r="G224" s="139" t="s">
        <v>272</v>
      </c>
      <c r="H224" s="140"/>
      <c r="I224" s="11" t="s">
        <v>847</v>
      </c>
      <c r="J224" s="14">
        <v>4.9800000000000004</v>
      </c>
      <c r="K224" s="109">
        <f t="shared" si="3"/>
        <v>49.800000000000004</v>
      </c>
      <c r="L224" s="115"/>
    </row>
    <row r="225" spans="1:12" ht="36">
      <c r="A225" s="114"/>
      <c r="B225" s="107">
        <v>5</v>
      </c>
      <c r="C225" s="10" t="s">
        <v>849</v>
      </c>
      <c r="D225" s="118" t="s">
        <v>935</v>
      </c>
      <c r="E225" s="118" t="s">
        <v>1160</v>
      </c>
      <c r="F225" s="118" t="s">
        <v>25</v>
      </c>
      <c r="G225" s="139"/>
      <c r="H225" s="140"/>
      <c r="I225" s="11" t="s">
        <v>850</v>
      </c>
      <c r="J225" s="14">
        <v>13.09</v>
      </c>
      <c r="K225" s="109">
        <f t="shared" si="3"/>
        <v>65.45</v>
      </c>
      <c r="L225" s="115"/>
    </row>
    <row r="226" spans="1:12" ht="36">
      <c r="A226" s="114"/>
      <c r="B226" s="107">
        <v>5</v>
      </c>
      <c r="C226" s="10" t="s">
        <v>849</v>
      </c>
      <c r="D226" s="118" t="s">
        <v>936</v>
      </c>
      <c r="E226" s="118" t="s">
        <v>1161</v>
      </c>
      <c r="F226" s="118" t="s">
        <v>26</v>
      </c>
      <c r="G226" s="139"/>
      <c r="H226" s="140"/>
      <c r="I226" s="11" t="s">
        <v>850</v>
      </c>
      <c r="J226" s="14">
        <v>14.61</v>
      </c>
      <c r="K226" s="109">
        <f t="shared" si="3"/>
        <v>73.05</v>
      </c>
      <c r="L226" s="115"/>
    </row>
    <row r="227" spans="1:12" ht="48">
      <c r="A227" s="114"/>
      <c r="B227" s="107">
        <v>5</v>
      </c>
      <c r="C227" s="10" t="s">
        <v>851</v>
      </c>
      <c r="D227" s="118" t="s">
        <v>937</v>
      </c>
      <c r="E227" s="118" t="s">
        <v>1162</v>
      </c>
      <c r="F227" s="118" t="s">
        <v>239</v>
      </c>
      <c r="G227" s="139" t="s">
        <v>25</v>
      </c>
      <c r="H227" s="140"/>
      <c r="I227" s="11" t="s">
        <v>852</v>
      </c>
      <c r="J227" s="14">
        <v>15.02</v>
      </c>
      <c r="K227" s="109">
        <f t="shared" si="3"/>
        <v>75.099999999999994</v>
      </c>
      <c r="L227" s="115"/>
    </row>
    <row r="228" spans="1:12" ht="48">
      <c r="A228" s="114"/>
      <c r="B228" s="107">
        <v>5</v>
      </c>
      <c r="C228" s="10" t="s">
        <v>851</v>
      </c>
      <c r="D228" s="118" t="s">
        <v>938</v>
      </c>
      <c r="E228" s="118" t="s">
        <v>1163</v>
      </c>
      <c r="F228" s="118" t="s">
        <v>239</v>
      </c>
      <c r="G228" s="139" t="s">
        <v>26</v>
      </c>
      <c r="H228" s="140"/>
      <c r="I228" s="11" t="s">
        <v>852</v>
      </c>
      <c r="J228" s="14">
        <v>15.98</v>
      </c>
      <c r="K228" s="109">
        <f t="shared" si="3"/>
        <v>79.900000000000006</v>
      </c>
      <c r="L228" s="115"/>
    </row>
    <row r="229" spans="1:12" ht="36">
      <c r="A229" s="114"/>
      <c r="B229" s="107">
        <v>4</v>
      </c>
      <c r="C229" s="10" t="s">
        <v>853</v>
      </c>
      <c r="D229" s="118" t="s">
        <v>939</v>
      </c>
      <c r="E229" s="118" t="s">
        <v>1164</v>
      </c>
      <c r="F229" s="118" t="s">
        <v>239</v>
      </c>
      <c r="G229" s="139" t="s">
        <v>25</v>
      </c>
      <c r="H229" s="140"/>
      <c r="I229" s="11" t="s">
        <v>854</v>
      </c>
      <c r="J229" s="14">
        <v>10.95</v>
      </c>
      <c r="K229" s="109">
        <f t="shared" si="3"/>
        <v>43.8</v>
      </c>
      <c r="L229" s="115"/>
    </row>
    <row r="230" spans="1:12" ht="36">
      <c r="A230" s="114"/>
      <c r="B230" s="107">
        <v>4</v>
      </c>
      <c r="C230" s="10" t="s">
        <v>853</v>
      </c>
      <c r="D230" s="118" t="s">
        <v>940</v>
      </c>
      <c r="E230" s="118" t="s">
        <v>1165</v>
      </c>
      <c r="F230" s="118" t="s">
        <v>239</v>
      </c>
      <c r="G230" s="139" t="s">
        <v>26</v>
      </c>
      <c r="H230" s="140"/>
      <c r="I230" s="11" t="s">
        <v>854</v>
      </c>
      <c r="J230" s="14">
        <v>11.84</v>
      </c>
      <c r="K230" s="109">
        <f t="shared" si="3"/>
        <v>47.36</v>
      </c>
      <c r="L230" s="115"/>
    </row>
    <row r="231" spans="1:12" ht="36">
      <c r="A231" s="114"/>
      <c r="B231" s="107">
        <v>2</v>
      </c>
      <c r="C231" s="10" t="s">
        <v>855</v>
      </c>
      <c r="D231" s="118" t="s">
        <v>941</v>
      </c>
      <c r="E231" s="118" t="s">
        <v>1166</v>
      </c>
      <c r="F231" s="118" t="s">
        <v>856</v>
      </c>
      <c r="G231" s="139"/>
      <c r="H231" s="140"/>
      <c r="I231" s="11" t="s">
        <v>857</v>
      </c>
      <c r="J231" s="14">
        <v>21.39</v>
      </c>
      <c r="K231" s="109">
        <f t="shared" si="3"/>
        <v>42.78</v>
      </c>
      <c r="L231" s="115"/>
    </row>
    <row r="232" spans="1:12" ht="24">
      <c r="A232" s="114"/>
      <c r="B232" s="107">
        <v>4</v>
      </c>
      <c r="C232" s="10" t="s">
        <v>858</v>
      </c>
      <c r="D232" s="118" t="s">
        <v>942</v>
      </c>
      <c r="E232" s="118" t="s">
        <v>1167</v>
      </c>
      <c r="F232" s="118" t="s">
        <v>25</v>
      </c>
      <c r="G232" s="139"/>
      <c r="H232" s="140"/>
      <c r="I232" s="11" t="s">
        <v>859</v>
      </c>
      <c r="J232" s="14">
        <v>9.27</v>
      </c>
      <c r="K232" s="109">
        <f t="shared" si="3"/>
        <v>37.08</v>
      </c>
      <c r="L232" s="115"/>
    </row>
    <row r="233" spans="1:12" ht="36">
      <c r="A233" s="114"/>
      <c r="B233" s="107">
        <v>2</v>
      </c>
      <c r="C233" s="10" t="s">
        <v>860</v>
      </c>
      <c r="D233" s="118" t="s">
        <v>943</v>
      </c>
      <c r="E233" s="118" t="s">
        <v>1168</v>
      </c>
      <c r="F233" s="118" t="s">
        <v>861</v>
      </c>
      <c r="G233" s="139"/>
      <c r="H233" s="140"/>
      <c r="I233" s="11" t="s">
        <v>862</v>
      </c>
      <c r="J233" s="14">
        <v>20.67</v>
      </c>
      <c r="K233" s="109">
        <f t="shared" si="3"/>
        <v>41.34</v>
      </c>
      <c r="L233" s="115"/>
    </row>
    <row r="234" spans="1:12" ht="36">
      <c r="A234" s="114"/>
      <c r="B234" s="107">
        <v>2</v>
      </c>
      <c r="C234" s="10" t="s">
        <v>860</v>
      </c>
      <c r="D234" s="118" t="s">
        <v>944</v>
      </c>
      <c r="E234" s="118" t="s">
        <v>1169</v>
      </c>
      <c r="F234" s="118" t="s">
        <v>863</v>
      </c>
      <c r="G234" s="139"/>
      <c r="H234" s="140"/>
      <c r="I234" s="11" t="s">
        <v>862</v>
      </c>
      <c r="J234" s="14">
        <v>22.63</v>
      </c>
      <c r="K234" s="109">
        <f t="shared" si="3"/>
        <v>45.26</v>
      </c>
      <c r="L234" s="115"/>
    </row>
    <row r="235" spans="1:12" ht="24">
      <c r="A235" s="114"/>
      <c r="B235" s="132">
        <v>15</v>
      </c>
      <c r="C235" s="133" t="s">
        <v>864</v>
      </c>
      <c r="D235" s="134" t="s">
        <v>864</v>
      </c>
      <c r="E235" s="134" t="s">
        <v>1170</v>
      </c>
      <c r="F235" s="134" t="s">
        <v>26</v>
      </c>
      <c r="G235" s="149" t="s">
        <v>272</v>
      </c>
      <c r="H235" s="150"/>
      <c r="I235" s="135" t="s">
        <v>865</v>
      </c>
      <c r="J235" s="136">
        <v>5.51</v>
      </c>
      <c r="K235" s="137">
        <f t="shared" si="3"/>
        <v>82.649999999999991</v>
      </c>
      <c r="L235" s="115"/>
    </row>
    <row r="236" spans="1:12" ht="24">
      <c r="A236" s="114"/>
      <c r="B236" s="107">
        <v>1</v>
      </c>
      <c r="C236" s="10" t="s">
        <v>866</v>
      </c>
      <c r="D236" s="118" t="s">
        <v>866</v>
      </c>
      <c r="E236" s="118" t="s">
        <v>1171</v>
      </c>
      <c r="F236" s="118" t="s">
        <v>272</v>
      </c>
      <c r="G236" s="139"/>
      <c r="H236" s="140"/>
      <c r="I236" s="11" t="s">
        <v>867</v>
      </c>
      <c r="J236" s="14">
        <v>3.55</v>
      </c>
      <c r="K236" s="109">
        <f t="shared" si="3"/>
        <v>3.55</v>
      </c>
      <c r="L236" s="115"/>
    </row>
    <row r="237" spans="1:12" ht="24">
      <c r="A237" s="114"/>
      <c r="B237" s="107">
        <v>5</v>
      </c>
      <c r="C237" s="10" t="s">
        <v>868</v>
      </c>
      <c r="D237" s="118" t="s">
        <v>868</v>
      </c>
      <c r="E237" s="118" t="s">
        <v>1172</v>
      </c>
      <c r="F237" s="118"/>
      <c r="G237" s="139"/>
      <c r="H237" s="140"/>
      <c r="I237" s="11" t="s">
        <v>869</v>
      </c>
      <c r="J237" s="14">
        <v>1.1200000000000001</v>
      </c>
      <c r="K237" s="109">
        <f t="shared" si="3"/>
        <v>5.6000000000000005</v>
      </c>
      <c r="L237" s="115"/>
    </row>
    <row r="238" spans="1:12" ht="24">
      <c r="A238" s="114"/>
      <c r="B238" s="107">
        <v>5</v>
      </c>
      <c r="C238" s="10" t="s">
        <v>870</v>
      </c>
      <c r="D238" s="118" t="s">
        <v>870</v>
      </c>
      <c r="E238" s="118" t="s">
        <v>1173</v>
      </c>
      <c r="F238" s="118"/>
      <c r="G238" s="139"/>
      <c r="H238" s="140"/>
      <c r="I238" s="11" t="s">
        <v>871</v>
      </c>
      <c r="J238" s="14">
        <v>1.41</v>
      </c>
      <c r="K238" s="109">
        <f t="shared" si="3"/>
        <v>7.05</v>
      </c>
      <c r="L238" s="115"/>
    </row>
    <row r="239" spans="1:12" ht="24">
      <c r="A239" s="114"/>
      <c r="B239" s="107">
        <v>1</v>
      </c>
      <c r="C239" s="10" t="s">
        <v>872</v>
      </c>
      <c r="D239" s="118" t="s">
        <v>872</v>
      </c>
      <c r="E239" s="118" t="s">
        <v>1174</v>
      </c>
      <c r="F239" s="118" t="s">
        <v>273</v>
      </c>
      <c r="G239" s="139"/>
      <c r="H239" s="140"/>
      <c r="I239" s="11" t="s">
        <v>873</v>
      </c>
      <c r="J239" s="14">
        <v>3.46</v>
      </c>
      <c r="K239" s="109">
        <f t="shared" si="3"/>
        <v>3.46</v>
      </c>
      <c r="L239" s="115"/>
    </row>
    <row r="240" spans="1:12" ht="24">
      <c r="A240" s="114"/>
      <c r="B240" s="107">
        <v>1</v>
      </c>
      <c r="C240" s="10" t="s">
        <v>872</v>
      </c>
      <c r="D240" s="118" t="s">
        <v>872</v>
      </c>
      <c r="E240" s="118" t="s">
        <v>1175</v>
      </c>
      <c r="F240" s="118" t="s">
        <v>673</v>
      </c>
      <c r="G240" s="139"/>
      <c r="H240" s="140"/>
      <c r="I240" s="11" t="s">
        <v>873</v>
      </c>
      <c r="J240" s="14">
        <v>3.46</v>
      </c>
      <c r="K240" s="109">
        <f t="shared" si="3"/>
        <v>3.46</v>
      </c>
      <c r="L240" s="115"/>
    </row>
    <row r="241" spans="1:12" ht="24">
      <c r="A241" s="114"/>
      <c r="B241" s="107">
        <v>1</v>
      </c>
      <c r="C241" s="10" t="s">
        <v>872</v>
      </c>
      <c r="D241" s="118" t="s">
        <v>872</v>
      </c>
      <c r="E241" s="118" t="s">
        <v>1176</v>
      </c>
      <c r="F241" s="118" t="s">
        <v>271</v>
      </c>
      <c r="G241" s="139"/>
      <c r="H241" s="140"/>
      <c r="I241" s="11" t="s">
        <v>873</v>
      </c>
      <c r="J241" s="14">
        <v>3.46</v>
      </c>
      <c r="K241" s="109">
        <f t="shared" si="3"/>
        <v>3.46</v>
      </c>
      <c r="L241" s="115"/>
    </row>
    <row r="242" spans="1:12" ht="24">
      <c r="A242" s="114"/>
      <c r="B242" s="107">
        <v>2</v>
      </c>
      <c r="C242" s="10" t="s">
        <v>872</v>
      </c>
      <c r="D242" s="118" t="s">
        <v>872</v>
      </c>
      <c r="E242" s="118" t="s">
        <v>1177</v>
      </c>
      <c r="F242" s="118" t="s">
        <v>272</v>
      </c>
      <c r="G242" s="139"/>
      <c r="H242" s="140"/>
      <c r="I242" s="11" t="s">
        <v>873</v>
      </c>
      <c r="J242" s="14">
        <v>3.46</v>
      </c>
      <c r="K242" s="109">
        <f t="shared" si="3"/>
        <v>6.92</v>
      </c>
      <c r="L242" s="115"/>
    </row>
    <row r="243" spans="1:12" ht="24">
      <c r="A243" s="114"/>
      <c r="B243" s="107">
        <v>1</v>
      </c>
      <c r="C243" s="10" t="s">
        <v>874</v>
      </c>
      <c r="D243" s="118" t="s">
        <v>874</v>
      </c>
      <c r="E243" s="118" t="s">
        <v>1178</v>
      </c>
      <c r="F243" s="118" t="s">
        <v>273</v>
      </c>
      <c r="G243" s="139"/>
      <c r="H243" s="140"/>
      <c r="I243" s="11" t="s">
        <v>875</v>
      </c>
      <c r="J243" s="14">
        <v>3.5</v>
      </c>
      <c r="K243" s="109">
        <f t="shared" si="3"/>
        <v>3.5</v>
      </c>
      <c r="L243" s="115"/>
    </row>
    <row r="244" spans="1:12" ht="24">
      <c r="A244" s="114"/>
      <c r="B244" s="107">
        <v>1</v>
      </c>
      <c r="C244" s="10" t="s">
        <v>874</v>
      </c>
      <c r="D244" s="118" t="s">
        <v>874</v>
      </c>
      <c r="E244" s="118" t="s">
        <v>1179</v>
      </c>
      <c r="F244" s="118" t="s">
        <v>673</v>
      </c>
      <c r="G244" s="139"/>
      <c r="H244" s="140"/>
      <c r="I244" s="11" t="s">
        <v>875</v>
      </c>
      <c r="J244" s="14">
        <v>3.5</v>
      </c>
      <c r="K244" s="109">
        <f t="shared" si="3"/>
        <v>3.5</v>
      </c>
      <c r="L244" s="115"/>
    </row>
    <row r="245" spans="1:12" ht="24">
      <c r="A245" s="114"/>
      <c r="B245" s="107">
        <v>1</v>
      </c>
      <c r="C245" s="10" t="s">
        <v>874</v>
      </c>
      <c r="D245" s="118" t="s">
        <v>874</v>
      </c>
      <c r="E245" s="118" t="s">
        <v>1180</v>
      </c>
      <c r="F245" s="118" t="s">
        <v>271</v>
      </c>
      <c r="G245" s="139"/>
      <c r="H245" s="140"/>
      <c r="I245" s="11" t="s">
        <v>875</v>
      </c>
      <c r="J245" s="14">
        <v>3.5</v>
      </c>
      <c r="K245" s="109">
        <f t="shared" si="3"/>
        <v>3.5</v>
      </c>
      <c r="L245" s="115"/>
    </row>
    <row r="246" spans="1:12" ht="24">
      <c r="A246" s="114"/>
      <c r="B246" s="107">
        <v>1</v>
      </c>
      <c r="C246" s="10" t="s">
        <v>876</v>
      </c>
      <c r="D246" s="118" t="s">
        <v>876</v>
      </c>
      <c r="E246" s="118" t="s">
        <v>1181</v>
      </c>
      <c r="F246" s="118" t="s">
        <v>273</v>
      </c>
      <c r="G246" s="139"/>
      <c r="H246" s="140"/>
      <c r="I246" s="11" t="s">
        <v>877</v>
      </c>
      <c r="J246" s="14">
        <v>4.12</v>
      </c>
      <c r="K246" s="109">
        <f t="shared" si="3"/>
        <v>4.12</v>
      </c>
      <c r="L246" s="115"/>
    </row>
    <row r="247" spans="1:12" ht="24">
      <c r="A247" s="114"/>
      <c r="B247" s="107">
        <v>1</v>
      </c>
      <c r="C247" s="10" t="s">
        <v>876</v>
      </c>
      <c r="D247" s="118" t="s">
        <v>876</v>
      </c>
      <c r="E247" s="118" t="s">
        <v>1182</v>
      </c>
      <c r="F247" s="118" t="s">
        <v>271</v>
      </c>
      <c r="G247" s="139"/>
      <c r="H247" s="140"/>
      <c r="I247" s="11" t="s">
        <v>877</v>
      </c>
      <c r="J247" s="14">
        <v>4.12</v>
      </c>
      <c r="K247" s="109">
        <f t="shared" si="3"/>
        <v>4.12</v>
      </c>
      <c r="L247" s="115"/>
    </row>
    <row r="248" spans="1:12" ht="24">
      <c r="A248" s="114"/>
      <c r="B248" s="107">
        <v>5</v>
      </c>
      <c r="C248" s="10" t="s">
        <v>878</v>
      </c>
      <c r="D248" s="118" t="s">
        <v>878</v>
      </c>
      <c r="E248" s="118" t="s">
        <v>1183</v>
      </c>
      <c r="F248" s="118"/>
      <c r="G248" s="139"/>
      <c r="H248" s="140"/>
      <c r="I248" s="11" t="s">
        <v>879</v>
      </c>
      <c r="J248" s="14">
        <v>1.07</v>
      </c>
      <c r="K248" s="109">
        <f t="shared" si="3"/>
        <v>5.3500000000000005</v>
      </c>
      <c r="L248" s="115"/>
    </row>
    <row r="249" spans="1:12" ht="24">
      <c r="A249" s="114"/>
      <c r="B249" s="107">
        <v>5</v>
      </c>
      <c r="C249" s="10" t="s">
        <v>880</v>
      </c>
      <c r="D249" s="118" t="s">
        <v>880</v>
      </c>
      <c r="E249" s="118" t="s">
        <v>1184</v>
      </c>
      <c r="F249" s="118" t="s">
        <v>110</v>
      </c>
      <c r="G249" s="139"/>
      <c r="H249" s="140"/>
      <c r="I249" s="11" t="s">
        <v>881</v>
      </c>
      <c r="J249" s="14">
        <v>1.1399999999999999</v>
      </c>
      <c r="K249" s="109">
        <f t="shared" si="3"/>
        <v>5.6999999999999993</v>
      </c>
      <c r="L249" s="115"/>
    </row>
    <row r="250" spans="1:12" ht="24">
      <c r="A250" s="114"/>
      <c r="B250" s="107">
        <v>2</v>
      </c>
      <c r="C250" s="10" t="s">
        <v>882</v>
      </c>
      <c r="D250" s="118" t="s">
        <v>882</v>
      </c>
      <c r="E250" s="118" t="s">
        <v>1185</v>
      </c>
      <c r="F250" s="118" t="s">
        <v>110</v>
      </c>
      <c r="G250" s="139"/>
      <c r="H250" s="140"/>
      <c r="I250" s="11" t="s">
        <v>883</v>
      </c>
      <c r="J250" s="14">
        <v>1.1399999999999999</v>
      </c>
      <c r="K250" s="109">
        <f t="shared" si="3"/>
        <v>2.2799999999999998</v>
      </c>
      <c r="L250" s="115"/>
    </row>
    <row r="251" spans="1:12" ht="24">
      <c r="A251" s="114"/>
      <c r="B251" s="107">
        <v>5</v>
      </c>
      <c r="C251" s="10" t="s">
        <v>884</v>
      </c>
      <c r="D251" s="118" t="s">
        <v>884</v>
      </c>
      <c r="E251" s="118" t="s">
        <v>1186</v>
      </c>
      <c r="F251" s="118" t="s">
        <v>107</v>
      </c>
      <c r="G251" s="139"/>
      <c r="H251" s="140"/>
      <c r="I251" s="11" t="s">
        <v>885</v>
      </c>
      <c r="J251" s="14">
        <v>6.6</v>
      </c>
      <c r="K251" s="109">
        <f t="shared" si="3"/>
        <v>33</v>
      </c>
      <c r="L251" s="115"/>
    </row>
    <row r="252" spans="1:12" ht="24">
      <c r="A252" s="114"/>
      <c r="B252" s="107">
        <v>2</v>
      </c>
      <c r="C252" s="10" t="s">
        <v>884</v>
      </c>
      <c r="D252" s="118" t="s">
        <v>884</v>
      </c>
      <c r="E252" s="118" t="s">
        <v>1187</v>
      </c>
      <c r="F252" s="118" t="s">
        <v>210</v>
      </c>
      <c r="G252" s="139"/>
      <c r="H252" s="140"/>
      <c r="I252" s="11" t="s">
        <v>885</v>
      </c>
      <c r="J252" s="14">
        <v>6.6</v>
      </c>
      <c r="K252" s="109">
        <f t="shared" si="3"/>
        <v>13.2</v>
      </c>
      <c r="L252" s="115"/>
    </row>
    <row r="253" spans="1:12" ht="24">
      <c r="A253" s="114"/>
      <c r="B253" s="107">
        <v>1</v>
      </c>
      <c r="C253" s="10" t="s">
        <v>884</v>
      </c>
      <c r="D253" s="118" t="s">
        <v>884</v>
      </c>
      <c r="E253" s="118" t="s">
        <v>1188</v>
      </c>
      <c r="F253" s="118" t="s">
        <v>213</v>
      </c>
      <c r="G253" s="139"/>
      <c r="H253" s="140"/>
      <c r="I253" s="11" t="s">
        <v>885</v>
      </c>
      <c r="J253" s="14">
        <v>6.6</v>
      </c>
      <c r="K253" s="109">
        <f t="shared" si="3"/>
        <v>6.6</v>
      </c>
      <c r="L253" s="115"/>
    </row>
    <row r="254" spans="1:12" ht="24">
      <c r="A254" s="114"/>
      <c r="B254" s="107">
        <v>1</v>
      </c>
      <c r="C254" s="10" t="s">
        <v>884</v>
      </c>
      <c r="D254" s="118" t="s">
        <v>884</v>
      </c>
      <c r="E254" s="118" t="s">
        <v>1189</v>
      </c>
      <c r="F254" s="118" t="s">
        <v>270</v>
      </c>
      <c r="G254" s="139"/>
      <c r="H254" s="140"/>
      <c r="I254" s="11" t="s">
        <v>885</v>
      </c>
      <c r="J254" s="14">
        <v>6.6</v>
      </c>
      <c r="K254" s="109">
        <f t="shared" si="3"/>
        <v>6.6</v>
      </c>
      <c r="L254" s="115"/>
    </row>
    <row r="255" spans="1:12" ht="24">
      <c r="A255" s="114"/>
      <c r="B255" s="107">
        <v>2</v>
      </c>
      <c r="C255" s="10" t="s">
        <v>886</v>
      </c>
      <c r="D255" s="118" t="s">
        <v>886</v>
      </c>
      <c r="E255" s="118" t="s">
        <v>1190</v>
      </c>
      <c r="F255" s="118" t="s">
        <v>107</v>
      </c>
      <c r="G255" s="139"/>
      <c r="H255" s="140"/>
      <c r="I255" s="11" t="s">
        <v>887</v>
      </c>
      <c r="J255" s="14">
        <v>5.81</v>
      </c>
      <c r="K255" s="109">
        <f t="shared" si="3"/>
        <v>11.62</v>
      </c>
      <c r="L255" s="115"/>
    </row>
    <row r="256" spans="1:12" ht="24">
      <c r="A256" s="114"/>
      <c r="B256" s="107">
        <v>1</v>
      </c>
      <c r="C256" s="10" t="s">
        <v>888</v>
      </c>
      <c r="D256" s="118" t="s">
        <v>888</v>
      </c>
      <c r="E256" s="118" t="s">
        <v>1191</v>
      </c>
      <c r="F256" s="118" t="s">
        <v>210</v>
      </c>
      <c r="G256" s="139"/>
      <c r="H256" s="140"/>
      <c r="I256" s="11" t="s">
        <v>889</v>
      </c>
      <c r="J256" s="14">
        <v>4.28</v>
      </c>
      <c r="K256" s="109">
        <f t="shared" si="3"/>
        <v>4.28</v>
      </c>
      <c r="L256" s="115"/>
    </row>
    <row r="257" spans="1:12" ht="24">
      <c r="A257" s="114"/>
      <c r="B257" s="107">
        <v>1</v>
      </c>
      <c r="C257" s="10" t="s">
        <v>888</v>
      </c>
      <c r="D257" s="118" t="s">
        <v>888</v>
      </c>
      <c r="E257" s="118" t="s">
        <v>1192</v>
      </c>
      <c r="F257" s="118" t="s">
        <v>263</v>
      </c>
      <c r="G257" s="139"/>
      <c r="H257" s="140"/>
      <c r="I257" s="11" t="s">
        <v>889</v>
      </c>
      <c r="J257" s="14">
        <v>4.28</v>
      </c>
      <c r="K257" s="109">
        <f t="shared" si="3"/>
        <v>4.28</v>
      </c>
      <c r="L257" s="115"/>
    </row>
    <row r="258" spans="1:12" ht="24">
      <c r="A258" s="114"/>
      <c r="B258" s="107">
        <v>1</v>
      </c>
      <c r="C258" s="10" t="s">
        <v>888</v>
      </c>
      <c r="D258" s="118" t="s">
        <v>888</v>
      </c>
      <c r="E258" s="118" t="s">
        <v>1193</v>
      </c>
      <c r="F258" s="118" t="s">
        <v>270</v>
      </c>
      <c r="G258" s="139"/>
      <c r="H258" s="140"/>
      <c r="I258" s="11" t="s">
        <v>889</v>
      </c>
      <c r="J258" s="14">
        <v>4.28</v>
      </c>
      <c r="K258" s="109">
        <f t="shared" si="3"/>
        <v>4.28</v>
      </c>
      <c r="L258" s="115"/>
    </row>
    <row r="259" spans="1:12" ht="24">
      <c r="A259" s="114"/>
      <c r="B259" s="107">
        <v>1</v>
      </c>
      <c r="C259" s="10" t="s">
        <v>888</v>
      </c>
      <c r="D259" s="118" t="s">
        <v>888</v>
      </c>
      <c r="E259" s="118" t="s">
        <v>1194</v>
      </c>
      <c r="F259" s="118" t="s">
        <v>311</v>
      </c>
      <c r="G259" s="139"/>
      <c r="H259" s="140"/>
      <c r="I259" s="11" t="s">
        <v>889</v>
      </c>
      <c r="J259" s="14">
        <v>4.28</v>
      </c>
      <c r="K259" s="109">
        <f t="shared" si="3"/>
        <v>4.28</v>
      </c>
      <c r="L259" s="115"/>
    </row>
    <row r="260" spans="1:12" ht="24">
      <c r="A260" s="114"/>
      <c r="B260" s="107">
        <v>1</v>
      </c>
      <c r="C260" s="10" t="s">
        <v>890</v>
      </c>
      <c r="D260" s="118" t="s">
        <v>890</v>
      </c>
      <c r="E260" s="118" t="s">
        <v>1195</v>
      </c>
      <c r="F260" s="118" t="s">
        <v>268</v>
      </c>
      <c r="G260" s="139"/>
      <c r="H260" s="140"/>
      <c r="I260" s="11" t="s">
        <v>891</v>
      </c>
      <c r="J260" s="14">
        <v>4.28</v>
      </c>
      <c r="K260" s="109">
        <f t="shared" si="3"/>
        <v>4.28</v>
      </c>
      <c r="L260" s="115"/>
    </row>
    <row r="261" spans="1:12" ht="24">
      <c r="A261" s="114"/>
      <c r="B261" s="107">
        <v>1</v>
      </c>
      <c r="C261" s="10" t="s">
        <v>890</v>
      </c>
      <c r="D261" s="118" t="s">
        <v>890</v>
      </c>
      <c r="E261" s="118" t="s">
        <v>1196</v>
      </c>
      <c r="F261" s="118" t="s">
        <v>269</v>
      </c>
      <c r="G261" s="139"/>
      <c r="H261" s="140"/>
      <c r="I261" s="11" t="s">
        <v>891</v>
      </c>
      <c r="J261" s="14">
        <v>4.28</v>
      </c>
      <c r="K261" s="109">
        <f t="shared" si="3"/>
        <v>4.28</v>
      </c>
      <c r="L261" s="115"/>
    </row>
    <row r="262" spans="1:12" ht="24">
      <c r="A262" s="114"/>
      <c r="B262" s="107">
        <v>1</v>
      </c>
      <c r="C262" s="10" t="s">
        <v>890</v>
      </c>
      <c r="D262" s="118" t="s">
        <v>890</v>
      </c>
      <c r="E262" s="118" t="s">
        <v>1197</v>
      </c>
      <c r="F262" s="118" t="s">
        <v>270</v>
      </c>
      <c r="G262" s="139"/>
      <c r="H262" s="140"/>
      <c r="I262" s="11" t="s">
        <v>891</v>
      </c>
      <c r="J262" s="14">
        <v>4.28</v>
      </c>
      <c r="K262" s="109">
        <f t="shared" si="3"/>
        <v>4.28</v>
      </c>
      <c r="L262" s="115"/>
    </row>
    <row r="263" spans="1:12" ht="24">
      <c r="A263" s="114"/>
      <c r="B263" s="107">
        <v>1</v>
      </c>
      <c r="C263" s="10" t="s">
        <v>890</v>
      </c>
      <c r="D263" s="118" t="s">
        <v>890</v>
      </c>
      <c r="E263" s="118" t="s">
        <v>1198</v>
      </c>
      <c r="F263" s="118" t="s">
        <v>311</v>
      </c>
      <c r="G263" s="139"/>
      <c r="H263" s="140"/>
      <c r="I263" s="11" t="s">
        <v>891</v>
      </c>
      <c r="J263" s="14">
        <v>4.28</v>
      </c>
      <c r="K263" s="109">
        <f t="shared" si="3"/>
        <v>4.28</v>
      </c>
      <c r="L263" s="115"/>
    </row>
    <row r="264" spans="1:12" ht="24">
      <c r="A264" s="114"/>
      <c r="B264" s="107">
        <v>2</v>
      </c>
      <c r="C264" s="10" t="s">
        <v>892</v>
      </c>
      <c r="D264" s="118" t="s">
        <v>892</v>
      </c>
      <c r="E264" s="118" t="s">
        <v>1199</v>
      </c>
      <c r="F264" s="118" t="s">
        <v>107</v>
      </c>
      <c r="G264" s="139"/>
      <c r="H264" s="140"/>
      <c r="I264" s="11" t="s">
        <v>893</v>
      </c>
      <c r="J264" s="14">
        <v>4.28</v>
      </c>
      <c r="K264" s="109">
        <f t="shared" si="3"/>
        <v>8.56</v>
      </c>
      <c r="L264" s="115"/>
    </row>
    <row r="265" spans="1:12" ht="24">
      <c r="A265" s="114"/>
      <c r="B265" s="107">
        <v>1</v>
      </c>
      <c r="C265" s="10" t="s">
        <v>894</v>
      </c>
      <c r="D265" s="118" t="s">
        <v>894</v>
      </c>
      <c r="E265" s="118" t="s">
        <v>1200</v>
      </c>
      <c r="F265" s="118" t="s">
        <v>107</v>
      </c>
      <c r="G265" s="139"/>
      <c r="H265" s="140"/>
      <c r="I265" s="11" t="s">
        <v>895</v>
      </c>
      <c r="J265" s="14">
        <v>4.1900000000000004</v>
      </c>
      <c r="K265" s="109">
        <f t="shared" si="3"/>
        <v>4.1900000000000004</v>
      </c>
      <c r="L265" s="115"/>
    </row>
    <row r="266" spans="1:12" ht="24">
      <c r="A266" s="114"/>
      <c r="B266" s="107">
        <v>1</v>
      </c>
      <c r="C266" s="10" t="s">
        <v>894</v>
      </c>
      <c r="D266" s="118" t="s">
        <v>894</v>
      </c>
      <c r="E266" s="118" t="s">
        <v>1201</v>
      </c>
      <c r="F266" s="118" t="s">
        <v>214</v>
      </c>
      <c r="G266" s="139"/>
      <c r="H266" s="140"/>
      <c r="I266" s="11" t="s">
        <v>895</v>
      </c>
      <c r="J266" s="14">
        <v>4.1900000000000004</v>
      </c>
      <c r="K266" s="109">
        <f t="shared" si="3"/>
        <v>4.1900000000000004</v>
      </c>
      <c r="L266" s="115"/>
    </row>
    <row r="267" spans="1:12" ht="24">
      <c r="A267" s="114"/>
      <c r="B267" s="107">
        <v>1</v>
      </c>
      <c r="C267" s="10" t="s">
        <v>896</v>
      </c>
      <c r="D267" s="118" t="s">
        <v>896</v>
      </c>
      <c r="E267" s="118" t="s">
        <v>1202</v>
      </c>
      <c r="F267" s="118" t="s">
        <v>107</v>
      </c>
      <c r="G267" s="139"/>
      <c r="H267" s="140"/>
      <c r="I267" s="11" t="s">
        <v>897</v>
      </c>
      <c r="J267" s="14">
        <v>4.1900000000000004</v>
      </c>
      <c r="K267" s="109">
        <f t="shared" si="3"/>
        <v>4.1900000000000004</v>
      </c>
      <c r="L267" s="115"/>
    </row>
    <row r="268" spans="1:12" ht="36">
      <c r="A268" s="114"/>
      <c r="B268" s="107">
        <v>5</v>
      </c>
      <c r="C268" s="10" t="s">
        <v>898</v>
      </c>
      <c r="D268" s="118" t="s">
        <v>898</v>
      </c>
      <c r="E268" s="118" t="s">
        <v>1203</v>
      </c>
      <c r="F268" s="118" t="s">
        <v>777</v>
      </c>
      <c r="G268" s="139"/>
      <c r="H268" s="140"/>
      <c r="I268" s="11" t="s">
        <v>899</v>
      </c>
      <c r="J268" s="14">
        <v>9.44</v>
      </c>
      <c r="K268" s="109">
        <f t="shared" si="3"/>
        <v>47.199999999999996</v>
      </c>
      <c r="L268" s="115"/>
    </row>
    <row r="269" spans="1:12" ht="24">
      <c r="A269" s="114"/>
      <c r="B269" s="108">
        <v>1</v>
      </c>
      <c r="C269" s="12" t="s">
        <v>900</v>
      </c>
      <c r="D269" s="119" t="s">
        <v>900</v>
      </c>
      <c r="E269" s="119" t="s">
        <v>1204</v>
      </c>
      <c r="F269" s="119"/>
      <c r="G269" s="151"/>
      <c r="H269" s="152"/>
      <c r="I269" s="13" t="s">
        <v>901</v>
      </c>
      <c r="J269" s="15">
        <v>9.44</v>
      </c>
      <c r="K269" s="110">
        <f t="shared" si="3"/>
        <v>9.44</v>
      </c>
      <c r="L269" s="115"/>
    </row>
    <row r="270" spans="1:12">
      <c r="A270" s="114"/>
      <c r="B270" s="126"/>
      <c r="C270" s="126"/>
      <c r="D270" s="126"/>
      <c r="E270" s="126"/>
      <c r="F270" s="126"/>
      <c r="G270" s="126"/>
      <c r="H270" s="126"/>
      <c r="I270" s="126"/>
      <c r="J270" s="127" t="s">
        <v>255</v>
      </c>
      <c r="K270" s="128">
        <f>SUM(K22:K269)</f>
        <v>6980.0299999999979</v>
      </c>
      <c r="L270" s="115"/>
    </row>
    <row r="271" spans="1:12">
      <c r="A271" s="114"/>
      <c r="B271" s="126"/>
      <c r="C271" s="126"/>
      <c r="D271" s="126"/>
      <c r="E271" s="126"/>
      <c r="F271" s="126"/>
      <c r="G271" s="126"/>
      <c r="H271" s="126"/>
      <c r="I271" s="126"/>
      <c r="J271" s="127" t="s">
        <v>952</v>
      </c>
      <c r="K271" s="128">
        <v>16.13</v>
      </c>
      <c r="L271" s="115"/>
    </row>
    <row r="272" spans="1:12">
      <c r="A272" s="114"/>
      <c r="B272" s="126"/>
      <c r="C272" s="126"/>
      <c r="D272" s="126"/>
      <c r="E272" s="126"/>
      <c r="F272" s="126"/>
      <c r="G272" s="126"/>
      <c r="H272" s="126"/>
      <c r="I272" s="126"/>
      <c r="J272" s="127" t="s">
        <v>953</v>
      </c>
      <c r="K272" s="128">
        <f>K270*-0.4</f>
        <v>-2792.0119999999993</v>
      </c>
      <c r="L272" s="115"/>
    </row>
    <row r="273" spans="1:12" outlineLevel="1">
      <c r="A273" s="114"/>
      <c r="B273" s="126"/>
      <c r="C273" s="126"/>
      <c r="D273" s="126"/>
      <c r="E273" s="126"/>
      <c r="F273" s="126"/>
      <c r="G273" s="126"/>
      <c r="H273" s="126"/>
      <c r="I273" s="126"/>
      <c r="J273" s="127" t="s">
        <v>954</v>
      </c>
      <c r="K273" s="128">
        <v>0</v>
      </c>
      <c r="L273" s="115"/>
    </row>
    <row r="274" spans="1:12">
      <c r="A274" s="114"/>
      <c r="B274" s="126"/>
      <c r="C274" s="126"/>
      <c r="D274" s="126"/>
      <c r="E274" s="126"/>
      <c r="F274" s="126"/>
      <c r="G274" s="126"/>
      <c r="H274" s="126"/>
      <c r="I274" s="126"/>
      <c r="J274" s="127" t="s">
        <v>257</v>
      </c>
      <c r="K274" s="128">
        <f>SUM(K270:K273)</f>
        <v>4204.1479999999992</v>
      </c>
      <c r="L274" s="115"/>
    </row>
    <row r="275" spans="1:12">
      <c r="A275" s="6"/>
      <c r="B275" s="7"/>
      <c r="C275" s="7"/>
      <c r="D275" s="7"/>
      <c r="E275" s="7"/>
      <c r="F275" s="7"/>
      <c r="G275" s="7"/>
      <c r="H275" s="7"/>
      <c r="I275" s="7" t="s">
        <v>1205</v>
      </c>
      <c r="J275" s="7"/>
      <c r="K275" s="7"/>
      <c r="L275" s="8"/>
    </row>
    <row r="277" spans="1:12">
      <c r="I277" s="1" t="s">
        <v>955</v>
      </c>
      <c r="J277" s="130">
        <v>6131.6299999999983</v>
      </c>
    </row>
    <row r="278" spans="1:12">
      <c r="I278" s="131" t="s">
        <v>956</v>
      </c>
      <c r="J278" s="138">
        <f>J277-K274</f>
        <v>1927.4819999999991</v>
      </c>
    </row>
    <row r="280" spans="1:12">
      <c r="I280" s="1" t="s">
        <v>715</v>
      </c>
      <c r="J280" s="91">
        <f>'Tax Invoice'!E14</f>
        <v>20.63</v>
      </c>
    </row>
    <row r="281" spans="1:12">
      <c r="I281" s="1" t="s">
        <v>705</v>
      </c>
      <c r="J281" s="91">
        <f>'Tax Invoice'!M11</f>
        <v>35.369999999999997</v>
      </c>
    </row>
    <row r="282" spans="1:12">
      <c r="I282" s="1" t="s">
        <v>708</v>
      </c>
      <c r="J282" s="91">
        <f>J284/J281</f>
        <v>2452.1225117331069</v>
      </c>
    </row>
    <row r="283" spans="1:12">
      <c r="I283" s="1" t="s">
        <v>709</v>
      </c>
      <c r="J283" s="91">
        <f>J285/J281</f>
        <v>2452.1225117331069</v>
      </c>
    </row>
    <row r="284" spans="1:12">
      <c r="I284" s="1" t="s">
        <v>706</v>
      </c>
      <c r="J284" s="91">
        <f>J285</f>
        <v>86731.573239999983</v>
      </c>
    </row>
    <row r="285" spans="1:12">
      <c r="I285" s="1" t="s">
        <v>707</v>
      </c>
      <c r="J285" s="91">
        <f>K274*J280</f>
        <v>86731.573239999983</v>
      </c>
    </row>
  </sheetData>
  <mergeCells count="252">
    <mergeCell ref="G265:H265"/>
    <mergeCell ref="G266:H266"/>
    <mergeCell ref="G267:H267"/>
    <mergeCell ref="G268:H268"/>
    <mergeCell ref="G269:H269"/>
    <mergeCell ref="G260:H260"/>
    <mergeCell ref="G261:H261"/>
    <mergeCell ref="G262:H262"/>
    <mergeCell ref="G263:H263"/>
    <mergeCell ref="G264:H264"/>
    <mergeCell ref="G255:H255"/>
    <mergeCell ref="G256:H256"/>
    <mergeCell ref="G257:H257"/>
    <mergeCell ref="G258:H258"/>
    <mergeCell ref="G259:H259"/>
    <mergeCell ref="G250:H250"/>
    <mergeCell ref="G251:H251"/>
    <mergeCell ref="G252:H252"/>
    <mergeCell ref="G253:H253"/>
    <mergeCell ref="G254:H254"/>
    <mergeCell ref="G245:H245"/>
    <mergeCell ref="G246:H246"/>
    <mergeCell ref="G247:H247"/>
    <mergeCell ref="G248:H248"/>
    <mergeCell ref="G249:H249"/>
    <mergeCell ref="G240:H240"/>
    <mergeCell ref="G241:H241"/>
    <mergeCell ref="G242:H242"/>
    <mergeCell ref="G243:H243"/>
    <mergeCell ref="G244:H244"/>
    <mergeCell ref="G235:H235"/>
    <mergeCell ref="G236:H236"/>
    <mergeCell ref="G237:H237"/>
    <mergeCell ref="G238:H238"/>
    <mergeCell ref="G239:H239"/>
    <mergeCell ref="G230:H230"/>
    <mergeCell ref="G231:H231"/>
    <mergeCell ref="G232:H232"/>
    <mergeCell ref="G233:H233"/>
    <mergeCell ref="G234:H234"/>
    <mergeCell ref="G225:H225"/>
    <mergeCell ref="G226:H226"/>
    <mergeCell ref="G227:H227"/>
    <mergeCell ref="G228:H228"/>
    <mergeCell ref="G229:H229"/>
    <mergeCell ref="G220:H220"/>
    <mergeCell ref="G221:H221"/>
    <mergeCell ref="G222:H222"/>
    <mergeCell ref="G223:H223"/>
    <mergeCell ref="G224:H224"/>
    <mergeCell ref="G215:H215"/>
    <mergeCell ref="G216:H216"/>
    <mergeCell ref="G217:H217"/>
    <mergeCell ref="G218:H218"/>
    <mergeCell ref="G219:H219"/>
    <mergeCell ref="G210:H210"/>
    <mergeCell ref="G211:H211"/>
    <mergeCell ref="G212:H212"/>
    <mergeCell ref="G213:H213"/>
    <mergeCell ref="G214:H214"/>
    <mergeCell ref="G205:H205"/>
    <mergeCell ref="G206:H206"/>
    <mergeCell ref="G207:H207"/>
    <mergeCell ref="G208:H208"/>
    <mergeCell ref="G209:H209"/>
    <mergeCell ref="G200:H200"/>
    <mergeCell ref="G201:H201"/>
    <mergeCell ref="G202:H202"/>
    <mergeCell ref="G203:H203"/>
    <mergeCell ref="G204:H204"/>
    <mergeCell ref="G195:H195"/>
    <mergeCell ref="G196:H196"/>
    <mergeCell ref="G197:H197"/>
    <mergeCell ref="G198:H198"/>
    <mergeCell ref="G199:H199"/>
    <mergeCell ref="G190:H190"/>
    <mergeCell ref="G191:H191"/>
    <mergeCell ref="G192:H192"/>
    <mergeCell ref="G193:H193"/>
    <mergeCell ref="G194:H194"/>
    <mergeCell ref="G185:H185"/>
    <mergeCell ref="G186:H186"/>
    <mergeCell ref="G187:H187"/>
    <mergeCell ref="G188:H188"/>
    <mergeCell ref="G189:H189"/>
    <mergeCell ref="G180:H180"/>
    <mergeCell ref="G181:H181"/>
    <mergeCell ref="G182:H182"/>
    <mergeCell ref="G183:H183"/>
    <mergeCell ref="G184:H184"/>
    <mergeCell ref="G175:H175"/>
    <mergeCell ref="G176:H176"/>
    <mergeCell ref="G177:H177"/>
    <mergeCell ref="G178:H178"/>
    <mergeCell ref="G179:H179"/>
    <mergeCell ref="G170:H170"/>
    <mergeCell ref="G171:H171"/>
    <mergeCell ref="G172:H172"/>
    <mergeCell ref="G173:H173"/>
    <mergeCell ref="G174:H174"/>
    <mergeCell ref="G165:H165"/>
    <mergeCell ref="G166:H166"/>
    <mergeCell ref="G167:H167"/>
    <mergeCell ref="G168:H168"/>
    <mergeCell ref="G169:H169"/>
    <mergeCell ref="G160:H160"/>
    <mergeCell ref="G161:H161"/>
    <mergeCell ref="G162:H162"/>
    <mergeCell ref="G163:H163"/>
    <mergeCell ref="G164:H164"/>
    <mergeCell ref="G155:H155"/>
    <mergeCell ref="G156:H156"/>
    <mergeCell ref="G157:H157"/>
    <mergeCell ref="G158:H158"/>
    <mergeCell ref="G159:H159"/>
    <mergeCell ref="G150:H150"/>
    <mergeCell ref="G151:H151"/>
    <mergeCell ref="G152:H152"/>
    <mergeCell ref="G153:H153"/>
    <mergeCell ref="G154:H154"/>
    <mergeCell ref="G145:H145"/>
    <mergeCell ref="G146:H146"/>
    <mergeCell ref="G147:H147"/>
    <mergeCell ref="G148:H148"/>
    <mergeCell ref="G149:H149"/>
    <mergeCell ref="G140:H140"/>
    <mergeCell ref="G141:H141"/>
    <mergeCell ref="G142:H142"/>
    <mergeCell ref="G143:H143"/>
    <mergeCell ref="G144:H144"/>
    <mergeCell ref="G135:H135"/>
    <mergeCell ref="G136:H136"/>
    <mergeCell ref="G137:H137"/>
    <mergeCell ref="G138:H138"/>
    <mergeCell ref="G139:H139"/>
    <mergeCell ref="G130:H130"/>
    <mergeCell ref="G131:H131"/>
    <mergeCell ref="G132:H132"/>
    <mergeCell ref="G133:H133"/>
    <mergeCell ref="G134:H134"/>
    <mergeCell ref="G125:H125"/>
    <mergeCell ref="G126:H126"/>
    <mergeCell ref="G127:H127"/>
    <mergeCell ref="G128:H128"/>
    <mergeCell ref="G129:H129"/>
    <mergeCell ref="G120:H120"/>
    <mergeCell ref="G121:H121"/>
    <mergeCell ref="G122:H122"/>
    <mergeCell ref="G123:H123"/>
    <mergeCell ref="G124:H124"/>
    <mergeCell ref="G115:H115"/>
    <mergeCell ref="G116:H116"/>
    <mergeCell ref="G117:H117"/>
    <mergeCell ref="G118:H118"/>
    <mergeCell ref="G119:H119"/>
    <mergeCell ref="G110:H110"/>
    <mergeCell ref="G111:H111"/>
    <mergeCell ref="G112:H112"/>
    <mergeCell ref="G113:H113"/>
    <mergeCell ref="G114:H114"/>
    <mergeCell ref="G105:H105"/>
    <mergeCell ref="G106:H106"/>
    <mergeCell ref="G107:H107"/>
    <mergeCell ref="G108:H108"/>
    <mergeCell ref="G109:H109"/>
    <mergeCell ref="G100:H100"/>
    <mergeCell ref="G101:H101"/>
    <mergeCell ref="G102:H102"/>
    <mergeCell ref="G103:H103"/>
    <mergeCell ref="G104:H104"/>
    <mergeCell ref="G95:H95"/>
    <mergeCell ref="G96:H96"/>
    <mergeCell ref="G97:H97"/>
    <mergeCell ref="G98:H98"/>
    <mergeCell ref="G99:H99"/>
    <mergeCell ref="G90:H90"/>
    <mergeCell ref="G91:H91"/>
    <mergeCell ref="G92:H92"/>
    <mergeCell ref="G93:H93"/>
    <mergeCell ref="G94:H94"/>
    <mergeCell ref="G85:H85"/>
    <mergeCell ref="G86:H86"/>
    <mergeCell ref="G87:H87"/>
    <mergeCell ref="G88:H88"/>
    <mergeCell ref="G89:H89"/>
    <mergeCell ref="G80:H80"/>
    <mergeCell ref="G81:H81"/>
    <mergeCell ref="G82:H82"/>
    <mergeCell ref="G83:H83"/>
    <mergeCell ref="G84:H84"/>
    <mergeCell ref="G75:H75"/>
    <mergeCell ref="G76:H76"/>
    <mergeCell ref="G77:H77"/>
    <mergeCell ref="G78:H78"/>
    <mergeCell ref="G79:H79"/>
    <mergeCell ref="G70:H70"/>
    <mergeCell ref="G71:H71"/>
    <mergeCell ref="G72:H72"/>
    <mergeCell ref="G73:H73"/>
    <mergeCell ref="G74:H74"/>
    <mergeCell ref="G65:H65"/>
    <mergeCell ref="G66:H66"/>
    <mergeCell ref="G67:H67"/>
    <mergeCell ref="G68:H68"/>
    <mergeCell ref="G69:H69"/>
    <mergeCell ref="G60:H60"/>
    <mergeCell ref="G61:H61"/>
    <mergeCell ref="G62:H62"/>
    <mergeCell ref="G63:H63"/>
    <mergeCell ref="G64:H64"/>
    <mergeCell ref="G55:H55"/>
    <mergeCell ref="G56:H56"/>
    <mergeCell ref="G57:H57"/>
    <mergeCell ref="G58:H58"/>
    <mergeCell ref="G59:H59"/>
    <mergeCell ref="G50:H50"/>
    <mergeCell ref="G51:H51"/>
    <mergeCell ref="G52:H52"/>
    <mergeCell ref="G53:H53"/>
    <mergeCell ref="G54:H54"/>
    <mergeCell ref="G45:H45"/>
    <mergeCell ref="G46:H46"/>
    <mergeCell ref="G47:H47"/>
    <mergeCell ref="G48:H48"/>
    <mergeCell ref="G49:H49"/>
    <mergeCell ref="G40:H40"/>
    <mergeCell ref="G41:H41"/>
    <mergeCell ref="G42:H42"/>
    <mergeCell ref="G43:H43"/>
    <mergeCell ref="G44:H44"/>
    <mergeCell ref="G35:H35"/>
    <mergeCell ref="G36:H36"/>
    <mergeCell ref="G37:H37"/>
    <mergeCell ref="G38:H38"/>
    <mergeCell ref="G39:H39"/>
    <mergeCell ref="K10:K11"/>
    <mergeCell ref="K14:K15"/>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s>
  <printOptions horizontalCentered="1"/>
  <pageMargins left="0.11" right="0.11" top="0.32" bottom="0.31" header="0.17" footer="0.12000000000000001"/>
  <pageSetup paperSize="9" scale="65"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6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4065</v>
      </c>
      <c r="O1" t="s">
        <v>144</v>
      </c>
      <c r="T1" t="s">
        <v>255</v>
      </c>
      <c r="U1">
        <v>7007.5799999999981</v>
      </c>
    </row>
    <row r="2" spans="1:21" ht="15.75">
      <c r="A2" s="114"/>
      <c r="B2" s="124" t="s">
        <v>134</v>
      </c>
      <c r="C2" s="120"/>
      <c r="D2" s="120"/>
      <c r="E2" s="120"/>
      <c r="F2" s="120"/>
      <c r="G2" s="120"/>
      <c r="H2" s="120"/>
      <c r="I2" s="125" t="s">
        <v>140</v>
      </c>
      <c r="J2" s="115"/>
      <c r="T2" t="s">
        <v>184</v>
      </c>
      <c r="U2">
        <v>875.95</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7883.5299999999979</v>
      </c>
    </row>
    <row r="5" spans="1:21">
      <c r="A5" s="114"/>
      <c r="B5" s="121" t="s">
        <v>137</v>
      </c>
      <c r="C5" s="120"/>
      <c r="D5" s="120"/>
      <c r="E5" s="120"/>
      <c r="F5" s="120"/>
      <c r="G5" s="120"/>
      <c r="H5" s="120"/>
      <c r="I5" s="120"/>
      <c r="J5" s="115"/>
      <c r="S5" t="s">
        <v>945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716</v>
      </c>
      <c r="C10" s="120"/>
      <c r="D10" s="120"/>
      <c r="E10" s="115"/>
      <c r="F10" s="116"/>
      <c r="G10" s="116" t="s">
        <v>719</v>
      </c>
      <c r="H10" s="120"/>
      <c r="I10" s="141"/>
      <c r="J10" s="115"/>
    </row>
    <row r="11" spans="1:21">
      <c r="A11" s="114"/>
      <c r="B11" s="114" t="s">
        <v>717</v>
      </c>
      <c r="C11" s="120"/>
      <c r="D11" s="120"/>
      <c r="E11" s="115"/>
      <c r="F11" s="116"/>
      <c r="G11" s="116" t="s">
        <v>720</v>
      </c>
      <c r="H11" s="120"/>
      <c r="I11" s="142"/>
      <c r="J11" s="115"/>
    </row>
    <row r="12" spans="1:21">
      <c r="A12" s="114"/>
      <c r="B12" s="114" t="s">
        <v>718</v>
      </c>
      <c r="C12" s="120"/>
      <c r="D12" s="120"/>
      <c r="E12" s="115"/>
      <c r="F12" s="116"/>
      <c r="G12" s="116" t="s">
        <v>721</v>
      </c>
      <c r="H12" s="120"/>
      <c r="I12" s="120"/>
      <c r="J12" s="115"/>
    </row>
    <row r="13" spans="1:21">
      <c r="A13" s="114"/>
      <c r="B13" s="114" t="s">
        <v>710</v>
      </c>
      <c r="C13" s="120"/>
      <c r="D13" s="120"/>
      <c r="E13" s="115"/>
      <c r="F13" s="116"/>
      <c r="G13" s="116" t="s">
        <v>722</v>
      </c>
      <c r="H13" s="120"/>
      <c r="I13" s="99" t="s">
        <v>11</v>
      </c>
      <c r="J13" s="115"/>
    </row>
    <row r="14" spans="1:21">
      <c r="A14" s="114"/>
      <c r="B14" s="114" t="s">
        <v>711</v>
      </c>
      <c r="C14" s="120"/>
      <c r="D14" s="120"/>
      <c r="E14" s="115"/>
      <c r="F14" s="116"/>
      <c r="G14" s="116" t="s">
        <v>711</v>
      </c>
      <c r="H14" s="120"/>
      <c r="I14" s="143">
        <v>45179</v>
      </c>
      <c r="J14" s="115"/>
    </row>
    <row r="15" spans="1:21">
      <c r="A15" s="114"/>
      <c r="B15" s="6" t="s">
        <v>6</v>
      </c>
      <c r="C15" s="7"/>
      <c r="D15" s="7"/>
      <c r="E15" s="8"/>
      <c r="F15" s="116"/>
      <c r="G15" s="9" t="s">
        <v>6</v>
      </c>
      <c r="H15" s="120"/>
      <c r="I15" s="144"/>
      <c r="J15" s="115"/>
    </row>
    <row r="16" spans="1:21">
      <c r="A16" s="114"/>
      <c r="B16" s="120"/>
      <c r="C16" s="120"/>
      <c r="D16" s="120"/>
      <c r="E16" s="120"/>
      <c r="F16" s="120"/>
      <c r="G16" s="120"/>
      <c r="H16" s="123" t="s">
        <v>142</v>
      </c>
      <c r="I16" s="129">
        <v>39933</v>
      </c>
      <c r="J16" s="115"/>
    </row>
    <row r="17" spans="1:16">
      <c r="A17" s="114"/>
      <c r="B17" s="120" t="s">
        <v>723</v>
      </c>
      <c r="C17" s="120"/>
      <c r="D17" s="120"/>
      <c r="E17" s="120"/>
      <c r="F17" s="120"/>
      <c r="G17" s="120"/>
      <c r="H17" s="123" t="s">
        <v>143</v>
      </c>
      <c r="I17" s="129"/>
      <c r="J17" s="115"/>
    </row>
    <row r="18" spans="1:16" ht="18">
      <c r="A18" s="114"/>
      <c r="B18" s="120" t="s">
        <v>712</v>
      </c>
      <c r="C18" s="120"/>
      <c r="D18" s="120"/>
      <c r="E18" s="120"/>
      <c r="F18" s="120"/>
      <c r="G18" s="120"/>
      <c r="H18" s="122" t="s">
        <v>258</v>
      </c>
      <c r="I18" s="104" t="s">
        <v>168</v>
      </c>
      <c r="J18" s="115"/>
    </row>
    <row r="19" spans="1:16">
      <c r="A19" s="114"/>
      <c r="B19" s="120"/>
      <c r="C19" s="120"/>
      <c r="D19" s="120"/>
      <c r="E19" s="120"/>
      <c r="F19" s="120"/>
      <c r="G19" s="120"/>
      <c r="H19" s="120"/>
      <c r="I19" s="120"/>
      <c r="J19" s="115"/>
      <c r="P19">
        <v>45179</v>
      </c>
    </row>
    <row r="20" spans="1:16">
      <c r="A20" s="114"/>
      <c r="B20" s="100" t="s">
        <v>198</v>
      </c>
      <c r="C20" s="100" t="s">
        <v>199</v>
      </c>
      <c r="D20" s="117" t="s">
        <v>200</v>
      </c>
      <c r="E20" s="145" t="s">
        <v>201</v>
      </c>
      <c r="F20" s="146"/>
      <c r="G20" s="100" t="s">
        <v>169</v>
      </c>
      <c r="H20" s="100" t="s">
        <v>202</v>
      </c>
      <c r="I20" s="100" t="s">
        <v>21</v>
      </c>
      <c r="J20" s="115"/>
    </row>
    <row r="21" spans="1:16">
      <c r="A21" s="114"/>
      <c r="B21" s="105"/>
      <c r="C21" s="105"/>
      <c r="D21" s="106"/>
      <c r="E21" s="147"/>
      <c r="F21" s="148"/>
      <c r="G21" s="105" t="s">
        <v>141</v>
      </c>
      <c r="H21" s="105"/>
      <c r="I21" s="105"/>
      <c r="J21" s="115"/>
    </row>
    <row r="22" spans="1:16" ht="168">
      <c r="A22" s="114"/>
      <c r="B22" s="107">
        <v>10</v>
      </c>
      <c r="C22" s="10" t="s">
        <v>724</v>
      </c>
      <c r="D22" s="118" t="s">
        <v>273</v>
      </c>
      <c r="E22" s="139"/>
      <c r="F22" s="140"/>
      <c r="G22" s="11" t="s">
        <v>946</v>
      </c>
      <c r="H22" s="14">
        <v>0.3</v>
      </c>
      <c r="I22" s="109">
        <f t="shared" ref="I22:I85" si="0">H22*B22</f>
        <v>3</v>
      </c>
      <c r="J22" s="115"/>
    </row>
    <row r="23" spans="1:16" ht="168">
      <c r="A23" s="114"/>
      <c r="B23" s="107">
        <v>10</v>
      </c>
      <c r="C23" s="10" t="s">
        <v>724</v>
      </c>
      <c r="D23" s="118" t="s">
        <v>583</v>
      </c>
      <c r="E23" s="139"/>
      <c r="F23" s="140"/>
      <c r="G23" s="11" t="s">
        <v>946</v>
      </c>
      <c r="H23" s="14">
        <v>0.3</v>
      </c>
      <c r="I23" s="109">
        <f t="shared" si="0"/>
        <v>3</v>
      </c>
      <c r="J23" s="115"/>
    </row>
    <row r="24" spans="1:16" ht="168">
      <c r="A24" s="114"/>
      <c r="B24" s="107">
        <v>5</v>
      </c>
      <c r="C24" s="10" t="s">
        <v>724</v>
      </c>
      <c r="D24" s="118" t="s">
        <v>673</v>
      </c>
      <c r="E24" s="139"/>
      <c r="F24" s="140"/>
      <c r="G24" s="11" t="s">
        <v>946</v>
      </c>
      <c r="H24" s="14">
        <v>0.3</v>
      </c>
      <c r="I24" s="109">
        <f t="shared" si="0"/>
        <v>1.5</v>
      </c>
      <c r="J24" s="115"/>
    </row>
    <row r="25" spans="1:16" ht="168">
      <c r="A25" s="114"/>
      <c r="B25" s="107">
        <v>10</v>
      </c>
      <c r="C25" s="10" t="s">
        <v>724</v>
      </c>
      <c r="D25" s="118" t="s">
        <v>725</v>
      </c>
      <c r="E25" s="139"/>
      <c r="F25" s="140"/>
      <c r="G25" s="11" t="s">
        <v>946</v>
      </c>
      <c r="H25" s="14">
        <v>0.3</v>
      </c>
      <c r="I25" s="109">
        <f t="shared" si="0"/>
        <v>3</v>
      </c>
      <c r="J25" s="115"/>
    </row>
    <row r="26" spans="1:16" ht="108">
      <c r="A26" s="114"/>
      <c r="B26" s="107">
        <v>10</v>
      </c>
      <c r="C26" s="10" t="s">
        <v>726</v>
      </c>
      <c r="D26" s="118" t="s">
        <v>25</v>
      </c>
      <c r="E26" s="139" t="s">
        <v>273</v>
      </c>
      <c r="F26" s="140"/>
      <c r="G26" s="11" t="s">
        <v>727</v>
      </c>
      <c r="H26" s="14">
        <v>0.37</v>
      </c>
      <c r="I26" s="109">
        <f t="shared" si="0"/>
        <v>3.7</v>
      </c>
      <c r="J26" s="115"/>
    </row>
    <row r="27" spans="1:16" ht="108">
      <c r="A27" s="114"/>
      <c r="B27" s="107">
        <v>10</v>
      </c>
      <c r="C27" s="10" t="s">
        <v>726</v>
      </c>
      <c r="D27" s="118" t="s">
        <v>26</v>
      </c>
      <c r="E27" s="139" t="s">
        <v>273</v>
      </c>
      <c r="F27" s="140"/>
      <c r="G27" s="11" t="s">
        <v>727</v>
      </c>
      <c r="H27" s="14">
        <v>0.37</v>
      </c>
      <c r="I27" s="109">
        <f t="shared" si="0"/>
        <v>3.7</v>
      </c>
      <c r="J27" s="115"/>
    </row>
    <row r="28" spans="1:16" ht="108">
      <c r="A28" s="114"/>
      <c r="B28" s="107">
        <v>20</v>
      </c>
      <c r="C28" s="10" t="s">
        <v>726</v>
      </c>
      <c r="D28" s="118" t="s">
        <v>26</v>
      </c>
      <c r="E28" s="139" t="s">
        <v>110</v>
      </c>
      <c r="F28" s="140"/>
      <c r="G28" s="11" t="s">
        <v>727</v>
      </c>
      <c r="H28" s="14">
        <v>0.37</v>
      </c>
      <c r="I28" s="109">
        <f t="shared" si="0"/>
        <v>7.4</v>
      </c>
      <c r="J28" s="115"/>
    </row>
    <row r="29" spans="1:16" ht="156">
      <c r="A29" s="114"/>
      <c r="B29" s="107">
        <v>5</v>
      </c>
      <c r="C29" s="10" t="s">
        <v>728</v>
      </c>
      <c r="D29" s="118" t="s">
        <v>583</v>
      </c>
      <c r="E29" s="139"/>
      <c r="F29" s="140"/>
      <c r="G29" s="11" t="s">
        <v>947</v>
      </c>
      <c r="H29" s="14">
        <v>0.32</v>
      </c>
      <c r="I29" s="109">
        <f t="shared" si="0"/>
        <v>1.6</v>
      </c>
      <c r="J29" s="115"/>
    </row>
    <row r="30" spans="1:16" ht="156">
      <c r="A30" s="114"/>
      <c r="B30" s="107">
        <v>5</v>
      </c>
      <c r="C30" s="10" t="s">
        <v>728</v>
      </c>
      <c r="D30" s="118" t="s">
        <v>729</v>
      </c>
      <c r="E30" s="139"/>
      <c r="F30" s="140"/>
      <c r="G30" s="11" t="s">
        <v>947</v>
      </c>
      <c r="H30" s="14">
        <v>0.32</v>
      </c>
      <c r="I30" s="109">
        <f t="shared" si="0"/>
        <v>1.6</v>
      </c>
      <c r="J30" s="115"/>
    </row>
    <row r="31" spans="1:16" ht="156">
      <c r="A31" s="114"/>
      <c r="B31" s="107">
        <v>5</v>
      </c>
      <c r="C31" s="10" t="s">
        <v>728</v>
      </c>
      <c r="D31" s="118" t="s">
        <v>725</v>
      </c>
      <c r="E31" s="139"/>
      <c r="F31" s="140"/>
      <c r="G31" s="11" t="s">
        <v>947</v>
      </c>
      <c r="H31" s="14">
        <v>0.32</v>
      </c>
      <c r="I31" s="109">
        <f t="shared" si="0"/>
        <v>1.6</v>
      </c>
      <c r="J31" s="115"/>
    </row>
    <row r="32" spans="1:16" ht="144">
      <c r="A32" s="114"/>
      <c r="B32" s="107">
        <v>2</v>
      </c>
      <c r="C32" s="10" t="s">
        <v>102</v>
      </c>
      <c r="D32" s="118" t="s">
        <v>35</v>
      </c>
      <c r="E32" s="139" t="s">
        <v>107</v>
      </c>
      <c r="F32" s="140"/>
      <c r="G32" s="11" t="s">
        <v>730</v>
      </c>
      <c r="H32" s="14">
        <v>1.77</v>
      </c>
      <c r="I32" s="109">
        <f t="shared" si="0"/>
        <v>3.54</v>
      </c>
      <c r="J32" s="115"/>
    </row>
    <row r="33" spans="1:10" ht="144">
      <c r="A33" s="114"/>
      <c r="B33" s="107">
        <v>2</v>
      </c>
      <c r="C33" s="10" t="s">
        <v>102</v>
      </c>
      <c r="D33" s="118" t="s">
        <v>35</v>
      </c>
      <c r="E33" s="139" t="s">
        <v>214</v>
      </c>
      <c r="F33" s="140"/>
      <c r="G33" s="11" t="s">
        <v>730</v>
      </c>
      <c r="H33" s="14">
        <v>1.77</v>
      </c>
      <c r="I33" s="109">
        <f t="shared" si="0"/>
        <v>3.54</v>
      </c>
      <c r="J33" s="115"/>
    </row>
    <row r="34" spans="1:10" ht="156">
      <c r="A34" s="114"/>
      <c r="B34" s="107">
        <v>5</v>
      </c>
      <c r="C34" s="10" t="s">
        <v>731</v>
      </c>
      <c r="D34" s="118" t="s">
        <v>635</v>
      </c>
      <c r="E34" s="139"/>
      <c r="F34" s="140"/>
      <c r="G34" s="11" t="s">
        <v>948</v>
      </c>
      <c r="H34" s="14">
        <v>0.32</v>
      </c>
      <c r="I34" s="109">
        <f t="shared" si="0"/>
        <v>1.6</v>
      </c>
      <c r="J34" s="115"/>
    </row>
    <row r="35" spans="1:10" ht="156">
      <c r="A35" s="114"/>
      <c r="B35" s="107">
        <v>5</v>
      </c>
      <c r="C35" s="10" t="s">
        <v>731</v>
      </c>
      <c r="D35" s="118" t="s">
        <v>732</v>
      </c>
      <c r="E35" s="139"/>
      <c r="F35" s="140"/>
      <c r="G35" s="11" t="s">
        <v>948</v>
      </c>
      <c r="H35" s="14">
        <v>0.32</v>
      </c>
      <c r="I35" s="109">
        <f t="shared" si="0"/>
        <v>1.6</v>
      </c>
      <c r="J35" s="115"/>
    </row>
    <row r="36" spans="1:10" ht="96">
      <c r="A36" s="114"/>
      <c r="B36" s="107">
        <v>30</v>
      </c>
      <c r="C36" s="10" t="s">
        <v>733</v>
      </c>
      <c r="D36" s="118" t="s">
        <v>734</v>
      </c>
      <c r="E36" s="139"/>
      <c r="F36" s="140"/>
      <c r="G36" s="11" t="s">
        <v>735</v>
      </c>
      <c r="H36" s="14">
        <v>0.48</v>
      </c>
      <c r="I36" s="109">
        <f t="shared" si="0"/>
        <v>14.399999999999999</v>
      </c>
      <c r="J36" s="115"/>
    </row>
    <row r="37" spans="1:10" ht="204">
      <c r="A37" s="114"/>
      <c r="B37" s="107">
        <v>10</v>
      </c>
      <c r="C37" s="10" t="s">
        <v>736</v>
      </c>
      <c r="D37" s="118" t="s">
        <v>28</v>
      </c>
      <c r="E37" s="139" t="s">
        <v>107</v>
      </c>
      <c r="F37" s="140"/>
      <c r="G37" s="11" t="s">
        <v>737</v>
      </c>
      <c r="H37" s="14">
        <v>2.96</v>
      </c>
      <c r="I37" s="109">
        <f t="shared" si="0"/>
        <v>29.6</v>
      </c>
      <c r="J37" s="115"/>
    </row>
    <row r="38" spans="1:10" ht="204">
      <c r="A38" s="114"/>
      <c r="B38" s="107">
        <v>5</v>
      </c>
      <c r="C38" s="10" t="s">
        <v>736</v>
      </c>
      <c r="D38" s="118" t="s">
        <v>28</v>
      </c>
      <c r="E38" s="139" t="s">
        <v>210</v>
      </c>
      <c r="F38" s="140"/>
      <c r="G38" s="11" t="s">
        <v>737</v>
      </c>
      <c r="H38" s="14">
        <v>2.96</v>
      </c>
      <c r="I38" s="109">
        <f t="shared" si="0"/>
        <v>14.8</v>
      </c>
      <c r="J38" s="115"/>
    </row>
    <row r="39" spans="1:10" ht="204">
      <c r="A39" s="114"/>
      <c r="B39" s="107">
        <v>5</v>
      </c>
      <c r="C39" s="10" t="s">
        <v>736</v>
      </c>
      <c r="D39" s="118" t="s">
        <v>28</v>
      </c>
      <c r="E39" s="139" t="s">
        <v>212</v>
      </c>
      <c r="F39" s="140"/>
      <c r="G39" s="11" t="s">
        <v>737</v>
      </c>
      <c r="H39" s="14">
        <v>2.96</v>
      </c>
      <c r="I39" s="109">
        <f t="shared" si="0"/>
        <v>14.8</v>
      </c>
      <c r="J39" s="115"/>
    </row>
    <row r="40" spans="1:10" ht="204">
      <c r="A40" s="114"/>
      <c r="B40" s="107">
        <v>5</v>
      </c>
      <c r="C40" s="10" t="s">
        <v>736</v>
      </c>
      <c r="D40" s="118" t="s">
        <v>28</v>
      </c>
      <c r="E40" s="139" t="s">
        <v>263</v>
      </c>
      <c r="F40" s="140"/>
      <c r="G40" s="11" t="s">
        <v>737</v>
      </c>
      <c r="H40" s="14">
        <v>2.96</v>
      </c>
      <c r="I40" s="109">
        <f t="shared" si="0"/>
        <v>14.8</v>
      </c>
      <c r="J40" s="115"/>
    </row>
    <row r="41" spans="1:10" ht="204">
      <c r="A41" s="114"/>
      <c r="B41" s="107">
        <v>5</v>
      </c>
      <c r="C41" s="10" t="s">
        <v>736</v>
      </c>
      <c r="D41" s="118" t="s">
        <v>28</v>
      </c>
      <c r="E41" s="139" t="s">
        <v>266</v>
      </c>
      <c r="F41" s="140"/>
      <c r="G41" s="11" t="s">
        <v>737</v>
      </c>
      <c r="H41" s="14">
        <v>2.96</v>
      </c>
      <c r="I41" s="109">
        <f t="shared" si="0"/>
        <v>14.8</v>
      </c>
      <c r="J41" s="115"/>
    </row>
    <row r="42" spans="1:10" ht="156">
      <c r="A42" s="114"/>
      <c r="B42" s="107">
        <v>5</v>
      </c>
      <c r="C42" s="10" t="s">
        <v>738</v>
      </c>
      <c r="D42" s="118" t="s">
        <v>110</v>
      </c>
      <c r="E42" s="139"/>
      <c r="F42" s="140"/>
      <c r="G42" s="11" t="s">
        <v>949</v>
      </c>
      <c r="H42" s="14">
        <v>0.3</v>
      </c>
      <c r="I42" s="109">
        <f t="shared" si="0"/>
        <v>1.5</v>
      </c>
      <c r="J42" s="115"/>
    </row>
    <row r="43" spans="1:10" ht="156">
      <c r="A43" s="114"/>
      <c r="B43" s="107">
        <v>5</v>
      </c>
      <c r="C43" s="10" t="s">
        <v>738</v>
      </c>
      <c r="D43" s="118" t="s">
        <v>484</v>
      </c>
      <c r="E43" s="139"/>
      <c r="F43" s="140"/>
      <c r="G43" s="11" t="s">
        <v>949</v>
      </c>
      <c r="H43" s="14">
        <v>0.3</v>
      </c>
      <c r="I43" s="109">
        <f t="shared" si="0"/>
        <v>1.5</v>
      </c>
      <c r="J43" s="115"/>
    </row>
    <row r="44" spans="1:10" ht="156">
      <c r="A44" s="114"/>
      <c r="B44" s="107">
        <v>5</v>
      </c>
      <c r="C44" s="10" t="s">
        <v>738</v>
      </c>
      <c r="D44" s="118" t="s">
        <v>725</v>
      </c>
      <c r="E44" s="139"/>
      <c r="F44" s="140"/>
      <c r="G44" s="11" t="s">
        <v>949</v>
      </c>
      <c r="H44" s="14">
        <v>0.3</v>
      </c>
      <c r="I44" s="109">
        <f t="shared" si="0"/>
        <v>1.5</v>
      </c>
      <c r="J44" s="115"/>
    </row>
    <row r="45" spans="1:10" ht="108">
      <c r="A45" s="114"/>
      <c r="B45" s="107">
        <v>50</v>
      </c>
      <c r="C45" s="10" t="s">
        <v>30</v>
      </c>
      <c r="D45" s="118" t="s">
        <v>31</v>
      </c>
      <c r="E45" s="139"/>
      <c r="F45" s="140"/>
      <c r="G45" s="11" t="s">
        <v>739</v>
      </c>
      <c r="H45" s="14">
        <v>0.45</v>
      </c>
      <c r="I45" s="109">
        <f t="shared" si="0"/>
        <v>22.5</v>
      </c>
      <c r="J45" s="115"/>
    </row>
    <row r="46" spans="1:10" ht="108">
      <c r="A46" s="114"/>
      <c r="B46" s="107">
        <v>50</v>
      </c>
      <c r="C46" s="10" t="s">
        <v>30</v>
      </c>
      <c r="D46" s="118" t="s">
        <v>33</v>
      </c>
      <c r="E46" s="139"/>
      <c r="F46" s="140"/>
      <c r="G46" s="11" t="s">
        <v>739</v>
      </c>
      <c r="H46" s="14">
        <v>0.45</v>
      </c>
      <c r="I46" s="109">
        <f t="shared" si="0"/>
        <v>22.5</v>
      </c>
      <c r="J46" s="115"/>
    </row>
    <row r="47" spans="1:10" ht="144">
      <c r="A47" s="114"/>
      <c r="B47" s="107">
        <v>2</v>
      </c>
      <c r="C47" s="10" t="s">
        <v>740</v>
      </c>
      <c r="D47" s="118" t="s">
        <v>35</v>
      </c>
      <c r="E47" s="139" t="s">
        <v>273</v>
      </c>
      <c r="F47" s="140"/>
      <c r="G47" s="11" t="s">
        <v>741</v>
      </c>
      <c r="H47" s="14">
        <v>1.32</v>
      </c>
      <c r="I47" s="109">
        <f t="shared" si="0"/>
        <v>2.64</v>
      </c>
      <c r="J47" s="115"/>
    </row>
    <row r="48" spans="1:10" ht="144">
      <c r="A48" s="114"/>
      <c r="B48" s="107">
        <v>2</v>
      </c>
      <c r="C48" s="10" t="s">
        <v>740</v>
      </c>
      <c r="D48" s="118" t="s">
        <v>37</v>
      </c>
      <c r="E48" s="139" t="s">
        <v>273</v>
      </c>
      <c r="F48" s="140"/>
      <c r="G48" s="11" t="s">
        <v>741</v>
      </c>
      <c r="H48" s="14">
        <v>1.32</v>
      </c>
      <c r="I48" s="109">
        <f t="shared" si="0"/>
        <v>2.64</v>
      </c>
      <c r="J48" s="115"/>
    </row>
    <row r="49" spans="1:10" ht="144">
      <c r="A49" s="114"/>
      <c r="B49" s="107">
        <v>2</v>
      </c>
      <c r="C49" s="10" t="s">
        <v>740</v>
      </c>
      <c r="D49" s="118" t="s">
        <v>37</v>
      </c>
      <c r="E49" s="139" t="s">
        <v>742</v>
      </c>
      <c r="F49" s="140"/>
      <c r="G49" s="11" t="s">
        <v>741</v>
      </c>
      <c r="H49" s="14">
        <v>1.32</v>
      </c>
      <c r="I49" s="109">
        <f t="shared" si="0"/>
        <v>2.64</v>
      </c>
      <c r="J49" s="115"/>
    </row>
    <row r="50" spans="1:10" ht="156">
      <c r="A50" s="114"/>
      <c r="B50" s="107">
        <v>4</v>
      </c>
      <c r="C50" s="10" t="s">
        <v>100</v>
      </c>
      <c r="D50" s="118" t="s">
        <v>743</v>
      </c>
      <c r="E50" s="139" t="s">
        <v>310</v>
      </c>
      <c r="F50" s="140"/>
      <c r="G50" s="11" t="s">
        <v>744</v>
      </c>
      <c r="H50" s="14">
        <v>1.77</v>
      </c>
      <c r="I50" s="109">
        <f t="shared" si="0"/>
        <v>7.08</v>
      </c>
      <c r="J50" s="115"/>
    </row>
    <row r="51" spans="1:10" ht="156">
      <c r="A51" s="114"/>
      <c r="B51" s="107">
        <v>4</v>
      </c>
      <c r="C51" s="10" t="s">
        <v>100</v>
      </c>
      <c r="D51" s="118" t="s">
        <v>745</v>
      </c>
      <c r="E51" s="139" t="s">
        <v>265</v>
      </c>
      <c r="F51" s="140"/>
      <c r="G51" s="11" t="s">
        <v>744</v>
      </c>
      <c r="H51" s="14">
        <v>1.77</v>
      </c>
      <c r="I51" s="109">
        <f t="shared" si="0"/>
        <v>7.08</v>
      </c>
      <c r="J51" s="115"/>
    </row>
    <row r="52" spans="1:10" ht="156">
      <c r="A52" s="114"/>
      <c r="B52" s="107">
        <v>4</v>
      </c>
      <c r="C52" s="10" t="s">
        <v>100</v>
      </c>
      <c r="D52" s="118" t="s">
        <v>746</v>
      </c>
      <c r="E52" s="139" t="s">
        <v>212</v>
      </c>
      <c r="F52" s="140"/>
      <c r="G52" s="11" t="s">
        <v>744</v>
      </c>
      <c r="H52" s="14">
        <v>1.77</v>
      </c>
      <c r="I52" s="109">
        <f t="shared" si="0"/>
        <v>7.08</v>
      </c>
      <c r="J52" s="115"/>
    </row>
    <row r="53" spans="1:10" ht="156">
      <c r="A53" s="114"/>
      <c r="B53" s="107">
        <v>4</v>
      </c>
      <c r="C53" s="10" t="s">
        <v>100</v>
      </c>
      <c r="D53" s="118" t="s">
        <v>746</v>
      </c>
      <c r="E53" s="139" t="s">
        <v>310</v>
      </c>
      <c r="F53" s="140"/>
      <c r="G53" s="11" t="s">
        <v>744</v>
      </c>
      <c r="H53" s="14">
        <v>1.77</v>
      </c>
      <c r="I53" s="109">
        <f t="shared" si="0"/>
        <v>7.08</v>
      </c>
      <c r="J53" s="115"/>
    </row>
    <row r="54" spans="1:10" ht="108">
      <c r="A54" s="114"/>
      <c r="B54" s="107">
        <v>50</v>
      </c>
      <c r="C54" s="10" t="s">
        <v>747</v>
      </c>
      <c r="D54" s="118" t="s">
        <v>23</v>
      </c>
      <c r="E54" s="139"/>
      <c r="F54" s="140"/>
      <c r="G54" s="11" t="s">
        <v>748</v>
      </c>
      <c r="H54" s="14">
        <v>0.34</v>
      </c>
      <c r="I54" s="109">
        <f t="shared" si="0"/>
        <v>17</v>
      </c>
      <c r="J54" s="115"/>
    </row>
    <row r="55" spans="1:10" ht="108">
      <c r="A55" s="114"/>
      <c r="B55" s="107">
        <v>50</v>
      </c>
      <c r="C55" s="10" t="s">
        <v>747</v>
      </c>
      <c r="D55" s="118" t="s">
        <v>26</v>
      </c>
      <c r="E55" s="139"/>
      <c r="F55" s="140"/>
      <c r="G55" s="11" t="s">
        <v>748</v>
      </c>
      <c r="H55" s="14">
        <v>0.34</v>
      </c>
      <c r="I55" s="109">
        <f t="shared" si="0"/>
        <v>17</v>
      </c>
      <c r="J55" s="115"/>
    </row>
    <row r="56" spans="1:10" ht="108">
      <c r="A56" s="114"/>
      <c r="B56" s="107">
        <v>100</v>
      </c>
      <c r="C56" s="10" t="s">
        <v>747</v>
      </c>
      <c r="D56" s="118" t="s">
        <v>27</v>
      </c>
      <c r="E56" s="139"/>
      <c r="F56" s="140"/>
      <c r="G56" s="11" t="s">
        <v>748</v>
      </c>
      <c r="H56" s="14">
        <v>0.34</v>
      </c>
      <c r="I56" s="109">
        <f t="shared" si="0"/>
        <v>34</v>
      </c>
      <c r="J56" s="115"/>
    </row>
    <row r="57" spans="1:10" ht="108">
      <c r="A57" s="114"/>
      <c r="B57" s="107">
        <v>100</v>
      </c>
      <c r="C57" s="10" t="s">
        <v>747</v>
      </c>
      <c r="D57" s="118" t="s">
        <v>28</v>
      </c>
      <c r="E57" s="139"/>
      <c r="F57" s="140"/>
      <c r="G57" s="11" t="s">
        <v>748</v>
      </c>
      <c r="H57" s="14">
        <v>0.34</v>
      </c>
      <c r="I57" s="109">
        <f t="shared" si="0"/>
        <v>34</v>
      </c>
      <c r="J57" s="115"/>
    </row>
    <row r="58" spans="1:10" ht="108">
      <c r="A58" s="114"/>
      <c r="B58" s="107">
        <v>50</v>
      </c>
      <c r="C58" s="10" t="s">
        <v>747</v>
      </c>
      <c r="D58" s="118" t="s">
        <v>47</v>
      </c>
      <c r="E58" s="139"/>
      <c r="F58" s="140"/>
      <c r="G58" s="11" t="s">
        <v>748</v>
      </c>
      <c r="H58" s="14">
        <v>0.34</v>
      </c>
      <c r="I58" s="109">
        <f t="shared" si="0"/>
        <v>17</v>
      </c>
      <c r="J58" s="115"/>
    </row>
    <row r="59" spans="1:10" ht="108">
      <c r="A59" s="114"/>
      <c r="B59" s="107">
        <v>100</v>
      </c>
      <c r="C59" s="10" t="s">
        <v>747</v>
      </c>
      <c r="D59" s="118" t="s">
        <v>49</v>
      </c>
      <c r="E59" s="139"/>
      <c r="F59" s="140"/>
      <c r="G59" s="11" t="s">
        <v>748</v>
      </c>
      <c r="H59" s="14">
        <v>0.34</v>
      </c>
      <c r="I59" s="109">
        <f t="shared" si="0"/>
        <v>34</v>
      </c>
      <c r="J59" s="115"/>
    </row>
    <row r="60" spans="1:10" ht="120">
      <c r="A60" s="114"/>
      <c r="B60" s="107">
        <v>4</v>
      </c>
      <c r="C60" s="10" t="s">
        <v>749</v>
      </c>
      <c r="D60" s="118" t="s">
        <v>29</v>
      </c>
      <c r="E60" s="139" t="s">
        <v>273</v>
      </c>
      <c r="F60" s="140"/>
      <c r="G60" s="11" t="s">
        <v>750</v>
      </c>
      <c r="H60" s="14">
        <v>2.66</v>
      </c>
      <c r="I60" s="109">
        <f t="shared" si="0"/>
        <v>10.64</v>
      </c>
      <c r="J60" s="115"/>
    </row>
    <row r="61" spans="1:10" ht="144">
      <c r="A61" s="114"/>
      <c r="B61" s="107">
        <v>8</v>
      </c>
      <c r="C61" s="10" t="s">
        <v>751</v>
      </c>
      <c r="D61" s="118" t="s">
        <v>27</v>
      </c>
      <c r="E61" s="139" t="s">
        <v>272</v>
      </c>
      <c r="F61" s="140"/>
      <c r="G61" s="11" t="s">
        <v>752</v>
      </c>
      <c r="H61" s="14">
        <v>2.66</v>
      </c>
      <c r="I61" s="109">
        <f t="shared" si="0"/>
        <v>21.28</v>
      </c>
      <c r="J61" s="115"/>
    </row>
    <row r="62" spans="1:10" ht="144">
      <c r="A62" s="114"/>
      <c r="B62" s="107">
        <v>8</v>
      </c>
      <c r="C62" s="10" t="s">
        <v>751</v>
      </c>
      <c r="D62" s="118" t="s">
        <v>28</v>
      </c>
      <c r="E62" s="139" t="s">
        <v>272</v>
      </c>
      <c r="F62" s="140"/>
      <c r="G62" s="11" t="s">
        <v>752</v>
      </c>
      <c r="H62" s="14">
        <v>2.66</v>
      </c>
      <c r="I62" s="109">
        <f t="shared" si="0"/>
        <v>21.28</v>
      </c>
      <c r="J62" s="115"/>
    </row>
    <row r="63" spans="1:10" ht="144">
      <c r="A63" s="114"/>
      <c r="B63" s="107">
        <v>8</v>
      </c>
      <c r="C63" s="10" t="s">
        <v>751</v>
      </c>
      <c r="D63" s="118" t="s">
        <v>29</v>
      </c>
      <c r="E63" s="139" t="s">
        <v>272</v>
      </c>
      <c r="F63" s="140"/>
      <c r="G63" s="11" t="s">
        <v>752</v>
      </c>
      <c r="H63" s="14">
        <v>2.66</v>
      </c>
      <c r="I63" s="109">
        <f t="shared" si="0"/>
        <v>21.28</v>
      </c>
      <c r="J63" s="115"/>
    </row>
    <row r="64" spans="1:10" ht="144">
      <c r="A64" s="114"/>
      <c r="B64" s="107">
        <v>4</v>
      </c>
      <c r="C64" s="10" t="s">
        <v>753</v>
      </c>
      <c r="D64" s="118" t="s">
        <v>29</v>
      </c>
      <c r="E64" s="139"/>
      <c r="F64" s="140"/>
      <c r="G64" s="11" t="s">
        <v>754</v>
      </c>
      <c r="H64" s="14">
        <v>1.23</v>
      </c>
      <c r="I64" s="109">
        <f t="shared" si="0"/>
        <v>4.92</v>
      </c>
      <c r="J64" s="115"/>
    </row>
    <row r="65" spans="1:10" ht="96">
      <c r="A65" s="114"/>
      <c r="B65" s="107">
        <v>50</v>
      </c>
      <c r="C65" s="10" t="s">
        <v>755</v>
      </c>
      <c r="D65" s="118" t="s">
        <v>25</v>
      </c>
      <c r="E65" s="139"/>
      <c r="F65" s="140"/>
      <c r="G65" s="11" t="s">
        <v>756</v>
      </c>
      <c r="H65" s="14">
        <v>0.34</v>
      </c>
      <c r="I65" s="109">
        <f t="shared" si="0"/>
        <v>17</v>
      </c>
      <c r="J65" s="115"/>
    </row>
    <row r="66" spans="1:10" ht="96">
      <c r="A66" s="114"/>
      <c r="B66" s="107">
        <v>50</v>
      </c>
      <c r="C66" s="10" t="s">
        <v>755</v>
      </c>
      <c r="D66" s="118" t="s">
        <v>26</v>
      </c>
      <c r="E66" s="139"/>
      <c r="F66" s="140"/>
      <c r="G66" s="11" t="s">
        <v>756</v>
      </c>
      <c r="H66" s="14">
        <v>0.34</v>
      </c>
      <c r="I66" s="109">
        <f t="shared" si="0"/>
        <v>17</v>
      </c>
      <c r="J66" s="115"/>
    </row>
    <row r="67" spans="1:10" ht="96">
      <c r="A67" s="114"/>
      <c r="B67" s="107">
        <v>50</v>
      </c>
      <c r="C67" s="10" t="s">
        <v>755</v>
      </c>
      <c r="D67" s="118" t="s">
        <v>27</v>
      </c>
      <c r="E67" s="139"/>
      <c r="F67" s="140"/>
      <c r="G67" s="11" t="s">
        <v>756</v>
      </c>
      <c r="H67" s="14">
        <v>0.34</v>
      </c>
      <c r="I67" s="109">
        <f t="shared" si="0"/>
        <v>17</v>
      </c>
      <c r="J67" s="115"/>
    </row>
    <row r="68" spans="1:10" ht="96">
      <c r="A68" s="114"/>
      <c r="B68" s="107">
        <v>50</v>
      </c>
      <c r="C68" s="10" t="s">
        <v>713</v>
      </c>
      <c r="D68" s="118" t="s">
        <v>27</v>
      </c>
      <c r="E68" s="139"/>
      <c r="F68" s="140"/>
      <c r="G68" s="11" t="s">
        <v>714</v>
      </c>
      <c r="H68" s="14">
        <v>0.25</v>
      </c>
      <c r="I68" s="109">
        <f t="shared" si="0"/>
        <v>12.5</v>
      </c>
      <c r="J68" s="115"/>
    </row>
    <row r="69" spans="1:10" ht="132">
      <c r="A69" s="114"/>
      <c r="B69" s="107">
        <v>1</v>
      </c>
      <c r="C69" s="10" t="s">
        <v>757</v>
      </c>
      <c r="D69" s="118" t="s">
        <v>26</v>
      </c>
      <c r="E69" s="139"/>
      <c r="F69" s="140"/>
      <c r="G69" s="11" t="s">
        <v>758</v>
      </c>
      <c r="H69" s="14">
        <v>33.89</v>
      </c>
      <c r="I69" s="109">
        <f t="shared" si="0"/>
        <v>33.89</v>
      </c>
      <c r="J69" s="115"/>
    </row>
    <row r="70" spans="1:10" ht="180">
      <c r="A70" s="114"/>
      <c r="B70" s="107">
        <v>10</v>
      </c>
      <c r="C70" s="10" t="s">
        <v>662</v>
      </c>
      <c r="D70" s="118" t="s">
        <v>25</v>
      </c>
      <c r="E70" s="139" t="s">
        <v>107</v>
      </c>
      <c r="F70" s="140"/>
      <c r="G70" s="11" t="s">
        <v>759</v>
      </c>
      <c r="H70" s="14">
        <v>1.53</v>
      </c>
      <c r="I70" s="109">
        <f t="shared" si="0"/>
        <v>15.3</v>
      </c>
      <c r="J70" s="115"/>
    </row>
    <row r="71" spans="1:10" ht="180">
      <c r="A71" s="114"/>
      <c r="B71" s="107">
        <v>10</v>
      </c>
      <c r="C71" s="10" t="s">
        <v>662</v>
      </c>
      <c r="D71" s="118" t="s">
        <v>25</v>
      </c>
      <c r="E71" s="139" t="s">
        <v>210</v>
      </c>
      <c r="F71" s="140"/>
      <c r="G71" s="11" t="s">
        <v>759</v>
      </c>
      <c r="H71" s="14">
        <v>1.53</v>
      </c>
      <c r="I71" s="109">
        <f t="shared" si="0"/>
        <v>15.3</v>
      </c>
      <c r="J71" s="115"/>
    </row>
    <row r="72" spans="1:10" ht="180">
      <c r="A72" s="114"/>
      <c r="B72" s="107">
        <v>10</v>
      </c>
      <c r="C72" s="10" t="s">
        <v>662</v>
      </c>
      <c r="D72" s="118" t="s">
        <v>25</v>
      </c>
      <c r="E72" s="139" t="s">
        <v>266</v>
      </c>
      <c r="F72" s="140"/>
      <c r="G72" s="11" t="s">
        <v>759</v>
      </c>
      <c r="H72" s="14">
        <v>1.53</v>
      </c>
      <c r="I72" s="109">
        <f t="shared" si="0"/>
        <v>15.3</v>
      </c>
      <c r="J72" s="115"/>
    </row>
    <row r="73" spans="1:10" ht="180">
      <c r="A73" s="114"/>
      <c r="B73" s="107">
        <v>20</v>
      </c>
      <c r="C73" s="10" t="s">
        <v>662</v>
      </c>
      <c r="D73" s="118" t="s">
        <v>26</v>
      </c>
      <c r="E73" s="139" t="s">
        <v>107</v>
      </c>
      <c r="F73" s="140"/>
      <c r="G73" s="11" t="s">
        <v>759</v>
      </c>
      <c r="H73" s="14">
        <v>1.53</v>
      </c>
      <c r="I73" s="109">
        <f t="shared" si="0"/>
        <v>30.6</v>
      </c>
      <c r="J73" s="115"/>
    </row>
    <row r="74" spans="1:10" ht="180">
      <c r="A74" s="114"/>
      <c r="B74" s="107">
        <v>10</v>
      </c>
      <c r="C74" s="10" t="s">
        <v>662</v>
      </c>
      <c r="D74" s="118" t="s">
        <v>26</v>
      </c>
      <c r="E74" s="139" t="s">
        <v>213</v>
      </c>
      <c r="F74" s="140"/>
      <c r="G74" s="11" t="s">
        <v>759</v>
      </c>
      <c r="H74" s="14">
        <v>1.53</v>
      </c>
      <c r="I74" s="109">
        <f t="shared" si="0"/>
        <v>15.3</v>
      </c>
      <c r="J74" s="115"/>
    </row>
    <row r="75" spans="1:10" ht="120">
      <c r="A75" s="114"/>
      <c r="B75" s="107">
        <v>50</v>
      </c>
      <c r="C75" s="10" t="s">
        <v>619</v>
      </c>
      <c r="D75" s="118" t="s">
        <v>26</v>
      </c>
      <c r="E75" s="139" t="s">
        <v>107</v>
      </c>
      <c r="F75" s="140"/>
      <c r="G75" s="11" t="s">
        <v>621</v>
      </c>
      <c r="H75" s="14">
        <v>1.41</v>
      </c>
      <c r="I75" s="109">
        <f t="shared" si="0"/>
        <v>70.5</v>
      </c>
      <c r="J75" s="115"/>
    </row>
    <row r="76" spans="1:10" ht="108">
      <c r="A76" s="114"/>
      <c r="B76" s="107">
        <v>100</v>
      </c>
      <c r="C76" s="10" t="s">
        <v>760</v>
      </c>
      <c r="D76" s="118" t="s">
        <v>25</v>
      </c>
      <c r="E76" s="139"/>
      <c r="F76" s="140"/>
      <c r="G76" s="11" t="s">
        <v>761</v>
      </c>
      <c r="H76" s="14">
        <v>0.28999999999999998</v>
      </c>
      <c r="I76" s="109">
        <f t="shared" si="0"/>
        <v>28.999999999999996</v>
      </c>
      <c r="J76" s="115"/>
    </row>
    <row r="77" spans="1:10" ht="108">
      <c r="A77" s="114"/>
      <c r="B77" s="107">
        <v>100</v>
      </c>
      <c r="C77" s="10" t="s">
        <v>760</v>
      </c>
      <c r="D77" s="118" t="s">
        <v>26</v>
      </c>
      <c r="E77" s="139"/>
      <c r="F77" s="140"/>
      <c r="G77" s="11" t="s">
        <v>761</v>
      </c>
      <c r="H77" s="14">
        <v>0.28999999999999998</v>
      </c>
      <c r="I77" s="109">
        <f t="shared" si="0"/>
        <v>28.999999999999996</v>
      </c>
      <c r="J77" s="115"/>
    </row>
    <row r="78" spans="1:10" ht="144">
      <c r="A78" s="114"/>
      <c r="B78" s="107">
        <v>5</v>
      </c>
      <c r="C78" s="10" t="s">
        <v>762</v>
      </c>
      <c r="D78" s="118" t="s">
        <v>26</v>
      </c>
      <c r="E78" s="139" t="s">
        <v>273</v>
      </c>
      <c r="F78" s="140"/>
      <c r="G78" s="11" t="s">
        <v>763</v>
      </c>
      <c r="H78" s="14">
        <v>1.05</v>
      </c>
      <c r="I78" s="109">
        <f t="shared" si="0"/>
        <v>5.25</v>
      </c>
      <c r="J78" s="115"/>
    </row>
    <row r="79" spans="1:10" ht="144">
      <c r="A79" s="114"/>
      <c r="B79" s="107">
        <v>5</v>
      </c>
      <c r="C79" s="10" t="s">
        <v>762</v>
      </c>
      <c r="D79" s="118" t="s">
        <v>26</v>
      </c>
      <c r="E79" s="139" t="s">
        <v>673</v>
      </c>
      <c r="F79" s="140"/>
      <c r="G79" s="11" t="s">
        <v>763</v>
      </c>
      <c r="H79" s="14">
        <v>1.05</v>
      </c>
      <c r="I79" s="109">
        <f t="shared" si="0"/>
        <v>5.25</v>
      </c>
      <c r="J79" s="115"/>
    </row>
    <row r="80" spans="1:10" ht="144">
      <c r="A80" s="114"/>
      <c r="B80" s="107">
        <v>5</v>
      </c>
      <c r="C80" s="10" t="s">
        <v>762</v>
      </c>
      <c r="D80" s="118" t="s">
        <v>26</v>
      </c>
      <c r="E80" s="139" t="s">
        <v>271</v>
      </c>
      <c r="F80" s="140"/>
      <c r="G80" s="11" t="s">
        <v>763</v>
      </c>
      <c r="H80" s="14">
        <v>1.05</v>
      </c>
      <c r="I80" s="109">
        <f t="shared" si="0"/>
        <v>5.25</v>
      </c>
      <c r="J80" s="115"/>
    </row>
    <row r="81" spans="1:10" ht="144">
      <c r="A81" s="114"/>
      <c r="B81" s="107">
        <v>5</v>
      </c>
      <c r="C81" s="10" t="s">
        <v>762</v>
      </c>
      <c r="D81" s="118" t="s">
        <v>26</v>
      </c>
      <c r="E81" s="139" t="s">
        <v>764</v>
      </c>
      <c r="F81" s="140"/>
      <c r="G81" s="11" t="s">
        <v>763</v>
      </c>
      <c r="H81" s="14">
        <v>1.05</v>
      </c>
      <c r="I81" s="109">
        <f t="shared" si="0"/>
        <v>5.25</v>
      </c>
      <c r="J81" s="115"/>
    </row>
    <row r="82" spans="1:10" ht="180">
      <c r="A82" s="114"/>
      <c r="B82" s="107">
        <v>1</v>
      </c>
      <c r="C82" s="10" t="s">
        <v>765</v>
      </c>
      <c r="D82" s="118"/>
      <c r="E82" s="139"/>
      <c r="F82" s="140"/>
      <c r="G82" s="11" t="s">
        <v>766</v>
      </c>
      <c r="H82" s="14">
        <v>35.14</v>
      </c>
      <c r="I82" s="109">
        <f t="shared" si="0"/>
        <v>35.14</v>
      </c>
      <c r="J82" s="115"/>
    </row>
    <row r="83" spans="1:10" ht="108">
      <c r="A83" s="114"/>
      <c r="B83" s="107">
        <v>100</v>
      </c>
      <c r="C83" s="10" t="s">
        <v>767</v>
      </c>
      <c r="D83" s="118" t="s">
        <v>25</v>
      </c>
      <c r="E83" s="139"/>
      <c r="F83" s="140"/>
      <c r="G83" s="11" t="s">
        <v>768</v>
      </c>
      <c r="H83" s="14">
        <v>0.43</v>
      </c>
      <c r="I83" s="109">
        <f t="shared" si="0"/>
        <v>43</v>
      </c>
      <c r="J83" s="115"/>
    </row>
    <row r="84" spans="1:10" ht="108">
      <c r="A84" s="114"/>
      <c r="B84" s="107">
        <v>100</v>
      </c>
      <c r="C84" s="10" t="s">
        <v>767</v>
      </c>
      <c r="D84" s="118" t="s">
        <v>26</v>
      </c>
      <c r="E84" s="139"/>
      <c r="F84" s="140"/>
      <c r="G84" s="11" t="s">
        <v>768</v>
      </c>
      <c r="H84" s="14">
        <v>0.43</v>
      </c>
      <c r="I84" s="109">
        <f t="shared" si="0"/>
        <v>43</v>
      </c>
      <c r="J84" s="115"/>
    </row>
    <row r="85" spans="1:10" ht="144">
      <c r="A85" s="114"/>
      <c r="B85" s="107">
        <v>5</v>
      </c>
      <c r="C85" s="10" t="s">
        <v>769</v>
      </c>
      <c r="D85" s="118" t="s">
        <v>25</v>
      </c>
      <c r="E85" s="139" t="s">
        <v>273</v>
      </c>
      <c r="F85" s="140"/>
      <c r="G85" s="11" t="s">
        <v>770</v>
      </c>
      <c r="H85" s="14">
        <v>1.05</v>
      </c>
      <c r="I85" s="109">
        <f t="shared" si="0"/>
        <v>5.25</v>
      </c>
      <c r="J85" s="115"/>
    </row>
    <row r="86" spans="1:10" ht="144">
      <c r="A86" s="114"/>
      <c r="B86" s="107">
        <v>5</v>
      </c>
      <c r="C86" s="10" t="s">
        <v>769</v>
      </c>
      <c r="D86" s="118" t="s">
        <v>26</v>
      </c>
      <c r="E86" s="139" t="s">
        <v>273</v>
      </c>
      <c r="F86" s="140"/>
      <c r="G86" s="11" t="s">
        <v>770</v>
      </c>
      <c r="H86" s="14">
        <v>1.05</v>
      </c>
      <c r="I86" s="109">
        <f t="shared" ref="I86:I149" si="1">H86*B86</f>
        <v>5.25</v>
      </c>
      <c r="J86" s="115"/>
    </row>
    <row r="87" spans="1:10" ht="144">
      <c r="A87" s="114"/>
      <c r="B87" s="107">
        <v>5</v>
      </c>
      <c r="C87" s="10" t="s">
        <v>769</v>
      </c>
      <c r="D87" s="118" t="s">
        <v>26</v>
      </c>
      <c r="E87" s="139" t="s">
        <v>271</v>
      </c>
      <c r="F87" s="140"/>
      <c r="G87" s="11" t="s">
        <v>770</v>
      </c>
      <c r="H87" s="14">
        <v>1.05</v>
      </c>
      <c r="I87" s="109">
        <f t="shared" si="1"/>
        <v>5.25</v>
      </c>
      <c r="J87" s="115"/>
    </row>
    <row r="88" spans="1:10" ht="144">
      <c r="A88" s="114"/>
      <c r="B88" s="107">
        <v>5</v>
      </c>
      <c r="C88" s="10" t="s">
        <v>769</v>
      </c>
      <c r="D88" s="118" t="s">
        <v>26</v>
      </c>
      <c r="E88" s="139" t="s">
        <v>272</v>
      </c>
      <c r="F88" s="140"/>
      <c r="G88" s="11" t="s">
        <v>770</v>
      </c>
      <c r="H88" s="14">
        <v>1.05</v>
      </c>
      <c r="I88" s="109">
        <f t="shared" si="1"/>
        <v>5.25</v>
      </c>
      <c r="J88" s="115"/>
    </row>
    <row r="89" spans="1:10" ht="84">
      <c r="A89" s="114"/>
      <c r="B89" s="107">
        <v>2</v>
      </c>
      <c r="C89" s="10" t="s">
        <v>771</v>
      </c>
      <c r="D89" s="118" t="s">
        <v>772</v>
      </c>
      <c r="E89" s="139" t="s">
        <v>272</v>
      </c>
      <c r="F89" s="140"/>
      <c r="G89" s="11" t="s">
        <v>773</v>
      </c>
      <c r="H89" s="14">
        <v>11.13</v>
      </c>
      <c r="I89" s="109">
        <f t="shared" si="1"/>
        <v>22.26</v>
      </c>
      <c r="J89" s="115"/>
    </row>
    <row r="90" spans="1:10" ht="156">
      <c r="A90" s="114"/>
      <c r="B90" s="107">
        <v>2</v>
      </c>
      <c r="C90" s="10" t="s">
        <v>774</v>
      </c>
      <c r="D90" s="118" t="s">
        <v>25</v>
      </c>
      <c r="E90" s="139" t="s">
        <v>214</v>
      </c>
      <c r="F90" s="140"/>
      <c r="G90" s="11" t="s">
        <v>775</v>
      </c>
      <c r="H90" s="14">
        <v>4.26</v>
      </c>
      <c r="I90" s="109">
        <f t="shared" si="1"/>
        <v>8.52</v>
      </c>
      <c r="J90" s="115"/>
    </row>
    <row r="91" spans="1:10" ht="156">
      <c r="A91" s="114"/>
      <c r="B91" s="107">
        <v>2</v>
      </c>
      <c r="C91" s="10" t="s">
        <v>774</v>
      </c>
      <c r="D91" s="118" t="s">
        <v>25</v>
      </c>
      <c r="E91" s="139" t="s">
        <v>265</v>
      </c>
      <c r="F91" s="140"/>
      <c r="G91" s="11" t="s">
        <v>775</v>
      </c>
      <c r="H91" s="14">
        <v>4.26</v>
      </c>
      <c r="I91" s="109">
        <f t="shared" si="1"/>
        <v>8.52</v>
      </c>
      <c r="J91" s="115"/>
    </row>
    <row r="92" spans="1:10" ht="156">
      <c r="A92" s="114"/>
      <c r="B92" s="107">
        <v>10</v>
      </c>
      <c r="C92" s="10" t="s">
        <v>774</v>
      </c>
      <c r="D92" s="118" t="s">
        <v>26</v>
      </c>
      <c r="E92" s="139" t="s">
        <v>107</v>
      </c>
      <c r="F92" s="140"/>
      <c r="G92" s="11" t="s">
        <v>775</v>
      </c>
      <c r="H92" s="14">
        <v>4.26</v>
      </c>
      <c r="I92" s="109">
        <f t="shared" si="1"/>
        <v>42.599999999999994</v>
      </c>
      <c r="J92" s="115"/>
    </row>
    <row r="93" spans="1:10" ht="156">
      <c r="A93" s="114"/>
      <c r="B93" s="107">
        <v>5</v>
      </c>
      <c r="C93" s="10" t="s">
        <v>774</v>
      </c>
      <c r="D93" s="118" t="s">
        <v>26</v>
      </c>
      <c r="E93" s="139" t="s">
        <v>210</v>
      </c>
      <c r="F93" s="140"/>
      <c r="G93" s="11" t="s">
        <v>775</v>
      </c>
      <c r="H93" s="14">
        <v>4.26</v>
      </c>
      <c r="I93" s="109">
        <f t="shared" si="1"/>
        <v>21.299999999999997</v>
      </c>
      <c r="J93" s="115"/>
    </row>
    <row r="94" spans="1:10" ht="156">
      <c r="A94" s="114"/>
      <c r="B94" s="107">
        <v>5</v>
      </c>
      <c r="C94" s="10" t="s">
        <v>774</v>
      </c>
      <c r="D94" s="118" t="s">
        <v>26</v>
      </c>
      <c r="E94" s="139" t="s">
        <v>212</v>
      </c>
      <c r="F94" s="140"/>
      <c r="G94" s="11" t="s">
        <v>775</v>
      </c>
      <c r="H94" s="14">
        <v>4.26</v>
      </c>
      <c r="I94" s="109">
        <f t="shared" si="1"/>
        <v>21.299999999999997</v>
      </c>
      <c r="J94" s="115"/>
    </row>
    <row r="95" spans="1:10" ht="156">
      <c r="A95" s="114"/>
      <c r="B95" s="107">
        <v>5</v>
      </c>
      <c r="C95" s="10" t="s">
        <v>774</v>
      </c>
      <c r="D95" s="118" t="s">
        <v>26</v>
      </c>
      <c r="E95" s="139" t="s">
        <v>263</v>
      </c>
      <c r="F95" s="140"/>
      <c r="G95" s="11" t="s">
        <v>775</v>
      </c>
      <c r="H95" s="14">
        <v>4.26</v>
      </c>
      <c r="I95" s="109">
        <f t="shared" si="1"/>
        <v>21.299999999999997</v>
      </c>
      <c r="J95" s="115"/>
    </row>
    <row r="96" spans="1:10" ht="156">
      <c r="A96" s="114"/>
      <c r="B96" s="107">
        <v>5</v>
      </c>
      <c r="C96" s="10" t="s">
        <v>774</v>
      </c>
      <c r="D96" s="118" t="s">
        <v>26</v>
      </c>
      <c r="E96" s="139" t="s">
        <v>214</v>
      </c>
      <c r="F96" s="140"/>
      <c r="G96" s="11" t="s">
        <v>775</v>
      </c>
      <c r="H96" s="14">
        <v>4.26</v>
      </c>
      <c r="I96" s="109">
        <f t="shared" si="1"/>
        <v>21.299999999999997</v>
      </c>
      <c r="J96" s="115"/>
    </row>
    <row r="97" spans="1:10" ht="156">
      <c r="A97" s="114"/>
      <c r="B97" s="107">
        <v>5</v>
      </c>
      <c r="C97" s="10" t="s">
        <v>774</v>
      </c>
      <c r="D97" s="118" t="s">
        <v>26</v>
      </c>
      <c r="E97" s="139" t="s">
        <v>265</v>
      </c>
      <c r="F97" s="140"/>
      <c r="G97" s="11" t="s">
        <v>775</v>
      </c>
      <c r="H97" s="14">
        <v>4.26</v>
      </c>
      <c r="I97" s="109">
        <f t="shared" si="1"/>
        <v>21.299999999999997</v>
      </c>
      <c r="J97" s="115"/>
    </row>
    <row r="98" spans="1:10" ht="144">
      <c r="A98" s="114"/>
      <c r="B98" s="107">
        <v>5</v>
      </c>
      <c r="C98" s="10" t="s">
        <v>776</v>
      </c>
      <c r="D98" s="118" t="s">
        <v>23</v>
      </c>
      <c r="E98" s="139" t="s">
        <v>777</v>
      </c>
      <c r="F98" s="140"/>
      <c r="G98" s="11" t="s">
        <v>778</v>
      </c>
      <c r="H98" s="14">
        <v>5.07</v>
      </c>
      <c r="I98" s="109">
        <f t="shared" si="1"/>
        <v>25.35</v>
      </c>
      <c r="J98" s="115"/>
    </row>
    <row r="99" spans="1:10" ht="144">
      <c r="A99" s="114"/>
      <c r="B99" s="107">
        <v>5</v>
      </c>
      <c r="C99" s="10" t="s">
        <v>776</v>
      </c>
      <c r="D99" s="118" t="s">
        <v>25</v>
      </c>
      <c r="E99" s="139" t="s">
        <v>777</v>
      </c>
      <c r="F99" s="140"/>
      <c r="G99" s="11" t="s">
        <v>778</v>
      </c>
      <c r="H99" s="14">
        <v>5.07</v>
      </c>
      <c r="I99" s="109">
        <f t="shared" si="1"/>
        <v>25.35</v>
      </c>
      <c r="J99" s="115"/>
    </row>
    <row r="100" spans="1:10" ht="144">
      <c r="A100" s="114"/>
      <c r="B100" s="107">
        <v>10</v>
      </c>
      <c r="C100" s="10" t="s">
        <v>776</v>
      </c>
      <c r="D100" s="118" t="s">
        <v>26</v>
      </c>
      <c r="E100" s="139" t="s">
        <v>777</v>
      </c>
      <c r="F100" s="140"/>
      <c r="G100" s="11" t="s">
        <v>778</v>
      </c>
      <c r="H100" s="14">
        <v>5.07</v>
      </c>
      <c r="I100" s="109">
        <f t="shared" si="1"/>
        <v>50.7</v>
      </c>
      <c r="J100" s="115"/>
    </row>
    <row r="101" spans="1:10" ht="144">
      <c r="A101" s="114"/>
      <c r="B101" s="107">
        <v>10</v>
      </c>
      <c r="C101" s="10" t="s">
        <v>776</v>
      </c>
      <c r="D101" s="118" t="s">
        <v>26</v>
      </c>
      <c r="E101" s="139" t="s">
        <v>779</v>
      </c>
      <c r="F101" s="140"/>
      <c r="G101" s="11" t="s">
        <v>778</v>
      </c>
      <c r="H101" s="14">
        <v>5.07</v>
      </c>
      <c r="I101" s="109">
        <f t="shared" si="1"/>
        <v>50.7</v>
      </c>
      <c r="J101" s="115"/>
    </row>
    <row r="102" spans="1:10" ht="180">
      <c r="A102" s="114"/>
      <c r="B102" s="107">
        <v>10</v>
      </c>
      <c r="C102" s="10" t="s">
        <v>780</v>
      </c>
      <c r="D102" s="118" t="s">
        <v>107</v>
      </c>
      <c r="E102" s="139"/>
      <c r="F102" s="140"/>
      <c r="G102" s="11" t="s">
        <v>781</v>
      </c>
      <c r="H102" s="14">
        <v>0.87</v>
      </c>
      <c r="I102" s="109">
        <f t="shared" si="1"/>
        <v>8.6999999999999993</v>
      </c>
      <c r="J102" s="115"/>
    </row>
    <row r="103" spans="1:10" ht="180">
      <c r="A103" s="114"/>
      <c r="B103" s="107">
        <v>10</v>
      </c>
      <c r="C103" s="10" t="s">
        <v>780</v>
      </c>
      <c r="D103" s="118" t="s">
        <v>269</v>
      </c>
      <c r="E103" s="139"/>
      <c r="F103" s="140"/>
      <c r="G103" s="11" t="s">
        <v>781</v>
      </c>
      <c r="H103" s="14">
        <v>0.87</v>
      </c>
      <c r="I103" s="109">
        <f t="shared" si="1"/>
        <v>8.6999999999999993</v>
      </c>
      <c r="J103" s="115"/>
    </row>
    <row r="104" spans="1:10" ht="180">
      <c r="A104" s="114"/>
      <c r="B104" s="107">
        <v>10</v>
      </c>
      <c r="C104" s="10" t="s">
        <v>782</v>
      </c>
      <c r="D104" s="118" t="s">
        <v>107</v>
      </c>
      <c r="E104" s="139"/>
      <c r="F104" s="140"/>
      <c r="G104" s="11" t="s">
        <v>783</v>
      </c>
      <c r="H104" s="14">
        <v>0.96</v>
      </c>
      <c r="I104" s="109">
        <f t="shared" si="1"/>
        <v>9.6</v>
      </c>
      <c r="J104" s="115"/>
    </row>
    <row r="105" spans="1:10" ht="180">
      <c r="A105" s="114"/>
      <c r="B105" s="107">
        <v>5</v>
      </c>
      <c r="C105" s="10" t="s">
        <v>782</v>
      </c>
      <c r="D105" s="118" t="s">
        <v>268</v>
      </c>
      <c r="E105" s="139"/>
      <c r="F105" s="140"/>
      <c r="G105" s="11" t="s">
        <v>783</v>
      </c>
      <c r="H105" s="14">
        <v>0.96</v>
      </c>
      <c r="I105" s="109">
        <f t="shared" si="1"/>
        <v>4.8</v>
      </c>
      <c r="J105" s="115"/>
    </row>
    <row r="106" spans="1:10" ht="180">
      <c r="A106" s="114"/>
      <c r="B106" s="107">
        <v>10</v>
      </c>
      <c r="C106" s="10" t="s">
        <v>782</v>
      </c>
      <c r="D106" s="118" t="s">
        <v>269</v>
      </c>
      <c r="E106" s="139"/>
      <c r="F106" s="140"/>
      <c r="G106" s="11" t="s">
        <v>783</v>
      </c>
      <c r="H106" s="14">
        <v>0.96</v>
      </c>
      <c r="I106" s="109">
        <f t="shared" si="1"/>
        <v>9.6</v>
      </c>
      <c r="J106" s="115"/>
    </row>
    <row r="107" spans="1:10" ht="180">
      <c r="A107" s="114"/>
      <c r="B107" s="107">
        <v>10</v>
      </c>
      <c r="C107" s="10" t="s">
        <v>567</v>
      </c>
      <c r="D107" s="118" t="s">
        <v>107</v>
      </c>
      <c r="E107" s="139"/>
      <c r="F107" s="140"/>
      <c r="G107" s="11" t="s">
        <v>784</v>
      </c>
      <c r="H107" s="14">
        <v>1.05</v>
      </c>
      <c r="I107" s="109">
        <f t="shared" si="1"/>
        <v>10.5</v>
      </c>
      <c r="J107" s="115"/>
    </row>
    <row r="108" spans="1:10" ht="180">
      <c r="A108" s="114"/>
      <c r="B108" s="107">
        <v>10</v>
      </c>
      <c r="C108" s="10" t="s">
        <v>567</v>
      </c>
      <c r="D108" s="118" t="s">
        <v>269</v>
      </c>
      <c r="E108" s="139"/>
      <c r="F108" s="140"/>
      <c r="G108" s="11" t="s">
        <v>784</v>
      </c>
      <c r="H108" s="14">
        <v>1.05</v>
      </c>
      <c r="I108" s="109">
        <f t="shared" si="1"/>
        <v>10.5</v>
      </c>
      <c r="J108" s="115"/>
    </row>
    <row r="109" spans="1:10" ht="48">
      <c r="A109" s="114"/>
      <c r="B109" s="107">
        <v>2</v>
      </c>
      <c r="C109" s="10" t="s">
        <v>785</v>
      </c>
      <c r="D109" s="118" t="s">
        <v>786</v>
      </c>
      <c r="E109" s="139"/>
      <c r="F109" s="140"/>
      <c r="G109" s="11" t="s">
        <v>787</v>
      </c>
      <c r="H109" s="14">
        <v>2.84</v>
      </c>
      <c r="I109" s="109">
        <f t="shared" si="1"/>
        <v>5.68</v>
      </c>
      <c r="J109" s="115"/>
    </row>
    <row r="110" spans="1:10" ht="84">
      <c r="A110" s="114"/>
      <c r="B110" s="107">
        <v>100</v>
      </c>
      <c r="C110" s="10" t="s">
        <v>656</v>
      </c>
      <c r="D110" s="118" t="s">
        <v>651</v>
      </c>
      <c r="E110" s="139"/>
      <c r="F110" s="140"/>
      <c r="G110" s="11" t="s">
        <v>658</v>
      </c>
      <c r="H110" s="14">
        <v>0.3</v>
      </c>
      <c r="I110" s="109">
        <f t="shared" si="1"/>
        <v>30</v>
      </c>
      <c r="J110" s="115"/>
    </row>
    <row r="111" spans="1:10" ht="84">
      <c r="A111" s="114"/>
      <c r="B111" s="107">
        <v>100</v>
      </c>
      <c r="C111" s="10" t="s">
        <v>656</v>
      </c>
      <c r="D111" s="118" t="s">
        <v>25</v>
      </c>
      <c r="E111" s="139"/>
      <c r="F111" s="140"/>
      <c r="G111" s="11" t="s">
        <v>658</v>
      </c>
      <c r="H111" s="14">
        <v>0.3</v>
      </c>
      <c r="I111" s="109">
        <f t="shared" si="1"/>
        <v>30</v>
      </c>
      <c r="J111" s="115"/>
    </row>
    <row r="112" spans="1:10" ht="84">
      <c r="A112" s="114"/>
      <c r="B112" s="107">
        <v>200</v>
      </c>
      <c r="C112" s="10" t="s">
        <v>656</v>
      </c>
      <c r="D112" s="118" t="s">
        <v>67</v>
      </c>
      <c r="E112" s="139"/>
      <c r="F112" s="140"/>
      <c r="G112" s="11" t="s">
        <v>658</v>
      </c>
      <c r="H112" s="14">
        <v>0.3</v>
      </c>
      <c r="I112" s="109">
        <f t="shared" si="1"/>
        <v>60</v>
      </c>
      <c r="J112" s="115"/>
    </row>
    <row r="113" spans="1:10" ht="84">
      <c r="A113" s="114"/>
      <c r="B113" s="107">
        <v>200</v>
      </c>
      <c r="C113" s="10" t="s">
        <v>656</v>
      </c>
      <c r="D113" s="118" t="s">
        <v>26</v>
      </c>
      <c r="E113" s="139"/>
      <c r="F113" s="140"/>
      <c r="G113" s="11" t="s">
        <v>658</v>
      </c>
      <c r="H113" s="14">
        <v>0.3</v>
      </c>
      <c r="I113" s="109">
        <f t="shared" si="1"/>
        <v>60</v>
      </c>
      <c r="J113" s="115"/>
    </row>
    <row r="114" spans="1:10" ht="84">
      <c r="A114" s="114"/>
      <c r="B114" s="107">
        <v>100</v>
      </c>
      <c r="C114" s="10" t="s">
        <v>656</v>
      </c>
      <c r="D114" s="118" t="s">
        <v>27</v>
      </c>
      <c r="E114" s="139"/>
      <c r="F114" s="140"/>
      <c r="G114" s="11" t="s">
        <v>658</v>
      </c>
      <c r="H114" s="14">
        <v>0.3</v>
      </c>
      <c r="I114" s="109">
        <f t="shared" si="1"/>
        <v>30</v>
      </c>
      <c r="J114" s="115"/>
    </row>
    <row r="115" spans="1:10" ht="84">
      <c r="A115" s="114"/>
      <c r="B115" s="107">
        <v>30</v>
      </c>
      <c r="C115" s="10" t="s">
        <v>788</v>
      </c>
      <c r="D115" s="118" t="s">
        <v>28</v>
      </c>
      <c r="E115" s="139"/>
      <c r="F115" s="140"/>
      <c r="G115" s="11" t="s">
        <v>789</v>
      </c>
      <c r="H115" s="14">
        <v>0.28999999999999998</v>
      </c>
      <c r="I115" s="109">
        <f t="shared" si="1"/>
        <v>8.6999999999999993</v>
      </c>
      <c r="J115" s="115"/>
    </row>
    <row r="116" spans="1:10" ht="120">
      <c r="A116" s="114"/>
      <c r="B116" s="107">
        <v>20</v>
      </c>
      <c r="C116" s="10" t="s">
        <v>790</v>
      </c>
      <c r="D116" s="118" t="s">
        <v>23</v>
      </c>
      <c r="E116" s="139" t="s">
        <v>272</v>
      </c>
      <c r="F116" s="140"/>
      <c r="G116" s="11" t="s">
        <v>791</v>
      </c>
      <c r="H116" s="14">
        <v>1.05</v>
      </c>
      <c r="I116" s="109">
        <f t="shared" si="1"/>
        <v>21</v>
      </c>
      <c r="J116" s="115"/>
    </row>
    <row r="117" spans="1:10" ht="120">
      <c r="A117" s="114"/>
      <c r="B117" s="107">
        <v>5</v>
      </c>
      <c r="C117" s="10" t="s">
        <v>790</v>
      </c>
      <c r="D117" s="118" t="s">
        <v>25</v>
      </c>
      <c r="E117" s="139" t="s">
        <v>673</v>
      </c>
      <c r="F117" s="140"/>
      <c r="G117" s="11" t="s">
        <v>791</v>
      </c>
      <c r="H117" s="14">
        <v>1.05</v>
      </c>
      <c r="I117" s="109">
        <f t="shared" si="1"/>
        <v>5.25</v>
      </c>
      <c r="J117" s="115"/>
    </row>
    <row r="118" spans="1:10" ht="120">
      <c r="A118" s="114"/>
      <c r="B118" s="107">
        <v>20</v>
      </c>
      <c r="C118" s="10" t="s">
        <v>790</v>
      </c>
      <c r="D118" s="118" t="s">
        <v>25</v>
      </c>
      <c r="E118" s="139" t="s">
        <v>272</v>
      </c>
      <c r="F118" s="140"/>
      <c r="G118" s="11" t="s">
        <v>791</v>
      </c>
      <c r="H118" s="14">
        <v>1.05</v>
      </c>
      <c r="I118" s="109">
        <f t="shared" si="1"/>
        <v>21</v>
      </c>
      <c r="J118" s="115"/>
    </row>
    <row r="119" spans="1:10" ht="120">
      <c r="A119" s="114"/>
      <c r="B119" s="107">
        <v>5</v>
      </c>
      <c r="C119" s="10" t="s">
        <v>790</v>
      </c>
      <c r="D119" s="118" t="s">
        <v>25</v>
      </c>
      <c r="E119" s="139" t="s">
        <v>742</v>
      </c>
      <c r="F119" s="140"/>
      <c r="G119" s="11" t="s">
        <v>791</v>
      </c>
      <c r="H119" s="14">
        <v>1.05</v>
      </c>
      <c r="I119" s="109">
        <f t="shared" si="1"/>
        <v>5.25</v>
      </c>
      <c r="J119" s="115"/>
    </row>
    <row r="120" spans="1:10" ht="120">
      <c r="A120" s="114"/>
      <c r="B120" s="107">
        <v>10</v>
      </c>
      <c r="C120" s="10" t="s">
        <v>790</v>
      </c>
      <c r="D120" s="118" t="s">
        <v>26</v>
      </c>
      <c r="E120" s="139" t="s">
        <v>273</v>
      </c>
      <c r="F120" s="140"/>
      <c r="G120" s="11" t="s">
        <v>791</v>
      </c>
      <c r="H120" s="14">
        <v>1.05</v>
      </c>
      <c r="I120" s="109">
        <f t="shared" si="1"/>
        <v>10.5</v>
      </c>
      <c r="J120" s="115"/>
    </row>
    <row r="121" spans="1:10" ht="120">
      <c r="A121" s="114"/>
      <c r="B121" s="107">
        <v>5</v>
      </c>
      <c r="C121" s="10" t="s">
        <v>790</v>
      </c>
      <c r="D121" s="118" t="s">
        <v>26</v>
      </c>
      <c r="E121" s="139" t="s">
        <v>673</v>
      </c>
      <c r="F121" s="140"/>
      <c r="G121" s="11" t="s">
        <v>791</v>
      </c>
      <c r="H121" s="14">
        <v>1.05</v>
      </c>
      <c r="I121" s="109">
        <f t="shared" si="1"/>
        <v>5.25</v>
      </c>
      <c r="J121" s="115"/>
    </row>
    <row r="122" spans="1:10" ht="120">
      <c r="A122" s="114"/>
      <c r="B122" s="107">
        <v>50</v>
      </c>
      <c r="C122" s="10" t="s">
        <v>790</v>
      </c>
      <c r="D122" s="118" t="s">
        <v>26</v>
      </c>
      <c r="E122" s="139" t="s">
        <v>272</v>
      </c>
      <c r="F122" s="140"/>
      <c r="G122" s="11" t="s">
        <v>791</v>
      </c>
      <c r="H122" s="14">
        <v>1.05</v>
      </c>
      <c r="I122" s="109">
        <f t="shared" si="1"/>
        <v>52.5</v>
      </c>
      <c r="J122" s="115"/>
    </row>
    <row r="123" spans="1:10" ht="120">
      <c r="A123" s="114"/>
      <c r="B123" s="107">
        <v>20</v>
      </c>
      <c r="C123" s="10" t="s">
        <v>790</v>
      </c>
      <c r="D123" s="118" t="s">
        <v>26</v>
      </c>
      <c r="E123" s="139" t="s">
        <v>764</v>
      </c>
      <c r="F123" s="140"/>
      <c r="G123" s="11" t="s">
        <v>791</v>
      </c>
      <c r="H123" s="14">
        <v>1.05</v>
      </c>
      <c r="I123" s="109">
        <f t="shared" si="1"/>
        <v>21</v>
      </c>
      <c r="J123" s="115"/>
    </row>
    <row r="124" spans="1:10" ht="144">
      <c r="A124" s="114"/>
      <c r="B124" s="107">
        <v>20</v>
      </c>
      <c r="C124" s="10" t="s">
        <v>792</v>
      </c>
      <c r="D124" s="118" t="s">
        <v>107</v>
      </c>
      <c r="E124" s="139"/>
      <c r="F124" s="140"/>
      <c r="G124" s="11" t="s">
        <v>793</v>
      </c>
      <c r="H124" s="14">
        <v>3.01</v>
      </c>
      <c r="I124" s="109">
        <f t="shared" si="1"/>
        <v>60.199999999999996</v>
      </c>
      <c r="J124" s="115"/>
    </row>
    <row r="125" spans="1:10" ht="144">
      <c r="A125" s="114"/>
      <c r="B125" s="107">
        <v>20</v>
      </c>
      <c r="C125" s="10" t="s">
        <v>792</v>
      </c>
      <c r="D125" s="118" t="s">
        <v>210</v>
      </c>
      <c r="E125" s="139"/>
      <c r="F125" s="140"/>
      <c r="G125" s="11" t="s">
        <v>793</v>
      </c>
      <c r="H125" s="14">
        <v>3.01</v>
      </c>
      <c r="I125" s="109">
        <f t="shared" si="1"/>
        <v>60.199999999999996</v>
      </c>
      <c r="J125" s="115"/>
    </row>
    <row r="126" spans="1:10" ht="144">
      <c r="A126" s="114"/>
      <c r="B126" s="107">
        <v>10</v>
      </c>
      <c r="C126" s="10" t="s">
        <v>792</v>
      </c>
      <c r="D126" s="118" t="s">
        <v>265</v>
      </c>
      <c r="E126" s="139"/>
      <c r="F126" s="140"/>
      <c r="G126" s="11" t="s">
        <v>793</v>
      </c>
      <c r="H126" s="14">
        <v>3.01</v>
      </c>
      <c r="I126" s="109">
        <f t="shared" si="1"/>
        <v>30.099999999999998</v>
      </c>
      <c r="J126" s="115"/>
    </row>
    <row r="127" spans="1:10" ht="144">
      <c r="A127" s="114"/>
      <c r="B127" s="107">
        <v>10</v>
      </c>
      <c r="C127" s="10" t="s">
        <v>792</v>
      </c>
      <c r="D127" s="118" t="s">
        <v>270</v>
      </c>
      <c r="E127" s="139"/>
      <c r="F127" s="140"/>
      <c r="G127" s="11" t="s">
        <v>793</v>
      </c>
      <c r="H127" s="14">
        <v>3.01</v>
      </c>
      <c r="I127" s="109">
        <f t="shared" si="1"/>
        <v>30.099999999999998</v>
      </c>
      <c r="J127" s="115"/>
    </row>
    <row r="128" spans="1:10" ht="144">
      <c r="A128" s="114"/>
      <c r="B128" s="107">
        <v>10</v>
      </c>
      <c r="C128" s="10" t="s">
        <v>792</v>
      </c>
      <c r="D128" s="118" t="s">
        <v>311</v>
      </c>
      <c r="E128" s="139"/>
      <c r="F128" s="140"/>
      <c r="G128" s="11" t="s">
        <v>793</v>
      </c>
      <c r="H128" s="14">
        <v>3.01</v>
      </c>
      <c r="I128" s="109">
        <f t="shared" si="1"/>
        <v>30.099999999999998</v>
      </c>
      <c r="J128" s="115"/>
    </row>
    <row r="129" spans="1:10" ht="204">
      <c r="A129" s="114"/>
      <c r="B129" s="107">
        <v>4</v>
      </c>
      <c r="C129" s="10" t="s">
        <v>794</v>
      </c>
      <c r="D129" s="118" t="s">
        <v>27</v>
      </c>
      <c r="E129" s="139"/>
      <c r="F129" s="140"/>
      <c r="G129" s="11" t="s">
        <v>795</v>
      </c>
      <c r="H129" s="14">
        <v>2.87</v>
      </c>
      <c r="I129" s="109">
        <f t="shared" si="1"/>
        <v>11.48</v>
      </c>
      <c r="J129" s="115"/>
    </row>
    <row r="130" spans="1:10" ht="204">
      <c r="A130" s="114"/>
      <c r="B130" s="107">
        <v>4</v>
      </c>
      <c r="C130" s="10" t="s">
        <v>794</v>
      </c>
      <c r="D130" s="118" t="s">
        <v>29</v>
      </c>
      <c r="E130" s="139"/>
      <c r="F130" s="140"/>
      <c r="G130" s="11" t="s">
        <v>795</v>
      </c>
      <c r="H130" s="14">
        <v>2.87</v>
      </c>
      <c r="I130" s="109">
        <f t="shared" si="1"/>
        <v>11.48</v>
      </c>
      <c r="J130" s="115"/>
    </row>
    <row r="131" spans="1:10" ht="132">
      <c r="A131" s="114"/>
      <c r="B131" s="107">
        <v>2</v>
      </c>
      <c r="C131" s="10" t="s">
        <v>796</v>
      </c>
      <c r="D131" s="118" t="s">
        <v>27</v>
      </c>
      <c r="E131" s="139"/>
      <c r="F131" s="140"/>
      <c r="G131" s="11" t="s">
        <v>797</v>
      </c>
      <c r="H131" s="14">
        <v>2.91</v>
      </c>
      <c r="I131" s="109">
        <f t="shared" si="1"/>
        <v>5.82</v>
      </c>
      <c r="J131" s="115"/>
    </row>
    <row r="132" spans="1:10" ht="132">
      <c r="A132" s="114"/>
      <c r="B132" s="107">
        <v>20</v>
      </c>
      <c r="C132" s="10" t="s">
        <v>116</v>
      </c>
      <c r="D132" s="118"/>
      <c r="E132" s="139"/>
      <c r="F132" s="140"/>
      <c r="G132" s="11" t="s">
        <v>798</v>
      </c>
      <c r="H132" s="14">
        <v>0.34</v>
      </c>
      <c r="I132" s="109">
        <f t="shared" si="1"/>
        <v>6.8000000000000007</v>
      </c>
      <c r="J132" s="115"/>
    </row>
    <row r="133" spans="1:10" ht="132">
      <c r="A133" s="114"/>
      <c r="B133" s="107">
        <v>20</v>
      </c>
      <c r="C133" s="10" t="s">
        <v>125</v>
      </c>
      <c r="D133" s="118" t="s">
        <v>107</v>
      </c>
      <c r="E133" s="139"/>
      <c r="F133" s="140"/>
      <c r="G133" s="11" t="s">
        <v>799</v>
      </c>
      <c r="H133" s="14">
        <v>0.43</v>
      </c>
      <c r="I133" s="109">
        <f t="shared" si="1"/>
        <v>8.6</v>
      </c>
      <c r="J133" s="115"/>
    </row>
    <row r="134" spans="1:10" ht="108">
      <c r="A134" s="114"/>
      <c r="B134" s="107">
        <v>20</v>
      </c>
      <c r="C134" s="10" t="s">
        <v>625</v>
      </c>
      <c r="D134" s="118" t="s">
        <v>273</v>
      </c>
      <c r="E134" s="139"/>
      <c r="F134" s="140"/>
      <c r="G134" s="11" t="s">
        <v>800</v>
      </c>
      <c r="H134" s="14">
        <v>0.7</v>
      </c>
      <c r="I134" s="109">
        <f t="shared" si="1"/>
        <v>14</v>
      </c>
      <c r="J134" s="115"/>
    </row>
    <row r="135" spans="1:10" ht="108">
      <c r="A135" s="114"/>
      <c r="B135" s="107">
        <v>10</v>
      </c>
      <c r="C135" s="10" t="s">
        <v>625</v>
      </c>
      <c r="D135" s="118" t="s">
        <v>673</v>
      </c>
      <c r="E135" s="139"/>
      <c r="F135" s="140"/>
      <c r="G135" s="11" t="s">
        <v>800</v>
      </c>
      <c r="H135" s="14">
        <v>0.7</v>
      </c>
      <c r="I135" s="109">
        <f t="shared" si="1"/>
        <v>7</v>
      </c>
      <c r="J135" s="115"/>
    </row>
    <row r="136" spans="1:10" ht="108">
      <c r="A136" s="114"/>
      <c r="B136" s="107">
        <v>10</v>
      </c>
      <c r="C136" s="10" t="s">
        <v>625</v>
      </c>
      <c r="D136" s="118" t="s">
        <v>271</v>
      </c>
      <c r="E136" s="139"/>
      <c r="F136" s="140"/>
      <c r="G136" s="11" t="s">
        <v>800</v>
      </c>
      <c r="H136" s="14">
        <v>0.7</v>
      </c>
      <c r="I136" s="109">
        <f t="shared" si="1"/>
        <v>7</v>
      </c>
      <c r="J136" s="115"/>
    </row>
    <row r="137" spans="1:10" ht="132">
      <c r="A137" s="114"/>
      <c r="B137" s="107">
        <v>10</v>
      </c>
      <c r="C137" s="10" t="s">
        <v>801</v>
      </c>
      <c r="D137" s="118" t="s">
        <v>271</v>
      </c>
      <c r="E137" s="139" t="s">
        <v>107</v>
      </c>
      <c r="F137" s="140"/>
      <c r="G137" s="11" t="s">
        <v>802</v>
      </c>
      <c r="H137" s="14">
        <v>0.78</v>
      </c>
      <c r="I137" s="109">
        <f t="shared" si="1"/>
        <v>7.8000000000000007</v>
      </c>
      <c r="J137" s="115"/>
    </row>
    <row r="138" spans="1:10" ht="132">
      <c r="A138" s="114"/>
      <c r="B138" s="107">
        <v>20</v>
      </c>
      <c r="C138" s="10" t="s">
        <v>122</v>
      </c>
      <c r="D138" s="118" t="s">
        <v>239</v>
      </c>
      <c r="E138" s="139"/>
      <c r="F138" s="140"/>
      <c r="G138" s="11" t="s">
        <v>803</v>
      </c>
      <c r="H138" s="14">
        <v>1.05</v>
      </c>
      <c r="I138" s="109">
        <f t="shared" si="1"/>
        <v>21</v>
      </c>
      <c r="J138" s="115"/>
    </row>
    <row r="139" spans="1:10" ht="60">
      <c r="A139" s="114"/>
      <c r="B139" s="107">
        <v>1</v>
      </c>
      <c r="C139" s="10" t="s">
        <v>804</v>
      </c>
      <c r="D139" s="118" t="s">
        <v>805</v>
      </c>
      <c r="E139" s="139"/>
      <c r="F139" s="140"/>
      <c r="G139" s="11" t="s">
        <v>806</v>
      </c>
      <c r="H139" s="14">
        <v>1.59</v>
      </c>
      <c r="I139" s="109">
        <f t="shared" si="1"/>
        <v>1.59</v>
      </c>
      <c r="J139" s="115"/>
    </row>
    <row r="140" spans="1:10" ht="60">
      <c r="A140" s="114"/>
      <c r="B140" s="107">
        <v>2</v>
      </c>
      <c r="C140" s="10" t="s">
        <v>804</v>
      </c>
      <c r="D140" s="118" t="s">
        <v>807</v>
      </c>
      <c r="E140" s="139"/>
      <c r="F140" s="140"/>
      <c r="G140" s="11" t="s">
        <v>806</v>
      </c>
      <c r="H140" s="14">
        <v>2.93</v>
      </c>
      <c r="I140" s="109">
        <f t="shared" si="1"/>
        <v>5.86</v>
      </c>
      <c r="J140" s="115"/>
    </row>
    <row r="141" spans="1:10" ht="60">
      <c r="A141" s="114"/>
      <c r="B141" s="107">
        <v>1</v>
      </c>
      <c r="C141" s="10" t="s">
        <v>804</v>
      </c>
      <c r="D141" s="118" t="s">
        <v>808</v>
      </c>
      <c r="E141" s="139"/>
      <c r="F141" s="140"/>
      <c r="G141" s="11" t="s">
        <v>806</v>
      </c>
      <c r="H141" s="14">
        <v>3.46</v>
      </c>
      <c r="I141" s="109">
        <f t="shared" si="1"/>
        <v>3.46</v>
      </c>
      <c r="J141" s="115"/>
    </row>
    <row r="142" spans="1:10" ht="60">
      <c r="A142" s="114"/>
      <c r="B142" s="107">
        <v>2</v>
      </c>
      <c r="C142" s="10" t="s">
        <v>809</v>
      </c>
      <c r="D142" s="118" t="s">
        <v>810</v>
      </c>
      <c r="E142" s="139"/>
      <c r="F142" s="140"/>
      <c r="G142" s="11" t="s">
        <v>811</v>
      </c>
      <c r="H142" s="14">
        <v>1.18</v>
      </c>
      <c r="I142" s="109">
        <f t="shared" si="1"/>
        <v>2.36</v>
      </c>
      <c r="J142" s="115"/>
    </row>
    <row r="143" spans="1:10" ht="60">
      <c r="A143" s="114"/>
      <c r="B143" s="107">
        <v>2</v>
      </c>
      <c r="C143" s="10" t="s">
        <v>809</v>
      </c>
      <c r="D143" s="118" t="s">
        <v>812</v>
      </c>
      <c r="E143" s="139"/>
      <c r="F143" s="140"/>
      <c r="G143" s="11" t="s">
        <v>811</v>
      </c>
      <c r="H143" s="14">
        <v>1.68</v>
      </c>
      <c r="I143" s="109">
        <f t="shared" si="1"/>
        <v>3.36</v>
      </c>
      <c r="J143" s="115"/>
    </row>
    <row r="144" spans="1:10" ht="60">
      <c r="A144" s="114"/>
      <c r="B144" s="107">
        <v>2</v>
      </c>
      <c r="C144" s="10" t="s">
        <v>809</v>
      </c>
      <c r="D144" s="118" t="s">
        <v>813</v>
      </c>
      <c r="E144" s="139"/>
      <c r="F144" s="140"/>
      <c r="G144" s="11" t="s">
        <v>811</v>
      </c>
      <c r="H144" s="14">
        <v>3.19</v>
      </c>
      <c r="I144" s="109">
        <f t="shared" si="1"/>
        <v>6.38</v>
      </c>
      <c r="J144" s="115"/>
    </row>
    <row r="145" spans="1:10" ht="60">
      <c r="A145" s="114"/>
      <c r="B145" s="107">
        <v>2</v>
      </c>
      <c r="C145" s="10" t="s">
        <v>809</v>
      </c>
      <c r="D145" s="118" t="s">
        <v>814</v>
      </c>
      <c r="E145" s="139"/>
      <c r="F145" s="140"/>
      <c r="G145" s="11" t="s">
        <v>811</v>
      </c>
      <c r="H145" s="14">
        <v>3.64</v>
      </c>
      <c r="I145" s="109">
        <f t="shared" si="1"/>
        <v>7.28</v>
      </c>
      <c r="J145" s="115"/>
    </row>
    <row r="146" spans="1:10" ht="72">
      <c r="A146" s="114"/>
      <c r="B146" s="107">
        <v>2</v>
      </c>
      <c r="C146" s="10" t="s">
        <v>815</v>
      </c>
      <c r="D146" s="118" t="s">
        <v>816</v>
      </c>
      <c r="E146" s="139"/>
      <c r="F146" s="140"/>
      <c r="G146" s="11" t="s">
        <v>817</v>
      </c>
      <c r="H146" s="14">
        <v>1.23</v>
      </c>
      <c r="I146" s="109">
        <f t="shared" si="1"/>
        <v>2.46</v>
      </c>
      <c r="J146" s="115"/>
    </row>
    <row r="147" spans="1:10" ht="72">
      <c r="A147" s="114"/>
      <c r="B147" s="107">
        <v>2</v>
      </c>
      <c r="C147" s="10" t="s">
        <v>815</v>
      </c>
      <c r="D147" s="118" t="s">
        <v>812</v>
      </c>
      <c r="E147" s="139"/>
      <c r="F147" s="140"/>
      <c r="G147" s="11" t="s">
        <v>817</v>
      </c>
      <c r="H147" s="14">
        <v>2.21</v>
      </c>
      <c r="I147" s="109">
        <f t="shared" si="1"/>
        <v>4.42</v>
      </c>
      <c r="J147" s="115"/>
    </row>
    <row r="148" spans="1:10" ht="60">
      <c r="A148" s="114"/>
      <c r="B148" s="107">
        <v>2</v>
      </c>
      <c r="C148" s="10" t="s">
        <v>818</v>
      </c>
      <c r="D148" s="118" t="s">
        <v>819</v>
      </c>
      <c r="E148" s="139"/>
      <c r="F148" s="140"/>
      <c r="G148" s="11" t="s">
        <v>820</v>
      </c>
      <c r="H148" s="14">
        <v>3.37</v>
      </c>
      <c r="I148" s="109">
        <f t="shared" si="1"/>
        <v>6.74</v>
      </c>
      <c r="J148" s="115"/>
    </row>
    <row r="149" spans="1:10" ht="60">
      <c r="A149" s="114"/>
      <c r="B149" s="107">
        <v>2</v>
      </c>
      <c r="C149" s="10" t="s">
        <v>818</v>
      </c>
      <c r="D149" s="118" t="s">
        <v>812</v>
      </c>
      <c r="E149" s="139"/>
      <c r="F149" s="140"/>
      <c r="G149" s="11" t="s">
        <v>820</v>
      </c>
      <c r="H149" s="14">
        <v>4.17</v>
      </c>
      <c r="I149" s="109">
        <f t="shared" si="1"/>
        <v>8.34</v>
      </c>
      <c r="J149" s="115"/>
    </row>
    <row r="150" spans="1:10" ht="72">
      <c r="A150" s="114"/>
      <c r="B150" s="107">
        <v>12</v>
      </c>
      <c r="C150" s="10" t="s">
        <v>821</v>
      </c>
      <c r="D150" s="118" t="s">
        <v>810</v>
      </c>
      <c r="E150" s="139"/>
      <c r="F150" s="140"/>
      <c r="G150" s="11" t="s">
        <v>822</v>
      </c>
      <c r="H150" s="14">
        <v>1.44</v>
      </c>
      <c r="I150" s="109">
        <f t="shared" ref="I150:I213" si="2">H150*B150</f>
        <v>17.28</v>
      </c>
      <c r="J150" s="115"/>
    </row>
    <row r="151" spans="1:10" ht="72">
      <c r="A151" s="114"/>
      <c r="B151" s="107">
        <v>2</v>
      </c>
      <c r="C151" s="10" t="s">
        <v>821</v>
      </c>
      <c r="D151" s="118" t="s">
        <v>819</v>
      </c>
      <c r="E151" s="139"/>
      <c r="F151" s="140"/>
      <c r="G151" s="11" t="s">
        <v>822</v>
      </c>
      <c r="H151" s="14">
        <v>2.0299999999999998</v>
      </c>
      <c r="I151" s="109">
        <f t="shared" si="2"/>
        <v>4.0599999999999996</v>
      </c>
      <c r="J151" s="115"/>
    </row>
    <row r="152" spans="1:10" ht="72">
      <c r="A152" s="114"/>
      <c r="B152" s="107">
        <v>2</v>
      </c>
      <c r="C152" s="10" t="s">
        <v>821</v>
      </c>
      <c r="D152" s="118" t="s">
        <v>823</v>
      </c>
      <c r="E152" s="139"/>
      <c r="F152" s="140"/>
      <c r="G152" s="11" t="s">
        <v>822</v>
      </c>
      <c r="H152" s="14">
        <v>2.75</v>
      </c>
      <c r="I152" s="109">
        <f t="shared" si="2"/>
        <v>5.5</v>
      </c>
      <c r="J152" s="115"/>
    </row>
    <row r="153" spans="1:10" ht="72">
      <c r="A153" s="114"/>
      <c r="B153" s="107">
        <v>1</v>
      </c>
      <c r="C153" s="10" t="s">
        <v>821</v>
      </c>
      <c r="D153" s="118" t="s">
        <v>814</v>
      </c>
      <c r="E153" s="139"/>
      <c r="F153" s="140"/>
      <c r="G153" s="11" t="s">
        <v>822</v>
      </c>
      <c r="H153" s="14">
        <v>4.71</v>
      </c>
      <c r="I153" s="109">
        <f t="shared" si="2"/>
        <v>4.71</v>
      </c>
      <c r="J153" s="115"/>
    </row>
    <row r="154" spans="1:10" ht="60">
      <c r="A154" s="114"/>
      <c r="B154" s="107">
        <v>2</v>
      </c>
      <c r="C154" s="10" t="s">
        <v>824</v>
      </c>
      <c r="D154" s="118" t="s">
        <v>805</v>
      </c>
      <c r="E154" s="139"/>
      <c r="F154" s="140"/>
      <c r="G154" s="11" t="s">
        <v>825</v>
      </c>
      <c r="H154" s="14">
        <v>2.93</v>
      </c>
      <c r="I154" s="109">
        <f t="shared" si="2"/>
        <v>5.86</v>
      </c>
      <c r="J154" s="115"/>
    </row>
    <row r="155" spans="1:10" ht="60">
      <c r="A155" s="114"/>
      <c r="B155" s="107">
        <v>2</v>
      </c>
      <c r="C155" s="10" t="s">
        <v>824</v>
      </c>
      <c r="D155" s="118" t="s">
        <v>807</v>
      </c>
      <c r="E155" s="139"/>
      <c r="F155" s="140"/>
      <c r="G155" s="11" t="s">
        <v>825</v>
      </c>
      <c r="H155" s="14">
        <v>5.33</v>
      </c>
      <c r="I155" s="109">
        <f t="shared" si="2"/>
        <v>10.66</v>
      </c>
      <c r="J155" s="115"/>
    </row>
    <row r="156" spans="1:10" ht="60">
      <c r="A156" s="114"/>
      <c r="B156" s="107">
        <v>2</v>
      </c>
      <c r="C156" s="10" t="s">
        <v>826</v>
      </c>
      <c r="D156" s="118" t="s">
        <v>810</v>
      </c>
      <c r="E156" s="139"/>
      <c r="F156" s="140"/>
      <c r="G156" s="11" t="s">
        <v>827</v>
      </c>
      <c r="H156" s="14">
        <v>1.41</v>
      </c>
      <c r="I156" s="109">
        <f t="shared" si="2"/>
        <v>2.82</v>
      </c>
      <c r="J156" s="115"/>
    </row>
    <row r="157" spans="1:10" ht="60">
      <c r="A157" s="114"/>
      <c r="B157" s="107">
        <v>1</v>
      </c>
      <c r="C157" s="10" t="s">
        <v>826</v>
      </c>
      <c r="D157" s="118" t="s">
        <v>808</v>
      </c>
      <c r="E157" s="139"/>
      <c r="F157" s="140"/>
      <c r="G157" s="11" t="s">
        <v>827</v>
      </c>
      <c r="H157" s="14">
        <v>4.3499999999999996</v>
      </c>
      <c r="I157" s="109">
        <f t="shared" si="2"/>
        <v>4.3499999999999996</v>
      </c>
      <c r="J157" s="115"/>
    </row>
    <row r="158" spans="1:10" ht="96">
      <c r="A158" s="114"/>
      <c r="B158" s="107">
        <v>15</v>
      </c>
      <c r="C158" s="10" t="s">
        <v>649</v>
      </c>
      <c r="D158" s="118" t="s">
        <v>651</v>
      </c>
      <c r="E158" s="139"/>
      <c r="F158" s="140"/>
      <c r="G158" s="11" t="s">
        <v>652</v>
      </c>
      <c r="H158" s="14">
        <v>2.75</v>
      </c>
      <c r="I158" s="109">
        <f t="shared" si="2"/>
        <v>41.25</v>
      </c>
      <c r="J158" s="115"/>
    </row>
    <row r="159" spans="1:10" ht="96">
      <c r="A159" s="114"/>
      <c r="B159" s="107">
        <v>20</v>
      </c>
      <c r="C159" s="10" t="s">
        <v>649</v>
      </c>
      <c r="D159" s="118" t="s">
        <v>25</v>
      </c>
      <c r="E159" s="139"/>
      <c r="F159" s="140"/>
      <c r="G159" s="11" t="s">
        <v>652</v>
      </c>
      <c r="H159" s="14">
        <v>2.75</v>
      </c>
      <c r="I159" s="109">
        <f t="shared" si="2"/>
        <v>55</v>
      </c>
      <c r="J159" s="115"/>
    </row>
    <row r="160" spans="1:10" ht="96">
      <c r="A160" s="114"/>
      <c r="B160" s="107">
        <v>30</v>
      </c>
      <c r="C160" s="10" t="s">
        <v>649</v>
      </c>
      <c r="D160" s="118" t="s">
        <v>67</v>
      </c>
      <c r="E160" s="139"/>
      <c r="F160" s="140"/>
      <c r="G160" s="11" t="s">
        <v>652</v>
      </c>
      <c r="H160" s="14">
        <v>2.75</v>
      </c>
      <c r="I160" s="109">
        <f t="shared" si="2"/>
        <v>82.5</v>
      </c>
      <c r="J160" s="115"/>
    </row>
    <row r="161" spans="1:10" ht="96">
      <c r="A161" s="114"/>
      <c r="B161" s="107">
        <v>30</v>
      </c>
      <c r="C161" s="10" t="s">
        <v>649</v>
      </c>
      <c r="D161" s="118" t="s">
        <v>26</v>
      </c>
      <c r="E161" s="139"/>
      <c r="F161" s="140"/>
      <c r="G161" s="11" t="s">
        <v>652</v>
      </c>
      <c r="H161" s="14">
        <v>2.75</v>
      </c>
      <c r="I161" s="109">
        <f t="shared" si="2"/>
        <v>82.5</v>
      </c>
      <c r="J161" s="115"/>
    </row>
    <row r="162" spans="1:10" ht="96">
      <c r="A162" s="114"/>
      <c r="B162" s="107">
        <v>15</v>
      </c>
      <c r="C162" s="10" t="s">
        <v>649</v>
      </c>
      <c r="D162" s="118" t="s">
        <v>27</v>
      </c>
      <c r="E162" s="139"/>
      <c r="F162" s="140"/>
      <c r="G162" s="11" t="s">
        <v>652</v>
      </c>
      <c r="H162" s="14">
        <v>2.75</v>
      </c>
      <c r="I162" s="109">
        <f t="shared" si="2"/>
        <v>41.25</v>
      </c>
      <c r="J162" s="115"/>
    </row>
    <row r="163" spans="1:10" ht="96">
      <c r="A163" s="114"/>
      <c r="B163" s="107">
        <v>100</v>
      </c>
      <c r="C163" s="10" t="s">
        <v>65</v>
      </c>
      <c r="D163" s="118" t="s">
        <v>651</v>
      </c>
      <c r="E163" s="139"/>
      <c r="F163" s="140"/>
      <c r="G163" s="11" t="s">
        <v>828</v>
      </c>
      <c r="H163" s="14">
        <v>2.84</v>
      </c>
      <c r="I163" s="109">
        <f t="shared" si="2"/>
        <v>284</v>
      </c>
      <c r="J163" s="115"/>
    </row>
    <row r="164" spans="1:10" ht="96">
      <c r="A164" s="114"/>
      <c r="B164" s="107">
        <v>50</v>
      </c>
      <c r="C164" s="10" t="s">
        <v>65</v>
      </c>
      <c r="D164" s="118" t="s">
        <v>25</v>
      </c>
      <c r="E164" s="139"/>
      <c r="F164" s="140"/>
      <c r="G164" s="11" t="s">
        <v>828</v>
      </c>
      <c r="H164" s="14">
        <v>2.84</v>
      </c>
      <c r="I164" s="109">
        <f t="shared" si="2"/>
        <v>142</v>
      </c>
      <c r="J164" s="115"/>
    </row>
    <row r="165" spans="1:10" ht="96">
      <c r="A165" s="114"/>
      <c r="B165" s="107">
        <v>50</v>
      </c>
      <c r="C165" s="10" t="s">
        <v>65</v>
      </c>
      <c r="D165" s="118" t="s">
        <v>67</v>
      </c>
      <c r="E165" s="139"/>
      <c r="F165" s="140"/>
      <c r="G165" s="11" t="s">
        <v>828</v>
      </c>
      <c r="H165" s="14">
        <v>2.84</v>
      </c>
      <c r="I165" s="109">
        <f t="shared" si="2"/>
        <v>142</v>
      </c>
      <c r="J165" s="115"/>
    </row>
    <row r="166" spans="1:10" ht="96">
      <c r="A166" s="114"/>
      <c r="B166" s="107">
        <v>50</v>
      </c>
      <c r="C166" s="10" t="s">
        <v>65</v>
      </c>
      <c r="D166" s="118" t="s">
        <v>26</v>
      </c>
      <c r="E166" s="139"/>
      <c r="F166" s="140"/>
      <c r="G166" s="11" t="s">
        <v>828</v>
      </c>
      <c r="H166" s="14">
        <v>2.84</v>
      </c>
      <c r="I166" s="109">
        <f t="shared" si="2"/>
        <v>142</v>
      </c>
      <c r="J166" s="115"/>
    </row>
    <row r="167" spans="1:10" ht="96">
      <c r="A167" s="114"/>
      <c r="B167" s="107">
        <v>50</v>
      </c>
      <c r="C167" s="10" t="s">
        <v>65</v>
      </c>
      <c r="D167" s="118" t="s">
        <v>90</v>
      </c>
      <c r="E167" s="139"/>
      <c r="F167" s="140"/>
      <c r="G167" s="11" t="s">
        <v>828</v>
      </c>
      <c r="H167" s="14">
        <v>2.84</v>
      </c>
      <c r="I167" s="109">
        <f t="shared" si="2"/>
        <v>142</v>
      </c>
      <c r="J167" s="115"/>
    </row>
    <row r="168" spans="1:10" ht="96">
      <c r="A168" s="114"/>
      <c r="B168" s="107">
        <v>50</v>
      </c>
      <c r="C168" s="10" t="s">
        <v>65</v>
      </c>
      <c r="D168" s="118" t="s">
        <v>27</v>
      </c>
      <c r="E168" s="139"/>
      <c r="F168" s="140"/>
      <c r="G168" s="11" t="s">
        <v>828</v>
      </c>
      <c r="H168" s="14">
        <v>2.84</v>
      </c>
      <c r="I168" s="109">
        <f t="shared" si="2"/>
        <v>142</v>
      </c>
      <c r="J168" s="115"/>
    </row>
    <row r="169" spans="1:10" ht="96">
      <c r="A169" s="114"/>
      <c r="B169" s="107">
        <v>10</v>
      </c>
      <c r="C169" s="10" t="s">
        <v>829</v>
      </c>
      <c r="D169" s="118" t="s">
        <v>23</v>
      </c>
      <c r="E169" s="139"/>
      <c r="F169" s="140"/>
      <c r="G169" s="11" t="s">
        <v>830</v>
      </c>
      <c r="H169" s="14">
        <v>3.73</v>
      </c>
      <c r="I169" s="109">
        <f t="shared" si="2"/>
        <v>37.299999999999997</v>
      </c>
      <c r="J169" s="115"/>
    </row>
    <row r="170" spans="1:10" ht="96">
      <c r="A170" s="114"/>
      <c r="B170" s="107">
        <v>30</v>
      </c>
      <c r="C170" s="10" t="s">
        <v>829</v>
      </c>
      <c r="D170" s="118" t="s">
        <v>25</v>
      </c>
      <c r="E170" s="139"/>
      <c r="F170" s="140"/>
      <c r="G170" s="11" t="s">
        <v>830</v>
      </c>
      <c r="H170" s="14">
        <v>3.73</v>
      </c>
      <c r="I170" s="109">
        <f t="shared" si="2"/>
        <v>111.9</v>
      </c>
      <c r="J170" s="115"/>
    </row>
    <row r="171" spans="1:10" ht="96">
      <c r="A171" s="114"/>
      <c r="B171" s="107">
        <v>50</v>
      </c>
      <c r="C171" s="10" t="s">
        <v>829</v>
      </c>
      <c r="D171" s="118" t="s">
        <v>67</v>
      </c>
      <c r="E171" s="139"/>
      <c r="F171" s="140"/>
      <c r="G171" s="11" t="s">
        <v>830</v>
      </c>
      <c r="H171" s="14">
        <v>3.73</v>
      </c>
      <c r="I171" s="109">
        <f t="shared" si="2"/>
        <v>186.5</v>
      </c>
      <c r="J171" s="115"/>
    </row>
    <row r="172" spans="1:10" ht="96">
      <c r="A172" s="114"/>
      <c r="B172" s="107">
        <v>10</v>
      </c>
      <c r="C172" s="10" t="s">
        <v>831</v>
      </c>
      <c r="D172" s="118" t="s">
        <v>651</v>
      </c>
      <c r="E172" s="139" t="s">
        <v>273</v>
      </c>
      <c r="F172" s="140"/>
      <c r="G172" s="11" t="s">
        <v>832</v>
      </c>
      <c r="H172" s="14">
        <v>3.55</v>
      </c>
      <c r="I172" s="109">
        <f t="shared" si="2"/>
        <v>35.5</v>
      </c>
      <c r="J172" s="115"/>
    </row>
    <row r="173" spans="1:10" ht="96">
      <c r="A173" s="114"/>
      <c r="B173" s="107">
        <v>15</v>
      </c>
      <c r="C173" s="10" t="s">
        <v>831</v>
      </c>
      <c r="D173" s="118" t="s">
        <v>651</v>
      </c>
      <c r="E173" s="139" t="s">
        <v>272</v>
      </c>
      <c r="F173" s="140"/>
      <c r="G173" s="11" t="s">
        <v>832</v>
      </c>
      <c r="H173" s="14">
        <v>3.55</v>
      </c>
      <c r="I173" s="109">
        <f t="shared" si="2"/>
        <v>53.25</v>
      </c>
      <c r="J173" s="115"/>
    </row>
    <row r="174" spans="1:10" ht="96">
      <c r="A174" s="114"/>
      <c r="B174" s="107">
        <v>10</v>
      </c>
      <c r="C174" s="10" t="s">
        <v>831</v>
      </c>
      <c r="D174" s="118" t="s">
        <v>651</v>
      </c>
      <c r="E174" s="139" t="s">
        <v>764</v>
      </c>
      <c r="F174" s="140"/>
      <c r="G174" s="11" t="s">
        <v>832</v>
      </c>
      <c r="H174" s="14">
        <v>3.55</v>
      </c>
      <c r="I174" s="109">
        <f t="shared" si="2"/>
        <v>35.5</v>
      </c>
      <c r="J174" s="115"/>
    </row>
    <row r="175" spans="1:10" ht="96">
      <c r="A175" s="114"/>
      <c r="B175" s="107">
        <v>20</v>
      </c>
      <c r="C175" s="10" t="s">
        <v>831</v>
      </c>
      <c r="D175" s="118" t="s">
        <v>25</v>
      </c>
      <c r="E175" s="139" t="s">
        <v>272</v>
      </c>
      <c r="F175" s="140"/>
      <c r="G175" s="11" t="s">
        <v>832</v>
      </c>
      <c r="H175" s="14">
        <v>3.55</v>
      </c>
      <c r="I175" s="109">
        <f t="shared" si="2"/>
        <v>71</v>
      </c>
      <c r="J175" s="115"/>
    </row>
    <row r="176" spans="1:10" ht="96">
      <c r="A176" s="114"/>
      <c r="B176" s="107">
        <v>10</v>
      </c>
      <c r="C176" s="10" t="s">
        <v>831</v>
      </c>
      <c r="D176" s="118" t="s">
        <v>67</v>
      </c>
      <c r="E176" s="139" t="s">
        <v>273</v>
      </c>
      <c r="F176" s="140"/>
      <c r="G176" s="11" t="s">
        <v>832</v>
      </c>
      <c r="H176" s="14">
        <v>3.55</v>
      </c>
      <c r="I176" s="109">
        <f t="shared" si="2"/>
        <v>35.5</v>
      </c>
      <c r="J176" s="115"/>
    </row>
    <row r="177" spans="1:10" ht="96">
      <c r="A177" s="114"/>
      <c r="B177" s="107">
        <v>20</v>
      </c>
      <c r="C177" s="10" t="s">
        <v>831</v>
      </c>
      <c r="D177" s="118" t="s">
        <v>67</v>
      </c>
      <c r="E177" s="139" t="s">
        <v>272</v>
      </c>
      <c r="F177" s="140"/>
      <c r="G177" s="11" t="s">
        <v>832</v>
      </c>
      <c r="H177" s="14">
        <v>3.55</v>
      </c>
      <c r="I177" s="109">
        <f t="shared" si="2"/>
        <v>71</v>
      </c>
      <c r="J177" s="115"/>
    </row>
    <row r="178" spans="1:10" ht="96">
      <c r="A178" s="114"/>
      <c r="B178" s="107">
        <v>20</v>
      </c>
      <c r="C178" s="10" t="s">
        <v>831</v>
      </c>
      <c r="D178" s="118" t="s">
        <v>26</v>
      </c>
      <c r="E178" s="139" t="s">
        <v>273</v>
      </c>
      <c r="F178" s="140"/>
      <c r="G178" s="11" t="s">
        <v>832</v>
      </c>
      <c r="H178" s="14">
        <v>3.55</v>
      </c>
      <c r="I178" s="109">
        <f t="shared" si="2"/>
        <v>71</v>
      </c>
      <c r="J178" s="115"/>
    </row>
    <row r="179" spans="1:10" ht="96">
      <c r="A179" s="114"/>
      <c r="B179" s="107">
        <v>20</v>
      </c>
      <c r="C179" s="10" t="s">
        <v>831</v>
      </c>
      <c r="D179" s="118" t="s">
        <v>26</v>
      </c>
      <c r="E179" s="139" t="s">
        <v>272</v>
      </c>
      <c r="F179" s="140"/>
      <c r="G179" s="11" t="s">
        <v>832</v>
      </c>
      <c r="H179" s="14">
        <v>3.55</v>
      </c>
      <c r="I179" s="109">
        <f t="shared" si="2"/>
        <v>71</v>
      </c>
      <c r="J179" s="115"/>
    </row>
    <row r="180" spans="1:10" ht="96">
      <c r="A180" s="114"/>
      <c r="B180" s="107">
        <v>5</v>
      </c>
      <c r="C180" s="10" t="s">
        <v>831</v>
      </c>
      <c r="D180" s="118" t="s">
        <v>27</v>
      </c>
      <c r="E180" s="139" t="s">
        <v>273</v>
      </c>
      <c r="F180" s="140"/>
      <c r="G180" s="11" t="s">
        <v>832</v>
      </c>
      <c r="H180" s="14">
        <v>3.55</v>
      </c>
      <c r="I180" s="109">
        <f t="shared" si="2"/>
        <v>17.75</v>
      </c>
      <c r="J180" s="115"/>
    </row>
    <row r="181" spans="1:10" ht="96">
      <c r="A181" s="114"/>
      <c r="B181" s="107">
        <v>15</v>
      </c>
      <c r="C181" s="10" t="s">
        <v>831</v>
      </c>
      <c r="D181" s="118" t="s">
        <v>27</v>
      </c>
      <c r="E181" s="139" t="s">
        <v>272</v>
      </c>
      <c r="F181" s="140"/>
      <c r="G181" s="11" t="s">
        <v>832</v>
      </c>
      <c r="H181" s="14">
        <v>3.55</v>
      </c>
      <c r="I181" s="109">
        <f t="shared" si="2"/>
        <v>53.25</v>
      </c>
      <c r="J181" s="115"/>
    </row>
    <row r="182" spans="1:10" ht="96">
      <c r="A182" s="114"/>
      <c r="B182" s="107">
        <v>10</v>
      </c>
      <c r="C182" s="10" t="s">
        <v>68</v>
      </c>
      <c r="D182" s="118" t="s">
        <v>833</v>
      </c>
      <c r="E182" s="139" t="s">
        <v>272</v>
      </c>
      <c r="F182" s="140"/>
      <c r="G182" s="11" t="s">
        <v>834</v>
      </c>
      <c r="H182" s="14">
        <v>3.46</v>
      </c>
      <c r="I182" s="109">
        <f t="shared" si="2"/>
        <v>34.6</v>
      </c>
      <c r="J182" s="115"/>
    </row>
    <row r="183" spans="1:10" ht="96">
      <c r="A183" s="114"/>
      <c r="B183" s="107">
        <v>20</v>
      </c>
      <c r="C183" s="10" t="s">
        <v>68</v>
      </c>
      <c r="D183" s="118" t="s">
        <v>23</v>
      </c>
      <c r="E183" s="139" t="s">
        <v>273</v>
      </c>
      <c r="F183" s="140"/>
      <c r="G183" s="11" t="s">
        <v>834</v>
      </c>
      <c r="H183" s="14">
        <v>3.46</v>
      </c>
      <c r="I183" s="109">
        <f t="shared" si="2"/>
        <v>69.2</v>
      </c>
      <c r="J183" s="115"/>
    </row>
    <row r="184" spans="1:10" ht="96">
      <c r="A184" s="114"/>
      <c r="B184" s="107">
        <v>10</v>
      </c>
      <c r="C184" s="10" t="s">
        <v>68</v>
      </c>
      <c r="D184" s="118" t="s">
        <v>23</v>
      </c>
      <c r="E184" s="139" t="s">
        <v>271</v>
      </c>
      <c r="F184" s="140"/>
      <c r="G184" s="11" t="s">
        <v>834</v>
      </c>
      <c r="H184" s="14">
        <v>3.46</v>
      </c>
      <c r="I184" s="109">
        <f t="shared" si="2"/>
        <v>34.6</v>
      </c>
      <c r="J184" s="115"/>
    </row>
    <row r="185" spans="1:10" ht="96">
      <c r="A185" s="114"/>
      <c r="B185" s="107">
        <v>20</v>
      </c>
      <c r="C185" s="10" t="s">
        <v>68</v>
      </c>
      <c r="D185" s="118" t="s">
        <v>23</v>
      </c>
      <c r="E185" s="139" t="s">
        <v>272</v>
      </c>
      <c r="F185" s="140"/>
      <c r="G185" s="11" t="s">
        <v>834</v>
      </c>
      <c r="H185" s="14">
        <v>3.46</v>
      </c>
      <c r="I185" s="109">
        <f t="shared" si="2"/>
        <v>69.2</v>
      </c>
      <c r="J185" s="115"/>
    </row>
    <row r="186" spans="1:10" ht="96">
      <c r="A186" s="114"/>
      <c r="B186" s="107">
        <v>20</v>
      </c>
      <c r="C186" s="10" t="s">
        <v>68</v>
      </c>
      <c r="D186" s="118" t="s">
        <v>23</v>
      </c>
      <c r="E186" s="139" t="s">
        <v>764</v>
      </c>
      <c r="F186" s="140"/>
      <c r="G186" s="11" t="s">
        <v>834</v>
      </c>
      <c r="H186" s="14">
        <v>3.46</v>
      </c>
      <c r="I186" s="109">
        <f t="shared" si="2"/>
        <v>69.2</v>
      </c>
      <c r="J186" s="115"/>
    </row>
    <row r="187" spans="1:10" ht="96">
      <c r="A187" s="114"/>
      <c r="B187" s="107">
        <v>20</v>
      </c>
      <c r="C187" s="10" t="s">
        <v>68</v>
      </c>
      <c r="D187" s="118" t="s">
        <v>651</v>
      </c>
      <c r="E187" s="139" t="s">
        <v>273</v>
      </c>
      <c r="F187" s="140"/>
      <c r="G187" s="11" t="s">
        <v>834</v>
      </c>
      <c r="H187" s="14">
        <v>3.46</v>
      </c>
      <c r="I187" s="109">
        <f t="shared" si="2"/>
        <v>69.2</v>
      </c>
      <c r="J187" s="115"/>
    </row>
    <row r="188" spans="1:10" ht="96">
      <c r="A188" s="114"/>
      <c r="B188" s="107">
        <v>20</v>
      </c>
      <c r="C188" s="10" t="s">
        <v>68</v>
      </c>
      <c r="D188" s="118" t="s">
        <v>651</v>
      </c>
      <c r="E188" s="139" t="s">
        <v>272</v>
      </c>
      <c r="F188" s="140"/>
      <c r="G188" s="11" t="s">
        <v>834</v>
      </c>
      <c r="H188" s="14">
        <v>3.46</v>
      </c>
      <c r="I188" s="109">
        <f t="shared" si="2"/>
        <v>69.2</v>
      </c>
      <c r="J188" s="115"/>
    </row>
    <row r="189" spans="1:10" ht="96">
      <c r="A189" s="114"/>
      <c r="B189" s="107">
        <v>50</v>
      </c>
      <c r="C189" s="10" t="s">
        <v>68</v>
      </c>
      <c r="D189" s="118" t="s">
        <v>26</v>
      </c>
      <c r="E189" s="139" t="s">
        <v>272</v>
      </c>
      <c r="F189" s="140"/>
      <c r="G189" s="11" t="s">
        <v>834</v>
      </c>
      <c r="H189" s="14">
        <v>3.46</v>
      </c>
      <c r="I189" s="109">
        <f t="shared" si="2"/>
        <v>173</v>
      </c>
      <c r="J189" s="115"/>
    </row>
    <row r="190" spans="1:10" ht="96">
      <c r="A190" s="114"/>
      <c r="B190" s="107">
        <v>10</v>
      </c>
      <c r="C190" s="10" t="s">
        <v>68</v>
      </c>
      <c r="D190" s="118" t="s">
        <v>27</v>
      </c>
      <c r="E190" s="139" t="s">
        <v>271</v>
      </c>
      <c r="F190" s="140"/>
      <c r="G190" s="11" t="s">
        <v>834</v>
      </c>
      <c r="H190" s="14">
        <v>3.46</v>
      </c>
      <c r="I190" s="109">
        <f t="shared" si="2"/>
        <v>34.6</v>
      </c>
      <c r="J190" s="115"/>
    </row>
    <row r="191" spans="1:10" ht="96">
      <c r="A191" s="114"/>
      <c r="B191" s="107">
        <v>20</v>
      </c>
      <c r="C191" s="10" t="s">
        <v>68</v>
      </c>
      <c r="D191" s="118" t="s">
        <v>27</v>
      </c>
      <c r="E191" s="139" t="s">
        <v>272</v>
      </c>
      <c r="F191" s="140"/>
      <c r="G191" s="11" t="s">
        <v>834</v>
      </c>
      <c r="H191" s="14">
        <v>3.46</v>
      </c>
      <c r="I191" s="109">
        <f t="shared" si="2"/>
        <v>69.2</v>
      </c>
      <c r="J191" s="115"/>
    </row>
    <row r="192" spans="1:10" ht="96">
      <c r="A192" s="114"/>
      <c r="B192" s="107">
        <v>20</v>
      </c>
      <c r="C192" s="10" t="s">
        <v>68</v>
      </c>
      <c r="D192" s="118" t="s">
        <v>27</v>
      </c>
      <c r="E192" s="139" t="s">
        <v>764</v>
      </c>
      <c r="F192" s="140"/>
      <c r="G192" s="11" t="s">
        <v>834</v>
      </c>
      <c r="H192" s="14">
        <v>3.46</v>
      </c>
      <c r="I192" s="109">
        <f t="shared" si="2"/>
        <v>69.2</v>
      </c>
      <c r="J192" s="115"/>
    </row>
    <row r="193" spans="1:10" ht="96">
      <c r="A193" s="114"/>
      <c r="B193" s="107">
        <v>10</v>
      </c>
      <c r="C193" s="10" t="s">
        <v>473</v>
      </c>
      <c r="D193" s="118" t="s">
        <v>25</v>
      </c>
      <c r="E193" s="139" t="s">
        <v>764</v>
      </c>
      <c r="F193" s="140"/>
      <c r="G193" s="11" t="s">
        <v>475</v>
      </c>
      <c r="H193" s="14">
        <v>4</v>
      </c>
      <c r="I193" s="109">
        <f t="shared" si="2"/>
        <v>40</v>
      </c>
      <c r="J193" s="115"/>
    </row>
    <row r="194" spans="1:10" ht="96">
      <c r="A194" s="114"/>
      <c r="B194" s="107">
        <v>10</v>
      </c>
      <c r="C194" s="10" t="s">
        <v>473</v>
      </c>
      <c r="D194" s="118" t="s">
        <v>67</v>
      </c>
      <c r="E194" s="139" t="s">
        <v>764</v>
      </c>
      <c r="F194" s="140"/>
      <c r="G194" s="11" t="s">
        <v>475</v>
      </c>
      <c r="H194" s="14">
        <v>4</v>
      </c>
      <c r="I194" s="109">
        <f t="shared" si="2"/>
        <v>40</v>
      </c>
      <c r="J194" s="115"/>
    </row>
    <row r="195" spans="1:10" ht="96">
      <c r="A195" s="114"/>
      <c r="B195" s="107">
        <v>10</v>
      </c>
      <c r="C195" s="10" t="s">
        <v>473</v>
      </c>
      <c r="D195" s="118" t="s">
        <v>26</v>
      </c>
      <c r="E195" s="139" t="s">
        <v>764</v>
      </c>
      <c r="F195" s="140"/>
      <c r="G195" s="11" t="s">
        <v>475</v>
      </c>
      <c r="H195" s="14">
        <v>4</v>
      </c>
      <c r="I195" s="109">
        <f t="shared" si="2"/>
        <v>40</v>
      </c>
      <c r="J195" s="115"/>
    </row>
    <row r="196" spans="1:10" ht="96">
      <c r="A196" s="114"/>
      <c r="B196" s="107">
        <v>30</v>
      </c>
      <c r="C196" s="10" t="s">
        <v>473</v>
      </c>
      <c r="D196" s="118" t="s">
        <v>298</v>
      </c>
      <c r="E196" s="139" t="s">
        <v>272</v>
      </c>
      <c r="F196" s="140"/>
      <c r="G196" s="11" t="s">
        <v>475</v>
      </c>
      <c r="H196" s="14">
        <v>4</v>
      </c>
      <c r="I196" s="109">
        <f t="shared" si="2"/>
        <v>120</v>
      </c>
      <c r="J196" s="115"/>
    </row>
    <row r="197" spans="1:10" ht="72">
      <c r="A197" s="114"/>
      <c r="B197" s="107">
        <v>5</v>
      </c>
      <c r="C197" s="10" t="s">
        <v>835</v>
      </c>
      <c r="D197" s="118" t="s">
        <v>816</v>
      </c>
      <c r="E197" s="139" t="s">
        <v>273</v>
      </c>
      <c r="F197" s="140"/>
      <c r="G197" s="11" t="s">
        <v>836</v>
      </c>
      <c r="H197" s="14">
        <v>0.75</v>
      </c>
      <c r="I197" s="109">
        <f t="shared" si="2"/>
        <v>3.75</v>
      </c>
      <c r="J197" s="115"/>
    </row>
    <row r="198" spans="1:10" ht="72">
      <c r="A198" s="114"/>
      <c r="B198" s="107">
        <v>5</v>
      </c>
      <c r="C198" s="10" t="s">
        <v>835</v>
      </c>
      <c r="D198" s="118" t="s">
        <v>810</v>
      </c>
      <c r="E198" s="139" t="s">
        <v>273</v>
      </c>
      <c r="F198" s="140"/>
      <c r="G198" s="11" t="s">
        <v>836</v>
      </c>
      <c r="H198" s="14">
        <v>0.78</v>
      </c>
      <c r="I198" s="109">
        <f t="shared" si="2"/>
        <v>3.9000000000000004</v>
      </c>
      <c r="J198" s="115"/>
    </row>
    <row r="199" spans="1:10" ht="72">
      <c r="A199" s="114"/>
      <c r="B199" s="107">
        <v>4</v>
      </c>
      <c r="C199" s="10" t="s">
        <v>835</v>
      </c>
      <c r="D199" s="118" t="s">
        <v>819</v>
      </c>
      <c r="E199" s="139" t="s">
        <v>583</v>
      </c>
      <c r="F199" s="140"/>
      <c r="G199" s="11" t="s">
        <v>836</v>
      </c>
      <c r="H199" s="14">
        <v>0.86</v>
      </c>
      <c r="I199" s="109">
        <f t="shared" si="2"/>
        <v>3.44</v>
      </c>
      <c r="J199" s="115"/>
    </row>
    <row r="200" spans="1:10" ht="72">
      <c r="A200" s="114"/>
      <c r="B200" s="107">
        <v>4</v>
      </c>
      <c r="C200" s="10" t="s">
        <v>835</v>
      </c>
      <c r="D200" s="118" t="s">
        <v>823</v>
      </c>
      <c r="E200" s="139" t="s">
        <v>583</v>
      </c>
      <c r="F200" s="140"/>
      <c r="G200" s="11" t="s">
        <v>836</v>
      </c>
      <c r="H200" s="14">
        <v>1</v>
      </c>
      <c r="I200" s="109">
        <f t="shared" si="2"/>
        <v>4</v>
      </c>
      <c r="J200" s="115"/>
    </row>
    <row r="201" spans="1:10" ht="72">
      <c r="A201" s="114"/>
      <c r="B201" s="107">
        <v>2</v>
      </c>
      <c r="C201" s="10" t="s">
        <v>835</v>
      </c>
      <c r="D201" s="118" t="s">
        <v>808</v>
      </c>
      <c r="E201" s="139" t="s">
        <v>273</v>
      </c>
      <c r="F201" s="140"/>
      <c r="G201" s="11" t="s">
        <v>836</v>
      </c>
      <c r="H201" s="14">
        <v>1.18</v>
      </c>
      <c r="I201" s="109">
        <f t="shared" si="2"/>
        <v>2.36</v>
      </c>
      <c r="J201" s="115"/>
    </row>
    <row r="202" spans="1:10" ht="72">
      <c r="A202" s="114"/>
      <c r="B202" s="107">
        <v>2</v>
      </c>
      <c r="C202" s="10" t="s">
        <v>835</v>
      </c>
      <c r="D202" s="118" t="s">
        <v>813</v>
      </c>
      <c r="E202" s="139" t="s">
        <v>273</v>
      </c>
      <c r="F202" s="140"/>
      <c r="G202" s="11" t="s">
        <v>836</v>
      </c>
      <c r="H202" s="14">
        <v>1.23</v>
      </c>
      <c r="I202" s="109">
        <f t="shared" si="2"/>
        <v>2.46</v>
      </c>
      <c r="J202" s="115"/>
    </row>
    <row r="203" spans="1:10" ht="72">
      <c r="A203" s="114"/>
      <c r="B203" s="107">
        <v>1</v>
      </c>
      <c r="C203" s="10" t="s">
        <v>835</v>
      </c>
      <c r="D203" s="118" t="s">
        <v>772</v>
      </c>
      <c r="E203" s="139" t="s">
        <v>583</v>
      </c>
      <c r="F203" s="140"/>
      <c r="G203" s="11" t="s">
        <v>836</v>
      </c>
      <c r="H203" s="14">
        <v>1.59</v>
      </c>
      <c r="I203" s="109">
        <f t="shared" si="2"/>
        <v>1.59</v>
      </c>
      <c r="J203" s="115"/>
    </row>
    <row r="204" spans="1:10" ht="120">
      <c r="A204" s="114"/>
      <c r="B204" s="107">
        <v>4</v>
      </c>
      <c r="C204" s="10" t="s">
        <v>837</v>
      </c>
      <c r="D204" s="118" t="s">
        <v>819</v>
      </c>
      <c r="E204" s="139"/>
      <c r="F204" s="140"/>
      <c r="G204" s="11" t="s">
        <v>838</v>
      </c>
      <c r="H204" s="14">
        <v>1.1100000000000001</v>
      </c>
      <c r="I204" s="109">
        <f t="shared" si="2"/>
        <v>4.4400000000000004</v>
      </c>
      <c r="J204" s="115"/>
    </row>
    <row r="205" spans="1:10" ht="132">
      <c r="A205" s="114"/>
      <c r="B205" s="107">
        <v>4</v>
      </c>
      <c r="C205" s="10" t="s">
        <v>839</v>
      </c>
      <c r="D205" s="118" t="s">
        <v>823</v>
      </c>
      <c r="E205" s="139" t="s">
        <v>273</v>
      </c>
      <c r="F205" s="140"/>
      <c r="G205" s="11" t="s">
        <v>840</v>
      </c>
      <c r="H205" s="14">
        <v>2.84</v>
      </c>
      <c r="I205" s="109">
        <f t="shared" si="2"/>
        <v>11.36</v>
      </c>
      <c r="J205" s="115"/>
    </row>
    <row r="206" spans="1:10" ht="192">
      <c r="A206" s="114"/>
      <c r="B206" s="107">
        <v>2</v>
      </c>
      <c r="C206" s="10" t="s">
        <v>841</v>
      </c>
      <c r="D206" s="118" t="s">
        <v>27</v>
      </c>
      <c r="E206" s="139" t="s">
        <v>310</v>
      </c>
      <c r="F206" s="140"/>
      <c r="G206" s="11" t="s">
        <v>842</v>
      </c>
      <c r="H206" s="14">
        <v>6.01</v>
      </c>
      <c r="I206" s="109">
        <f t="shared" si="2"/>
        <v>12.02</v>
      </c>
      <c r="J206" s="115"/>
    </row>
    <row r="207" spans="1:10" ht="192">
      <c r="A207" s="114"/>
      <c r="B207" s="107">
        <v>2</v>
      </c>
      <c r="C207" s="10" t="s">
        <v>841</v>
      </c>
      <c r="D207" s="118" t="s">
        <v>27</v>
      </c>
      <c r="E207" s="139" t="s">
        <v>269</v>
      </c>
      <c r="F207" s="140"/>
      <c r="G207" s="11" t="s">
        <v>842</v>
      </c>
      <c r="H207" s="14">
        <v>6.01</v>
      </c>
      <c r="I207" s="109">
        <f t="shared" si="2"/>
        <v>12.02</v>
      </c>
      <c r="J207" s="115"/>
    </row>
    <row r="208" spans="1:10" ht="192">
      <c r="A208" s="114"/>
      <c r="B208" s="107">
        <v>8</v>
      </c>
      <c r="C208" s="10" t="s">
        <v>841</v>
      </c>
      <c r="D208" s="118" t="s">
        <v>28</v>
      </c>
      <c r="E208" s="139" t="s">
        <v>107</v>
      </c>
      <c r="F208" s="140"/>
      <c r="G208" s="11" t="s">
        <v>842</v>
      </c>
      <c r="H208" s="14">
        <v>6.01</v>
      </c>
      <c r="I208" s="109">
        <f t="shared" si="2"/>
        <v>48.08</v>
      </c>
      <c r="J208" s="115"/>
    </row>
    <row r="209" spans="1:10" ht="192">
      <c r="A209" s="114"/>
      <c r="B209" s="107">
        <v>2</v>
      </c>
      <c r="C209" s="10" t="s">
        <v>841</v>
      </c>
      <c r="D209" s="118" t="s">
        <v>28</v>
      </c>
      <c r="E209" s="139" t="s">
        <v>212</v>
      </c>
      <c r="F209" s="140"/>
      <c r="G209" s="11" t="s">
        <v>842</v>
      </c>
      <c r="H209" s="14">
        <v>6.01</v>
      </c>
      <c r="I209" s="109">
        <f t="shared" si="2"/>
        <v>12.02</v>
      </c>
      <c r="J209" s="115"/>
    </row>
    <row r="210" spans="1:10" ht="192">
      <c r="A210" s="114"/>
      <c r="B210" s="107">
        <v>2</v>
      </c>
      <c r="C210" s="10" t="s">
        <v>841</v>
      </c>
      <c r="D210" s="118" t="s">
        <v>28</v>
      </c>
      <c r="E210" s="139" t="s">
        <v>310</v>
      </c>
      <c r="F210" s="140"/>
      <c r="G210" s="11" t="s">
        <v>842</v>
      </c>
      <c r="H210" s="14">
        <v>6.01</v>
      </c>
      <c r="I210" s="109">
        <f t="shared" si="2"/>
        <v>12.02</v>
      </c>
      <c r="J210" s="115"/>
    </row>
    <row r="211" spans="1:10" ht="192">
      <c r="A211" s="114"/>
      <c r="B211" s="107">
        <v>2</v>
      </c>
      <c r="C211" s="10" t="s">
        <v>841</v>
      </c>
      <c r="D211" s="118" t="s">
        <v>28</v>
      </c>
      <c r="E211" s="139" t="s">
        <v>270</v>
      </c>
      <c r="F211" s="140"/>
      <c r="G211" s="11" t="s">
        <v>842</v>
      </c>
      <c r="H211" s="14">
        <v>6.01</v>
      </c>
      <c r="I211" s="109">
        <f t="shared" si="2"/>
        <v>12.02</v>
      </c>
      <c r="J211" s="115"/>
    </row>
    <row r="212" spans="1:10" ht="192">
      <c r="A212" s="114"/>
      <c r="B212" s="107">
        <v>2</v>
      </c>
      <c r="C212" s="10" t="s">
        <v>841</v>
      </c>
      <c r="D212" s="118" t="s">
        <v>29</v>
      </c>
      <c r="E212" s="139" t="s">
        <v>212</v>
      </c>
      <c r="F212" s="140"/>
      <c r="G212" s="11" t="s">
        <v>842</v>
      </c>
      <c r="H212" s="14">
        <v>6.01</v>
      </c>
      <c r="I212" s="109">
        <f t="shared" si="2"/>
        <v>12.02</v>
      </c>
      <c r="J212" s="115"/>
    </row>
    <row r="213" spans="1:10" ht="192">
      <c r="A213" s="114"/>
      <c r="B213" s="107">
        <v>2</v>
      </c>
      <c r="C213" s="10" t="s">
        <v>841</v>
      </c>
      <c r="D213" s="118" t="s">
        <v>29</v>
      </c>
      <c r="E213" s="139" t="s">
        <v>265</v>
      </c>
      <c r="F213" s="140"/>
      <c r="G213" s="11" t="s">
        <v>842</v>
      </c>
      <c r="H213" s="14">
        <v>6.01</v>
      </c>
      <c r="I213" s="109">
        <f t="shared" si="2"/>
        <v>12.02</v>
      </c>
      <c r="J213" s="115"/>
    </row>
    <row r="214" spans="1:10" ht="192">
      <c r="A214" s="114"/>
      <c r="B214" s="107">
        <v>2</v>
      </c>
      <c r="C214" s="10" t="s">
        <v>841</v>
      </c>
      <c r="D214" s="118" t="s">
        <v>29</v>
      </c>
      <c r="E214" s="139" t="s">
        <v>270</v>
      </c>
      <c r="F214" s="140"/>
      <c r="G214" s="11" t="s">
        <v>842</v>
      </c>
      <c r="H214" s="14">
        <v>6.01</v>
      </c>
      <c r="I214" s="109">
        <f t="shared" ref="I214:I269" si="3">H214*B214</f>
        <v>12.02</v>
      </c>
      <c r="J214" s="115"/>
    </row>
    <row r="215" spans="1:10" ht="192">
      <c r="A215" s="114"/>
      <c r="B215" s="107">
        <v>2</v>
      </c>
      <c r="C215" s="10" t="s">
        <v>841</v>
      </c>
      <c r="D215" s="118" t="s">
        <v>29</v>
      </c>
      <c r="E215" s="139" t="s">
        <v>311</v>
      </c>
      <c r="F215" s="140"/>
      <c r="G215" s="11" t="s">
        <v>842</v>
      </c>
      <c r="H215" s="14">
        <v>6.01</v>
      </c>
      <c r="I215" s="109">
        <f t="shared" si="3"/>
        <v>12.02</v>
      </c>
      <c r="J215" s="115"/>
    </row>
    <row r="216" spans="1:10" ht="72">
      <c r="A216" s="114"/>
      <c r="B216" s="107">
        <v>20</v>
      </c>
      <c r="C216" s="10" t="s">
        <v>843</v>
      </c>
      <c r="D216" s="118" t="s">
        <v>23</v>
      </c>
      <c r="E216" s="139"/>
      <c r="F216" s="140"/>
      <c r="G216" s="11" t="s">
        <v>844</v>
      </c>
      <c r="H216" s="14">
        <v>4.26</v>
      </c>
      <c r="I216" s="109">
        <f t="shared" si="3"/>
        <v>85.199999999999989</v>
      </c>
      <c r="J216" s="115"/>
    </row>
    <row r="217" spans="1:10" ht="72">
      <c r="A217" s="114"/>
      <c r="B217" s="107">
        <v>20</v>
      </c>
      <c r="C217" s="10" t="s">
        <v>843</v>
      </c>
      <c r="D217" s="118" t="s">
        <v>651</v>
      </c>
      <c r="E217" s="139"/>
      <c r="F217" s="140"/>
      <c r="G217" s="11" t="s">
        <v>844</v>
      </c>
      <c r="H217" s="14">
        <v>4.26</v>
      </c>
      <c r="I217" s="109">
        <f t="shared" si="3"/>
        <v>85.199999999999989</v>
      </c>
      <c r="J217" s="115"/>
    </row>
    <row r="218" spans="1:10" ht="72">
      <c r="A218" s="114"/>
      <c r="B218" s="107">
        <v>20</v>
      </c>
      <c r="C218" s="10" t="s">
        <v>843</v>
      </c>
      <c r="D218" s="118" t="s">
        <v>25</v>
      </c>
      <c r="E218" s="139"/>
      <c r="F218" s="140"/>
      <c r="G218" s="11" t="s">
        <v>844</v>
      </c>
      <c r="H218" s="14">
        <v>4.26</v>
      </c>
      <c r="I218" s="109">
        <f t="shared" si="3"/>
        <v>85.199999999999989</v>
      </c>
      <c r="J218" s="115"/>
    </row>
    <row r="219" spans="1:10" ht="72">
      <c r="A219" s="114"/>
      <c r="B219" s="107">
        <v>20</v>
      </c>
      <c r="C219" s="10" t="s">
        <v>843</v>
      </c>
      <c r="D219" s="118" t="s">
        <v>67</v>
      </c>
      <c r="E219" s="139"/>
      <c r="F219" s="140"/>
      <c r="G219" s="11" t="s">
        <v>844</v>
      </c>
      <c r="H219" s="14">
        <v>4.26</v>
      </c>
      <c r="I219" s="109">
        <f t="shared" si="3"/>
        <v>85.199999999999989</v>
      </c>
      <c r="J219" s="115"/>
    </row>
    <row r="220" spans="1:10" ht="72">
      <c r="A220" s="114"/>
      <c r="B220" s="107">
        <v>20</v>
      </c>
      <c r="C220" s="10" t="s">
        <v>843</v>
      </c>
      <c r="D220" s="118" t="s">
        <v>26</v>
      </c>
      <c r="E220" s="139"/>
      <c r="F220" s="140"/>
      <c r="G220" s="11" t="s">
        <v>844</v>
      </c>
      <c r="H220" s="14">
        <v>4.26</v>
      </c>
      <c r="I220" s="109">
        <f t="shared" si="3"/>
        <v>85.199999999999989</v>
      </c>
      <c r="J220" s="115"/>
    </row>
    <row r="221" spans="1:10" ht="144">
      <c r="A221" s="114"/>
      <c r="B221" s="107">
        <v>10</v>
      </c>
      <c r="C221" s="10" t="s">
        <v>845</v>
      </c>
      <c r="D221" s="118" t="s">
        <v>846</v>
      </c>
      <c r="E221" s="139" t="s">
        <v>273</v>
      </c>
      <c r="F221" s="140"/>
      <c r="G221" s="11" t="s">
        <v>847</v>
      </c>
      <c r="H221" s="14">
        <v>4.9800000000000004</v>
      </c>
      <c r="I221" s="109">
        <f t="shared" si="3"/>
        <v>49.800000000000004</v>
      </c>
      <c r="J221" s="115"/>
    </row>
    <row r="222" spans="1:10" ht="144">
      <c r="A222" s="114"/>
      <c r="B222" s="107">
        <v>10</v>
      </c>
      <c r="C222" s="10" t="s">
        <v>845</v>
      </c>
      <c r="D222" s="118" t="s">
        <v>846</v>
      </c>
      <c r="E222" s="139" t="s">
        <v>272</v>
      </c>
      <c r="F222" s="140"/>
      <c r="G222" s="11" t="s">
        <v>847</v>
      </c>
      <c r="H222" s="14">
        <v>4.9800000000000004</v>
      </c>
      <c r="I222" s="109">
        <f t="shared" si="3"/>
        <v>49.800000000000004</v>
      </c>
      <c r="J222" s="115"/>
    </row>
    <row r="223" spans="1:10" ht="144">
      <c r="A223" s="114"/>
      <c r="B223" s="107">
        <v>10</v>
      </c>
      <c r="C223" s="10" t="s">
        <v>845</v>
      </c>
      <c r="D223" s="118" t="s">
        <v>848</v>
      </c>
      <c r="E223" s="139" t="s">
        <v>273</v>
      </c>
      <c r="F223" s="140"/>
      <c r="G223" s="11" t="s">
        <v>847</v>
      </c>
      <c r="H223" s="14">
        <v>4.9800000000000004</v>
      </c>
      <c r="I223" s="109">
        <f t="shared" si="3"/>
        <v>49.800000000000004</v>
      </c>
      <c r="J223" s="115"/>
    </row>
    <row r="224" spans="1:10" ht="144">
      <c r="A224" s="114"/>
      <c r="B224" s="107">
        <v>10</v>
      </c>
      <c r="C224" s="10" t="s">
        <v>845</v>
      </c>
      <c r="D224" s="118" t="s">
        <v>848</v>
      </c>
      <c r="E224" s="139" t="s">
        <v>272</v>
      </c>
      <c r="F224" s="140"/>
      <c r="G224" s="11" t="s">
        <v>847</v>
      </c>
      <c r="H224" s="14">
        <v>4.9800000000000004</v>
      </c>
      <c r="I224" s="109">
        <f t="shared" si="3"/>
        <v>49.800000000000004</v>
      </c>
      <c r="J224" s="115"/>
    </row>
    <row r="225" spans="1:10" ht="252">
      <c r="A225" s="114"/>
      <c r="B225" s="107">
        <v>5</v>
      </c>
      <c r="C225" s="10" t="s">
        <v>849</v>
      </c>
      <c r="D225" s="118" t="s">
        <v>25</v>
      </c>
      <c r="E225" s="139"/>
      <c r="F225" s="140"/>
      <c r="G225" s="11" t="s">
        <v>850</v>
      </c>
      <c r="H225" s="14">
        <v>13.09</v>
      </c>
      <c r="I225" s="109">
        <f t="shared" si="3"/>
        <v>65.45</v>
      </c>
      <c r="J225" s="115"/>
    </row>
    <row r="226" spans="1:10" ht="252">
      <c r="A226" s="114"/>
      <c r="B226" s="107">
        <v>5</v>
      </c>
      <c r="C226" s="10" t="s">
        <v>849</v>
      </c>
      <c r="D226" s="118" t="s">
        <v>26</v>
      </c>
      <c r="E226" s="139"/>
      <c r="F226" s="140"/>
      <c r="G226" s="11" t="s">
        <v>850</v>
      </c>
      <c r="H226" s="14">
        <v>14.61</v>
      </c>
      <c r="I226" s="109">
        <f t="shared" si="3"/>
        <v>73.05</v>
      </c>
      <c r="J226" s="115"/>
    </row>
    <row r="227" spans="1:10" ht="276">
      <c r="A227" s="114"/>
      <c r="B227" s="107">
        <v>5</v>
      </c>
      <c r="C227" s="10" t="s">
        <v>851</v>
      </c>
      <c r="D227" s="118" t="s">
        <v>239</v>
      </c>
      <c r="E227" s="139" t="s">
        <v>25</v>
      </c>
      <c r="F227" s="140"/>
      <c r="G227" s="11" t="s">
        <v>852</v>
      </c>
      <c r="H227" s="14">
        <v>15.02</v>
      </c>
      <c r="I227" s="109">
        <f t="shared" si="3"/>
        <v>75.099999999999994</v>
      </c>
      <c r="J227" s="115"/>
    </row>
    <row r="228" spans="1:10" ht="276">
      <c r="A228" s="114"/>
      <c r="B228" s="107">
        <v>5</v>
      </c>
      <c r="C228" s="10" t="s">
        <v>851</v>
      </c>
      <c r="D228" s="118" t="s">
        <v>239</v>
      </c>
      <c r="E228" s="139" t="s">
        <v>26</v>
      </c>
      <c r="F228" s="140"/>
      <c r="G228" s="11" t="s">
        <v>852</v>
      </c>
      <c r="H228" s="14">
        <v>15.98</v>
      </c>
      <c r="I228" s="109">
        <f t="shared" si="3"/>
        <v>79.900000000000006</v>
      </c>
      <c r="J228" s="115"/>
    </row>
    <row r="229" spans="1:10" ht="240">
      <c r="A229" s="114"/>
      <c r="B229" s="107">
        <v>4</v>
      </c>
      <c r="C229" s="10" t="s">
        <v>853</v>
      </c>
      <c r="D229" s="118" t="s">
        <v>239</v>
      </c>
      <c r="E229" s="139" t="s">
        <v>25</v>
      </c>
      <c r="F229" s="140"/>
      <c r="G229" s="11" t="s">
        <v>854</v>
      </c>
      <c r="H229" s="14">
        <v>10.95</v>
      </c>
      <c r="I229" s="109">
        <f t="shared" si="3"/>
        <v>43.8</v>
      </c>
      <c r="J229" s="115"/>
    </row>
    <row r="230" spans="1:10" ht="240">
      <c r="A230" s="114"/>
      <c r="B230" s="107">
        <v>4</v>
      </c>
      <c r="C230" s="10" t="s">
        <v>853</v>
      </c>
      <c r="D230" s="118" t="s">
        <v>239</v>
      </c>
      <c r="E230" s="139" t="s">
        <v>26</v>
      </c>
      <c r="F230" s="140"/>
      <c r="G230" s="11" t="s">
        <v>854</v>
      </c>
      <c r="H230" s="14">
        <v>11.84</v>
      </c>
      <c r="I230" s="109">
        <f t="shared" si="3"/>
        <v>47.36</v>
      </c>
      <c r="J230" s="115"/>
    </row>
    <row r="231" spans="1:10" ht="216">
      <c r="A231" s="114"/>
      <c r="B231" s="107">
        <v>2</v>
      </c>
      <c r="C231" s="10" t="s">
        <v>855</v>
      </c>
      <c r="D231" s="118" t="s">
        <v>856</v>
      </c>
      <c r="E231" s="139"/>
      <c r="F231" s="140"/>
      <c r="G231" s="11" t="s">
        <v>857</v>
      </c>
      <c r="H231" s="14">
        <v>21.39</v>
      </c>
      <c r="I231" s="109">
        <f t="shared" si="3"/>
        <v>42.78</v>
      </c>
      <c r="J231" s="115"/>
    </row>
    <row r="232" spans="1:10" ht="132">
      <c r="A232" s="114"/>
      <c r="B232" s="107">
        <v>4</v>
      </c>
      <c r="C232" s="10" t="s">
        <v>858</v>
      </c>
      <c r="D232" s="118" t="s">
        <v>25</v>
      </c>
      <c r="E232" s="139"/>
      <c r="F232" s="140"/>
      <c r="G232" s="11" t="s">
        <v>859</v>
      </c>
      <c r="H232" s="14">
        <v>9.27</v>
      </c>
      <c r="I232" s="109">
        <f t="shared" si="3"/>
        <v>37.08</v>
      </c>
      <c r="J232" s="115"/>
    </row>
    <row r="233" spans="1:10" ht="228">
      <c r="A233" s="114"/>
      <c r="B233" s="107">
        <v>2</v>
      </c>
      <c r="C233" s="10" t="s">
        <v>860</v>
      </c>
      <c r="D233" s="118" t="s">
        <v>861</v>
      </c>
      <c r="E233" s="139"/>
      <c r="F233" s="140"/>
      <c r="G233" s="11" t="s">
        <v>862</v>
      </c>
      <c r="H233" s="14">
        <v>20.67</v>
      </c>
      <c r="I233" s="109">
        <f t="shared" si="3"/>
        <v>41.34</v>
      </c>
      <c r="J233" s="115"/>
    </row>
    <row r="234" spans="1:10" ht="228">
      <c r="A234" s="114"/>
      <c r="B234" s="107">
        <v>2</v>
      </c>
      <c r="C234" s="10" t="s">
        <v>860</v>
      </c>
      <c r="D234" s="118" t="s">
        <v>863</v>
      </c>
      <c r="E234" s="139"/>
      <c r="F234" s="140"/>
      <c r="G234" s="11" t="s">
        <v>862</v>
      </c>
      <c r="H234" s="14">
        <v>22.63</v>
      </c>
      <c r="I234" s="109">
        <f t="shared" si="3"/>
        <v>45.26</v>
      </c>
      <c r="J234" s="115"/>
    </row>
    <row r="235" spans="1:10" ht="156">
      <c r="A235" s="114"/>
      <c r="B235" s="107">
        <v>20</v>
      </c>
      <c r="C235" s="10" t="s">
        <v>864</v>
      </c>
      <c r="D235" s="118" t="s">
        <v>26</v>
      </c>
      <c r="E235" s="139" t="s">
        <v>272</v>
      </c>
      <c r="F235" s="140"/>
      <c r="G235" s="11" t="s">
        <v>865</v>
      </c>
      <c r="H235" s="14">
        <v>5.51</v>
      </c>
      <c r="I235" s="109">
        <f t="shared" si="3"/>
        <v>110.19999999999999</v>
      </c>
      <c r="J235" s="115"/>
    </row>
    <row r="236" spans="1:10" ht="120">
      <c r="A236" s="114"/>
      <c r="B236" s="107">
        <v>1</v>
      </c>
      <c r="C236" s="10" t="s">
        <v>866</v>
      </c>
      <c r="D236" s="118" t="s">
        <v>272</v>
      </c>
      <c r="E236" s="139"/>
      <c r="F236" s="140"/>
      <c r="G236" s="11" t="s">
        <v>867</v>
      </c>
      <c r="H236" s="14">
        <v>3.55</v>
      </c>
      <c r="I236" s="109">
        <f t="shared" si="3"/>
        <v>3.55</v>
      </c>
      <c r="J236" s="115"/>
    </row>
    <row r="237" spans="1:10" ht="120">
      <c r="A237" s="114"/>
      <c r="B237" s="107">
        <v>5</v>
      </c>
      <c r="C237" s="10" t="s">
        <v>868</v>
      </c>
      <c r="D237" s="118"/>
      <c r="E237" s="139"/>
      <c r="F237" s="140"/>
      <c r="G237" s="11" t="s">
        <v>869</v>
      </c>
      <c r="H237" s="14">
        <v>1.1200000000000001</v>
      </c>
      <c r="I237" s="109">
        <f t="shared" si="3"/>
        <v>5.6000000000000005</v>
      </c>
      <c r="J237" s="115"/>
    </row>
    <row r="238" spans="1:10" ht="120">
      <c r="A238" s="114"/>
      <c r="B238" s="107">
        <v>5</v>
      </c>
      <c r="C238" s="10" t="s">
        <v>870</v>
      </c>
      <c r="D238" s="118"/>
      <c r="E238" s="139"/>
      <c r="F238" s="140"/>
      <c r="G238" s="11" t="s">
        <v>871</v>
      </c>
      <c r="H238" s="14">
        <v>1.41</v>
      </c>
      <c r="I238" s="109">
        <f t="shared" si="3"/>
        <v>7.05</v>
      </c>
      <c r="J238" s="115"/>
    </row>
    <row r="239" spans="1:10" ht="132">
      <c r="A239" s="114"/>
      <c r="B239" s="107">
        <v>1</v>
      </c>
      <c r="C239" s="10" t="s">
        <v>872</v>
      </c>
      <c r="D239" s="118" t="s">
        <v>273</v>
      </c>
      <c r="E239" s="139"/>
      <c r="F239" s="140"/>
      <c r="G239" s="11" t="s">
        <v>873</v>
      </c>
      <c r="H239" s="14">
        <v>3.46</v>
      </c>
      <c r="I239" s="109">
        <f t="shared" si="3"/>
        <v>3.46</v>
      </c>
      <c r="J239" s="115"/>
    </row>
    <row r="240" spans="1:10" ht="132">
      <c r="A240" s="114"/>
      <c r="B240" s="107">
        <v>1</v>
      </c>
      <c r="C240" s="10" t="s">
        <v>872</v>
      </c>
      <c r="D240" s="118" t="s">
        <v>673</v>
      </c>
      <c r="E240" s="139"/>
      <c r="F240" s="140"/>
      <c r="G240" s="11" t="s">
        <v>873</v>
      </c>
      <c r="H240" s="14">
        <v>3.46</v>
      </c>
      <c r="I240" s="109">
        <f t="shared" si="3"/>
        <v>3.46</v>
      </c>
      <c r="J240" s="115"/>
    </row>
    <row r="241" spans="1:10" ht="132">
      <c r="A241" s="114"/>
      <c r="B241" s="107">
        <v>1</v>
      </c>
      <c r="C241" s="10" t="s">
        <v>872</v>
      </c>
      <c r="D241" s="118" t="s">
        <v>271</v>
      </c>
      <c r="E241" s="139"/>
      <c r="F241" s="140"/>
      <c r="G241" s="11" t="s">
        <v>873</v>
      </c>
      <c r="H241" s="14">
        <v>3.46</v>
      </c>
      <c r="I241" s="109">
        <f t="shared" si="3"/>
        <v>3.46</v>
      </c>
      <c r="J241" s="115"/>
    </row>
    <row r="242" spans="1:10" ht="132">
      <c r="A242" s="114"/>
      <c r="B242" s="107">
        <v>2</v>
      </c>
      <c r="C242" s="10" t="s">
        <v>872</v>
      </c>
      <c r="D242" s="118" t="s">
        <v>272</v>
      </c>
      <c r="E242" s="139"/>
      <c r="F242" s="140"/>
      <c r="G242" s="11" t="s">
        <v>873</v>
      </c>
      <c r="H242" s="14">
        <v>3.46</v>
      </c>
      <c r="I242" s="109">
        <f t="shared" si="3"/>
        <v>6.92</v>
      </c>
      <c r="J242" s="115"/>
    </row>
    <row r="243" spans="1:10" ht="132">
      <c r="A243" s="114"/>
      <c r="B243" s="107">
        <v>1</v>
      </c>
      <c r="C243" s="10" t="s">
        <v>874</v>
      </c>
      <c r="D243" s="118" t="s">
        <v>273</v>
      </c>
      <c r="E243" s="139"/>
      <c r="F243" s="140"/>
      <c r="G243" s="11" t="s">
        <v>875</v>
      </c>
      <c r="H243" s="14">
        <v>3.5</v>
      </c>
      <c r="I243" s="109">
        <f t="shared" si="3"/>
        <v>3.5</v>
      </c>
      <c r="J243" s="115"/>
    </row>
    <row r="244" spans="1:10" ht="132">
      <c r="A244" s="114"/>
      <c r="B244" s="107">
        <v>1</v>
      </c>
      <c r="C244" s="10" t="s">
        <v>874</v>
      </c>
      <c r="D244" s="118" t="s">
        <v>673</v>
      </c>
      <c r="E244" s="139"/>
      <c r="F244" s="140"/>
      <c r="G244" s="11" t="s">
        <v>875</v>
      </c>
      <c r="H244" s="14">
        <v>3.5</v>
      </c>
      <c r="I244" s="109">
        <f t="shared" si="3"/>
        <v>3.5</v>
      </c>
      <c r="J244" s="115"/>
    </row>
    <row r="245" spans="1:10" ht="132">
      <c r="A245" s="114"/>
      <c r="B245" s="107">
        <v>1</v>
      </c>
      <c r="C245" s="10" t="s">
        <v>874</v>
      </c>
      <c r="D245" s="118" t="s">
        <v>271</v>
      </c>
      <c r="E245" s="139"/>
      <c r="F245" s="140"/>
      <c r="G245" s="11" t="s">
        <v>875</v>
      </c>
      <c r="H245" s="14">
        <v>3.5</v>
      </c>
      <c r="I245" s="109">
        <f t="shared" si="3"/>
        <v>3.5</v>
      </c>
      <c r="J245" s="115"/>
    </row>
    <row r="246" spans="1:10" ht="120">
      <c r="A246" s="114"/>
      <c r="B246" s="107">
        <v>1</v>
      </c>
      <c r="C246" s="10" t="s">
        <v>876</v>
      </c>
      <c r="D246" s="118" t="s">
        <v>273</v>
      </c>
      <c r="E246" s="139"/>
      <c r="F246" s="140"/>
      <c r="G246" s="11" t="s">
        <v>877</v>
      </c>
      <c r="H246" s="14">
        <v>4.12</v>
      </c>
      <c r="I246" s="109">
        <f t="shared" si="3"/>
        <v>4.12</v>
      </c>
      <c r="J246" s="115"/>
    </row>
    <row r="247" spans="1:10" ht="120">
      <c r="A247" s="114"/>
      <c r="B247" s="107">
        <v>1</v>
      </c>
      <c r="C247" s="10" t="s">
        <v>876</v>
      </c>
      <c r="D247" s="118" t="s">
        <v>271</v>
      </c>
      <c r="E247" s="139"/>
      <c r="F247" s="140"/>
      <c r="G247" s="11" t="s">
        <v>877</v>
      </c>
      <c r="H247" s="14">
        <v>4.12</v>
      </c>
      <c r="I247" s="109">
        <f t="shared" si="3"/>
        <v>4.12</v>
      </c>
      <c r="J247" s="115"/>
    </row>
    <row r="248" spans="1:10" ht="132">
      <c r="A248" s="114"/>
      <c r="B248" s="107">
        <v>5</v>
      </c>
      <c r="C248" s="10" t="s">
        <v>878</v>
      </c>
      <c r="D248" s="118"/>
      <c r="E248" s="139"/>
      <c r="F248" s="140"/>
      <c r="G248" s="11" t="s">
        <v>879</v>
      </c>
      <c r="H248" s="14">
        <v>1.07</v>
      </c>
      <c r="I248" s="109">
        <f t="shared" si="3"/>
        <v>5.3500000000000005</v>
      </c>
      <c r="J248" s="115"/>
    </row>
    <row r="249" spans="1:10" ht="120">
      <c r="A249" s="114"/>
      <c r="B249" s="107">
        <v>5</v>
      </c>
      <c r="C249" s="10" t="s">
        <v>880</v>
      </c>
      <c r="D249" s="118" t="s">
        <v>110</v>
      </c>
      <c r="E249" s="139"/>
      <c r="F249" s="140"/>
      <c r="G249" s="11" t="s">
        <v>881</v>
      </c>
      <c r="H249" s="14">
        <v>1.1399999999999999</v>
      </c>
      <c r="I249" s="109">
        <f t="shared" si="3"/>
        <v>5.6999999999999993</v>
      </c>
      <c r="J249" s="115"/>
    </row>
    <row r="250" spans="1:10" ht="120">
      <c r="A250" s="114"/>
      <c r="B250" s="107">
        <v>2</v>
      </c>
      <c r="C250" s="10" t="s">
        <v>882</v>
      </c>
      <c r="D250" s="118" t="s">
        <v>110</v>
      </c>
      <c r="E250" s="139"/>
      <c r="F250" s="140"/>
      <c r="G250" s="11" t="s">
        <v>883</v>
      </c>
      <c r="H250" s="14">
        <v>1.1399999999999999</v>
      </c>
      <c r="I250" s="109">
        <f t="shared" si="3"/>
        <v>2.2799999999999998</v>
      </c>
      <c r="J250" s="115"/>
    </row>
    <row r="251" spans="1:10" ht="156">
      <c r="A251" s="114"/>
      <c r="B251" s="107">
        <v>5</v>
      </c>
      <c r="C251" s="10" t="s">
        <v>884</v>
      </c>
      <c r="D251" s="118" t="s">
        <v>107</v>
      </c>
      <c r="E251" s="139"/>
      <c r="F251" s="140"/>
      <c r="G251" s="11" t="s">
        <v>885</v>
      </c>
      <c r="H251" s="14">
        <v>6.6</v>
      </c>
      <c r="I251" s="109">
        <f t="shared" si="3"/>
        <v>33</v>
      </c>
      <c r="J251" s="115"/>
    </row>
    <row r="252" spans="1:10" ht="156">
      <c r="A252" s="114"/>
      <c r="B252" s="107">
        <v>2</v>
      </c>
      <c r="C252" s="10" t="s">
        <v>884</v>
      </c>
      <c r="D252" s="118" t="s">
        <v>210</v>
      </c>
      <c r="E252" s="139"/>
      <c r="F252" s="140"/>
      <c r="G252" s="11" t="s">
        <v>885</v>
      </c>
      <c r="H252" s="14">
        <v>6.6</v>
      </c>
      <c r="I252" s="109">
        <f t="shared" si="3"/>
        <v>13.2</v>
      </c>
      <c r="J252" s="115"/>
    </row>
    <row r="253" spans="1:10" ht="156">
      <c r="A253" s="114"/>
      <c r="B253" s="107">
        <v>1</v>
      </c>
      <c r="C253" s="10" t="s">
        <v>884</v>
      </c>
      <c r="D253" s="118" t="s">
        <v>213</v>
      </c>
      <c r="E253" s="139"/>
      <c r="F253" s="140"/>
      <c r="G253" s="11" t="s">
        <v>885</v>
      </c>
      <c r="H253" s="14">
        <v>6.6</v>
      </c>
      <c r="I253" s="109">
        <f t="shared" si="3"/>
        <v>6.6</v>
      </c>
      <c r="J253" s="115"/>
    </row>
    <row r="254" spans="1:10" ht="156">
      <c r="A254" s="114"/>
      <c r="B254" s="107">
        <v>1</v>
      </c>
      <c r="C254" s="10" t="s">
        <v>884</v>
      </c>
      <c r="D254" s="118" t="s">
        <v>270</v>
      </c>
      <c r="E254" s="139"/>
      <c r="F254" s="140"/>
      <c r="G254" s="11" t="s">
        <v>885</v>
      </c>
      <c r="H254" s="14">
        <v>6.6</v>
      </c>
      <c r="I254" s="109">
        <f t="shared" si="3"/>
        <v>6.6</v>
      </c>
      <c r="J254" s="115"/>
    </row>
    <row r="255" spans="1:10" ht="144">
      <c r="A255" s="114"/>
      <c r="B255" s="107">
        <v>2</v>
      </c>
      <c r="C255" s="10" t="s">
        <v>886</v>
      </c>
      <c r="D255" s="118" t="s">
        <v>107</v>
      </c>
      <c r="E255" s="139"/>
      <c r="F255" s="140"/>
      <c r="G255" s="11" t="s">
        <v>887</v>
      </c>
      <c r="H255" s="14">
        <v>5.81</v>
      </c>
      <c r="I255" s="109">
        <f t="shared" si="3"/>
        <v>11.62</v>
      </c>
      <c r="J255" s="115"/>
    </row>
    <row r="256" spans="1:10" ht="144">
      <c r="A256" s="114"/>
      <c r="B256" s="107">
        <v>1</v>
      </c>
      <c r="C256" s="10" t="s">
        <v>888</v>
      </c>
      <c r="D256" s="118" t="s">
        <v>210</v>
      </c>
      <c r="E256" s="139"/>
      <c r="F256" s="140"/>
      <c r="G256" s="11" t="s">
        <v>889</v>
      </c>
      <c r="H256" s="14">
        <v>4.28</v>
      </c>
      <c r="I256" s="109">
        <f t="shared" si="3"/>
        <v>4.28</v>
      </c>
      <c r="J256" s="115"/>
    </row>
    <row r="257" spans="1:10" ht="144">
      <c r="A257" s="114"/>
      <c r="B257" s="107">
        <v>1</v>
      </c>
      <c r="C257" s="10" t="s">
        <v>888</v>
      </c>
      <c r="D257" s="118" t="s">
        <v>263</v>
      </c>
      <c r="E257" s="139"/>
      <c r="F257" s="140"/>
      <c r="G257" s="11" t="s">
        <v>889</v>
      </c>
      <c r="H257" s="14">
        <v>4.28</v>
      </c>
      <c r="I257" s="109">
        <f t="shared" si="3"/>
        <v>4.28</v>
      </c>
      <c r="J257" s="115"/>
    </row>
    <row r="258" spans="1:10" ht="144">
      <c r="A258" s="114"/>
      <c r="B258" s="107">
        <v>1</v>
      </c>
      <c r="C258" s="10" t="s">
        <v>888</v>
      </c>
      <c r="D258" s="118" t="s">
        <v>270</v>
      </c>
      <c r="E258" s="139"/>
      <c r="F258" s="140"/>
      <c r="G258" s="11" t="s">
        <v>889</v>
      </c>
      <c r="H258" s="14">
        <v>4.28</v>
      </c>
      <c r="I258" s="109">
        <f t="shared" si="3"/>
        <v>4.28</v>
      </c>
      <c r="J258" s="115"/>
    </row>
    <row r="259" spans="1:10" ht="144">
      <c r="A259" s="114"/>
      <c r="B259" s="107">
        <v>1</v>
      </c>
      <c r="C259" s="10" t="s">
        <v>888</v>
      </c>
      <c r="D259" s="118" t="s">
        <v>311</v>
      </c>
      <c r="E259" s="139"/>
      <c r="F259" s="140"/>
      <c r="G259" s="11" t="s">
        <v>889</v>
      </c>
      <c r="H259" s="14">
        <v>4.28</v>
      </c>
      <c r="I259" s="109">
        <f t="shared" si="3"/>
        <v>4.28</v>
      </c>
      <c r="J259" s="115"/>
    </row>
    <row r="260" spans="1:10" ht="144">
      <c r="A260" s="114"/>
      <c r="B260" s="107">
        <v>1</v>
      </c>
      <c r="C260" s="10" t="s">
        <v>890</v>
      </c>
      <c r="D260" s="118" t="s">
        <v>268</v>
      </c>
      <c r="E260" s="139"/>
      <c r="F260" s="140"/>
      <c r="G260" s="11" t="s">
        <v>891</v>
      </c>
      <c r="H260" s="14">
        <v>4.28</v>
      </c>
      <c r="I260" s="109">
        <f t="shared" si="3"/>
        <v>4.28</v>
      </c>
      <c r="J260" s="115"/>
    </row>
    <row r="261" spans="1:10" ht="144">
      <c r="A261" s="114"/>
      <c r="B261" s="107">
        <v>1</v>
      </c>
      <c r="C261" s="10" t="s">
        <v>890</v>
      </c>
      <c r="D261" s="118" t="s">
        <v>269</v>
      </c>
      <c r="E261" s="139"/>
      <c r="F261" s="140"/>
      <c r="G261" s="11" t="s">
        <v>891</v>
      </c>
      <c r="H261" s="14">
        <v>4.28</v>
      </c>
      <c r="I261" s="109">
        <f t="shared" si="3"/>
        <v>4.28</v>
      </c>
      <c r="J261" s="115"/>
    </row>
    <row r="262" spans="1:10" ht="144">
      <c r="A262" s="114"/>
      <c r="B262" s="107">
        <v>1</v>
      </c>
      <c r="C262" s="10" t="s">
        <v>890</v>
      </c>
      <c r="D262" s="118" t="s">
        <v>270</v>
      </c>
      <c r="E262" s="139"/>
      <c r="F262" s="140"/>
      <c r="G262" s="11" t="s">
        <v>891</v>
      </c>
      <c r="H262" s="14">
        <v>4.28</v>
      </c>
      <c r="I262" s="109">
        <f t="shared" si="3"/>
        <v>4.28</v>
      </c>
      <c r="J262" s="115"/>
    </row>
    <row r="263" spans="1:10" ht="144">
      <c r="A263" s="114"/>
      <c r="B263" s="107">
        <v>1</v>
      </c>
      <c r="C263" s="10" t="s">
        <v>890</v>
      </c>
      <c r="D263" s="118" t="s">
        <v>311</v>
      </c>
      <c r="E263" s="139"/>
      <c r="F263" s="140"/>
      <c r="G263" s="11" t="s">
        <v>891</v>
      </c>
      <c r="H263" s="14">
        <v>4.28</v>
      </c>
      <c r="I263" s="109">
        <f t="shared" si="3"/>
        <v>4.28</v>
      </c>
      <c r="J263" s="115"/>
    </row>
    <row r="264" spans="1:10" ht="144">
      <c r="A264" s="114"/>
      <c r="B264" s="107">
        <v>2</v>
      </c>
      <c r="C264" s="10" t="s">
        <v>892</v>
      </c>
      <c r="D264" s="118" t="s">
        <v>107</v>
      </c>
      <c r="E264" s="139"/>
      <c r="F264" s="140"/>
      <c r="G264" s="11" t="s">
        <v>893</v>
      </c>
      <c r="H264" s="14">
        <v>4.28</v>
      </c>
      <c r="I264" s="109">
        <f t="shared" si="3"/>
        <v>8.56</v>
      </c>
      <c r="J264" s="115"/>
    </row>
    <row r="265" spans="1:10" ht="144">
      <c r="A265" s="114"/>
      <c r="B265" s="107">
        <v>1</v>
      </c>
      <c r="C265" s="10" t="s">
        <v>894</v>
      </c>
      <c r="D265" s="118" t="s">
        <v>107</v>
      </c>
      <c r="E265" s="139"/>
      <c r="F265" s="140"/>
      <c r="G265" s="11" t="s">
        <v>895</v>
      </c>
      <c r="H265" s="14">
        <v>4.1900000000000004</v>
      </c>
      <c r="I265" s="109">
        <f t="shared" si="3"/>
        <v>4.1900000000000004</v>
      </c>
      <c r="J265" s="115"/>
    </row>
    <row r="266" spans="1:10" ht="144">
      <c r="A266" s="114"/>
      <c r="B266" s="107">
        <v>1</v>
      </c>
      <c r="C266" s="10" t="s">
        <v>894</v>
      </c>
      <c r="D266" s="118" t="s">
        <v>214</v>
      </c>
      <c r="E266" s="139"/>
      <c r="F266" s="140"/>
      <c r="G266" s="11" t="s">
        <v>895</v>
      </c>
      <c r="H266" s="14">
        <v>4.1900000000000004</v>
      </c>
      <c r="I266" s="109">
        <f t="shared" si="3"/>
        <v>4.1900000000000004</v>
      </c>
      <c r="J266" s="115"/>
    </row>
    <row r="267" spans="1:10" ht="144">
      <c r="A267" s="114"/>
      <c r="B267" s="107">
        <v>1</v>
      </c>
      <c r="C267" s="10" t="s">
        <v>896</v>
      </c>
      <c r="D267" s="118" t="s">
        <v>107</v>
      </c>
      <c r="E267" s="139"/>
      <c r="F267" s="140"/>
      <c r="G267" s="11" t="s">
        <v>897</v>
      </c>
      <c r="H267" s="14">
        <v>4.1900000000000004</v>
      </c>
      <c r="I267" s="109">
        <f t="shared" si="3"/>
        <v>4.1900000000000004</v>
      </c>
      <c r="J267" s="115"/>
    </row>
    <row r="268" spans="1:10" ht="144">
      <c r="A268" s="114"/>
      <c r="B268" s="107">
        <v>5</v>
      </c>
      <c r="C268" s="10" t="s">
        <v>898</v>
      </c>
      <c r="D268" s="118" t="s">
        <v>777</v>
      </c>
      <c r="E268" s="139"/>
      <c r="F268" s="140"/>
      <c r="G268" s="11" t="s">
        <v>899</v>
      </c>
      <c r="H268" s="14">
        <v>9.44</v>
      </c>
      <c r="I268" s="109">
        <f t="shared" si="3"/>
        <v>47.199999999999996</v>
      </c>
      <c r="J268" s="115"/>
    </row>
    <row r="269" spans="1:10" ht="168">
      <c r="A269" s="114"/>
      <c r="B269" s="108">
        <v>1</v>
      </c>
      <c r="C269" s="12" t="s">
        <v>900</v>
      </c>
      <c r="D269" s="119"/>
      <c r="E269" s="151"/>
      <c r="F269" s="152"/>
      <c r="G269" s="13" t="s">
        <v>901</v>
      </c>
      <c r="H269" s="15">
        <v>9.44</v>
      </c>
      <c r="I269" s="110">
        <f t="shared" si="3"/>
        <v>9.44</v>
      </c>
      <c r="J269" s="115"/>
    </row>
  </sheetData>
  <mergeCells count="252">
    <mergeCell ref="E265:F265"/>
    <mergeCell ref="E266:F266"/>
    <mergeCell ref="E267:F267"/>
    <mergeCell ref="E268:F268"/>
    <mergeCell ref="E269:F269"/>
    <mergeCell ref="E260:F260"/>
    <mergeCell ref="E261:F261"/>
    <mergeCell ref="E262:F262"/>
    <mergeCell ref="E263:F263"/>
    <mergeCell ref="E264:F264"/>
    <mergeCell ref="E255:F255"/>
    <mergeCell ref="E256:F256"/>
    <mergeCell ref="E257:F257"/>
    <mergeCell ref="E258:F258"/>
    <mergeCell ref="E259:F259"/>
    <mergeCell ref="E250:F250"/>
    <mergeCell ref="E251:F251"/>
    <mergeCell ref="E252:F252"/>
    <mergeCell ref="E253:F253"/>
    <mergeCell ref="E254:F254"/>
    <mergeCell ref="E245:F245"/>
    <mergeCell ref="E246:F246"/>
    <mergeCell ref="E247:F247"/>
    <mergeCell ref="E248:F248"/>
    <mergeCell ref="E249:F249"/>
    <mergeCell ref="E240:F240"/>
    <mergeCell ref="E241:F241"/>
    <mergeCell ref="E242:F242"/>
    <mergeCell ref="E243:F243"/>
    <mergeCell ref="E244:F244"/>
    <mergeCell ref="E235:F235"/>
    <mergeCell ref="E236:F236"/>
    <mergeCell ref="E237:F237"/>
    <mergeCell ref="E238:F238"/>
    <mergeCell ref="E239:F239"/>
    <mergeCell ref="E230:F230"/>
    <mergeCell ref="E231:F231"/>
    <mergeCell ref="E232:F232"/>
    <mergeCell ref="E233:F233"/>
    <mergeCell ref="E234:F234"/>
    <mergeCell ref="E225:F225"/>
    <mergeCell ref="E226:F226"/>
    <mergeCell ref="E227:F227"/>
    <mergeCell ref="E228:F228"/>
    <mergeCell ref="E229:F229"/>
    <mergeCell ref="E220:F220"/>
    <mergeCell ref="E221:F221"/>
    <mergeCell ref="E222:F222"/>
    <mergeCell ref="E223:F223"/>
    <mergeCell ref="E224:F224"/>
    <mergeCell ref="E215:F215"/>
    <mergeCell ref="E216:F216"/>
    <mergeCell ref="E217:F217"/>
    <mergeCell ref="E218:F218"/>
    <mergeCell ref="E219:F219"/>
    <mergeCell ref="E210:F210"/>
    <mergeCell ref="E211:F211"/>
    <mergeCell ref="E212:F212"/>
    <mergeCell ref="E213:F213"/>
    <mergeCell ref="E214:F214"/>
    <mergeCell ref="E205:F205"/>
    <mergeCell ref="E206:F206"/>
    <mergeCell ref="E207:F207"/>
    <mergeCell ref="E208:F208"/>
    <mergeCell ref="E209:F209"/>
    <mergeCell ref="E200:F200"/>
    <mergeCell ref="E201:F201"/>
    <mergeCell ref="E202:F202"/>
    <mergeCell ref="E203:F203"/>
    <mergeCell ref="E204:F204"/>
    <mergeCell ref="E195:F195"/>
    <mergeCell ref="E196:F196"/>
    <mergeCell ref="E197:F197"/>
    <mergeCell ref="E198:F198"/>
    <mergeCell ref="E199:F199"/>
    <mergeCell ref="E190:F190"/>
    <mergeCell ref="E191:F191"/>
    <mergeCell ref="E192:F192"/>
    <mergeCell ref="E193:F193"/>
    <mergeCell ref="E194:F194"/>
    <mergeCell ref="E185:F185"/>
    <mergeCell ref="E186:F186"/>
    <mergeCell ref="E187:F187"/>
    <mergeCell ref="E188:F188"/>
    <mergeCell ref="E189:F189"/>
    <mergeCell ref="E180:F180"/>
    <mergeCell ref="E181:F181"/>
    <mergeCell ref="E182:F182"/>
    <mergeCell ref="E183:F183"/>
    <mergeCell ref="E184:F184"/>
    <mergeCell ref="E175:F175"/>
    <mergeCell ref="E176:F176"/>
    <mergeCell ref="E177:F177"/>
    <mergeCell ref="E178:F178"/>
    <mergeCell ref="E179:F179"/>
    <mergeCell ref="E170:F170"/>
    <mergeCell ref="E171:F171"/>
    <mergeCell ref="E172:F172"/>
    <mergeCell ref="E173:F173"/>
    <mergeCell ref="E174:F174"/>
    <mergeCell ref="E165:F165"/>
    <mergeCell ref="E166:F166"/>
    <mergeCell ref="E167:F167"/>
    <mergeCell ref="E168:F168"/>
    <mergeCell ref="E169:F169"/>
    <mergeCell ref="E160:F160"/>
    <mergeCell ref="E161:F161"/>
    <mergeCell ref="E162:F162"/>
    <mergeCell ref="E163:F163"/>
    <mergeCell ref="E164:F164"/>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 ref="E35:F35"/>
    <mergeCell ref="E36:F36"/>
    <mergeCell ref="E37:F37"/>
    <mergeCell ref="E38:F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81"/>
  <sheetViews>
    <sheetView zoomScale="90" zoomScaleNormal="90" workbookViewId="0">
      <selection activeCell="H12" sqref="H1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6" width="10.140625" customWidth="1"/>
    <col min="7"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7007.5799999999981</v>
      </c>
      <c r="O2" t="s">
        <v>182</v>
      </c>
    </row>
    <row r="3" spans="1:15" ht="12.75" customHeight="1">
      <c r="A3" s="114"/>
      <c r="B3" s="121" t="s">
        <v>135</v>
      </c>
      <c r="C3" s="120"/>
      <c r="D3" s="120"/>
      <c r="E3" s="120"/>
      <c r="F3" s="120"/>
      <c r="G3" s="120"/>
      <c r="H3" s="120"/>
      <c r="I3" s="120"/>
      <c r="J3" s="120"/>
      <c r="K3" s="120"/>
      <c r="L3" s="115"/>
      <c r="N3">
        <v>7007.5799999999981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716</v>
      </c>
      <c r="C10" s="120"/>
      <c r="D10" s="120"/>
      <c r="E10" s="120"/>
      <c r="F10" s="115"/>
      <c r="G10" s="116"/>
      <c r="H10" s="116" t="s">
        <v>719</v>
      </c>
      <c r="I10" s="120"/>
      <c r="J10" s="120"/>
      <c r="K10" s="141">
        <f>IF(Invoice!K10&lt;&gt;"",Invoice!K10,"")</f>
        <v>51376</v>
      </c>
      <c r="L10" s="115"/>
    </row>
    <row r="11" spans="1:15" ht="12.75" customHeight="1">
      <c r="A11" s="114"/>
      <c r="B11" s="114" t="s">
        <v>717</v>
      </c>
      <c r="C11" s="120"/>
      <c r="D11" s="120"/>
      <c r="E11" s="120"/>
      <c r="F11" s="115"/>
      <c r="G11" s="116"/>
      <c r="H11" s="116" t="s">
        <v>720</v>
      </c>
      <c r="I11" s="120"/>
      <c r="J11" s="120"/>
      <c r="K11" s="142"/>
      <c r="L11" s="115"/>
    </row>
    <row r="12" spans="1:15" ht="12.75" customHeight="1">
      <c r="A12" s="114"/>
      <c r="B12" s="114" t="s">
        <v>718</v>
      </c>
      <c r="C12" s="120"/>
      <c r="D12" s="120"/>
      <c r="E12" s="120"/>
      <c r="F12" s="115"/>
      <c r="G12" s="116"/>
      <c r="H12" s="116" t="s">
        <v>721</v>
      </c>
      <c r="I12" s="120"/>
      <c r="J12" s="120"/>
      <c r="K12" s="120"/>
      <c r="L12" s="115"/>
    </row>
    <row r="13" spans="1:15" ht="12.75" customHeight="1">
      <c r="A13" s="114"/>
      <c r="B13" s="114" t="s">
        <v>710</v>
      </c>
      <c r="C13" s="120"/>
      <c r="D13" s="120"/>
      <c r="E13" s="120"/>
      <c r="F13" s="115"/>
      <c r="G13" s="116"/>
      <c r="H13" s="116" t="s">
        <v>722</v>
      </c>
      <c r="I13" s="120"/>
      <c r="J13" s="120"/>
      <c r="K13" s="99" t="s">
        <v>11</v>
      </c>
      <c r="L13" s="115"/>
    </row>
    <row r="14" spans="1:15" ht="15" customHeight="1">
      <c r="A14" s="114"/>
      <c r="B14" s="114" t="s">
        <v>711</v>
      </c>
      <c r="C14" s="120"/>
      <c r="D14" s="120"/>
      <c r="E14" s="120"/>
      <c r="F14" s="115"/>
      <c r="G14" s="116"/>
      <c r="H14" s="116" t="s">
        <v>711</v>
      </c>
      <c r="I14" s="120"/>
      <c r="J14" s="120"/>
      <c r="K14" s="143">
        <f>Invoice!K14</f>
        <v>45179</v>
      </c>
      <c r="L14" s="115"/>
    </row>
    <row r="15" spans="1:15" ht="15" customHeight="1">
      <c r="A15" s="114"/>
      <c r="B15" s="6" t="s">
        <v>6</v>
      </c>
      <c r="C15" s="7"/>
      <c r="D15" s="7"/>
      <c r="E15" s="7"/>
      <c r="F15" s="8"/>
      <c r="G15" s="116"/>
      <c r="H15" s="9" t="s">
        <v>6</v>
      </c>
      <c r="I15" s="120"/>
      <c r="J15" s="120"/>
      <c r="K15" s="144"/>
      <c r="L15" s="115"/>
    </row>
    <row r="16" spans="1:15" ht="15" customHeight="1">
      <c r="A16" s="114"/>
      <c r="B16" s="120"/>
      <c r="C16" s="120"/>
      <c r="D16" s="120"/>
      <c r="E16" s="120"/>
      <c r="F16" s="120"/>
      <c r="G16" s="120"/>
      <c r="H16" s="120"/>
      <c r="I16" s="123" t="s">
        <v>142</v>
      </c>
      <c r="J16" s="123" t="s">
        <v>142</v>
      </c>
      <c r="K16" s="129">
        <v>39933</v>
      </c>
      <c r="L16" s="115"/>
    </row>
    <row r="17" spans="1:12" ht="12.75" customHeight="1">
      <c r="A17" s="114"/>
      <c r="B17" s="120" t="s">
        <v>723</v>
      </c>
      <c r="C17" s="120"/>
      <c r="D17" s="120"/>
      <c r="E17" s="120"/>
      <c r="F17" s="120"/>
      <c r="G17" s="120"/>
      <c r="H17" s="120"/>
      <c r="I17" s="123" t="s">
        <v>143</v>
      </c>
      <c r="J17" s="123" t="s">
        <v>143</v>
      </c>
      <c r="K17" s="129" t="str">
        <f>IF(Invoice!K17&lt;&gt;"",Invoice!K17,"")</f>
        <v>Didi</v>
      </c>
      <c r="L17" s="115"/>
    </row>
    <row r="18" spans="1:12" ht="18" customHeight="1">
      <c r="A18" s="114"/>
      <c r="B18" s="120" t="s">
        <v>712</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5" t="s">
        <v>201</v>
      </c>
      <c r="G20" s="146"/>
      <c r="H20" s="100" t="s">
        <v>169</v>
      </c>
      <c r="I20" s="100" t="s">
        <v>202</v>
      </c>
      <c r="J20" s="100" t="s">
        <v>202</v>
      </c>
      <c r="K20" s="100" t="s">
        <v>21</v>
      </c>
      <c r="L20" s="115"/>
    </row>
    <row r="21" spans="1:12" ht="12.75" customHeight="1">
      <c r="A21" s="114"/>
      <c r="B21" s="105"/>
      <c r="C21" s="105"/>
      <c r="D21" s="105"/>
      <c r="E21" s="106"/>
      <c r="F21" s="147"/>
      <c r="G21" s="148"/>
      <c r="H21" s="105" t="s">
        <v>141</v>
      </c>
      <c r="I21" s="105"/>
      <c r="J21" s="105"/>
      <c r="K21" s="105"/>
      <c r="L21" s="115"/>
    </row>
    <row r="22" spans="1:12" ht="24" customHeight="1">
      <c r="A22" s="114"/>
      <c r="B22" s="107">
        <f>'Tax Invoice'!D18</f>
        <v>10</v>
      </c>
      <c r="C22" s="10" t="s">
        <v>724</v>
      </c>
      <c r="D22" s="10" t="s">
        <v>724</v>
      </c>
      <c r="E22" s="118" t="s">
        <v>273</v>
      </c>
      <c r="F22" s="139"/>
      <c r="G22" s="140"/>
      <c r="H22" s="11" t="s">
        <v>946</v>
      </c>
      <c r="I22" s="14">
        <f t="shared" ref="I22:I85" si="0">ROUNDUP(J22*$N$1,2)</f>
        <v>0.09</v>
      </c>
      <c r="J22" s="14">
        <v>0.3</v>
      </c>
      <c r="K22" s="109">
        <f t="shared" ref="K22:K85" si="1">I22*B22</f>
        <v>0.89999999999999991</v>
      </c>
      <c r="L22" s="115"/>
    </row>
    <row r="23" spans="1:12" ht="24" customHeight="1">
      <c r="A23" s="114"/>
      <c r="B23" s="107">
        <f>'Tax Invoice'!D19</f>
        <v>10</v>
      </c>
      <c r="C23" s="10" t="s">
        <v>724</v>
      </c>
      <c r="D23" s="10" t="s">
        <v>724</v>
      </c>
      <c r="E23" s="118" t="s">
        <v>583</v>
      </c>
      <c r="F23" s="139"/>
      <c r="G23" s="140"/>
      <c r="H23" s="11" t="s">
        <v>946</v>
      </c>
      <c r="I23" s="14">
        <f t="shared" si="0"/>
        <v>0.09</v>
      </c>
      <c r="J23" s="14">
        <v>0.3</v>
      </c>
      <c r="K23" s="109">
        <f t="shared" si="1"/>
        <v>0.89999999999999991</v>
      </c>
      <c r="L23" s="115"/>
    </row>
    <row r="24" spans="1:12" ht="24" customHeight="1">
      <c r="A24" s="114"/>
      <c r="B24" s="107">
        <f>'Tax Invoice'!D20</f>
        <v>5</v>
      </c>
      <c r="C24" s="10" t="s">
        <v>724</v>
      </c>
      <c r="D24" s="10" t="s">
        <v>724</v>
      </c>
      <c r="E24" s="118" t="s">
        <v>673</v>
      </c>
      <c r="F24" s="139"/>
      <c r="G24" s="140"/>
      <c r="H24" s="11" t="s">
        <v>946</v>
      </c>
      <c r="I24" s="14">
        <f t="shared" si="0"/>
        <v>0.09</v>
      </c>
      <c r="J24" s="14">
        <v>0.3</v>
      </c>
      <c r="K24" s="109">
        <f t="shared" si="1"/>
        <v>0.44999999999999996</v>
      </c>
      <c r="L24" s="115"/>
    </row>
    <row r="25" spans="1:12" ht="24" customHeight="1">
      <c r="A25" s="114"/>
      <c r="B25" s="107">
        <f>'Tax Invoice'!D21</f>
        <v>10</v>
      </c>
      <c r="C25" s="10" t="s">
        <v>724</v>
      </c>
      <c r="D25" s="10" t="s">
        <v>724</v>
      </c>
      <c r="E25" s="118" t="s">
        <v>725</v>
      </c>
      <c r="F25" s="139"/>
      <c r="G25" s="140"/>
      <c r="H25" s="11" t="s">
        <v>946</v>
      </c>
      <c r="I25" s="14">
        <f t="shared" si="0"/>
        <v>0.09</v>
      </c>
      <c r="J25" s="14">
        <v>0.3</v>
      </c>
      <c r="K25" s="109">
        <f t="shared" si="1"/>
        <v>0.89999999999999991</v>
      </c>
      <c r="L25" s="115"/>
    </row>
    <row r="26" spans="1:12" ht="24" customHeight="1">
      <c r="A26" s="114"/>
      <c r="B26" s="107">
        <f>'Tax Invoice'!D22</f>
        <v>10</v>
      </c>
      <c r="C26" s="10" t="s">
        <v>726</v>
      </c>
      <c r="D26" s="10" t="s">
        <v>726</v>
      </c>
      <c r="E26" s="118" t="s">
        <v>25</v>
      </c>
      <c r="F26" s="139" t="s">
        <v>273</v>
      </c>
      <c r="G26" s="140"/>
      <c r="H26" s="11" t="s">
        <v>727</v>
      </c>
      <c r="I26" s="14">
        <f t="shared" si="0"/>
        <v>0.12</v>
      </c>
      <c r="J26" s="14">
        <v>0.37</v>
      </c>
      <c r="K26" s="109">
        <f t="shared" si="1"/>
        <v>1.2</v>
      </c>
      <c r="L26" s="115"/>
    </row>
    <row r="27" spans="1:12" ht="24" customHeight="1">
      <c r="A27" s="114"/>
      <c r="B27" s="107">
        <f>'Tax Invoice'!D23</f>
        <v>10</v>
      </c>
      <c r="C27" s="10" t="s">
        <v>726</v>
      </c>
      <c r="D27" s="10" t="s">
        <v>726</v>
      </c>
      <c r="E27" s="118" t="s">
        <v>26</v>
      </c>
      <c r="F27" s="139" t="s">
        <v>273</v>
      </c>
      <c r="G27" s="140"/>
      <c r="H27" s="11" t="s">
        <v>727</v>
      </c>
      <c r="I27" s="14">
        <f t="shared" si="0"/>
        <v>0.12</v>
      </c>
      <c r="J27" s="14">
        <v>0.37</v>
      </c>
      <c r="K27" s="109">
        <f t="shared" si="1"/>
        <v>1.2</v>
      </c>
      <c r="L27" s="115"/>
    </row>
    <row r="28" spans="1:12" ht="24" customHeight="1">
      <c r="A28" s="114"/>
      <c r="B28" s="107">
        <f>'Tax Invoice'!D24</f>
        <v>20</v>
      </c>
      <c r="C28" s="10" t="s">
        <v>726</v>
      </c>
      <c r="D28" s="10" t="s">
        <v>726</v>
      </c>
      <c r="E28" s="118" t="s">
        <v>26</v>
      </c>
      <c r="F28" s="139" t="s">
        <v>110</v>
      </c>
      <c r="G28" s="140"/>
      <c r="H28" s="11" t="s">
        <v>727</v>
      </c>
      <c r="I28" s="14">
        <f t="shared" si="0"/>
        <v>0.12</v>
      </c>
      <c r="J28" s="14">
        <v>0.37</v>
      </c>
      <c r="K28" s="109">
        <f t="shared" si="1"/>
        <v>2.4</v>
      </c>
      <c r="L28" s="115"/>
    </row>
    <row r="29" spans="1:12" ht="24" customHeight="1">
      <c r="A29" s="114"/>
      <c r="B29" s="107">
        <f>'Tax Invoice'!D25</f>
        <v>5</v>
      </c>
      <c r="C29" s="10" t="s">
        <v>728</v>
      </c>
      <c r="D29" s="10" t="s">
        <v>728</v>
      </c>
      <c r="E29" s="118" t="s">
        <v>583</v>
      </c>
      <c r="F29" s="139"/>
      <c r="G29" s="140"/>
      <c r="H29" s="11" t="s">
        <v>947</v>
      </c>
      <c r="I29" s="14">
        <f t="shared" si="0"/>
        <v>9.9999999999999992E-2</v>
      </c>
      <c r="J29" s="14">
        <v>0.32</v>
      </c>
      <c r="K29" s="109">
        <f t="shared" si="1"/>
        <v>0.49999999999999994</v>
      </c>
      <c r="L29" s="115"/>
    </row>
    <row r="30" spans="1:12" ht="24" customHeight="1">
      <c r="A30" s="114"/>
      <c r="B30" s="107">
        <f>'Tax Invoice'!D26</f>
        <v>5</v>
      </c>
      <c r="C30" s="10" t="s">
        <v>728</v>
      </c>
      <c r="D30" s="10" t="s">
        <v>728</v>
      </c>
      <c r="E30" s="118" t="s">
        <v>729</v>
      </c>
      <c r="F30" s="139"/>
      <c r="G30" s="140"/>
      <c r="H30" s="11" t="s">
        <v>947</v>
      </c>
      <c r="I30" s="14">
        <f t="shared" si="0"/>
        <v>9.9999999999999992E-2</v>
      </c>
      <c r="J30" s="14">
        <v>0.32</v>
      </c>
      <c r="K30" s="109">
        <f t="shared" si="1"/>
        <v>0.49999999999999994</v>
      </c>
      <c r="L30" s="115"/>
    </row>
    <row r="31" spans="1:12" ht="24" customHeight="1">
      <c r="A31" s="114"/>
      <c r="B31" s="107">
        <f>'Tax Invoice'!D27</f>
        <v>5</v>
      </c>
      <c r="C31" s="10" t="s">
        <v>728</v>
      </c>
      <c r="D31" s="10" t="s">
        <v>728</v>
      </c>
      <c r="E31" s="118" t="s">
        <v>725</v>
      </c>
      <c r="F31" s="139"/>
      <c r="G31" s="140"/>
      <c r="H31" s="11" t="s">
        <v>947</v>
      </c>
      <c r="I31" s="14">
        <f t="shared" si="0"/>
        <v>9.9999999999999992E-2</v>
      </c>
      <c r="J31" s="14">
        <v>0.32</v>
      </c>
      <c r="K31" s="109">
        <f t="shared" si="1"/>
        <v>0.49999999999999994</v>
      </c>
      <c r="L31" s="115"/>
    </row>
    <row r="32" spans="1:12" ht="24" customHeight="1">
      <c r="A32" s="114"/>
      <c r="B32" s="107">
        <f>'Tax Invoice'!D28</f>
        <v>2</v>
      </c>
      <c r="C32" s="10" t="s">
        <v>102</v>
      </c>
      <c r="D32" s="10" t="s">
        <v>102</v>
      </c>
      <c r="E32" s="118" t="s">
        <v>35</v>
      </c>
      <c r="F32" s="139" t="s">
        <v>107</v>
      </c>
      <c r="G32" s="140"/>
      <c r="H32" s="11" t="s">
        <v>730</v>
      </c>
      <c r="I32" s="14">
        <f t="shared" si="0"/>
        <v>0.54</v>
      </c>
      <c r="J32" s="14">
        <v>1.77</v>
      </c>
      <c r="K32" s="109">
        <f t="shared" si="1"/>
        <v>1.08</v>
      </c>
      <c r="L32" s="115"/>
    </row>
    <row r="33" spans="1:12" ht="24" customHeight="1">
      <c r="A33" s="114"/>
      <c r="B33" s="107">
        <f>'Tax Invoice'!D29</f>
        <v>2</v>
      </c>
      <c r="C33" s="10" t="s">
        <v>102</v>
      </c>
      <c r="D33" s="10" t="s">
        <v>102</v>
      </c>
      <c r="E33" s="118" t="s">
        <v>35</v>
      </c>
      <c r="F33" s="139" t="s">
        <v>214</v>
      </c>
      <c r="G33" s="140"/>
      <c r="H33" s="11" t="s">
        <v>730</v>
      </c>
      <c r="I33" s="14">
        <f t="shared" si="0"/>
        <v>0.54</v>
      </c>
      <c r="J33" s="14">
        <v>1.77</v>
      </c>
      <c r="K33" s="109">
        <f t="shared" si="1"/>
        <v>1.08</v>
      </c>
      <c r="L33" s="115"/>
    </row>
    <row r="34" spans="1:12" ht="24" customHeight="1">
      <c r="A34" s="114"/>
      <c r="B34" s="107">
        <f>'Tax Invoice'!D30</f>
        <v>5</v>
      </c>
      <c r="C34" s="10" t="s">
        <v>731</v>
      </c>
      <c r="D34" s="10" t="s">
        <v>731</v>
      </c>
      <c r="E34" s="118" t="s">
        <v>635</v>
      </c>
      <c r="F34" s="139"/>
      <c r="G34" s="140"/>
      <c r="H34" s="11" t="s">
        <v>948</v>
      </c>
      <c r="I34" s="14">
        <f t="shared" si="0"/>
        <v>9.9999999999999992E-2</v>
      </c>
      <c r="J34" s="14">
        <v>0.32</v>
      </c>
      <c r="K34" s="109">
        <f t="shared" si="1"/>
        <v>0.49999999999999994</v>
      </c>
      <c r="L34" s="115"/>
    </row>
    <row r="35" spans="1:12" ht="24" customHeight="1">
      <c r="A35" s="114"/>
      <c r="B35" s="107">
        <f>'Tax Invoice'!D31</f>
        <v>5</v>
      </c>
      <c r="C35" s="10" t="s">
        <v>731</v>
      </c>
      <c r="D35" s="10" t="s">
        <v>731</v>
      </c>
      <c r="E35" s="118" t="s">
        <v>732</v>
      </c>
      <c r="F35" s="139"/>
      <c r="G35" s="140"/>
      <c r="H35" s="11" t="s">
        <v>948</v>
      </c>
      <c r="I35" s="14">
        <f t="shared" si="0"/>
        <v>9.9999999999999992E-2</v>
      </c>
      <c r="J35" s="14">
        <v>0.32</v>
      </c>
      <c r="K35" s="109">
        <f t="shared" si="1"/>
        <v>0.49999999999999994</v>
      </c>
      <c r="L35" s="115"/>
    </row>
    <row r="36" spans="1:12" ht="12.75" customHeight="1">
      <c r="A36" s="114"/>
      <c r="B36" s="107">
        <f>'Tax Invoice'!D32</f>
        <v>30</v>
      </c>
      <c r="C36" s="10" t="s">
        <v>733</v>
      </c>
      <c r="D36" s="10" t="s">
        <v>902</v>
      </c>
      <c r="E36" s="118" t="s">
        <v>734</v>
      </c>
      <c r="F36" s="139"/>
      <c r="G36" s="140"/>
      <c r="H36" s="11" t="s">
        <v>735</v>
      </c>
      <c r="I36" s="14">
        <f t="shared" si="0"/>
        <v>0.15000000000000002</v>
      </c>
      <c r="J36" s="14">
        <v>0.48</v>
      </c>
      <c r="K36" s="109">
        <f t="shared" si="1"/>
        <v>4.5000000000000009</v>
      </c>
      <c r="L36" s="115"/>
    </row>
    <row r="37" spans="1:12" ht="36" customHeight="1">
      <c r="A37" s="114"/>
      <c r="B37" s="107">
        <f>'Tax Invoice'!D33</f>
        <v>10</v>
      </c>
      <c r="C37" s="10" t="s">
        <v>736</v>
      </c>
      <c r="D37" s="10" t="s">
        <v>736</v>
      </c>
      <c r="E37" s="118" t="s">
        <v>28</v>
      </c>
      <c r="F37" s="139" t="s">
        <v>107</v>
      </c>
      <c r="G37" s="140"/>
      <c r="H37" s="11" t="s">
        <v>737</v>
      </c>
      <c r="I37" s="14">
        <f t="shared" si="0"/>
        <v>0.89</v>
      </c>
      <c r="J37" s="14">
        <v>2.96</v>
      </c>
      <c r="K37" s="109">
        <f t="shared" si="1"/>
        <v>8.9</v>
      </c>
      <c r="L37" s="115"/>
    </row>
    <row r="38" spans="1:12" ht="36" customHeight="1">
      <c r="A38" s="114"/>
      <c r="B38" s="107">
        <f>'Tax Invoice'!D34</f>
        <v>5</v>
      </c>
      <c r="C38" s="10" t="s">
        <v>736</v>
      </c>
      <c r="D38" s="10" t="s">
        <v>736</v>
      </c>
      <c r="E38" s="118" t="s">
        <v>28</v>
      </c>
      <c r="F38" s="139" t="s">
        <v>210</v>
      </c>
      <c r="G38" s="140"/>
      <c r="H38" s="11" t="s">
        <v>737</v>
      </c>
      <c r="I38" s="14">
        <f t="shared" si="0"/>
        <v>0.89</v>
      </c>
      <c r="J38" s="14">
        <v>2.96</v>
      </c>
      <c r="K38" s="109">
        <f t="shared" si="1"/>
        <v>4.45</v>
      </c>
      <c r="L38" s="115"/>
    </row>
    <row r="39" spans="1:12" ht="36" customHeight="1">
      <c r="A39" s="114"/>
      <c r="B39" s="107">
        <f>'Tax Invoice'!D35</f>
        <v>5</v>
      </c>
      <c r="C39" s="10" t="s">
        <v>736</v>
      </c>
      <c r="D39" s="10" t="s">
        <v>736</v>
      </c>
      <c r="E39" s="118" t="s">
        <v>28</v>
      </c>
      <c r="F39" s="139" t="s">
        <v>212</v>
      </c>
      <c r="G39" s="140"/>
      <c r="H39" s="11" t="s">
        <v>737</v>
      </c>
      <c r="I39" s="14">
        <f t="shared" si="0"/>
        <v>0.89</v>
      </c>
      <c r="J39" s="14">
        <v>2.96</v>
      </c>
      <c r="K39" s="109">
        <f t="shared" si="1"/>
        <v>4.45</v>
      </c>
      <c r="L39" s="115"/>
    </row>
    <row r="40" spans="1:12" ht="36" customHeight="1">
      <c r="A40" s="114"/>
      <c r="B40" s="107">
        <f>'Tax Invoice'!D36</f>
        <v>5</v>
      </c>
      <c r="C40" s="10" t="s">
        <v>736</v>
      </c>
      <c r="D40" s="10" t="s">
        <v>736</v>
      </c>
      <c r="E40" s="118" t="s">
        <v>28</v>
      </c>
      <c r="F40" s="139" t="s">
        <v>263</v>
      </c>
      <c r="G40" s="140"/>
      <c r="H40" s="11" t="s">
        <v>737</v>
      </c>
      <c r="I40" s="14">
        <f t="shared" si="0"/>
        <v>0.89</v>
      </c>
      <c r="J40" s="14">
        <v>2.96</v>
      </c>
      <c r="K40" s="109">
        <f t="shared" si="1"/>
        <v>4.45</v>
      </c>
      <c r="L40" s="115"/>
    </row>
    <row r="41" spans="1:12" ht="36" customHeight="1">
      <c r="A41" s="114"/>
      <c r="B41" s="107">
        <f>'Tax Invoice'!D37</f>
        <v>5</v>
      </c>
      <c r="C41" s="10" t="s">
        <v>736</v>
      </c>
      <c r="D41" s="10" t="s">
        <v>736</v>
      </c>
      <c r="E41" s="118" t="s">
        <v>28</v>
      </c>
      <c r="F41" s="139" t="s">
        <v>266</v>
      </c>
      <c r="G41" s="140"/>
      <c r="H41" s="11" t="s">
        <v>737</v>
      </c>
      <c r="I41" s="14">
        <f t="shared" si="0"/>
        <v>0.89</v>
      </c>
      <c r="J41" s="14">
        <v>2.96</v>
      </c>
      <c r="K41" s="109">
        <f t="shared" si="1"/>
        <v>4.45</v>
      </c>
      <c r="L41" s="115"/>
    </row>
    <row r="42" spans="1:12" ht="24" customHeight="1">
      <c r="A42" s="114"/>
      <c r="B42" s="107">
        <f>'Tax Invoice'!D38</f>
        <v>5</v>
      </c>
      <c r="C42" s="10" t="s">
        <v>738</v>
      </c>
      <c r="D42" s="10" t="s">
        <v>738</v>
      </c>
      <c r="E42" s="118" t="s">
        <v>110</v>
      </c>
      <c r="F42" s="139"/>
      <c r="G42" s="140"/>
      <c r="H42" s="11" t="s">
        <v>949</v>
      </c>
      <c r="I42" s="14">
        <f t="shared" si="0"/>
        <v>0.09</v>
      </c>
      <c r="J42" s="14">
        <v>0.3</v>
      </c>
      <c r="K42" s="109">
        <f t="shared" si="1"/>
        <v>0.44999999999999996</v>
      </c>
      <c r="L42" s="115"/>
    </row>
    <row r="43" spans="1:12" ht="24" customHeight="1">
      <c r="A43" s="114"/>
      <c r="B43" s="107">
        <f>'Tax Invoice'!D39</f>
        <v>5</v>
      </c>
      <c r="C43" s="10" t="s">
        <v>738</v>
      </c>
      <c r="D43" s="10" t="s">
        <v>738</v>
      </c>
      <c r="E43" s="118" t="s">
        <v>484</v>
      </c>
      <c r="F43" s="139"/>
      <c r="G43" s="140"/>
      <c r="H43" s="11" t="s">
        <v>949</v>
      </c>
      <c r="I43" s="14">
        <f t="shared" si="0"/>
        <v>0.09</v>
      </c>
      <c r="J43" s="14">
        <v>0.3</v>
      </c>
      <c r="K43" s="109">
        <f t="shared" si="1"/>
        <v>0.44999999999999996</v>
      </c>
      <c r="L43" s="115"/>
    </row>
    <row r="44" spans="1:12" ht="24" customHeight="1">
      <c r="A44" s="114"/>
      <c r="B44" s="107">
        <f>'Tax Invoice'!D40</f>
        <v>5</v>
      </c>
      <c r="C44" s="10" t="s">
        <v>738</v>
      </c>
      <c r="D44" s="10" t="s">
        <v>738</v>
      </c>
      <c r="E44" s="118" t="s">
        <v>725</v>
      </c>
      <c r="F44" s="139"/>
      <c r="G44" s="140"/>
      <c r="H44" s="11" t="s">
        <v>949</v>
      </c>
      <c r="I44" s="14">
        <f t="shared" si="0"/>
        <v>0.09</v>
      </c>
      <c r="J44" s="14">
        <v>0.3</v>
      </c>
      <c r="K44" s="109">
        <f t="shared" si="1"/>
        <v>0.44999999999999996</v>
      </c>
      <c r="L44" s="115"/>
    </row>
    <row r="45" spans="1:12" ht="12.75" customHeight="1">
      <c r="A45" s="114"/>
      <c r="B45" s="107">
        <f>'Tax Invoice'!D41</f>
        <v>50</v>
      </c>
      <c r="C45" s="10" t="s">
        <v>30</v>
      </c>
      <c r="D45" s="10" t="s">
        <v>903</v>
      </c>
      <c r="E45" s="118" t="s">
        <v>31</v>
      </c>
      <c r="F45" s="139"/>
      <c r="G45" s="140"/>
      <c r="H45" s="11" t="s">
        <v>739</v>
      </c>
      <c r="I45" s="14">
        <f t="shared" si="0"/>
        <v>0.14000000000000001</v>
      </c>
      <c r="J45" s="14">
        <v>0.45</v>
      </c>
      <c r="K45" s="109">
        <f t="shared" si="1"/>
        <v>7.0000000000000009</v>
      </c>
      <c r="L45" s="115"/>
    </row>
    <row r="46" spans="1:12" ht="12.75" customHeight="1">
      <c r="A46" s="114"/>
      <c r="B46" s="107">
        <f>'Tax Invoice'!D42</f>
        <v>50</v>
      </c>
      <c r="C46" s="10" t="s">
        <v>30</v>
      </c>
      <c r="D46" s="10" t="s">
        <v>903</v>
      </c>
      <c r="E46" s="118" t="s">
        <v>33</v>
      </c>
      <c r="F46" s="139"/>
      <c r="G46" s="140"/>
      <c r="H46" s="11" t="s">
        <v>739</v>
      </c>
      <c r="I46" s="14">
        <f t="shared" si="0"/>
        <v>0.14000000000000001</v>
      </c>
      <c r="J46" s="14">
        <v>0.45</v>
      </c>
      <c r="K46" s="109">
        <f t="shared" si="1"/>
        <v>7.0000000000000009</v>
      </c>
      <c r="L46" s="115"/>
    </row>
    <row r="47" spans="1:12" ht="24" customHeight="1">
      <c r="A47" s="114"/>
      <c r="B47" s="107">
        <f>'Tax Invoice'!D43</f>
        <v>2</v>
      </c>
      <c r="C47" s="10" t="s">
        <v>740</v>
      </c>
      <c r="D47" s="10" t="s">
        <v>740</v>
      </c>
      <c r="E47" s="118" t="s">
        <v>35</v>
      </c>
      <c r="F47" s="139" t="s">
        <v>273</v>
      </c>
      <c r="G47" s="140"/>
      <c r="H47" s="11" t="s">
        <v>741</v>
      </c>
      <c r="I47" s="14">
        <f t="shared" si="0"/>
        <v>0.4</v>
      </c>
      <c r="J47" s="14">
        <v>1.32</v>
      </c>
      <c r="K47" s="109">
        <f t="shared" si="1"/>
        <v>0.8</v>
      </c>
      <c r="L47" s="115"/>
    </row>
    <row r="48" spans="1:12" ht="24" customHeight="1">
      <c r="A48" s="114"/>
      <c r="B48" s="107">
        <f>'Tax Invoice'!D44</f>
        <v>2</v>
      </c>
      <c r="C48" s="10" t="s">
        <v>740</v>
      </c>
      <c r="D48" s="10" t="s">
        <v>740</v>
      </c>
      <c r="E48" s="118" t="s">
        <v>37</v>
      </c>
      <c r="F48" s="139" t="s">
        <v>273</v>
      </c>
      <c r="G48" s="140"/>
      <c r="H48" s="11" t="s">
        <v>741</v>
      </c>
      <c r="I48" s="14">
        <f t="shared" si="0"/>
        <v>0.4</v>
      </c>
      <c r="J48" s="14">
        <v>1.32</v>
      </c>
      <c r="K48" s="109">
        <f t="shared" si="1"/>
        <v>0.8</v>
      </c>
      <c r="L48" s="115"/>
    </row>
    <row r="49" spans="1:12" ht="24" customHeight="1">
      <c r="A49" s="114"/>
      <c r="B49" s="107">
        <f>'Tax Invoice'!D45</f>
        <v>2</v>
      </c>
      <c r="C49" s="10" t="s">
        <v>740</v>
      </c>
      <c r="D49" s="10" t="s">
        <v>740</v>
      </c>
      <c r="E49" s="118" t="s">
        <v>37</v>
      </c>
      <c r="F49" s="139" t="s">
        <v>742</v>
      </c>
      <c r="G49" s="140"/>
      <c r="H49" s="11" t="s">
        <v>741</v>
      </c>
      <c r="I49" s="14">
        <f t="shared" si="0"/>
        <v>0.4</v>
      </c>
      <c r="J49" s="14">
        <v>1.32</v>
      </c>
      <c r="K49" s="109">
        <f t="shared" si="1"/>
        <v>0.8</v>
      </c>
      <c r="L49" s="115"/>
    </row>
    <row r="50" spans="1:12" ht="24" customHeight="1">
      <c r="A50" s="114"/>
      <c r="B50" s="107">
        <f>'Tax Invoice'!D46</f>
        <v>4</v>
      </c>
      <c r="C50" s="10" t="s">
        <v>100</v>
      </c>
      <c r="D50" s="10" t="s">
        <v>100</v>
      </c>
      <c r="E50" s="118" t="s">
        <v>743</v>
      </c>
      <c r="F50" s="139" t="s">
        <v>310</v>
      </c>
      <c r="G50" s="140"/>
      <c r="H50" s="11" t="s">
        <v>744</v>
      </c>
      <c r="I50" s="14">
        <f t="shared" si="0"/>
        <v>0.54</v>
      </c>
      <c r="J50" s="14">
        <v>1.77</v>
      </c>
      <c r="K50" s="109">
        <f t="shared" si="1"/>
        <v>2.16</v>
      </c>
      <c r="L50" s="115"/>
    </row>
    <row r="51" spans="1:12" ht="24" customHeight="1">
      <c r="A51" s="114"/>
      <c r="B51" s="107">
        <f>'Tax Invoice'!D47</f>
        <v>4</v>
      </c>
      <c r="C51" s="10" t="s">
        <v>100</v>
      </c>
      <c r="D51" s="10" t="s">
        <v>100</v>
      </c>
      <c r="E51" s="118" t="s">
        <v>745</v>
      </c>
      <c r="F51" s="139" t="s">
        <v>265</v>
      </c>
      <c r="G51" s="140"/>
      <c r="H51" s="11" t="s">
        <v>744</v>
      </c>
      <c r="I51" s="14">
        <f t="shared" si="0"/>
        <v>0.54</v>
      </c>
      <c r="J51" s="14">
        <v>1.77</v>
      </c>
      <c r="K51" s="109">
        <f t="shared" si="1"/>
        <v>2.16</v>
      </c>
      <c r="L51" s="115"/>
    </row>
    <row r="52" spans="1:12" ht="24" customHeight="1">
      <c r="A52" s="114"/>
      <c r="B52" s="107">
        <f>'Tax Invoice'!D48</f>
        <v>4</v>
      </c>
      <c r="C52" s="10" t="s">
        <v>100</v>
      </c>
      <c r="D52" s="10" t="s">
        <v>100</v>
      </c>
      <c r="E52" s="118" t="s">
        <v>746</v>
      </c>
      <c r="F52" s="139" t="s">
        <v>212</v>
      </c>
      <c r="G52" s="140"/>
      <c r="H52" s="11" t="s">
        <v>744</v>
      </c>
      <c r="I52" s="14">
        <f t="shared" si="0"/>
        <v>0.54</v>
      </c>
      <c r="J52" s="14">
        <v>1.77</v>
      </c>
      <c r="K52" s="109">
        <f t="shared" si="1"/>
        <v>2.16</v>
      </c>
      <c r="L52" s="115"/>
    </row>
    <row r="53" spans="1:12" ht="24" customHeight="1">
      <c r="A53" s="114"/>
      <c r="B53" s="107">
        <f>'Tax Invoice'!D49</f>
        <v>4</v>
      </c>
      <c r="C53" s="10" t="s">
        <v>100</v>
      </c>
      <c r="D53" s="10" t="s">
        <v>100</v>
      </c>
      <c r="E53" s="118" t="s">
        <v>746</v>
      </c>
      <c r="F53" s="139" t="s">
        <v>310</v>
      </c>
      <c r="G53" s="140"/>
      <c r="H53" s="11" t="s">
        <v>744</v>
      </c>
      <c r="I53" s="14">
        <f t="shared" si="0"/>
        <v>0.54</v>
      </c>
      <c r="J53" s="14">
        <v>1.77</v>
      </c>
      <c r="K53" s="109">
        <f t="shared" si="1"/>
        <v>2.16</v>
      </c>
      <c r="L53" s="115"/>
    </row>
    <row r="54" spans="1:12" ht="12.75" customHeight="1">
      <c r="A54" s="114"/>
      <c r="B54" s="107">
        <f>'Tax Invoice'!D50</f>
        <v>50</v>
      </c>
      <c r="C54" s="10" t="s">
        <v>747</v>
      </c>
      <c r="D54" s="10" t="s">
        <v>747</v>
      </c>
      <c r="E54" s="118" t="s">
        <v>23</v>
      </c>
      <c r="F54" s="139"/>
      <c r="G54" s="140"/>
      <c r="H54" s="11" t="s">
        <v>748</v>
      </c>
      <c r="I54" s="14">
        <f t="shared" si="0"/>
        <v>0.11</v>
      </c>
      <c r="J54" s="14">
        <v>0.34</v>
      </c>
      <c r="K54" s="109">
        <f t="shared" si="1"/>
        <v>5.5</v>
      </c>
      <c r="L54" s="115"/>
    </row>
    <row r="55" spans="1:12" ht="12.75" customHeight="1">
      <c r="A55" s="114"/>
      <c r="B55" s="107">
        <f>'Tax Invoice'!D51</f>
        <v>50</v>
      </c>
      <c r="C55" s="10" t="s">
        <v>747</v>
      </c>
      <c r="D55" s="10" t="s">
        <v>747</v>
      </c>
      <c r="E55" s="118" t="s">
        <v>26</v>
      </c>
      <c r="F55" s="139"/>
      <c r="G55" s="140"/>
      <c r="H55" s="11" t="s">
        <v>748</v>
      </c>
      <c r="I55" s="14">
        <f t="shared" si="0"/>
        <v>0.11</v>
      </c>
      <c r="J55" s="14">
        <v>0.34</v>
      </c>
      <c r="K55" s="109">
        <f t="shared" si="1"/>
        <v>5.5</v>
      </c>
      <c r="L55" s="115"/>
    </row>
    <row r="56" spans="1:12" ht="12.75" customHeight="1">
      <c r="A56" s="114"/>
      <c r="B56" s="107">
        <f>'Tax Invoice'!D52</f>
        <v>100</v>
      </c>
      <c r="C56" s="10" t="s">
        <v>747</v>
      </c>
      <c r="D56" s="10" t="s">
        <v>747</v>
      </c>
      <c r="E56" s="118" t="s">
        <v>27</v>
      </c>
      <c r="F56" s="139"/>
      <c r="G56" s="140"/>
      <c r="H56" s="11" t="s">
        <v>748</v>
      </c>
      <c r="I56" s="14">
        <f t="shared" si="0"/>
        <v>0.11</v>
      </c>
      <c r="J56" s="14">
        <v>0.34</v>
      </c>
      <c r="K56" s="109">
        <f t="shared" si="1"/>
        <v>11</v>
      </c>
      <c r="L56" s="115"/>
    </row>
    <row r="57" spans="1:12" ht="12.75" customHeight="1">
      <c r="A57" s="114"/>
      <c r="B57" s="107">
        <f>'Tax Invoice'!D53</f>
        <v>100</v>
      </c>
      <c r="C57" s="10" t="s">
        <v>747</v>
      </c>
      <c r="D57" s="10" t="s">
        <v>747</v>
      </c>
      <c r="E57" s="118" t="s">
        <v>28</v>
      </c>
      <c r="F57" s="139"/>
      <c r="G57" s="140"/>
      <c r="H57" s="11" t="s">
        <v>748</v>
      </c>
      <c r="I57" s="14">
        <f t="shared" si="0"/>
        <v>0.11</v>
      </c>
      <c r="J57" s="14">
        <v>0.34</v>
      </c>
      <c r="K57" s="109">
        <f t="shared" si="1"/>
        <v>11</v>
      </c>
      <c r="L57" s="115"/>
    </row>
    <row r="58" spans="1:12" ht="12.75" customHeight="1">
      <c r="A58" s="114"/>
      <c r="B58" s="107">
        <f>'Tax Invoice'!D54</f>
        <v>50</v>
      </c>
      <c r="C58" s="10" t="s">
        <v>747</v>
      </c>
      <c r="D58" s="10" t="s">
        <v>747</v>
      </c>
      <c r="E58" s="118" t="s">
        <v>47</v>
      </c>
      <c r="F58" s="139"/>
      <c r="G58" s="140"/>
      <c r="H58" s="11" t="s">
        <v>748</v>
      </c>
      <c r="I58" s="14">
        <f t="shared" si="0"/>
        <v>0.11</v>
      </c>
      <c r="J58" s="14">
        <v>0.34</v>
      </c>
      <c r="K58" s="109">
        <f t="shared" si="1"/>
        <v>5.5</v>
      </c>
      <c r="L58" s="115"/>
    </row>
    <row r="59" spans="1:12" ht="12.75" customHeight="1">
      <c r="A59" s="114"/>
      <c r="B59" s="107">
        <f>'Tax Invoice'!D55</f>
        <v>100</v>
      </c>
      <c r="C59" s="10" t="s">
        <v>747</v>
      </c>
      <c r="D59" s="10" t="s">
        <v>747</v>
      </c>
      <c r="E59" s="118" t="s">
        <v>49</v>
      </c>
      <c r="F59" s="139"/>
      <c r="G59" s="140"/>
      <c r="H59" s="11" t="s">
        <v>748</v>
      </c>
      <c r="I59" s="14">
        <f t="shared" si="0"/>
        <v>0.11</v>
      </c>
      <c r="J59" s="14">
        <v>0.34</v>
      </c>
      <c r="K59" s="109">
        <f t="shared" si="1"/>
        <v>11</v>
      </c>
      <c r="L59" s="115"/>
    </row>
    <row r="60" spans="1:12" ht="24" customHeight="1">
      <c r="A60" s="114"/>
      <c r="B60" s="107">
        <f>'Tax Invoice'!D56</f>
        <v>4</v>
      </c>
      <c r="C60" s="10" t="s">
        <v>749</v>
      </c>
      <c r="D60" s="10" t="s">
        <v>749</v>
      </c>
      <c r="E60" s="118" t="s">
        <v>29</v>
      </c>
      <c r="F60" s="139" t="s">
        <v>273</v>
      </c>
      <c r="G60" s="140"/>
      <c r="H60" s="11" t="s">
        <v>750</v>
      </c>
      <c r="I60" s="14">
        <f t="shared" si="0"/>
        <v>0.8</v>
      </c>
      <c r="J60" s="14">
        <v>2.66</v>
      </c>
      <c r="K60" s="109">
        <f t="shared" si="1"/>
        <v>3.2</v>
      </c>
      <c r="L60" s="115"/>
    </row>
    <row r="61" spans="1:12" ht="24" customHeight="1">
      <c r="A61" s="114"/>
      <c r="B61" s="107">
        <f>'Tax Invoice'!D57</f>
        <v>8</v>
      </c>
      <c r="C61" s="10" t="s">
        <v>751</v>
      </c>
      <c r="D61" s="10" t="s">
        <v>751</v>
      </c>
      <c r="E61" s="118" t="s">
        <v>27</v>
      </c>
      <c r="F61" s="139" t="s">
        <v>272</v>
      </c>
      <c r="G61" s="140"/>
      <c r="H61" s="11" t="s">
        <v>752</v>
      </c>
      <c r="I61" s="14">
        <f t="shared" si="0"/>
        <v>0.8</v>
      </c>
      <c r="J61" s="14">
        <v>2.66</v>
      </c>
      <c r="K61" s="109">
        <f t="shared" si="1"/>
        <v>6.4</v>
      </c>
      <c r="L61" s="115"/>
    </row>
    <row r="62" spans="1:12" ht="24" customHeight="1">
      <c r="A62" s="114"/>
      <c r="B62" s="107">
        <f>'Tax Invoice'!D58</f>
        <v>8</v>
      </c>
      <c r="C62" s="10" t="s">
        <v>751</v>
      </c>
      <c r="D62" s="10" t="s">
        <v>751</v>
      </c>
      <c r="E62" s="118" t="s">
        <v>28</v>
      </c>
      <c r="F62" s="139" t="s">
        <v>272</v>
      </c>
      <c r="G62" s="140"/>
      <c r="H62" s="11" t="s">
        <v>752</v>
      </c>
      <c r="I62" s="14">
        <f t="shared" si="0"/>
        <v>0.8</v>
      </c>
      <c r="J62" s="14">
        <v>2.66</v>
      </c>
      <c r="K62" s="109">
        <f t="shared" si="1"/>
        <v>6.4</v>
      </c>
      <c r="L62" s="115"/>
    </row>
    <row r="63" spans="1:12" ht="24" customHeight="1">
      <c r="A63" s="114"/>
      <c r="B63" s="107">
        <f>'Tax Invoice'!D59</f>
        <v>8</v>
      </c>
      <c r="C63" s="10" t="s">
        <v>751</v>
      </c>
      <c r="D63" s="10" t="s">
        <v>751</v>
      </c>
      <c r="E63" s="118" t="s">
        <v>29</v>
      </c>
      <c r="F63" s="139" t="s">
        <v>272</v>
      </c>
      <c r="G63" s="140"/>
      <c r="H63" s="11" t="s">
        <v>752</v>
      </c>
      <c r="I63" s="14">
        <f t="shared" si="0"/>
        <v>0.8</v>
      </c>
      <c r="J63" s="14">
        <v>2.66</v>
      </c>
      <c r="K63" s="109">
        <f t="shared" si="1"/>
        <v>6.4</v>
      </c>
      <c r="L63" s="115"/>
    </row>
    <row r="64" spans="1:12" ht="24" customHeight="1">
      <c r="A64" s="114"/>
      <c r="B64" s="107">
        <f>'Tax Invoice'!D60</f>
        <v>4</v>
      </c>
      <c r="C64" s="10" t="s">
        <v>753</v>
      </c>
      <c r="D64" s="10" t="s">
        <v>753</v>
      </c>
      <c r="E64" s="118" t="s">
        <v>29</v>
      </c>
      <c r="F64" s="139"/>
      <c r="G64" s="140"/>
      <c r="H64" s="11" t="s">
        <v>754</v>
      </c>
      <c r="I64" s="14">
        <f t="shared" si="0"/>
        <v>0.37</v>
      </c>
      <c r="J64" s="14">
        <v>1.23</v>
      </c>
      <c r="K64" s="109">
        <f t="shared" si="1"/>
        <v>1.48</v>
      </c>
      <c r="L64" s="115"/>
    </row>
    <row r="65" spans="1:12" ht="24" customHeight="1">
      <c r="A65" s="114"/>
      <c r="B65" s="107">
        <f>'Tax Invoice'!D61</f>
        <v>50</v>
      </c>
      <c r="C65" s="10" t="s">
        <v>755</v>
      </c>
      <c r="D65" s="10" t="s">
        <v>755</v>
      </c>
      <c r="E65" s="118" t="s">
        <v>25</v>
      </c>
      <c r="F65" s="139"/>
      <c r="G65" s="140"/>
      <c r="H65" s="11" t="s">
        <v>756</v>
      </c>
      <c r="I65" s="14">
        <f t="shared" si="0"/>
        <v>0.11</v>
      </c>
      <c r="J65" s="14">
        <v>0.34</v>
      </c>
      <c r="K65" s="109">
        <f t="shared" si="1"/>
        <v>5.5</v>
      </c>
      <c r="L65" s="115"/>
    </row>
    <row r="66" spans="1:12" ht="24" customHeight="1">
      <c r="A66" s="114"/>
      <c r="B66" s="107">
        <f>'Tax Invoice'!D62</f>
        <v>50</v>
      </c>
      <c r="C66" s="10" t="s">
        <v>755</v>
      </c>
      <c r="D66" s="10" t="s">
        <v>755</v>
      </c>
      <c r="E66" s="118" t="s">
        <v>26</v>
      </c>
      <c r="F66" s="139"/>
      <c r="G66" s="140"/>
      <c r="H66" s="11" t="s">
        <v>756</v>
      </c>
      <c r="I66" s="14">
        <f t="shared" si="0"/>
        <v>0.11</v>
      </c>
      <c r="J66" s="14">
        <v>0.34</v>
      </c>
      <c r="K66" s="109">
        <f t="shared" si="1"/>
        <v>5.5</v>
      </c>
      <c r="L66" s="115"/>
    </row>
    <row r="67" spans="1:12" ht="24" customHeight="1">
      <c r="A67" s="114"/>
      <c r="B67" s="107">
        <f>'Tax Invoice'!D63</f>
        <v>50</v>
      </c>
      <c r="C67" s="10" t="s">
        <v>755</v>
      </c>
      <c r="D67" s="10" t="s">
        <v>755</v>
      </c>
      <c r="E67" s="118" t="s">
        <v>27</v>
      </c>
      <c r="F67" s="139"/>
      <c r="G67" s="140"/>
      <c r="H67" s="11" t="s">
        <v>756</v>
      </c>
      <c r="I67" s="14">
        <f t="shared" si="0"/>
        <v>0.11</v>
      </c>
      <c r="J67" s="14">
        <v>0.34</v>
      </c>
      <c r="K67" s="109">
        <f t="shared" si="1"/>
        <v>5.5</v>
      </c>
      <c r="L67" s="115"/>
    </row>
    <row r="68" spans="1:12" ht="24" customHeight="1">
      <c r="A68" s="114"/>
      <c r="B68" s="107">
        <f>'Tax Invoice'!D64</f>
        <v>50</v>
      </c>
      <c r="C68" s="10" t="s">
        <v>713</v>
      </c>
      <c r="D68" s="10" t="s">
        <v>713</v>
      </c>
      <c r="E68" s="118" t="s">
        <v>27</v>
      </c>
      <c r="F68" s="139"/>
      <c r="G68" s="140"/>
      <c r="H68" s="11" t="s">
        <v>714</v>
      </c>
      <c r="I68" s="14">
        <f t="shared" si="0"/>
        <v>0.08</v>
      </c>
      <c r="J68" s="14">
        <v>0.25</v>
      </c>
      <c r="K68" s="109">
        <f t="shared" si="1"/>
        <v>4</v>
      </c>
      <c r="L68" s="115"/>
    </row>
    <row r="69" spans="1:12" ht="24" customHeight="1">
      <c r="A69" s="114"/>
      <c r="B69" s="107">
        <f>'Tax Invoice'!D65</f>
        <v>1</v>
      </c>
      <c r="C69" s="10" t="s">
        <v>757</v>
      </c>
      <c r="D69" s="10" t="s">
        <v>757</v>
      </c>
      <c r="E69" s="118" t="s">
        <v>26</v>
      </c>
      <c r="F69" s="139"/>
      <c r="G69" s="140"/>
      <c r="H69" s="11" t="s">
        <v>758</v>
      </c>
      <c r="I69" s="14">
        <f t="shared" si="0"/>
        <v>10.17</v>
      </c>
      <c r="J69" s="14">
        <v>33.89</v>
      </c>
      <c r="K69" s="109">
        <f t="shared" si="1"/>
        <v>10.17</v>
      </c>
      <c r="L69" s="115"/>
    </row>
    <row r="70" spans="1:12" ht="24" customHeight="1">
      <c r="A70" s="114"/>
      <c r="B70" s="107">
        <f>'Tax Invoice'!D66</f>
        <v>10</v>
      </c>
      <c r="C70" s="10" t="s">
        <v>662</v>
      </c>
      <c r="D70" s="10" t="s">
        <v>662</v>
      </c>
      <c r="E70" s="118" t="s">
        <v>25</v>
      </c>
      <c r="F70" s="139" t="s">
        <v>107</v>
      </c>
      <c r="G70" s="140"/>
      <c r="H70" s="11" t="s">
        <v>759</v>
      </c>
      <c r="I70" s="14">
        <f t="shared" si="0"/>
        <v>0.46</v>
      </c>
      <c r="J70" s="14">
        <v>1.53</v>
      </c>
      <c r="K70" s="109">
        <f t="shared" si="1"/>
        <v>4.6000000000000005</v>
      </c>
      <c r="L70" s="115"/>
    </row>
    <row r="71" spans="1:12" ht="24" customHeight="1">
      <c r="A71" s="114"/>
      <c r="B71" s="107">
        <f>'Tax Invoice'!D67</f>
        <v>10</v>
      </c>
      <c r="C71" s="10" t="s">
        <v>662</v>
      </c>
      <c r="D71" s="10" t="s">
        <v>662</v>
      </c>
      <c r="E71" s="118" t="s">
        <v>25</v>
      </c>
      <c r="F71" s="139" t="s">
        <v>210</v>
      </c>
      <c r="G71" s="140"/>
      <c r="H71" s="11" t="s">
        <v>759</v>
      </c>
      <c r="I71" s="14">
        <f t="shared" si="0"/>
        <v>0.46</v>
      </c>
      <c r="J71" s="14">
        <v>1.53</v>
      </c>
      <c r="K71" s="109">
        <f t="shared" si="1"/>
        <v>4.6000000000000005</v>
      </c>
      <c r="L71" s="115"/>
    </row>
    <row r="72" spans="1:12" ht="24" customHeight="1">
      <c r="A72" s="114"/>
      <c r="B72" s="107">
        <f>'Tax Invoice'!D68</f>
        <v>10</v>
      </c>
      <c r="C72" s="10" t="s">
        <v>662</v>
      </c>
      <c r="D72" s="10" t="s">
        <v>662</v>
      </c>
      <c r="E72" s="118" t="s">
        <v>25</v>
      </c>
      <c r="F72" s="139" t="s">
        <v>266</v>
      </c>
      <c r="G72" s="140"/>
      <c r="H72" s="11" t="s">
        <v>759</v>
      </c>
      <c r="I72" s="14">
        <f t="shared" si="0"/>
        <v>0.46</v>
      </c>
      <c r="J72" s="14">
        <v>1.53</v>
      </c>
      <c r="K72" s="109">
        <f t="shared" si="1"/>
        <v>4.6000000000000005</v>
      </c>
      <c r="L72" s="115"/>
    </row>
    <row r="73" spans="1:12" ht="24" customHeight="1">
      <c r="A73" s="114"/>
      <c r="B73" s="107">
        <f>'Tax Invoice'!D69</f>
        <v>20</v>
      </c>
      <c r="C73" s="10" t="s">
        <v>662</v>
      </c>
      <c r="D73" s="10" t="s">
        <v>662</v>
      </c>
      <c r="E73" s="118" t="s">
        <v>26</v>
      </c>
      <c r="F73" s="139" t="s">
        <v>107</v>
      </c>
      <c r="G73" s="140"/>
      <c r="H73" s="11" t="s">
        <v>759</v>
      </c>
      <c r="I73" s="14">
        <f t="shared" si="0"/>
        <v>0.46</v>
      </c>
      <c r="J73" s="14">
        <v>1.53</v>
      </c>
      <c r="K73" s="109">
        <f t="shared" si="1"/>
        <v>9.2000000000000011</v>
      </c>
      <c r="L73" s="115"/>
    </row>
    <row r="74" spans="1:12" ht="24" customHeight="1">
      <c r="A74" s="114"/>
      <c r="B74" s="107">
        <f>'Tax Invoice'!D70</f>
        <v>10</v>
      </c>
      <c r="C74" s="10" t="s">
        <v>662</v>
      </c>
      <c r="D74" s="10" t="s">
        <v>662</v>
      </c>
      <c r="E74" s="118" t="s">
        <v>26</v>
      </c>
      <c r="F74" s="139" t="s">
        <v>213</v>
      </c>
      <c r="G74" s="140"/>
      <c r="H74" s="11" t="s">
        <v>759</v>
      </c>
      <c r="I74" s="14">
        <f t="shared" si="0"/>
        <v>0.46</v>
      </c>
      <c r="J74" s="14">
        <v>1.53</v>
      </c>
      <c r="K74" s="109">
        <f t="shared" si="1"/>
        <v>4.6000000000000005</v>
      </c>
      <c r="L74" s="115"/>
    </row>
    <row r="75" spans="1:12" ht="24" customHeight="1">
      <c r="A75" s="114"/>
      <c r="B75" s="107">
        <f>'Tax Invoice'!D71</f>
        <v>50</v>
      </c>
      <c r="C75" s="10" t="s">
        <v>619</v>
      </c>
      <c r="D75" s="10" t="s">
        <v>619</v>
      </c>
      <c r="E75" s="118" t="s">
        <v>26</v>
      </c>
      <c r="F75" s="139" t="s">
        <v>107</v>
      </c>
      <c r="G75" s="140"/>
      <c r="H75" s="11" t="s">
        <v>621</v>
      </c>
      <c r="I75" s="14">
        <f t="shared" si="0"/>
        <v>0.43</v>
      </c>
      <c r="J75" s="14">
        <v>1.41</v>
      </c>
      <c r="K75" s="109">
        <f t="shared" si="1"/>
        <v>21.5</v>
      </c>
      <c r="L75" s="115"/>
    </row>
    <row r="76" spans="1:12" ht="24" customHeight="1">
      <c r="A76" s="114"/>
      <c r="B76" s="107">
        <f>'Tax Invoice'!D72</f>
        <v>100</v>
      </c>
      <c r="C76" s="10" t="s">
        <v>760</v>
      </c>
      <c r="D76" s="10" t="s">
        <v>760</v>
      </c>
      <c r="E76" s="118" t="s">
        <v>25</v>
      </c>
      <c r="F76" s="139"/>
      <c r="G76" s="140"/>
      <c r="H76" s="11" t="s">
        <v>761</v>
      </c>
      <c r="I76" s="14">
        <f t="shared" si="0"/>
        <v>0.09</v>
      </c>
      <c r="J76" s="14">
        <v>0.28999999999999998</v>
      </c>
      <c r="K76" s="109">
        <f t="shared" si="1"/>
        <v>9</v>
      </c>
      <c r="L76" s="115"/>
    </row>
    <row r="77" spans="1:12" ht="24" customHeight="1">
      <c r="A77" s="114"/>
      <c r="B77" s="107">
        <f>'Tax Invoice'!D73</f>
        <v>100</v>
      </c>
      <c r="C77" s="10" t="s">
        <v>760</v>
      </c>
      <c r="D77" s="10" t="s">
        <v>760</v>
      </c>
      <c r="E77" s="118" t="s">
        <v>26</v>
      </c>
      <c r="F77" s="139"/>
      <c r="G77" s="140"/>
      <c r="H77" s="11" t="s">
        <v>761</v>
      </c>
      <c r="I77" s="14">
        <f t="shared" si="0"/>
        <v>0.09</v>
      </c>
      <c r="J77" s="14">
        <v>0.28999999999999998</v>
      </c>
      <c r="K77" s="109">
        <f t="shared" si="1"/>
        <v>9</v>
      </c>
      <c r="L77" s="115"/>
    </row>
    <row r="78" spans="1:12" ht="24" customHeight="1">
      <c r="A78" s="114"/>
      <c r="B78" s="107">
        <f>'Tax Invoice'!D74</f>
        <v>5</v>
      </c>
      <c r="C78" s="10" t="s">
        <v>762</v>
      </c>
      <c r="D78" s="10" t="s">
        <v>762</v>
      </c>
      <c r="E78" s="118" t="s">
        <v>26</v>
      </c>
      <c r="F78" s="139" t="s">
        <v>273</v>
      </c>
      <c r="G78" s="140"/>
      <c r="H78" s="11" t="s">
        <v>763</v>
      </c>
      <c r="I78" s="14">
        <f t="shared" si="0"/>
        <v>0.32</v>
      </c>
      <c r="J78" s="14">
        <v>1.05</v>
      </c>
      <c r="K78" s="109">
        <f t="shared" si="1"/>
        <v>1.6</v>
      </c>
      <c r="L78" s="115"/>
    </row>
    <row r="79" spans="1:12" ht="24" customHeight="1">
      <c r="A79" s="114"/>
      <c r="B79" s="107">
        <f>'Tax Invoice'!D75</f>
        <v>5</v>
      </c>
      <c r="C79" s="10" t="s">
        <v>762</v>
      </c>
      <c r="D79" s="10" t="s">
        <v>762</v>
      </c>
      <c r="E79" s="118" t="s">
        <v>26</v>
      </c>
      <c r="F79" s="139" t="s">
        <v>673</v>
      </c>
      <c r="G79" s="140"/>
      <c r="H79" s="11" t="s">
        <v>763</v>
      </c>
      <c r="I79" s="14">
        <f t="shared" si="0"/>
        <v>0.32</v>
      </c>
      <c r="J79" s="14">
        <v>1.05</v>
      </c>
      <c r="K79" s="109">
        <f t="shared" si="1"/>
        <v>1.6</v>
      </c>
      <c r="L79" s="115"/>
    </row>
    <row r="80" spans="1:12" ht="24" customHeight="1">
      <c r="A80" s="114"/>
      <c r="B80" s="107">
        <f>'Tax Invoice'!D76</f>
        <v>5</v>
      </c>
      <c r="C80" s="10" t="s">
        <v>762</v>
      </c>
      <c r="D80" s="10" t="s">
        <v>762</v>
      </c>
      <c r="E80" s="118" t="s">
        <v>26</v>
      </c>
      <c r="F80" s="139" t="s">
        <v>271</v>
      </c>
      <c r="G80" s="140"/>
      <c r="H80" s="11" t="s">
        <v>763</v>
      </c>
      <c r="I80" s="14">
        <f t="shared" si="0"/>
        <v>0.32</v>
      </c>
      <c r="J80" s="14">
        <v>1.05</v>
      </c>
      <c r="K80" s="109">
        <f t="shared" si="1"/>
        <v>1.6</v>
      </c>
      <c r="L80" s="115"/>
    </row>
    <row r="81" spans="1:12" ht="24" customHeight="1">
      <c r="A81" s="114"/>
      <c r="B81" s="107">
        <f>'Tax Invoice'!D77</f>
        <v>5</v>
      </c>
      <c r="C81" s="10" t="s">
        <v>762</v>
      </c>
      <c r="D81" s="10" t="s">
        <v>762</v>
      </c>
      <c r="E81" s="118" t="s">
        <v>26</v>
      </c>
      <c r="F81" s="139" t="s">
        <v>764</v>
      </c>
      <c r="G81" s="140"/>
      <c r="H81" s="11" t="s">
        <v>763</v>
      </c>
      <c r="I81" s="14">
        <f t="shared" si="0"/>
        <v>0.32</v>
      </c>
      <c r="J81" s="14">
        <v>1.05</v>
      </c>
      <c r="K81" s="109">
        <f t="shared" si="1"/>
        <v>1.6</v>
      </c>
      <c r="L81" s="115"/>
    </row>
    <row r="82" spans="1:12" ht="24" customHeight="1">
      <c r="A82" s="114"/>
      <c r="B82" s="107">
        <f>'Tax Invoice'!D78</f>
        <v>1</v>
      </c>
      <c r="C82" s="10" t="s">
        <v>765</v>
      </c>
      <c r="D82" s="10" t="s">
        <v>765</v>
      </c>
      <c r="E82" s="118"/>
      <c r="F82" s="139"/>
      <c r="G82" s="140"/>
      <c r="H82" s="11" t="s">
        <v>766</v>
      </c>
      <c r="I82" s="14">
        <f t="shared" si="0"/>
        <v>10.549999999999999</v>
      </c>
      <c r="J82" s="14">
        <v>35.14</v>
      </c>
      <c r="K82" s="109">
        <f t="shared" si="1"/>
        <v>10.549999999999999</v>
      </c>
      <c r="L82" s="115"/>
    </row>
    <row r="83" spans="1:12" ht="24" customHeight="1">
      <c r="A83" s="114"/>
      <c r="B83" s="107">
        <f>'Tax Invoice'!D79</f>
        <v>100</v>
      </c>
      <c r="C83" s="10" t="s">
        <v>767</v>
      </c>
      <c r="D83" s="10" t="s">
        <v>767</v>
      </c>
      <c r="E83" s="118" t="s">
        <v>25</v>
      </c>
      <c r="F83" s="139"/>
      <c r="G83" s="140"/>
      <c r="H83" s="11" t="s">
        <v>768</v>
      </c>
      <c r="I83" s="14">
        <f t="shared" si="0"/>
        <v>0.13</v>
      </c>
      <c r="J83" s="14">
        <v>0.43</v>
      </c>
      <c r="K83" s="109">
        <f t="shared" si="1"/>
        <v>13</v>
      </c>
      <c r="L83" s="115"/>
    </row>
    <row r="84" spans="1:12" ht="24" customHeight="1">
      <c r="A84" s="114"/>
      <c r="B84" s="107">
        <f>'Tax Invoice'!D80</f>
        <v>100</v>
      </c>
      <c r="C84" s="10" t="s">
        <v>767</v>
      </c>
      <c r="D84" s="10" t="s">
        <v>767</v>
      </c>
      <c r="E84" s="118" t="s">
        <v>26</v>
      </c>
      <c r="F84" s="139"/>
      <c r="G84" s="140"/>
      <c r="H84" s="11" t="s">
        <v>768</v>
      </c>
      <c r="I84" s="14">
        <f t="shared" si="0"/>
        <v>0.13</v>
      </c>
      <c r="J84" s="14">
        <v>0.43</v>
      </c>
      <c r="K84" s="109">
        <f t="shared" si="1"/>
        <v>13</v>
      </c>
      <c r="L84" s="115"/>
    </row>
    <row r="85" spans="1:12" ht="24" customHeight="1">
      <c r="A85" s="114"/>
      <c r="B85" s="107">
        <f>'Tax Invoice'!D81</f>
        <v>5</v>
      </c>
      <c r="C85" s="10" t="s">
        <v>769</v>
      </c>
      <c r="D85" s="10" t="s">
        <v>769</v>
      </c>
      <c r="E85" s="118" t="s">
        <v>25</v>
      </c>
      <c r="F85" s="139" t="s">
        <v>273</v>
      </c>
      <c r="G85" s="140"/>
      <c r="H85" s="11" t="s">
        <v>770</v>
      </c>
      <c r="I85" s="14">
        <f t="shared" si="0"/>
        <v>0.32</v>
      </c>
      <c r="J85" s="14">
        <v>1.05</v>
      </c>
      <c r="K85" s="109">
        <f t="shared" si="1"/>
        <v>1.6</v>
      </c>
      <c r="L85" s="115"/>
    </row>
    <row r="86" spans="1:12" ht="24" customHeight="1">
      <c r="A86" s="114"/>
      <c r="B86" s="107">
        <f>'Tax Invoice'!D82</f>
        <v>5</v>
      </c>
      <c r="C86" s="10" t="s">
        <v>769</v>
      </c>
      <c r="D86" s="10" t="s">
        <v>769</v>
      </c>
      <c r="E86" s="118" t="s">
        <v>26</v>
      </c>
      <c r="F86" s="139" t="s">
        <v>273</v>
      </c>
      <c r="G86" s="140"/>
      <c r="H86" s="11" t="s">
        <v>770</v>
      </c>
      <c r="I86" s="14">
        <f t="shared" ref="I86:I149" si="2">ROUNDUP(J86*$N$1,2)</f>
        <v>0.32</v>
      </c>
      <c r="J86" s="14">
        <v>1.05</v>
      </c>
      <c r="K86" s="109">
        <f t="shared" ref="K86:K149" si="3">I86*B86</f>
        <v>1.6</v>
      </c>
      <c r="L86" s="115"/>
    </row>
    <row r="87" spans="1:12" ht="24" customHeight="1">
      <c r="A87" s="114"/>
      <c r="B87" s="107">
        <f>'Tax Invoice'!D83</f>
        <v>5</v>
      </c>
      <c r="C87" s="10" t="s">
        <v>769</v>
      </c>
      <c r="D87" s="10" t="s">
        <v>769</v>
      </c>
      <c r="E87" s="118" t="s">
        <v>26</v>
      </c>
      <c r="F87" s="139" t="s">
        <v>271</v>
      </c>
      <c r="G87" s="140"/>
      <c r="H87" s="11" t="s">
        <v>770</v>
      </c>
      <c r="I87" s="14">
        <f t="shared" si="2"/>
        <v>0.32</v>
      </c>
      <c r="J87" s="14">
        <v>1.05</v>
      </c>
      <c r="K87" s="109">
        <f t="shared" si="3"/>
        <v>1.6</v>
      </c>
      <c r="L87" s="115"/>
    </row>
    <row r="88" spans="1:12" ht="24" customHeight="1">
      <c r="A88" s="114"/>
      <c r="B88" s="107">
        <f>'Tax Invoice'!D84</f>
        <v>5</v>
      </c>
      <c r="C88" s="10" t="s">
        <v>769</v>
      </c>
      <c r="D88" s="10" t="s">
        <v>769</v>
      </c>
      <c r="E88" s="118" t="s">
        <v>26</v>
      </c>
      <c r="F88" s="139" t="s">
        <v>272</v>
      </c>
      <c r="G88" s="140"/>
      <c r="H88" s="11" t="s">
        <v>770</v>
      </c>
      <c r="I88" s="14">
        <f t="shared" si="2"/>
        <v>0.32</v>
      </c>
      <c r="J88" s="14">
        <v>1.05</v>
      </c>
      <c r="K88" s="109">
        <f t="shared" si="3"/>
        <v>1.6</v>
      </c>
      <c r="L88" s="115"/>
    </row>
    <row r="89" spans="1:12" ht="12.75" customHeight="1">
      <c r="A89" s="114"/>
      <c r="B89" s="107">
        <f>'Tax Invoice'!D85</f>
        <v>2</v>
      </c>
      <c r="C89" s="10" t="s">
        <v>771</v>
      </c>
      <c r="D89" s="10" t="s">
        <v>904</v>
      </c>
      <c r="E89" s="118" t="s">
        <v>772</v>
      </c>
      <c r="F89" s="139" t="s">
        <v>272</v>
      </c>
      <c r="G89" s="140"/>
      <c r="H89" s="11" t="s">
        <v>773</v>
      </c>
      <c r="I89" s="14">
        <f t="shared" si="2"/>
        <v>3.34</v>
      </c>
      <c r="J89" s="14">
        <v>11.13</v>
      </c>
      <c r="K89" s="109">
        <f t="shared" si="3"/>
        <v>6.68</v>
      </c>
      <c r="L89" s="115"/>
    </row>
    <row r="90" spans="1:12" ht="24" customHeight="1">
      <c r="A90" s="114"/>
      <c r="B90" s="107">
        <f>'Tax Invoice'!D86</f>
        <v>2</v>
      </c>
      <c r="C90" s="10" t="s">
        <v>774</v>
      </c>
      <c r="D90" s="10" t="s">
        <v>774</v>
      </c>
      <c r="E90" s="118" t="s">
        <v>25</v>
      </c>
      <c r="F90" s="139" t="s">
        <v>214</v>
      </c>
      <c r="G90" s="140"/>
      <c r="H90" s="11" t="s">
        <v>775</v>
      </c>
      <c r="I90" s="14">
        <f t="shared" si="2"/>
        <v>1.28</v>
      </c>
      <c r="J90" s="14">
        <v>4.26</v>
      </c>
      <c r="K90" s="109">
        <f t="shared" si="3"/>
        <v>2.56</v>
      </c>
      <c r="L90" s="115"/>
    </row>
    <row r="91" spans="1:12" ht="24" customHeight="1">
      <c r="A91" s="114"/>
      <c r="B91" s="107">
        <f>'Tax Invoice'!D87</f>
        <v>2</v>
      </c>
      <c r="C91" s="10" t="s">
        <v>774</v>
      </c>
      <c r="D91" s="10" t="s">
        <v>774</v>
      </c>
      <c r="E91" s="118" t="s">
        <v>25</v>
      </c>
      <c r="F91" s="139" t="s">
        <v>265</v>
      </c>
      <c r="G91" s="140"/>
      <c r="H91" s="11" t="s">
        <v>775</v>
      </c>
      <c r="I91" s="14">
        <f t="shared" si="2"/>
        <v>1.28</v>
      </c>
      <c r="J91" s="14">
        <v>4.26</v>
      </c>
      <c r="K91" s="109">
        <f t="shared" si="3"/>
        <v>2.56</v>
      </c>
      <c r="L91" s="115"/>
    </row>
    <row r="92" spans="1:12" ht="24" customHeight="1">
      <c r="A92" s="114"/>
      <c r="B92" s="107">
        <f>'Tax Invoice'!D88</f>
        <v>10</v>
      </c>
      <c r="C92" s="10" t="s">
        <v>774</v>
      </c>
      <c r="D92" s="10" t="s">
        <v>774</v>
      </c>
      <c r="E92" s="118" t="s">
        <v>26</v>
      </c>
      <c r="F92" s="139" t="s">
        <v>107</v>
      </c>
      <c r="G92" s="140"/>
      <c r="H92" s="11" t="s">
        <v>775</v>
      </c>
      <c r="I92" s="14">
        <f t="shared" si="2"/>
        <v>1.28</v>
      </c>
      <c r="J92" s="14">
        <v>4.26</v>
      </c>
      <c r="K92" s="109">
        <f t="shared" si="3"/>
        <v>12.8</v>
      </c>
      <c r="L92" s="115"/>
    </row>
    <row r="93" spans="1:12" ht="24" customHeight="1">
      <c r="A93" s="114"/>
      <c r="B93" s="107">
        <f>'Tax Invoice'!D89</f>
        <v>5</v>
      </c>
      <c r="C93" s="10" t="s">
        <v>774</v>
      </c>
      <c r="D93" s="10" t="s">
        <v>774</v>
      </c>
      <c r="E93" s="118" t="s">
        <v>26</v>
      </c>
      <c r="F93" s="139" t="s">
        <v>210</v>
      </c>
      <c r="G93" s="140"/>
      <c r="H93" s="11" t="s">
        <v>775</v>
      </c>
      <c r="I93" s="14">
        <f t="shared" si="2"/>
        <v>1.28</v>
      </c>
      <c r="J93" s="14">
        <v>4.26</v>
      </c>
      <c r="K93" s="109">
        <f t="shared" si="3"/>
        <v>6.4</v>
      </c>
      <c r="L93" s="115"/>
    </row>
    <row r="94" spans="1:12" ht="24" customHeight="1">
      <c r="A94" s="114"/>
      <c r="B94" s="107">
        <f>'Tax Invoice'!D90</f>
        <v>5</v>
      </c>
      <c r="C94" s="10" t="s">
        <v>774</v>
      </c>
      <c r="D94" s="10" t="s">
        <v>774</v>
      </c>
      <c r="E94" s="118" t="s">
        <v>26</v>
      </c>
      <c r="F94" s="139" t="s">
        <v>212</v>
      </c>
      <c r="G94" s="140"/>
      <c r="H94" s="11" t="s">
        <v>775</v>
      </c>
      <c r="I94" s="14">
        <f t="shared" si="2"/>
        <v>1.28</v>
      </c>
      <c r="J94" s="14">
        <v>4.26</v>
      </c>
      <c r="K94" s="109">
        <f t="shared" si="3"/>
        <v>6.4</v>
      </c>
      <c r="L94" s="115"/>
    </row>
    <row r="95" spans="1:12" ht="24" customHeight="1">
      <c r="A95" s="114"/>
      <c r="B95" s="107">
        <f>'Tax Invoice'!D91</f>
        <v>5</v>
      </c>
      <c r="C95" s="10" t="s">
        <v>774</v>
      </c>
      <c r="D95" s="10" t="s">
        <v>774</v>
      </c>
      <c r="E95" s="118" t="s">
        <v>26</v>
      </c>
      <c r="F95" s="139" t="s">
        <v>263</v>
      </c>
      <c r="G95" s="140"/>
      <c r="H95" s="11" t="s">
        <v>775</v>
      </c>
      <c r="I95" s="14">
        <f t="shared" si="2"/>
        <v>1.28</v>
      </c>
      <c r="J95" s="14">
        <v>4.26</v>
      </c>
      <c r="K95" s="109">
        <f t="shared" si="3"/>
        <v>6.4</v>
      </c>
      <c r="L95" s="115"/>
    </row>
    <row r="96" spans="1:12" ht="24" customHeight="1">
      <c r="A96" s="114"/>
      <c r="B96" s="107">
        <f>'Tax Invoice'!D92</f>
        <v>5</v>
      </c>
      <c r="C96" s="10" t="s">
        <v>774</v>
      </c>
      <c r="D96" s="10" t="s">
        <v>774</v>
      </c>
      <c r="E96" s="118" t="s">
        <v>26</v>
      </c>
      <c r="F96" s="139" t="s">
        <v>214</v>
      </c>
      <c r="G96" s="140"/>
      <c r="H96" s="11" t="s">
        <v>775</v>
      </c>
      <c r="I96" s="14">
        <f t="shared" si="2"/>
        <v>1.28</v>
      </c>
      <c r="J96" s="14">
        <v>4.26</v>
      </c>
      <c r="K96" s="109">
        <f t="shared" si="3"/>
        <v>6.4</v>
      </c>
      <c r="L96" s="115"/>
    </row>
    <row r="97" spans="1:12" ht="24" customHeight="1">
      <c r="A97" s="114"/>
      <c r="B97" s="107">
        <f>'Tax Invoice'!D93</f>
        <v>5</v>
      </c>
      <c r="C97" s="10" t="s">
        <v>774</v>
      </c>
      <c r="D97" s="10" t="s">
        <v>774</v>
      </c>
      <c r="E97" s="118" t="s">
        <v>26</v>
      </c>
      <c r="F97" s="139" t="s">
        <v>265</v>
      </c>
      <c r="G97" s="140"/>
      <c r="H97" s="11" t="s">
        <v>775</v>
      </c>
      <c r="I97" s="14">
        <f t="shared" si="2"/>
        <v>1.28</v>
      </c>
      <c r="J97" s="14">
        <v>4.26</v>
      </c>
      <c r="K97" s="109">
        <f t="shared" si="3"/>
        <v>6.4</v>
      </c>
      <c r="L97" s="115"/>
    </row>
    <row r="98" spans="1:12" ht="24" customHeight="1">
      <c r="A98" s="114"/>
      <c r="B98" s="107">
        <f>'Tax Invoice'!D94</f>
        <v>5</v>
      </c>
      <c r="C98" s="10" t="s">
        <v>776</v>
      </c>
      <c r="D98" s="10" t="s">
        <v>776</v>
      </c>
      <c r="E98" s="118" t="s">
        <v>23</v>
      </c>
      <c r="F98" s="139" t="s">
        <v>777</v>
      </c>
      <c r="G98" s="140"/>
      <c r="H98" s="11" t="s">
        <v>778</v>
      </c>
      <c r="I98" s="14">
        <f t="shared" si="2"/>
        <v>1.53</v>
      </c>
      <c r="J98" s="14">
        <v>5.07</v>
      </c>
      <c r="K98" s="109">
        <f t="shared" si="3"/>
        <v>7.65</v>
      </c>
      <c r="L98" s="115"/>
    </row>
    <row r="99" spans="1:12" ht="24" customHeight="1">
      <c r="A99" s="114"/>
      <c r="B99" s="107">
        <f>'Tax Invoice'!D95</f>
        <v>5</v>
      </c>
      <c r="C99" s="10" t="s">
        <v>776</v>
      </c>
      <c r="D99" s="10" t="s">
        <v>776</v>
      </c>
      <c r="E99" s="118" t="s">
        <v>25</v>
      </c>
      <c r="F99" s="139" t="s">
        <v>777</v>
      </c>
      <c r="G99" s="140"/>
      <c r="H99" s="11" t="s">
        <v>778</v>
      </c>
      <c r="I99" s="14">
        <f t="shared" si="2"/>
        <v>1.53</v>
      </c>
      <c r="J99" s="14">
        <v>5.07</v>
      </c>
      <c r="K99" s="109">
        <f t="shared" si="3"/>
        <v>7.65</v>
      </c>
      <c r="L99" s="115"/>
    </row>
    <row r="100" spans="1:12" ht="24" customHeight="1">
      <c r="A100" s="114"/>
      <c r="B100" s="107">
        <f>'Tax Invoice'!D96</f>
        <v>10</v>
      </c>
      <c r="C100" s="10" t="s">
        <v>776</v>
      </c>
      <c r="D100" s="10" t="s">
        <v>776</v>
      </c>
      <c r="E100" s="118" t="s">
        <v>26</v>
      </c>
      <c r="F100" s="139" t="s">
        <v>777</v>
      </c>
      <c r="G100" s="140"/>
      <c r="H100" s="11" t="s">
        <v>778</v>
      </c>
      <c r="I100" s="14">
        <f t="shared" si="2"/>
        <v>1.53</v>
      </c>
      <c r="J100" s="14">
        <v>5.07</v>
      </c>
      <c r="K100" s="109">
        <f t="shared" si="3"/>
        <v>15.3</v>
      </c>
      <c r="L100" s="115"/>
    </row>
    <row r="101" spans="1:12" ht="24" customHeight="1">
      <c r="A101" s="114"/>
      <c r="B101" s="107">
        <f>'Tax Invoice'!D97</f>
        <v>10</v>
      </c>
      <c r="C101" s="10" t="s">
        <v>776</v>
      </c>
      <c r="D101" s="10" t="s">
        <v>776</v>
      </c>
      <c r="E101" s="118" t="s">
        <v>26</v>
      </c>
      <c r="F101" s="139" t="s">
        <v>779</v>
      </c>
      <c r="G101" s="140"/>
      <c r="H101" s="11" t="s">
        <v>778</v>
      </c>
      <c r="I101" s="14">
        <f t="shared" si="2"/>
        <v>1.53</v>
      </c>
      <c r="J101" s="14">
        <v>5.07</v>
      </c>
      <c r="K101" s="109">
        <f t="shared" si="3"/>
        <v>15.3</v>
      </c>
      <c r="L101" s="115"/>
    </row>
    <row r="102" spans="1:12" ht="24" customHeight="1">
      <c r="A102" s="114"/>
      <c r="B102" s="107">
        <f>'Tax Invoice'!D98</f>
        <v>10</v>
      </c>
      <c r="C102" s="10" t="s">
        <v>780</v>
      </c>
      <c r="D102" s="10" t="s">
        <v>780</v>
      </c>
      <c r="E102" s="118" t="s">
        <v>107</v>
      </c>
      <c r="F102" s="139"/>
      <c r="G102" s="140"/>
      <c r="H102" s="11" t="s">
        <v>781</v>
      </c>
      <c r="I102" s="14">
        <f t="shared" si="2"/>
        <v>0.27</v>
      </c>
      <c r="J102" s="14">
        <v>0.87</v>
      </c>
      <c r="K102" s="109">
        <f t="shared" si="3"/>
        <v>2.7</v>
      </c>
      <c r="L102" s="115"/>
    </row>
    <row r="103" spans="1:12" ht="24" customHeight="1">
      <c r="A103" s="114"/>
      <c r="B103" s="107">
        <f>'Tax Invoice'!D99</f>
        <v>10</v>
      </c>
      <c r="C103" s="10" t="s">
        <v>780</v>
      </c>
      <c r="D103" s="10" t="s">
        <v>780</v>
      </c>
      <c r="E103" s="118" t="s">
        <v>269</v>
      </c>
      <c r="F103" s="139"/>
      <c r="G103" s="140"/>
      <c r="H103" s="11" t="s">
        <v>781</v>
      </c>
      <c r="I103" s="14">
        <f t="shared" si="2"/>
        <v>0.27</v>
      </c>
      <c r="J103" s="14">
        <v>0.87</v>
      </c>
      <c r="K103" s="109">
        <f t="shared" si="3"/>
        <v>2.7</v>
      </c>
      <c r="L103" s="115"/>
    </row>
    <row r="104" spans="1:12" ht="24" customHeight="1">
      <c r="A104" s="114"/>
      <c r="B104" s="107">
        <f>'Tax Invoice'!D100</f>
        <v>10</v>
      </c>
      <c r="C104" s="10" t="s">
        <v>782</v>
      </c>
      <c r="D104" s="10" t="s">
        <v>782</v>
      </c>
      <c r="E104" s="118" t="s">
        <v>107</v>
      </c>
      <c r="F104" s="139"/>
      <c r="G104" s="140"/>
      <c r="H104" s="11" t="s">
        <v>783</v>
      </c>
      <c r="I104" s="14">
        <f t="shared" si="2"/>
        <v>0.29000000000000004</v>
      </c>
      <c r="J104" s="14">
        <v>0.96</v>
      </c>
      <c r="K104" s="109">
        <f t="shared" si="3"/>
        <v>2.9000000000000004</v>
      </c>
      <c r="L104" s="115"/>
    </row>
    <row r="105" spans="1:12" ht="24" customHeight="1">
      <c r="A105" s="114"/>
      <c r="B105" s="107">
        <f>'Tax Invoice'!D101</f>
        <v>5</v>
      </c>
      <c r="C105" s="10" t="s">
        <v>782</v>
      </c>
      <c r="D105" s="10" t="s">
        <v>782</v>
      </c>
      <c r="E105" s="118" t="s">
        <v>268</v>
      </c>
      <c r="F105" s="139"/>
      <c r="G105" s="140"/>
      <c r="H105" s="11" t="s">
        <v>783</v>
      </c>
      <c r="I105" s="14">
        <f t="shared" si="2"/>
        <v>0.29000000000000004</v>
      </c>
      <c r="J105" s="14">
        <v>0.96</v>
      </c>
      <c r="K105" s="109">
        <f t="shared" si="3"/>
        <v>1.4500000000000002</v>
      </c>
      <c r="L105" s="115"/>
    </row>
    <row r="106" spans="1:12" ht="24" customHeight="1">
      <c r="A106" s="114"/>
      <c r="B106" s="107">
        <f>'Tax Invoice'!D102</f>
        <v>10</v>
      </c>
      <c r="C106" s="10" t="s">
        <v>782</v>
      </c>
      <c r="D106" s="10" t="s">
        <v>782</v>
      </c>
      <c r="E106" s="118" t="s">
        <v>269</v>
      </c>
      <c r="F106" s="139"/>
      <c r="G106" s="140"/>
      <c r="H106" s="11" t="s">
        <v>783</v>
      </c>
      <c r="I106" s="14">
        <f t="shared" si="2"/>
        <v>0.29000000000000004</v>
      </c>
      <c r="J106" s="14">
        <v>0.96</v>
      </c>
      <c r="K106" s="109">
        <f t="shared" si="3"/>
        <v>2.9000000000000004</v>
      </c>
      <c r="L106" s="115"/>
    </row>
    <row r="107" spans="1:12" ht="24" customHeight="1">
      <c r="A107" s="114"/>
      <c r="B107" s="107">
        <f>'Tax Invoice'!D103</f>
        <v>10</v>
      </c>
      <c r="C107" s="10" t="s">
        <v>567</v>
      </c>
      <c r="D107" s="10" t="s">
        <v>567</v>
      </c>
      <c r="E107" s="118" t="s">
        <v>107</v>
      </c>
      <c r="F107" s="139"/>
      <c r="G107" s="140"/>
      <c r="H107" s="11" t="s">
        <v>784</v>
      </c>
      <c r="I107" s="14">
        <f t="shared" si="2"/>
        <v>0.32</v>
      </c>
      <c r="J107" s="14">
        <v>1.05</v>
      </c>
      <c r="K107" s="109">
        <f t="shared" si="3"/>
        <v>3.2</v>
      </c>
      <c r="L107" s="115"/>
    </row>
    <row r="108" spans="1:12" ht="24" customHeight="1">
      <c r="A108" s="114"/>
      <c r="B108" s="107">
        <f>'Tax Invoice'!D104</f>
        <v>10</v>
      </c>
      <c r="C108" s="10" t="s">
        <v>567</v>
      </c>
      <c r="D108" s="10" t="s">
        <v>567</v>
      </c>
      <c r="E108" s="118" t="s">
        <v>269</v>
      </c>
      <c r="F108" s="139"/>
      <c r="G108" s="140"/>
      <c r="H108" s="11" t="s">
        <v>784</v>
      </c>
      <c r="I108" s="14">
        <f t="shared" si="2"/>
        <v>0.32</v>
      </c>
      <c r="J108" s="14">
        <v>1.05</v>
      </c>
      <c r="K108" s="109">
        <f t="shared" si="3"/>
        <v>3.2</v>
      </c>
      <c r="L108" s="115"/>
    </row>
    <row r="109" spans="1:12" ht="12.75" customHeight="1">
      <c r="A109" s="114"/>
      <c r="B109" s="107">
        <f>'Tax Invoice'!D105</f>
        <v>2</v>
      </c>
      <c r="C109" s="10" t="s">
        <v>785</v>
      </c>
      <c r="D109" s="10" t="s">
        <v>905</v>
      </c>
      <c r="E109" s="118" t="s">
        <v>786</v>
      </c>
      <c r="F109" s="139"/>
      <c r="G109" s="140"/>
      <c r="H109" s="11" t="s">
        <v>787</v>
      </c>
      <c r="I109" s="14">
        <f t="shared" si="2"/>
        <v>0.86</v>
      </c>
      <c r="J109" s="14">
        <v>2.84</v>
      </c>
      <c r="K109" s="109">
        <f t="shared" si="3"/>
        <v>1.72</v>
      </c>
      <c r="L109" s="115"/>
    </row>
    <row r="110" spans="1:12" ht="12.75" customHeight="1">
      <c r="A110" s="114"/>
      <c r="B110" s="107">
        <f>'Tax Invoice'!D106</f>
        <v>100</v>
      </c>
      <c r="C110" s="10" t="s">
        <v>656</v>
      </c>
      <c r="D110" s="10" t="s">
        <v>656</v>
      </c>
      <c r="E110" s="118" t="s">
        <v>651</v>
      </c>
      <c r="F110" s="139"/>
      <c r="G110" s="140"/>
      <c r="H110" s="11" t="s">
        <v>658</v>
      </c>
      <c r="I110" s="14">
        <f t="shared" si="2"/>
        <v>0.09</v>
      </c>
      <c r="J110" s="14">
        <v>0.3</v>
      </c>
      <c r="K110" s="109">
        <f t="shared" si="3"/>
        <v>9</v>
      </c>
      <c r="L110" s="115"/>
    </row>
    <row r="111" spans="1:12" ht="12.75" customHeight="1">
      <c r="A111" s="114"/>
      <c r="B111" s="107">
        <f>'Tax Invoice'!D107</f>
        <v>100</v>
      </c>
      <c r="C111" s="10" t="s">
        <v>656</v>
      </c>
      <c r="D111" s="10" t="s">
        <v>656</v>
      </c>
      <c r="E111" s="118" t="s">
        <v>25</v>
      </c>
      <c r="F111" s="139"/>
      <c r="G111" s="140"/>
      <c r="H111" s="11" t="s">
        <v>658</v>
      </c>
      <c r="I111" s="14">
        <f t="shared" si="2"/>
        <v>0.09</v>
      </c>
      <c r="J111" s="14">
        <v>0.3</v>
      </c>
      <c r="K111" s="109">
        <f t="shared" si="3"/>
        <v>9</v>
      </c>
      <c r="L111" s="115"/>
    </row>
    <row r="112" spans="1:12" ht="12.75" customHeight="1">
      <c r="A112" s="114"/>
      <c r="B112" s="107">
        <f>'Tax Invoice'!D108</f>
        <v>200</v>
      </c>
      <c r="C112" s="10" t="s">
        <v>656</v>
      </c>
      <c r="D112" s="10" t="s">
        <v>656</v>
      </c>
      <c r="E112" s="118" t="s">
        <v>67</v>
      </c>
      <c r="F112" s="139"/>
      <c r="G112" s="140"/>
      <c r="H112" s="11" t="s">
        <v>658</v>
      </c>
      <c r="I112" s="14">
        <f t="shared" si="2"/>
        <v>0.09</v>
      </c>
      <c r="J112" s="14">
        <v>0.3</v>
      </c>
      <c r="K112" s="109">
        <f t="shared" si="3"/>
        <v>18</v>
      </c>
      <c r="L112" s="115"/>
    </row>
    <row r="113" spans="1:12" ht="12.75" customHeight="1">
      <c r="A113" s="114"/>
      <c r="B113" s="107">
        <f>'Tax Invoice'!D109</f>
        <v>200</v>
      </c>
      <c r="C113" s="10" t="s">
        <v>656</v>
      </c>
      <c r="D113" s="10" t="s">
        <v>656</v>
      </c>
      <c r="E113" s="118" t="s">
        <v>26</v>
      </c>
      <c r="F113" s="139"/>
      <c r="G113" s="140"/>
      <c r="H113" s="11" t="s">
        <v>658</v>
      </c>
      <c r="I113" s="14">
        <f t="shared" si="2"/>
        <v>0.09</v>
      </c>
      <c r="J113" s="14">
        <v>0.3</v>
      </c>
      <c r="K113" s="109">
        <f t="shared" si="3"/>
        <v>18</v>
      </c>
      <c r="L113" s="115"/>
    </row>
    <row r="114" spans="1:12" ht="12.75" customHeight="1">
      <c r="A114" s="114"/>
      <c r="B114" s="107">
        <f>'Tax Invoice'!D110</f>
        <v>100</v>
      </c>
      <c r="C114" s="10" t="s">
        <v>656</v>
      </c>
      <c r="D114" s="10" t="s">
        <v>656</v>
      </c>
      <c r="E114" s="118" t="s">
        <v>27</v>
      </c>
      <c r="F114" s="139"/>
      <c r="G114" s="140"/>
      <c r="H114" s="11" t="s">
        <v>658</v>
      </c>
      <c r="I114" s="14">
        <f t="shared" si="2"/>
        <v>0.09</v>
      </c>
      <c r="J114" s="14">
        <v>0.3</v>
      </c>
      <c r="K114" s="109">
        <f t="shared" si="3"/>
        <v>9</v>
      </c>
      <c r="L114" s="115"/>
    </row>
    <row r="115" spans="1:12" ht="12.75" customHeight="1">
      <c r="A115" s="114"/>
      <c r="B115" s="107">
        <f>'Tax Invoice'!D111</f>
        <v>30</v>
      </c>
      <c r="C115" s="10" t="s">
        <v>788</v>
      </c>
      <c r="D115" s="10" t="s">
        <v>788</v>
      </c>
      <c r="E115" s="118" t="s">
        <v>28</v>
      </c>
      <c r="F115" s="139"/>
      <c r="G115" s="140"/>
      <c r="H115" s="11" t="s">
        <v>789</v>
      </c>
      <c r="I115" s="14">
        <f t="shared" si="2"/>
        <v>0.09</v>
      </c>
      <c r="J115" s="14">
        <v>0.28999999999999998</v>
      </c>
      <c r="K115" s="109">
        <f t="shared" si="3"/>
        <v>2.6999999999999997</v>
      </c>
      <c r="L115" s="115"/>
    </row>
    <row r="116" spans="1:12" ht="24" customHeight="1">
      <c r="A116" s="114"/>
      <c r="B116" s="107">
        <f>'Tax Invoice'!D112</f>
        <v>20</v>
      </c>
      <c r="C116" s="10" t="s">
        <v>790</v>
      </c>
      <c r="D116" s="10" t="s">
        <v>790</v>
      </c>
      <c r="E116" s="118" t="s">
        <v>23</v>
      </c>
      <c r="F116" s="139" t="s">
        <v>272</v>
      </c>
      <c r="G116" s="140"/>
      <c r="H116" s="11" t="s">
        <v>791</v>
      </c>
      <c r="I116" s="14">
        <f t="shared" si="2"/>
        <v>0.32</v>
      </c>
      <c r="J116" s="14">
        <v>1.05</v>
      </c>
      <c r="K116" s="109">
        <f t="shared" si="3"/>
        <v>6.4</v>
      </c>
      <c r="L116" s="115"/>
    </row>
    <row r="117" spans="1:12" ht="24" customHeight="1">
      <c r="A117" s="114"/>
      <c r="B117" s="107">
        <f>'Tax Invoice'!D113</f>
        <v>5</v>
      </c>
      <c r="C117" s="10" t="s">
        <v>790</v>
      </c>
      <c r="D117" s="10" t="s">
        <v>790</v>
      </c>
      <c r="E117" s="118" t="s">
        <v>25</v>
      </c>
      <c r="F117" s="139" t="s">
        <v>673</v>
      </c>
      <c r="G117" s="140"/>
      <c r="H117" s="11" t="s">
        <v>791</v>
      </c>
      <c r="I117" s="14">
        <f t="shared" si="2"/>
        <v>0.32</v>
      </c>
      <c r="J117" s="14">
        <v>1.05</v>
      </c>
      <c r="K117" s="109">
        <f t="shared" si="3"/>
        <v>1.6</v>
      </c>
      <c r="L117" s="115"/>
    </row>
    <row r="118" spans="1:12" ht="24" customHeight="1">
      <c r="A118" s="114"/>
      <c r="B118" s="107">
        <f>'Tax Invoice'!D114</f>
        <v>20</v>
      </c>
      <c r="C118" s="10" t="s">
        <v>790</v>
      </c>
      <c r="D118" s="10" t="s">
        <v>790</v>
      </c>
      <c r="E118" s="118" t="s">
        <v>25</v>
      </c>
      <c r="F118" s="139" t="s">
        <v>272</v>
      </c>
      <c r="G118" s="140"/>
      <c r="H118" s="11" t="s">
        <v>791</v>
      </c>
      <c r="I118" s="14">
        <f t="shared" si="2"/>
        <v>0.32</v>
      </c>
      <c r="J118" s="14">
        <v>1.05</v>
      </c>
      <c r="K118" s="109">
        <f t="shared" si="3"/>
        <v>6.4</v>
      </c>
      <c r="L118" s="115"/>
    </row>
    <row r="119" spans="1:12" ht="24" customHeight="1">
      <c r="A119" s="114"/>
      <c r="B119" s="107">
        <f>'Tax Invoice'!D115</f>
        <v>5</v>
      </c>
      <c r="C119" s="10" t="s">
        <v>790</v>
      </c>
      <c r="D119" s="10" t="s">
        <v>790</v>
      </c>
      <c r="E119" s="118" t="s">
        <v>25</v>
      </c>
      <c r="F119" s="139" t="s">
        <v>742</v>
      </c>
      <c r="G119" s="140"/>
      <c r="H119" s="11" t="s">
        <v>791</v>
      </c>
      <c r="I119" s="14">
        <f t="shared" si="2"/>
        <v>0.32</v>
      </c>
      <c r="J119" s="14">
        <v>1.05</v>
      </c>
      <c r="K119" s="109">
        <f t="shared" si="3"/>
        <v>1.6</v>
      </c>
      <c r="L119" s="115"/>
    </row>
    <row r="120" spans="1:12" ht="24" customHeight="1">
      <c r="A120" s="114"/>
      <c r="B120" s="107">
        <f>'Tax Invoice'!D116</f>
        <v>10</v>
      </c>
      <c r="C120" s="10" t="s">
        <v>790</v>
      </c>
      <c r="D120" s="10" t="s">
        <v>790</v>
      </c>
      <c r="E120" s="118" t="s">
        <v>26</v>
      </c>
      <c r="F120" s="139" t="s">
        <v>273</v>
      </c>
      <c r="G120" s="140"/>
      <c r="H120" s="11" t="s">
        <v>791</v>
      </c>
      <c r="I120" s="14">
        <f t="shared" si="2"/>
        <v>0.32</v>
      </c>
      <c r="J120" s="14">
        <v>1.05</v>
      </c>
      <c r="K120" s="109">
        <f t="shared" si="3"/>
        <v>3.2</v>
      </c>
      <c r="L120" s="115"/>
    </row>
    <row r="121" spans="1:12" ht="24" customHeight="1">
      <c r="A121" s="114"/>
      <c r="B121" s="107">
        <f>'Tax Invoice'!D117</f>
        <v>5</v>
      </c>
      <c r="C121" s="10" t="s">
        <v>790</v>
      </c>
      <c r="D121" s="10" t="s">
        <v>790</v>
      </c>
      <c r="E121" s="118" t="s">
        <v>26</v>
      </c>
      <c r="F121" s="139" t="s">
        <v>673</v>
      </c>
      <c r="G121" s="140"/>
      <c r="H121" s="11" t="s">
        <v>791</v>
      </c>
      <c r="I121" s="14">
        <f t="shared" si="2"/>
        <v>0.32</v>
      </c>
      <c r="J121" s="14">
        <v>1.05</v>
      </c>
      <c r="K121" s="109">
        <f t="shared" si="3"/>
        <v>1.6</v>
      </c>
      <c r="L121" s="115"/>
    </row>
    <row r="122" spans="1:12" ht="24" customHeight="1">
      <c r="A122" s="114"/>
      <c r="B122" s="107">
        <f>'Tax Invoice'!D118</f>
        <v>50</v>
      </c>
      <c r="C122" s="10" t="s">
        <v>790</v>
      </c>
      <c r="D122" s="10" t="s">
        <v>790</v>
      </c>
      <c r="E122" s="118" t="s">
        <v>26</v>
      </c>
      <c r="F122" s="139" t="s">
        <v>272</v>
      </c>
      <c r="G122" s="140"/>
      <c r="H122" s="11" t="s">
        <v>791</v>
      </c>
      <c r="I122" s="14">
        <f t="shared" si="2"/>
        <v>0.32</v>
      </c>
      <c r="J122" s="14">
        <v>1.05</v>
      </c>
      <c r="K122" s="109">
        <f t="shared" si="3"/>
        <v>16</v>
      </c>
      <c r="L122" s="115"/>
    </row>
    <row r="123" spans="1:12" ht="24" customHeight="1">
      <c r="A123" s="114"/>
      <c r="B123" s="107">
        <f>'Tax Invoice'!D119</f>
        <v>20</v>
      </c>
      <c r="C123" s="10" t="s">
        <v>790</v>
      </c>
      <c r="D123" s="10" t="s">
        <v>790</v>
      </c>
      <c r="E123" s="118" t="s">
        <v>26</v>
      </c>
      <c r="F123" s="139" t="s">
        <v>764</v>
      </c>
      <c r="G123" s="140"/>
      <c r="H123" s="11" t="s">
        <v>791</v>
      </c>
      <c r="I123" s="14">
        <f t="shared" si="2"/>
        <v>0.32</v>
      </c>
      <c r="J123" s="14">
        <v>1.05</v>
      </c>
      <c r="K123" s="109">
        <f t="shared" si="3"/>
        <v>6.4</v>
      </c>
      <c r="L123" s="115"/>
    </row>
    <row r="124" spans="1:12" ht="24" customHeight="1">
      <c r="A124" s="114"/>
      <c r="B124" s="107">
        <f>'Tax Invoice'!D120</f>
        <v>20</v>
      </c>
      <c r="C124" s="10" t="s">
        <v>792</v>
      </c>
      <c r="D124" s="10" t="s">
        <v>792</v>
      </c>
      <c r="E124" s="118" t="s">
        <v>107</v>
      </c>
      <c r="F124" s="139"/>
      <c r="G124" s="140"/>
      <c r="H124" s="11" t="s">
        <v>793</v>
      </c>
      <c r="I124" s="14">
        <f t="shared" si="2"/>
        <v>0.91</v>
      </c>
      <c r="J124" s="14">
        <v>3.01</v>
      </c>
      <c r="K124" s="109">
        <f t="shared" si="3"/>
        <v>18.2</v>
      </c>
      <c r="L124" s="115"/>
    </row>
    <row r="125" spans="1:12" ht="24" customHeight="1">
      <c r="A125" s="114"/>
      <c r="B125" s="107">
        <f>'Tax Invoice'!D121</f>
        <v>20</v>
      </c>
      <c r="C125" s="10" t="s">
        <v>792</v>
      </c>
      <c r="D125" s="10" t="s">
        <v>792</v>
      </c>
      <c r="E125" s="118" t="s">
        <v>210</v>
      </c>
      <c r="F125" s="139"/>
      <c r="G125" s="140"/>
      <c r="H125" s="11" t="s">
        <v>793</v>
      </c>
      <c r="I125" s="14">
        <f t="shared" si="2"/>
        <v>0.91</v>
      </c>
      <c r="J125" s="14">
        <v>3.01</v>
      </c>
      <c r="K125" s="109">
        <f t="shared" si="3"/>
        <v>18.2</v>
      </c>
      <c r="L125" s="115"/>
    </row>
    <row r="126" spans="1:12" ht="24" customHeight="1">
      <c r="A126" s="114"/>
      <c r="B126" s="107">
        <f>'Tax Invoice'!D122</f>
        <v>10</v>
      </c>
      <c r="C126" s="10" t="s">
        <v>792</v>
      </c>
      <c r="D126" s="10" t="s">
        <v>792</v>
      </c>
      <c r="E126" s="118" t="s">
        <v>265</v>
      </c>
      <c r="F126" s="139"/>
      <c r="G126" s="140"/>
      <c r="H126" s="11" t="s">
        <v>793</v>
      </c>
      <c r="I126" s="14">
        <f t="shared" si="2"/>
        <v>0.91</v>
      </c>
      <c r="J126" s="14">
        <v>3.01</v>
      </c>
      <c r="K126" s="109">
        <f t="shared" si="3"/>
        <v>9.1</v>
      </c>
      <c r="L126" s="115"/>
    </row>
    <row r="127" spans="1:12" ht="24" customHeight="1">
      <c r="A127" s="114"/>
      <c r="B127" s="107">
        <f>'Tax Invoice'!D123</f>
        <v>10</v>
      </c>
      <c r="C127" s="10" t="s">
        <v>792</v>
      </c>
      <c r="D127" s="10" t="s">
        <v>792</v>
      </c>
      <c r="E127" s="118" t="s">
        <v>270</v>
      </c>
      <c r="F127" s="139"/>
      <c r="G127" s="140"/>
      <c r="H127" s="11" t="s">
        <v>793</v>
      </c>
      <c r="I127" s="14">
        <f t="shared" si="2"/>
        <v>0.91</v>
      </c>
      <c r="J127" s="14">
        <v>3.01</v>
      </c>
      <c r="K127" s="109">
        <f t="shared" si="3"/>
        <v>9.1</v>
      </c>
      <c r="L127" s="115"/>
    </row>
    <row r="128" spans="1:12" ht="24" customHeight="1">
      <c r="A128" s="114"/>
      <c r="B128" s="107">
        <f>'Tax Invoice'!D124</f>
        <v>10</v>
      </c>
      <c r="C128" s="10" t="s">
        <v>792</v>
      </c>
      <c r="D128" s="10" t="s">
        <v>792</v>
      </c>
      <c r="E128" s="118" t="s">
        <v>311</v>
      </c>
      <c r="F128" s="139"/>
      <c r="G128" s="140"/>
      <c r="H128" s="11" t="s">
        <v>793</v>
      </c>
      <c r="I128" s="14">
        <f t="shared" si="2"/>
        <v>0.91</v>
      </c>
      <c r="J128" s="14">
        <v>3.01</v>
      </c>
      <c r="K128" s="109">
        <f t="shared" si="3"/>
        <v>9.1</v>
      </c>
      <c r="L128" s="115"/>
    </row>
    <row r="129" spans="1:12" ht="36" customHeight="1">
      <c r="A129" s="114"/>
      <c r="B129" s="107">
        <f>'Tax Invoice'!D125</f>
        <v>4</v>
      </c>
      <c r="C129" s="10" t="s">
        <v>794</v>
      </c>
      <c r="D129" s="10" t="s">
        <v>794</v>
      </c>
      <c r="E129" s="118" t="s">
        <v>27</v>
      </c>
      <c r="F129" s="139"/>
      <c r="G129" s="140"/>
      <c r="H129" s="11" t="s">
        <v>795</v>
      </c>
      <c r="I129" s="14">
        <f t="shared" si="2"/>
        <v>0.87</v>
      </c>
      <c r="J129" s="14">
        <v>2.87</v>
      </c>
      <c r="K129" s="109">
        <f t="shared" si="3"/>
        <v>3.48</v>
      </c>
      <c r="L129" s="115"/>
    </row>
    <row r="130" spans="1:12" ht="36" customHeight="1">
      <c r="A130" s="114"/>
      <c r="B130" s="107">
        <f>'Tax Invoice'!D126</f>
        <v>4</v>
      </c>
      <c r="C130" s="10" t="s">
        <v>794</v>
      </c>
      <c r="D130" s="10" t="s">
        <v>794</v>
      </c>
      <c r="E130" s="118" t="s">
        <v>29</v>
      </c>
      <c r="F130" s="139"/>
      <c r="G130" s="140"/>
      <c r="H130" s="11" t="s">
        <v>795</v>
      </c>
      <c r="I130" s="14">
        <f t="shared" si="2"/>
        <v>0.87</v>
      </c>
      <c r="J130" s="14">
        <v>2.87</v>
      </c>
      <c r="K130" s="109">
        <f t="shared" si="3"/>
        <v>3.48</v>
      </c>
      <c r="L130" s="115"/>
    </row>
    <row r="131" spans="1:12" ht="24" customHeight="1">
      <c r="A131" s="114"/>
      <c r="B131" s="107">
        <f>'Tax Invoice'!D127</f>
        <v>2</v>
      </c>
      <c r="C131" s="10" t="s">
        <v>796</v>
      </c>
      <c r="D131" s="10" t="s">
        <v>796</v>
      </c>
      <c r="E131" s="118" t="s">
        <v>27</v>
      </c>
      <c r="F131" s="139"/>
      <c r="G131" s="140"/>
      <c r="H131" s="11" t="s">
        <v>797</v>
      </c>
      <c r="I131" s="14">
        <f t="shared" si="2"/>
        <v>0.88</v>
      </c>
      <c r="J131" s="14">
        <v>2.91</v>
      </c>
      <c r="K131" s="109">
        <f t="shared" si="3"/>
        <v>1.76</v>
      </c>
      <c r="L131" s="115"/>
    </row>
    <row r="132" spans="1:12" ht="24" customHeight="1">
      <c r="A132" s="114"/>
      <c r="B132" s="107">
        <f>'Tax Invoice'!D128</f>
        <v>20</v>
      </c>
      <c r="C132" s="10" t="s">
        <v>116</v>
      </c>
      <c r="D132" s="10" t="s">
        <v>116</v>
      </c>
      <c r="E132" s="118"/>
      <c r="F132" s="139"/>
      <c r="G132" s="140"/>
      <c r="H132" s="11" t="s">
        <v>798</v>
      </c>
      <c r="I132" s="14">
        <f t="shared" si="2"/>
        <v>0.11</v>
      </c>
      <c r="J132" s="14">
        <v>0.34</v>
      </c>
      <c r="K132" s="109">
        <f t="shared" si="3"/>
        <v>2.2000000000000002</v>
      </c>
      <c r="L132" s="115"/>
    </row>
    <row r="133" spans="1:12" ht="24" customHeight="1">
      <c r="A133" s="114"/>
      <c r="B133" s="107">
        <f>'Tax Invoice'!D129</f>
        <v>20</v>
      </c>
      <c r="C133" s="10" t="s">
        <v>125</v>
      </c>
      <c r="D133" s="10" t="s">
        <v>125</v>
      </c>
      <c r="E133" s="118" t="s">
        <v>107</v>
      </c>
      <c r="F133" s="139"/>
      <c r="G133" s="140"/>
      <c r="H133" s="11" t="s">
        <v>799</v>
      </c>
      <c r="I133" s="14">
        <f t="shared" si="2"/>
        <v>0.13</v>
      </c>
      <c r="J133" s="14">
        <v>0.43</v>
      </c>
      <c r="K133" s="109">
        <f t="shared" si="3"/>
        <v>2.6</v>
      </c>
      <c r="L133" s="115"/>
    </row>
    <row r="134" spans="1:12" ht="24" customHeight="1">
      <c r="A134" s="114"/>
      <c r="B134" s="107">
        <f>'Tax Invoice'!D130</f>
        <v>20</v>
      </c>
      <c r="C134" s="10" t="s">
        <v>625</v>
      </c>
      <c r="D134" s="10" t="s">
        <v>625</v>
      </c>
      <c r="E134" s="118" t="s">
        <v>273</v>
      </c>
      <c r="F134" s="139"/>
      <c r="G134" s="140"/>
      <c r="H134" s="11" t="s">
        <v>800</v>
      </c>
      <c r="I134" s="14">
        <f t="shared" si="2"/>
        <v>0.21</v>
      </c>
      <c r="J134" s="14">
        <v>0.7</v>
      </c>
      <c r="K134" s="109">
        <f t="shared" si="3"/>
        <v>4.2</v>
      </c>
      <c r="L134" s="115"/>
    </row>
    <row r="135" spans="1:12" ht="24" customHeight="1">
      <c r="A135" s="114"/>
      <c r="B135" s="107">
        <f>'Tax Invoice'!D131</f>
        <v>10</v>
      </c>
      <c r="C135" s="10" t="s">
        <v>625</v>
      </c>
      <c r="D135" s="10" t="s">
        <v>625</v>
      </c>
      <c r="E135" s="118" t="s">
        <v>673</v>
      </c>
      <c r="F135" s="139"/>
      <c r="G135" s="140"/>
      <c r="H135" s="11" t="s">
        <v>800</v>
      </c>
      <c r="I135" s="14">
        <f t="shared" si="2"/>
        <v>0.21</v>
      </c>
      <c r="J135" s="14">
        <v>0.7</v>
      </c>
      <c r="K135" s="109">
        <f t="shared" si="3"/>
        <v>2.1</v>
      </c>
      <c r="L135" s="115"/>
    </row>
    <row r="136" spans="1:12" ht="24" customHeight="1">
      <c r="A136" s="114"/>
      <c r="B136" s="107">
        <f>'Tax Invoice'!D132</f>
        <v>10</v>
      </c>
      <c r="C136" s="10" t="s">
        <v>625</v>
      </c>
      <c r="D136" s="10" t="s">
        <v>625</v>
      </c>
      <c r="E136" s="118" t="s">
        <v>271</v>
      </c>
      <c r="F136" s="139"/>
      <c r="G136" s="140"/>
      <c r="H136" s="11" t="s">
        <v>800</v>
      </c>
      <c r="I136" s="14">
        <f t="shared" si="2"/>
        <v>0.21</v>
      </c>
      <c r="J136" s="14">
        <v>0.7</v>
      </c>
      <c r="K136" s="109">
        <f t="shared" si="3"/>
        <v>2.1</v>
      </c>
      <c r="L136" s="115"/>
    </row>
    <row r="137" spans="1:12" ht="24" customHeight="1">
      <c r="A137" s="114"/>
      <c r="B137" s="107">
        <f>'Tax Invoice'!D133</f>
        <v>10</v>
      </c>
      <c r="C137" s="10" t="s">
        <v>801</v>
      </c>
      <c r="D137" s="10" t="s">
        <v>801</v>
      </c>
      <c r="E137" s="118" t="s">
        <v>271</v>
      </c>
      <c r="F137" s="139" t="s">
        <v>107</v>
      </c>
      <c r="G137" s="140"/>
      <c r="H137" s="11" t="s">
        <v>802</v>
      </c>
      <c r="I137" s="14">
        <f t="shared" si="2"/>
        <v>0.24000000000000002</v>
      </c>
      <c r="J137" s="14">
        <v>0.78</v>
      </c>
      <c r="K137" s="109">
        <f t="shared" si="3"/>
        <v>2.4000000000000004</v>
      </c>
      <c r="L137" s="115"/>
    </row>
    <row r="138" spans="1:12" ht="24" customHeight="1">
      <c r="A138" s="114"/>
      <c r="B138" s="107">
        <f>'Tax Invoice'!D134</f>
        <v>20</v>
      </c>
      <c r="C138" s="10" t="s">
        <v>122</v>
      </c>
      <c r="D138" s="10" t="s">
        <v>122</v>
      </c>
      <c r="E138" s="118" t="s">
        <v>239</v>
      </c>
      <c r="F138" s="139"/>
      <c r="G138" s="140"/>
      <c r="H138" s="11" t="s">
        <v>803</v>
      </c>
      <c r="I138" s="14">
        <f t="shared" si="2"/>
        <v>0.32</v>
      </c>
      <c r="J138" s="14">
        <v>1.05</v>
      </c>
      <c r="K138" s="109">
        <f t="shared" si="3"/>
        <v>6.4</v>
      </c>
      <c r="L138" s="115"/>
    </row>
    <row r="139" spans="1:12" ht="12.75" customHeight="1">
      <c r="A139" s="114"/>
      <c r="B139" s="107">
        <f>'Tax Invoice'!D135</f>
        <v>1</v>
      </c>
      <c r="C139" s="10" t="s">
        <v>804</v>
      </c>
      <c r="D139" s="10" t="s">
        <v>906</v>
      </c>
      <c r="E139" s="118" t="s">
        <v>805</v>
      </c>
      <c r="F139" s="139"/>
      <c r="G139" s="140"/>
      <c r="H139" s="11" t="s">
        <v>806</v>
      </c>
      <c r="I139" s="14">
        <f t="shared" si="2"/>
        <v>0.48</v>
      </c>
      <c r="J139" s="14">
        <v>1.59</v>
      </c>
      <c r="K139" s="109">
        <f t="shared" si="3"/>
        <v>0.48</v>
      </c>
      <c r="L139" s="115"/>
    </row>
    <row r="140" spans="1:12" ht="12.75" customHeight="1">
      <c r="A140" s="114"/>
      <c r="B140" s="107">
        <f>'Tax Invoice'!D136</f>
        <v>2</v>
      </c>
      <c r="C140" s="10" t="s">
        <v>804</v>
      </c>
      <c r="D140" s="10" t="s">
        <v>907</v>
      </c>
      <c r="E140" s="118" t="s">
        <v>807</v>
      </c>
      <c r="F140" s="139"/>
      <c r="G140" s="140"/>
      <c r="H140" s="11" t="s">
        <v>806</v>
      </c>
      <c r="I140" s="14">
        <f t="shared" si="2"/>
        <v>0.88</v>
      </c>
      <c r="J140" s="14">
        <v>2.93</v>
      </c>
      <c r="K140" s="109">
        <f t="shared" si="3"/>
        <v>1.76</v>
      </c>
      <c r="L140" s="115"/>
    </row>
    <row r="141" spans="1:12" ht="12.75" customHeight="1">
      <c r="A141" s="114"/>
      <c r="B141" s="107">
        <f>'Tax Invoice'!D137</f>
        <v>1</v>
      </c>
      <c r="C141" s="10" t="s">
        <v>804</v>
      </c>
      <c r="D141" s="10" t="s">
        <v>908</v>
      </c>
      <c r="E141" s="118" t="s">
        <v>808</v>
      </c>
      <c r="F141" s="139"/>
      <c r="G141" s="140"/>
      <c r="H141" s="11" t="s">
        <v>806</v>
      </c>
      <c r="I141" s="14">
        <f t="shared" si="2"/>
        <v>1.04</v>
      </c>
      <c r="J141" s="14">
        <v>3.46</v>
      </c>
      <c r="K141" s="109">
        <f t="shared" si="3"/>
        <v>1.04</v>
      </c>
      <c r="L141" s="115"/>
    </row>
    <row r="142" spans="1:12" ht="12.75" customHeight="1">
      <c r="A142" s="114"/>
      <c r="B142" s="107">
        <f>'Tax Invoice'!D138</f>
        <v>2</v>
      </c>
      <c r="C142" s="10" t="s">
        <v>809</v>
      </c>
      <c r="D142" s="10" t="s">
        <v>909</v>
      </c>
      <c r="E142" s="118" t="s">
        <v>810</v>
      </c>
      <c r="F142" s="139"/>
      <c r="G142" s="140"/>
      <c r="H142" s="11" t="s">
        <v>811</v>
      </c>
      <c r="I142" s="14">
        <f t="shared" si="2"/>
        <v>0.36</v>
      </c>
      <c r="J142" s="14">
        <v>1.18</v>
      </c>
      <c r="K142" s="109">
        <f t="shared" si="3"/>
        <v>0.72</v>
      </c>
      <c r="L142" s="115"/>
    </row>
    <row r="143" spans="1:12" ht="12.75" customHeight="1">
      <c r="A143" s="114"/>
      <c r="B143" s="107">
        <f>'Tax Invoice'!D139</f>
        <v>2</v>
      </c>
      <c r="C143" s="10" t="s">
        <v>809</v>
      </c>
      <c r="D143" s="10" t="s">
        <v>910</v>
      </c>
      <c r="E143" s="118" t="s">
        <v>812</v>
      </c>
      <c r="F143" s="139"/>
      <c r="G143" s="140"/>
      <c r="H143" s="11" t="s">
        <v>811</v>
      </c>
      <c r="I143" s="14">
        <f t="shared" si="2"/>
        <v>0.51</v>
      </c>
      <c r="J143" s="14">
        <v>1.68</v>
      </c>
      <c r="K143" s="109">
        <f t="shared" si="3"/>
        <v>1.02</v>
      </c>
      <c r="L143" s="115"/>
    </row>
    <row r="144" spans="1:12" ht="12.75" customHeight="1">
      <c r="A144" s="114"/>
      <c r="B144" s="107">
        <f>'Tax Invoice'!D140</f>
        <v>2</v>
      </c>
      <c r="C144" s="10" t="s">
        <v>809</v>
      </c>
      <c r="D144" s="10" t="s">
        <v>911</v>
      </c>
      <c r="E144" s="118" t="s">
        <v>813</v>
      </c>
      <c r="F144" s="139"/>
      <c r="G144" s="140"/>
      <c r="H144" s="11" t="s">
        <v>811</v>
      </c>
      <c r="I144" s="14">
        <f t="shared" si="2"/>
        <v>0.96</v>
      </c>
      <c r="J144" s="14">
        <v>3.19</v>
      </c>
      <c r="K144" s="109">
        <f t="shared" si="3"/>
        <v>1.92</v>
      </c>
      <c r="L144" s="115"/>
    </row>
    <row r="145" spans="1:12" ht="12.75" customHeight="1">
      <c r="A145" s="114"/>
      <c r="B145" s="107">
        <f>'Tax Invoice'!D141</f>
        <v>2</v>
      </c>
      <c r="C145" s="10" t="s">
        <v>809</v>
      </c>
      <c r="D145" s="10" t="s">
        <v>912</v>
      </c>
      <c r="E145" s="118" t="s">
        <v>814</v>
      </c>
      <c r="F145" s="139"/>
      <c r="G145" s="140"/>
      <c r="H145" s="11" t="s">
        <v>811</v>
      </c>
      <c r="I145" s="14">
        <f t="shared" si="2"/>
        <v>1.1000000000000001</v>
      </c>
      <c r="J145" s="14">
        <v>3.64</v>
      </c>
      <c r="K145" s="109">
        <f t="shared" si="3"/>
        <v>2.2000000000000002</v>
      </c>
      <c r="L145" s="115"/>
    </row>
    <row r="146" spans="1:12" ht="12.75" customHeight="1">
      <c r="A146" s="114"/>
      <c r="B146" s="107">
        <f>'Tax Invoice'!D142</f>
        <v>2</v>
      </c>
      <c r="C146" s="10" t="s">
        <v>815</v>
      </c>
      <c r="D146" s="10" t="s">
        <v>913</v>
      </c>
      <c r="E146" s="118" t="s">
        <v>816</v>
      </c>
      <c r="F146" s="139"/>
      <c r="G146" s="140"/>
      <c r="H146" s="11" t="s">
        <v>817</v>
      </c>
      <c r="I146" s="14">
        <f t="shared" si="2"/>
        <v>0.37</v>
      </c>
      <c r="J146" s="14">
        <v>1.23</v>
      </c>
      <c r="K146" s="109">
        <f t="shared" si="3"/>
        <v>0.74</v>
      </c>
      <c r="L146" s="115"/>
    </row>
    <row r="147" spans="1:12" ht="12.75" customHeight="1">
      <c r="A147" s="114"/>
      <c r="B147" s="107">
        <f>'Tax Invoice'!D143</f>
        <v>2</v>
      </c>
      <c r="C147" s="10" t="s">
        <v>815</v>
      </c>
      <c r="D147" s="10" t="s">
        <v>914</v>
      </c>
      <c r="E147" s="118" t="s">
        <v>812</v>
      </c>
      <c r="F147" s="139"/>
      <c r="G147" s="140"/>
      <c r="H147" s="11" t="s">
        <v>817</v>
      </c>
      <c r="I147" s="14">
        <f t="shared" si="2"/>
        <v>0.67</v>
      </c>
      <c r="J147" s="14">
        <v>2.21</v>
      </c>
      <c r="K147" s="109">
        <f t="shared" si="3"/>
        <v>1.34</v>
      </c>
      <c r="L147" s="115"/>
    </row>
    <row r="148" spans="1:12" ht="12.75" customHeight="1">
      <c r="A148" s="114"/>
      <c r="B148" s="107">
        <f>'Tax Invoice'!D144</f>
        <v>2</v>
      </c>
      <c r="C148" s="10" t="s">
        <v>818</v>
      </c>
      <c r="D148" s="10" t="s">
        <v>915</v>
      </c>
      <c r="E148" s="118" t="s">
        <v>819</v>
      </c>
      <c r="F148" s="139"/>
      <c r="G148" s="140"/>
      <c r="H148" s="11" t="s">
        <v>820</v>
      </c>
      <c r="I148" s="14">
        <f t="shared" si="2"/>
        <v>1.02</v>
      </c>
      <c r="J148" s="14">
        <v>3.37</v>
      </c>
      <c r="K148" s="109">
        <f t="shared" si="3"/>
        <v>2.04</v>
      </c>
      <c r="L148" s="115"/>
    </row>
    <row r="149" spans="1:12" ht="12.75" customHeight="1">
      <c r="A149" s="114"/>
      <c r="B149" s="107">
        <f>'Tax Invoice'!D145</f>
        <v>2</v>
      </c>
      <c r="C149" s="10" t="s">
        <v>818</v>
      </c>
      <c r="D149" s="10" t="s">
        <v>916</v>
      </c>
      <c r="E149" s="118" t="s">
        <v>812</v>
      </c>
      <c r="F149" s="139"/>
      <c r="G149" s="140"/>
      <c r="H149" s="11" t="s">
        <v>820</v>
      </c>
      <c r="I149" s="14">
        <f t="shared" si="2"/>
        <v>1.26</v>
      </c>
      <c r="J149" s="14">
        <v>4.17</v>
      </c>
      <c r="K149" s="109">
        <f t="shared" si="3"/>
        <v>2.52</v>
      </c>
      <c r="L149" s="115"/>
    </row>
    <row r="150" spans="1:12" ht="12.75" customHeight="1">
      <c r="A150" s="114"/>
      <c r="B150" s="107">
        <f>'Tax Invoice'!D146</f>
        <v>12</v>
      </c>
      <c r="C150" s="10" t="s">
        <v>821</v>
      </c>
      <c r="D150" s="10" t="s">
        <v>917</v>
      </c>
      <c r="E150" s="118" t="s">
        <v>810</v>
      </c>
      <c r="F150" s="139"/>
      <c r="G150" s="140"/>
      <c r="H150" s="11" t="s">
        <v>822</v>
      </c>
      <c r="I150" s="14">
        <f t="shared" ref="I150:I213" si="4">ROUNDUP(J150*$N$1,2)</f>
        <v>0.44</v>
      </c>
      <c r="J150" s="14">
        <v>1.44</v>
      </c>
      <c r="K150" s="109">
        <f t="shared" ref="K150:K213" si="5">I150*B150</f>
        <v>5.28</v>
      </c>
      <c r="L150" s="115"/>
    </row>
    <row r="151" spans="1:12" ht="12.75" customHeight="1">
      <c r="A151" s="114"/>
      <c r="B151" s="107">
        <f>'Tax Invoice'!D147</f>
        <v>2</v>
      </c>
      <c r="C151" s="10" t="s">
        <v>821</v>
      </c>
      <c r="D151" s="10" t="s">
        <v>918</v>
      </c>
      <c r="E151" s="118" t="s">
        <v>819</v>
      </c>
      <c r="F151" s="139"/>
      <c r="G151" s="140"/>
      <c r="H151" s="11" t="s">
        <v>822</v>
      </c>
      <c r="I151" s="14">
        <f t="shared" si="4"/>
        <v>0.61</v>
      </c>
      <c r="J151" s="14">
        <v>2.0299999999999998</v>
      </c>
      <c r="K151" s="109">
        <f t="shared" si="5"/>
        <v>1.22</v>
      </c>
      <c r="L151" s="115"/>
    </row>
    <row r="152" spans="1:12" ht="12.75" customHeight="1">
      <c r="A152" s="114"/>
      <c r="B152" s="107">
        <f>'Tax Invoice'!D148</f>
        <v>2</v>
      </c>
      <c r="C152" s="10" t="s">
        <v>821</v>
      </c>
      <c r="D152" s="10" t="s">
        <v>919</v>
      </c>
      <c r="E152" s="118" t="s">
        <v>823</v>
      </c>
      <c r="F152" s="139"/>
      <c r="G152" s="140"/>
      <c r="H152" s="11" t="s">
        <v>822</v>
      </c>
      <c r="I152" s="14">
        <f t="shared" si="4"/>
        <v>0.83</v>
      </c>
      <c r="J152" s="14">
        <v>2.75</v>
      </c>
      <c r="K152" s="109">
        <f t="shared" si="5"/>
        <v>1.66</v>
      </c>
      <c r="L152" s="115"/>
    </row>
    <row r="153" spans="1:12" ht="12.75" customHeight="1">
      <c r="A153" s="114"/>
      <c r="B153" s="107">
        <f>'Tax Invoice'!D149</f>
        <v>1</v>
      </c>
      <c r="C153" s="10" t="s">
        <v>821</v>
      </c>
      <c r="D153" s="10" t="s">
        <v>920</v>
      </c>
      <c r="E153" s="118" t="s">
        <v>814</v>
      </c>
      <c r="F153" s="139"/>
      <c r="G153" s="140"/>
      <c r="H153" s="11" t="s">
        <v>822</v>
      </c>
      <c r="I153" s="14">
        <f t="shared" si="4"/>
        <v>1.42</v>
      </c>
      <c r="J153" s="14">
        <v>4.71</v>
      </c>
      <c r="K153" s="109">
        <f t="shared" si="5"/>
        <v>1.42</v>
      </c>
      <c r="L153" s="115"/>
    </row>
    <row r="154" spans="1:12" ht="12.75" customHeight="1">
      <c r="A154" s="114"/>
      <c r="B154" s="107">
        <f>'Tax Invoice'!D150</f>
        <v>2</v>
      </c>
      <c r="C154" s="10" t="s">
        <v>824</v>
      </c>
      <c r="D154" s="10" t="s">
        <v>921</v>
      </c>
      <c r="E154" s="118" t="s">
        <v>805</v>
      </c>
      <c r="F154" s="139"/>
      <c r="G154" s="140"/>
      <c r="H154" s="11" t="s">
        <v>825</v>
      </c>
      <c r="I154" s="14">
        <f t="shared" si="4"/>
        <v>0.88</v>
      </c>
      <c r="J154" s="14">
        <v>2.93</v>
      </c>
      <c r="K154" s="109">
        <f t="shared" si="5"/>
        <v>1.76</v>
      </c>
      <c r="L154" s="115"/>
    </row>
    <row r="155" spans="1:12" ht="12.75" customHeight="1">
      <c r="A155" s="114"/>
      <c r="B155" s="107">
        <f>'Tax Invoice'!D151</f>
        <v>2</v>
      </c>
      <c r="C155" s="10" t="s">
        <v>824</v>
      </c>
      <c r="D155" s="10" t="s">
        <v>922</v>
      </c>
      <c r="E155" s="118" t="s">
        <v>807</v>
      </c>
      <c r="F155" s="139"/>
      <c r="G155" s="140"/>
      <c r="H155" s="11" t="s">
        <v>825</v>
      </c>
      <c r="I155" s="14">
        <f t="shared" si="4"/>
        <v>1.6</v>
      </c>
      <c r="J155" s="14">
        <v>5.33</v>
      </c>
      <c r="K155" s="109">
        <f t="shared" si="5"/>
        <v>3.2</v>
      </c>
      <c r="L155" s="115"/>
    </row>
    <row r="156" spans="1:12" ht="12.75" customHeight="1">
      <c r="A156" s="114"/>
      <c r="B156" s="107">
        <f>'Tax Invoice'!D152</f>
        <v>2</v>
      </c>
      <c r="C156" s="10" t="s">
        <v>826</v>
      </c>
      <c r="D156" s="10" t="s">
        <v>923</v>
      </c>
      <c r="E156" s="118" t="s">
        <v>810</v>
      </c>
      <c r="F156" s="139"/>
      <c r="G156" s="140"/>
      <c r="H156" s="11" t="s">
        <v>827</v>
      </c>
      <c r="I156" s="14">
        <f t="shared" si="4"/>
        <v>0.43</v>
      </c>
      <c r="J156" s="14">
        <v>1.41</v>
      </c>
      <c r="K156" s="109">
        <f t="shared" si="5"/>
        <v>0.86</v>
      </c>
      <c r="L156" s="115"/>
    </row>
    <row r="157" spans="1:12" ht="12.75" customHeight="1">
      <c r="A157" s="114"/>
      <c r="B157" s="107">
        <f>'Tax Invoice'!D153</f>
        <v>1</v>
      </c>
      <c r="C157" s="10" t="s">
        <v>826</v>
      </c>
      <c r="D157" s="10" t="s">
        <v>924</v>
      </c>
      <c r="E157" s="118" t="s">
        <v>808</v>
      </c>
      <c r="F157" s="139"/>
      <c r="G157" s="140"/>
      <c r="H157" s="11" t="s">
        <v>827</v>
      </c>
      <c r="I157" s="14">
        <f t="shared" si="4"/>
        <v>1.31</v>
      </c>
      <c r="J157" s="14">
        <v>4.3499999999999996</v>
      </c>
      <c r="K157" s="109">
        <f t="shared" si="5"/>
        <v>1.31</v>
      </c>
      <c r="L157" s="115"/>
    </row>
    <row r="158" spans="1:12" ht="24" customHeight="1">
      <c r="A158" s="114"/>
      <c r="B158" s="107">
        <f>'Tax Invoice'!D154</f>
        <v>15</v>
      </c>
      <c r="C158" s="10" t="s">
        <v>649</v>
      </c>
      <c r="D158" s="10" t="s">
        <v>649</v>
      </c>
      <c r="E158" s="118" t="s">
        <v>651</v>
      </c>
      <c r="F158" s="139"/>
      <c r="G158" s="140"/>
      <c r="H158" s="11" t="s">
        <v>652</v>
      </c>
      <c r="I158" s="14">
        <f t="shared" si="4"/>
        <v>0.83</v>
      </c>
      <c r="J158" s="14">
        <v>2.75</v>
      </c>
      <c r="K158" s="109">
        <f t="shared" si="5"/>
        <v>12.45</v>
      </c>
      <c r="L158" s="115"/>
    </row>
    <row r="159" spans="1:12" ht="24" customHeight="1">
      <c r="A159" s="114"/>
      <c r="B159" s="107">
        <f>'Tax Invoice'!D155</f>
        <v>20</v>
      </c>
      <c r="C159" s="10" t="s">
        <v>649</v>
      </c>
      <c r="D159" s="10" t="s">
        <v>649</v>
      </c>
      <c r="E159" s="118" t="s">
        <v>25</v>
      </c>
      <c r="F159" s="139"/>
      <c r="G159" s="140"/>
      <c r="H159" s="11" t="s">
        <v>652</v>
      </c>
      <c r="I159" s="14">
        <f t="shared" si="4"/>
        <v>0.83</v>
      </c>
      <c r="J159" s="14">
        <v>2.75</v>
      </c>
      <c r="K159" s="109">
        <f t="shared" si="5"/>
        <v>16.599999999999998</v>
      </c>
      <c r="L159" s="115"/>
    </row>
    <row r="160" spans="1:12" ht="24" customHeight="1">
      <c r="A160" s="114"/>
      <c r="B160" s="107">
        <f>'Tax Invoice'!D156</f>
        <v>30</v>
      </c>
      <c r="C160" s="10" t="s">
        <v>649</v>
      </c>
      <c r="D160" s="10" t="s">
        <v>649</v>
      </c>
      <c r="E160" s="118" t="s">
        <v>67</v>
      </c>
      <c r="F160" s="139"/>
      <c r="G160" s="140"/>
      <c r="H160" s="11" t="s">
        <v>652</v>
      </c>
      <c r="I160" s="14">
        <f t="shared" si="4"/>
        <v>0.83</v>
      </c>
      <c r="J160" s="14">
        <v>2.75</v>
      </c>
      <c r="K160" s="109">
        <f t="shared" si="5"/>
        <v>24.9</v>
      </c>
      <c r="L160" s="115"/>
    </row>
    <row r="161" spans="1:12" ht="24" customHeight="1">
      <c r="A161" s="114"/>
      <c r="B161" s="107">
        <f>'Tax Invoice'!D157</f>
        <v>30</v>
      </c>
      <c r="C161" s="10" t="s">
        <v>649</v>
      </c>
      <c r="D161" s="10" t="s">
        <v>649</v>
      </c>
      <c r="E161" s="118" t="s">
        <v>26</v>
      </c>
      <c r="F161" s="139"/>
      <c r="G161" s="140"/>
      <c r="H161" s="11" t="s">
        <v>652</v>
      </c>
      <c r="I161" s="14">
        <f t="shared" si="4"/>
        <v>0.83</v>
      </c>
      <c r="J161" s="14">
        <v>2.75</v>
      </c>
      <c r="K161" s="109">
        <f t="shared" si="5"/>
        <v>24.9</v>
      </c>
      <c r="L161" s="115"/>
    </row>
    <row r="162" spans="1:12" ht="24" customHeight="1">
      <c r="A162" s="114"/>
      <c r="B162" s="107">
        <f>'Tax Invoice'!D158</f>
        <v>15</v>
      </c>
      <c r="C162" s="10" t="s">
        <v>649</v>
      </c>
      <c r="D162" s="10" t="s">
        <v>649</v>
      </c>
      <c r="E162" s="118" t="s">
        <v>27</v>
      </c>
      <c r="F162" s="139"/>
      <c r="G162" s="140"/>
      <c r="H162" s="11" t="s">
        <v>652</v>
      </c>
      <c r="I162" s="14">
        <f t="shared" si="4"/>
        <v>0.83</v>
      </c>
      <c r="J162" s="14">
        <v>2.75</v>
      </c>
      <c r="K162" s="109">
        <f t="shared" si="5"/>
        <v>12.45</v>
      </c>
      <c r="L162" s="115"/>
    </row>
    <row r="163" spans="1:12" ht="24" customHeight="1">
      <c r="A163" s="114"/>
      <c r="B163" s="107">
        <f>'Tax Invoice'!D159</f>
        <v>100</v>
      </c>
      <c r="C163" s="10" t="s">
        <v>65</v>
      </c>
      <c r="D163" s="10" t="s">
        <v>65</v>
      </c>
      <c r="E163" s="118" t="s">
        <v>651</v>
      </c>
      <c r="F163" s="139"/>
      <c r="G163" s="140"/>
      <c r="H163" s="11" t="s">
        <v>828</v>
      </c>
      <c r="I163" s="14">
        <f t="shared" si="4"/>
        <v>0.86</v>
      </c>
      <c r="J163" s="14">
        <v>2.84</v>
      </c>
      <c r="K163" s="109">
        <f t="shared" si="5"/>
        <v>86</v>
      </c>
      <c r="L163" s="115"/>
    </row>
    <row r="164" spans="1:12" ht="24" customHeight="1">
      <c r="A164" s="114"/>
      <c r="B164" s="107">
        <f>'Tax Invoice'!D160</f>
        <v>50</v>
      </c>
      <c r="C164" s="10" t="s">
        <v>65</v>
      </c>
      <c r="D164" s="10" t="s">
        <v>65</v>
      </c>
      <c r="E164" s="118" t="s">
        <v>25</v>
      </c>
      <c r="F164" s="139"/>
      <c r="G164" s="140"/>
      <c r="H164" s="11" t="s">
        <v>828</v>
      </c>
      <c r="I164" s="14">
        <f t="shared" si="4"/>
        <v>0.86</v>
      </c>
      <c r="J164" s="14">
        <v>2.84</v>
      </c>
      <c r="K164" s="109">
        <f t="shared" si="5"/>
        <v>43</v>
      </c>
      <c r="L164" s="115"/>
    </row>
    <row r="165" spans="1:12" ht="24" customHeight="1">
      <c r="A165" s="114"/>
      <c r="B165" s="107">
        <f>'Tax Invoice'!D161</f>
        <v>50</v>
      </c>
      <c r="C165" s="10" t="s">
        <v>65</v>
      </c>
      <c r="D165" s="10" t="s">
        <v>65</v>
      </c>
      <c r="E165" s="118" t="s">
        <v>67</v>
      </c>
      <c r="F165" s="139"/>
      <c r="G165" s="140"/>
      <c r="H165" s="11" t="s">
        <v>828</v>
      </c>
      <c r="I165" s="14">
        <f t="shared" si="4"/>
        <v>0.86</v>
      </c>
      <c r="J165" s="14">
        <v>2.84</v>
      </c>
      <c r="K165" s="109">
        <f t="shared" si="5"/>
        <v>43</v>
      </c>
      <c r="L165" s="115"/>
    </row>
    <row r="166" spans="1:12" ht="24" customHeight="1">
      <c r="A166" s="114"/>
      <c r="B166" s="107">
        <f>'Tax Invoice'!D162</f>
        <v>50</v>
      </c>
      <c r="C166" s="10" t="s">
        <v>65</v>
      </c>
      <c r="D166" s="10" t="s">
        <v>65</v>
      </c>
      <c r="E166" s="118" t="s">
        <v>26</v>
      </c>
      <c r="F166" s="139"/>
      <c r="G166" s="140"/>
      <c r="H166" s="11" t="s">
        <v>828</v>
      </c>
      <c r="I166" s="14">
        <f t="shared" si="4"/>
        <v>0.86</v>
      </c>
      <c r="J166" s="14">
        <v>2.84</v>
      </c>
      <c r="K166" s="109">
        <f t="shared" si="5"/>
        <v>43</v>
      </c>
      <c r="L166" s="115"/>
    </row>
    <row r="167" spans="1:12" ht="24" customHeight="1">
      <c r="A167" s="114"/>
      <c r="B167" s="107">
        <f>'Tax Invoice'!D163</f>
        <v>50</v>
      </c>
      <c r="C167" s="10" t="s">
        <v>65</v>
      </c>
      <c r="D167" s="10" t="s">
        <v>65</v>
      </c>
      <c r="E167" s="118" t="s">
        <v>90</v>
      </c>
      <c r="F167" s="139"/>
      <c r="G167" s="140"/>
      <c r="H167" s="11" t="s">
        <v>828</v>
      </c>
      <c r="I167" s="14">
        <f t="shared" si="4"/>
        <v>0.86</v>
      </c>
      <c r="J167" s="14">
        <v>2.84</v>
      </c>
      <c r="K167" s="109">
        <f t="shared" si="5"/>
        <v>43</v>
      </c>
      <c r="L167" s="115"/>
    </row>
    <row r="168" spans="1:12" ht="24" customHeight="1">
      <c r="A168" s="114"/>
      <c r="B168" s="107">
        <f>'Tax Invoice'!D164</f>
        <v>50</v>
      </c>
      <c r="C168" s="10" t="s">
        <v>65</v>
      </c>
      <c r="D168" s="10" t="s">
        <v>65</v>
      </c>
      <c r="E168" s="118" t="s">
        <v>27</v>
      </c>
      <c r="F168" s="139"/>
      <c r="G168" s="140"/>
      <c r="H168" s="11" t="s">
        <v>828</v>
      </c>
      <c r="I168" s="14">
        <f t="shared" si="4"/>
        <v>0.86</v>
      </c>
      <c r="J168" s="14">
        <v>2.84</v>
      </c>
      <c r="K168" s="109">
        <f t="shared" si="5"/>
        <v>43</v>
      </c>
      <c r="L168" s="115"/>
    </row>
    <row r="169" spans="1:12" ht="24" customHeight="1">
      <c r="A169" s="114"/>
      <c r="B169" s="107">
        <f>'Tax Invoice'!D165</f>
        <v>10</v>
      </c>
      <c r="C169" s="10" t="s">
        <v>829</v>
      </c>
      <c r="D169" s="10" t="s">
        <v>829</v>
      </c>
      <c r="E169" s="118" t="s">
        <v>23</v>
      </c>
      <c r="F169" s="139"/>
      <c r="G169" s="140"/>
      <c r="H169" s="11" t="s">
        <v>830</v>
      </c>
      <c r="I169" s="14">
        <f t="shared" si="4"/>
        <v>1.1200000000000001</v>
      </c>
      <c r="J169" s="14">
        <v>3.73</v>
      </c>
      <c r="K169" s="109">
        <f t="shared" si="5"/>
        <v>11.200000000000001</v>
      </c>
      <c r="L169" s="115"/>
    </row>
    <row r="170" spans="1:12" ht="24" customHeight="1">
      <c r="A170" s="114"/>
      <c r="B170" s="107">
        <f>'Tax Invoice'!D166</f>
        <v>30</v>
      </c>
      <c r="C170" s="10" t="s">
        <v>829</v>
      </c>
      <c r="D170" s="10" t="s">
        <v>829</v>
      </c>
      <c r="E170" s="118" t="s">
        <v>25</v>
      </c>
      <c r="F170" s="139"/>
      <c r="G170" s="140"/>
      <c r="H170" s="11" t="s">
        <v>830</v>
      </c>
      <c r="I170" s="14">
        <f t="shared" si="4"/>
        <v>1.1200000000000001</v>
      </c>
      <c r="J170" s="14">
        <v>3.73</v>
      </c>
      <c r="K170" s="109">
        <f t="shared" si="5"/>
        <v>33.6</v>
      </c>
      <c r="L170" s="115"/>
    </row>
    <row r="171" spans="1:12" ht="24" customHeight="1">
      <c r="A171" s="114"/>
      <c r="B171" s="107">
        <f>'Tax Invoice'!D167</f>
        <v>50</v>
      </c>
      <c r="C171" s="10" t="s">
        <v>829</v>
      </c>
      <c r="D171" s="10" t="s">
        <v>829</v>
      </c>
      <c r="E171" s="118" t="s">
        <v>67</v>
      </c>
      <c r="F171" s="139"/>
      <c r="G171" s="140"/>
      <c r="H171" s="11" t="s">
        <v>830</v>
      </c>
      <c r="I171" s="14">
        <f t="shared" si="4"/>
        <v>1.1200000000000001</v>
      </c>
      <c r="J171" s="14">
        <v>3.73</v>
      </c>
      <c r="K171" s="109">
        <f t="shared" si="5"/>
        <v>56.000000000000007</v>
      </c>
      <c r="L171" s="115"/>
    </row>
    <row r="172" spans="1:12" ht="12.75" customHeight="1">
      <c r="A172" s="114"/>
      <c r="B172" s="107">
        <f>'Tax Invoice'!D168</f>
        <v>10</v>
      </c>
      <c r="C172" s="10" t="s">
        <v>831</v>
      </c>
      <c r="D172" s="10" t="s">
        <v>831</v>
      </c>
      <c r="E172" s="118" t="s">
        <v>651</v>
      </c>
      <c r="F172" s="139" t="s">
        <v>273</v>
      </c>
      <c r="G172" s="140"/>
      <c r="H172" s="11" t="s">
        <v>832</v>
      </c>
      <c r="I172" s="14">
        <f t="shared" si="4"/>
        <v>1.07</v>
      </c>
      <c r="J172" s="14">
        <v>3.55</v>
      </c>
      <c r="K172" s="109">
        <f t="shared" si="5"/>
        <v>10.700000000000001</v>
      </c>
      <c r="L172" s="115"/>
    </row>
    <row r="173" spans="1:12" ht="12.75" customHeight="1">
      <c r="A173" s="114"/>
      <c r="B173" s="107">
        <f>'Tax Invoice'!D169</f>
        <v>15</v>
      </c>
      <c r="C173" s="10" t="s">
        <v>831</v>
      </c>
      <c r="D173" s="10" t="s">
        <v>831</v>
      </c>
      <c r="E173" s="118" t="s">
        <v>651</v>
      </c>
      <c r="F173" s="139" t="s">
        <v>272</v>
      </c>
      <c r="G173" s="140"/>
      <c r="H173" s="11" t="s">
        <v>832</v>
      </c>
      <c r="I173" s="14">
        <f t="shared" si="4"/>
        <v>1.07</v>
      </c>
      <c r="J173" s="14">
        <v>3.55</v>
      </c>
      <c r="K173" s="109">
        <f t="shared" si="5"/>
        <v>16.05</v>
      </c>
      <c r="L173" s="115"/>
    </row>
    <row r="174" spans="1:12" ht="12.75" customHeight="1">
      <c r="A174" s="114"/>
      <c r="B174" s="107">
        <f>'Tax Invoice'!D170</f>
        <v>10</v>
      </c>
      <c r="C174" s="10" t="s">
        <v>831</v>
      </c>
      <c r="D174" s="10" t="s">
        <v>831</v>
      </c>
      <c r="E174" s="118" t="s">
        <v>651</v>
      </c>
      <c r="F174" s="139" t="s">
        <v>764</v>
      </c>
      <c r="G174" s="140"/>
      <c r="H174" s="11" t="s">
        <v>832</v>
      </c>
      <c r="I174" s="14">
        <f t="shared" si="4"/>
        <v>1.07</v>
      </c>
      <c r="J174" s="14">
        <v>3.55</v>
      </c>
      <c r="K174" s="109">
        <f t="shared" si="5"/>
        <v>10.700000000000001</v>
      </c>
      <c r="L174" s="115"/>
    </row>
    <row r="175" spans="1:12" ht="12.75" customHeight="1">
      <c r="A175" s="114"/>
      <c r="B175" s="107">
        <f>'Tax Invoice'!D171</f>
        <v>20</v>
      </c>
      <c r="C175" s="10" t="s">
        <v>831</v>
      </c>
      <c r="D175" s="10" t="s">
        <v>831</v>
      </c>
      <c r="E175" s="118" t="s">
        <v>25</v>
      </c>
      <c r="F175" s="139" t="s">
        <v>272</v>
      </c>
      <c r="G175" s="140"/>
      <c r="H175" s="11" t="s">
        <v>832</v>
      </c>
      <c r="I175" s="14">
        <f t="shared" si="4"/>
        <v>1.07</v>
      </c>
      <c r="J175" s="14">
        <v>3.55</v>
      </c>
      <c r="K175" s="109">
        <f t="shared" si="5"/>
        <v>21.400000000000002</v>
      </c>
      <c r="L175" s="115"/>
    </row>
    <row r="176" spans="1:12" ht="12.75" customHeight="1">
      <c r="A176" s="114"/>
      <c r="B176" s="107">
        <f>'Tax Invoice'!D172</f>
        <v>10</v>
      </c>
      <c r="C176" s="10" t="s">
        <v>831</v>
      </c>
      <c r="D176" s="10" t="s">
        <v>831</v>
      </c>
      <c r="E176" s="118" t="s">
        <v>67</v>
      </c>
      <c r="F176" s="139" t="s">
        <v>273</v>
      </c>
      <c r="G176" s="140"/>
      <c r="H176" s="11" t="s">
        <v>832</v>
      </c>
      <c r="I176" s="14">
        <f t="shared" si="4"/>
        <v>1.07</v>
      </c>
      <c r="J176" s="14">
        <v>3.55</v>
      </c>
      <c r="K176" s="109">
        <f t="shared" si="5"/>
        <v>10.700000000000001</v>
      </c>
      <c r="L176" s="115"/>
    </row>
    <row r="177" spans="1:12" ht="12.75" customHeight="1">
      <c r="A177" s="114"/>
      <c r="B177" s="107">
        <f>'Tax Invoice'!D173</f>
        <v>20</v>
      </c>
      <c r="C177" s="10" t="s">
        <v>831</v>
      </c>
      <c r="D177" s="10" t="s">
        <v>831</v>
      </c>
      <c r="E177" s="118" t="s">
        <v>67</v>
      </c>
      <c r="F177" s="139" t="s">
        <v>272</v>
      </c>
      <c r="G177" s="140"/>
      <c r="H177" s="11" t="s">
        <v>832</v>
      </c>
      <c r="I177" s="14">
        <f t="shared" si="4"/>
        <v>1.07</v>
      </c>
      <c r="J177" s="14">
        <v>3.55</v>
      </c>
      <c r="K177" s="109">
        <f t="shared" si="5"/>
        <v>21.400000000000002</v>
      </c>
      <c r="L177" s="115"/>
    </row>
    <row r="178" spans="1:12" ht="12.75" customHeight="1">
      <c r="A178" s="114"/>
      <c r="B178" s="107">
        <f>'Tax Invoice'!D174</f>
        <v>20</v>
      </c>
      <c r="C178" s="10" t="s">
        <v>831</v>
      </c>
      <c r="D178" s="10" t="s">
        <v>831</v>
      </c>
      <c r="E178" s="118" t="s">
        <v>26</v>
      </c>
      <c r="F178" s="139" t="s">
        <v>273</v>
      </c>
      <c r="G178" s="140"/>
      <c r="H178" s="11" t="s">
        <v>832</v>
      </c>
      <c r="I178" s="14">
        <f t="shared" si="4"/>
        <v>1.07</v>
      </c>
      <c r="J178" s="14">
        <v>3.55</v>
      </c>
      <c r="K178" s="109">
        <f t="shared" si="5"/>
        <v>21.400000000000002</v>
      </c>
      <c r="L178" s="115"/>
    </row>
    <row r="179" spans="1:12" ht="12.75" customHeight="1">
      <c r="A179" s="114"/>
      <c r="B179" s="107">
        <f>'Tax Invoice'!D175</f>
        <v>20</v>
      </c>
      <c r="C179" s="10" t="s">
        <v>831</v>
      </c>
      <c r="D179" s="10" t="s">
        <v>831</v>
      </c>
      <c r="E179" s="118" t="s">
        <v>26</v>
      </c>
      <c r="F179" s="139" t="s">
        <v>272</v>
      </c>
      <c r="G179" s="140"/>
      <c r="H179" s="11" t="s">
        <v>832</v>
      </c>
      <c r="I179" s="14">
        <f t="shared" si="4"/>
        <v>1.07</v>
      </c>
      <c r="J179" s="14">
        <v>3.55</v>
      </c>
      <c r="K179" s="109">
        <f t="shared" si="5"/>
        <v>21.400000000000002</v>
      </c>
      <c r="L179" s="115"/>
    </row>
    <row r="180" spans="1:12" ht="12.75" customHeight="1">
      <c r="A180" s="114"/>
      <c r="B180" s="107">
        <f>'Tax Invoice'!D176</f>
        <v>5</v>
      </c>
      <c r="C180" s="10" t="s">
        <v>831</v>
      </c>
      <c r="D180" s="10" t="s">
        <v>831</v>
      </c>
      <c r="E180" s="118" t="s">
        <v>27</v>
      </c>
      <c r="F180" s="139" t="s">
        <v>273</v>
      </c>
      <c r="G180" s="140"/>
      <c r="H180" s="11" t="s">
        <v>832</v>
      </c>
      <c r="I180" s="14">
        <f t="shared" si="4"/>
        <v>1.07</v>
      </c>
      <c r="J180" s="14">
        <v>3.55</v>
      </c>
      <c r="K180" s="109">
        <f t="shared" si="5"/>
        <v>5.3500000000000005</v>
      </c>
      <c r="L180" s="115"/>
    </row>
    <row r="181" spans="1:12" ht="12.75" customHeight="1">
      <c r="A181" s="114"/>
      <c r="B181" s="107">
        <f>'Tax Invoice'!D177</f>
        <v>15</v>
      </c>
      <c r="C181" s="10" t="s">
        <v>831</v>
      </c>
      <c r="D181" s="10" t="s">
        <v>831</v>
      </c>
      <c r="E181" s="118" t="s">
        <v>27</v>
      </c>
      <c r="F181" s="139" t="s">
        <v>272</v>
      </c>
      <c r="G181" s="140"/>
      <c r="H181" s="11" t="s">
        <v>832</v>
      </c>
      <c r="I181" s="14">
        <f t="shared" si="4"/>
        <v>1.07</v>
      </c>
      <c r="J181" s="14">
        <v>3.55</v>
      </c>
      <c r="K181" s="109">
        <f t="shared" si="5"/>
        <v>16.05</v>
      </c>
      <c r="L181" s="115"/>
    </row>
    <row r="182" spans="1:12" ht="12.75" customHeight="1">
      <c r="A182" s="114"/>
      <c r="B182" s="107">
        <f>'Tax Invoice'!D178</f>
        <v>10</v>
      </c>
      <c r="C182" s="10" t="s">
        <v>68</v>
      </c>
      <c r="D182" s="10" t="s">
        <v>68</v>
      </c>
      <c r="E182" s="118" t="s">
        <v>833</v>
      </c>
      <c r="F182" s="139" t="s">
        <v>272</v>
      </c>
      <c r="G182" s="140"/>
      <c r="H182" s="11" t="s">
        <v>834</v>
      </c>
      <c r="I182" s="14">
        <f t="shared" si="4"/>
        <v>1.04</v>
      </c>
      <c r="J182" s="14">
        <v>3.46</v>
      </c>
      <c r="K182" s="109">
        <f t="shared" si="5"/>
        <v>10.4</v>
      </c>
      <c r="L182" s="115"/>
    </row>
    <row r="183" spans="1:12" ht="12.75" customHeight="1">
      <c r="A183" s="114"/>
      <c r="B183" s="107">
        <f>'Tax Invoice'!D179</f>
        <v>20</v>
      </c>
      <c r="C183" s="10" t="s">
        <v>68</v>
      </c>
      <c r="D183" s="10" t="s">
        <v>68</v>
      </c>
      <c r="E183" s="118" t="s">
        <v>23</v>
      </c>
      <c r="F183" s="139" t="s">
        <v>273</v>
      </c>
      <c r="G183" s="140"/>
      <c r="H183" s="11" t="s">
        <v>834</v>
      </c>
      <c r="I183" s="14">
        <f t="shared" si="4"/>
        <v>1.04</v>
      </c>
      <c r="J183" s="14">
        <v>3.46</v>
      </c>
      <c r="K183" s="109">
        <f t="shared" si="5"/>
        <v>20.8</v>
      </c>
      <c r="L183" s="115"/>
    </row>
    <row r="184" spans="1:12" ht="12.75" customHeight="1">
      <c r="A184" s="114"/>
      <c r="B184" s="107">
        <f>'Tax Invoice'!D180</f>
        <v>10</v>
      </c>
      <c r="C184" s="10" t="s">
        <v>68</v>
      </c>
      <c r="D184" s="10" t="s">
        <v>68</v>
      </c>
      <c r="E184" s="118" t="s">
        <v>23</v>
      </c>
      <c r="F184" s="139" t="s">
        <v>271</v>
      </c>
      <c r="G184" s="140"/>
      <c r="H184" s="11" t="s">
        <v>834</v>
      </c>
      <c r="I184" s="14">
        <f t="shared" si="4"/>
        <v>1.04</v>
      </c>
      <c r="J184" s="14">
        <v>3.46</v>
      </c>
      <c r="K184" s="109">
        <f t="shared" si="5"/>
        <v>10.4</v>
      </c>
      <c r="L184" s="115"/>
    </row>
    <row r="185" spans="1:12" ht="12.75" customHeight="1">
      <c r="A185" s="114"/>
      <c r="B185" s="107">
        <f>'Tax Invoice'!D181</f>
        <v>20</v>
      </c>
      <c r="C185" s="10" t="s">
        <v>68</v>
      </c>
      <c r="D185" s="10" t="s">
        <v>68</v>
      </c>
      <c r="E185" s="118" t="s">
        <v>23</v>
      </c>
      <c r="F185" s="139" t="s">
        <v>272</v>
      </c>
      <c r="G185" s="140"/>
      <c r="H185" s="11" t="s">
        <v>834</v>
      </c>
      <c r="I185" s="14">
        <f t="shared" si="4"/>
        <v>1.04</v>
      </c>
      <c r="J185" s="14">
        <v>3.46</v>
      </c>
      <c r="K185" s="109">
        <f t="shared" si="5"/>
        <v>20.8</v>
      </c>
      <c r="L185" s="115"/>
    </row>
    <row r="186" spans="1:12" ht="12.75" customHeight="1">
      <c r="A186" s="114"/>
      <c r="B186" s="107">
        <f>'Tax Invoice'!D182</f>
        <v>20</v>
      </c>
      <c r="C186" s="10" t="s">
        <v>68</v>
      </c>
      <c r="D186" s="10" t="s">
        <v>68</v>
      </c>
      <c r="E186" s="118" t="s">
        <v>23</v>
      </c>
      <c r="F186" s="139" t="s">
        <v>764</v>
      </c>
      <c r="G186" s="140"/>
      <c r="H186" s="11" t="s">
        <v>834</v>
      </c>
      <c r="I186" s="14">
        <f t="shared" si="4"/>
        <v>1.04</v>
      </c>
      <c r="J186" s="14">
        <v>3.46</v>
      </c>
      <c r="K186" s="109">
        <f t="shared" si="5"/>
        <v>20.8</v>
      </c>
      <c r="L186" s="115"/>
    </row>
    <row r="187" spans="1:12" ht="12.75" customHeight="1">
      <c r="A187" s="114"/>
      <c r="B187" s="107">
        <f>'Tax Invoice'!D183</f>
        <v>20</v>
      </c>
      <c r="C187" s="10" t="s">
        <v>68</v>
      </c>
      <c r="D187" s="10" t="s">
        <v>68</v>
      </c>
      <c r="E187" s="118" t="s">
        <v>651</v>
      </c>
      <c r="F187" s="139" t="s">
        <v>273</v>
      </c>
      <c r="G187" s="140"/>
      <c r="H187" s="11" t="s">
        <v>834</v>
      </c>
      <c r="I187" s="14">
        <f t="shared" si="4"/>
        <v>1.04</v>
      </c>
      <c r="J187" s="14">
        <v>3.46</v>
      </c>
      <c r="K187" s="109">
        <f t="shared" si="5"/>
        <v>20.8</v>
      </c>
      <c r="L187" s="115"/>
    </row>
    <row r="188" spans="1:12" ht="12.75" customHeight="1">
      <c r="A188" s="114"/>
      <c r="B188" s="107">
        <f>'Tax Invoice'!D184</f>
        <v>20</v>
      </c>
      <c r="C188" s="10" t="s">
        <v>68</v>
      </c>
      <c r="D188" s="10" t="s">
        <v>68</v>
      </c>
      <c r="E188" s="118" t="s">
        <v>651</v>
      </c>
      <c r="F188" s="139" t="s">
        <v>272</v>
      </c>
      <c r="G188" s="140"/>
      <c r="H188" s="11" t="s">
        <v>834</v>
      </c>
      <c r="I188" s="14">
        <f t="shared" si="4"/>
        <v>1.04</v>
      </c>
      <c r="J188" s="14">
        <v>3.46</v>
      </c>
      <c r="K188" s="109">
        <f t="shared" si="5"/>
        <v>20.8</v>
      </c>
      <c r="L188" s="115"/>
    </row>
    <row r="189" spans="1:12" ht="12.75" customHeight="1">
      <c r="A189" s="114"/>
      <c r="B189" s="107">
        <f>'Tax Invoice'!D185</f>
        <v>50</v>
      </c>
      <c r="C189" s="10" t="s">
        <v>68</v>
      </c>
      <c r="D189" s="10" t="s">
        <v>68</v>
      </c>
      <c r="E189" s="118" t="s">
        <v>26</v>
      </c>
      <c r="F189" s="139" t="s">
        <v>272</v>
      </c>
      <c r="G189" s="140"/>
      <c r="H189" s="11" t="s">
        <v>834</v>
      </c>
      <c r="I189" s="14">
        <f t="shared" si="4"/>
        <v>1.04</v>
      </c>
      <c r="J189" s="14">
        <v>3.46</v>
      </c>
      <c r="K189" s="109">
        <f t="shared" si="5"/>
        <v>52</v>
      </c>
      <c r="L189" s="115"/>
    </row>
    <row r="190" spans="1:12" ht="12.75" customHeight="1">
      <c r="A190" s="114"/>
      <c r="B190" s="107">
        <f>'Tax Invoice'!D186</f>
        <v>10</v>
      </c>
      <c r="C190" s="10" t="s">
        <v>68</v>
      </c>
      <c r="D190" s="10" t="s">
        <v>68</v>
      </c>
      <c r="E190" s="118" t="s">
        <v>27</v>
      </c>
      <c r="F190" s="139" t="s">
        <v>271</v>
      </c>
      <c r="G190" s="140"/>
      <c r="H190" s="11" t="s">
        <v>834</v>
      </c>
      <c r="I190" s="14">
        <f t="shared" si="4"/>
        <v>1.04</v>
      </c>
      <c r="J190" s="14">
        <v>3.46</v>
      </c>
      <c r="K190" s="109">
        <f t="shared" si="5"/>
        <v>10.4</v>
      </c>
      <c r="L190" s="115"/>
    </row>
    <row r="191" spans="1:12" ht="12.75" customHeight="1">
      <c r="A191" s="114"/>
      <c r="B191" s="107">
        <f>'Tax Invoice'!D187</f>
        <v>20</v>
      </c>
      <c r="C191" s="10" t="s">
        <v>68</v>
      </c>
      <c r="D191" s="10" t="s">
        <v>68</v>
      </c>
      <c r="E191" s="118" t="s">
        <v>27</v>
      </c>
      <c r="F191" s="139" t="s">
        <v>272</v>
      </c>
      <c r="G191" s="140"/>
      <c r="H191" s="11" t="s">
        <v>834</v>
      </c>
      <c r="I191" s="14">
        <f t="shared" si="4"/>
        <v>1.04</v>
      </c>
      <c r="J191" s="14">
        <v>3.46</v>
      </c>
      <c r="K191" s="109">
        <f t="shared" si="5"/>
        <v>20.8</v>
      </c>
      <c r="L191" s="115"/>
    </row>
    <row r="192" spans="1:12" ht="12.75" customHeight="1">
      <c r="A192" s="114"/>
      <c r="B192" s="107">
        <f>'Tax Invoice'!D188</f>
        <v>20</v>
      </c>
      <c r="C192" s="10" t="s">
        <v>68</v>
      </c>
      <c r="D192" s="10" t="s">
        <v>68</v>
      </c>
      <c r="E192" s="118" t="s">
        <v>27</v>
      </c>
      <c r="F192" s="139" t="s">
        <v>764</v>
      </c>
      <c r="G192" s="140"/>
      <c r="H192" s="11" t="s">
        <v>834</v>
      </c>
      <c r="I192" s="14">
        <f t="shared" si="4"/>
        <v>1.04</v>
      </c>
      <c r="J192" s="14">
        <v>3.46</v>
      </c>
      <c r="K192" s="109">
        <f t="shared" si="5"/>
        <v>20.8</v>
      </c>
      <c r="L192" s="115"/>
    </row>
    <row r="193" spans="1:12" ht="12.75" customHeight="1">
      <c r="A193" s="114"/>
      <c r="B193" s="107">
        <f>'Tax Invoice'!D189</f>
        <v>10</v>
      </c>
      <c r="C193" s="10" t="s">
        <v>473</v>
      </c>
      <c r="D193" s="10" t="s">
        <v>473</v>
      </c>
      <c r="E193" s="118" t="s">
        <v>25</v>
      </c>
      <c r="F193" s="139" t="s">
        <v>764</v>
      </c>
      <c r="G193" s="140"/>
      <c r="H193" s="11" t="s">
        <v>475</v>
      </c>
      <c r="I193" s="14">
        <f t="shared" si="4"/>
        <v>1.2</v>
      </c>
      <c r="J193" s="14">
        <v>4</v>
      </c>
      <c r="K193" s="109">
        <f t="shared" si="5"/>
        <v>12</v>
      </c>
      <c r="L193" s="115"/>
    </row>
    <row r="194" spans="1:12" ht="12.75" customHeight="1">
      <c r="A194" s="114"/>
      <c r="B194" s="107">
        <f>'Tax Invoice'!D190</f>
        <v>10</v>
      </c>
      <c r="C194" s="10" t="s">
        <v>473</v>
      </c>
      <c r="D194" s="10" t="s">
        <v>473</v>
      </c>
      <c r="E194" s="118" t="s">
        <v>67</v>
      </c>
      <c r="F194" s="139" t="s">
        <v>764</v>
      </c>
      <c r="G194" s="140"/>
      <c r="H194" s="11" t="s">
        <v>475</v>
      </c>
      <c r="I194" s="14">
        <f t="shared" si="4"/>
        <v>1.2</v>
      </c>
      <c r="J194" s="14">
        <v>4</v>
      </c>
      <c r="K194" s="109">
        <f t="shared" si="5"/>
        <v>12</v>
      </c>
      <c r="L194" s="115"/>
    </row>
    <row r="195" spans="1:12" ht="12.75" customHeight="1">
      <c r="A195" s="114"/>
      <c r="B195" s="107">
        <f>'Tax Invoice'!D191</f>
        <v>10</v>
      </c>
      <c r="C195" s="10" t="s">
        <v>473</v>
      </c>
      <c r="D195" s="10" t="s">
        <v>473</v>
      </c>
      <c r="E195" s="118" t="s">
        <v>26</v>
      </c>
      <c r="F195" s="139" t="s">
        <v>764</v>
      </c>
      <c r="G195" s="140"/>
      <c r="H195" s="11" t="s">
        <v>475</v>
      </c>
      <c r="I195" s="14">
        <f t="shared" si="4"/>
        <v>1.2</v>
      </c>
      <c r="J195" s="14">
        <v>4</v>
      </c>
      <c r="K195" s="109">
        <f t="shared" si="5"/>
        <v>12</v>
      </c>
      <c r="L195" s="115"/>
    </row>
    <row r="196" spans="1:12" ht="12.75" customHeight="1">
      <c r="A196" s="114"/>
      <c r="B196" s="107">
        <f>'Tax Invoice'!D192</f>
        <v>30</v>
      </c>
      <c r="C196" s="10" t="s">
        <v>473</v>
      </c>
      <c r="D196" s="10" t="s">
        <v>473</v>
      </c>
      <c r="E196" s="118" t="s">
        <v>298</v>
      </c>
      <c r="F196" s="139" t="s">
        <v>272</v>
      </c>
      <c r="G196" s="140"/>
      <c r="H196" s="11" t="s">
        <v>475</v>
      </c>
      <c r="I196" s="14">
        <f t="shared" si="4"/>
        <v>1.2</v>
      </c>
      <c r="J196" s="14">
        <v>4</v>
      </c>
      <c r="K196" s="109">
        <f t="shared" si="5"/>
        <v>36</v>
      </c>
      <c r="L196" s="115"/>
    </row>
    <row r="197" spans="1:12" ht="12.75" customHeight="1">
      <c r="A197" s="114"/>
      <c r="B197" s="107">
        <f>'Tax Invoice'!D193</f>
        <v>5</v>
      </c>
      <c r="C197" s="10" t="s">
        <v>835</v>
      </c>
      <c r="D197" s="10" t="s">
        <v>925</v>
      </c>
      <c r="E197" s="118" t="s">
        <v>816</v>
      </c>
      <c r="F197" s="139" t="s">
        <v>273</v>
      </c>
      <c r="G197" s="140"/>
      <c r="H197" s="11" t="s">
        <v>836</v>
      </c>
      <c r="I197" s="14">
        <f t="shared" si="4"/>
        <v>0.23</v>
      </c>
      <c r="J197" s="14">
        <v>0.75</v>
      </c>
      <c r="K197" s="109">
        <f t="shared" si="5"/>
        <v>1.1500000000000001</v>
      </c>
      <c r="L197" s="115"/>
    </row>
    <row r="198" spans="1:12" ht="12.75" customHeight="1">
      <c r="A198" s="114"/>
      <c r="B198" s="107">
        <f>'Tax Invoice'!D194</f>
        <v>5</v>
      </c>
      <c r="C198" s="10" t="s">
        <v>835</v>
      </c>
      <c r="D198" s="10" t="s">
        <v>926</v>
      </c>
      <c r="E198" s="118" t="s">
        <v>810</v>
      </c>
      <c r="F198" s="139" t="s">
        <v>273</v>
      </c>
      <c r="G198" s="140"/>
      <c r="H198" s="11" t="s">
        <v>836</v>
      </c>
      <c r="I198" s="14">
        <f t="shared" si="4"/>
        <v>0.24000000000000002</v>
      </c>
      <c r="J198" s="14">
        <v>0.78</v>
      </c>
      <c r="K198" s="109">
        <f t="shared" si="5"/>
        <v>1.2000000000000002</v>
      </c>
      <c r="L198" s="115"/>
    </row>
    <row r="199" spans="1:12" ht="12.75" customHeight="1">
      <c r="A199" s="114"/>
      <c r="B199" s="107">
        <f>'Tax Invoice'!D195</f>
        <v>4</v>
      </c>
      <c r="C199" s="10" t="s">
        <v>835</v>
      </c>
      <c r="D199" s="10" t="s">
        <v>927</v>
      </c>
      <c r="E199" s="118" t="s">
        <v>819</v>
      </c>
      <c r="F199" s="139" t="s">
        <v>583</v>
      </c>
      <c r="G199" s="140"/>
      <c r="H199" s="11" t="s">
        <v>836</v>
      </c>
      <c r="I199" s="14">
        <f t="shared" si="4"/>
        <v>0.26</v>
      </c>
      <c r="J199" s="14">
        <v>0.86</v>
      </c>
      <c r="K199" s="109">
        <f t="shared" si="5"/>
        <v>1.04</v>
      </c>
      <c r="L199" s="115"/>
    </row>
    <row r="200" spans="1:12" ht="12.75" customHeight="1">
      <c r="A200" s="114"/>
      <c r="B200" s="107">
        <f>'Tax Invoice'!D196</f>
        <v>4</v>
      </c>
      <c r="C200" s="10" t="s">
        <v>835</v>
      </c>
      <c r="D200" s="10" t="s">
        <v>928</v>
      </c>
      <c r="E200" s="118" t="s">
        <v>823</v>
      </c>
      <c r="F200" s="139" t="s">
        <v>583</v>
      </c>
      <c r="G200" s="140"/>
      <c r="H200" s="11" t="s">
        <v>836</v>
      </c>
      <c r="I200" s="14">
        <f t="shared" si="4"/>
        <v>0.3</v>
      </c>
      <c r="J200" s="14">
        <v>1</v>
      </c>
      <c r="K200" s="109">
        <f t="shared" si="5"/>
        <v>1.2</v>
      </c>
      <c r="L200" s="115"/>
    </row>
    <row r="201" spans="1:12" ht="12.75" customHeight="1">
      <c r="A201" s="114"/>
      <c r="B201" s="107">
        <f>'Tax Invoice'!D197</f>
        <v>2</v>
      </c>
      <c r="C201" s="10" t="s">
        <v>835</v>
      </c>
      <c r="D201" s="10" t="s">
        <v>929</v>
      </c>
      <c r="E201" s="118" t="s">
        <v>808</v>
      </c>
      <c r="F201" s="139" t="s">
        <v>273</v>
      </c>
      <c r="G201" s="140"/>
      <c r="H201" s="11" t="s">
        <v>836</v>
      </c>
      <c r="I201" s="14">
        <f t="shared" si="4"/>
        <v>0.36</v>
      </c>
      <c r="J201" s="14">
        <v>1.18</v>
      </c>
      <c r="K201" s="109">
        <f t="shared" si="5"/>
        <v>0.72</v>
      </c>
      <c r="L201" s="115"/>
    </row>
    <row r="202" spans="1:12" ht="12.75" customHeight="1">
      <c r="A202" s="114"/>
      <c r="B202" s="107">
        <f>'Tax Invoice'!D198</f>
        <v>2</v>
      </c>
      <c r="C202" s="10" t="s">
        <v>835</v>
      </c>
      <c r="D202" s="10" t="s">
        <v>930</v>
      </c>
      <c r="E202" s="118" t="s">
        <v>813</v>
      </c>
      <c r="F202" s="139" t="s">
        <v>273</v>
      </c>
      <c r="G202" s="140"/>
      <c r="H202" s="11" t="s">
        <v>836</v>
      </c>
      <c r="I202" s="14">
        <f t="shared" si="4"/>
        <v>0.37</v>
      </c>
      <c r="J202" s="14">
        <v>1.23</v>
      </c>
      <c r="K202" s="109">
        <f t="shared" si="5"/>
        <v>0.74</v>
      </c>
      <c r="L202" s="115"/>
    </row>
    <row r="203" spans="1:12" ht="12.75" customHeight="1">
      <c r="A203" s="114"/>
      <c r="B203" s="107">
        <f>'Tax Invoice'!D199</f>
        <v>1</v>
      </c>
      <c r="C203" s="10" t="s">
        <v>835</v>
      </c>
      <c r="D203" s="10" t="s">
        <v>931</v>
      </c>
      <c r="E203" s="118" t="s">
        <v>772</v>
      </c>
      <c r="F203" s="139" t="s">
        <v>583</v>
      </c>
      <c r="G203" s="140"/>
      <c r="H203" s="11" t="s">
        <v>836</v>
      </c>
      <c r="I203" s="14">
        <f t="shared" si="4"/>
        <v>0.48</v>
      </c>
      <c r="J203" s="14">
        <v>1.59</v>
      </c>
      <c r="K203" s="109">
        <f t="shared" si="5"/>
        <v>0.48</v>
      </c>
      <c r="L203" s="115"/>
    </row>
    <row r="204" spans="1:12" ht="24" customHeight="1">
      <c r="A204" s="114"/>
      <c r="B204" s="107">
        <f>'Tax Invoice'!D200</f>
        <v>4</v>
      </c>
      <c r="C204" s="10" t="s">
        <v>837</v>
      </c>
      <c r="D204" s="10" t="s">
        <v>932</v>
      </c>
      <c r="E204" s="118" t="s">
        <v>819</v>
      </c>
      <c r="F204" s="139"/>
      <c r="G204" s="140"/>
      <c r="H204" s="11" t="s">
        <v>838</v>
      </c>
      <c r="I204" s="14">
        <f t="shared" si="4"/>
        <v>0.34</v>
      </c>
      <c r="J204" s="14">
        <v>1.1100000000000001</v>
      </c>
      <c r="K204" s="109">
        <f t="shared" si="5"/>
        <v>1.36</v>
      </c>
      <c r="L204" s="115"/>
    </row>
    <row r="205" spans="1:12" ht="24" customHeight="1">
      <c r="A205" s="114"/>
      <c r="B205" s="107">
        <f>'Tax Invoice'!D201</f>
        <v>4</v>
      </c>
      <c r="C205" s="10" t="s">
        <v>839</v>
      </c>
      <c r="D205" s="10" t="s">
        <v>933</v>
      </c>
      <c r="E205" s="118" t="s">
        <v>823</v>
      </c>
      <c r="F205" s="139" t="s">
        <v>273</v>
      </c>
      <c r="G205" s="140"/>
      <c r="H205" s="11" t="s">
        <v>840</v>
      </c>
      <c r="I205" s="14">
        <f t="shared" si="4"/>
        <v>0.86</v>
      </c>
      <c r="J205" s="14">
        <v>2.84</v>
      </c>
      <c r="K205" s="109">
        <f t="shared" si="5"/>
        <v>3.44</v>
      </c>
      <c r="L205" s="115"/>
    </row>
    <row r="206" spans="1:12" ht="36" customHeight="1">
      <c r="A206" s="114"/>
      <c r="B206" s="107">
        <f>'Tax Invoice'!D202</f>
        <v>2</v>
      </c>
      <c r="C206" s="10" t="s">
        <v>841</v>
      </c>
      <c r="D206" s="10" t="s">
        <v>841</v>
      </c>
      <c r="E206" s="118" t="s">
        <v>27</v>
      </c>
      <c r="F206" s="139" t="s">
        <v>310</v>
      </c>
      <c r="G206" s="140"/>
      <c r="H206" s="11" t="s">
        <v>842</v>
      </c>
      <c r="I206" s="14">
        <f t="shared" si="4"/>
        <v>1.81</v>
      </c>
      <c r="J206" s="14">
        <v>6.01</v>
      </c>
      <c r="K206" s="109">
        <f t="shared" si="5"/>
        <v>3.62</v>
      </c>
      <c r="L206" s="115"/>
    </row>
    <row r="207" spans="1:12" ht="36" customHeight="1">
      <c r="A207" s="114"/>
      <c r="B207" s="107">
        <f>'Tax Invoice'!D203</f>
        <v>2</v>
      </c>
      <c r="C207" s="10" t="s">
        <v>841</v>
      </c>
      <c r="D207" s="10" t="s">
        <v>841</v>
      </c>
      <c r="E207" s="118" t="s">
        <v>27</v>
      </c>
      <c r="F207" s="139" t="s">
        <v>269</v>
      </c>
      <c r="G207" s="140"/>
      <c r="H207" s="11" t="s">
        <v>842</v>
      </c>
      <c r="I207" s="14">
        <f t="shared" si="4"/>
        <v>1.81</v>
      </c>
      <c r="J207" s="14">
        <v>6.01</v>
      </c>
      <c r="K207" s="109">
        <f t="shared" si="5"/>
        <v>3.62</v>
      </c>
      <c r="L207" s="115"/>
    </row>
    <row r="208" spans="1:12" ht="36" customHeight="1">
      <c r="A208" s="114"/>
      <c r="B208" s="107">
        <f>'Tax Invoice'!D204</f>
        <v>8</v>
      </c>
      <c r="C208" s="10" t="s">
        <v>841</v>
      </c>
      <c r="D208" s="10" t="s">
        <v>841</v>
      </c>
      <c r="E208" s="118" t="s">
        <v>28</v>
      </c>
      <c r="F208" s="139" t="s">
        <v>107</v>
      </c>
      <c r="G208" s="140"/>
      <c r="H208" s="11" t="s">
        <v>842</v>
      </c>
      <c r="I208" s="14">
        <f t="shared" si="4"/>
        <v>1.81</v>
      </c>
      <c r="J208" s="14">
        <v>6.01</v>
      </c>
      <c r="K208" s="109">
        <f t="shared" si="5"/>
        <v>14.48</v>
      </c>
      <c r="L208" s="115"/>
    </row>
    <row r="209" spans="1:12" ht="36" customHeight="1">
      <c r="A209" s="114"/>
      <c r="B209" s="107">
        <f>'Tax Invoice'!D205</f>
        <v>2</v>
      </c>
      <c r="C209" s="10" t="s">
        <v>841</v>
      </c>
      <c r="D209" s="10" t="s">
        <v>841</v>
      </c>
      <c r="E209" s="118" t="s">
        <v>28</v>
      </c>
      <c r="F209" s="139" t="s">
        <v>212</v>
      </c>
      <c r="G209" s="140"/>
      <c r="H209" s="11" t="s">
        <v>842</v>
      </c>
      <c r="I209" s="14">
        <f t="shared" si="4"/>
        <v>1.81</v>
      </c>
      <c r="J209" s="14">
        <v>6.01</v>
      </c>
      <c r="K209" s="109">
        <f t="shared" si="5"/>
        <v>3.62</v>
      </c>
      <c r="L209" s="115"/>
    </row>
    <row r="210" spans="1:12" ht="36" customHeight="1">
      <c r="A210" s="114"/>
      <c r="B210" s="107">
        <f>'Tax Invoice'!D206</f>
        <v>2</v>
      </c>
      <c r="C210" s="10" t="s">
        <v>841</v>
      </c>
      <c r="D210" s="10" t="s">
        <v>841</v>
      </c>
      <c r="E210" s="118" t="s">
        <v>28</v>
      </c>
      <c r="F210" s="139" t="s">
        <v>310</v>
      </c>
      <c r="G210" s="140"/>
      <c r="H210" s="11" t="s">
        <v>842</v>
      </c>
      <c r="I210" s="14">
        <f t="shared" si="4"/>
        <v>1.81</v>
      </c>
      <c r="J210" s="14">
        <v>6.01</v>
      </c>
      <c r="K210" s="109">
        <f t="shared" si="5"/>
        <v>3.62</v>
      </c>
      <c r="L210" s="115"/>
    </row>
    <row r="211" spans="1:12" ht="36" customHeight="1">
      <c r="A211" s="114"/>
      <c r="B211" s="107">
        <f>'Tax Invoice'!D207</f>
        <v>2</v>
      </c>
      <c r="C211" s="10" t="s">
        <v>841</v>
      </c>
      <c r="D211" s="10" t="s">
        <v>841</v>
      </c>
      <c r="E211" s="118" t="s">
        <v>28</v>
      </c>
      <c r="F211" s="139" t="s">
        <v>270</v>
      </c>
      <c r="G211" s="140"/>
      <c r="H211" s="11" t="s">
        <v>842</v>
      </c>
      <c r="I211" s="14">
        <f t="shared" si="4"/>
        <v>1.81</v>
      </c>
      <c r="J211" s="14">
        <v>6.01</v>
      </c>
      <c r="K211" s="109">
        <f t="shared" si="5"/>
        <v>3.62</v>
      </c>
      <c r="L211" s="115"/>
    </row>
    <row r="212" spans="1:12" ht="36" customHeight="1">
      <c r="A212" s="114"/>
      <c r="B212" s="107">
        <f>'Tax Invoice'!D208</f>
        <v>2</v>
      </c>
      <c r="C212" s="10" t="s">
        <v>841</v>
      </c>
      <c r="D212" s="10" t="s">
        <v>841</v>
      </c>
      <c r="E212" s="118" t="s">
        <v>29</v>
      </c>
      <c r="F212" s="139" t="s">
        <v>212</v>
      </c>
      <c r="G212" s="140"/>
      <c r="H212" s="11" t="s">
        <v>842</v>
      </c>
      <c r="I212" s="14">
        <f t="shared" si="4"/>
        <v>1.81</v>
      </c>
      <c r="J212" s="14">
        <v>6.01</v>
      </c>
      <c r="K212" s="109">
        <f t="shared" si="5"/>
        <v>3.62</v>
      </c>
      <c r="L212" s="115"/>
    </row>
    <row r="213" spans="1:12" ht="36" customHeight="1">
      <c r="A213" s="114"/>
      <c r="B213" s="107">
        <f>'Tax Invoice'!D209</f>
        <v>2</v>
      </c>
      <c r="C213" s="10" t="s">
        <v>841</v>
      </c>
      <c r="D213" s="10" t="s">
        <v>841</v>
      </c>
      <c r="E213" s="118" t="s">
        <v>29</v>
      </c>
      <c r="F213" s="139" t="s">
        <v>265</v>
      </c>
      <c r="G213" s="140"/>
      <c r="H213" s="11" t="s">
        <v>842</v>
      </c>
      <c r="I213" s="14">
        <f t="shared" si="4"/>
        <v>1.81</v>
      </c>
      <c r="J213" s="14">
        <v>6.01</v>
      </c>
      <c r="K213" s="109">
        <f t="shared" si="5"/>
        <v>3.62</v>
      </c>
      <c r="L213" s="115"/>
    </row>
    <row r="214" spans="1:12" ht="36" customHeight="1">
      <c r="A214" s="114"/>
      <c r="B214" s="107">
        <f>'Tax Invoice'!D210</f>
        <v>2</v>
      </c>
      <c r="C214" s="10" t="s">
        <v>841</v>
      </c>
      <c r="D214" s="10" t="s">
        <v>841</v>
      </c>
      <c r="E214" s="118" t="s">
        <v>29</v>
      </c>
      <c r="F214" s="139" t="s">
        <v>270</v>
      </c>
      <c r="G214" s="140"/>
      <c r="H214" s="11" t="s">
        <v>842</v>
      </c>
      <c r="I214" s="14">
        <f t="shared" ref="I214:I269" si="6">ROUNDUP(J214*$N$1,2)</f>
        <v>1.81</v>
      </c>
      <c r="J214" s="14">
        <v>6.01</v>
      </c>
      <c r="K214" s="109">
        <f t="shared" ref="K214:K269" si="7">I214*B214</f>
        <v>3.62</v>
      </c>
      <c r="L214" s="115"/>
    </row>
    <row r="215" spans="1:12" ht="36" customHeight="1">
      <c r="A215" s="114"/>
      <c r="B215" s="107">
        <f>'Tax Invoice'!D211</f>
        <v>2</v>
      </c>
      <c r="C215" s="10" t="s">
        <v>841</v>
      </c>
      <c r="D215" s="10" t="s">
        <v>841</v>
      </c>
      <c r="E215" s="118" t="s">
        <v>29</v>
      </c>
      <c r="F215" s="139" t="s">
        <v>311</v>
      </c>
      <c r="G215" s="140"/>
      <c r="H215" s="11" t="s">
        <v>842</v>
      </c>
      <c r="I215" s="14">
        <f t="shared" si="6"/>
        <v>1.81</v>
      </c>
      <c r="J215" s="14">
        <v>6.01</v>
      </c>
      <c r="K215" s="109">
        <f t="shared" si="7"/>
        <v>3.62</v>
      </c>
      <c r="L215" s="115"/>
    </row>
    <row r="216" spans="1:12" ht="12.75" customHeight="1">
      <c r="A216" s="114"/>
      <c r="B216" s="107">
        <f>'Tax Invoice'!D212</f>
        <v>20</v>
      </c>
      <c r="C216" s="10" t="s">
        <v>843</v>
      </c>
      <c r="D216" s="10" t="s">
        <v>843</v>
      </c>
      <c r="E216" s="118" t="s">
        <v>23</v>
      </c>
      <c r="F216" s="139"/>
      <c r="G216" s="140"/>
      <c r="H216" s="11" t="s">
        <v>844</v>
      </c>
      <c r="I216" s="14">
        <f t="shared" si="6"/>
        <v>1.28</v>
      </c>
      <c r="J216" s="14">
        <v>4.26</v>
      </c>
      <c r="K216" s="109">
        <f t="shared" si="7"/>
        <v>25.6</v>
      </c>
      <c r="L216" s="115"/>
    </row>
    <row r="217" spans="1:12" ht="12.75" customHeight="1">
      <c r="A217" s="114"/>
      <c r="B217" s="107">
        <f>'Tax Invoice'!D213</f>
        <v>20</v>
      </c>
      <c r="C217" s="10" t="s">
        <v>843</v>
      </c>
      <c r="D217" s="10" t="s">
        <v>843</v>
      </c>
      <c r="E217" s="118" t="s">
        <v>651</v>
      </c>
      <c r="F217" s="139"/>
      <c r="G217" s="140"/>
      <c r="H217" s="11" t="s">
        <v>844</v>
      </c>
      <c r="I217" s="14">
        <f t="shared" si="6"/>
        <v>1.28</v>
      </c>
      <c r="J217" s="14">
        <v>4.26</v>
      </c>
      <c r="K217" s="109">
        <f t="shared" si="7"/>
        <v>25.6</v>
      </c>
      <c r="L217" s="115"/>
    </row>
    <row r="218" spans="1:12" ht="12.75" customHeight="1">
      <c r="A218" s="114"/>
      <c r="B218" s="107">
        <f>'Tax Invoice'!D214</f>
        <v>20</v>
      </c>
      <c r="C218" s="10" t="s">
        <v>843</v>
      </c>
      <c r="D218" s="10" t="s">
        <v>843</v>
      </c>
      <c r="E218" s="118" t="s">
        <v>25</v>
      </c>
      <c r="F218" s="139"/>
      <c r="G218" s="140"/>
      <c r="H218" s="11" t="s">
        <v>844</v>
      </c>
      <c r="I218" s="14">
        <f t="shared" si="6"/>
        <v>1.28</v>
      </c>
      <c r="J218" s="14">
        <v>4.26</v>
      </c>
      <c r="K218" s="109">
        <f t="shared" si="7"/>
        <v>25.6</v>
      </c>
      <c r="L218" s="115"/>
    </row>
    <row r="219" spans="1:12" ht="12.75" customHeight="1">
      <c r="A219" s="114"/>
      <c r="B219" s="107">
        <f>'Tax Invoice'!D215</f>
        <v>20</v>
      </c>
      <c r="C219" s="10" t="s">
        <v>843</v>
      </c>
      <c r="D219" s="10" t="s">
        <v>843</v>
      </c>
      <c r="E219" s="118" t="s">
        <v>67</v>
      </c>
      <c r="F219" s="139"/>
      <c r="G219" s="140"/>
      <c r="H219" s="11" t="s">
        <v>844</v>
      </c>
      <c r="I219" s="14">
        <f t="shared" si="6"/>
        <v>1.28</v>
      </c>
      <c r="J219" s="14">
        <v>4.26</v>
      </c>
      <c r="K219" s="109">
        <f t="shared" si="7"/>
        <v>25.6</v>
      </c>
      <c r="L219" s="115"/>
    </row>
    <row r="220" spans="1:12" ht="12.75" customHeight="1">
      <c r="A220" s="114"/>
      <c r="B220" s="107">
        <f>'Tax Invoice'!D216</f>
        <v>20</v>
      </c>
      <c r="C220" s="10" t="s">
        <v>843</v>
      </c>
      <c r="D220" s="10" t="s">
        <v>843</v>
      </c>
      <c r="E220" s="118" t="s">
        <v>26</v>
      </c>
      <c r="F220" s="139"/>
      <c r="G220" s="140"/>
      <c r="H220" s="11" t="s">
        <v>844</v>
      </c>
      <c r="I220" s="14">
        <f t="shared" si="6"/>
        <v>1.28</v>
      </c>
      <c r="J220" s="14">
        <v>4.26</v>
      </c>
      <c r="K220" s="109">
        <f t="shared" si="7"/>
        <v>25.6</v>
      </c>
      <c r="L220" s="115"/>
    </row>
    <row r="221" spans="1:12" ht="24" customHeight="1">
      <c r="A221" s="114"/>
      <c r="B221" s="107">
        <f>'Tax Invoice'!D217</f>
        <v>10</v>
      </c>
      <c r="C221" s="10" t="s">
        <v>845</v>
      </c>
      <c r="D221" s="10" t="s">
        <v>934</v>
      </c>
      <c r="E221" s="118" t="s">
        <v>846</v>
      </c>
      <c r="F221" s="139" t="s">
        <v>273</v>
      </c>
      <c r="G221" s="140"/>
      <c r="H221" s="11" t="s">
        <v>847</v>
      </c>
      <c r="I221" s="14">
        <f t="shared" si="6"/>
        <v>1.5</v>
      </c>
      <c r="J221" s="14">
        <v>4.9800000000000004</v>
      </c>
      <c r="K221" s="109">
        <f t="shared" si="7"/>
        <v>15</v>
      </c>
      <c r="L221" s="115"/>
    </row>
    <row r="222" spans="1:12" ht="24" customHeight="1">
      <c r="A222" s="114"/>
      <c r="B222" s="107">
        <f>'Tax Invoice'!D218</f>
        <v>10</v>
      </c>
      <c r="C222" s="10" t="s">
        <v>845</v>
      </c>
      <c r="D222" s="10" t="s">
        <v>934</v>
      </c>
      <c r="E222" s="118" t="s">
        <v>846</v>
      </c>
      <c r="F222" s="139" t="s">
        <v>272</v>
      </c>
      <c r="G222" s="140"/>
      <c r="H222" s="11" t="s">
        <v>847</v>
      </c>
      <c r="I222" s="14">
        <f t="shared" si="6"/>
        <v>1.5</v>
      </c>
      <c r="J222" s="14">
        <v>4.9800000000000004</v>
      </c>
      <c r="K222" s="109">
        <f t="shared" si="7"/>
        <v>15</v>
      </c>
      <c r="L222" s="115"/>
    </row>
    <row r="223" spans="1:12" ht="24" customHeight="1">
      <c r="A223" s="114"/>
      <c r="B223" s="107">
        <f>'Tax Invoice'!D219</f>
        <v>10</v>
      </c>
      <c r="C223" s="10" t="s">
        <v>845</v>
      </c>
      <c r="D223" s="10" t="s">
        <v>934</v>
      </c>
      <c r="E223" s="118" t="s">
        <v>848</v>
      </c>
      <c r="F223" s="139" t="s">
        <v>273</v>
      </c>
      <c r="G223" s="140"/>
      <c r="H223" s="11" t="s">
        <v>847</v>
      </c>
      <c r="I223" s="14">
        <f t="shared" si="6"/>
        <v>1.5</v>
      </c>
      <c r="J223" s="14">
        <v>4.9800000000000004</v>
      </c>
      <c r="K223" s="109">
        <f t="shared" si="7"/>
        <v>15</v>
      </c>
      <c r="L223" s="115"/>
    </row>
    <row r="224" spans="1:12" ht="24" customHeight="1">
      <c r="A224" s="114"/>
      <c r="B224" s="107">
        <f>'Tax Invoice'!D220</f>
        <v>10</v>
      </c>
      <c r="C224" s="10" t="s">
        <v>845</v>
      </c>
      <c r="D224" s="10" t="s">
        <v>934</v>
      </c>
      <c r="E224" s="118" t="s">
        <v>848</v>
      </c>
      <c r="F224" s="139" t="s">
        <v>272</v>
      </c>
      <c r="G224" s="140"/>
      <c r="H224" s="11" t="s">
        <v>847</v>
      </c>
      <c r="I224" s="14">
        <f t="shared" si="6"/>
        <v>1.5</v>
      </c>
      <c r="J224" s="14">
        <v>4.9800000000000004</v>
      </c>
      <c r="K224" s="109">
        <f t="shared" si="7"/>
        <v>15</v>
      </c>
      <c r="L224" s="115"/>
    </row>
    <row r="225" spans="1:12" ht="36" customHeight="1">
      <c r="A225" s="114"/>
      <c r="B225" s="107">
        <f>'Tax Invoice'!D221</f>
        <v>5</v>
      </c>
      <c r="C225" s="10" t="s">
        <v>849</v>
      </c>
      <c r="D225" s="10" t="s">
        <v>935</v>
      </c>
      <c r="E225" s="118" t="s">
        <v>25</v>
      </c>
      <c r="F225" s="139"/>
      <c r="G225" s="140"/>
      <c r="H225" s="11" t="s">
        <v>850</v>
      </c>
      <c r="I225" s="14">
        <f t="shared" si="6"/>
        <v>3.9299999999999997</v>
      </c>
      <c r="J225" s="14">
        <v>13.09</v>
      </c>
      <c r="K225" s="109">
        <f t="shared" si="7"/>
        <v>19.649999999999999</v>
      </c>
      <c r="L225" s="115"/>
    </row>
    <row r="226" spans="1:12" ht="36" customHeight="1">
      <c r="A226" s="114"/>
      <c r="B226" s="107">
        <f>'Tax Invoice'!D222</f>
        <v>5</v>
      </c>
      <c r="C226" s="10" t="s">
        <v>849</v>
      </c>
      <c r="D226" s="10" t="s">
        <v>936</v>
      </c>
      <c r="E226" s="118" t="s">
        <v>26</v>
      </c>
      <c r="F226" s="139"/>
      <c r="G226" s="140"/>
      <c r="H226" s="11" t="s">
        <v>850</v>
      </c>
      <c r="I226" s="14">
        <f t="shared" si="6"/>
        <v>4.3899999999999997</v>
      </c>
      <c r="J226" s="14">
        <v>14.61</v>
      </c>
      <c r="K226" s="109">
        <f t="shared" si="7"/>
        <v>21.95</v>
      </c>
      <c r="L226" s="115"/>
    </row>
    <row r="227" spans="1:12" ht="48" customHeight="1">
      <c r="A227" s="114"/>
      <c r="B227" s="107">
        <f>'Tax Invoice'!D223</f>
        <v>5</v>
      </c>
      <c r="C227" s="10" t="s">
        <v>851</v>
      </c>
      <c r="D227" s="10" t="s">
        <v>937</v>
      </c>
      <c r="E227" s="118" t="s">
        <v>239</v>
      </c>
      <c r="F227" s="139" t="s">
        <v>25</v>
      </c>
      <c r="G227" s="140"/>
      <c r="H227" s="11" t="s">
        <v>852</v>
      </c>
      <c r="I227" s="14">
        <f t="shared" si="6"/>
        <v>4.51</v>
      </c>
      <c r="J227" s="14">
        <v>15.02</v>
      </c>
      <c r="K227" s="109">
        <f t="shared" si="7"/>
        <v>22.549999999999997</v>
      </c>
      <c r="L227" s="115"/>
    </row>
    <row r="228" spans="1:12" ht="48" customHeight="1">
      <c r="A228" s="114"/>
      <c r="B228" s="107">
        <f>'Tax Invoice'!D224</f>
        <v>5</v>
      </c>
      <c r="C228" s="10" t="s">
        <v>851</v>
      </c>
      <c r="D228" s="10" t="s">
        <v>938</v>
      </c>
      <c r="E228" s="118" t="s">
        <v>239</v>
      </c>
      <c r="F228" s="139" t="s">
        <v>26</v>
      </c>
      <c r="G228" s="140"/>
      <c r="H228" s="11" t="s">
        <v>852</v>
      </c>
      <c r="I228" s="14">
        <f t="shared" si="6"/>
        <v>4.8</v>
      </c>
      <c r="J228" s="14">
        <v>15.98</v>
      </c>
      <c r="K228" s="109">
        <f t="shared" si="7"/>
        <v>24</v>
      </c>
      <c r="L228" s="115"/>
    </row>
    <row r="229" spans="1:12" ht="36" customHeight="1">
      <c r="A229" s="114"/>
      <c r="B229" s="107">
        <f>'Tax Invoice'!D225</f>
        <v>4</v>
      </c>
      <c r="C229" s="10" t="s">
        <v>853</v>
      </c>
      <c r="D229" s="10" t="s">
        <v>939</v>
      </c>
      <c r="E229" s="118" t="s">
        <v>239</v>
      </c>
      <c r="F229" s="139" t="s">
        <v>25</v>
      </c>
      <c r="G229" s="140"/>
      <c r="H229" s="11" t="s">
        <v>854</v>
      </c>
      <c r="I229" s="14">
        <f t="shared" si="6"/>
        <v>3.2899999999999996</v>
      </c>
      <c r="J229" s="14">
        <v>10.95</v>
      </c>
      <c r="K229" s="109">
        <f t="shared" si="7"/>
        <v>13.159999999999998</v>
      </c>
      <c r="L229" s="115"/>
    </row>
    <row r="230" spans="1:12" ht="36" customHeight="1">
      <c r="A230" s="114"/>
      <c r="B230" s="107">
        <f>'Tax Invoice'!D226</f>
        <v>4</v>
      </c>
      <c r="C230" s="10" t="s">
        <v>853</v>
      </c>
      <c r="D230" s="10" t="s">
        <v>940</v>
      </c>
      <c r="E230" s="118" t="s">
        <v>239</v>
      </c>
      <c r="F230" s="139" t="s">
        <v>26</v>
      </c>
      <c r="G230" s="140"/>
      <c r="H230" s="11" t="s">
        <v>854</v>
      </c>
      <c r="I230" s="14">
        <f t="shared" si="6"/>
        <v>3.5599999999999996</v>
      </c>
      <c r="J230" s="14">
        <v>11.84</v>
      </c>
      <c r="K230" s="109">
        <f t="shared" si="7"/>
        <v>14.239999999999998</v>
      </c>
      <c r="L230" s="115"/>
    </row>
    <row r="231" spans="1:12" ht="36" customHeight="1">
      <c r="A231" s="114"/>
      <c r="B231" s="107">
        <f>'Tax Invoice'!D227</f>
        <v>2</v>
      </c>
      <c r="C231" s="10" t="s">
        <v>855</v>
      </c>
      <c r="D231" s="10" t="s">
        <v>941</v>
      </c>
      <c r="E231" s="118" t="s">
        <v>856</v>
      </c>
      <c r="F231" s="139"/>
      <c r="G231" s="140"/>
      <c r="H231" s="11" t="s">
        <v>857</v>
      </c>
      <c r="I231" s="14">
        <f t="shared" si="6"/>
        <v>6.42</v>
      </c>
      <c r="J231" s="14">
        <v>21.39</v>
      </c>
      <c r="K231" s="109">
        <f t="shared" si="7"/>
        <v>12.84</v>
      </c>
      <c r="L231" s="115"/>
    </row>
    <row r="232" spans="1:12" ht="24" customHeight="1">
      <c r="A232" s="114"/>
      <c r="B232" s="107">
        <f>'Tax Invoice'!D228</f>
        <v>4</v>
      </c>
      <c r="C232" s="10" t="s">
        <v>858</v>
      </c>
      <c r="D232" s="10" t="s">
        <v>942</v>
      </c>
      <c r="E232" s="118" t="s">
        <v>25</v>
      </c>
      <c r="F232" s="139"/>
      <c r="G232" s="140"/>
      <c r="H232" s="11" t="s">
        <v>859</v>
      </c>
      <c r="I232" s="14">
        <f t="shared" si="6"/>
        <v>2.7899999999999996</v>
      </c>
      <c r="J232" s="14">
        <v>9.27</v>
      </c>
      <c r="K232" s="109">
        <f t="shared" si="7"/>
        <v>11.159999999999998</v>
      </c>
      <c r="L232" s="115"/>
    </row>
    <row r="233" spans="1:12" ht="36" customHeight="1">
      <c r="A233" s="114"/>
      <c r="B233" s="107">
        <f>'Tax Invoice'!D229</f>
        <v>2</v>
      </c>
      <c r="C233" s="10" t="s">
        <v>860</v>
      </c>
      <c r="D233" s="10" t="s">
        <v>943</v>
      </c>
      <c r="E233" s="118" t="s">
        <v>861</v>
      </c>
      <c r="F233" s="139"/>
      <c r="G233" s="140"/>
      <c r="H233" s="11" t="s">
        <v>862</v>
      </c>
      <c r="I233" s="14">
        <f t="shared" si="6"/>
        <v>6.21</v>
      </c>
      <c r="J233" s="14">
        <v>20.67</v>
      </c>
      <c r="K233" s="109">
        <f t="shared" si="7"/>
        <v>12.42</v>
      </c>
      <c r="L233" s="115"/>
    </row>
    <row r="234" spans="1:12" ht="36" customHeight="1">
      <c r="A234" s="114"/>
      <c r="B234" s="107">
        <f>'Tax Invoice'!D230</f>
        <v>2</v>
      </c>
      <c r="C234" s="10" t="s">
        <v>860</v>
      </c>
      <c r="D234" s="10" t="s">
        <v>944</v>
      </c>
      <c r="E234" s="118" t="s">
        <v>863</v>
      </c>
      <c r="F234" s="139"/>
      <c r="G234" s="140"/>
      <c r="H234" s="11" t="s">
        <v>862</v>
      </c>
      <c r="I234" s="14">
        <f t="shared" si="6"/>
        <v>6.79</v>
      </c>
      <c r="J234" s="14">
        <v>22.63</v>
      </c>
      <c r="K234" s="109">
        <f t="shared" si="7"/>
        <v>13.58</v>
      </c>
      <c r="L234" s="115"/>
    </row>
    <row r="235" spans="1:12" ht="24" customHeight="1">
      <c r="A235" s="114"/>
      <c r="B235" s="107">
        <f>'Tax Invoice'!D231</f>
        <v>15</v>
      </c>
      <c r="C235" s="10" t="s">
        <v>864</v>
      </c>
      <c r="D235" s="10" t="s">
        <v>864</v>
      </c>
      <c r="E235" s="118" t="s">
        <v>26</v>
      </c>
      <c r="F235" s="139" t="s">
        <v>272</v>
      </c>
      <c r="G235" s="140"/>
      <c r="H235" s="11" t="s">
        <v>865</v>
      </c>
      <c r="I235" s="14">
        <f t="shared" si="6"/>
        <v>1.66</v>
      </c>
      <c r="J235" s="14">
        <v>5.51</v>
      </c>
      <c r="K235" s="109">
        <f t="shared" si="7"/>
        <v>24.9</v>
      </c>
      <c r="L235" s="115"/>
    </row>
    <row r="236" spans="1:12" ht="24" customHeight="1">
      <c r="A236" s="114"/>
      <c r="B236" s="107">
        <f>'Tax Invoice'!D232</f>
        <v>1</v>
      </c>
      <c r="C236" s="10" t="s">
        <v>866</v>
      </c>
      <c r="D236" s="10" t="s">
        <v>866</v>
      </c>
      <c r="E236" s="118" t="s">
        <v>272</v>
      </c>
      <c r="F236" s="139"/>
      <c r="G236" s="140"/>
      <c r="H236" s="11" t="s">
        <v>867</v>
      </c>
      <c r="I236" s="14">
        <f t="shared" si="6"/>
        <v>1.07</v>
      </c>
      <c r="J236" s="14">
        <v>3.55</v>
      </c>
      <c r="K236" s="109">
        <f t="shared" si="7"/>
        <v>1.07</v>
      </c>
      <c r="L236" s="115"/>
    </row>
    <row r="237" spans="1:12" ht="24" customHeight="1">
      <c r="A237" s="114"/>
      <c r="B237" s="107">
        <f>'Tax Invoice'!D233</f>
        <v>5</v>
      </c>
      <c r="C237" s="10" t="s">
        <v>868</v>
      </c>
      <c r="D237" s="10" t="s">
        <v>868</v>
      </c>
      <c r="E237" s="118"/>
      <c r="F237" s="139"/>
      <c r="G237" s="140"/>
      <c r="H237" s="11" t="s">
        <v>869</v>
      </c>
      <c r="I237" s="14">
        <f t="shared" si="6"/>
        <v>0.34</v>
      </c>
      <c r="J237" s="14">
        <v>1.1200000000000001</v>
      </c>
      <c r="K237" s="109">
        <f t="shared" si="7"/>
        <v>1.7000000000000002</v>
      </c>
      <c r="L237" s="115"/>
    </row>
    <row r="238" spans="1:12" ht="24" customHeight="1">
      <c r="A238" s="114"/>
      <c r="B238" s="107">
        <f>'Tax Invoice'!D234</f>
        <v>5</v>
      </c>
      <c r="C238" s="10" t="s">
        <v>870</v>
      </c>
      <c r="D238" s="10" t="s">
        <v>870</v>
      </c>
      <c r="E238" s="118"/>
      <c r="F238" s="139"/>
      <c r="G238" s="140"/>
      <c r="H238" s="11" t="s">
        <v>871</v>
      </c>
      <c r="I238" s="14">
        <f t="shared" si="6"/>
        <v>0.43</v>
      </c>
      <c r="J238" s="14">
        <v>1.41</v>
      </c>
      <c r="K238" s="109">
        <f t="shared" si="7"/>
        <v>2.15</v>
      </c>
      <c r="L238" s="115"/>
    </row>
    <row r="239" spans="1:12" ht="24" customHeight="1">
      <c r="A239" s="114"/>
      <c r="B239" s="107">
        <f>'Tax Invoice'!D235</f>
        <v>1</v>
      </c>
      <c r="C239" s="10" t="s">
        <v>872</v>
      </c>
      <c r="D239" s="10" t="s">
        <v>872</v>
      </c>
      <c r="E239" s="118" t="s">
        <v>273</v>
      </c>
      <c r="F239" s="139"/>
      <c r="G239" s="140"/>
      <c r="H239" s="11" t="s">
        <v>873</v>
      </c>
      <c r="I239" s="14">
        <f t="shared" si="6"/>
        <v>1.04</v>
      </c>
      <c r="J239" s="14">
        <v>3.46</v>
      </c>
      <c r="K239" s="109">
        <f t="shared" si="7"/>
        <v>1.04</v>
      </c>
      <c r="L239" s="115"/>
    </row>
    <row r="240" spans="1:12" ht="24" customHeight="1">
      <c r="A240" s="114"/>
      <c r="B240" s="107">
        <f>'Tax Invoice'!D236</f>
        <v>1</v>
      </c>
      <c r="C240" s="10" t="s">
        <v>872</v>
      </c>
      <c r="D240" s="10" t="s">
        <v>872</v>
      </c>
      <c r="E240" s="118" t="s">
        <v>673</v>
      </c>
      <c r="F240" s="139"/>
      <c r="G240" s="140"/>
      <c r="H240" s="11" t="s">
        <v>873</v>
      </c>
      <c r="I240" s="14">
        <f t="shared" si="6"/>
        <v>1.04</v>
      </c>
      <c r="J240" s="14">
        <v>3.46</v>
      </c>
      <c r="K240" s="109">
        <f t="shared" si="7"/>
        <v>1.04</v>
      </c>
      <c r="L240" s="115"/>
    </row>
    <row r="241" spans="1:12" ht="24" customHeight="1">
      <c r="A241" s="114"/>
      <c r="B241" s="107">
        <f>'Tax Invoice'!D237</f>
        <v>1</v>
      </c>
      <c r="C241" s="10" t="s">
        <v>872</v>
      </c>
      <c r="D241" s="10" t="s">
        <v>872</v>
      </c>
      <c r="E241" s="118" t="s">
        <v>271</v>
      </c>
      <c r="F241" s="139"/>
      <c r="G241" s="140"/>
      <c r="H241" s="11" t="s">
        <v>873</v>
      </c>
      <c r="I241" s="14">
        <f t="shared" si="6"/>
        <v>1.04</v>
      </c>
      <c r="J241" s="14">
        <v>3.46</v>
      </c>
      <c r="K241" s="109">
        <f t="shared" si="7"/>
        <v>1.04</v>
      </c>
      <c r="L241" s="115"/>
    </row>
    <row r="242" spans="1:12" ht="24" customHeight="1">
      <c r="A242" s="114"/>
      <c r="B242" s="107">
        <f>'Tax Invoice'!D238</f>
        <v>2</v>
      </c>
      <c r="C242" s="10" t="s">
        <v>872</v>
      </c>
      <c r="D242" s="10" t="s">
        <v>872</v>
      </c>
      <c r="E242" s="118" t="s">
        <v>272</v>
      </c>
      <c r="F242" s="139"/>
      <c r="G242" s="140"/>
      <c r="H242" s="11" t="s">
        <v>873</v>
      </c>
      <c r="I242" s="14">
        <f t="shared" si="6"/>
        <v>1.04</v>
      </c>
      <c r="J242" s="14">
        <v>3.46</v>
      </c>
      <c r="K242" s="109">
        <f t="shared" si="7"/>
        <v>2.08</v>
      </c>
      <c r="L242" s="115"/>
    </row>
    <row r="243" spans="1:12" ht="24" customHeight="1">
      <c r="A243" s="114"/>
      <c r="B243" s="107">
        <f>'Tax Invoice'!D239</f>
        <v>1</v>
      </c>
      <c r="C243" s="10" t="s">
        <v>874</v>
      </c>
      <c r="D243" s="10" t="s">
        <v>874</v>
      </c>
      <c r="E243" s="118" t="s">
        <v>273</v>
      </c>
      <c r="F243" s="139"/>
      <c r="G243" s="140"/>
      <c r="H243" s="11" t="s">
        <v>875</v>
      </c>
      <c r="I243" s="14">
        <f t="shared" si="6"/>
        <v>1.05</v>
      </c>
      <c r="J243" s="14">
        <v>3.5</v>
      </c>
      <c r="K243" s="109">
        <f t="shared" si="7"/>
        <v>1.05</v>
      </c>
      <c r="L243" s="115"/>
    </row>
    <row r="244" spans="1:12" ht="24" customHeight="1">
      <c r="A244" s="114"/>
      <c r="B244" s="107">
        <f>'Tax Invoice'!D240</f>
        <v>1</v>
      </c>
      <c r="C244" s="10" t="s">
        <v>874</v>
      </c>
      <c r="D244" s="10" t="s">
        <v>874</v>
      </c>
      <c r="E244" s="118" t="s">
        <v>673</v>
      </c>
      <c r="F244" s="139"/>
      <c r="G244" s="140"/>
      <c r="H244" s="11" t="s">
        <v>875</v>
      </c>
      <c r="I244" s="14">
        <f t="shared" si="6"/>
        <v>1.05</v>
      </c>
      <c r="J244" s="14">
        <v>3.5</v>
      </c>
      <c r="K244" s="109">
        <f t="shared" si="7"/>
        <v>1.05</v>
      </c>
      <c r="L244" s="115"/>
    </row>
    <row r="245" spans="1:12" ht="24" customHeight="1">
      <c r="A245" s="114"/>
      <c r="B245" s="107">
        <f>'Tax Invoice'!D241</f>
        <v>1</v>
      </c>
      <c r="C245" s="10" t="s">
        <v>874</v>
      </c>
      <c r="D245" s="10" t="s">
        <v>874</v>
      </c>
      <c r="E245" s="118" t="s">
        <v>271</v>
      </c>
      <c r="F245" s="139"/>
      <c r="G245" s="140"/>
      <c r="H245" s="11" t="s">
        <v>875</v>
      </c>
      <c r="I245" s="14">
        <f t="shared" si="6"/>
        <v>1.05</v>
      </c>
      <c r="J245" s="14">
        <v>3.5</v>
      </c>
      <c r="K245" s="109">
        <f t="shared" si="7"/>
        <v>1.05</v>
      </c>
      <c r="L245" s="115"/>
    </row>
    <row r="246" spans="1:12" ht="24" customHeight="1">
      <c r="A246" s="114"/>
      <c r="B246" s="107">
        <f>'Tax Invoice'!D242</f>
        <v>1</v>
      </c>
      <c r="C246" s="10" t="s">
        <v>876</v>
      </c>
      <c r="D246" s="10" t="s">
        <v>876</v>
      </c>
      <c r="E246" s="118" t="s">
        <v>273</v>
      </c>
      <c r="F246" s="139"/>
      <c r="G246" s="140"/>
      <c r="H246" s="11" t="s">
        <v>877</v>
      </c>
      <c r="I246" s="14">
        <f t="shared" si="6"/>
        <v>1.24</v>
      </c>
      <c r="J246" s="14">
        <v>4.12</v>
      </c>
      <c r="K246" s="109">
        <f t="shared" si="7"/>
        <v>1.24</v>
      </c>
      <c r="L246" s="115"/>
    </row>
    <row r="247" spans="1:12" ht="24" customHeight="1">
      <c r="A247" s="114"/>
      <c r="B247" s="107">
        <f>'Tax Invoice'!D243</f>
        <v>1</v>
      </c>
      <c r="C247" s="10" t="s">
        <v>876</v>
      </c>
      <c r="D247" s="10" t="s">
        <v>876</v>
      </c>
      <c r="E247" s="118" t="s">
        <v>271</v>
      </c>
      <c r="F247" s="139"/>
      <c r="G247" s="140"/>
      <c r="H247" s="11" t="s">
        <v>877</v>
      </c>
      <c r="I247" s="14">
        <f t="shared" si="6"/>
        <v>1.24</v>
      </c>
      <c r="J247" s="14">
        <v>4.12</v>
      </c>
      <c r="K247" s="109">
        <f t="shared" si="7"/>
        <v>1.24</v>
      </c>
      <c r="L247" s="115"/>
    </row>
    <row r="248" spans="1:12" ht="24" customHeight="1">
      <c r="A248" s="114"/>
      <c r="B248" s="107">
        <f>'Tax Invoice'!D244</f>
        <v>5</v>
      </c>
      <c r="C248" s="10" t="s">
        <v>878</v>
      </c>
      <c r="D248" s="10" t="s">
        <v>878</v>
      </c>
      <c r="E248" s="118"/>
      <c r="F248" s="139"/>
      <c r="G248" s="140"/>
      <c r="H248" s="11" t="s">
        <v>879</v>
      </c>
      <c r="I248" s="14">
        <f t="shared" si="6"/>
        <v>0.33</v>
      </c>
      <c r="J248" s="14">
        <v>1.07</v>
      </c>
      <c r="K248" s="109">
        <f t="shared" si="7"/>
        <v>1.6500000000000001</v>
      </c>
      <c r="L248" s="115"/>
    </row>
    <row r="249" spans="1:12" ht="24" customHeight="1">
      <c r="A249" s="114"/>
      <c r="B249" s="107">
        <f>'Tax Invoice'!D245</f>
        <v>5</v>
      </c>
      <c r="C249" s="10" t="s">
        <v>880</v>
      </c>
      <c r="D249" s="10" t="s">
        <v>880</v>
      </c>
      <c r="E249" s="118" t="s">
        <v>110</v>
      </c>
      <c r="F249" s="139"/>
      <c r="G249" s="140"/>
      <c r="H249" s="11" t="s">
        <v>881</v>
      </c>
      <c r="I249" s="14">
        <f t="shared" si="6"/>
        <v>0.35000000000000003</v>
      </c>
      <c r="J249" s="14">
        <v>1.1399999999999999</v>
      </c>
      <c r="K249" s="109">
        <f t="shared" si="7"/>
        <v>1.7500000000000002</v>
      </c>
      <c r="L249" s="115"/>
    </row>
    <row r="250" spans="1:12" ht="24" customHeight="1">
      <c r="A250" s="114"/>
      <c r="B250" s="107">
        <f>'Tax Invoice'!D246</f>
        <v>2</v>
      </c>
      <c r="C250" s="10" t="s">
        <v>882</v>
      </c>
      <c r="D250" s="10" t="s">
        <v>882</v>
      </c>
      <c r="E250" s="118" t="s">
        <v>110</v>
      </c>
      <c r="F250" s="139"/>
      <c r="G250" s="140"/>
      <c r="H250" s="11" t="s">
        <v>883</v>
      </c>
      <c r="I250" s="14">
        <f t="shared" si="6"/>
        <v>0.35000000000000003</v>
      </c>
      <c r="J250" s="14">
        <v>1.1399999999999999</v>
      </c>
      <c r="K250" s="109">
        <f t="shared" si="7"/>
        <v>0.70000000000000007</v>
      </c>
      <c r="L250" s="115"/>
    </row>
    <row r="251" spans="1:12" ht="24" customHeight="1">
      <c r="A251" s="114"/>
      <c r="B251" s="107">
        <f>'Tax Invoice'!D247</f>
        <v>5</v>
      </c>
      <c r="C251" s="10" t="s">
        <v>884</v>
      </c>
      <c r="D251" s="10" t="s">
        <v>884</v>
      </c>
      <c r="E251" s="118" t="s">
        <v>107</v>
      </c>
      <c r="F251" s="139"/>
      <c r="G251" s="140"/>
      <c r="H251" s="11" t="s">
        <v>885</v>
      </c>
      <c r="I251" s="14">
        <f t="shared" si="6"/>
        <v>1.98</v>
      </c>
      <c r="J251" s="14">
        <v>6.6</v>
      </c>
      <c r="K251" s="109">
        <f t="shared" si="7"/>
        <v>9.9</v>
      </c>
      <c r="L251" s="115"/>
    </row>
    <row r="252" spans="1:12" ht="24" customHeight="1">
      <c r="A252" s="114"/>
      <c r="B252" s="107">
        <f>'Tax Invoice'!D248</f>
        <v>2</v>
      </c>
      <c r="C252" s="10" t="s">
        <v>884</v>
      </c>
      <c r="D252" s="10" t="s">
        <v>884</v>
      </c>
      <c r="E252" s="118" t="s">
        <v>210</v>
      </c>
      <c r="F252" s="139"/>
      <c r="G252" s="140"/>
      <c r="H252" s="11" t="s">
        <v>885</v>
      </c>
      <c r="I252" s="14">
        <f t="shared" si="6"/>
        <v>1.98</v>
      </c>
      <c r="J252" s="14">
        <v>6.6</v>
      </c>
      <c r="K252" s="109">
        <f t="shared" si="7"/>
        <v>3.96</v>
      </c>
      <c r="L252" s="115"/>
    </row>
    <row r="253" spans="1:12" ht="24" customHeight="1">
      <c r="A253" s="114"/>
      <c r="B253" s="107">
        <f>'Tax Invoice'!D249</f>
        <v>1</v>
      </c>
      <c r="C253" s="10" t="s">
        <v>884</v>
      </c>
      <c r="D253" s="10" t="s">
        <v>884</v>
      </c>
      <c r="E253" s="118" t="s">
        <v>213</v>
      </c>
      <c r="F253" s="139"/>
      <c r="G253" s="140"/>
      <c r="H253" s="11" t="s">
        <v>885</v>
      </c>
      <c r="I253" s="14">
        <f t="shared" si="6"/>
        <v>1.98</v>
      </c>
      <c r="J253" s="14">
        <v>6.6</v>
      </c>
      <c r="K253" s="109">
        <f t="shared" si="7"/>
        <v>1.98</v>
      </c>
      <c r="L253" s="115"/>
    </row>
    <row r="254" spans="1:12" ht="24" customHeight="1">
      <c r="A254" s="114"/>
      <c r="B254" s="107">
        <f>'Tax Invoice'!D250</f>
        <v>1</v>
      </c>
      <c r="C254" s="10" t="s">
        <v>884</v>
      </c>
      <c r="D254" s="10" t="s">
        <v>884</v>
      </c>
      <c r="E254" s="118" t="s">
        <v>270</v>
      </c>
      <c r="F254" s="139"/>
      <c r="G254" s="140"/>
      <c r="H254" s="11" t="s">
        <v>885</v>
      </c>
      <c r="I254" s="14">
        <f t="shared" si="6"/>
        <v>1.98</v>
      </c>
      <c r="J254" s="14">
        <v>6.6</v>
      </c>
      <c r="K254" s="109">
        <f t="shared" si="7"/>
        <v>1.98</v>
      </c>
      <c r="L254" s="115"/>
    </row>
    <row r="255" spans="1:12" ht="24" customHeight="1">
      <c r="A255" s="114"/>
      <c r="B255" s="107">
        <f>'Tax Invoice'!D251</f>
        <v>2</v>
      </c>
      <c r="C255" s="10" t="s">
        <v>886</v>
      </c>
      <c r="D255" s="10" t="s">
        <v>886</v>
      </c>
      <c r="E255" s="118" t="s">
        <v>107</v>
      </c>
      <c r="F255" s="139"/>
      <c r="G255" s="140"/>
      <c r="H255" s="11" t="s">
        <v>887</v>
      </c>
      <c r="I255" s="14">
        <f t="shared" si="6"/>
        <v>1.75</v>
      </c>
      <c r="J255" s="14">
        <v>5.81</v>
      </c>
      <c r="K255" s="109">
        <f t="shared" si="7"/>
        <v>3.5</v>
      </c>
      <c r="L255" s="115"/>
    </row>
    <row r="256" spans="1:12" ht="24" customHeight="1">
      <c r="A256" s="114"/>
      <c r="B256" s="107">
        <f>'Tax Invoice'!D252</f>
        <v>1</v>
      </c>
      <c r="C256" s="10" t="s">
        <v>888</v>
      </c>
      <c r="D256" s="10" t="s">
        <v>888</v>
      </c>
      <c r="E256" s="118" t="s">
        <v>210</v>
      </c>
      <c r="F256" s="139"/>
      <c r="G256" s="140"/>
      <c r="H256" s="11" t="s">
        <v>889</v>
      </c>
      <c r="I256" s="14">
        <f t="shared" si="6"/>
        <v>1.29</v>
      </c>
      <c r="J256" s="14">
        <v>4.28</v>
      </c>
      <c r="K256" s="109">
        <f t="shared" si="7"/>
        <v>1.29</v>
      </c>
      <c r="L256" s="115"/>
    </row>
    <row r="257" spans="1:12" ht="24" customHeight="1">
      <c r="A257" s="114"/>
      <c r="B257" s="107">
        <f>'Tax Invoice'!D253</f>
        <v>1</v>
      </c>
      <c r="C257" s="10" t="s">
        <v>888</v>
      </c>
      <c r="D257" s="10" t="s">
        <v>888</v>
      </c>
      <c r="E257" s="118" t="s">
        <v>263</v>
      </c>
      <c r="F257" s="139"/>
      <c r="G257" s="140"/>
      <c r="H257" s="11" t="s">
        <v>889</v>
      </c>
      <c r="I257" s="14">
        <f t="shared" si="6"/>
        <v>1.29</v>
      </c>
      <c r="J257" s="14">
        <v>4.28</v>
      </c>
      <c r="K257" s="109">
        <f t="shared" si="7"/>
        <v>1.29</v>
      </c>
      <c r="L257" s="115"/>
    </row>
    <row r="258" spans="1:12" ht="24" customHeight="1">
      <c r="A258" s="114"/>
      <c r="B258" s="107">
        <f>'Tax Invoice'!D254</f>
        <v>1</v>
      </c>
      <c r="C258" s="10" t="s">
        <v>888</v>
      </c>
      <c r="D258" s="10" t="s">
        <v>888</v>
      </c>
      <c r="E258" s="118" t="s">
        <v>270</v>
      </c>
      <c r="F258" s="139"/>
      <c r="G258" s="140"/>
      <c r="H258" s="11" t="s">
        <v>889</v>
      </c>
      <c r="I258" s="14">
        <f t="shared" si="6"/>
        <v>1.29</v>
      </c>
      <c r="J258" s="14">
        <v>4.28</v>
      </c>
      <c r="K258" s="109">
        <f t="shared" si="7"/>
        <v>1.29</v>
      </c>
      <c r="L258" s="115"/>
    </row>
    <row r="259" spans="1:12" ht="24" customHeight="1">
      <c r="A259" s="114"/>
      <c r="B259" s="107">
        <f>'Tax Invoice'!D255</f>
        <v>1</v>
      </c>
      <c r="C259" s="10" t="s">
        <v>888</v>
      </c>
      <c r="D259" s="10" t="s">
        <v>888</v>
      </c>
      <c r="E259" s="118" t="s">
        <v>311</v>
      </c>
      <c r="F259" s="139"/>
      <c r="G259" s="140"/>
      <c r="H259" s="11" t="s">
        <v>889</v>
      </c>
      <c r="I259" s="14">
        <f t="shared" si="6"/>
        <v>1.29</v>
      </c>
      <c r="J259" s="14">
        <v>4.28</v>
      </c>
      <c r="K259" s="109">
        <f t="shared" si="7"/>
        <v>1.29</v>
      </c>
      <c r="L259" s="115"/>
    </row>
    <row r="260" spans="1:12" ht="24" customHeight="1">
      <c r="A260" s="114"/>
      <c r="B260" s="107">
        <f>'Tax Invoice'!D256</f>
        <v>1</v>
      </c>
      <c r="C260" s="10" t="s">
        <v>890</v>
      </c>
      <c r="D260" s="10" t="s">
        <v>890</v>
      </c>
      <c r="E260" s="118" t="s">
        <v>268</v>
      </c>
      <c r="F260" s="139"/>
      <c r="G260" s="140"/>
      <c r="H260" s="11" t="s">
        <v>891</v>
      </c>
      <c r="I260" s="14">
        <f t="shared" si="6"/>
        <v>1.29</v>
      </c>
      <c r="J260" s="14">
        <v>4.28</v>
      </c>
      <c r="K260" s="109">
        <f t="shared" si="7"/>
        <v>1.29</v>
      </c>
      <c r="L260" s="115"/>
    </row>
    <row r="261" spans="1:12" ht="24" customHeight="1">
      <c r="A261" s="114"/>
      <c r="B261" s="107">
        <f>'Tax Invoice'!D257</f>
        <v>1</v>
      </c>
      <c r="C261" s="10" t="s">
        <v>890</v>
      </c>
      <c r="D261" s="10" t="s">
        <v>890</v>
      </c>
      <c r="E261" s="118" t="s">
        <v>269</v>
      </c>
      <c r="F261" s="139"/>
      <c r="G261" s="140"/>
      <c r="H261" s="11" t="s">
        <v>891</v>
      </c>
      <c r="I261" s="14">
        <f t="shared" si="6"/>
        <v>1.29</v>
      </c>
      <c r="J261" s="14">
        <v>4.28</v>
      </c>
      <c r="K261" s="109">
        <f t="shared" si="7"/>
        <v>1.29</v>
      </c>
      <c r="L261" s="115"/>
    </row>
    <row r="262" spans="1:12" ht="24" customHeight="1">
      <c r="A262" s="114"/>
      <c r="B262" s="107">
        <f>'Tax Invoice'!D258</f>
        <v>1</v>
      </c>
      <c r="C262" s="10" t="s">
        <v>890</v>
      </c>
      <c r="D262" s="10" t="s">
        <v>890</v>
      </c>
      <c r="E262" s="118" t="s">
        <v>270</v>
      </c>
      <c r="F262" s="139"/>
      <c r="G262" s="140"/>
      <c r="H262" s="11" t="s">
        <v>891</v>
      </c>
      <c r="I262" s="14">
        <f t="shared" si="6"/>
        <v>1.29</v>
      </c>
      <c r="J262" s="14">
        <v>4.28</v>
      </c>
      <c r="K262" s="109">
        <f t="shared" si="7"/>
        <v>1.29</v>
      </c>
      <c r="L262" s="115"/>
    </row>
    <row r="263" spans="1:12" ht="24" customHeight="1">
      <c r="A263" s="114"/>
      <c r="B263" s="107">
        <f>'Tax Invoice'!D259</f>
        <v>1</v>
      </c>
      <c r="C263" s="10" t="s">
        <v>890</v>
      </c>
      <c r="D263" s="10" t="s">
        <v>890</v>
      </c>
      <c r="E263" s="118" t="s">
        <v>311</v>
      </c>
      <c r="F263" s="139"/>
      <c r="G263" s="140"/>
      <c r="H263" s="11" t="s">
        <v>891</v>
      </c>
      <c r="I263" s="14">
        <f t="shared" si="6"/>
        <v>1.29</v>
      </c>
      <c r="J263" s="14">
        <v>4.28</v>
      </c>
      <c r="K263" s="109">
        <f t="shared" si="7"/>
        <v>1.29</v>
      </c>
      <c r="L263" s="115"/>
    </row>
    <row r="264" spans="1:12" ht="24" customHeight="1">
      <c r="A264" s="114"/>
      <c r="B264" s="107">
        <f>'Tax Invoice'!D260</f>
        <v>2</v>
      </c>
      <c r="C264" s="10" t="s">
        <v>892</v>
      </c>
      <c r="D264" s="10" t="s">
        <v>892</v>
      </c>
      <c r="E264" s="118" t="s">
        <v>107</v>
      </c>
      <c r="F264" s="139"/>
      <c r="G264" s="140"/>
      <c r="H264" s="11" t="s">
        <v>893</v>
      </c>
      <c r="I264" s="14">
        <f t="shared" si="6"/>
        <v>1.29</v>
      </c>
      <c r="J264" s="14">
        <v>4.28</v>
      </c>
      <c r="K264" s="109">
        <f t="shared" si="7"/>
        <v>2.58</v>
      </c>
      <c r="L264" s="115"/>
    </row>
    <row r="265" spans="1:12" ht="24" customHeight="1">
      <c r="A265" s="114"/>
      <c r="B265" s="107">
        <f>'Tax Invoice'!D261</f>
        <v>1</v>
      </c>
      <c r="C265" s="10" t="s">
        <v>894</v>
      </c>
      <c r="D265" s="10" t="s">
        <v>894</v>
      </c>
      <c r="E265" s="118" t="s">
        <v>107</v>
      </c>
      <c r="F265" s="139"/>
      <c r="G265" s="140"/>
      <c r="H265" s="11" t="s">
        <v>895</v>
      </c>
      <c r="I265" s="14">
        <f t="shared" si="6"/>
        <v>1.26</v>
      </c>
      <c r="J265" s="14">
        <v>4.1900000000000004</v>
      </c>
      <c r="K265" s="109">
        <f t="shared" si="7"/>
        <v>1.26</v>
      </c>
      <c r="L265" s="115"/>
    </row>
    <row r="266" spans="1:12" ht="24" customHeight="1">
      <c r="A266" s="114"/>
      <c r="B266" s="107">
        <f>'Tax Invoice'!D262</f>
        <v>1</v>
      </c>
      <c r="C266" s="10" t="s">
        <v>894</v>
      </c>
      <c r="D266" s="10" t="s">
        <v>894</v>
      </c>
      <c r="E266" s="118" t="s">
        <v>214</v>
      </c>
      <c r="F266" s="139"/>
      <c r="G266" s="140"/>
      <c r="H266" s="11" t="s">
        <v>895</v>
      </c>
      <c r="I266" s="14">
        <f t="shared" si="6"/>
        <v>1.26</v>
      </c>
      <c r="J266" s="14">
        <v>4.1900000000000004</v>
      </c>
      <c r="K266" s="109">
        <f t="shared" si="7"/>
        <v>1.26</v>
      </c>
      <c r="L266" s="115"/>
    </row>
    <row r="267" spans="1:12" ht="24" customHeight="1">
      <c r="A267" s="114"/>
      <c r="B267" s="107">
        <f>'Tax Invoice'!D263</f>
        <v>1</v>
      </c>
      <c r="C267" s="10" t="s">
        <v>896</v>
      </c>
      <c r="D267" s="10" t="s">
        <v>896</v>
      </c>
      <c r="E267" s="118" t="s">
        <v>107</v>
      </c>
      <c r="F267" s="139"/>
      <c r="G267" s="140"/>
      <c r="H267" s="11" t="s">
        <v>897</v>
      </c>
      <c r="I267" s="14">
        <f t="shared" si="6"/>
        <v>1.26</v>
      </c>
      <c r="J267" s="14">
        <v>4.1900000000000004</v>
      </c>
      <c r="K267" s="109">
        <f t="shared" si="7"/>
        <v>1.26</v>
      </c>
      <c r="L267" s="115"/>
    </row>
    <row r="268" spans="1:12" ht="36" customHeight="1">
      <c r="A268" s="114"/>
      <c r="B268" s="107">
        <f>'Tax Invoice'!D264</f>
        <v>5</v>
      </c>
      <c r="C268" s="10" t="s">
        <v>898</v>
      </c>
      <c r="D268" s="10" t="s">
        <v>898</v>
      </c>
      <c r="E268" s="118" t="s">
        <v>777</v>
      </c>
      <c r="F268" s="139"/>
      <c r="G268" s="140"/>
      <c r="H268" s="11" t="s">
        <v>899</v>
      </c>
      <c r="I268" s="14">
        <f t="shared" si="6"/>
        <v>2.84</v>
      </c>
      <c r="J268" s="14">
        <v>9.44</v>
      </c>
      <c r="K268" s="109">
        <f t="shared" si="7"/>
        <v>14.2</v>
      </c>
      <c r="L268" s="115"/>
    </row>
    <row r="269" spans="1:12" ht="24" customHeight="1">
      <c r="A269" s="114"/>
      <c r="B269" s="108">
        <f>'Tax Invoice'!D265</f>
        <v>1</v>
      </c>
      <c r="C269" s="12" t="s">
        <v>900</v>
      </c>
      <c r="D269" s="12" t="s">
        <v>900</v>
      </c>
      <c r="E269" s="119"/>
      <c r="F269" s="151"/>
      <c r="G269" s="152"/>
      <c r="H269" s="13" t="s">
        <v>901</v>
      </c>
      <c r="I269" s="15">
        <f t="shared" si="6"/>
        <v>2.84</v>
      </c>
      <c r="J269" s="15">
        <v>9.44</v>
      </c>
      <c r="K269" s="110">
        <f t="shared" si="7"/>
        <v>2.84</v>
      </c>
      <c r="L269" s="115"/>
    </row>
    <row r="270" spans="1:12" ht="12.75" customHeight="1">
      <c r="A270" s="114"/>
      <c r="B270" s="126"/>
      <c r="C270" s="126"/>
      <c r="D270" s="126"/>
      <c r="E270" s="126"/>
      <c r="F270" s="126"/>
      <c r="G270" s="126"/>
      <c r="H270" s="126"/>
      <c r="I270" s="127" t="s">
        <v>255</v>
      </c>
      <c r="J270" s="127" t="s">
        <v>255</v>
      </c>
      <c r="K270" s="128">
        <f>SUM(K22:K269)</f>
        <v>2110.559999999999</v>
      </c>
      <c r="L270" s="115"/>
    </row>
    <row r="271" spans="1:12" ht="12.75" customHeight="1">
      <c r="A271" s="114"/>
      <c r="B271" s="126"/>
      <c r="C271" s="126"/>
      <c r="D271" s="126"/>
      <c r="E271" s="126"/>
      <c r="F271" s="126"/>
      <c r="G271" s="126"/>
      <c r="H271" s="126"/>
      <c r="I271" s="127" t="s">
        <v>953</v>
      </c>
      <c r="J271" s="127" t="s">
        <v>184</v>
      </c>
      <c r="K271" s="128">
        <f>K270*-0.4</f>
        <v>-844.22399999999971</v>
      </c>
      <c r="L271" s="115"/>
    </row>
    <row r="272" spans="1:12" ht="12.75" customHeight="1" outlineLevel="1">
      <c r="A272" s="114"/>
      <c r="B272" s="126"/>
      <c r="C272" s="126"/>
      <c r="D272" s="126"/>
      <c r="E272" s="126"/>
      <c r="F272" s="126"/>
      <c r="G272" s="126"/>
      <c r="H272" s="126"/>
      <c r="I272" s="127" t="s">
        <v>954</v>
      </c>
      <c r="J272" s="127" t="s">
        <v>185</v>
      </c>
      <c r="K272" s="128">
        <f>Invoice!K273</f>
        <v>0</v>
      </c>
      <c r="L272" s="115"/>
    </row>
    <row r="273" spans="1:12" ht="12.75" customHeight="1">
      <c r="A273" s="114"/>
      <c r="B273" s="126"/>
      <c r="C273" s="126"/>
      <c r="D273" s="126"/>
      <c r="E273" s="126"/>
      <c r="F273" s="126"/>
      <c r="G273" s="126"/>
      <c r="H273" s="126"/>
      <c r="I273" s="127" t="s">
        <v>257</v>
      </c>
      <c r="J273" s="127" t="s">
        <v>257</v>
      </c>
      <c r="K273" s="128">
        <f>SUM(K270:K272)</f>
        <v>1266.3359999999993</v>
      </c>
      <c r="L273" s="115"/>
    </row>
    <row r="274" spans="1:12" ht="12.75" customHeight="1">
      <c r="A274" s="6"/>
      <c r="B274" s="7"/>
      <c r="C274" s="7"/>
      <c r="D274" s="7"/>
      <c r="E274" s="7"/>
      <c r="F274" s="7"/>
      <c r="G274" s="7"/>
      <c r="H274" s="7" t="s">
        <v>1206</v>
      </c>
      <c r="I274" s="7"/>
      <c r="J274" s="7"/>
      <c r="K274" s="7"/>
      <c r="L274" s="8"/>
    </row>
    <row r="275" spans="1:12" ht="12.75" customHeight="1"/>
    <row r="276" spans="1:12" ht="12.75" customHeight="1"/>
    <row r="277" spans="1:12" ht="12.75" customHeight="1"/>
    <row r="278" spans="1:12" ht="12.75" customHeight="1"/>
    <row r="279" spans="1:12" ht="12.75" customHeight="1"/>
    <row r="280" spans="1:12" ht="12.75" customHeight="1"/>
    <row r="281" spans="1:12" ht="12.75" customHeight="1"/>
  </sheetData>
  <mergeCells count="252">
    <mergeCell ref="F265:G265"/>
    <mergeCell ref="F266:G266"/>
    <mergeCell ref="F267:G267"/>
    <mergeCell ref="F268:G268"/>
    <mergeCell ref="F269:G269"/>
    <mergeCell ref="F260:G260"/>
    <mergeCell ref="F261:G261"/>
    <mergeCell ref="F262:G262"/>
    <mergeCell ref="F263:G263"/>
    <mergeCell ref="F264:G264"/>
    <mergeCell ref="F255:G255"/>
    <mergeCell ref="F256:G256"/>
    <mergeCell ref="F257:G257"/>
    <mergeCell ref="F258:G258"/>
    <mergeCell ref="F259:G259"/>
    <mergeCell ref="F250:G250"/>
    <mergeCell ref="F251:G251"/>
    <mergeCell ref="F252:G252"/>
    <mergeCell ref="F253:G253"/>
    <mergeCell ref="F254:G254"/>
    <mergeCell ref="F245:G245"/>
    <mergeCell ref="F246:G246"/>
    <mergeCell ref="F247:G247"/>
    <mergeCell ref="F248:G248"/>
    <mergeCell ref="F249:G249"/>
    <mergeCell ref="F240:G240"/>
    <mergeCell ref="F241:G241"/>
    <mergeCell ref="F242:G242"/>
    <mergeCell ref="F243:G243"/>
    <mergeCell ref="F244:G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 ref="F35:G35"/>
    <mergeCell ref="F36:G36"/>
    <mergeCell ref="F37:G37"/>
    <mergeCell ref="F38:G38"/>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62" zoomScaleNormal="100" workbookViewId="0">
      <selection activeCell="J1018" sqref="J101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7007.5799999999981</v>
      </c>
      <c r="O2" s="21" t="s">
        <v>259</v>
      </c>
    </row>
    <row r="3" spans="1:15" s="21" customFormat="1" ht="15" customHeight="1" thickBot="1">
      <c r="A3" s="22" t="s">
        <v>151</v>
      </c>
      <c r="G3" s="28">
        <f>Invoice!K14</f>
        <v>45179</v>
      </c>
      <c r="H3" s="29"/>
      <c r="N3" s="21">
        <v>7007.5799999999981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Jewellery Importers c/o keen on piercing</v>
      </c>
      <c r="B10" s="37"/>
      <c r="C10" s="37"/>
      <c r="D10" s="37"/>
      <c r="F10" s="38" t="str">
        <f>'Copy paste to Here'!B10</f>
        <v>Keen on Piercing Henderson (Jewellery Importers)</v>
      </c>
      <c r="G10" s="39"/>
      <c r="H10" s="40"/>
      <c r="K10" s="95" t="s">
        <v>276</v>
      </c>
      <c r="L10" s="35" t="s">
        <v>276</v>
      </c>
      <c r="M10" s="21">
        <v>1</v>
      </c>
    </row>
    <row r="11" spans="1:15" s="21" customFormat="1" ht="15.75" thickBot="1">
      <c r="A11" s="41" t="str">
        <f>'Copy paste to Here'!G11</f>
        <v>Jewellery Importers</v>
      </c>
      <c r="B11" s="42"/>
      <c r="C11" s="42"/>
      <c r="D11" s="42"/>
      <c r="F11" s="43" t="str">
        <f>'Copy paste to Here'!B11</f>
        <v>Don Thompson</v>
      </c>
      <c r="G11" s="44"/>
      <c r="H11" s="45"/>
      <c r="K11" s="93" t="s">
        <v>158</v>
      </c>
      <c r="L11" s="46" t="s">
        <v>159</v>
      </c>
      <c r="M11" s="21">
        <f>VLOOKUP(G3,[1]Sheet1!$A$9:$I$7290,2,FALSE)</f>
        <v>35.369999999999997</v>
      </c>
    </row>
    <row r="12" spans="1:15" s="21" customFormat="1" ht="15.75" thickBot="1">
      <c r="A12" s="41" t="str">
        <f>'Copy paste to Here'!G12</f>
        <v>212 Broadway Newmarket</v>
      </c>
      <c r="B12" s="42"/>
      <c r="C12" s="42"/>
      <c r="D12" s="42"/>
      <c r="E12" s="89"/>
      <c r="F12" s="43" t="str">
        <f>'Copy paste to Here'!B12</f>
        <v>212 Broadway</v>
      </c>
      <c r="G12" s="44"/>
      <c r="H12" s="45"/>
      <c r="K12" s="93" t="s">
        <v>160</v>
      </c>
      <c r="L12" s="46" t="s">
        <v>133</v>
      </c>
      <c r="M12" s="21">
        <f>VLOOKUP(G3,[1]Sheet1!$A$9:$I$7290,3,FALSE)</f>
        <v>37.65</v>
      </c>
    </row>
    <row r="13" spans="1:15" s="21" customFormat="1" ht="15.75" thickBot="1">
      <c r="A13" s="41" t="str">
        <f>'Copy paste to Here'!G13</f>
        <v>1023 Auckland</v>
      </c>
      <c r="B13" s="42"/>
      <c r="C13" s="42"/>
      <c r="D13" s="42"/>
      <c r="E13" s="111" t="s">
        <v>168</v>
      </c>
      <c r="F13" s="43" t="str">
        <f>'Copy paste to Here'!B13</f>
        <v>1023 Newmarket</v>
      </c>
      <c r="G13" s="44"/>
      <c r="H13" s="45"/>
      <c r="K13" s="93" t="s">
        <v>161</v>
      </c>
      <c r="L13" s="46" t="s">
        <v>162</v>
      </c>
      <c r="M13" s="113">
        <f>VLOOKUP(G3,[1]Sheet1!$A$9:$I$7290,4,FALSE)</f>
        <v>43.89</v>
      </c>
    </row>
    <row r="14" spans="1:15" s="21" customFormat="1" ht="15.75" thickBot="1">
      <c r="A14" s="41" t="str">
        <f>'Copy paste to Here'!G14</f>
        <v>New Zealand</v>
      </c>
      <c r="B14" s="42"/>
      <c r="C14" s="42"/>
      <c r="D14" s="42"/>
      <c r="E14" s="111">
        <f>VLOOKUP(J9,$L$10:$M$17,2,FALSE)</f>
        <v>20.63</v>
      </c>
      <c r="F14" s="43" t="str">
        <f>'Copy paste to Here'!B14</f>
        <v>New Zealand</v>
      </c>
      <c r="G14" s="44"/>
      <c r="H14" s="45"/>
      <c r="K14" s="93" t="s">
        <v>163</v>
      </c>
      <c r="L14" s="46" t="s">
        <v>164</v>
      </c>
      <c r="M14" s="21">
        <f>VLOOKUP(G3,[1]Sheet1!$A$9:$I$7290,5,FALSE)</f>
        <v>22.24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20.63</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Black  &amp;  </v>
      </c>
      <c r="B18" s="57" t="str">
        <f>'Copy paste to Here'!C22</f>
        <v>ABBSA</v>
      </c>
      <c r="C18" s="57" t="s">
        <v>724</v>
      </c>
      <c r="D18" s="58">
        <f>Invoice!B22</f>
        <v>10</v>
      </c>
      <c r="E18" s="59">
        <f>'Shipping Invoice'!J22*$N$1</f>
        <v>0.3</v>
      </c>
      <c r="F18" s="59">
        <f>D18*E18</f>
        <v>3</v>
      </c>
      <c r="G18" s="60">
        <f>E18*$E$14</f>
        <v>6.1889999999999992</v>
      </c>
      <c r="H18" s="61">
        <f>D18*G18</f>
        <v>61.889999999999993</v>
      </c>
    </row>
    <row r="19" spans="1:13" s="62" customFormat="1" ht="24">
      <c r="A19" s="112" t="str">
        <f>IF((LEN('Copy paste to Here'!G23))&gt;5,((CONCATENATE('Copy paste to Here'!G23," &amp; ",'Copy paste to Here'!D23,"  &amp;  ",'Copy paste to Here'!E23))),"Empty Cell")</f>
        <v xml:space="preserve">Flexible acrylic tongue barbell, 14g (1.6mm) with 6mm solid colored acrylic balls - length 5/8'' (16mm) &amp; Color: White  &amp;  </v>
      </c>
      <c r="B19" s="57" t="str">
        <f>'Copy paste to Here'!C23</f>
        <v>ABBSA</v>
      </c>
      <c r="C19" s="57" t="s">
        <v>724</v>
      </c>
      <c r="D19" s="58">
        <f>Invoice!B23</f>
        <v>10</v>
      </c>
      <c r="E19" s="59">
        <f>'Shipping Invoice'!J23*$N$1</f>
        <v>0.3</v>
      </c>
      <c r="F19" s="59">
        <f t="shared" ref="F19:F82" si="0">D19*E19</f>
        <v>3</v>
      </c>
      <c r="G19" s="60">
        <f t="shared" ref="G19:G82" si="1">E19*$E$14</f>
        <v>6.1889999999999992</v>
      </c>
      <c r="H19" s="63">
        <f t="shared" ref="H19:H82" si="2">D19*G19</f>
        <v>61.889999999999993</v>
      </c>
    </row>
    <row r="20" spans="1:13" s="62" customFormat="1" ht="24">
      <c r="A20" s="56" t="str">
        <f>IF((LEN('Copy paste to Here'!G24))&gt;5,((CONCATENATE('Copy paste to Here'!G24," &amp; ",'Copy paste to Here'!D24,"  &amp;  ",'Copy paste to Here'!E24))),"Empty Cell")</f>
        <v xml:space="preserve">Flexible acrylic tongue barbell, 14g (1.6mm) with 6mm solid colored acrylic balls - length 5/8'' (16mm) &amp; Color: Blue  &amp;  </v>
      </c>
      <c r="B20" s="57" t="str">
        <f>'Copy paste to Here'!C24</f>
        <v>ABBSA</v>
      </c>
      <c r="C20" s="57" t="s">
        <v>724</v>
      </c>
      <c r="D20" s="58">
        <f>Invoice!B24</f>
        <v>5</v>
      </c>
      <c r="E20" s="59">
        <f>'Shipping Invoice'!J24*$N$1</f>
        <v>0.3</v>
      </c>
      <c r="F20" s="59">
        <f t="shared" si="0"/>
        <v>1.5</v>
      </c>
      <c r="G20" s="60">
        <f t="shared" si="1"/>
        <v>6.1889999999999992</v>
      </c>
      <c r="H20" s="63">
        <f t="shared" si="2"/>
        <v>30.944999999999997</v>
      </c>
    </row>
    <row r="21" spans="1:13" s="62" customFormat="1" ht="24">
      <c r="A21" s="56" t="str">
        <f>IF((LEN('Copy paste to Here'!G25))&gt;5,((CONCATENATE('Copy paste to Here'!G25," &amp; ",'Copy paste to Here'!D25,"  &amp;  ",'Copy paste to Here'!E25))),"Empty Cell")</f>
        <v xml:space="preserve">Flexible acrylic tongue barbell, 14g (1.6mm) with 6mm solid colored acrylic balls - length 5/8'' (16mm) &amp; Color: Pink  &amp;  </v>
      </c>
      <c r="B21" s="57" t="str">
        <f>'Copy paste to Here'!C25</f>
        <v>ABBSA</v>
      </c>
      <c r="C21" s="57" t="s">
        <v>724</v>
      </c>
      <c r="D21" s="58">
        <f>Invoice!B25</f>
        <v>10</v>
      </c>
      <c r="E21" s="59">
        <f>'Shipping Invoice'!J25*$N$1</f>
        <v>0.3</v>
      </c>
      <c r="F21" s="59">
        <f t="shared" si="0"/>
        <v>3</v>
      </c>
      <c r="G21" s="60">
        <f t="shared" si="1"/>
        <v>6.1889999999999992</v>
      </c>
      <c r="H21" s="63">
        <f t="shared" si="2"/>
        <v>61.889999999999993</v>
      </c>
    </row>
    <row r="22" spans="1:13" s="62" customFormat="1" ht="24">
      <c r="A22" s="56" t="str">
        <f>IF((LEN('Copy paste to Here'!G26))&gt;5,((CONCATENATE('Copy paste to Here'!G26," &amp; ",'Copy paste to Here'!D26,"  &amp;  ",'Copy paste to Here'!E26))),"Empty Cell")</f>
        <v>Flexible acrylic circular barbell, 16g (1.2mm) with two 3mm UV balls &amp; Length: 8mm  &amp;  Color: Black</v>
      </c>
      <c r="B22" s="57" t="str">
        <f>'Copy paste to Here'!C26</f>
        <v>ACBEVB</v>
      </c>
      <c r="C22" s="57" t="s">
        <v>726</v>
      </c>
      <c r="D22" s="58">
        <f>Invoice!B26</f>
        <v>10</v>
      </c>
      <c r="E22" s="59">
        <f>'Shipping Invoice'!J26*$N$1</f>
        <v>0.37</v>
      </c>
      <c r="F22" s="59">
        <f t="shared" si="0"/>
        <v>3.7</v>
      </c>
      <c r="G22" s="60">
        <f t="shared" si="1"/>
        <v>7.6330999999999998</v>
      </c>
      <c r="H22" s="63">
        <f t="shared" si="2"/>
        <v>76.331000000000003</v>
      </c>
    </row>
    <row r="23" spans="1:13" s="62" customFormat="1" ht="24">
      <c r="A23" s="56" t="str">
        <f>IF((LEN('Copy paste to Here'!G27))&gt;5,((CONCATENATE('Copy paste to Here'!G27," &amp; ",'Copy paste to Here'!D27,"  &amp;  ",'Copy paste to Here'!E27))),"Empty Cell")</f>
        <v>Flexible acrylic circular barbell, 16g (1.2mm) with two 3mm UV balls &amp; Length: 10mm  &amp;  Color: Black</v>
      </c>
      <c r="B23" s="57" t="str">
        <f>'Copy paste to Here'!C27</f>
        <v>ACBEVB</v>
      </c>
      <c r="C23" s="57" t="s">
        <v>726</v>
      </c>
      <c r="D23" s="58">
        <f>Invoice!B27</f>
        <v>10</v>
      </c>
      <c r="E23" s="59">
        <f>'Shipping Invoice'!J27*$N$1</f>
        <v>0.37</v>
      </c>
      <c r="F23" s="59">
        <f t="shared" si="0"/>
        <v>3.7</v>
      </c>
      <c r="G23" s="60">
        <f t="shared" si="1"/>
        <v>7.6330999999999998</v>
      </c>
      <c r="H23" s="63">
        <f t="shared" si="2"/>
        <v>76.331000000000003</v>
      </c>
    </row>
    <row r="24" spans="1:13" s="62" customFormat="1" ht="24">
      <c r="A24" s="56" t="str">
        <f>IF((LEN('Copy paste to Here'!G28))&gt;5,((CONCATENATE('Copy paste to Here'!G28," &amp; ",'Copy paste to Here'!D28,"  &amp;  ",'Copy paste to Here'!E28))),"Empty Cell")</f>
        <v>Flexible acrylic circular barbell, 16g (1.2mm) with two 3mm UV balls &amp; Length: 10mm  &amp;  Color: Clear</v>
      </c>
      <c r="B24" s="57" t="str">
        <f>'Copy paste to Here'!C28</f>
        <v>ACBEVB</v>
      </c>
      <c r="C24" s="57" t="s">
        <v>726</v>
      </c>
      <c r="D24" s="58">
        <f>Invoice!B28</f>
        <v>20</v>
      </c>
      <c r="E24" s="59">
        <f>'Shipping Invoice'!J28*$N$1</f>
        <v>0.37</v>
      </c>
      <c r="F24" s="59">
        <f t="shared" si="0"/>
        <v>7.4</v>
      </c>
      <c r="G24" s="60">
        <f t="shared" si="1"/>
        <v>7.6330999999999998</v>
      </c>
      <c r="H24" s="63">
        <f t="shared" si="2"/>
        <v>152.66200000000001</v>
      </c>
    </row>
    <row r="25" spans="1:13" s="62" customFormat="1" ht="24">
      <c r="A25" s="56" t="str">
        <f>IF((LEN('Copy paste to Here'!G29))&gt;5,((CONCATENATE('Copy paste to Here'!G29," &amp; ",'Copy paste to Here'!D29,"  &amp;  ",'Copy paste to Here'!E29))),"Empty Cell")</f>
        <v xml:space="preserve">316L steel tongue barbell, 14g (1.6mm) with 6mm acrylic beach balls - length 5/8'' (16mm) &amp; Color: White  &amp;  </v>
      </c>
      <c r="B25" s="57" t="str">
        <f>'Copy paste to Here'!C29</f>
        <v>BBBE</v>
      </c>
      <c r="C25" s="57" t="s">
        <v>728</v>
      </c>
      <c r="D25" s="58">
        <f>Invoice!B29</f>
        <v>5</v>
      </c>
      <c r="E25" s="59">
        <f>'Shipping Invoice'!J29*$N$1</f>
        <v>0.32</v>
      </c>
      <c r="F25" s="59">
        <f t="shared" si="0"/>
        <v>1.6</v>
      </c>
      <c r="G25" s="60">
        <f t="shared" si="1"/>
        <v>6.6015999999999995</v>
      </c>
      <c r="H25" s="63">
        <f t="shared" si="2"/>
        <v>33.007999999999996</v>
      </c>
    </row>
    <row r="26" spans="1:13" s="62" customFormat="1" ht="24">
      <c r="A26" s="56" t="str">
        <f>IF((LEN('Copy paste to Here'!G30))&gt;5,((CONCATENATE('Copy paste to Here'!G30," &amp; ",'Copy paste to Here'!D30,"  &amp;  ",'Copy paste to Here'!E30))),"Empty Cell")</f>
        <v xml:space="preserve">316L steel tongue barbell, 14g (1.6mm) with 6mm acrylic beach balls - length 5/8'' (16mm) &amp; Color: Green  &amp;  </v>
      </c>
      <c r="B26" s="57" t="str">
        <f>'Copy paste to Here'!C30</f>
        <v>BBBE</v>
      </c>
      <c r="C26" s="57" t="s">
        <v>728</v>
      </c>
      <c r="D26" s="58">
        <f>Invoice!B30</f>
        <v>5</v>
      </c>
      <c r="E26" s="59">
        <f>'Shipping Invoice'!J30*$N$1</f>
        <v>0.32</v>
      </c>
      <c r="F26" s="59">
        <f t="shared" si="0"/>
        <v>1.6</v>
      </c>
      <c r="G26" s="60">
        <f t="shared" si="1"/>
        <v>6.6015999999999995</v>
      </c>
      <c r="H26" s="63">
        <f t="shared" si="2"/>
        <v>33.007999999999996</v>
      </c>
    </row>
    <row r="27" spans="1:13" s="62" customFormat="1" ht="24">
      <c r="A27" s="56" t="str">
        <f>IF((LEN('Copy paste to Here'!G31))&gt;5,((CONCATENATE('Copy paste to Here'!G31," &amp; ",'Copy paste to Here'!D31,"  &amp;  ",'Copy paste to Here'!E31))),"Empty Cell")</f>
        <v xml:space="preserve">316L steel tongue barbell, 14g (1.6mm) with 6mm acrylic beach balls - length 5/8'' (16mm) &amp; Color: Pink  &amp;  </v>
      </c>
      <c r="B27" s="57" t="str">
        <f>'Copy paste to Here'!C31</f>
        <v>BBBE</v>
      </c>
      <c r="C27" s="57" t="s">
        <v>728</v>
      </c>
      <c r="D27" s="58">
        <f>Invoice!B31</f>
        <v>5</v>
      </c>
      <c r="E27" s="59">
        <f>'Shipping Invoice'!J31*$N$1</f>
        <v>0.32</v>
      </c>
      <c r="F27" s="59">
        <f t="shared" si="0"/>
        <v>1.6</v>
      </c>
      <c r="G27" s="60">
        <f t="shared" si="1"/>
        <v>6.6015999999999995</v>
      </c>
      <c r="H27" s="63">
        <f t="shared" si="2"/>
        <v>33.007999999999996</v>
      </c>
    </row>
    <row r="28" spans="1:13" s="62" customFormat="1" ht="24">
      <c r="A28" s="56" t="str">
        <f>IF((LEN('Copy paste to Here'!G32))&gt;5,((CONCATENATE('Copy paste to Here'!G32," &amp; ",'Copy paste to Here'!D32,"  &amp;  ",'Copy paste to Here'!E32))),"Empty Cell")</f>
        <v>316L steel industrial barbell, 14g 1.6mm) with two forward facing 5mm jewel balls &amp; Length: 35mm  &amp;  Crystal Color: Clear</v>
      </c>
      <c r="B28" s="57" t="str">
        <f>'Copy paste to Here'!C32</f>
        <v>BBCC38</v>
      </c>
      <c r="C28" s="57" t="s">
        <v>102</v>
      </c>
      <c r="D28" s="58">
        <f>Invoice!B32</f>
        <v>2</v>
      </c>
      <c r="E28" s="59">
        <f>'Shipping Invoice'!J32*$N$1</f>
        <v>1.77</v>
      </c>
      <c r="F28" s="59">
        <f t="shared" si="0"/>
        <v>3.54</v>
      </c>
      <c r="G28" s="60">
        <f t="shared" si="1"/>
        <v>36.515099999999997</v>
      </c>
      <c r="H28" s="63">
        <f t="shared" si="2"/>
        <v>73.030199999999994</v>
      </c>
    </row>
    <row r="29" spans="1:13" s="62" customFormat="1" ht="24">
      <c r="A29" s="56" t="str">
        <f>IF((LEN('Copy paste to Here'!G33))&gt;5,((CONCATENATE('Copy paste to Here'!G33," &amp; ",'Copy paste to Here'!D33,"  &amp;  ",'Copy paste to Here'!E33))),"Empty Cell")</f>
        <v>316L steel industrial barbell, 14g 1.6mm) with two forward facing 5mm jewel balls &amp; Length: 35mm  &amp;  Crystal Color: Aquamarine</v>
      </c>
      <c r="B29" s="57" t="str">
        <f>'Copy paste to Here'!C33</f>
        <v>BBCC38</v>
      </c>
      <c r="C29" s="57" t="s">
        <v>102</v>
      </c>
      <c r="D29" s="58">
        <f>Invoice!B33</f>
        <v>2</v>
      </c>
      <c r="E29" s="59">
        <f>'Shipping Invoice'!J33*$N$1</f>
        <v>1.77</v>
      </c>
      <c r="F29" s="59">
        <f t="shared" si="0"/>
        <v>3.54</v>
      </c>
      <c r="G29" s="60">
        <f t="shared" si="1"/>
        <v>36.515099999999997</v>
      </c>
      <c r="H29" s="63">
        <f t="shared" si="2"/>
        <v>73.030199999999994</v>
      </c>
    </row>
    <row r="30" spans="1:13" s="62" customFormat="1" ht="24">
      <c r="A30" s="56" t="str">
        <f>IF((LEN('Copy paste to Here'!G34))&gt;5,((CONCATENATE('Copy paste to Here'!G34," &amp; ",'Copy paste to Here'!D34,"  &amp;  ",'Copy paste to Here'!E34))),"Empty Cell")</f>
        <v xml:space="preserve">316L steel tongue barbell, 14g (1.6mm) with 6mm acrylic checker balls - length 5/8'' (16mm) &amp; Color: # 1 in picture  &amp;  </v>
      </c>
      <c r="B30" s="57" t="str">
        <f>'Copy paste to Here'!C34</f>
        <v>BBCHK</v>
      </c>
      <c r="C30" s="57" t="s">
        <v>731</v>
      </c>
      <c r="D30" s="58">
        <f>Invoice!B34</f>
        <v>5</v>
      </c>
      <c r="E30" s="59">
        <f>'Shipping Invoice'!J34*$N$1</f>
        <v>0.32</v>
      </c>
      <c r="F30" s="59">
        <f t="shared" si="0"/>
        <v>1.6</v>
      </c>
      <c r="G30" s="60">
        <f t="shared" si="1"/>
        <v>6.6015999999999995</v>
      </c>
      <c r="H30" s="63">
        <f t="shared" si="2"/>
        <v>33.007999999999996</v>
      </c>
    </row>
    <row r="31" spans="1:13" s="62" customFormat="1" ht="24">
      <c r="A31" s="56" t="str">
        <f>IF((LEN('Copy paste to Here'!G35))&gt;5,((CONCATENATE('Copy paste to Here'!G35," &amp; ",'Copy paste to Here'!D35,"  &amp;  ",'Copy paste to Here'!E35))),"Empty Cell")</f>
        <v xml:space="preserve">316L steel tongue barbell, 14g (1.6mm) with 6mm acrylic checker balls - length 5/8'' (16mm) &amp; Color: # 7 in picture  &amp;  </v>
      </c>
      <c r="B31" s="57" t="str">
        <f>'Copy paste to Here'!C35</f>
        <v>BBCHK</v>
      </c>
      <c r="C31" s="57" t="s">
        <v>731</v>
      </c>
      <c r="D31" s="58">
        <f>Invoice!B35</f>
        <v>5</v>
      </c>
      <c r="E31" s="59">
        <f>'Shipping Invoice'!J35*$N$1</f>
        <v>0.32</v>
      </c>
      <c r="F31" s="59">
        <f t="shared" si="0"/>
        <v>1.6</v>
      </c>
      <c r="G31" s="60">
        <f t="shared" si="1"/>
        <v>6.6015999999999995</v>
      </c>
      <c r="H31" s="63">
        <f t="shared" si="2"/>
        <v>33.007999999999996</v>
      </c>
    </row>
    <row r="32" spans="1:13" s="62" customFormat="1" ht="25.5">
      <c r="A32" s="56" t="str">
        <f>IF((LEN('Copy paste to Here'!G36))&gt;5,((CONCATENATE('Copy paste to Here'!G36," &amp; ",'Copy paste to Here'!D36,"  &amp;  ",'Copy paste to Here'!E36))),"Empty Cell")</f>
        <v xml:space="preserve">316L steel barbell, 14g (1.6mm) with two 4mm balls &amp; Length: 31mm  &amp;  </v>
      </c>
      <c r="B32" s="57" t="str">
        <f>'Copy paste to Here'!C36</f>
        <v>BBER20B</v>
      </c>
      <c r="C32" s="57" t="s">
        <v>902</v>
      </c>
      <c r="D32" s="58">
        <f>Invoice!B36</f>
        <v>30</v>
      </c>
      <c r="E32" s="59">
        <f>'Shipping Invoice'!J36*$N$1</f>
        <v>0.48</v>
      </c>
      <c r="F32" s="59">
        <f t="shared" si="0"/>
        <v>14.399999999999999</v>
      </c>
      <c r="G32" s="60">
        <f t="shared" si="1"/>
        <v>9.9023999999999983</v>
      </c>
      <c r="H32" s="63">
        <f t="shared" si="2"/>
        <v>297.07199999999995</v>
      </c>
    </row>
    <row r="33" spans="1:8" s="62" customFormat="1" ht="36">
      <c r="A33" s="56" t="str">
        <f>IF((LEN('Copy paste to Here'!G37))&gt;5,((CONCATENATE('Copy paste to Here'!G37," &amp; ",'Copy paste to Here'!D37,"  &amp;  ",'Copy paste to Here'!E37))),"Empty Cell")</f>
        <v>Surgical steel tongue barbell, 14g (1.6mm) with 6mm ferido glued multi crystal ball with resin cover and a 6mm plain steel ball &amp; Length: 14mm  &amp;  Crystal Color: Clear</v>
      </c>
      <c r="B33" s="57" t="str">
        <f>'Copy paste to Here'!C37</f>
        <v>BBFR6</v>
      </c>
      <c r="C33" s="57" t="s">
        <v>736</v>
      </c>
      <c r="D33" s="58">
        <f>Invoice!B37</f>
        <v>10</v>
      </c>
      <c r="E33" s="59">
        <f>'Shipping Invoice'!J37*$N$1</f>
        <v>2.96</v>
      </c>
      <c r="F33" s="59">
        <f t="shared" si="0"/>
        <v>29.6</v>
      </c>
      <c r="G33" s="60">
        <f t="shared" si="1"/>
        <v>61.064799999999998</v>
      </c>
      <c r="H33" s="63">
        <f t="shared" si="2"/>
        <v>610.64800000000002</v>
      </c>
    </row>
    <row r="34" spans="1:8" s="62" customFormat="1" ht="36">
      <c r="A34" s="56" t="str">
        <f>IF((LEN('Copy paste to Here'!G38))&gt;5,((CONCATENATE('Copy paste to Here'!G38," &amp; ",'Copy paste to Here'!D38,"  &amp;  ",'Copy paste to Here'!E38))),"Empty Cell")</f>
        <v>Surgical steel tongue barbell, 14g (1.6mm) with 6mm ferido glued multi crystal ball with resin cover and a 6mm plain steel ball &amp; Length: 14mm  &amp;  Crystal Color: AB</v>
      </c>
      <c r="B34" s="57" t="str">
        <f>'Copy paste to Here'!C38</f>
        <v>BBFR6</v>
      </c>
      <c r="C34" s="57" t="s">
        <v>736</v>
      </c>
      <c r="D34" s="58">
        <f>Invoice!B38</f>
        <v>5</v>
      </c>
      <c r="E34" s="59">
        <f>'Shipping Invoice'!J38*$N$1</f>
        <v>2.96</v>
      </c>
      <c r="F34" s="59">
        <f t="shared" si="0"/>
        <v>14.8</v>
      </c>
      <c r="G34" s="60">
        <f t="shared" si="1"/>
        <v>61.064799999999998</v>
      </c>
      <c r="H34" s="63">
        <f t="shared" si="2"/>
        <v>305.32400000000001</v>
      </c>
    </row>
    <row r="35" spans="1:8" s="62" customFormat="1" ht="36">
      <c r="A35" s="56" t="str">
        <f>IF((LEN('Copy paste to Here'!G39))&gt;5,((CONCATENATE('Copy paste to Here'!G39," &amp; ",'Copy paste to Here'!D39,"  &amp;  ",'Copy paste to Here'!E39))),"Empty Cell")</f>
        <v>Surgical steel tongue barbell, 14g (1.6mm) with 6mm ferido glued multi crystal ball with resin cover and a 6mm plain steel ball &amp; Length: 14mm  &amp;  Crystal Color: Rose</v>
      </c>
      <c r="B35" s="57" t="str">
        <f>'Copy paste to Here'!C39</f>
        <v>BBFR6</v>
      </c>
      <c r="C35" s="57" t="s">
        <v>736</v>
      </c>
      <c r="D35" s="58">
        <f>Invoice!B39</f>
        <v>5</v>
      </c>
      <c r="E35" s="59">
        <f>'Shipping Invoice'!J39*$N$1</f>
        <v>2.96</v>
      </c>
      <c r="F35" s="59">
        <f t="shared" si="0"/>
        <v>14.8</v>
      </c>
      <c r="G35" s="60">
        <f t="shared" si="1"/>
        <v>61.064799999999998</v>
      </c>
      <c r="H35" s="63">
        <f t="shared" si="2"/>
        <v>305.32400000000001</v>
      </c>
    </row>
    <row r="36" spans="1:8" s="62" customFormat="1" ht="36">
      <c r="A36" s="56" t="str">
        <f>IF((LEN('Copy paste to Here'!G40))&gt;5,((CONCATENATE('Copy paste to Here'!G40," &amp; ",'Copy paste to Here'!D40,"  &amp;  ",'Copy paste to Here'!E40))),"Empty Cell")</f>
        <v>Surgical steel tongue barbell, 14g (1.6mm) with 6mm ferido glued multi crystal ball with resin cover and a 6mm plain steel ball &amp; Length: 14mm  &amp;  Crystal Color: Sapphire</v>
      </c>
      <c r="B36" s="57" t="str">
        <f>'Copy paste to Here'!C40</f>
        <v>BBFR6</v>
      </c>
      <c r="C36" s="57" t="s">
        <v>736</v>
      </c>
      <c r="D36" s="58">
        <f>Invoice!B40</f>
        <v>5</v>
      </c>
      <c r="E36" s="59">
        <f>'Shipping Invoice'!J40*$N$1</f>
        <v>2.96</v>
      </c>
      <c r="F36" s="59">
        <f t="shared" si="0"/>
        <v>14.8</v>
      </c>
      <c r="G36" s="60">
        <f t="shared" si="1"/>
        <v>61.064799999999998</v>
      </c>
      <c r="H36" s="63">
        <f t="shared" si="2"/>
        <v>305.32400000000001</v>
      </c>
    </row>
    <row r="37" spans="1:8" s="62" customFormat="1" ht="36">
      <c r="A37" s="56" t="str">
        <f>IF((LEN('Copy paste to Here'!G41))&gt;5,((CONCATENATE('Copy paste to Here'!G41," &amp; ",'Copy paste to Here'!D41,"  &amp;  ",'Copy paste to Here'!E41))),"Empty Cell")</f>
        <v>Surgical steel tongue barbell, 14g (1.6mm) with 6mm ferido glued multi crystal ball with resin cover and a 6mm plain steel ball &amp; Length: 14mm  &amp;  Crystal Color: Light Amethyst</v>
      </c>
      <c r="B37" s="57" t="str">
        <f>'Copy paste to Here'!C41</f>
        <v>BBFR6</v>
      </c>
      <c r="C37" s="57" t="s">
        <v>736</v>
      </c>
      <c r="D37" s="58">
        <f>Invoice!B41</f>
        <v>5</v>
      </c>
      <c r="E37" s="59">
        <f>'Shipping Invoice'!J41*$N$1</f>
        <v>2.96</v>
      </c>
      <c r="F37" s="59">
        <f t="shared" si="0"/>
        <v>14.8</v>
      </c>
      <c r="G37" s="60">
        <f t="shared" si="1"/>
        <v>61.064799999999998</v>
      </c>
      <c r="H37" s="63">
        <f t="shared" si="2"/>
        <v>305.32400000000001</v>
      </c>
    </row>
    <row r="38" spans="1:8" s="62" customFormat="1" ht="24">
      <c r="A38" s="56" t="str">
        <f>IF((LEN('Copy paste to Here'!G42))&gt;5,((CONCATENATE('Copy paste to Here'!G42," &amp; ",'Copy paste to Here'!D42,"  &amp;  ",'Copy paste to Here'!E42))),"Empty Cell")</f>
        <v xml:space="preserve">Surgical steel tongue barbell, 14g (1.6mm) with 6mm acrylic glitter balls - length 5/8'' (16mm) &amp; Color: Clear  &amp;  </v>
      </c>
      <c r="B38" s="57" t="str">
        <f>'Copy paste to Here'!C42</f>
        <v>BBGT</v>
      </c>
      <c r="C38" s="57" t="s">
        <v>738</v>
      </c>
      <c r="D38" s="58">
        <f>Invoice!B42</f>
        <v>5</v>
      </c>
      <c r="E38" s="59">
        <f>'Shipping Invoice'!J42*$N$1</f>
        <v>0.3</v>
      </c>
      <c r="F38" s="59">
        <f t="shared" si="0"/>
        <v>1.5</v>
      </c>
      <c r="G38" s="60">
        <f t="shared" si="1"/>
        <v>6.1889999999999992</v>
      </c>
      <c r="H38" s="63">
        <f t="shared" si="2"/>
        <v>30.944999999999997</v>
      </c>
    </row>
    <row r="39" spans="1:8" s="62" customFormat="1" ht="24">
      <c r="A39" s="56" t="str">
        <f>IF((LEN('Copy paste to Here'!G43))&gt;5,((CONCATENATE('Copy paste to Here'!G43," &amp; ",'Copy paste to Here'!D43,"  &amp;  ",'Copy paste to Here'!E43))),"Empty Cell")</f>
        <v xml:space="preserve">Surgical steel tongue barbell, 14g (1.6mm) with 6mm acrylic glitter balls - length 5/8'' (16mm) &amp; Color: Light blue  &amp;  </v>
      </c>
      <c r="B39" s="57" t="str">
        <f>'Copy paste to Here'!C43</f>
        <v>BBGT</v>
      </c>
      <c r="C39" s="57" t="s">
        <v>738</v>
      </c>
      <c r="D39" s="58">
        <f>Invoice!B43</f>
        <v>5</v>
      </c>
      <c r="E39" s="59">
        <f>'Shipping Invoice'!J43*$N$1</f>
        <v>0.3</v>
      </c>
      <c r="F39" s="59">
        <f t="shared" si="0"/>
        <v>1.5</v>
      </c>
      <c r="G39" s="60">
        <f t="shared" si="1"/>
        <v>6.1889999999999992</v>
      </c>
      <c r="H39" s="63">
        <f t="shared" si="2"/>
        <v>30.944999999999997</v>
      </c>
    </row>
    <row r="40" spans="1:8" s="62" customFormat="1" ht="24">
      <c r="A40" s="56" t="str">
        <f>IF((LEN('Copy paste to Here'!G44))&gt;5,((CONCATENATE('Copy paste to Here'!G44," &amp; ",'Copy paste to Here'!D44,"  &amp;  ",'Copy paste to Here'!E44))),"Empty Cell")</f>
        <v xml:space="preserve">Surgical steel tongue barbell, 14g (1.6mm) with 6mm acrylic glitter balls - length 5/8'' (16mm) &amp; Color: Pink  &amp;  </v>
      </c>
      <c r="B40" s="57" t="str">
        <f>'Copy paste to Here'!C44</f>
        <v>BBGT</v>
      </c>
      <c r="C40" s="57" t="s">
        <v>738</v>
      </c>
      <c r="D40" s="58">
        <f>Invoice!B44</f>
        <v>5</v>
      </c>
      <c r="E40" s="59">
        <f>'Shipping Invoice'!J44*$N$1</f>
        <v>0.3</v>
      </c>
      <c r="F40" s="59">
        <f t="shared" si="0"/>
        <v>1.5</v>
      </c>
      <c r="G40" s="60">
        <f t="shared" si="1"/>
        <v>6.1889999999999992</v>
      </c>
      <c r="H40" s="63">
        <f t="shared" si="2"/>
        <v>30.944999999999997</v>
      </c>
    </row>
    <row r="41" spans="1:8" s="62" customFormat="1" ht="25.5">
      <c r="A41" s="56" t="str">
        <f>IF((LEN('Copy paste to Here'!G45))&gt;5,((CONCATENATE('Copy paste to Here'!G45," &amp; ",'Copy paste to Here'!D45,"  &amp;  ",'Copy paste to Here'!E45))),"Empty Cell")</f>
        <v xml:space="preserve">316L steel Industrial barbell, 14g (1.6mm) with two 5mm balls &amp; Length: 25mm  &amp;  </v>
      </c>
      <c r="B41" s="57" t="str">
        <f>'Copy paste to Here'!C45</f>
        <v>BBIND</v>
      </c>
      <c r="C41" s="57" t="s">
        <v>903</v>
      </c>
      <c r="D41" s="58">
        <f>Invoice!B45</f>
        <v>50</v>
      </c>
      <c r="E41" s="59">
        <f>'Shipping Invoice'!J45*$N$1</f>
        <v>0.45</v>
      </c>
      <c r="F41" s="59">
        <f t="shared" si="0"/>
        <v>22.5</v>
      </c>
      <c r="G41" s="60">
        <f t="shared" si="1"/>
        <v>9.2835000000000001</v>
      </c>
      <c r="H41" s="63">
        <f t="shared" si="2"/>
        <v>464.17500000000001</v>
      </c>
    </row>
    <row r="42" spans="1:8" s="62" customFormat="1" ht="25.5">
      <c r="A42" s="56" t="str">
        <f>IF((LEN('Copy paste to Here'!G46))&gt;5,((CONCATENATE('Copy paste to Here'!G46," &amp; ",'Copy paste to Here'!D46,"  &amp;  ",'Copy paste to Here'!E46))),"Empty Cell")</f>
        <v xml:space="preserve">316L steel Industrial barbell, 14g (1.6mm) with two 5mm balls &amp; Length: 28mm  &amp;  </v>
      </c>
      <c r="B42" s="57" t="str">
        <f>'Copy paste to Here'!C46</f>
        <v>BBIND</v>
      </c>
      <c r="C42" s="57" t="s">
        <v>903</v>
      </c>
      <c r="D42" s="58">
        <f>Invoice!B46</f>
        <v>50</v>
      </c>
      <c r="E42" s="59">
        <f>'Shipping Invoice'!J46*$N$1</f>
        <v>0.45</v>
      </c>
      <c r="F42" s="59">
        <f t="shared" si="0"/>
        <v>22.5</v>
      </c>
      <c r="G42" s="60">
        <f t="shared" si="1"/>
        <v>9.2835000000000001</v>
      </c>
      <c r="H42" s="63">
        <f t="shared" si="2"/>
        <v>464.17500000000001</v>
      </c>
    </row>
    <row r="43" spans="1:8" s="62" customFormat="1" ht="24">
      <c r="A43" s="56" t="str">
        <f>IF((LEN('Copy paste to Here'!G47))&gt;5,((CONCATENATE('Copy paste to Here'!G47," &amp; ",'Copy paste to Here'!D47,"  &amp;  ",'Copy paste to Here'!E47))),"Empty Cell")</f>
        <v>Premium PVD plated surgical steel industrial Barbell, 14g (1.6mm) with two 5mm balls &amp; Length: 35mm  &amp;  Color: Black</v>
      </c>
      <c r="B43" s="57" t="str">
        <f>'Copy paste to Here'!C47</f>
        <v>BBITB</v>
      </c>
      <c r="C43" s="57" t="s">
        <v>740</v>
      </c>
      <c r="D43" s="58">
        <f>Invoice!B47</f>
        <v>2</v>
      </c>
      <c r="E43" s="59">
        <f>'Shipping Invoice'!J47*$N$1</f>
        <v>1.32</v>
      </c>
      <c r="F43" s="59">
        <f t="shared" si="0"/>
        <v>2.64</v>
      </c>
      <c r="G43" s="60">
        <f t="shared" si="1"/>
        <v>27.2316</v>
      </c>
      <c r="H43" s="63">
        <f t="shared" si="2"/>
        <v>54.463200000000001</v>
      </c>
    </row>
    <row r="44" spans="1:8" s="62" customFormat="1" ht="24">
      <c r="A44" s="56" t="str">
        <f>IF((LEN('Copy paste to Here'!G48))&gt;5,((CONCATENATE('Copy paste to Here'!G48," &amp; ",'Copy paste to Here'!D48,"  &amp;  ",'Copy paste to Here'!E48))),"Empty Cell")</f>
        <v>Premium PVD plated surgical steel industrial Barbell, 14g (1.6mm) with two 5mm balls &amp; Length: 38mm  &amp;  Color: Black</v>
      </c>
      <c r="B44" s="57" t="str">
        <f>'Copy paste to Here'!C48</f>
        <v>BBITB</v>
      </c>
      <c r="C44" s="57" t="s">
        <v>740</v>
      </c>
      <c r="D44" s="58">
        <f>Invoice!B48</f>
        <v>2</v>
      </c>
      <c r="E44" s="59">
        <f>'Shipping Invoice'!J48*$N$1</f>
        <v>1.32</v>
      </c>
      <c r="F44" s="59">
        <f t="shared" si="0"/>
        <v>2.64</v>
      </c>
      <c r="G44" s="60">
        <f t="shared" si="1"/>
        <v>27.2316</v>
      </c>
      <c r="H44" s="63">
        <f t="shared" si="2"/>
        <v>54.463200000000001</v>
      </c>
    </row>
    <row r="45" spans="1:8" s="62" customFormat="1" ht="24">
      <c r="A45" s="56" t="str">
        <f>IF((LEN('Copy paste to Here'!G49))&gt;5,((CONCATENATE('Copy paste to Here'!G49," &amp; ",'Copy paste to Here'!D49,"  &amp;  ",'Copy paste to Here'!E49))),"Empty Cell")</f>
        <v>Premium PVD plated surgical steel industrial Barbell, 14g (1.6mm) with two 5mm balls &amp; Length: 38mm  &amp;  Color: Purple</v>
      </c>
      <c r="B45" s="57" t="str">
        <f>'Copy paste to Here'!C49</f>
        <v>BBITB</v>
      </c>
      <c r="C45" s="57" t="s">
        <v>740</v>
      </c>
      <c r="D45" s="58">
        <f>Invoice!B49</f>
        <v>2</v>
      </c>
      <c r="E45" s="59">
        <f>'Shipping Invoice'!J49*$N$1</f>
        <v>1.32</v>
      </c>
      <c r="F45" s="59">
        <f t="shared" si="0"/>
        <v>2.64</v>
      </c>
      <c r="G45" s="60">
        <f t="shared" si="1"/>
        <v>27.2316</v>
      </c>
      <c r="H45" s="63">
        <f t="shared" si="2"/>
        <v>54.463200000000001</v>
      </c>
    </row>
    <row r="46" spans="1:8" s="62" customFormat="1" ht="36">
      <c r="A46" s="56" t="str">
        <f>IF((LEN('Copy paste to Here'!G50))&gt;5,((CONCATENATE('Copy paste to Here'!G50," &amp; ",'Copy paste to Here'!D50,"  &amp;  ",'Copy paste to Here'!E50))),"Empty Cell")</f>
        <v>316L steel nipple barbell, 1.6mm (14g) with two forward facing 5mm or 6mm jewel balls &amp; Length: 12mm with 5mm jewel balls  &amp;  Crystal Color: Fuchsia</v>
      </c>
      <c r="B46" s="57" t="str">
        <f>'Copy paste to Here'!C50</f>
        <v>BBNP2C</v>
      </c>
      <c r="C46" s="57" t="s">
        <v>100</v>
      </c>
      <c r="D46" s="58">
        <f>Invoice!B50</f>
        <v>4</v>
      </c>
      <c r="E46" s="59">
        <f>'Shipping Invoice'!J50*$N$1</f>
        <v>1.77</v>
      </c>
      <c r="F46" s="59">
        <f t="shared" si="0"/>
        <v>7.08</v>
      </c>
      <c r="G46" s="60">
        <f t="shared" si="1"/>
        <v>36.515099999999997</v>
      </c>
      <c r="H46" s="63">
        <f t="shared" si="2"/>
        <v>146.06039999999999</v>
      </c>
    </row>
    <row r="47" spans="1:8" s="62" customFormat="1" ht="36">
      <c r="A47" s="56" t="str">
        <f>IF((LEN('Copy paste to Here'!G51))&gt;5,((CONCATENATE('Copy paste to Here'!G51," &amp; ",'Copy paste to Here'!D51,"  &amp;  ",'Copy paste to Here'!E51))),"Empty Cell")</f>
        <v>316L steel nipple barbell, 1.6mm (14g) with two forward facing 5mm or 6mm jewel balls &amp; Length: 14mm with 5mm jewel balls  &amp;  Crystal Color: Blue Zircon</v>
      </c>
      <c r="B47" s="57" t="str">
        <f>'Copy paste to Here'!C51</f>
        <v>BBNP2C</v>
      </c>
      <c r="C47" s="57" t="s">
        <v>100</v>
      </c>
      <c r="D47" s="58">
        <f>Invoice!B51</f>
        <v>4</v>
      </c>
      <c r="E47" s="59">
        <f>'Shipping Invoice'!J51*$N$1</f>
        <v>1.77</v>
      </c>
      <c r="F47" s="59">
        <f t="shared" si="0"/>
        <v>7.08</v>
      </c>
      <c r="G47" s="60">
        <f t="shared" si="1"/>
        <v>36.515099999999997</v>
      </c>
      <c r="H47" s="63">
        <f t="shared" si="2"/>
        <v>146.06039999999999</v>
      </c>
    </row>
    <row r="48" spans="1:8" s="62" customFormat="1" ht="36">
      <c r="A48" s="56" t="str">
        <f>IF((LEN('Copy paste to Here'!G52))&gt;5,((CONCATENATE('Copy paste to Here'!G52," &amp; ",'Copy paste to Here'!D52,"  &amp;  ",'Copy paste to Here'!E52))),"Empty Cell")</f>
        <v>316L steel nipple barbell, 1.6mm (14g) with two forward facing 5mm or 6mm jewel balls &amp; Length: 16mm with 5mm jewel balls  &amp;  Crystal Color: Rose</v>
      </c>
      <c r="B48" s="57" t="str">
        <f>'Copy paste to Here'!C52</f>
        <v>BBNP2C</v>
      </c>
      <c r="C48" s="57" t="s">
        <v>100</v>
      </c>
      <c r="D48" s="58">
        <f>Invoice!B52</f>
        <v>4</v>
      </c>
      <c r="E48" s="59">
        <f>'Shipping Invoice'!J52*$N$1</f>
        <v>1.77</v>
      </c>
      <c r="F48" s="59">
        <f t="shared" si="0"/>
        <v>7.08</v>
      </c>
      <c r="G48" s="60">
        <f t="shared" si="1"/>
        <v>36.515099999999997</v>
      </c>
      <c r="H48" s="63">
        <f t="shared" si="2"/>
        <v>146.06039999999999</v>
      </c>
    </row>
    <row r="49" spans="1:8" s="62" customFormat="1" ht="36">
      <c r="A49" s="56" t="str">
        <f>IF((LEN('Copy paste to Here'!G53))&gt;5,((CONCATENATE('Copy paste to Here'!G53," &amp; ",'Copy paste to Here'!D53,"  &amp;  ",'Copy paste to Here'!E53))),"Empty Cell")</f>
        <v>316L steel nipple barbell, 1.6mm (14g) with two forward facing 5mm or 6mm jewel balls &amp; Length: 16mm with 5mm jewel balls  &amp;  Crystal Color: Fuchsia</v>
      </c>
      <c r="B49" s="57" t="str">
        <f>'Copy paste to Here'!C53</f>
        <v>BBNP2C</v>
      </c>
      <c r="C49" s="57" t="s">
        <v>100</v>
      </c>
      <c r="D49" s="58">
        <f>Invoice!B53</f>
        <v>4</v>
      </c>
      <c r="E49" s="59">
        <f>'Shipping Invoice'!J53*$N$1</f>
        <v>1.77</v>
      </c>
      <c r="F49" s="59">
        <f t="shared" si="0"/>
        <v>7.08</v>
      </c>
      <c r="G49" s="60">
        <f t="shared" si="1"/>
        <v>36.515099999999997</v>
      </c>
      <c r="H49" s="63">
        <f t="shared" si="2"/>
        <v>146.06039999999999</v>
      </c>
    </row>
    <row r="50" spans="1:8" s="62" customFormat="1" ht="24">
      <c r="A50" s="56" t="str">
        <f>IF((LEN('Copy paste to Here'!G54))&gt;5,((CONCATENATE('Copy paste to Here'!G54," &amp; ",'Copy paste to Here'!D54,"  &amp;  ",'Copy paste to Here'!E54))),"Empty Cell")</f>
        <v xml:space="preserve">Surgical steel nipple barbell, 14g (1.6mm) with two 5mm balls &amp; Length: 6mm  &amp;  </v>
      </c>
      <c r="B50" s="57" t="str">
        <f>'Copy paste to Here'!C54</f>
        <v>BBNPG</v>
      </c>
      <c r="C50" s="57" t="s">
        <v>747</v>
      </c>
      <c r="D50" s="58">
        <f>Invoice!B54</f>
        <v>50</v>
      </c>
      <c r="E50" s="59">
        <f>'Shipping Invoice'!J54*$N$1</f>
        <v>0.34</v>
      </c>
      <c r="F50" s="59">
        <f t="shared" si="0"/>
        <v>17</v>
      </c>
      <c r="G50" s="60">
        <f t="shared" si="1"/>
        <v>7.0141999999999998</v>
      </c>
      <c r="H50" s="63">
        <f t="shared" si="2"/>
        <v>350.71</v>
      </c>
    </row>
    <row r="51" spans="1:8" s="62" customFormat="1" ht="24">
      <c r="A51" s="56" t="str">
        <f>IF((LEN('Copy paste to Here'!G55))&gt;5,((CONCATENATE('Copy paste to Here'!G55," &amp; ",'Copy paste to Here'!D55,"  &amp;  ",'Copy paste to Here'!E55))),"Empty Cell")</f>
        <v xml:space="preserve">Surgical steel nipple barbell, 14g (1.6mm) with two 5mm balls &amp; Length: 10mm  &amp;  </v>
      </c>
      <c r="B51" s="57" t="str">
        <f>'Copy paste to Here'!C55</f>
        <v>BBNPG</v>
      </c>
      <c r="C51" s="57" t="s">
        <v>747</v>
      </c>
      <c r="D51" s="58">
        <f>Invoice!B55</f>
        <v>50</v>
      </c>
      <c r="E51" s="59">
        <f>'Shipping Invoice'!J55*$N$1</f>
        <v>0.34</v>
      </c>
      <c r="F51" s="59">
        <f t="shared" si="0"/>
        <v>17</v>
      </c>
      <c r="G51" s="60">
        <f t="shared" si="1"/>
        <v>7.0141999999999998</v>
      </c>
      <c r="H51" s="63">
        <f t="shared" si="2"/>
        <v>350.71</v>
      </c>
    </row>
    <row r="52" spans="1:8" s="62" customFormat="1" ht="24">
      <c r="A52" s="56" t="str">
        <f>IF((LEN('Copy paste to Here'!G56))&gt;5,((CONCATENATE('Copy paste to Here'!G56," &amp; ",'Copy paste to Here'!D56,"  &amp;  ",'Copy paste to Here'!E56))),"Empty Cell")</f>
        <v xml:space="preserve">Surgical steel nipple barbell, 14g (1.6mm) with two 5mm balls &amp; Length: 12mm  &amp;  </v>
      </c>
      <c r="B52" s="57" t="str">
        <f>'Copy paste to Here'!C56</f>
        <v>BBNPG</v>
      </c>
      <c r="C52" s="57" t="s">
        <v>747</v>
      </c>
      <c r="D52" s="58">
        <f>Invoice!B56</f>
        <v>100</v>
      </c>
      <c r="E52" s="59">
        <f>'Shipping Invoice'!J56*$N$1</f>
        <v>0.34</v>
      </c>
      <c r="F52" s="59">
        <f t="shared" si="0"/>
        <v>34</v>
      </c>
      <c r="G52" s="60">
        <f t="shared" si="1"/>
        <v>7.0141999999999998</v>
      </c>
      <c r="H52" s="63">
        <f t="shared" si="2"/>
        <v>701.42</v>
      </c>
    </row>
    <row r="53" spans="1:8" s="62" customFormat="1" ht="24">
      <c r="A53" s="56" t="str">
        <f>IF((LEN('Copy paste to Here'!G57))&gt;5,((CONCATENATE('Copy paste to Here'!G57," &amp; ",'Copy paste to Here'!D57,"  &amp;  ",'Copy paste to Here'!E57))),"Empty Cell")</f>
        <v xml:space="preserve">Surgical steel nipple barbell, 14g (1.6mm) with two 5mm balls &amp; Length: 14mm  &amp;  </v>
      </c>
      <c r="B53" s="57" t="str">
        <f>'Copy paste to Here'!C57</f>
        <v>BBNPG</v>
      </c>
      <c r="C53" s="57" t="s">
        <v>747</v>
      </c>
      <c r="D53" s="58">
        <f>Invoice!B57</f>
        <v>100</v>
      </c>
      <c r="E53" s="59">
        <f>'Shipping Invoice'!J57*$N$1</f>
        <v>0.34</v>
      </c>
      <c r="F53" s="59">
        <f t="shared" si="0"/>
        <v>34</v>
      </c>
      <c r="G53" s="60">
        <f t="shared" si="1"/>
        <v>7.0141999999999998</v>
      </c>
      <c r="H53" s="63">
        <f t="shared" si="2"/>
        <v>701.42</v>
      </c>
    </row>
    <row r="54" spans="1:8" s="62" customFormat="1" ht="24">
      <c r="A54" s="56" t="str">
        <f>IF((LEN('Copy paste to Here'!G58))&gt;5,((CONCATENATE('Copy paste to Here'!G58," &amp; ",'Copy paste to Here'!D58,"  &amp;  ",'Copy paste to Here'!E58))),"Empty Cell")</f>
        <v xml:space="preserve">Surgical steel nipple barbell, 14g (1.6mm) with two 5mm balls &amp; Length: 18mm  &amp;  </v>
      </c>
      <c r="B54" s="57" t="str">
        <f>'Copy paste to Here'!C58</f>
        <v>BBNPG</v>
      </c>
      <c r="C54" s="57" t="s">
        <v>747</v>
      </c>
      <c r="D54" s="58">
        <f>Invoice!B58</f>
        <v>50</v>
      </c>
      <c r="E54" s="59">
        <f>'Shipping Invoice'!J58*$N$1</f>
        <v>0.34</v>
      </c>
      <c r="F54" s="59">
        <f t="shared" si="0"/>
        <v>17</v>
      </c>
      <c r="G54" s="60">
        <f t="shared" si="1"/>
        <v>7.0141999999999998</v>
      </c>
      <c r="H54" s="63">
        <f t="shared" si="2"/>
        <v>350.71</v>
      </c>
    </row>
    <row r="55" spans="1:8" s="62" customFormat="1" ht="24">
      <c r="A55" s="56" t="str">
        <f>IF((LEN('Copy paste to Here'!G59))&gt;5,((CONCATENATE('Copy paste to Here'!G59," &amp; ",'Copy paste to Here'!D59,"  &amp;  ",'Copy paste to Here'!E59))),"Empty Cell")</f>
        <v xml:space="preserve">Surgical steel nipple barbell, 14g (1.6mm) with two 5mm balls &amp; Length: 20mm  &amp;  </v>
      </c>
      <c r="B55" s="57" t="str">
        <f>'Copy paste to Here'!C59</f>
        <v>BBNPG</v>
      </c>
      <c r="C55" s="57" t="s">
        <v>747</v>
      </c>
      <c r="D55" s="58">
        <f>Invoice!B59</f>
        <v>100</v>
      </c>
      <c r="E55" s="59">
        <f>'Shipping Invoice'!J59*$N$1</f>
        <v>0.34</v>
      </c>
      <c r="F55" s="59">
        <f t="shared" si="0"/>
        <v>34</v>
      </c>
      <c r="G55" s="60">
        <f t="shared" si="1"/>
        <v>7.0141999999999998</v>
      </c>
      <c r="H55" s="63">
        <f t="shared" si="2"/>
        <v>701.42</v>
      </c>
    </row>
    <row r="56" spans="1:8" s="62" customFormat="1" ht="25.5">
      <c r="A56" s="56" t="str">
        <f>IF((LEN('Copy paste to Here'!G60))&gt;5,((CONCATENATE('Copy paste to Here'!G60," &amp; ",'Copy paste to Here'!D60,"  &amp;  ",'Copy paste to Here'!E60))),"Empty Cell")</f>
        <v>Anodized surgical steel nipple barbell, 14g (1.6mm) with two small wings &amp; Length: 16mm  &amp;  Color: Black</v>
      </c>
      <c r="B56" s="57" t="str">
        <f>'Copy paste to Here'!C60</f>
        <v>BBNPTWG</v>
      </c>
      <c r="C56" s="57" t="s">
        <v>749</v>
      </c>
      <c r="D56" s="58">
        <f>Invoice!B60</f>
        <v>4</v>
      </c>
      <c r="E56" s="59">
        <f>'Shipping Invoice'!J60*$N$1</f>
        <v>2.66</v>
      </c>
      <c r="F56" s="59">
        <f t="shared" si="0"/>
        <v>10.64</v>
      </c>
      <c r="G56" s="60">
        <f t="shared" si="1"/>
        <v>54.875799999999998</v>
      </c>
      <c r="H56" s="63">
        <f t="shared" si="2"/>
        <v>219.50319999999999</v>
      </c>
    </row>
    <row r="57" spans="1:8" s="62" customFormat="1" ht="24">
      <c r="A57" s="56" t="str">
        <f>IF((LEN('Copy paste to Here'!G61))&gt;5,((CONCATENATE('Copy paste to Here'!G61," &amp; ",'Copy paste to Here'!D61,"  &amp;  ",'Copy paste to Here'!E61))),"Empty Cell")</f>
        <v>Anodized 316L steel barbell, 1.6mm (14g) with two forward facing 5mm jewel balls &amp; Length: 12mm  &amp;  Color: Gold</v>
      </c>
      <c r="B57" s="57" t="str">
        <f>'Copy paste to Here'!C61</f>
        <v>BBTNPC</v>
      </c>
      <c r="C57" s="57" t="s">
        <v>751</v>
      </c>
      <c r="D57" s="58">
        <f>Invoice!B61</f>
        <v>8</v>
      </c>
      <c r="E57" s="59">
        <f>'Shipping Invoice'!J61*$N$1</f>
        <v>2.66</v>
      </c>
      <c r="F57" s="59">
        <f t="shared" si="0"/>
        <v>21.28</v>
      </c>
      <c r="G57" s="60">
        <f t="shared" si="1"/>
        <v>54.875799999999998</v>
      </c>
      <c r="H57" s="63">
        <f t="shared" si="2"/>
        <v>439.00639999999999</v>
      </c>
    </row>
    <row r="58" spans="1:8" s="62" customFormat="1" ht="24">
      <c r="A58" s="56" t="str">
        <f>IF((LEN('Copy paste to Here'!G62))&gt;5,((CONCATENATE('Copy paste to Here'!G62," &amp; ",'Copy paste to Here'!D62,"  &amp;  ",'Copy paste to Here'!E62))),"Empty Cell")</f>
        <v>Anodized 316L steel barbell, 1.6mm (14g) with two forward facing 5mm jewel balls &amp; Length: 14mm  &amp;  Color: Gold</v>
      </c>
      <c r="B58" s="57" t="str">
        <f>'Copy paste to Here'!C62</f>
        <v>BBTNPC</v>
      </c>
      <c r="C58" s="57" t="s">
        <v>751</v>
      </c>
      <c r="D58" s="58">
        <f>Invoice!B62</f>
        <v>8</v>
      </c>
      <c r="E58" s="59">
        <f>'Shipping Invoice'!J62*$N$1</f>
        <v>2.66</v>
      </c>
      <c r="F58" s="59">
        <f t="shared" si="0"/>
        <v>21.28</v>
      </c>
      <c r="G58" s="60">
        <f t="shared" si="1"/>
        <v>54.875799999999998</v>
      </c>
      <c r="H58" s="63">
        <f t="shared" si="2"/>
        <v>439.00639999999999</v>
      </c>
    </row>
    <row r="59" spans="1:8" s="62" customFormat="1" ht="24">
      <c r="A59" s="56" t="str">
        <f>IF((LEN('Copy paste to Here'!G63))&gt;5,((CONCATENATE('Copy paste to Here'!G63," &amp; ",'Copy paste to Here'!D63,"  &amp;  ",'Copy paste to Here'!E63))),"Empty Cell")</f>
        <v>Anodized 316L steel barbell, 1.6mm (14g) with two forward facing 5mm jewel balls &amp; Length: 16mm  &amp;  Color: Gold</v>
      </c>
      <c r="B59" s="57" t="str">
        <f>'Copy paste to Here'!C63</f>
        <v>BBTNPC</v>
      </c>
      <c r="C59" s="57" t="s">
        <v>751</v>
      </c>
      <c r="D59" s="58">
        <f>Invoice!B63</f>
        <v>8</v>
      </c>
      <c r="E59" s="59">
        <f>'Shipping Invoice'!J63*$N$1</f>
        <v>2.66</v>
      </c>
      <c r="F59" s="59">
        <f t="shared" si="0"/>
        <v>21.28</v>
      </c>
      <c r="G59" s="60">
        <f t="shared" si="1"/>
        <v>54.875799999999998</v>
      </c>
      <c r="H59" s="63">
        <f t="shared" si="2"/>
        <v>439.00639999999999</v>
      </c>
    </row>
    <row r="60" spans="1:8" s="62" customFormat="1" ht="24">
      <c r="A60" s="56" t="str">
        <f>IF((LEN('Copy paste to Here'!G64))&gt;5,((CONCATENATE('Copy paste to Here'!G64," &amp; ",'Copy paste to Here'!D64,"  &amp;  ",'Copy paste to Here'!E64))),"Empty Cell")</f>
        <v xml:space="preserve">Rose gold PVD plated 316L steel nipple barbell, 14g (1.6mm) with two 5mm balls &amp; Length: 16mm  &amp;  </v>
      </c>
      <c r="B60" s="57" t="str">
        <f>'Copy paste to Here'!C64</f>
        <v>BBTTB5</v>
      </c>
      <c r="C60" s="57" t="s">
        <v>753</v>
      </c>
      <c r="D60" s="58">
        <f>Invoice!B64</f>
        <v>4</v>
      </c>
      <c r="E60" s="59">
        <f>'Shipping Invoice'!J64*$N$1</f>
        <v>1.23</v>
      </c>
      <c r="F60" s="59">
        <f t="shared" si="0"/>
        <v>4.92</v>
      </c>
      <c r="G60" s="60">
        <f t="shared" si="1"/>
        <v>25.374899999999997</v>
      </c>
      <c r="H60" s="63">
        <f t="shared" si="2"/>
        <v>101.49959999999999</v>
      </c>
    </row>
    <row r="61" spans="1:8" s="62" customFormat="1" ht="24">
      <c r="A61" s="56" t="str">
        <f>IF((LEN('Copy paste to Here'!G65))&gt;5,((CONCATENATE('Copy paste to Here'!G65," &amp; ",'Copy paste to Here'!D65,"  &amp;  ",'Copy paste to Here'!E65))),"Empty Cell")</f>
        <v xml:space="preserve">316L Surgical steel ball closure ring, 14g (1.6mm) with a 4mm ball &amp; Length: 8mm  &amp;  </v>
      </c>
      <c r="B61" s="57" t="str">
        <f>'Copy paste to Here'!C65</f>
        <v>BCR14</v>
      </c>
      <c r="C61" s="57" t="s">
        <v>755</v>
      </c>
      <c r="D61" s="58">
        <f>Invoice!B65</f>
        <v>50</v>
      </c>
      <c r="E61" s="59">
        <f>'Shipping Invoice'!J65*$N$1</f>
        <v>0.34</v>
      </c>
      <c r="F61" s="59">
        <f t="shared" si="0"/>
        <v>17</v>
      </c>
      <c r="G61" s="60">
        <f t="shared" si="1"/>
        <v>7.0141999999999998</v>
      </c>
      <c r="H61" s="63">
        <f t="shared" si="2"/>
        <v>350.71</v>
      </c>
    </row>
    <row r="62" spans="1:8" s="62" customFormat="1" ht="24">
      <c r="A62" s="56" t="str">
        <f>IF((LEN('Copy paste to Here'!G66))&gt;5,((CONCATENATE('Copy paste to Here'!G66," &amp; ",'Copy paste to Here'!D66,"  &amp;  ",'Copy paste to Here'!E66))),"Empty Cell")</f>
        <v xml:space="preserve">316L Surgical steel ball closure ring, 14g (1.6mm) with a 4mm ball &amp; Length: 10mm  &amp;  </v>
      </c>
      <c r="B62" s="57" t="str">
        <f>'Copy paste to Here'!C66</f>
        <v>BCR14</v>
      </c>
      <c r="C62" s="57" t="s">
        <v>755</v>
      </c>
      <c r="D62" s="58">
        <f>Invoice!B66</f>
        <v>50</v>
      </c>
      <c r="E62" s="59">
        <f>'Shipping Invoice'!J66*$N$1</f>
        <v>0.34</v>
      </c>
      <c r="F62" s="59">
        <f t="shared" si="0"/>
        <v>17</v>
      </c>
      <c r="G62" s="60">
        <f t="shared" si="1"/>
        <v>7.0141999999999998</v>
      </c>
      <c r="H62" s="63">
        <f t="shared" si="2"/>
        <v>350.71</v>
      </c>
    </row>
    <row r="63" spans="1:8" s="62" customFormat="1" ht="24">
      <c r="A63" s="56" t="str">
        <f>IF((LEN('Copy paste to Here'!G67))&gt;5,((CONCATENATE('Copy paste to Here'!G67," &amp; ",'Copy paste to Here'!D67,"  &amp;  ",'Copy paste to Here'!E67))),"Empty Cell")</f>
        <v xml:space="preserve">316L Surgical steel ball closure ring, 14g (1.6mm) with a 4mm ball &amp; Length: 12mm  &amp;  </v>
      </c>
      <c r="B63" s="57" t="str">
        <f>'Copy paste to Here'!C67</f>
        <v>BCR14</v>
      </c>
      <c r="C63" s="57" t="s">
        <v>755</v>
      </c>
      <c r="D63" s="58">
        <f>Invoice!B67</f>
        <v>50</v>
      </c>
      <c r="E63" s="59">
        <f>'Shipping Invoice'!J67*$N$1</f>
        <v>0.34</v>
      </c>
      <c r="F63" s="59">
        <f t="shared" si="0"/>
        <v>17</v>
      </c>
      <c r="G63" s="60">
        <f t="shared" si="1"/>
        <v>7.0141999999999998</v>
      </c>
      <c r="H63" s="63">
        <f t="shared" si="2"/>
        <v>350.71</v>
      </c>
    </row>
    <row r="64" spans="1:8" s="62" customFormat="1" ht="24">
      <c r="A64" s="56" t="str">
        <f>IF((LEN('Copy paste to Here'!G68))&gt;5,((CONCATENATE('Copy paste to Here'!G68," &amp; ",'Copy paste to Here'!D68,"  &amp;  ",'Copy paste to Here'!E68))),"Empty Cell")</f>
        <v xml:space="preserve">316L Surgical steel ball closure ring, 16g (1.2mm) with a 4mm ball &amp; Length: 12mm  &amp;  </v>
      </c>
      <c r="B64" s="57" t="str">
        <f>'Copy paste to Here'!C68</f>
        <v>BCR16G</v>
      </c>
      <c r="C64" s="57" t="s">
        <v>713</v>
      </c>
      <c r="D64" s="58">
        <f>Invoice!B68</f>
        <v>50</v>
      </c>
      <c r="E64" s="59">
        <f>'Shipping Invoice'!J68*$N$1</f>
        <v>0.25</v>
      </c>
      <c r="F64" s="59">
        <f t="shared" si="0"/>
        <v>12.5</v>
      </c>
      <c r="G64" s="60">
        <f t="shared" si="1"/>
        <v>5.1574999999999998</v>
      </c>
      <c r="H64" s="63">
        <f t="shared" si="2"/>
        <v>257.875</v>
      </c>
    </row>
    <row r="65" spans="1:8" s="62" customFormat="1" ht="24">
      <c r="A65" s="56" t="str">
        <f>IF((LEN('Copy paste to Here'!G69))&gt;5,((CONCATENATE('Copy paste to Here'!G69," &amp; ",'Copy paste to Here'!D69,"  &amp;  ",'Copy paste to Here'!E69))),"Empty Cell")</f>
        <v xml:space="preserve">Bulk body jewelry: 100 pcs. of surgical steel belly bananas, 14g (1.6mm) with 5 &amp; 6mm balls &amp; Length: 10mm  &amp;  </v>
      </c>
      <c r="B65" s="57" t="str">
        <f>'Copy paste to Here'!C69</f>
        <v>BLK195</v>
      </c>
      <c r="C65" s="57" t="s">
        <v>757</v>
      </c>
      <c r="D65" s="58">
        <f>Invoice!B69</f>
        <v>1</v>
      </c>
      <c r="E65" s="59">
        <f>'Shipping Invoice'!J69*$N$1</f>
        <v>33.89</v>
      </c>
      <c r="F65" s="59">
        <f t="shared" si="0"/>
        <v>33.89</v>
      </c>
      <c r="G65" s="60">
        <f t="shared" si="1"/>
        <v>699.15070000000003</v>
      </c>
      <c r="H65" s="63">
        <f t="shared" si="2"/>
        <v>699.15070000000003</v>
      </c>
    </row>
    <row r="66" spans="1:8" s="62" customFormat="1" ht="36">
      <c r="A66" s="56" t="str">
        <f>IF((LEN('Copy paste to Here'!G70))&gt;5,((CONCATENATE('Copy paste to Here'!G70," &amp; ",'Copy paste to Here'!D70,"  &amp;  ",'Copy paste to Here'!E70))),"Empty Cell")</f>
        <v>316L steel belly banana, 14g (1.6m) with a 8mm and a 5mm bezel set jewel ball using original Czech Preciosa crystals. &amp; Length: 8mm  &amp;  Crystal Color: Clear</v>
      </c>
      <c r="B66" s="57" t="str">
        <f>'Copy paste to Here'!C70</f>
        <v>BN2CG</v>
      </c>
      <c r="C66" s="57" t="s">
        <v>662</v>
      </c>
      <c r="D66" s="58">
        <f>Invoice!B70</f>
        <v>10</v>
      </c>
      <c r="E66" s="59">
        <f>'Shipping Invoice'!J70*$N$1</f>
        <v>1.53</v>
      </c>
      <c r="F66" s="59">
        <f t="shared" si="0"/>
        <v>15.3</v>
      </c>
      <c r="G66" s="60">
        <f t="shared" si="1"/>
        <v>31.5639</v>
      </c>
      <c r="H66" s="63">
        <f t="shared" si="2"/>
        <v>315.63900000000001</v>
      </c>
    </row>
    <row r="67" spans="1:8" s="62" customFormat="1" ht="36">
      <c r="A67" s="56" t="str">
        <f>IF((LEN('Copy paste to Here'!G71))&gt;5,((CONCATENATE('Copy paste to Here'!G71," &amp; ",'Copy paste to Here'!D71,"  &amp;  ",'Copy paste to Here'!E71))),"Empty Cell")</f>
        <v>316L steel belly banana, 14g (1.6m) with a 8mm and a 5mm bezel set jewel ball using original Czech Preciosa crystals. &amp; Length: 8mm  &amp;  Crystal Color: AB</v>
      </c>
      <c r="B67" s="57" t="str">
        <f>'Copy paste to Here'!C71</f>
        <v>BN2CG</v>
      </c>
      <c r="C67" s="57" t="s">
        <v>662</v>
      </c>
      <c r="D67" s="58">
        <f>Invoice!B71</f>
        <v>10</v>
      </c>
      <c r="E67" s="59">
        <f>'Shipping Invoice'!J71*$N$1</f>
        <v>1.53</v>
      </c>
      <c r="F67" s="59">
        <f t="shared" si="0"/>
        <v>15.3</v>
      </c>
      <c r="G67" s="60">
        <f t="shared" si="1"/>
        <v>31.5639</v>
      </c>
      <c r="H67" s="63">
        <f t="shared" si="2"/>
        <v>315.63900000000001</v>
      </c>
    </row>
    <row r="68" spans="1:8" s="62" customFormat="1" ht="36">
      <c r="A68" s="56" t="str">
        <f>IF((LEN('Copy paste to Here'!G72))&gt;5,((CONCATENATE('Copy paste to Here'!G72," &amp; ",'Copy paste to Here'!D72,"  &amp;  ",'Copy paste to Here'!E72))),"Empty Cell")</f>
        <v>316L steel belly banana, 14g (1.6m) with a 8mm and a 5mm bezel set jewel ball using original Czech Preciosa crystals. &amp; Length: 8mm  &amp;  Crystal Color: Light Amethyst</v>
      </c>
      <c r="B68" s="57" t="str">
        <f>'Copy paste to Here'!C72</f>
        <v>BN2CG</v>
      </c>
      <c r="C68" s="57" t="s">
        <v>662</v>
      </c>
      <c r="D68" s="58">
        <f>Invoice!B72</f>
        <v>10</v>
      </c>
      <c r="E68" s="59">
        <f>'Shipping Invoice'!J72*$N$1</f>
        <v>1.53</v>
      </c>
      <c r="F68" s="59">
        <f t="shared" si="0"/>
        <v>15.3</v>
      </c>
      <c r="G68" s="60">
        <f t="shared" si="1"/>
        <v>31.5639</v>
      </c>
      <c r="H68" s="63">
        <f t="shared" si="2"/>
        <v>315.63900000000001</v>
      </c>
    </row>
    <row r="69" spans="1:8" s="62" customFormat="1" ht="36">
      <c r="A69" s="56" t="str">
        <f>IF((LEN('Copy paste to Here'!G73))&gt;5,((CONCATENATE('Copy paste to Here'!G73," &amp; ",'Copy paste to Here'!D73,"  &amp;  ",'Copy paste to Here'!E73))),"Empty Cell")</f>
        <v>316L steel belly banana, 14g (1.6m) with a 8mm and a 5mm bezel set jewel ball using original Czech Preciosa crystals. &amp; Length: 10mm  &amp;  Crystal Color: Clear</v>
      </c>
      <c r="B69" s="57" t="str">
        <f>'Copy paste to Here'!C73</f>
        <v>BN2CG</v>
      </c>
      <c r="C69" s="57" t="s">
        <v>662</v>
      </c>
      <c r="D69" s="58">
        <f>Invoice!B73</f>
        <v>20</v>
      </c>
      <c r="E69" s="59">
        <f>'Shipping Invoice'!J73*$N$1</f>
        <v>1.53</v>
      </c>
      <c r="F69" s="59">
        <f t="shared" si="0"/>
        <v>30.6</v>
      </c>
      <c r="G69" s="60">
        <f t="shared" si="1"/>
        <v>31.5639</v>
      </c>
      <c r="H69" s="63">
        <f t="shared" si="2"/>
        <v>631.27800000000002</v>
      </c>
    </row>
    <row r="70" spans="1:8" s="62" customFormat="1" ht="36">
      <c r="A70" s="56" t="str">
        <f>IF((LEN('Copy paste to Here'!G74))&gt;5,((CONCATENATE('Copy paste to Here'!G74," &amp; ",'Copy paste to Here'!D74,"  &amp;  ",'Copy paste to Here'!E74))),"Empty Cell")</f>
        <v>316L steel belly banana, 14g (1.6m) with a 8mm and a 5mm bezel set jewel ball using original Czech Preciosa crystals. &amp; Length: 10mm  &amp;  Crystal Color: Light Sapphire</v>
      </c>
      <c r="B70" s="57" t="str">
        <f>'Copy paste to Here'!C74</f>
        <v>BN2CG</v>
      </c>
      <c r="C70" s="57" t="s">
        <v>662</v>
      </c>
      <c r="D70" s="58">
        <f>Invoice!B74</f>
        <v>10</v>
      </c>
      <c r="E70" s="59">
        <f>'Shipping Invoice'!J74*$N$1</f>
        <v>1.53</v>
      </c>
      <c r="F70" s="59">
        <f t="shared" si="0"/>
        <v>15.3</v>
      </c>
      <c r="G70" s="60">
        <f t="shared" si="1"/>
        <v>31.5639</v>
      </c>
      <c r="H70" s="63">
        <f t="shared" si="2"/>
        <v>315.63900000000001</v>
      </c>
    </row>
    <row r="71" spans="1:8" s="62" customFormat="1" ht="24">
      <c r="A71" s="56" t="str">
        <f>IF((LEN('Copy paste to Here'!G75))&gt;5,((CONCATENATE('Copy paste to Here'!G75," &amp; ",'Copy paste to Here'!D75,"  &amp;  ",'Copy paste to Here'!E75))),"Empty Cell")</f>
        <v>Surgical steel belly banana, 14g (1.6mm) with a 6mm and a 5mm bezel set jewel ball &amp; Length: 10mm  &amp;  Crystal Color: Clear</v>
      </c>
      <c r="B71" s="57" t="str">
        <f>'Copy paste to Here'!C75</f>
        <v>BN2CS</v>
      </c>
      <c r="C71" s="57" t="s">
        <v>619</v>
      </c>
      <c r="D71" s="58">
        <f>Invoice!B75</f>
        <v>50</v>
      </c>
      <c r="E71" s="59">
        <f>'Shipping Invoice'!J75*$N$1</f>
        <v>1.41</v>
      </c>
      <c r="F71" s="59">
        <f t="shared" si="0"/>
        <v>70.5</v>
      </c>
      <c r="G71" s="60">
        <f t="shared" si="1"/>
        <v>29.088299999999997</v>
      </c>
      <c r="H71" s="63">
        <f t="shared" si="2"/>
        <v>1454.4149999999997</v>
      </c>
    </row>
    <row r="72" spans="1:8" s="62" customFormat="1" ht="24">
      <c r="A72" s="56" t="str">
        <f>IF((LEN('Copy paste to Here'!G76))&gt;5,((CONCATENATE('Copy paste to Here'!G76," &amp; ",'Copy paste to Here'!D76,"  &amp;  ",'Copy paste to Here'!E76))),"Empty Cell")</f>
        <v xml:space="preserve">Surgical steel eyebrow banana, 16g (1.2mm) with two 3mm balls &amp; Length: 8mm  &amp;  </v>
      </c>
      <c r="B72" s="57" t="str">
        <f>'Copy paste to Here'!C76</f>
        <v>BNEB</v>
      </c>
      <c r="C72" s="57" t="s">
        <v>760</v>
      </c>
      <c r="D72" s="58">
        <f>Invoice!B76</f>
        <v>100</v>
      </c>
      <c r="E72" s="59">
        <f>'Shipping Invoice'!J76*$N$1</f>
        <v>0.28999999999999998</v>
      </c>
      <c r="F72" s="59">
        <f t="shared" si="0"/>
        <v>28.999999999999996</v>
      </c>
      <c r="G72" s="60">
        <f t="shared" si="1"/>
        <v>5.9826999999999995</v>
      </c>
      <c r="H72" s="63">
        <f t="shared" si="2"/>
        <v>598.27</v>
      </c>
    </row>
    <row r="73" spans="1:8" s="62" customFormat="1" ht="24">
      <c r="A73" s="56" t="str">
        <f>IF((LEN('Copy paste to Here'!G77))&gt;5,((CONCATENATE('Copy paste to Here'!G77," &amp; ",'Copy paste to Here'!D77,"  &amp;  ",'Copy paste to Here'!E77))),"Empty Cell")</f>
        <v xml:space="preserve">Surgical steel eyebrow banana, 16g (1.2mm) with two 3mm balls &amp; Length: 10mm  &amp;  </v>
      </c>
      <c r="B73" s="57" t="str">
        <f>'Copy paste to Here'!C77</f>
        <v>BNEB</v>
      </c>
      <c r="C73" s="57" t="s">
        <v>760</v>
      </c>
      <c r="D73" s="58">
        <f>Invoice!B77</f>
        <v>100</v>
      </c>
      <c r="E73" s="59">
        <f>'Shipping Invoice'!J77*$N$1</f>
        <v>0.28999999999999998</v>
      </c>
      <c r="F73" s="59">
        <f t="shared" si="0"/>
        <v>28.999999999999996</v>
      </c>
      <c r="G73" s="60">
        <f t="shared" si="1"/>
        <v>5.9826999999999995</v>
      </c>
      <c r="H73" s="63">
        <f t="shared" si="2"/>
        <v>598.27</v>
      </c>
    </row>
    <row r="74" spans="1:8" s="62" customFormat="1" ht="24">
      <c r="A74" s="56" t="str">
        <f>IF((LEN('Copy paste to Here'!G78))&gt;5,((CONCATENATE('Copy paste to Here'!G78," &amp; ",'Copy paste to Here'!D78,"  &amp;  ",'Copy paste to Here'!E78))),"Empty Cell")</f>
        <v>Premium PVD plated surgical steel eyebrow banana, 16g (1.2mm) with two 3mm balls &amp; Length: 10mm  &amp;  Color: Black</v>
      </c>
      <c r="B74" s="57" t="str">
        <f>'Copy paste to Here'!C78</f>
        <v>BNETB</v>
      </c>
      <c r="C74" s="57" t="s">
        <v>762</v>
      </c>
      <c r="D74" s="58">
        <f>Invoice!B78</f>
        <v>5</v>
      </c>
      <c r="E74" s="59">
        <f>'Shipping Invoice'!J78*$N$1</f>
        <v>1.05</v>
      </c>
      <c r="F74" s="59">
        <f t="shared" si="0"/>
        <v>5.25</v>
      </c>
      <c r="G74" s="60">
        <f t="shared" si="1"/>
        <v>21.6615</v>
      </c>
      <c r="H74" s="63">
        <f t="shared" si="2"/>
        <v>108.3075</v>
      </c>
    </row>
    <row r="75" spans="1:8" s="62" customFormat="1" ht="24">
      <c r="A75" s="56" t="str">
        <f>IF((LEN('Copy paste to Here'!G79))&gt;5,((CONCATENATE('Copy paste to Here'!G79," &amp; ",'Copy paste to Here'!D79,"  &amp;  ",'Copy paste to Here'!E79))),"Empty Cell")</f>
        <v>Premium PVD plated surgical steel eyebrow banana, 16g (1.2mm) with two 3mm balls &amp; Length: 10mm  &amp;  Color: Blue</v>
      </c>
      <c r="B75" s="57" t="str">
        <f>'Copy paste to Here'!C79</f>
        <v>BNETB</v>
      </c>
      <c r="C75" s="57" t="s">
        <v>762</v>
      </c>
      <c r="D75" s="58">
        <f>Invoice!B79</f>
        <v>5</v>
      </c>
      <c r="E75" s="59">
        <f>'Shipping Invoice'!J79*$N$1</f>
        <v>1.05</v>
      </c>
      <c r="F75" s="59">
        <f t="shared" si="0"/>
        <v>5.25</v>
      </c>
      <c r="G75" s="60">
        <f t="shared" si="1"/>
        <v>21.6615</v>
      </c>
      <c r="H75" s="63">
        <f t="shared" si="2"/>
        <v>108.3075</v>
      </c>
    </row>
    <row r="76" spans="1:8" s="62" customFormat="1" ht="24">
      <c r="A76" s="56" t="str">
        <f>IF((LEN('Copy paste to Here'!G80))&gt;5,((CONCATENATE('Copy paste to Here'!G80," &amp; ",'Copy paste to Here'!D80,"  &amp;  ",'Copy paste to Here'!E80))),"Empty Cell")</f>
        <v>Premium PVD plated surgical steel eyebrow banana, 16g (1.2mm) with two 3mm balls &amp; Length: 10mm  &amp;  Color: Rainbow</v>
      </c>
      <c r="B76" s="57" t="str">
        <f>'Copy paste to Here'!C80</f>
        <v>BNETB</v>
      </c>
      <c r="C76" s="57" t="s">
        <v>762</v>
      </c>
      <c r="D76" s="58">
        <f>Invoice!B80</f>
        <v>5</v>
      </c>
      <c r="E76" s="59">
        <f>'Shipping Invoice'!J80*$N$1</f>
        <v>1.05</v>
      </c>
      <c r="F76" s="59">
        <f t="shared" si="0"/>
        <v>5.25</v>
      </c>
      <c r="G76" s="60">
        <f t="shared" si="1"/>
        <v>21.6615</v>
      </c>
      <c r="H76" s="63">
        <f t="shared" si="2"/>
        <v>108.3075</v>
      </c>
    </row>
    <row r="77" spans="1:8" s="62" customFormat="1" ht="36">
      <c r="A77" s="56" t="str">
        <f>IF((LEN('Copy paste to Here'!G81))&gt;5,((CONCATENATE('Copy paste to Here'!G81," &amp; ",'Copy paste to Here'!D81,"  &amp;  ",'Copy paste to Here'!E81))),"Empty Cell")</f>
        <v>Premium PVD plated surgical steel eyebrow banana, 16g (1.2mm) with two 3mm balls &amp; Length: 10mm  &amp;  Color: Rose-gold</v>
      </c>
      <c r="B77" s="57" t="str">
        <f>'Copy paste to Here'!C81</f>
        <v>BNETB</v>
      </c>
      <c r="C77" s="57" t="s">
        <v>762</v>
      </c>
      <c r="D77" s="58">
        <f>Invoice!B81</f>
        <v>5</v>
      </c>
      <c r="E77" s="59">
        <f>'Shipping Invoice'!J81*$N$1</f>
        <v>1.05</v>
      </c>
      <c r="F77" s="59">
        <f t="shared" si="0"/>
        <v>5.25</v>
      </c>
      <c r="G77" s="60">
        <f t="shared" si="1"/>
        <v>21.6615</v>
      </c>
      <c r="H77" s="63">
        <f t="shared" si="2"/>
        <v>108.3075</v>
      </c>
    </row>
    <row r="78" spans="1:8" s="62" customFormat="1" ht="24">
      <c r="A78" s="56" t="str">
        <f>IF((LEN('Copy paste to Here'!G82))&gt;5,((CONCATENATE('Copy paste to Here'!G82," &amp; ",'Copy paste to Here'!D82,"  &amp;  ",'Copy paste to Here'!E82))),"Empty Cell")</f>
        <v xml:space="preserve">Box with 40 pcs. of gold anodized surgical steel nose screws, 20g (0.8mm) with 2mm round crystal tops in clear color &amp;   &amp;  </v>
      </c>
      <c r="B78" s="57" t="str">
        <f>'Copy paste to Here'!C82</f>
        <v>BXNS3</v>
      </c>
      <c r="C78" s="57" t="s">
        <v>765</v>
      </c>
      <c r="D78" s="58">
        <f>Invoice!B82</f>
        <v>1</v>
      </c>
      <c r="E78" s="59">
        <f>'Shipping Invoice'!J82*$N$1</f>
        <v>35.14</v>
      </c>
      <c r="F78" s="59">
        <f t="shared" si="0"/>
        <v>35.14</v>
      </c>
      <c r="G78" s="60">
        <f t="shared" si="1"/>
        <v>724.93819999999994</v>
      </c>
      <c r="H78" s="63">
        <f t="shared" si="2"/>
        <v>724.93819999999994</v>
      </c>
    </row>
    <row r="79" spans="1:8" s="62" customFormat="1" ht="24">
      <c r="A79" s="56" t="str">
        <f>IF((LEN('Copy paste to Here'!G83))&gt;5,((CONCATENATE('Copy paste to Here'!G83," &amp; ",'Copy paste to Here'!D83,"  &amp;  ",'Copy paste to Here'!E83))),"Empty Cell")</f>
        <v xml:space="preserve">Surgical steel circular barbell, 16g (1.2mm) with two 3mm balls &amp; Length: 8mm  &amp;  </v>
      </c>
      <c r="B79" s="57" t="str">
        <f>'Copy paste to Here'!C83</f>
        <v>CBEB</v>
      </c>
      <c r="C79" s="57" t="s">
        <v>767</v>
      </c>
      <c r="D79" s="58">
        <f>Invoice!B83</f>
        <v>100</v>
      </c>
      <c r="E79" s="59">
        <f>'Shipping Invoice'!J83*$N$1</f>
        <v>0.43</v>
      </c>
      <c r="F79" s="59">
        <f t="shared" si="0"/>
        <v>43</v>
      </c>
      <c r="G79" s="60">
        <f t="shared" si="1"/>
        <v>8.8708999999999989</v>
      </c>
      <c r="H79" s="63">
        <f t="shared" si="2"/>
        <v>887.08999999999992</v>
      </c>
    </row>
    <row r="80" spans="1:8" s="62" customFormat="1" ht="24">
      <c r="A80" s="56" t="str">
        <f>IF((LEN('Copy paste to Here'!G84))&gt;5,((CONCATENATE('Copy paste to Here'!G84," &amp; ",'Copy paste to Here'!D84,"  &amp;  ",'Copy paste to Here'!E84))),"Empty Cell")</f>
        <v xml:space="preserve">Surgical steel circular barbell, 16g (1.2mm) with two 3mm balls &amp; Length: 10mm  &amp;  </v>
      </c>
      <c r="B80" s="57" t="str">
        <f>'Copy paste to Here'!C84</f>
        <v>CBEB</v>
      </c>
      <c r="C80" s="57" t="s">
        <v>767</v>
      </c>
      <c r="D80" s="58">
        <f>Invoice!B84</f>
        <v>100</v>
      </c>
      <c r="E80" s="59">
        <f>'Shipping Invoice'!J84*$N$1</f>
        <v>0.43</v>
      </c>
      <c r="F80" s="59">
        <f t="shared" si="0"/>
        <v>43</v>
      </c>
      <c r="G80" s="60">
        <f t="shared" si="1"/>
        <v>8.8708999999999989</v>
      </c>
      <c r="H80" s="63">
        <f t="shared" si="2"/>
        <v>887.08999999999992</v>
      </c>
    </row>
    <row r="81" spans="1:8" s="62" customFormat="1" ht="24">
      <c r="A81" s="56" t="str">
        <f>IF((LEN('Copy paste to Here'!G85))&gt;5,((CONCATENATE('Copy paste to Here'!G85," &amp; ",'Copy paste to Here'!D85,"  &amp;  ",'Copy paste to Here'!E85))),"Empty Cell")</f>
        <v>Premium PVD plated surgical steel circular barbell, 16g (1.2mm) with two 3mm balls &amp; Length: 8mm  &amp;  Color: Black</v>
      </c>
      <c r="B81" s="57" t="str">
        <f>'Copy paste to Here'!C85</f>
        <v>CBETB</v>
      </c>
      <c r="C81" s="57" t="s">
        <v>769</v>
      </c>
      <c r="D81" s="58">
        <f>Invoice!B85</f>
        <v>5</v>
      </c>
      <c r="E81" s="59">
        <f>'Shipping Invoice'!J85*$N$1</f>
        <v>1.05</v>
      </c>
      <c r="F81" s="59">
        <f t="shared" si="0"/>
        <v>5.25</v>
      </c>
      <c r="G81" s="60">
        <f t="shared" si="1"/>
        <v>21.6615</v>
      </c>
      <c r="H81" s="63">
        <f t="shared" si="2"/>
        <v>108.3075</v>
      </c>
    </row>
    <row r="82" spans="1:8" s="62" customFormat="1" ht="24">
      <c r="A82" s="56" t="str">
        <f>IF((LEN('Copy paste to Here'!G86))&gt;5,((CONCATENATE('Copy paste to Here'!G86," &amp; ",'Copy paste to Here'!D86,"  &amp;  ",'Copy paste to Here'!E86))),"Empty Cell")</f>
        <v>Premium PVD plated surgical steel circular barbell, 16g (1.2mm) with two 3mm balls &amp; Length: 10mm  &amp;  Color: Black</v>
      </c>
      <c r="B82" s="57" t="str">
        <f>'Copy paste to Here'!C86</f>
        <v>CBETB</v>
      </c>
      <c r="C82" s="57" t="s">
        <v>769</v>
      </c>
      <c r="D82" s="58">
        <f>Invoice!B86</f>
        <v>5</v>
      </c>
      <c r="E82" s="59">
        <f>'Shipping Invoice'!J86*$N$1</f>
        <v>1.05</v>
      </c>
      <c r="F82" s="59">
        <f t="shared" si="0"/>
        <v>5.25</v>
      </c>
      <c r="G82" s="60">
        <f t="shared" si="1"/>
        <v>21.6615</v>
      </c>
      <c r="H82" s="63">
        <f t="shared" si="2"/>
        <v>108.3075</v>
      </c>
    </row>
    <row r="83" spans="1:8" s="62" customFormat="1" ht="24">
      <c r="A83" s="56" t="str">
        <f>IF((LEN('Copy paste to Here'!G87))&gt;5,((CONCATENATE('Copy paste to Here'!G87," &amp; ",'Copy paste to Here'!D87,"  &amp;  ",'Copy paste to Here'!E87))),"Empty Cell")</f>
        <v>Premium PVD plated surgical steel circular barbell, 16g (1.2mm) with two 3mm balls &amp; Length: 10mm  &amp;  Color: Rainbow</v>
      </c>
      <c r="B83" s="57" t="str">
        <f>'Copy paste to Here'!C87</f>
        <v>CBETB</v>
      </c>
      <c r="C83" s="57" t="s">
        <v>769</v>
      </c>
      <c r="D83" s="58">
        <f>Invoice!B87</f>
        <v>5</v>
      </c>
      <c r="E83" s="59">
        <f>'Shipping Invoice'!J87*$N$1</f>
        <v>1.05</v>
      </c>
      <c r="F83" s="59">
        <f t="shared" ref="F83:F146" si="3">D83*E83</f>
        <v>5.25</v>
      </c>
      <c r="G83" s="60">
        <f t="shared" ref="G83:G146" si="4">E83*$E$14</f>
        <v>21.6615</v>
      </c>
      <c r="H83" s="63">
        <f t="shared" ref="H83:H146" si="5">D83*G83</f>
        <v>108.3075</v>
      </c>
    </row>
    <row r="84" spans="1:8" s="62" customFormat="1" ht="24">
      <c r="A84" s="56" t="str">
        <f>IF((LEN('Copy paste to Here'!G88))&gt;5,((CONCATENATE('Copy paste to Here'!G88," &amp; ",'Copy paste to Here'!D88,"  &amp;  ",'Copy paste to Here'!E88))),"Empty Cell")</f>
        <v>Premium PVD plated surgical steel circular barbell, 16g (1.2mm) with two 3mm balls &amp; Length: 10mm  &amp;  Color: Gold</v>
      </c>
      <c r="B84" s="57" t="str">
        <f>'Copy paste to Here'!C88</f>
        <v>CBETB</v>
      </c>
      <c r="C84" s="57" t="s">
        <v>769</v>
      </c>
      <c r="D84" s="58">
        <f>Invoice!B88</f>
        <v>5</v>
      </c>
      <c r="E84" s="59">
        <f>'Shipping Invoice'!J88*$N$1</f>
        <v>1.05</v>
      </c>
      <c r="F84" s="59">
        <f t="shared" si="3"/>
        <v>5.25</v>
      </c>
      <c r="G84" s="60">
        <f t="shared" si="4"/>
        <v>21.6615</v>
      </c>
      <c r="H84" s="63">
        <f t="shared" si="5"/>
        <v>108.3075</v>
      </c>
    </row>
    <row r="85" spans="1:8" s="62" customFormat="1" ht="24">
      <c r="A85" s="56" t="str">
        <f>IF((LEN('Copy paste to Here'!G89))&gt;5,((CONCATENATE('Copy paste to Here'!G89," &amp; ",'Copy paste to Here'!D89,"  &amp;  ",'Copy paste to Here'!E89))),"Empty Cell")</f>
        <v>PVD plated surgical steel screw-fit flesh tunnel &amp; Gauge: 25mm  &amp;  Color: Gold</v>
      </c>
      <c r="B85" s="57" t="str">
        <f>'Copy paste to Here'!C89</f>
        <v>FTPG</v>
      </c>
      <c r="C85" s="57" t="s">
        <v>904</v>
      </c>
      <c r="D85" s="58">
        <f>Invoice!B89</f>
        <v>2</v>
      </c>
      <c r="E85" s="59">
        <f>'Shipping Invoice'!J89*$N$1</f>
        <v>11.13</v>
      </c>
      <c r="F85" s="59">
        <f t="shared" si="3"/>
        <v>22.26</v>
      </c>
      <c r="G85" s="60">
        <f t="shared" si="4"/>
        <v>229.61189999999999</v>
      </c>
      <c r="H85" s="63">
        <f t="shared" si="5"/>
        <v>459.22379999999998</v>
      </c>
    </row>
    <row r="86" spans="1:8" s="62" customFormat="1" ht="36">
      <c r="A86" s="56" t="str">
        <f>IF((LEN('Copy paste to Here'!G90))&gt;5,((CONCATENATE('Copy paste to Here'!G90," &amp; ",'Copy paste to Here'!D90,"  &amp;  ",'Copy paste to Here'!E90))),"Empty Cell")</f>
        <v>High polished surgical steel hinged ball closure ring, 16g (1.2mm) with 3mm ball with bezel set crystal &amp; Length: 8mm  &amp;  Crystal Color: Aquamarine</v>
      </c>
      <c r="B86" s="57" t="str">
        <f>'Copy paste to Here'!C90</f>
        <v>HBCRC16</v>
      </c>
      <c r="C86" s="57" t="s">
        <v>774</v>
      </c>
      <c r="D86" s="58">
        <f>Invoice!B90</f>
        <v>2</v>
      </c>
      <c r="E86" s="59">
        <f>'Shipping Invoice'!J90*$N$1</f>
        <v>4.26</v>
      </c>
      <c r="F86" s="59">
        <f t="shared" si="3"/>
        <v>8.52</v>
      </c>
      <c r="G86" s="60">
        <f t="shared" si="4"/>
        <v>87.883799999999994</v>
      </c>
      <c r="H86" s="63">
        <f t="shared" si="5"/>
        <v>175.76759999999999</v>
      </c>
    </row>
    <row r="87" spans="1:8" s="62" customFormat="1" ht="36">
      <c r="A87" s="56" t="str">
        <f>IF((LEN('Copy paste to Here'!G91))&gt;5,((CONCATENATE('Copy paste to Here'!G91," &amp; ",'Copy paste to Here'!D91,"  &amp;  ",'Copy paste to Here'!E91))),"Empty Cell")</f>
        <v>High polished surgical steel hinged ball closure ring, 16g (1.2mm) with 3mm ball with bezel set crystal &amp; Length: 8mm  &amp;  Crystal Color: Blue Zircon</v>
      </c>
      <c r="B87" s="57" t="str">
        <f>'Copy paste to Here'!C91</f>
        <v>HBCRC16</v>
      </c>
      <c r="C87" s="57" t="s">
        <v>774</v>
      </c>
      <c r="D87" s="58">
        <f>Invoice!B91</f>
        <v>2</v>
      </c>
      <c r="E87" s="59">
        <f>'Shipping Invoice'!J91*$N$1</f>
        <v>4.26</v>
      </c>
      <c r="F87" s="59">
        <f t="shared" si="3"/>
        <v>8.52</v>
      </c>
      <c r="G87" s="60">
        <f t="shared" si="4"/>
        <v>87.883799999999994</v>
      </c>
      <c r="H87" s="63">
        <f t="shared" si="5"/>
        <v>175.76759999999999</v>
      </c>
    </row>
    <row r="88" spans="1:8" s="62" customFormat="1" ht="36">
      <c r="A88" s="56" t="str">
        <f>IF((LEN('Copy paste to Here'!G92))&gt;5,((CONCATENATE('Copy paste to Here'!G92," &amp; ",'Copy paste to Here'!D92,"  &amp;  ",'Copy paste to Here'!E92))),"Empty Cell")</f>
        <v>High polished surgical steel hinged ball closure ring, 16g (1.2mm) with 3mm ball with bezel set crystal &amp; Length: 10mm  &amp;  Crystal Color: Clear</v>
      </c>
      <c r="B88" s="57" t="str">
        <f>'Copy paste to Here'!C92</f>
        <v>HBCRC16</v>
      </c>
      <c r="C88" s="57" t="s">
        <v>774</v>
      </c>
      <c r="D88" s="58">
        <f>Invoice!B92</f>
        <v>10</v>
      </c>
      <c r="E88" s="59">
        <f>'Shipping Invoice'!J92*$N$1</f>
        <v>4.26</v>
      </c>
      <c r="F88" s="59">
        <f t="shared" si="3"/>
        <v>42.599999999999994</v>
      </c>
      <c r="G88" s="60">
        <f t="shared" si="4"/>
        <v>87.883799999999994</v>
      </c>
      <c r="H88" s="63">
        <f t="shared" si="5"/>
        <v>878.83799999999997</v>
      </c>
    </row>
    <row r="89" spans="1:8" s="62" customFormat="1" ht="36">
      <c r="A89" s="56" t="str">
        <f>IF((LEN('Copy paste to Here'!G93))&gt;5,((CONCATENATE('Copy paste to Here'!G93," &amp; ",'Copy paste to Here'!D93,"  &amp;  ",'Copy paste to Here'!E93))),"Empty Cell")</f>
        <v>High polished surgical steel hinged ball closure ring, 16g (1.2mm) with 3mm ball with bezel set crystal &amp; Length: 10mm  &amp;  Crystal Color: AB</v>
      </c>
      <c r="B89" s="57" t="str">
        <f>'Copy paste to Here'!C93</f>
        <v>HBCRC16</v>
      </c>
      <c r="C89" s="57" t="s">
        <v>774</v>
      </c>
      <c r="D89" s="58">
        <f>Invoice!B93</f>
        <v>5</v>
      </c>
      <c r="E89" s="59">
        <f>'Shipping Invoice'!J93*$N$1</f>
        <v>4.26</v>
      </c>
      <c r="F89" s="59">
        <f t="shared" si="3"/>
        <v>21.299999999999997</v>
      </c>
      <c r="G89" s="60">
        <f t="shared" si="4"/>
        <v>87.883799999999994</v>
      </c>
      <c r="H89" s="63">
        <f t="shared" si="5"/>
        <v>439.41899999999998</v>
      </c>
    </row>
    <row r="90" spans="1:8" s="62" customFormat="1" ht="36">
      <c r="A90" s="56" t="str">
        <f>IF((LEN('Copy paste to Here'!G94))&gt;5,((CONCATENATE('Copy paste to Here'!G94," &amp; ",'Copy paste to Here'!D94,"  &amp;  ",'Copy paste to Here'!E94))),"Empty Cell")</f>
        <v>High polished surgical steel hinged ball closure ring, 16g (1.2mm) with 3mm ball with bezel set crystal &amp; Length: 10mm  &amp;  Crystal Color: Rose</v>
      </c>
      <c r="B90" s="57" t="str">
        <f>'Copy paste to Here'!C94</f>
        <v>HBCRC16</v>
      </c>
      <c r="C90" s="57" t="s">
        <v>774</v>
      </c>
      <c r="D90" s="58">
        <f>Invoice!B94</f>
        <v>5</v>
      </c>
      <c r="E90" s="59">
        <f>'Shipping Invoice'!J94*$N$1</f>
        <v>4.26</v>
      </c>
      <c r="F90" s="59">
        <f t="shared" si="3"/>
        <v>21.299999999999997</v>
      </c>
      <c r="G90" s="60">
        <f t="shared" si="4"/>
        <v>87.883799999999994</v>
      </c>
      <c r="H90" s="63">
        <f t="shared" si="5"/>
        <v>439.41899999999998</v>
      </c>
    </row>
    <row r="91" spans="1:8" s="62" customFormat="1" ht="36">
      <c r="A91" s="56" t="str">
        <f>IF((LEN('Copy paste to Here'!G95))&gt;5,((CONCATENATE('Copy paste to Here'!G95," &amp; ",'Copy paste to Here'!D95,"  &amp;  ",'Copy paste to Here'!E95))),"Empty Cell")</f>
        <v>High polished surgical steel hinged ball closure ring, 16g (1.2mm) with 3mm ball with bezel set crystal &amp; Length: 10mm  &amp;  Crystal Color: Sapphire</v>
      </c>
      <c r="B91" s="57" t="str">
        <f>'Copy paste to Here'!C95</f>
        <v>HBCRC16</v>
      </c>
      <c r="C91" s="57" t="s">
        <v>774</v>
      </c>
      <c r="D91" s="58">
        <f>Invoice!B95</f>
        <v>5</v>
      </c>
      <c r="E91" s="59">
        <f>'Shipping Invoice'!J95*$N$1</f>
        <v>4.26</v>
      </c>
      <c r="F91" s="59">
        <f t="shared" si="3"/>
        <v>21.299999999999997</v>
      </c>
      <c r="G91" s="60">
        <f t="shared" si="4"/>
        <v>87.883799999999994</v>
      </c>
      <c r="H91" s="63">
        <f t="shared" si="5"/>
        <v>439.41899999999998</v>
      </c>
    </row>
    <row r="92" spans="1:8" s="62" customFormat="1" ht="36">
      <c r="A92" s="56" t="str">
        <f>IF((LEN('Copy paste to Here'!G96))&gt;5,((CONCATENATE('Copy paste to Here'!G96," &amp; ",'Copy paste to Here'!D96,"  &amp;  ",'Copy paste to Here'!E96))),"Empty Cell")</f>
        <v>High polished surgical steel hinged ball closure ring, 16g (1.2mm) with 3mm ball with bezel set crystal &amp; Length: 10mm  &amp;  Crystal Color: Aquamarine</v>
      </c>
      <c r="B92" s="57" t="str">
        <f>'Copy paste to Here'!C96</f>
        <v>HBCRC16</v>
      </c>
      <c r="C92" s="57" t="s">
        <v>774</v>
      </c>
      <c r="D92" s="58">
        <f>Invoice!B96</f>
        <v>5</v>
      </c>
      <c r="E92" s="59">
        <f>'Shipping Invoice'!J96*$N$1</f>
        <v>4.26</v>
      </c>
      <c r="F92" s="59">
        <f t="shared" si="3"/>
        <v>21.299999999999997</v>
      </c>
      <c r="G92" s="60">
        <f t="shared" si="4"/>
        <v>87.883799999999994</v>
      </c>
      <c r="H92" s="63">
        <f t="shared" si="5"/>
        <v>439.41899999999998</v>
      </c>
    </row>
    <row r="93" spans="1:8" s="62" customFormat="1" ht="36">
      <c r="A93" s="56" t="str">
        <f>IF((LEN('Copy paste to Here'!G97))&gt;5,((CONCATENATE('Copy paste to Here'!G97," &amp; ",'Copy paste to Here'!D97,"  &amp;  ",'Copy paste to Here'!E97))),"Empty Cell")</f>
        <v>High polished surgical steel hinged ball closure ring, 16g (1.2mm) with 3mm ball with bezel set crystal &amp; Length: 10mm  &amp;  Crystal Color: Blue Zircon</v>
      </c>
      <c r="B93" s="57" t="str">
        <f>'Copy paste to Here'!C97</f>
        <v>HBCRC16</v>
      </c>
      <c r="C93" s="57" t="s">
        <v>774</v>
      </c>
      <c r="D93" s="58">
        <f>Invoice!B97</f>
        <v>5</v>
      </c>
      <c r="E93" s="59">
        <f>'Shipping Invoice'!J97*$N$1</f>
        <v>4.26</v>
      </c>
      <c r="F93" s="59">
        <f t="shared" si="3"/>
        <v>21.299999999999997</v>
      </c>
      <c r="G93" s="60">
        <f t="shared" si="4"/>
        <v>87.883799999999994</v>
      </c>
      <c r="H93" s="63">
        <f t="shared" si="5"/>
        <v>439.41899999999998</v>
      </c>
    </row>
    <row r="94" spans="1:8" s="62" customFormat="1" ht="36">
      <c r="A94" s="56" t="str">
        <f>IF((LEN('Copy paste to Here'!G98))&gt;5,((CONCATENATE('Copy paste to Here'!G98," &amp; ",'Copy paste to Here'!D98,"  &amp;  ",'Copy paste to Here'!E98))),"Empty Cell")</f>
        <v>Anodized 316L steel hinged ball closure ring, 16g (1.2mm) with 3mm ball with bezel set crystal &amp; Length: 6mm  &amp;  Color: Gold Anodized w/ Clear crystal</v>
      </c>
      <c r="B94" s="57" t="str">
        <f>'Copy paste to Here'!C98</f>
        <v>HBCRCT16</v>
      </c>
      <c r="C94" s="57" t="s">
        <v>776</v>
      </c>
      <c r="D94" s="58">
        <f>Invoice!B98</f>
        <v>5</v>
      </c>
      <c r="E94" s="59">
        <f>'Shipping Invoice'!J98*$N$1</f>
        <v>5.07</v>
      </c>
      <c r="F94" s="59">
        <f t="shared" si="3"/>
        <v>25.35</v>
      </c>
      <c r="G94" s="60">
        <f t="shared" si="4"/>
        <v>104.5941</v>
      </c>
      <c r="H94" s="63">
        <f t="shared" si="5"/>
        <v>522.97050000000002</v>
      </c>
    </row>
    <row r="95" spans="1:8" s="62" customFormat="1" ht="36">
      <c r="A95" s="56" t="str">
        <f>IF((LEN('Copy paste to Here'!G99))&gt;5,((CONCATENATE('Copy paste to Here'!G99," &amp; ",'Copy paste to Here'!D99,"  &amp;  ",'Copy paste to Here'!E99))),"Empty Cell")</f>
        <v>Anodized 316L steel hinged ball closure ring, 16g (1.2mm) with 3mm ball with bezel set crystal &amp; Length: 8mm  &amp;  Color: Gold Anodized w/ Clear crystal</v>
      </c>
      <c r="B95" s="57" t="str">
        <f>'Copy paste to Here'!C99</f>
        <v>HBCRCT16</v>
      </c>
      <c r="C95" s="57" t="s">
        <v>776</v>
      </c>
      <c r="D95" s="58">
        <f>Invoice!B99</f>
        <v>5</v>
      </c>
      <c r="E95" s="59">
        <f>'Shipping Invoice'!J99*$N$1</f>
        <v>5.07</v>
      </c>
      <c r="F95" s="59">
        <f t="shared" si="3"/>
        <v>25.35</v>
      </c>
      <c r="G95" s="60">
        <f t="shared" si="4"/>
        <v>104.5941</v>
      </c>
      <c r="H95" s="63">
        <f t="shared" si="5"/>
        <v>522.97050000000002</v>
      </c>
    </row>
    <row r="96" spans="1:8" s="62" customFormat="1" ht="36">
      <c r="A96" s="56" t="str">
        <f>IF((LEN('Copy paste to Here'!G100))&gt;5,((CONCATENATE('Copy paste to Here'!G100," &amp; ",'Copy paste to Here'!D100,"  &amp;  ",'Copy paste to Here'!E100))),"Empty Cell")</f>
        <v>Anodized 316L steel hinged ball closure ring, 16g (1.2mm) with 3mm ball with bezel set crystal &amp; Length: 10mm  &amp;  Color: Gold Anodized w/ Clear crystal</v>
      </c>
      <c r="B96" s="57" t="str">
        <f>'Copy paste to Here'!C100</f>
        <v>HBCRCT16</v>
      </c>
      <c r="C96" s="57" t="s">
        <v>776</v>
      </c>
      <c r="D96" s="58">
        <f>Invoice!B100</f>
        <v>10</v>
      </c>
      <c r="E96" s="59">
        <f>'Shipping Invoice'!J100*$N$1</f>
        <v>5.07</v>
      </c>
      <c r="F96" s="59">
        <f t="shared" si="3"/>
        <v>50.7</v>
      </c>
      <c r="G96" s="60">
        <f t="shared" si="4"/>
        <v>104.5941</v>
      </c>
      <c r="H96" s="63">
        <f t="shared" si="5"/>
        <v>1045.941</v>
      </c>
    </row>
    <row r="97" spans="1:8" s="62" customFormat="1" ht="36">
      <c r="A97" s="56" t="str">
        <f>IF((LEN('Copy paste to Here'!G101))&gt;5,((CONCATENATE('Copy paste to Here'!G101," &amp; ",'Copy paste to Here'!D101,"  &amp;  ",'Copy paste to Here'!E101))),"Empty Cell")</f>
        <v>Anodized 316L steel hinged ball closure ring, 16g (1.2mm) with 3mm ball with bezel set crystal &amp; Length: 10mm  &amp;  Color: Rose gold Anodized w/ Clear crystal</v>
      </c>
      <c r="B97" s="57" t="str">
        <f>'Copy paste to Here'!C101</f>
        <v>HBCRCT16</v>
      </c>
      <c r="C97" s="57" t="s">
        <v>776</v>
      </c>
      <c r="D97" s="58">
        <f>Invoice!B101</f>
        <v>10</v>
      </c>
      <c r="E97" s="59">
        <f>'Shipping Invoice'!J101*$N$1</f>
        <v>5.07</v>
      </c>
      <c r="F97" s="59">
        <f t="shared" si="3"/>
        <v>50.7</v>
      </c>
      <c r="G97" s="60">
        <f t="shared" si="4"/>
        <v>104.5941</v>
      </c>
      <c r="H97" s="63">
        <f t="shared" si="5"/>
        <v>1045.941</v>
      </c>
    </row>
    <row r="98" spans="1:8" s="62" customFormat="1" ht="36">
      <c r="A98" s="56" t="str">
        <f>IF((LEN('Copy paste to Here'!G102))&gt;5,((CONCATENATE('Copy paste to Here'!G102," &amp; ",'Copy paste to Here'!D102,"  &amp;  ",'Copy paste to Here'!E102))),"Empty Cell")</f>
        <v xml:space="preserve">316L steel 3mm dermal anchor top part with bezel set flat crystal for 1.6mm (14g) posts with 1.2mm internal threading &amp; Crystal Color: Clear  &amp;  </v>
      </c>
      <c r="B98" s="57" t="str">
        <f>'Copy paste to Here'!C102</f>
        <v>IJF3</v>
      </c>
      <c r="C98" s="57" t="s">
        <v>780</v>
      </c>
      <c r="D98" s="58">
        <f>Invoice!B102</f>
        <v>10</v>
      </c>
      <c r="E98" s="59">
        <f>'Shipping Invoice'!J102*$N$1</f>
        <v>0.87</v>
      </c>
      <c r="F98" s="59">
        <f t="shared" si="3"/>
        <v>8.6999999999999993</v>
      </c>
      <c r="G98" s="60">
        <f t="shared" si="4"/>
        <v>17.9481</v>
      </c>
      <c r="H98" s="63">
        <f t="shared" si="5"/>
        <v>179.48099999999999</v>
      </c>
    </row>
    <row r="99" spans="1:8" s="62" customFormat="1" ht="36">
      <c r="A99" s="56" t="str">
        <f>IF((LEN('Copy paste to Here'!G103))&gt;5,((CONCATENATE('Copy paste to Here'!G103," &amp; ",'Copy paste to Here'!D103,"  &amp;  ",'Copy paste to Here'!E103))),"Empty Cell")</f>
        <v xml:space="preserve">316L steel 3mm dermal anchor top part with bezel set flat crystal for 1.6mm (14g) posts with 1.2mm internal threading &amp; Crystal Color: Light Siam  &amp;  </v>
      </c>
      <c r="B99" s="57" t="str">
        <f>'Copy paste to Here'!C103</f>
        <v>IJF3</v>
      </c>
      <c r="C99" s="57" t="s">
        <v>780</v>
      </c>
      <c r="D99" s="58">
        <f>Invoice!B103</f>
        <v>10</v>
      </c>
      <c r="E99" s="59">
        <f>'Shipping Invoice'!J103*$N$1</f>
        <v>0.87</v>
      </c>
      <c r="F99" s="59">
        <f t="shared" si="3"/>
        <v>8.6999999999999993</v>
      </c>
      <c r="G99" s="60">
        <f t="shared" si="4"/>
        <v>17.9481</v>
      </c>
      <c r="H99" s="63">
        <f t="shared" si="5"/>
        <v>179.48099999999999</v>
      </c>
    </row>
    <row r="100" spans="1:8" s="62" customFormat="1" ht="36">
      <c r="A100" s="56" t="str">
        <f>IF((LEN('Copy paste to Here'!G104))&gt;5,((CONCATENATE('Copy paste to Here'!G104," &amp; ",'Copy paste to Here'!D104,"  &amp;  ",'Copy paste to Here'!E104))),"Empty Cell")</f>
        <v xml:space="preserve">316L steel 4mm dermal anchor top part with bezel set flat crystal for 1.6mm (14g) posts with 1.2mm internal threading &amp; Crystal Color: Clear  &amp;  </v>
      </c>
      <c r="B100" s="57" t="str">
        <f>'Copy paste to Here'!C104</f>
        <v>IJF4</v>
      </c>
      <c r="C100" s="57" t="s">
        <v>782</v>
      </c>
      <c r="D100" s="58">
        <f>Invoice!B104</f>
        <v>10</v>
      </c>
      <c r="E100" s="59">
        <f>'Shipping Invoice'!J104*$N$1</f>
        <v>0.96</v>
      </c>
      <c r="F100" s="59">
        <f t="shared" si="3"/>
        <v>9.6</v>
      </c>
      <c r="G100" s="60">
        <f t="shared" si="4"/>
        <v>19.804799999999997</v>
      </c>
      <c r="H100" s="63">
        <f t="shared" si="5"/>
        <v>198.04799999999997</v>
      </c>
    </row>
    <row r="101" spans="1:8" s="62" customFormat="1" ht="36">
      <c r="A101" s="56" t="str">
        <f>IF((LEN('Copy paste to Here'!G105))&gt;5,((CONCATENATE('Copy paste to Here'!G105," &amp; ",'Copy paste to Here'!D105,"  &amp;  ",'Copy paste to Here'!E105))),"Empty Cell")</f>
        <v xml:space="preserve">316L steel 4mm dermal anchor top part with bezel set flat crystal for 1.6mm (14g) posts with 1.2mm internal threading &amp; Crystal Color: Jet  &amp;  </v>
      </c>
      <c r="B101" s="57" t="str">
        <f>'Copy paste to Here'!C105</f>
        <v>IJF4</v>
      </c>
      <c r="C101" s="57" t="s">
        <v>782</v>
      </c>
      <c r="D101" s="58">
        <f>Invoice!B105</f>
        <v>5</v>
      </c>
      <c r="E101" s="59">
        <f>'Shipping Invoice'!J105*$N$1</f>
        <v>0.96</v>
      </c>
      <c r="F101" s="59">
        <f t="shared" si="3"/>
        <v>4.8</v>
      </c>
      <c r="G101" s="60">
        <f t="shared" si="4"/>
        <v>19.804799999999997</v>
      </c>
      <c r="H101" s="63">
        <f t="shared" si="5"/>
        <v>99.023999999999987</v>
      </c>
    </row>
    <row r="102" spans="1:8" s="62" customFormat="1" ht="36">
      <c r="A102" s="56" t="str">
        <f>IF((LEN('Copy paste to Here'!G106))&gt;5,((CONCATENATE('Copy paste to Here'!G106," &amp; ",'Copy paste to Here'!D106,"  &amp;  ",'Copy paste to Here'!E106))),"Empty Cell")</f>
        <v xml:space="preserve">316L steel 4mm dermal anchor top part with bezel set flat crystal for 1.6mm (14g) posts with 1.2mm internal threading &amp; Crystal Color: Light Siam  &amp;  </v>
      </c>
      <c r="B102" s="57" t="str">
        <f>'Copy paste to Here'!C106</f>
        <v>IJF4</v>
      </c>
      <c r="C102" s="57" t="s">
        <v>782</v>
      </c>
      <c r="D102" s="58">
        <f>Invoice!B106</f>
        <v>10</v>
      </c>
      <c r="E102" s="59">
        <f>'Shipping Invoice'!J106*$N$1</f>
        <v>0.96</v>
      </c>
      <c r="F102" s="59">
        <f t="shared" si="3"/>
        <v>9.6</v>
      </c>
      <c r="G102" s="60">
        <f t="shared" si="4"/>
        <v>19.804799999999997</v>
      </c>
      <c r="H102" s="63">
        <f t="shared" si="5"/>
        <v>198.04799999999997</v>
      </c>
    </row>
    <row r="103" spans="1:8" s="62" customFormat="1" ht="36">
      <c r="A103" s="56" t="str">
        <f>IF((LEN('Copy paste to Here'!G107))&gt;5,((CONCATENATE('Copy paste to Here'!G107," &amp; ",'Copy paste to Here'!D107,"  &amp;  ",'Copy paste to Here'!E107))),"Empty Cell")</f>
        <v xml:space="preserve">316L steel 5mm dermal anchor top part with bezel set flat crystal for 1.6mm (14g) posts with 1.2mm internal threading &amp; Crystal Color: Clear  &amp;  </v>
      </c>
      <c r="B103" s="57" t="str">
        <f>'Copy paste to Here'!C107</f>
        <v>IJF5</v>
      </c>
      <c r="C103" s="57" t="s">
        <v>567</v>
      </c>
      <c r="D103" s="58">
        <f>Invoice!B107</f>
        <v>10</v>
      </c>
      <c r="E103" s="59">
        <f>'Shipping Invoice'!J107*$N$1</f>
        <v>1.05</v>
      </c>
      <c r="F103" s="59">
        <f t="shared" si="3"/>
        <v>10.5</v>
      </c>
      <c r="G103" s="60">
        <f t="shared" si="4"/>
        <v>21.6615</v>
      </c>
      <c r="H103" s="63">
        <f t="shared" si="5"/>
        <v>216.61500000000001</v>
      </c>
    </row>
    <row r="104" spans="1:8" s="62" customFormat="1" ht="36">
      <c r="A104" s="56" t="str">
        <f>IF((LEN('Copy paste to Here'!G108))&gt;5,((CONCATENATE('Copy paste to Here'!G108," &amp; ",'Copy paste to Here'!D108,"  &amp;  ",'Copy paste to Here'!E108))),"Empty Cell")</f>
        <v xml:space="preserve">316L steel 5mm dermal anchor top part with bezel set flat crystal for 1.6mm (14g) posts with 1.2mm internal threading &amp; Crystal Color: Light Siam  &amp;  </v>
      </c>
      <c r="B104" s="57" t="str">
        <f>'Copy paste to Here'!C108</f>
        <v>IJF5</v>
      </c>
      <c r="C104" s="57" t="s">
        <v>567</v>
      </c>
      <c r="D104" s="58">
        <f>Invoice!B108</f>
        <v>10</v>
      </c>
      <c r="E104" s="59">
        <f>'Shipping Invoice'!J108*$N$1</f>
        <v>1.05</v>
      </c>
      <c r="F104" s="59">
        <f t="shared" si="3"/>
        <v>10.5</v>
      </c>
      <c r="G104" s="60">
        <f t="shared" si="4"/>
        <v>21.6615</v>
      </c>
      <c r="H104" s="63">
        <f t="shared" si="5"/>
        <v>216.61500000000001</v>
      </c>
    </row>
    <row r="105" spans="1:8" s="62" customFormat="1">
      <c r="A105" s="56" t="str">
        <f>IF((LEN('Copy paste to Here'!G109))&gt;5,((CONCATENATE('Copy paste to Here'!G109," &amp; ",'Copy paste to Here'!D109,"  &amp;  ",'Copy paste to Here'!E109))),"Empty Cell")</f>
        <v xml:space="preserve">Sawo wood spiral coil taper &amp; Gauge: 3mm  &amp;  </v>
      </c>
      <c r="B105" s="57" t="str">
        <f>'Copy paste to Here'!C109</f>
        <v>IPTE</v>
      </c>
      <c r="C105" s="57" t="s">
        <v>905</v>
      </c>
      <c r="D105" s="58">
        <f>Invoice!B109</f>
        <v>2</v>
      </c>
      <c r="E105" s="59">
        <f>'Shipping Invoice'!J109*$N$1</f>
        <v>2.84</v>
      </c>
      <c r="F105" s="59">
        <f t="shared" si="3"/>
        <v>5.68</v>
      </c>
      <c r="G105" s="60">
        <f t="shared" si="4"/>
        <v>58.589199999999991</v>
      </c>
      <c r="H105" s="63">
        <f t="shared" si="5"/>
        <v>117.17839999999998</v>
      </c>
    </row>
    <row r="106" spans="1:8" s="62" customFormat="1" ht="24">
      <c r="A106" s="56" t="str">
        <f>IF((LEN('Copy paste to Here'!G110))&gt;5,((CONCATENATE('Copy paste to Here'!G110," &amp; ",'Copy paste to Here'!D110,"  &amp;  ",'Copy paste to Here'!E110))),"Empty Cell")</f>
        <v xml:space="preserve">Surgical steel labret, 16g (1.2mm) with a 3mm ball &amp; Length: 7mm  &amp;  </v>
      </c>
      <c r="B106" s="57" t="str">
        <f>'Copy paste to Here'!C110</f>
        <v>LBB3</v>
      </c>
      <c r="C106" s="57" t="s">
        <v>656</v>
      </c>
      <c r="D106" s="58">
        <f>Invoice!B110</f>
        <v>100</v>
      </c>
      <c r="E106" s="59">
        <f>'Shipping Invoice'!J110*$N$1</f>
        <v>0.3</v>
      </c>
      <c r="F106" s="59">
        <f t="shared" si="3"/>
        <v>30</v>
      </c>
      <c r="G106" s="60">
        <f t="shared" si="4"/>
        <v>6.1889999999999992</v>
      </c>
      <c r="H106" s="63">
        <f t="shared" si="5"/>
        <v>618.89999999999986</v>
      </c>
    </row>
    <row r="107" spans="1:8" s="62" customFormat="1" ht="24">
      <c r="A107" s="56" t="str">
        <f>IF((LEN('Copy paste to Here'!G111))&gt;5,((CONCATENATE('Copy paste to Here'!G111," &amp; ",'Copy paste to Here'!D111,"  &amp;  ",'Copy paste to Here'!E111))),"Empty Cell")</f>
        <v xml:space="preserve">Surgical steel labret, 16g (1.2mm) with a 3mm ball &amp; Length: 8mm  &amp;  </v>
      </c>
      <c r="B107" s="57" t="str">
        <f>'Copy paste to Here'!C111</f>
        <v>LBB3</v>
      </c>
      <c r="C107" s="57" t="s">
        <v>656</v>
      </c>
      <c r="D107" s="58">
        <f>Invoice!B111</f>
        <v>100</v>
      </c>
      <c r="E107" s="59">
        <f>'Shipping Invoice'!J111*$N$1</f>
        <v>0.3</v>
      </c>
      <c r="F107" s="59">
        <f t="shared" si="3"/>
        <v>30</v>
      </c>
      <c r="G107" s="60">
        <f t="shared" si="4"/>
        <v>6.1889999999999992</v>
      </c>
      <c r="H107" s="63">
        <f t="shared" si="5"/>
        <v>618.89999999999986</v>
      </c>
    </row>
    <row r="108" spans="1:8" s="62" customFormat="1" ht="24">
      <c r="A108" s="56" t="str">
        <f>IF((LEN('Copy paste to Here'!G112))&gt;5,((CONCATENATE('Copy paste to Here'!G112," &amp; ",'Copy paste to Here'!D112,"  &amp;  ",'Copy paste to Here'!E112))),"Empty Cell")</f>
        <v xml:space="preserve">Surgical steel labret, 16g (1.2mm) with a 3mm ball &amp; Length: 9mm  &amp;  </v>
      </c>
      <c r="B108" s="57" t="str">
        <f>'Copy paste to Here'!C112</f>
        <v>LBB3</v>
      </c>
      <c r="C108" s="57" t="s">
        <v>656</v>
      </c>
      <c r="D108" s="58">
        <f>Invoice!B112</f>
        <v>200</v>
      </c>
      <c r="E108" s="59">
        <f>'Shipping Invoice'!J112*$N$1</f>
        <v>0.3</v>
      </c>
      <c r="F108" s="59">
        <f t="shared" si="3"/>
        <v>60</v>
      </c>
      <c r="G108" s="60">
        <f t="shared" si="4"/>
        <v>6.1889999999999992</v>
      </c>
      <c r="H108" s="63">
        <f t="shared" si="5"/>
        <v>1237.7999999999997</v>
      </c>
    </row>
    <row r="109" spans="1:8" s="62" customFormat="1" ht="24">
      <c r="A109" s="56" t="str">
        <f>IF((LEN('Copy paste to Here'!G113))&gt;5,((CONCATENATE('Copy paste to Here'!G113," &amp; ",'Copy paste to Here'!D113,"  &amp;  ",'Copy paste to Here'!E113))),"Empty Cell")</f>
        <v xml:space="preserve">Surgical steel labret, 16g (1.2mm) with a 3mm ball &amp; Length: 10mm  &amp;  </v>
      </c>
      <c r="B109" s="57" t="str">
        <f>'Copy paste to Here'!C113</f>
        <v>LBB3</v>
      </c>
      <c r="C109" s="57" t="s">
        <v>656</v>
      </c>
      <c r="D109" s="58">
        <f>Invoice!B113</f>
        <v>200</v>
      </c>
      <c r="E109" s="59">
        <f>'Shipping Invoice'!J113*$N$1</f>
        <v>0.3</v>
      </c>
      <c r="F109" s="59">
        <f t="shared" si="3"/>
        <v>60</v>
      </c>
      <c r="G109" s="60">
        <f t="shared" si="4"/>
        <v>6.1889999999999992</v>
      </c>
      <c r="H109" s="63">
        <f t="shared" si="5"/>
        <v>1237.7999999999997</v>
      </c>
    </row>
    <row r="110" spans="1:8" s="62" customFormat="1" ht="24">
      <c r="A110" s="56" t="str">
        <f>IF((LEN('Copy paste to Here'!G114))&gt;5,((CONCATENATE('Copy paste to Here'!G114," &amp; ",'Copy paste to Here'!D114,"  &amp;  ",'Copy paste to Here'!E114))),"Empty Cell")</f>
        <v xml:space="preserve">Surgical steel labret, 16g (1.2mm) with a 3mm ball &amp; Length: 12mm  &amp;  </v>
      </c>
      <c r="B110" s="57" t="str">
        <f>'Copy paste to Here'!C114</f>
        <v>LBB3</v>
      </c>
      <c r="C110" s="57" t="s">
        <v>656</v>
      </c>
      <c r="D110" s="58">
        <f>Invoice!B114</f>
        <v>100</v>
      </c>
      <c r="E110" s="59">
        <f>'Shipping Invoice'!J114*$N$1</f>
        <v>0.3</v>
      </c>
      <c r="F110" s="59">
        <f t="shared" si="3"/>
        <v>30</v>
      </c>
      <c r="G110" s="60">
        <f t="shared" si="4"/>
        <v>6.1889999999999992</v>
      </c>
      <c r="H110" s="63">
        <f t="shared" si="5"/>
        <v>618.89999999999986</v>
      </c>
    </row>
    <row r="111" spans="1:8" s="62" customFormat="1" ht="24">
      <c r="A111" s="56" t="str">
        <f>IF((LEN('Copy paste to Here'!G115))&gt;5,((CONCATENATE('Copy paste to Here'!G115," &amp; ",'Copy paste to Here'!D115,"  &amp;  ",'Copy paste to Here'!E115))),"Empty Cell")</f>
        <v xml:space="preserve">Surgical steel labret, 14g (1.6mm) with a 4mm ball &amp; Length: 14mm  &amp;  </v>
      </c>
      <c r="B111" s="57" t="str">
        <f>'Copy paste to Here'!C115</f>
        <v>LBB4</v>
      </c>
      <c r="C111" s="57" t="s">
        <v>788</v>
      </c>
      <c r="D111" s="58">
        <f>Invoice!B115</f>
        <v>30</v>
      </c>
      <c r="E111" s="59">
        <f>'Shipping Invoice'!J115*$N$1</f>
        <v>0.28999999999999998</v>
      </c>
      <c r="F111" s="59">
        <f t="shared" si="3"/>
        <v>8.6999999999999993</v>
      </c>
      <c r="G111" s="60">
        <f t="shared" si="4"/>
        <v>5.9826999999999995</v>
      </c>
      <c r="H111" s="63">
        <f t="shared" si="5"/>
        <v>179.48099999999999</v>
      </c>
    </row>
    <row r="112" spans="1:8" s="62" customFormat="1" ht="24">
      <c r="A112" s="56" t="str">
        <f>IF((LEN('Copy paste to Here'!G116))&gt;5,((CONCATENATE('Copy paste to Here'!G116," &amp; ",'Copy paste to Here'!D116,"  &amp;  ",'Copy paste to Here'!E116))),"Empty Cell")</f>
        <v>Premium PVD plated surgical steel labret, 16g (1.2mm) with a 3mm ball &amp; Length: 6mm  &amp;  Color: Gold</v>
      </c>
      <c r="B112" s="57" t="str">
        <f>'Copy paste to Here'!C116</f>
        <v>LBTB3</v>
      </c>
      <c r="C112" s="57" t="s">
        <v>790</v>
      </c>
      <c r="D112" s="58">
        <f>Invoice!B116</f>
        <v>20</v>
      </c>
      <c r="E112" s="59">
        <f>'Shipping Invoice'!J116*$N$1</f>
        <v>1.05</v>
      </c>
      <c r="F112" s="59">
        <f t="shared" si="3"/>
        <v>21</v>
      </c>
      <c r="G112" s="60">
        <f t="shared" si="4"/>
        <v>21.6615</v>
      </c>
      <c r="H112" s="63">
        <f t="shared" si="5"/>
        <v>433.23</v>
      </c>
    </row>
    <row r="113" spans="1:8" s="62" customFormat="1" ht="24">
      <c r="A113" s="56" t="str">
        <f>IF((LEN('Copy paste to Here'!G117))&gt;5,((CONCATENATE('Copy paste to Here'!G117," &amp; ",'Copy paste to Here'!D117,"  &amp;  ",'Copy paste to Here'!E117))),"Empty Cell")</f>
        <v>Premium PVD plated surgical steel labret, 16g (1.2mm) with a 3mm ball &amp; Length: 8mm  &amp;  Color: Blue</v>
      </c>
      <c r="B113" s="57" t="str">
        <f>'Copy paste to Here'!C117</f>
        <v>LBTB3</v>
      </c>
      <c r="C113" s="57" t="s">
        <v>790</v>
      </c>
      <c r="D113" s="58">
        <f>Invoice!B117</f>
        <v>5</v>
      </c>
      <c r="E113" s="59">
        <f>'Shipping Invoice'!J117*$N$1</f>
        <v>1.05</v>
      </c>
      <c r="F113" s="59">
        <f t="shared" si="3"/>
        <v>5.25</v>
      </c>
      <c r="G113" s="60">
        <f t="shared" si="4"/>
        <v>21.6615</v>
      </c>
      <c r="H113" s="63">
        <f t="shared" si="5"/>
        <v>108.3075</v>
      </c>
    </row>
    <row r="114" spans="1:8" s="62" customFormat="1" ht="24">
      <c r="A114" s="56" t="str">
        <f>IF((LEN('Copy paste to Here'!G118))&gt;5,((CONCATENATE('Copy paste to Here'!G118," &amp; ",'Copy paste to Here'!D118,"  &amp;  ",'Copy paste to Here'!E118))),"Empty Cell")</f>
        <v>Premium PVD plated surgical steel labret, 16g (1.2mm) with a 3mm ball &amp; Length: 8mm  &amp;  Color: Gold</v>
      </c>
      <c r="B114" s="57" t="str">
        <f>'Copy paste to Here'!C118</f>
        <v>LBTB3</v>
      </c>
      <c r="C114" s="57" t="s">
        <v>790</v>
      </c>
      <c r="D114" s="58">
        <f>Invoice!B118</f>
        <v>20</v>
      </c>
      <c r="E114" s="59">
        <f>'Shipping Invoice'!J118*$N$1</f>
        <v>1.05</v>
      </c>
      <c r="F114" s="59">
        <f t="shared" si="3"/>
        <v>21</v>
      </c>
      <c r="G114" s="60">
        <f t="shared" si="4"/>
        <v>21.6615</v>
      </c>
      <c r="H114" s="63">
        <f t="shared" si="5"/>
        <v>433.23</v>
      </c>
    </row>
    <row r="115" spans="1:8" s="62" customFormat="1" ht="24">
      <c r="A115" s="56" t="str">
        <f>IF((LEN('Copy paste to Here'!G119))&gt;5,((CONCATENATE('Copy paste to Here'!G119," &amp; ",'Copy paste to Here'!D119,"  &amp;  ",'Copy paste to Here'!E119))),"Empty Cell")</f>
        <v>Premium PVD plated surgical steel labret, 16g (1.2mm) with a 3mm ball &amp; Length: 8mm  &amp;  Color: Purple</v>
      </c>
      <c r="B115" s="57" t="str">
        <f>'Copy paste to Here'!C119</f>
        <v>LBTB3</v>
      </c>
      <c r="C115" s="57" t="s">
        <v>790</v>
      </c>
      <c r="D115" s="58">
        <f>Invoice!B119</f>
        <v>5</v>
      </c>
      <c r="E115" s="59">
        <f>'Shipping Invoice'!J119*$N$1</f>
        <v>1.05</v>
      </c>
      <c r="F115" s="59">
        <f t="shared" si="3"/>
        <v>5.25</v>
      </c>
      <c r="G115" s="60">
        <f t="shared" si="4"/>
        <v>21.6615</v>
      </c>
      <c r="H115" s="63">
        <f t="shared" si="5"/>
        <v>108.3075</v>
      </c>
    </row>
    <row r="116" spans="1:8" s="62" customFormat="1" ht="24">
      <c r="A116" s="56" t="str">
        <f>IF((LEN('Copy paste to Here'!G120))&gt;5,((CONCATENATE('Copy paste to Here'!G120," &amp; ",'Copy paste to Here'!D120,"  &amp;  ",'Copy paste to Here'!E120))),"Empty Cell")</f>
        <v>Premium PVD plated surgical steel labret, 16g (1.2mm) with a 3mm ball &amp; Length: 10mm  &amp;  Color: Black</v>
      </c>
      <c r="B116" s="57" t="str">
        <f>'Copy paste to Here'!C120</f>
        <v>LBTB3</v>
      </c>
      <c r="C116" s="57" t="s">
        <v>790</v>
      </c>
      <c r="D116" s="58">
        <f>Invoice!B120</f>
        <v>10</v>
      </c>
      <c r="E116" s="59">
        <f>'Shipping Invoice'!J120*$N$1</f>
        <v>1.05</v>
      </c>
      <c r="F116" s="59">
        <f t="shared" si="3"/>
        <v>10.5</v>
      </c>
      <c r="G116" s="60">
        <f t="shared" si="4"/>
        <v>21.6615</v>
      </c>
      <c r="H116" s="63">
        <f t="shared" si="5"/>
        <v>216.61500000000001</v>
      </c>
    </row>
    <row r="117" spans="1:8" s="62" customFormat="1" ht="24">
      <c r="A117" s="56" t="str">
        <f>IF((LEN('Copy paste to Here'!G121))&gt;5,((CONCATENATE('Copy paste to Here'!G121," &amp; ",'Copy paste to Here'!D121,"  &amp;  ",'Copy paste to Here'!E121))),"Empty Cell")</f>
        <v>Premium PVD plated surgical steel labret, 16g (1.2mm) with a 3mm ball &amp; Length: 10mm  &amp;  Color: Blue</v>
      </c>
      <c r="B117" s="57" t="str">
        <f>'Copy paste to Here'!C121</f>
        <v>LBTB3</v>
      </c>
      <c r="C117" s="57" t="s">
        <v>790</v>
      </c>
      <c r="D117" s="58">
        <f>Invoice!B121</f>
        <v>5</v>
      </c>
      <c r="E117" s="59">
        <f>'Shipping Invoice'!J121*$N$1</f>
        <v>1.05</v>
      </c>
      <c r="F117" s="59">
        <f t="shared" si="3"/>
        <v>5.25</v>
      </c>
      <c r="G117" s="60">
        <f t="shared" si="4"/>
        <v>21.6615</v>
      </c>
      <c r="H117" s="63">
        <f t="shared" si="5"/>
        <v>108.3075</v>
      </c>
    </row>
    <row r="118" spans="1:8" s="62" customFormat="1" ht="24">
      <c r="A118" s="56" t="str">
        <f>IF((LEN('Copy paste to Here'!G122))&gt;5,((CONCATENATE('Copy paste to Here'!G122," &amp; ",'Copy paste to Here'!D122,"  &amp;  ",'Copy paste to Here'!E122))),"Empty Cell")</f>
        <v>Premium PVD plated surgical steel labret, 16g (1.2mm) with a 3mm ball &amp; Length: 10mm  &amp;  Color: Gold</v>
      </c>
      <c r="B118" s="57" t="str">
        <f>'Copy paste to Here'!C122</f>
        <v>LBTB3</v>
      </c>
      <c r="C118" s="57" t="s">
        <v>790</v>
      </c>
      <c r="D118" s="58">
        <f>Invoice!B122</f>
        <v>50</v>
      </c>
      <c r="E118" s="59">
        <f>'Shipping Invoice'!J122*$N$1</f>
        <v>1.05</v>
      </c>
      <c r="F118" s="59">
        <f t="shared" si="3"/>
        <v>52.5</v>
      </c>
      <c r="G118" s="60">
        <f t="shared" si="4"/>
        <v>21.6615</v>
      </c>
      <c r="H118" s="63">
        <f t="shared" si="5"/>
        <v>1083.075</v>
      </c>
    </row>
    <row r="119" spans="1:8" s="62" customFormat="1" ht="24">
      <c r="A119" s="56" t="str">
        <f>IF((LEN('Copy paste to Here'!G123))&gt;5,((CONCATENATE('Copy paste to Here'!G123," &amp; ",'Copy paste to Here'!D123,"  &amp;  ",'Copy paste to Here'!E123))),"Empty Cell")</f>
        <v>Premium PVD plated surgical steel labret, 16g (1.2mm) with a 3mm ball &amp; Length: 10mm  &amp;  Color: Rose-gold</v>
      </c>
      <c r="B119" s="57" t="str">
        <f>'Copy paste to Here'!C123</f>
        <v>LBTB3</v>
      </c>
      <c r="C119" s="57" t="s">
        <v>790</v>
      </c>
      <c r="D119" s="58">
        <f>Invoice!B123</f>
        <v>20</v>
      </c>
      <c r="E119" s="59">
        <f>'Shipping Invoice'!J123*$N$1</f>
        <v>1.05</v>
      </c>
      <c r="F119" s="59">
        <f t="shared" si="3"/>
        <v>21</v>
      </c>
      <c r="G119" s="60">
        <f t="shared" si="4"/>
        <v>21.6615</v>
      </c>
      <c r="H119" s="63">
        <f t="shared" si="5"/>
        <v>433.23</v>
      </c>
    </row>
    <row r="120" spans="1:8" s="62" customFormat="1" ht="24">
      <c r="A120" s="56" t="str">
        <f>IF((LEN('Copy paste to Here'!G124))&gt;5,((CONCATENATE('Copy paste to Here'!G124," &amp; ",'Copy paste to Here'!D124,"  &amp;  ",'Copy paste to Here'!E124))),"Empty Cell")</f>
        <v xml:space="preserve">3mm multi-crystal ferido glued ball with resin cover and 16g (1.2mm) threading (sold per pcs) &amp; Crystal Color: Clear  &amp;  </v>
      </c>
      <c r="B120" s="57" t="str">
        <f>'Copy paste to Here'!C124</f>
        <v>MFR3</v>
      </c>
      <c r="C120" s="57" t="s">
        <v>792</v>
      </c>
      <c r="D120" s="58">
        <f>Invoice!B124</f>
        <v>20</v>
      </c>
      <c r="E120" s="59">
        <f>'Shipping Invoice'!J124*$N$1</f>
        <v>3.01</v>
      </c>
      <c r="F120" s="59">
        <f t="shared" si="3"/>
        <v>60.199999999999996</v>
      </c>
      <c r="G120" s="60">
        <f t="shared" si="4"/>
        <v>62.096299999999992</v>
      </c>
      <c r="H120" s="63">
        <f t="shared" si="5"/>
        <v>1241.9259999999999</v>
      </c>
    </row>
    <row r="121" spans="1:8" s="62" customFormat="1" ht="24">
      <c r="A121" s="56" t="str">
        <f>IF((LEN('Copy paste to Here'!G125))&gt;5,((CONCATENATE('Copy paste to Here'!G125," &amp; ",'Copy paste to Here'!D125,"  &amp;  ",'Copy paste to Here'!E125))),"Empty Cell")</f>
        <v xml:space="preserve">3mm multi-crystal ferido glued ball with resin cover and 16g (1.2mm) threading (sold per pcs) &amp; Crystal Color: AB  &amp;  </v>
      </c>
      <c r="B121" s="57" t="str">
        <f>'Copy paste to Here'!C125</f>
        <v>MFR3</v>
      </c>
      <c r="C121" s="57" t="s">
        <v>792</v>
      </c>
      <c r="D121" s="58">
        <f>Invoice!B125</f>
        <v>20</v>
      </c>
      <c r="E121" s="59">
        <f>'Shipping Invoice'!J125*$N$1</f>
        <v>3.01</v>
      </c>
      <c r="F121" s="59">
        <f t="shared" si="3"/>
        <v>60.199999999999996</v>
      </c>
      <c r="G121" s="60">
        <f t="shared" si="4"/>
        <v>62.096299999999992</v>
      </c>
      <c r="H121" s="63">
        <f t="shared" si="5"/>
        <v>1241.9259999999999</v>
      </c>
    </row>
    <row r="122" spans="1:8" s="62" customFormat="1" ht="24">
      <c r="A122" s="56" t="str">
        <f>IF((LEN('Copy paste to Here'!G126))&gt;5,((CONCATENATE('Copy paste to Here'!G126," &amp; ",'Copy paste to Here'!D126,"  &amp;  ",'Copy paste to Here'!E126))),"Empty Cell")</f>
        <v xml:space="preserve">3mm multi-crystal ferido glued ball with resin cover and 16g (1.2mm) threading (sold per pcs) &amp; Crystal Color: Blue Zircon  &amp;  </v>
      </c>
      <c r="B122" s="57" t="str">
        <f>'Copy paste to Here'!C126</f>
        <v>MFR3</v>
      </c>
      <c r="C122" s="57" t="s">
        <v>792</v>
      </c>
      <c r="D122" s="58">
        <f>Invoice!B126</f>
        <v>10</v>
      </c>
      <c r="E122" s="59">
        <f>'Shipping Invoice'!J126*$N$1</f>
        <v>3.01</v>
      </c>
      <c r="F122" s="59">
        <f t="shared" si="3"/>
        <v>30.099999999999998</v>
      </c>
      <c r="G122" s="60">
        <f t="shared" si="4"/>
        <v>62.096299999999992</v>
      </c>
      <c r="H122" s="63">
        <f t="shared" si="5"/>
        <v>620.96299999999997</v>
      </c>
    </row>
    <row r="123" spans="1:8" s="62" customFormat="1" ht="24">
      <c r="A123" s="56" t="str">
        <f>IF((LEN('Copy paste to Here'!G127))&gt;5,((CONCATENATE('Copy paste to Here'!G127," &amp; ",'Copy paste to Here'!D127,"  &amp;  ",'Copy paste to Here'!E127))),"Empty Cell")</f>
        <v xml:space="preserve">3mm multi-crystal ferido glued ball with resin cover and 16g (1.2mm) threading (sold per pcs) &amp; Crystal Color: Emerald  &amp;  </v>
      </c>
      <c r="B123" s="57" t="str">
        <f>'Copy paste to Here'!C127</f>
        <v>MFR3</v>
      </c>
      <c r="C123" s="57" t="s">
        <v>792</v>
      </c>
      <c r="D123" s="58">
        <f>Invoice!B127</f>
        <v>10</v>
      </c>
      <c r="E123" s="59">
        <f>'Shipping Invoice'!J127*$N$1</f>
        <v>3.01</v>
      </c>
      <c r="F123" s="59">
        <f t="shared" si="3"/>
        <v>30.099999999999998</v>
      </c>
      <c r="G123" s="60">
        <f t="shared" si="4"/>
        <v>62.096299999999992</v>
      </c>
      <c r="H123" s="63">
        <f t="shared" si="5"/>
        <v>620.96299999999997</v>
      </c>
    </row>
    <row r="124" spans="1:8" s="62" customFormat="1" ht="24">
      <c r="A124" s="56" t="str">
        <f>IF((LEN('Copy paste to Here'!G128))&gt;5,((CONCATENATE('Copy paste to Here'!G128," &amp; ",'Copy paste to Here'!D128,"  &amp;  ",'Copy paste to Here'!E128))),"Empty Cell")</f>
        <v xml:space="preserve">3mm multi-crystal ferido glued ball with resin cover and 16g (1.2mm) threading (sold per pcs) &amp; Crystal Color: Peridot  &amp;  </v>
      </c>
      <c r="B124" s="57" t="str">
        <f>'Copy paste to Here'!C128</f>
        <v>MFR3</v>
      </c>
      <c r="C124" s="57" t="s">
        <v>792</v>
      </c>
      <c r="D124" s="58">
        <f>Invoice!B128</f>
        <v>10</v>
      </c>
      <c r="E124" s="59">
        <f>'Shipping Invoice'!J128*$N$1</f>
        <v>3.01</v>
      </c>
      <c r="F124" s="59">
        <f t="shared" si="3"/>
        <v>30.099999999999998</v>
      </c>
      <c r="G124" s="60">
        <f t="shared" si="4"/>
        <v>62.096299999999992</v>
      </c>
      <c r="H124" s="63">
        <f t="shared" si="5"/>
        <v>620.96299999999997</v>
      </c>
    </row>
    <row r="125" spans="1:8" s="62" customFormat="1" ht="36">
      <c r="A125" s="56" t="str">
        <f>IF((LEN('Copy paste to Here'!G129))&gt;5,((CONCATENATE('Copy paste to Here'!G129," &amp; ",'Copy paste to Here'!D129,"  &amp;  ",'Copy paste to Here'!E129))),"Empty Cell")</f>
        <v xml:space="preserve">316L steel nipple barbell, 14g (1.6mm) with two small wings with black accents (wings are made from 925 Silver plated brass) &amp; Length: 12mm  &amp;  </v>
      </c>
      <c r="B125" s="57" t="str">
        <f>'Copy paste to Here'!C129</f>
        <v>NPSH16</v>
      </c>
      <c r="C125" s="57" t="s">
        <v>794</v>
      </c>
      <c r="D125" s="58">
        <f>Invoice!B129</f>
        <v>4</v>
      </c>
      <c r="E125" s="59">
        <f>'Shipping Invoice'!J129*$N$1</f>
        <v>2.87</v>
      </c>
      <c r="F125" s="59">
        <f t="shared" si="3"/>
        <v>11.48</v>
      </c>
      <c r="G125" s="60">
        <f t="shared" si="4"/>
        <v>59.208100000000002</v>
      </c>
      <c r="H125" s="63">
        <f t="shared" si="5"/>
        <v>236.83240000000001</v>
      </c>
    </row>
    <row r="126" spans="1:8" s="62" customFormat="1" ht="36">
      <c r="A126" s="56" t="str">
        <f>IF((LEN('Copy paste to Here'!G130))&gt;5,((CONCATENATE('Copy paste to Here'!G130," &amp; ",'Copy paste to Here'!D130,"  &amp;  ",'Copy paste to Here'!E130))),"Empty Cell")</f>
        <v xml:space="preserve">316L steel nipple barbell, 14g (1.6mm) with two small wings with black accents (wings are made from 925 Silver plated brass) &amp; Length: 16mm  &amp;  </v>
      </c>
      <c r="B126" s="57" t="str">
        <f>'Copy paste to Here'!C130</f>
        <v>NPSH16</v>
      </c>
      <c r="C126" s="57" t="s">
        <v>794</v>
      </c>
      <c r="D126" s="58">
        <f>Invoice!B130</f>
        <v>4</v>
      </c>
      <c r="E126" s="59">
        <f>'Shipping Invoice'!J130*$N$1</f>
        <v>2.87</v>
      </c>
      <c r="F126" s="59">
        <f t="shared" si="3"/>
        <v>11.48</v>
      </c>
      <c r="G126" s="60">
        <f t="shared" si="4"/>
        <v>59.208100000000002</v>
      </c>
      <c r="H126" s="63">
        <f t="shared" si="5"/>
        <v>236.83240000000001</v>
      </c>
    </row>
    <row r="127" spans="1:8" s="62" customFormat="1" ht="24">
      <c r="A127" s="56" t="str">
        <f>IF((LEN('Copy paste to Here'!G131))&gt;5,((CONCATENATE('Copy paste to Here'!G131," &amp; ",'Copy paste to Here'!D131,"  &amp;  ",'Copy paste to Here'!E131))),"Empty Cell")</f>
        <v xml:space="preserve">316L steel nipple barbell, 14g (1.6mm) with a 5mm cone and casted arrow end &amp; Length: 12mm  &amp;  </v>
      </c>
      <c r="B127" s="57" t="str">
        <f>'Copy paste to Here'!C131</f>
        <v>NPSH8</v>
      </c>
      <c r="C127" s="57" t="s">
        <v>796</v>
      </c>
      <c r="D127" s="58">
        <f>Invoice!B131</f>
        <v>2</v>
      </c>
      <c r="E127" s="59">
        <f>'Shipping Invoice'!J131*$N$1</f>
        <v>2.91</v>
      </c>
      <c r="F127" s="59">
        <f t="shared" si="3"/>
        <v>5.82</v>
      </c>
      <c r="G127" s="60">
        <f t="shared" si="4"/>
        <v>60.033299999999997</v>
      </c>
      <c r="H127" s="63">
        <f t="shared" si="5"/>
        <v>120.06659999999999</v>
      </c>
    </row>
    <row r="128" spans="1:8" s="62" customFormat="1" ht="24">
      <c r="A128" s="56" t="str">
        <f>IF((LEN('Copy paste to Here'!G132))&gt;5,((CONCATENATE('Copy paste to Here'!G132," &amp; ",'Copy paste to Here'!D132,"  &amp;  ",'Copy paste to Here'!E132))),"Empty Cell")</f>
        <v xml:space="preserve">High polished surgical steel nose screw, 0.8mm (20g) with 2mm ball shaped top &amp;   &amp;  </v>
      </c>
      <c r="B128" s="57" t="str">
        <f>'Copy paste to Here'!C132</f>
        <v>NSB</v>
      </c>
      <c r="C128" s="57" t="s">
        <v>116</v>
      </c>
      <c r="D128" s="58">
        <f>Invoice!B132</f>
        <v>20</v>
      </c>
      <c r="E128" s="59">
        <f>'Shipping Invoice'!J132*$N$1</f>
        <v>0.34</v>
      </c>
      <c r="F128" s="59">
        <f t="shared" si="3"/>
        <v>6.8000000000000007</v>
      </c>
      <c r="G128" s="60">
        <f t="shared" si="4"/>
        <v>7.0141999999999998</v>
      </c>
      <c r="H128" s="63">
        <f t="shared" si="5"/>
        <v>140.28399999999999</v>
      </c>
    </row>
    <row r="129" spans="1:8" s="62" customFormat="1" ht="24">
      <c r="A129" s="56" t="str">
        <f>IF((LEN('Copy paste to Here'!G133))&gt;5,((CONCATENATE('Copy paste to Here'!G133," &amp; ",'Copy paste to Here'!D133,"  &amp;  ",'Copy paste to Here'!E133))),"Empty Cell")</f>
        <v xml:space="preserve">Surgical steel nose screw, 20g (0.8mm) with 2mm half ball shaped round crystal top &amp; Crystal Color: Clear  &amp;  </v>
      </c>
      <c r="B129" s="57" t="str">
        <f>'Copy paste to Here'!C133</f>
        <v>NSC</v>
      </c>
      <c r="C129" s="57" t="s">
        <v>125</v>
      </c>
      <c r="D129" s="58">
        <f>Invoice!B133</f>
        <v>20</v>
      </c>
      <c r="E129" s="59">
        <f>'Shipping Invoice'!J133*$N$1</f>
        <v>0.43</v>
      </c>
      <c r="F129" s="59">
        <f t="shared" si="3"/>
        <v>8.6</v>
      </c>
      <c r="G129" s="60">
        <f t="shared" si="4"/>
        <v>8.8708999999999989</v>
      </c>
      <c r="H129" s="63">
        <f t="shared" si="5"/>
        <v>177.41799999999998</v>
      </c>
    </row>
    <row r="130" spans="1:8" s="62" customFormat="1" ht="24">
      <c r="A130" s="56" t="str">
        <f>IF((LEN('Copy paste to Here'!G134))&gt;5,((CONCATENATE('Copy paste to Here'!G134," &amp; ",'Copy paste to Here'!D134,"  &amp;  ",'Copy paste to Here'!E134))),"Empty Cell")</f>
        <v xml:space="preserve">Anodized surgical steel nose screw, 20g (0.8mm) with 2mm ball top &amp; Color: Black  &amp;  </v>
      </c>
      <c r="B130" s="57" t="str">
        <f>'Copy paste to Here'!C134</f>
        <v>NSTB</v>
      </c>
      <c r="C130" s="57" t="s">
        <v>625</v>
      </c>
      <c r="D130" s="58">
        <f>Invoice!B134</f>
        <v>20</v>
      </c>
      <c r="E130" s="59">
        <f>'Shipping Invoice'!J134*$N$1</f>
        <v>0.7</v>
      </c>
      <c r="F130" s="59">
        <f t="shared" si="3"/>
        <v>14</v>
      </c>
      <c r="G130" s="60">
        <f t="shared" si="4"/>
        <v>14.440999999999999</v>
      </c>
      <c r="H130" s="63">
        <f t="shared" si="5"/>
        <v>288.82</v>
      </c>
    </row>
    <row r="131" spans="1:8" s="62" customFormat="1" ht="24">
      <c r="A131" s="56" t="str">
        <f>IF((LEN('Copy paste to Here'!G135))&gt;5,((CONCATENATE('Copy paste to Here'!G135," &amp; ",'Copy paste to Here'!D135,"  &amp;  ",'Copy paste to Here'!E135))),"Empty Cell")</f>
        <v xml:space="preserve">Anodized surgical steel nose screw, 20g (0.8mm) with 2mm ball top &amp; Color: Blue  &amp;  </v>
      </c>
      <c r="B131" s="57" t="str">
        <f>'Copy paste to Here'!C135</f>
        <v>NSTB</v>
      </c>
      <c r="C131" s="57" t="s">
        <v>625</v>
      </c>
      <c r="D131" s="58">
        <f>Invoice!B135</f>
        <v>10</v>
      </c>
      <c r="E131" s="59">
        <f>'Shipping Invoice'!J135*$N$1</f>
        <v>0.7</v>
      </c>
      <c r="F131" s="59">
        <f t="shared" si="3"/>
        <v>7</v>
      </c>
      <c r="G131" s="60">
        <f t="shared" si="4"/>
        <v>14.440999999999999</v>
      </c>
      <c r="H131" s="63">
        <f t="shared" si="5"/>
        <v>144.41</v>
      </c>
    </row>
    <row r="132" spans="1:8" s="62" customFormat="1" ht="24">
      <c r="A132" s="56" t="str">
        <f>IF((LEN('Copy paste to Here'!G136))&gt;5,((CONCATENATE('Copy paste to Here'!G136," &amp; ",'Copy paste to Here'!D136,"  &amp;  ",'Copy paste to Here'!E136))),"Empty Cell")</f>
        <v xml:space="preserve">Anodized surgical steel nose screw, 20g (0.8mm) with 2mm ball top &amp; Color: Rainbow  &amp;  </v>
      </c>
      <c r="B132" s="57" t="str">
        <f>'Copy paste to Here'!C136</f>
        <v>NSTB</v>
      </c>
      <c r="C132" s="57" t="s">
        <v>625</v>
      </c>
      <c r="D132" s="58">
        <f>Invoice!B136</f>
        <v>10</v>
      </c>
      <c r="E132" s="59">
        <f>'Shipping Invoice'!J136*$N$1</f>
        <v>0.7</v>
      </c>
      <c r="F132" s="59">
        <f t="shared" si="3"/>
        <v>7</v>
      </c>
      <c r="G132" s="60">
        <f t="shared" si="4"/>
        <v>14.440999999999999</v>
      </c>
      <c r="H132" s="63">
        <f t="shared" si="5"/>
        <v>144.41</v>
      </c>
    </row>
    <row r="133" spans="1:8" s="62" customFormat="1" ht="24">
      <c r="A133" s="56" t="str">
        <f>IF((LEN('Copy paste to Here'!G137))&gt;5,((CONCATENATE('Copy paste to Here'!G137," &amp; ",'Copy paste to Here'!D137,"  &amp;  ",'Copy paste to Here'!E137))),"Empty Cell")</f>
        <v>Anodized surgical steel nose screw, 20g (0.8mm) with 2mm round crystal tops &amp; Color: Rainbow  &amp;  Crystal Color: Clear</v>
      </c>
      <c r="B133" s="57" t="str">
        <f>'Copy paste to Here'!C137</f>
        <v>NSTC</v>
      </c>
      <c r="C133" s="57" t="s">
        <v>801</v>
      </c>
      <c r="D133" s="58">
        <f>Invoice!B137</f>
        <v>10</v>
      </c>
      <c r="E133" s="59">
        <f>'Shipping Invoice'!J137*$N$1</f>
        <v>0.78</v>
      </c>
      <c r="F133" s="59">
        <f t="shared" si="3"/>
        <v>7.8000000000000007</v>
      </c>
      <c r="G133" s="60">
        <f t="shared" si="4"/>
        <v>16.0914</v>
      </c>
      <c r="H133" s="63">
        <f t="shared" si="5"/>
        <v>160.91399999999999</v>
      </c>
    </row>
    <row r="134" spans="1:8" s="62" customFormat="1" ht="25.5">
      <c r="A134" s="56" t="str">
        <f>IF((LEN('Copy paste to Here'!G138))&gt;5,((CONCATENATE('Copy paste to Here'!G138," &amp; ",'Copy paste to Here'!D138,"  &amp;  ",'Copy paste to Here'!E138))),"Empty Cell")</f>
        <v xml:space="preserve">Surgical steel nose screw, 20g (0.8mm) with prong set 1.5mm round CZ stone &amp; Cz Color: Clear  &amp;  </v>
      </c>
      <c r="B134" s="57" t="str">
        <f>'Copy paste to Here'!C138</f>
        <v>NSWZR15</v>
      </c>
      <c r="C134" s="57" t="s">
        <v>122</v>
      </c>
      <c r="D134" s="58">
        <f>Invoice!B138</f>
        <v>20</v>
      </c>
      <c r="E134" s="59">
        <f>'Shipping Invoice'!J138*$N$1</f>
        <v>1.05</v>
      </c>
      <c r="F134" s="59">
        <f t="shared" si="3"/>
        <v>21</v>
      </c>
      <c r="G134" s="60">
        <f t="shared" si="4"/>
        <v>21.6615</v>
      </c>
      <c r="H134" s="63">
        <f t="shared" si="5"/>
        <v>433.23</v>
      </c>
    </row>
    <row r="135" spans="1:8" s="62" customFormat="1">
      <c r="A135" s="56" t="str">
        <f>IF((LEN('Copy paste to Here'!G139))&gt;5,((CONCATENATE('Copy paste to Here'!G139," &amp; ",'Copy paste to Here'!D139,"  &amp;  ",'Copy paste to Here'!E139))),"Empty Cell")</f>
        <v xml:space="preserve">Real jade double flared stone plug &amp; Gauge: 6mm  &amp;  </v>
      </c>
      <c r="B135" s="57" t="str">
        <f>'Copy paste to Here'!C139</f>
        <v>PGSAA</v>
      </c>
      <c r="C135" s="57" t="s">
        <v>906</v>
      </c>
      <c r="D135" s="58">
        <f>Invoice!B139</f>
        <v>1</v>
      </c>
      <c r="E135" s="59">
        <f>'Shipping Invoice'!J139*$N$1</f>
        <v>1.59</v>
      </c>
      <c r="F135" s="59">
        <f t="shared" si="3"/>
        <v>1.59</v>
      </c>
      <c r="G135" s="60">
        <f t="shared" si="4"/>
        <v>32.801699999999997</v>
      </c>
      <c r="H135" s="63">
        <f t="shared" si="5"/>
        <v>32.801699999999997</v>
      </c>
    </row>
    <row r="136" spans="1:8" s="62" customFormat="1" ht="25.5">
      <c r="A136" s="56" t="str">
        <f>IF((LEN('Copy paste to Here'!G140))&gt;5,((CONCATENATE('Copy paste to Here'!G140," &amp; ",'Copy paste to Here'!D140,"  &amp;  ",'Copy paste to Here'!E140))),"Empty Cell")</f>
        <v xml:space="preserve">Real jade double flared stone plug &amp; Gauge: 14mm  &amp;  </v>
      </c>
      <c r="B136" s="57" t="str">
        <f>'Copy paste to Here'!C140</f>
        <v>PGSAA</v>
      </c>
      <c r="C136" s="57" t="s">
        <v>907</v>
      </c>
      <c r="D136" s="58">
        <f>Invoice!B140</f>
        <v>2</v>
      </c>
      <c r="E136" s="59">
        <f>'Shipping Invoice'!J140*$N$1</f>
        <v>2.93</v>
      </c>
      <c r="F136" s="59">
        <f t="shared" si="3"/>
        <v>5.86</v>
      </c>
      <c r="G136" s="60">
        <f t="shared" si="4"/>
        <v>60.445900000000002</v>
      </c>
      <c r="H136" s="63">
        <f t="shared" si="5"/>
        <v>120.8918</v>
      </c>
    </row>
    <row r="137" spans="1:8" s="62" customFormat="1" ht="25.5">
      <c r="A137" s="56" t="str">
        <f>IF((LEN('Copy paste to Here'!G141))&gt;5,((CONCATENATE('Copy paste to Here'!G141," &amp; ",'Copy paste to Here'!D141,"  &amp;  ",'Copy paste to Here'!E141))),"Empty Cell")</f>
        <v xml:space="preserve">Real jade double flared stone plug &amp; Gauge: 16mm  &amp;  </v>
      </c>
      <c r="B137" s="57" t="str">
        <f>'Copy paste to Here'!C141</f>
        <v>PGSAA</v>
      </c>
      <c r="C137" s="57" t="s">
        <v>908</v>
      </c>
      <c r="D137" s="58">
        <f>Invoice!B141</f>
        <v>1</v>
      </c>
      <c r="E137" s="59">
        <f>'Shipping Invoice'!J141*$N$1</f>
        <v>3.46</v>
      </c>
      <c r="F137" s="59">
        <f t="shared" si="3"/>
        <v>3.46</v>
      </c>
      <c r="G137" s="60">
        <f t="shared" si="4"/>
        <v>71.379799999999989</v>
      </c>
      <c r="H137" s="63">
        <f t="shared" si="5"/>
        <v>71.379799999999989</v>
      </c>
    </row>
    <row r="138" spans="1:8" s="62" customFormat="1">
      <c r="A138" s="56" t="str">
        <f>IF((LEN('Copy paste to Here'!G142))&gt;5,((CONCATENATE('Copy paste to Here'!G142," &amp; ",'Copy paste to Here'!D142,"  &amp;  ",'Copy paste to Here'!E142))),"Empty Cell")</f>
        <v xml:space="preserve">Moon stone double flare plug (opalite) &amp; Gauge: 5mm  &amp;  </v>
      </c>
      <c r="B138" s="57" t="str">
        <f>'Copy paste to Here'!C142</f>
        <v>PGSBB</v>
      </c>
      <c r="C138" s="57" t="s">
        <v>909</v>
      </c>
      <c r="D138" s="58">
        <f>Invoice!B142</f>
        <v>2</v>
      </c>
      <c r="E138" s="59">
        <f>'Shipping Invoice'!J142*$N$1</f>
        <v>1.18</v>
      </c>
      <c r="F138" s="59">
        <f t="shared" si="3"/>
        <v>2.36</v>
      </c>
      <c r="G138" s="60">
        <f t="shared" si="4"/>
        <v>24.343399999999999</v>
      </c>
      <c r="H138" s="63">
        <f t="shared" si="5"/>
        <v>48.686799999999998</v>
      </c>
    </row>
    <row r="139" spans="1:8" s="62" customFormat="1" ht="25.5">
      <c r="A139" s="56" t="str">
        <f>IF((LEN('Copy paste to Here'!G143))&gt;5,((CONCATENATE('Copy paste to Here'!G143," &amp; ",'Copy paste to Here'!D143,"  &amp;  ",'Copy paste to Here'!E143))),"Empty Cell")</f>
        <v xml:space="preserve">Moon stone double flare plug (opalite) &amp; Gauge: 10mm  &amp;  </v>
      </c>
      <c r="B139" s="57" t="str">
        <f>'Copy paste to Here'!C143</f>
        <v>PGSBB</v>
      </c>
      <c r="C139" s="57" t="s">
        <v>910</v>
      </c>
      <c r="D139" s="58">
        <f>Invoice!B143</f>
        <v>2</v>
      </c>
      <c r="E139" s="59">
        <f>'Shipping Invoice'!J143*$N$1</f>
        <v>1.68</v>
      </c>
      <c r="F139" s="59">
        <f t="shared" si="3"/>
        <v>3.36</v>
      </c>
      <c r="G139" s="60">
        <f t="shared" si="4"/>
        <v>34.6584</v>
      </c>
      <c r="H139" s="63">
        <f t="shared" si="5"/>
        <v>69.316800000000001</v>
      </c>
    </row>
    <row r="140" spans="1:8" s="62" customFormat="1" ht="25.5">
      <c r="A140" s="56" t="str">
        <f>IF((LEN('Copy paste to Here'!G144))&gt;5,((CONCATENATE('Copy paste to Here'!G144," &amp; ",'Copy paste to Here'!D144,"  &amp;  ",'Copy paste to Here'!E144))),"Empty Cell")</f>
        <v xml:space="preserve">Moon stone double flare plug (opalite) &amp; Gauge: 18mm  &amp;  </v>
      </c>
      <c r="B140" s="57" t="str">
        <f>'Copy paste to Here'!C144</f>
        <v>PGSBB</v>
      </c>
      <c r="C140" s="57" t="s">
        <v>911</v>
      </c>
      <c r="D140" s="58">
        <f>Invoice!B144</f>
        <v>2</v>
      </c>
      <c r="E140" s="59">
        <f>'Shipping Invoice'!J144*$N$1</f>
        <v>3.19</v>
      </c>
      <c r="F140" s="59">
        <f t="shared" si="3"/>
        <v>6.38</v>
      </c>
      <c r="G140" s="60">
        <f t="shared" si="4"/>
        <v>65.809699999999992</v>
      </c>
      <c r="H140" s="63">
        <f t="shared" si="5"/>
        <v>131.61939999999998</v>
      </c>
    </row>
    <row r="141" spans="1:8" s="62" customFormat="1" ht="25.5">
      <c r="A141" s="56" t="str">
        <f>IF((LEN('Copy paste to Here'!G145))&gt;5,((CONCATENATE('Copy paste to Here'!G145," &amp; ",'Copy paste to Here'!D145,"  &amp;  ",'Copy paste to Here'!E145))),"Empty Cell")</f>
        <v xml:space="preserve">Moon stone double flare plug (opalite) &amp; Gauge: 20mm  &amp;  </v>
      </c>
      <c r="B141" s="57" t="str">
        <f>'Copy paste to Here'!C145</f>
        <v>PGSBB</v>
      </c>
      <c r="C141" s="57" t="s">
        <v>912</v>
      </c>
      <c r="D141" s="58">
        <f>Invoice!B145</f>
        <v>2</v>
      </c>
      <c r="E141" s="59">
        <f>'Shipping Invoice'!J145*$N$1</f>
        <v>3.64</v>
      </c>
      <c r="F141" s="59">
        <f t="shared" si="3"/>
        <v>7.28</v>
      </c>
      <c r="G141" s="60">
        <f t="shared" si="4"/>
        <v>75.093199999999996</v>
      </c>
      <c r="H141" s="63">
        <f t="shared" si="5"/>
        <v>150.18639999999999</v>
      </c>
    </row>
    <row r="142" spans="1:8" s="62" customFormat="1">
      <c r="A142" s="56" t="str">
        <f>IF((LEN('Copy paste to Here'!G146))&gt;5,((CONCATENATE('Copy paste to Here'!G146," &amp; ",'Copy paste to Here'!D146,"  &amp;  ",'Copy paste to Here'!E146))),"Empty Cell")</f>
        <v xml:space="preserve">Rose quartz double flared stone plug &amp; Gauge: 4mm  &amp;  </v>
      </c>
      <c r="B142" s="57" t="str">
        <f>'Copy paste to Here'!C146</f>
        <v>PGSCC</v>
      </c>
      <c r="C142" s="57" t="s">
        <v>913</v>
      </c>
      <c r="D142" s="58">
        <f>Invoice!B146</f>
        <v>2</v>
      </c>
      <c r="E142" s="59">
        <f>'Shipping Invoice'!J146*$N$1</f>
        <v>1.23</v>
      </c>
      <c r="F142" s="59">
        <f t="shared" si="3"/>
        <v>2.46</v>
      </c>
      <c r="G142" s="60">
        <f t="shared" si="4"/>
        <v>25.374899999999997</v>
      </c>
      <c r="H142" s="63">
        <f t="shared" si="5"/>
        <v>50.749799999999993</v>
      </c>
    </row>
    <row r="143" spans="1:8" s="62" customFormat="1" ht="25.5">
      <c r="A143" s="56" t="str">
        <f>IF((LEN('Copy paste to Here'!G147))&gt;5,((CONCATENATE('Copy paste to Here'!G147," &amp; ",'Copy paste to Here'!D147,"  &amp;  ",'Copy paste to Here'!E147))),"Empty Cell")</f>
        <v xml:space="preserve">Rose quartz double flared stone plug &amp; Gauge: 10mm  &amp;  </v>
      </c>
      <c r="B143" s="57" t="str">
        <f>'Copy paste to Here'!C147</f>
        <v>PGSCC</v>
      </c>
      <c r="C143" s="57" t="s">
        <v>914</v>
      </c>
      <c r="D143" s="58">
        <f>Invoice!B147</f>
        <v>2</v>
      </c>
      <c r="E143" s="59">
        <f>'Shipping Invoice'!J147*$N$1</f>
        <v>2.21</v>
      </c>
      <c r="F143" s="59">
        <f t="shared" si="3"/>
        <v>4.42</v>
      </c>
      <c r="G143" s="60">
        <f t="shared" si="4"/>
        <v>45.592299999999994</v>
      </c>
      <c r="H143" s="63">
        <f t="shared" si="5"/>
        <v>91.184599999999989</v>
      </c>
    </row>
    <row r="144" spans="1:8" s="62" customFormat="1">
      <c r="A144" s="56" t="str">
        <f>IF((LEN('Copy paste to Here'!G148))&gt;5,((CONCATENATE('Copy paste to Here'!G148," &amp; ",'Copy paste to Here'!D148,"  &amp;  ",'Copy paste to Here'!E148))),"Empty Cell")</f>
        <v xml:space="preserve">Amethyst double flared stone plug &amp; Gauge: 8mm  &amp;  </v>
      </c>
      <c r="B144" s="57" t="str">
        <f>'Copy paste to Here'!C148</f>
        <v>PGSFF</v>
      </c>
      <c r="C144" s="57" t="s">
        <v>915</v>
      </c>
      <c r="D144" s="58">
        <f>Invoice!B148</f>
        <v>2</v>
      </c>
      <c r="E144" s="59">
        <f>'Shipping Invoice'!J148*$N$1</f>
        <v>3.37</v>
      </c>
      <c r="F144" s="59">
        <f t="shared" si="3"/>
        <v>6.74</v>
      </c>
      <c r="G144" s="60">
        <f t="shared" si="4"/>
        <v>69.523099999999999</v>
      </c>
      <c r="H144" s="63">
        <f t="shared" si="5"/>
        <v>139.0462</v>
      </c>
    </row>
    <row r="145" spans="1:8" s="62" customFormat="1" ht="25.5">
      <c r="A145" s="56" t="str">
        <f>IF((LEN('Copy paste to Here'!G149))&gt;5,((CONCATENATE('Copy paste to Here'!G149," &amp; ",'Copy paste to Here'!D149,"  &amp;  ",'Copy paste to Here'!E149))),"Empty Cell")</f>
        <v xml:space="preserve">Amethyst double flared stone plug &amp; Gauge: 10mm  &amp;  </v>
      </c>
      <c r="B145" s="57" t="str">
        <f>'Copy paste to Here'!C149</f>
        <v>PGSFF</v>
      </c>
      <c r="C145" s="57" t="s">
        <v>916</v>
      </c>
      <c r="D145" s="58">
        <f>Invoice!B149</f>
        <v>2</v>
      </c>
      <c r="E145" s="59">
        <f>'Shipping Invoice'!J149*$N$1</f>
        <v>4.17</v>
      </c>
      <c r="F145" s="59">
        <f t="shared" si="3"/>
        <v>8.34</v>
      </c>
      <c r="G145" s="60">
        <f t="shared" si="4"/>
        <v>86.02709999999999</v>
      </c>
      <c r="H145" s="63">
        <f t="shared" si="5"/>
        <v>172.05419999999998</v>
      </c>
    </row>
    <row r="146" spans="1:8" s="62" customFormat="1">
      <c r="A146" s="56" t="str">
        <f>IF((LEN('Copy paste to Here'!G150))&gt;5,((CONCATENATE('Copy paste to Here'!G150," &amp; ",'Copy paste to Here'!D150,"  &amp;  ",'Copy paste to Here'!E150))),"Empty Cell")</f>
        <v xml:space="preserve">Black Onyx double flared stone plug &amp; Gauge: 5mm  &amp;  </v>
      </c>
      <c r="B146" s="57" t="str">
        <f>'Copy paste to Here'!C150</f>
        <v>PGSHH</v>
      </c>
      <c r="C146" s="57" t="s">
        <v>917</v>
      </c>
      <c r="D146" s="58">
        <f>Invoice!B150</f>
        <v>12</v>
      </c>
      <c r="E146" s="59">
        <f>'Shipping Invoice'!J150*$N$1</f>
        <v>1.44</v>
      </c>
      <c r="F146" s="59">
        <f t="shared" si="3"/>
        <v>17.28</v>
      </c>
      <c r="G146" s="60">
        <f t="shared" si="4"/>
        <v>29.707199999999997</v>
      </c>
      <c r="H146" s="63">
        <f t="shared" si="5"/>
        <v>356.48639999999995</v>
      </c>
    </row>
    <row r="147" spans="1:8" s="62" customFormat="1">
      <c r="A147" s="56" t="str">
        <f>IF((LEN('Copy paste to Here'!G151))&gt;5,((CONCATENATE('Copy paste to Here'!G151," &amp; ",'Copy paste to Here'!D151,"  &amp;  ",'Copy paste to Here'!E151))),"Empty Cell")</f>
        <v xml:space="preserve">Black Onyx double flared stone plug &amp; Gauge: 8mm  &amp;  </v>
      </c>
      <c r="B147" s="57" t="str">
        <f>'Copy paste to Here'!C151</f>
        <v>PGSHH</v>
      </c>
      <c r="C147" s="57" t="s">
        <v>918</v>
      </c>
      <c r="D147" s="58">
        <f>Invoice!B151</f>
        <v>2</v>
      </c>
      <c r="E147" s="59">
        <f>'Shipping Invoice'!J151*$N$1</f>
        <v>2.0299999999999998</v>
      </c>
      <c r="F147" s="59">
        <f t="shared" ref="F147:F156" si="6">D147*E147</f>
        <v>4.0599999999999996</v>
      </c>
      <c r="G147" s="60">
        <f t="shared" ref="G147:G210" si="7">E147*$E$14</f>
        <v>41.878899999999994</v>
      </c>
      <c r="H147" s="63">
        <f t="shared" ref="H147:H210" si="8">D147*G147</f>
        <v>83.757799999999989</v>
      </c>
    </row>
    <row r="148" spans="1:8" s="62" customFormat="1" ht="25.5">
      <c r="A148" s="56" t="str">
        <f>IF((LEN('Copy paste to Here'!G152))&gt;5,((CONCATENATE('Copy paste to Here'!G152," &amp; ",'Copy paste to Here'!D152,"  &amp;  ",'Copy paste to Here'!E152))),"Empty Cell")</f>
        <v xml:space="preserve">Black Onyx double flared stone plug &amp; Gauge: 12mm  &amp;  </v>
      </c>
      <c r="B148" s="57" t="str">
        <f>'Copy paste to Here'!C152</f>
        <v>PGSHH</v>
      </c>
      <c r="C148" s="57" t="s">
        <v>919</v>
      </c>
      <c r="D148" s="58">
        <f>Invoice!B152</f>
        <v>2</v>
      </c>
      <c r="E148" s="59">
        <f>'Shipping Invoice'!J152*$N$1</f>
        <v>2.75</v>
      </c>
      <c r="F148" s="59">
        <f t="shared" si="6"/>
        <v>5.5</v>
      </c>
      <c r="G148" s="60">
        <f t="shared" si="7"/>
        <v>56.732499999999995</v>
      </c>
      <c r="H148" s="63">
        <f t="shared" si="8"/>
        <v>113.46499999999999</v>
      </c>
    </row>
    <row r="149" spans="1:8" s="62" customFormat="1" ht="25.5">
      <c r="A149" s="56" t="str">
        <f>IF((LEN('Copy paste to Here'!G153))&gt;5,((CONCATENATE('Copy paste to Here'!G153," &amp; ",'Copy paste to Here'!D153,"  &amp;  ",'Copy paste to Here'!E153))),"Empty Cell")</f>
        <v xml:space="preserve">Black Onyx double flared stone plug &amp; Gauge: 20mm  &amp;  </v>
      </c>
      <c r="B149" s="57" t="str">
        <f>'Copy paste to Here'!C153</f>
        <v>PGSHH</v>
      </c>
      <c r="C149" s="57" t="s">
        <v>920</v>
      </c>
      <c r="D149" s="58">
        <f>Invoice!B153</f>
        <v>1</v>
      </c>
      <c r="E149" s="59">
        <f>'Shipping Invoice'!J153*$N$1</f>
        <v>4.71</v>
      </c>
      <c r="F149" s="59">
        <f t="shared" si="6"/>
        <v>4.71</v>
      </c>
      <c r="G149" s="60">
        <f t="shared" si="7"/>
        <v>97.167299999999997</v>
      </c>
      <c r="H149" s="63">
        <f t="shared" si="8"/>
        <v>97.167299999999997</v>
      </c>
    </row>
    <row r="150" spans="1:8" s="62" customFormat="1">
      <c r="A150" s="56" t="str">
        <f>IF((LEN('Copy paste to Here'!G154))&gt;5,((CONCATENATE('Copy paste to Here'!G154," &amp; ",'Copy paste to Here'!D154,"  &amp;  ",'Copy paste to Here'!E154))),"Empty Cell")</f>
        <v xml:space="preserve">Lapislazuli double flare stone plug &amp; Gauge: 6mm  &amp;  </v>
      </c>
      <c r="B150" s="57" t="str">
        <f>'Copy paste to Here'!C154</f>
        <v>PGSPP</v>
      </c>
      <c r="C150" s="57" t="s">
        <v>921</v>
      </c>
      <c r="D150" s="58">
        <f>Invoice!B154</f>
        <v>2</v>
      </c>
      <c r="E150" s="59">
        <f>'Shipping Invoice'!J154*$N$1</f>
        <v>2.93</v>
      </c>
      <c r="F150" s="59">
        <f t="shared" si="6"/>
        <v>5.86</v>
      </c>
      <c r="G150" s="60">
        <f t="shared" si="7"/>
        <v>60.445900000000002</v>
      </c>
      <c r="H150" s="63">
        <f t="shared" si="8"/>
        <v>120.8918</v>
      </c>
    </row>
    <row r="151" spans="1:8" s="62" customFormat="1" ht="25.5">
      <c r="A151" s="56" t="str">
        <f>IF((LEN('Copy paste to Here'!G155))&gt;5,((CONCATENATE('Copy paste to Here'!G155," &amp; ",'Copy paste to Here'!D155,"  &amp;  ",'Copy paste to Here'!E155))),"Empty Cell")</f>
        <v xml:space="preserve">Lapislazuli double flare stone plug &amp; Gauge: 14mm  &amp;  </v>
      </c>
      <c r="B151" s="57" t="str">
        <f>'Copy paste to Here'!C155</f>
        <v>PGSPP</v>
      </c>
      <c r="C151" s="57" t="s">
        <v>922</v>
      </c>
      <c r="D151" s="58">
        <f>Invoice!B155</f>
        <v>2</v>
      </c>
      <c r="E151" s="59">
        <f>'Shipping Invoice'!J155*$N$1</f>
        <v>5.33</v>
      </c>
      <c r="F151" s="59">
        <f t="shared" si="6"/>
        <v>10.66</v>
      </c>
      <c r="G151" s="60">
        <f t="shared" si="7"/>
        <v>109.9579</v>
      </c>
      <c r="H151" s="63">
        <f t="shared" si="8"/>
        <v>219.91579999999999</v>
      </c>
    </row>
    <row r="152" spans="1:8" s="62" customFormat="1">
      <c r="A152" s="56" t="str">
        <f>IF((LEN('Copy paste to Here'!G156))&gt;5,((CONCATENATE('Copy paste to Here'!G156," &amp; ",'Copy paste to Here'!D156,"  &amp;  ",'Copy paste to Here'!E156))),"Empty Cell")</f>
        <v xml:space="preserve">Turquoise stone double flared plug &amp; Gauge: 5mm  &amp;  </v>
      </c>
      <c r="B152" s="57" t="str">
        <f>'Copy paste to Here'!C156</f>
        <v>PGSQ</v>
      </c>
      <c r="C152" s="57" t="s">
        <v>923</v>
      </c>
      <c r="D152" s="58">
        <f>Invoice!B156</f>
        <v>2</v>
      </c>
      <c r="E152" s="59">
        <f>'Shipping Invoice'!J156*$N$1</f>
        <v>1.41</v>
      </c>
      <c r="F152" s="59">
        <f t="shared" si="6"/>
        <v>2.82</v>
      </c>
      <c r="G152" s="60">
        <f t="shared" si="7"/>
        <v>29.088299999999997</v>
      </c>
      <c r="H152" s="63">
        <f t="shared" si="8"/>
        <v>58.176599999999993</v>
      </c>
    </row>
    <row r="153" spans="1:8" s="62" customFormat="1">
      <c r="A153" s="56" t="str">
        <f>IF((LEN('Copy paste to Here'!G157))&gt;5,((CONCATENATE('Copy paste to Here'!G157," &amp; ",'Copy paste to Here'!D157,"  &amp;  ",'Copy paste to Here'!E157))),"Empty Cell")</f>
        <v xml:space="preserve">Turquoise stone double flared plug &amp; Gauge: 16mm  &amp;  </v>
      </c>
      <c r="B153" s="57" t="str">
        <f>'Copy paste to Here'!C157</f>
        <v>PGSQ</v>
      </c>
      <c r="C153" s="57" t="s">
        <v>924</v>
      </c>
      <c r="D153" s="58">
        <f>Invoice!B157</f>
        <v>1</v>
      </c>
      <c r="E153" s="59">
        <f>'Shipping Invoice'!J157*$N$1</f>
        <v>4.3499999999999996</v>
      </c>
      <c r="F153" s="59">
        <f t="shared" si="6"/>
        <v>4.3499999999999996</v>
      </c>
      <c r="G153" s="60">
        <f t="shared" si="7"/>
        <v>89.740499999999983</v>
      </c>
      <c r="H153" s="63">
        <f t="shared" si="8"/>
        <v>89.740499999999983</v>
      </c>
    </row>
    <row r="154" spans="1:8" s="62" customFormat="1" ht="24">
      <c r="A154" s="56" t="str">
        <f>IF((LEN('Copy paste to Here'!G158))&gt;5,((CONCATENATE('Copy paste to Here'!G158," &amp; ",'Copy paste to Here'!D158,"  &amp;  ",'Copy paste to Here'!E158))),"Empty Cell")</f>
        <v xml:space="preserve">High polished surgical steel hinged segment ring, 14g (1.6mm) &amp; Length: 7mm  &amp;  </v>
      </c>
      <c r="B154" s="57" t="str">
        <f>'Copy paste to Here'!C158</f>
        <v>SEGH14</v>
      </c>
      <c r="C154" s="57" t="s">
        <v>649</v>
      </c>
      <c r="D154" s="58">
        <f>Invoice!B158</f>
        <v>15</v>
      </c>
      <c r="E154" s="59">
        <f>'Shipping Invoice'!J158*$N$1</f>
        <v>2.75</v>
      </c>
      <c r="F154" s="59">
        <f t="shared" si="6"/>
        <v>41.25</v>
      </c>
      <c r="G154" s="60">
        <f t="shared" si="7"/>
        <v>56.732499999999995</v>
      </c>
      <c r="H154" s="63">
        <f t="shared" si="8"/>
        <v>850.98749999999995</v>
      </c>
    </row>
    <row r="155" spans="1:8" s="62" customFormat="1" ht="24">
      <c r="A155" s="56" t="str">
        <f>IF((LEN('Copy paste to Here'!G159))&gt;5,((CONCATENATE('Copy paste to Here'!G159," &amp; ",'Copy paste to Here'!D159,"  &amp;  ",'Copy paste to Here'!E159))),"Empty Cell")</f>
        <v xml:space="preserve">High polished surgical steel hinged segment ring, 14g (1.6mm) &amp; Length: 8mm  &amp;  </v>
      </c>
      <c r="B155" s="57" t="str">
        <f>'Copy paste to Here'!C159</f>
        <v>SEGH14</v>
      </c>
      <c r="C155" s="57" t="s">
        <v>649</v>
      </c>
      <c r="D155" s="58">
        <f>Invoice!B159</f>
        <v>20</v>
      </c>
      <c r="E155" s="59">
        <f>'Shipping Invoice'!J159*$N$1</f>
        <v>2.75</v>
      </c>
      <c r="F155" s="59">
        <f t="shared" si="6"/>
        <v>55</v>
      </c>
      <c r="G155" s="60">
        <f t="shared" si="7"/>
        <v>56.732499999999995</v>
      </c>
      <c r="H155" s="63">
        <f t="shared" si="8"/>
        <v>1134.6499999999999</v>
      </c>
    </row>
    <row r="156" spans="1:8" s="62" customFormat="1" ht="24">
      <c r="A156" s="56" t="str">
        <f>IF((LEN('Copy paste to Here'!G160))&gt;5,((CONCATENATE('Copy paste to Here'!G160," &amp; ",'Copy paste to Here'!D160,"  &amp;  ",'Copy paste to Here'!E160))),"Empty Cell")</f>
        <v xml:space="preserve">High polished surgical steel hinged segment ring, 14g (1.6mm) &amp; Length: 9mm  &amp;  </v>
      </c>
      <c r="B156" s="57" t="str">
        <f>'Copy paste to Here'!C160</f>
        <v>SEGH14</v>
      </c>
      <c r="C156" s="57" t="s">
        <v>649</v>
      </c>
      <c r="D156" s="58">
        <f>Invoice!B160</f>
        <v>30</v>
      </c>
      <c r="E156" s="59">
        <f>'Shipping Invoice'!J160*$N$1</f>
        <v>2.75</v>
      </c>
      <c r="F156" s="59">
        <f t="shared" si="6"/>
        <v>82.5</v>
      </c>
      <c r="G156" s="60">
        <f t="shared" si="7"/>
        <v>56.732499999999995</v>
      </c>
      <c r="H156" s="63">
        <f t="shared" si="8"/>
        <v>1701.9749999999999</v>
      </c>
    </row>
    <row r="157" spans="1:8" s="62" customFormat="1" ht="24">
      <c r="A157" s="56" t="str">
        <f>IF((LEN('Copy paste to Here'!G161))&gt;5,((CONCATENATE('Copy paste to Here'!G161," &amp; ",'Copy paste to Here'!D161,"  &amp;  ",'Copy paste to Here'!E161))),"Empty Cell")</f>
        <v xml:space="preserve">High polished surgical steel hinged segment ring, 14g (1.6mm) &amp; Length: 10mm  &amp;  </v>
      </c>
      <c r="B157" s="57" t="str">
        <f>'Copy paste to Here'!C161</f>
        <v>SEGH14</v>
      </c>
      <c r="C157" s="57" t="s">
        <v>649</v>
      </c>
      <c r="D157" s="58">
        <f>Invoice!B161</f>
        <v>30</v>
      </c>
      <c r="E157" s="59">
        <f>'Shipping Invoice'!J161*$N$1</f>
        <v>2.75</v>
      </c>
      <c r="F157" s="59">
        <f t="shared" ref="F157:F210" si="9">D157*E157</f>
        <v>82.5</v>
      </c>
      <c r="G157" s="60">
        <f t="shared" si="7"/>
        <v>56.732499999999995</v>
      </c>
      <c r="H157" s="63">
        <f t="shared" si="8"/>
        <v>1701.9749999999999</v>
      </c>
    </row>
    <row r="158" spans="1:8" s="62" customFormat="1" ht="24">
      <c r="A158" s="56" t="str">
        <f>IF((LEN('Copy paste to Here'!G162))&gt;5,((CONCATENATE('Copy paste to Here'!G162," &amp; ",'Copy paste to Here'!D162,"  &amp;  ",'Copy paste to Here'!E162))),"Empty Cell")</f>
        <v xml:space="preserve">High polished surgical steel hinged segment ring, 14g (1.6mm) &amp; Length: 12mm  &amp;  </v>
      </c>
      <c r="B158" s="57" t="str">
        <f>'Copy paste to Here'!C162</f>
        <v>SEGH14</v>
      </c>
      <c r="C158" s="57" t="s">
        <v>649</v>
      </c>
      <c r="D158" s="58">
        <f>Invoice!B162</f>
        <v>15</v>
      </c>
      <c r="E158" s="59">
        <f>'Shipping Invoice'!J162*$N$1</f>
        <v>2.75</v>
      </c>
      <c r="F158" s="59">
        <f t="shared" si="9"/>
        <v>41.25</v>
      </c>
      <c r="G158" s="60">
        <f t="shared" si="7"/>
        <v>56.732499999999995</v>
      </c>
      <c r="H158" s="63">
        <f t="shared" si="8"/>
        <v>850.98749999999995</v>
      </c>
    </row>
    <row r="159" spans="1:8" s="62" customFormat="1" ht="24">
      <c r="A159" s="56" t="str">
        <f>IF((LEN('Copy paste to Here'!G163))&gt;5,((CONCATENATE('Copy paste to Here'!G163," &amp; ",'Copy paste to Here'!D163,"  &amp;  ",'Copy paste to Here'!E163))),"Empty Cell")</f>
        <v xml:space="preserve">High polished surgical steel hinged segment ring, 16g (1.2mm) &amp; Length: 7mm  &amp;  </v>
      </c>
      <c r="B159" s="57" t="str">
        <f>'Copy paste to Here'!C163</f>
        <v>SEGH16</v>
      </c>
      <c r="C159" s="57" t="s">
        <v>65</v>
      </c>
      <c r="D159" s="58">
        <f>Invoice!B163</f>
        <v>100</v>
      </c>
      <c r="E159" s="59">
        <f>'Shipping Invoice'!J163*$N$1</f>
        <v>2.84</v>
      </c>
      <c r="F159" s="59">
        <f t="shared" si="9"/>
        <v>284</v>
      </c>
      <c r="G159" s="60">
        <f t="shared" si="7"/>
        <v>58.589199999999991</v>
      </c>
      <c r="H159" s="63">
        <f t="shared" si="8"/>
        <v>5858.9199999999992</v>
      </c>
    </row>
    <row r="160" spans="1:8" s="62" customFormat="1" ht="24">
      <c r="A160" s="56" t="str">
        <f>IF((LEN('Copy paste to Here'!G164))&gt;5,((CONCATENATE('Copy paste to Here'!G164," &amp; ",'Copy paste to Here'!D164,"  &amp;  ",'Copy paste to Here'!E164))),"Empty Cell")</f>
        <v xml:space="preserve">High polished surgical steel hinged segment ring, 16g (1.2mm) &amp; Length: 8mm  &amp;  </v>
      </c>
      <c r="B160" s="57" t="str">
        <f>'Copy paste to Here'!C164</f>
        <v>SEGH16</v>
      </c>
      <c r="C160" s="57" t="s">
        <v>65</v>
      </c>
      <c r="D160" s="58">
        <f>Invoice!B164</f>
        <v>50</v>
      </c>
      <c r="E160" s="59">
        <f>'Shipping Invoice'!J164*$N$1</f>
        <v>2.84</v>
      </c>
      <c r="F160" s="59">
        <f t="shared" si="9"/>
        <v>142</v>
      </c>
      <c r="G160" s="60">
        <f t="shared" si="7"/>
        <v>58.589199999999991</v>
      </c>
      <c r="H160" s="63">
        <f t="shared" si="8"/>
        <v>2929.4599999999996</v>
      </c>
    </row>
    <row r="161" spans="1:8" s="62" customFormat="1" ht="24">
      <c r="A161" s="56" t="str">
        <f>IF((LEN('Copy paste to Here'!G165))&gt;5,((CONCATENATE('Copy paste to Here'!G165," &amp; ",'Copy paste to Here'!D165,"  &amp;  ",'Copy paste to Here'!E165))),"Empty Cell")</f>
        <v xml:space="preserve">High polished surgical steel hinged segment ring, 16g (1.2mm) &amp; Length: 9mm  &amp;  </v>
      </c>
      <c r="B161" s="57" t="str">
        <f>'Copy paste to Here'!C165</f>
        <v>SEGH16</v>
      </c>
      <c r="C161" s="57" t="s">
        <v>65</v>
      </c>
      <c r="D161" s="58">
        <f>Invoice!B165</f>
        <v>50</v>
      </c>
      <c r="E161" s="59">
        <f>'Shipping Invoice'!J165*$N$1</f>
        <v>2.84</v>
      </c>
      <c r="F161" s="59">
        <f t="shared" si="9"/>
        <v>142</v>
      </c>
      <c r="G161" s="60">
        <f t="shared" si="7"/>
        <v>58.589199999999991</v>
      </c>
      <c r="H161" s="63">
        <f t="shared" si="8"/>
        <v>2929.4599999999996</v>
      </c>
    </row>
    <row r="162" spans="1:8" s="62" customFormat="1" ht="24">
      <c r="A162" s="56" t="str">
        <f>IF((LEN('Copy paste to Here'!G166))&gt;5,((CONCATENATE('Copy paste to Here'!G166," &amp; ",'Copy paste to Here'!D166,"  &amp;  ",'Copy paste to Here'!E166))),"Empty Cell")</f>
        <v xml:space="preserve">High polished surgical steel hinged segment ring, 16g (1.2mm) &amp; Length: 10mm  &amp;  </v>
      </c>
      <c r="B162" s="57" t="str">
        <f>'Copy paste to Here'!C166</f>
        <v>SEGH16</v>
      </c>
      <c r="C162" s="57" t="s">
        <v>65</v>
      </c>
      <c r="D162" s="58">
        <f>Invoice!B166</f>
        <v>50</v>
      </c>
      <c r="E162" s="59">
        <f>'Shipping Invoice'!J166*$N$1</f>
        <v>2.84</v>
      </c>
      <c r="F162" s="59">
        <f t="shared" si="9"/>
        <v>142</v>
      </c>
      <c r="G162" s="60">
        <f t="shared" si="7"/>
        <v>58.589199999999991</v>
      </c>
      <c r="H162" s="63">
        <f t="shared" si="8"/>
        <v>2929.4599999999996</v>
      </c>
    </row>
    <row r="163" spans="1:8" s="62" customFormat="1" ht="24">
      <c r="A163" s="56" t="str">
        <f>IF((LEN('Copy paste to Here'!G167))&gt;5,((CONCATENATE('Copy paste to Here'!G167," &amp; ",'Copy paste to Here'!D167,"  &amp;  ",'Copy paste to Here'!E167))),"Empty Cell")</f>
        <v xml:space="preserve">High polished surgical steel hinged segment ring, 16g (1.2mm) &amp; Length: 11mm  &amp;  </v>
      </c>
      <c r="B163" s="57" t="str">
        <f>'Copy paste to Here'!C167</f>
        <v>SEGH16</v>
      </c>
      <c r="C163" s="57" t="s">
        <v>65</v>
      </c>
      <c r="D163" s="58">
        <f>Invoice!B167</f>
        <v>50</v>
      </c>
      <c r="E163" s="59">
        <f>'Shipping Invoice'!J167*$N$1</f>
        <v>2.84</v>
      </c>
      <c r="F163" s="59">
        <f t="shared" si="9"/>
        <v>142</v>
      </c>
      <c r="G163" s="60">
        <f t="shared" si="7"/>
        <v>58.589199999999991</v>
      </c>
      <c r="H163" s="63">
        <f t="shared" si="8"/>
        <v>2929.4599999999996</v>
      </c>
    </row>
    <row r="164" spans="1:8" s="62" customFormat="1" ht="24">
      <c r="A164" s="56" t="str">
        <f>IF((LEN('Copy paste to Here'!G168))&gt;5,((CONCATENATE('Copy paste to Here'!G168," &amp; ",'Copy paste to Here'!D168,"  &amp;  ",'Copy paste to Here'!E168))),"Empty Cell")</f>
        <v xml:space="preserve">High polished surgical steel hinged segment ring, 16g (1.2mm) &amp; Length: 12mm  &amp;  </v>
      </c>
      <c r="B164" s="57" t="str">
        <f>'Copy paste to Here'!C168</f>
        <v>SEGH16</v>
      </c>
      <c r="C164" s="57" t="s">
        <v>65</v>
      </c>
      <c r="D164" s="58">
        <f>Invoice!B168</f>
        <v>50</v>
      </c>
      <c r="E164" s="59">
        <f>'Shipping Invoice'!J168*$N$1</f>
        <v>2.84</v>
      </c>
      <c r="F164" s="59">
        <f t="shared" si="9"/>
        <v>142</v>
      </c>
      <c r="G164" s="60">
        <f t="shared" si="7"/>
        <v>58.589199999999991</v>
      </c>
      <c r="H164" s="63">
        <f t="shared" si="8"/>
        <v>2929.4599999999996</v>
      </c>
    </row>
    <row r="165" spans="1:8" s="62" customFormat="1" ht="24">
      <c r="A165" s="56" t="str">
        <f>IF((LEN('Copy paste to Here'!G169))&gt;5,((CONCATENATE('Copy paste to Here'!G169," &amp; ",'Copy paste to Here'!D169,"  &amp;  ",'Copy paste to Here'!E169))),"Empty Cell")</f>
        <v xml:space="preserve">High polished surgical steel hinged segment ring, 20g (0.8mm) &amp; Length: 6mm  &amp;  </v>
      </c>
      <c r="B165" s="57" t="str">
        <f>'Copy paste to Here'!C169</f>
        <v>SEGH20</v>
      </c>
      <c r="C165" s="57" t="s">
        <v>829</v>
      </c>
      <c r="D165" s="58">
        <f>Invoice!B169</f>
        <v>10</v>
      </c>
      <c r="E165" s="59">
        <f>'Shipping Invoice'!J169*$N$1</f>
        <v>3.73</v>
      </c>
      <c r="F165" s="59">
        <f t="shared" si="9"/>
        <v>37.299999999999997</v>
      </c>
      <c r="G165" s="60">
        <f t="shared" si="7"/>
        <v>76.9499</v>
      </c>
      <c r="H165" s="63">
        <f t="shared" si="8"/>
        <v>769.49900000000002</v>
      </c>
    </row>
    <row r="166" spans="1:8" s="62" customFormat="1" ht="24">
      <c r="A166" s="56" t="str">
        <f>IF((LEN('Copy paste to Here'!G170))&gt;5,((CONCATENATE('Copy paste to Here'!G170," &amp; ",'Copy paste to Here'!D170,"  &amp;  ",'Copy paste to Here'!E170))),"Empty Cell")</f>
        <v xml:space="preserve">High polished surgical steel hinged segment ring, 20g (0.8mm) &amp; Length: 8mm  &amp;  </v>
      </c>
      <c r="B166" s="57" t="str">
        <f>'Copy paste to Here'!C170</f>
        <v>SEGH20</v>
      </c>
      <c r="C166" s="57" t="s">
        <v>829</v>
      </c>
      <c r="D166" s="58">
        <f>Invoice!B170</f>
        <v>30</v>
      </c>
      <c r="E166" s="59">
        <f>'Shipping Invoice'!J170*$N$1</f>
        <v>3.73</v>
      </c>
      <c r="F166" s="59">
        <f t="shared" si="9"/>
        <v>111.9</v>
      </c>
      <c r="G166" s="60">
        <f t="shared" si="7"/>
        <v>76.9499</v>
      </c>
      <c r="H166" s="63">
        <f t="shared" si="8"/>
        <v>2308.4969999999998</v>
      </c>
    </row>
    <row r="167" spans="1:8" s="62" customFormat="1" ht="24">
      <c r="A167" s="56" t="str">
        <f>IF((LEN('Copy paste to Here'!G171))&gt;5,((CONCATENATE('Copy paste to Here'!G171," &amp; ",'Copy paste to Here'!D171,"  &amp;  ",'Copy paste to Here'!E171))),"Empty Cell")</f>
        <v xml:space="preserve">High polished surgical steel hinged segment ring, 20g (0.8mm) &amp; Length: 9mm  &amp;  </v>
      </c>
      <c r="B167" s="57" t="str">
        <f>'Copy paste to Here'!C171</f>
        <v>SEGH20</v>
      </c>
      <c r="C167" s="57" t="s">
        <v>829</v>
      </c>
      <c r="D167" s="58">
        <f>Invoice!B171</f>
        <v>50</v>
      </c>
      <c r="E167" s="59">
        <f>'Shipping Invoice'!J171*$N$1</f>
        <v>3.73</v>
      </c>
      <c r="F167" s="59">
        <f t="shared" si="9"/>
        <v>186.5</v>
      </c>
      <c r="G167" s="60">
        <f t="shared" si="7"/>
        <v>76.9499</v>
      </c>
      <c r="H167" s="63">
        <f t="shared" si="8"/>
        <v>3847.4949999999999</v>
      </c>
    </row>
    <row r="168" spans="1:8" s="62" customFormat="1" ht="25.5">
      <c r="A168" s="56" t="str">
        <f>IF((LEN('Copy paste to Here'!G172))&gt;5,((CONCATENATE('Copy paste to Here'!G172," &amp; ",'Copy paste to Here'!D172,"  &amp;  ",'Copy paste to Here'!E172))),"Empty Cell")</f>
        <v>PVD plated surgical steel hinged segment ring, 14g (1.6mm) &amp; Length: 7mm  &amp;  Color: Black</v>
      </c>
      <c r="B168" s="57" t="str">
        <f>'Copy paste to Here'!C172</f>
        <v>SEGHT14</v>
      </c>
      <c r="C168" s="57" t="s">
        <v>831</v>
      </c>
      <c r="D168" s="58">
        <f>Invoice!B172</f>
        <v>10</v>
      </c>
      <c r="E168" s="59">
        <f>'Shipping Invoice'!J172*$N$1</f>
        <v>3.55</v>
      </c>
      <c r="F168" s="59">
        <f t="shared" si="9"/>
        <v>35.5</v>
      </c>
      <c r="G168" s="60">
        <f t="shared" si="7"/>
        <v>73.236499999999992</v>
      </c>
      <c r="H168" s="63">
        <f t="shared" si="8"/>
        <v>732.3649999999999</v>
      </c>
    </row>
    <row r="169" spans="1:8" s="62" customFormat="1" ht="25.5">
      <c r="A169" s="56" t="str">
        <f>IF((LEN('Copy paste to Here'!G173))&gt;5,((CONCATENATE('Copy paste to Here'!G173," &amp; ",'Copy paste to Here'!D173,"  &amp;  ",'Copy paste to Here'!E173))),"Empty Cell")</f>
        <v>PVD plated surgical steel hinged segment ring, 14g (1.6mm) &amp; Length: 7mm  &amp;  Color: Gold</v>
      </c>
      <c r="B169" s="57" t="str">
        <f>'Copy paste to Here'!C173</f>
        <v>SEGHT14</v>
      </c>
      <c r="C169" s="57" t="s">
        <v>831</v>
      </c>
      <c r="D169" s="58">
        <f>Invoice!B173</f>
        <v>15</v>
      </c>
      <c r="E169" s="59">
        <f>'Shipping Invoice'!J173*$N$1</f>
        <v>3.55</v>
      </c>
      <c r="F169" s="59">
        <f t="shared" si="9"/>
        <v>53.25</v>
      </c>
      <c r="G169" s="60">
        <f t="shared" si="7"/>
        <v>73.236499999999992</v>
      </c>
      <c r="H169" s="63">
        <f t="shared" si="8"/>
        <v>1098.5474999999999</v>
      </c>
    </row>
    <row r="170" spans="1:8" s="62" customFormat="1" ht="25.5">
      <c r="A170" s="56" t="str">
        <f>IF((LEN('Copy paste to Here'!G174))&gt;5,((CONCATENATE('Copy paste to Here'!G174," &amp; ",'Copy paste to Here'!D174,"  &amp;  ",'Copy paste to Here'!E174))),"Empty Cell")</f>
        <v>PVD plated surgical steel hinged segment ring, 14g (1.6mm) &amp; Length: 7mm  &amp;  Color: Rose-gold</v>
      </c>
      <c r="B170" s="57" t="str">
        <f>'Copy paste to Here'!C174</f>
        <v>SEGHT14</v>
      </c>
      <c r="C170" s="57" t="s">
        <v>831</v>
      </c>
      <c r="D170" s="58">
        <f>Invoice!B174</f>
        <v>10</v>
      </c>
      <c r="E170" s="59">
        <f>'Shipping Invoice'!J174*$N$1</f>
        <v>3.55</v>
      </c>
      <c r="F170" s="59">
        <f t="shared" si="9"/>
        <v>35.5</v>
      </c>
      <c r="G170" s="60">
        <f t="shared" si="7"/>
        <v>73.236499999999992</v>
      </c>
      <c r="H170" s="63">
        <f t="shared" si="8"/>
        <v>732.3649999999999</v>
      </c>
    </row>
    <row r="171" spans="1:8" s="62" customFormat="1" ht="25.5">
      <c r="A171" s="56" t="str">
        <f>IF((LEN('Copy paste to Here'!G175))&gt;5,((CONCATENATE('Copy paste to Here'!G175," &amp; ",'Copy paste to Here'!D175,"  &amp;  ",'Copy paste to Here'!E175))),"Empty Cell")</f>
        <v>PVD plated surgical steel hinged segment ring, 14g (1.6mm) &amp; Length: 8mm  &amp;  Color: Gold</v>
      </c>
      <c r="B171" s="57" t="str">
        <f>'Copy paste to Here'!C175</f>
        <v>SEGHT14</v>
      </c>
      <c r="C171" s="57" t="s">
        <v>831</v>
      </c>
      <c r="D171" s="58">
        <f>Invoice!B175</f>
        <v>20</v>
      </c>
      <c r="E171" s="59">
        <f>'Shipping Invoice'!J175*$N$1</f>
        <v>3.55</v>
      </c>
      <c r="F171" s="59">
        <f t="shared" si="9"/>
        <v>71</v>
      </c>
      <c r="G171" s="60">
        <f t="shared" si="7"/>
        <v>73.236499999999992</v>
      </c>
      <c r="H171" s="63">
        <f t="shared" si="8"/>
        <v>1464.7299999999998</v>
      </c>
    </row>
    <row r="172" spans="1:8" s="62" customFormat="1" ht="25.5">
      <c r="A172" s="56" t="str">
        <f>IF((LEN('Copy paste to Here'!G176))&gt;5,((CONCATENATE('Copy paste to Here'!G176," &amp; ",'Copy paste to Here'!D176,"  &amp;  ",'Copy paste to Here'!E176))),"Empty Cell")</f>
        <v>PVD plated surgical steel hinged segment ring, 14g (1.6mm) &amp; Length: 9mm  &amp;  Color: Black</v>
      </c>
      <c r="B172" s="57" t="str">
        <f>'Copy paste to Here'!C176</f>
        <v>SEGHT14</v>
      </c>
      <c r="C172" s="57" t="s">
        <v>831</v>
      </c>
      <c r="D172" s="58">
        <f>Invoice!B176</f>
        <v>10</v>
      </c>
      <c r="E172" s="59">
        <f>'Shipping Invoice'!J176*$N$1</f>
        <v>3.55</v>
      </c>
      <c r="F172" s="59">
        <f t="shared" si="9"/>
        <v>35.5</v>
      </c>
      <c r="G172" s="60">
        <f t="shared" si="7"/>
        <v>73.236499999999992</v>
      </c>
      <c r="H172" s="63">
        <f t="shared" si="8"/>
        <v>732.3649999999999</v>
      </c>
    </row>
    <row r="173" spans="1:8" s="62" customFormat="1" ht="25.5">
      <c r="A173" s="56" t="str">
        <f>IF((LEN('Copy paste to Here'!G177))&gt;5,((CONCATENATE('Copy paste to Here'!G177," &amp; ",'Copy paste to Here'!D177,"  &amp;  ",'Copy paste to Here'!E177))),"Empty Cell")</f>
        <v>PVD plated surgical steel hinged segment ring, 14g (1.6mm) &amp; Length: 9mm  &amp;  Color: Gold</v>
      </c>
      <c r="B173" s="57" t="str">
        <f>'Copy paste to Here'!C177</f>
        <v>SEGHT14</v>
      </c>
      <c r="C173" s="57" t="s">
        <v>831</v>
      </c>
      <c r="D173" s="58">
        <f>Invoice!B177</f>
        <v>20</v>
      </c>
      <c r="E173" s="59">
        <f>'Shipping Invoice'!J177*$N$1</f>
        <v>3.55</v>
      </c>
      <c r="F173" s="59">
        <f t="shared" si="9"/>
        <v>71</v>
      </c>
      <c r="G173" s="60">
        <f t="shared" si="7"/>
        <v>73.236499999999992</v>
      </c>
      <c r="H173" s="63">
        <f t="shared" si="8"/>
        <v>1464.7299999999998</v>
      </c>
    </row>
    <row r="174" spans="1:8" s="62" customFormat="1" ht="25.5">
      <c r="A174" s="56" t="str">
        <f>IF((LEN('Copy paste to Here'!G178))&gt;5,((CONCATENATE('Copy paste to Here'!G178," &amp; ",'Copy paste to Here'!D178,"  &amp;  ",'Copy paste to Here'!E178))),"Empty Cell")</f>
        <v>PVD plated surgical steel hinged segment ring, 14g (1.6mm) &amp; Length: 10mm  &amp;  Color: Black</v>
      </c>
      <c r="B174" s="57" t="str">
        <f>'Copy paste to Here'!C178</f>
        <v>SEGHT14</v>
      </c>
      <c r="C174" s="57" t="s">
        <v>831</v>
      </c>
      <c r="D174" s="58">
        <f>Invoice!B178</f>
        <v>20</v>
      </c>
      <c r="E174" s="59">
        <f>'Shipping Invoice'!J178*$N$1</f>
        <v>3.55</v>
      </c>
      <c r="F174" s="59">
        <f t="shared" si="9"/>
        <v>71</v>
      </c>
      <c r="G174" s="60">
        <f t="shared" si="7"/>
        <v>73.236499999999992</v>
      </c>
      <c r="H174" s="63">
        <f t="shared" si="8"/>
        <v>1464.7299999999998</v>
      </c>
    </row>
    <row r="175" spans="1:8" s="62" customFormat="1" ht="25.5">
      <c r="A175" s="56" t="str">
        <f>IF((LEN('Copy paste to Here'!G179))&gt;5,((CONCATENATE('Copy paste to Here'!G179," &amp; ",'Copy paste to Here'!D179,"  &amp;  ",'Copy paste to Here'!E179))),"Empty Cell")</f>
        <v>PVD plated surgical steel hinged segment ring, 14g (1.6mm) &amp; Length: 10mm  &amp;  Color: Gold</v>
      </c>
      <c r="B175" s="57" t="str">
        <f>'Copy paste to Here'!C179</f>
        <v>SEGHT14</v>
      </c>
      <c r="C175" s="57" t="s">
        <v>831</v>
      </c>
      <c r="D175" s="58">
        <f>Invoice!B179</f>
        <v>20</v>
      </c>
      <c r="E175" s="59">
        <f>'Shipping Invoice'!J179*$N$1</f>
        <v>3.55</v>
      </c>
      <c r="F175" s="59">
        <f t="shared" si="9"/>
        <v>71</v>
      </c>
      <c r="G175" s="60">
        <f t="shared" si="7"/>
        <v>73.236499999999992</v>
      </c>
      <c r="H175" s="63">
        <f t="shared" si="8"/>
        <v>1464.7299999999998</v>
      </c>
    </row>
    <row r="176" spans="1:8" s="62" customFormat="1" ht="25.5">
      <c r="A176" s="56" t="str">
        <f>IF((LEN('Copy paste to Here'!G180))&gt;5,((CONCATENATE('Copy paste to Here'!G180," &amp; ",'Copy paste to Here'!D180,"  &amp;  ",'Copy paste to Here'!E180))),"Empty Cell")</f>
        <v>PVD plated surgical steel hinged segment ring, 14g (1.6mm) &amp; Length: 12mm  &amp;  Color: Black</v>
      </c>
      <c r="B176" s="57" t="str">
        <f>'Copy paste to Here'!C180</f>
        <v>SEGHT14</v>
      </c>
      <c r="C176" s="57" t="s">
        <v>831</v>
      </c>
      <c r="D176" s="58">
        <f>Invoice!B180</f>
        <v>5</v>
      </c>
      <c r="E176" s="59">
        <f>'Shipping Invoice'!J180*$N$1</f>
        <v>3.55</v>
      </c>
      <c r="F176" s="59">
        <f t="shared" si="9"/>
        <v>17.75</v>
      </c>
      <c r="G176" s="60">
        <f t="shared" si="7"/>
        <v>73.236499999999992</v>
      </c>
      <c r="H176" s="63">
        <f t="shared" si="8"/>
        <v>366.18249999999995</v>
      </c>
    </row>
    <row r="177" spans="1:8" s="62" customFormat="1" ht="25.5">
      <c r="A177" s="56" t="str">
        <f>IF((LEN('Copy paste to Here'!G181))&gt;5,((CONCATENATE('Copy paste to Here'!G181," &amp; ",'Copy paste to Here'!D181,"  &amp;  ",'Copy paste to Here'!E181))),"Empty Cell")</f>
        <v>PVD plated surgical steel hinged segment ring, 14g (1.6mm) &amp; Length: 12mm  &amp;  Color: Gold</v>
      </c>
      <c r="B177" s="57" t="str">
        <f>'Copy paste to Here'!C181</f>
        <v>SEGHT14</v>
      </c>
      <c r="C177" s="57" t="s">
        <v>831</v>
      </c>
      <c r="D177" s="58">
        <f>Invoice!B181</f>
        <v>15</v>
      </c>
      <c r="E177" s="59">
        <f>'Shipping Invoice'!J181*$N$1</f>
        <v>3.55</v>
      </c>
      <c r="F177" s="59">
        <f t="shared" si="9"/>
        <v>53.25</v>
      </c>
      <c r="G177" s="60">
        <f t="shared" si="7"/>
        <v>73.236499999999992</v>
      </c>
      <c r="H177" s="63">
        <f t="shared" si="8"/>
        <v>1098.5474999999999</v>
      </c>
    </row>
    <row r="178" spans="1:8" s="62" customFormat="1" ht="25.5">
      <c r="A178" s="56" t="str">
        <f>IF((LEN('Copy paste to Here'!G182))&gt;5,((CONCATENATE('Copy paste to Here'!G182," &amp; ",'Copy paste to Here'!D182,"  &amp;  ",'Copy paste to Here'!E182))),"Empty Cell")</f>
        <v>PVD plated surgical steel hinged segment ring, 16g (1.2mm) &amp; Length: 5mm  &amp;  Color: Gold</v>
      </c>
      <c r="B178" s="57" t="str">
        <f>'Copy paste to Here'!C182</f>
        <v>SEGHT16</v>
      </c>
      <c r="C178" s="57" t="s">
        <v>68</v>
      </c>
      <c r="D178" s="58">
        <f>Invoice!B182</f>
        <v>10</v>
      </c>
      <c r="E178" s="59">
        <f>'Shipping Invoice'!J182*$N$1</f>
        <v>3.46</v>
      </c>
      <c r="F178" s="59">
        <f t="shared" si="9"/>
        <v>34.6</v>
      </c>
      <c r="G178" s="60">
        <f t="shared" si="7"/>
        <v>71.379799999999989</v>
      </c>
      <c r="H178" s="63">
        <f t="shared" si="8"/>
        <v>713.79799999999989</v>
      </c>
    </row>
    <row r="179" spans="1:8" s="62" customFormat="1" ht="25.5">
      <c r="A179" s="56" t="str">
        <f>IF((LEN('Copy paste to Here'!G183))&gt;5,((CONCATENATE('Copy paste to Here'!G183," &amp; ",'Copy paste to Here'!D183,"  &amp;  ",'Copy paste to Here'!E183))),"Empty Cell")</f>
        <v>PVD plated surgical steel hinged segment ring, 16g (1.2mm) &amp; Length: 6mm  &amp;  Color: Black</v>
      </c>
      <c r="B179" s="57" t="str">
        <f>'Copy paste to Here'!C183</f>
        <v>SEGHT16</v>
      </c>
      <c r="C179" s="57" t="s">
        <v>68</v>
      </c>
      <c r="D179" s="58">
        <f>Invoice!B183</f>
        <v>20</v>
      </c>
      <c r="E179" s="59">
        <f>'Shipping Invoice'!J183*$N$1</f>
        <v>3.46</v>
      </c>
      <c r="F179" s="59">
        <f t="shared" si="9"/>
        <v>69.2</v>
      </c>
      <c r="G179" s="60">
        <f t="shared" si="7"/>
        <v>71.379799999999989</v>
      </c>
      <c r="H179" s="63">
        <f t="shared" si="8"/>
        <v>1427.5959999999998</v>
      </c>
    </row>
    <row r="180" spans="1:8" s="62" customFormat="1" ht="25.5">
      <c r="A180" s="56" t="str">
        <f>IF((LEN('Copy paste to Here'!G184))&gt;5,((CONCATENATE('Copy paste to Here'!G184," &amp; ",'Copy paste to Here'!D184,"  &amp;  ",'Copy paste to Here'!E184))),"Empty Cell")</f>
        <v>PVD plated surgical steel hinged segment ring, 16g (1.2mm) &amp; Length: 6mm  &amp;  Color: Rainbow</v>
      </c>
      <c r="B180" s="57" t="str">
        <f>'Copy paste to Here'!C184</f>
        <v>SEGHT16</v>
      </c>
      <c r="C180" s="57" t="s">
        <v>68</v>
      </c>
      <c r="D180" s="58">
        <f>Invoice!B184</f>
        <v>10</v>
      </c>
      <c r="E180" s="59">
        <f>'Shipping Invoice'!J184*$N$1</f>
        <v>3.46</v>
      </c>
      <c r="F180" s="59">
        <f t="shared" si="9"/>
        <v>34.6</v>
      </c>
      <c r="G180" s="60">
        <f t="shared" si="7"/>
        <v>71.379799999999989</v>
      </c>
      <c r="H180" s="63">
        <f t="shared" si="8"/>
        <v>713.79799999999989</v>
      </c>
    </row>
    <row r="181" spans="1:8" s="62" customFormat="1" ht="25.5">
      <c r="A181" s="56" t="str">
        <f>IF((LEN('Copy paste to Here'!G185))&gt;5,((CONCATENATE('Copy paste to Here'!G185," &amp; ",'Copy paste to Here'!D185,"  &amp;  ",'Copy paste to Here'!E185))),"Empty Cell")</f>
        <v>PVD plated surgical steel hinged segment ring, 16g (1.2mm) &amp; Length: 6mm  &amp;  Color: Gold</v>
      </c>
      <c r="B181" s="57" t="str">
        <f>'Copy paste to Here'!C185</f>
        <v>SEGHT16</v>
      </c>
      <c r="C181" s="57" t="s">
        <v>68</v>
      </c>
      <c r="D181" s="58">
        <f>Invoice!B185</f>
        <v>20</v>
      </c>
      <c r="E181" s="59">
        <f>'Shipping Invoice'!J185*$N$1</f>
        <v>3.46</v>
      </c>
      <c r="F181" s="59">
        <f t="shared" si="9"/>
        <v>69.2</v>
      </c>
      <c r="G181" s="60">
        <f t="shared" si="7"/>
        <v>71.379799999999989</v>
      </c>
      <c r="H181" s="63">
        <f t="shared" si="8"/>
        <v>1427.5959999999998</v>
      </c>
    </row>
    <row r="182" spans="1:8" s="62" customFormat="1" ht="25.5">
      <c r="A182" s="56" t="str">
        <f>IF((LEN('Copy paste to Here'!G186))&gt;5,((CONCATENATE('Copy paste to Here'!G186," &amp; ",'Copy paste to Here'!D186,"  &amp;  ",'Copy paste to Here'!E186))),"Empty Cell")</f>
        <v>PVD plated surgical steel hinged segment ring, 16g (1.2mm) &amp; Length: 6mm  &amp;  Color: Rose-gold</v>
      </c>
      <c r="B182" s="57" t="str">
        <f>'Copy paste to Here'!C186</f>
        <v>SEGHT16</v>
      </c>
      <c r="C182" s="57" t="s">
        <v>68</v>
      </c>
      <c r="D182" s="58">
        <f>Invoice!B186</f>
        <v>20</v>
      </c>
      <c r="E182" s="59">
        <f>'Shipping Invoice'!J186*$N$1</f>
        <v>3.46</v>
      </c>
      <c r="F182" s="59">
        <f t="shared" si="9"/>
        <v>69.2</v>
      </c>
      <c r="G182" s="60">
        <f t="shared" si="7"/>
        <v>71.379799999999989</v>
      </c>
      <c r="H182" s="63">
        <f t="shared" si="8"/>
        <v>1427.5959999999998</v>
      </c>
    </row>
    <row r="183" spans="1:8" s="62" customFormat="1" ht="25.5">
      <c r="A183" s="56" t="str">
        <f>IF((LEN('Copy paste to Here'!G187))&gt;5,((CONCATENATE('Copy paste to Here'!G187," &amp; ",'Copy paste to Here'!D187,"  &amp;  ",'Copy paste to Here'!E187))),"Empty Cell")</f>
        <v>PVD plated surgical steel hinged segment ring, 16g (1.2mm) &amp; Length: 7mm  &amp;  Color: Black</v>
      </c>
      <c r="B183" s="57" t="str">
        <f>'Copy paste to Here'!C187</f>
        <v>SEGHT16</v>
      </c>
      <c r="C183" s="57" t="s">
        <v>68</v>
      </c>
      <c r="D183" s="58">
        <f>Invoice!B187</f>
        <v>20</v>
      </c>
      <c r="E183" s="59">
        <f>'Shipping Invoice'!J187*$N$1</f>
        <v>3.46</v>
      </c>
      <c r="F183" s="59">
        <f t="shared" si="9"/>
        <v>69.2</v>
      </c>
      <c r="G183" s="60">
        <f t="shared" si="7"/>
        <v>71.379799999999989</v>
      </c>
      <c r="H183" s="63">
        <f t="shared" si="8"/>
        <v>1427.5959999999998</v>
      </c>
    </row>
    <row r="184" spans="1:8" s="62" customFormat="1" ht="25.5">
      <c r="A184" s="56" t="str">
        <f>IF((LEN('Copy paste to Here'!G188))&gt;5,((CONCATENATE('Copy paste to Here'!G188," &amp; ",'Copy paste to Here'!D188,"  &amp;  ",'Copy paste to Here'!E188))),"Empty Cell")</f>
        <v>PVD plated surgical steel hinged segment ring, 16g (1.2mm) &amp; Length: 7mm  &amp;  Color: Gold</v>
      </c>
      <c r="B184" s="57" t="str">
        <f>'Copy paste to Here'!C188</f>
        <v>SEGHT16</v>
      </c>
      <c r="C184" s="57" t="s">
        <v>68</v>
      </c>
      <c r="D184" s="58">
        <f>Invoice!B188</f>
        <v>20</v>
      </c>
      <c r="E184" s="59">
        <f>'Shipping Invoice'!J188*$N$1</f>
        <v>3.46</v>
      </c>
      <c r="F184" s="59">
        <f t="shared" si="9"/>
        <v>69.2</v>
      </c>
      <c r="G184" s="60">
        <f t="shared" si="7"/>
        <v>71.379799999999989</v>
      </c>
      <c r="H184" s="63">
        <f t="shared" si="8"/>
        <v>1427.5959999999998</v>
      </c>
    </row>
    <row r="185" spans="1:8" s="62" customFormat="1" ht="25.5">
      <c r="A185" s="56" t="str">
        <f>IF((LEN('Copy paste to Here'!G189))&gt;5,((CONCATENATE('Copy paste to Here'!G189," &amp; ",'Copy paste to Here'!D189,"  &amp;  ",'Copy paste to Here'!E189))),"Empty Cell")</f>
        <v>PVD plated surgical steel hinged segment ring, 16g (1.2mm) &amp; Length: 10mm  &amp;  Color: Gold</v>
      </c>
      <c r="B185" s="57" t="str">
        <f>'Copy paste to Here'!C189</f>
        <v>SEGHT16</v>
      </c>
      <c r="C185" s="57" t="s">
        <v>68</v>
      </c>
      <c r="D185" s="58">
        <f>Invoice!B189</f>
        <v>50</v>
      </c>
      <c r="E185" s="59">
        <f>'Shipping Invoice'!J189*$N$1</f>
        <v>3.46</v>
      </c>
      <c r="F185" s="59">
        <f t="shared" si="9"/>
        <v>173</v>
      </c>
      <c r="G185" s="60">
        <f t="shared" si="7"/>
        <v>71.379799999999989</v>
      </c>
      <c r="H185" s="63">
        <f t="shared" si="8"/>
        <v>3568.9899999999993</v>
      </c>
    </row>
    <row r="186" spans="1:8" s="62" customFormat="1" ht="25.5">
      <c r="A186" s="56" t="str">
        <f>IF((LEN('Copy paste to Here'!G190))&gt;5,((CONCATENATE('Copy paste to Here'!G190," &amp; ",'Copy paste to Here'!D190,"  &amp;  ",'Copy paste to Here'!E190))),"Empty Cell")</f>
        <v>PVD plated surgical steel hinged segment ring, 16g (1.2mm) &amp; Length: 12mm  &amp;  Color: Rainbow</v>
      </c>
      <c r="B186" s="57" t="str">
        <f>'Copy paste to Here'!C190</f>
        <v>SEGHT16</v>
      </c>
      <c r="C186" s="57" t="s">
        <v>68</v>
      </c>
      <c r="D186" s="58">
        <f>Invoice!B190</f>
        <v>10</v>
      </c>
      <c r="E186" s="59">
        <f>'Shipping Invoice'!J190*$N$1</f>
        <v>3.46</v>
      </c>
      <c r="F186" s="59">
        <f t="shared" si="9"/>
        <v>34.6</v>
      </c>
      <c r="G186" s="60">
        <f t="shared" si="7"/>
        <v>71.379799999999989</v>
      </c>
      <c r="H186" s="63">
        <f t="shared" si="8"/>
        <v>713.79799999999989</v>
      </c>
    </row>
    <row r="187" spans="1:8" s="62" customFormat="1" ht="25.5">
      <c r="A187" s="56" t="str">
        <f>IF((LEN('Copy paste to Here'!G191))&gt;5,((CONCATENATE('Copy paste to Here'!G191," &amp; ",'Copy paste to Here'!D191,"  &amp;  ",'Copy paste to Here'!E191))),"Empty Cell")</f>
        <v>PVD plated surgical steel hinged segment ring, 16g (1.2mm) &amp; Length: 12mm  &amp;  Color: Gold</v>
      </c>
      <c r="B187" s="57" t="str">
        <f>'Copy paste to Here'!C191</f>
        <v>SEGHT16</v>
      </c>
      <c r="C187" s="57" t="s">
        <v>68</v>
      </c>
      <c r="D187" s="58">
        <f>Invoice!B191</f>
        <v>20</v>
      </c>
      <c r="E187" s="59">
        <f>'Shipping Invoice'!J191*$N$1</f>
        <v>3.46</v>
      </c>
      <c r="F187" s="59">
        <f t="shared" si="9"/>
        <v>69.2</v>
      </c>
      <c r="G187" s="60">
        <f t="shared" si="7"/>
        <v>71.379799999999989</v>
      </c>
      <c r="H187" s="63">
        <f t="shared" si="8"/>
        <v>1427.5959999999998</v>
      </c>
    </row>
    <row r="188" spans="1:8" s="62" customFormat="1" ht="25.5">
      <c r="A188" s="56" t="str">
        <f>IF((LEN('Copy paste to Here'!G192))&gt;5,((CONCATENATE('Copy paste to Here'!G192," &amp; ",'Copy paste to Here'!D192,"  &amp;  ",'Copy paste to Here'!E192))),"Empty Cell")</f>
        <v>PVD plated surgical steel hinged segment ring, 16g (1.2mm) &amp; Length: 12mm  &amp;  Color: Rose-gold</v>
      </c>
      <c r="B188" s="57" t="str">
        <f>'Copy paste to Here'!C192</f>
        <v>SEGHT16</v>
      </c>
      <c r="C188" s="57" t="s">
        <v>68</v>
      </c>
      <c r="D188" s="58">
        <f>Invoice!B192</f>
        <v>20</v>
      </c>
      <c r="E188" s="59">
        <f>'Shipping Invoice'!J192*$N$1</f>
        <v>3.46</v>
      </c>
      <c r="F188" s="59">
        <f t="shared" si="9"/>
        <v>69.2</v>
      </c>
      <c r="G188" s="60">
        <f t="shared" si="7"/>
        <v>71.379799999999989</v>
      </c>
      <c r="H188" s="63">
        <f t="shared" si="8"/>
        <v>1427.5959999999998</v>
      </c>
    </row>
    <row r="189" spans="1:8" s="62" customFormat="1" ht="25.5">
      <c r="A189" s="56" t="str">
        <f>IF((LEN('Copy paste to Here'!G193))&gt;5,((CONCATENATE('Copy paste to Here'!G193," &amp; ",'Copy paste to Here'!D193,"  &amp;  ",'Copy paste to Here'!E193))),"Empty Cell")</f>
        <v>PVD plated surgical steel hinged segment ring, 20g (0.8mm) &amp; Length: 8mm  &amp;  Color: Rose-gold</v>
      </c>
      <c r="B189" s="57" t="str">
        <f>'Copy paste to Here'!C193</f>
        <v>SEGHT20</v>
      </c>
      <c r="C189" s="57" t="s">
        <v>473</v>
      </c>
      <c r="D189" s="58">
        <f>Invoice!B193</f>
        <v>10</v>
      </c>
      <c r="E189" s="59">
        <f>'Shipping Invoice'!J193*$N$1</f>
        <v>4</v>
      </c>
      <c r="F189" s="59">
        <f t="shared" si="9"/>
        <v>40</v>
      </c>
      <c r="G189" s="60">
        <f t="shared" si="7"/>
        <v>82.52</v>
      </c>
      <c r="H189" s="63">
        <f t="shared" si="8"/>
        <v>825.19999999999993</v>
      </c>
    </row>
    <row r="190" spans="1:8" s="62" customFormat="1" ht="25.5">
      <c r="A190" s="56" t="str">
        <f>IF((LEN('Copy paste to Here'!G194))&gt;5,((CONCATENATE('Copy paste to Here'!G194," &amp; ",'Copy paste to Here'!D194,"  &amp;  ",'Copy paste to Here'!E194))),"Empty Cell")</f>
        <v>PVD plated surgical steel hinged segment ring, 20g (0.8mm) &amp; Length: 9mm  &amp;  Color: Rose-gold</v>
      </c>
      <c r="B190" s="57" t="str">
        <f>'Copy paste to Here'!C194</f>
        <v>SEGHT20</v>
      </c>
      <c r="C190" s="57" t="s">
        <v>473</v>
      </c>
      <c r="D190" s="58">
        <f>Invoice!B194</f>
        <v>10</v>
      </c>
      <c r="E190" s="59">
        <f>'Shipping Invoice'!J194*$N$1</f>
        <v>4</v>
      </c>
      <c r="F190" s="59">
        <f t="shared" si="9"/>
        <v>40</v>
      </c>
      <c r="G190" s="60">
        <f t="shared" si="7"/>
        <v>82.52</v>
      </c>
      <c r="H190" s="63">
        <f t="shared" si="8"/>
        <v>825.19999999999993</v>
      </c>
    </row>
    <row r="191" spans="1:8" s="62" customFormat="1" ht="25.5">
      <c r="A191" s="56" t="str">
        <f>IF((LEN('Copy paste to Here'!G195))&gt;5,((CONCATENATE('Copy paste to Here'!G195," &amp; ",'Copy paste to Here'!D195,"  &amp;  ",'Copy paste to Here'!E195))),"Empty Cell")</f>
        <v>PVD plated surgical steel hinged segment ring, 20g (0.8mm) &amp; Length: 10mm  &amp;  Color: Rose-gold</v>
      </c>
      <c r="B191" s="57" t="str">
        <f>'Copy paste to Here'!C195</f>
        <v>SEGHT20</v>
      </c>
      <c r="C191" s="57" t="s">
        <v>473</v>
      </c>
      <c r="D191" s="58">
        <f>Invoice!B195</f>
        <v>10</v>
      </c>
      <c r="E191" s="59">
        <f>'Shipping Invoice'!J195*$N$1</f>
        <v>4</v>
      </c>
      <c r="F191" s="59">
        <f t="shared" si="9"/>
        <v>40</v>
      </c>
      <c r="G191" s="60">
        <f t="shared" si="7"/>
        <v>82.52</v>
      </c>
      <c r="H191" s="63">
        <f t="shared" si="8"/>
        <v>825.19999999999993</v>
      </c>
    </row>
    <row r="192" spans="1:8" s="62" customFormat="1" ht="25.5">
      <c r="A192" s="56" t="str">
        <f>IF((LEN('Copy paste to Here'!G196))&gt;5,((CONCATENATE('Copy paste to Here'!G196," &amp; ",'Copy paste to Here'!D196,"  &amp;  ",'Copy paste to Here'!E196))),"Empty Cell")</f>
        <v>PVD plated surgical steel hinged segment ring, 20g (0.8mm) &amp; Size: 6mm  &amp;  Color: Gold</v>
      </c>
      <c r="B192" s="57" t="str">
        <f>'Copy paste to Here'!C196</f>
        <v>SEGHT20</v>
      </c>
      <c r="C192" s="57" t="s">
        <v>473</v>
      </c>
      <c r="D192" s="58">
        <f>Invoice!B196</f>
        <v>30</v>
      </c>
      <c r="E192" s="59">
        <f>'Shipping Invoice'!J196*$N$1</f>
        <v>4</v>
      </c>
      <c r="F192" s="59">
        <f t="shared" si="9"/>
        <v>120</v>
      </c>
      <c r="G192" s="60">
        <f t="shared" si="7"/>
        <v>82.52</v>
      </c>
      <c r="H192" s="63">
        <f t="shared" si="8"/>
        <v>2475.6</v>
      </c>
    </row>
    <row r="193" spans="1:8" s="62" customFormat="1" ht="24">
      <c r="A193" s="56" t="str">
        <f>IF((LEN('Copy paste to Here'!G197))&gt;5,((CONCATENATE('Copy paste to Here'!G197," &amp; ",'Copy paste to Here'!D197,"  &amp;  ",'Copy paste to Here'!E197))),"Empty Cell")</f>
        <v>Silicone Ultra Thin double flared flesh tunnel &amp; Gauge: 4mm  &amp;  Color: Black</v>
      </c>
      <c r="B193" s="57" t="str">
        <f>'Copy paste to Here'!C197</f>
        <v>SIUT</v>
      </c>
      <c r="C193" s="57" t="s">
        <v>925</v>
      </c>
      <c r="D193" s="58">
        <f>Invoice!B197</f>
        <v>5</v>
      </c>
      <c r="E193" s="59">
        <f>'Shipping Invoice'!J197*$N$1</f>
        <v>0.75</v>
      </c>
      <c r="F193" s="59">
        <f t="shared" si="9"/>
        <v>3.75</v>
      </c>
      <c r="G193" s="60">
        <f t="shared" si="7"/>
        <v>15.4725</v>
      </c>
      <c r="H193" s="63">
        <f t="shared" si="8"/>
        <v>77.362499999999997</v>
      </c>
    </row>
    <row r="194" spans="1:8" s="62" customFormat="1" ht="24">
      <c r="A194" s="56" t="str">
        <f>IF((LEN('Copy paste to Here'!G198))&gt;5,((CONCATENATE('Copy paste to Here'!G198," &amp; ",'Copy paste to Here'!D198,"  &amp;  ",'Copy paste to Here'!E198))),"Empty Cell")</f>
        <v>Silicone Ultra Thin double flared flesh tunnel &amp; Gauge: 5mm  &amp;  Color: Black</v>
      </c>
      <c r="B194" s="57" t="str">
        <f>'Copy paste to Here'!C198</f>
        <v>SIUT</v>
      </c>
      <c r="C194" s="57" t="s">
        <v>926</v>
      </c>
      <c r="D194" s="58">
        <f>Invoice!B198</f>
        <v>5</v>
      </c>
      <c r="E194" s="59">
        <f>'Shipping Invoice'!J198*$N$1</f>
        <v>0.78</v>
      </c>
      <c r="F194" s="59">
        <f t="shared" si="9"/>
        <v>3.9000000000000004</v>
      </c>
      <c r="G194" s="60">
        <f t="shared" si="7"/>
        <v>16.0914</v>
      </c>
      <c r="H194" s="63">
        <f t="shared" si="8"/>
        <v>80.456999999999994</v>
      </c>
    </row>
    <row r="195" spans="1:8" s="62" customFormat="1" ht="24">
      <c r="A195" s="56" t="str">
        <f>IF((LEN('Copy paste to Here'!G199))&gt;5,((CONCATENATE('Copy paste to Here'!G199," &amp; ",'Copy paste to Here'!D199,"  &amp;  ",'Copy paste to Here'!E199))),"Empty Cell")</f>
        <v>Silicone Ultra Thin double flared flesh tunnel &amp; Gauge: 8mm  &amp;  Color: White</v>
      </c>
      <c r="B195" s="57" t="str">
        <f>'Copy paste to Here'!C199</f>
        <v>SIUT</v>
      </c>
      <c r="C195" s="57" t="s">
        <v>927</v>
      </c>
      <c r="D195" s="58">
        <f>Invoice!B199</f>
        <v>4</v>
      </c>
      <c r="E195" s="59">
        <f>'Shipping Invoice'!J199*$N$1</f>
        <v>0.86</v>
      </c>
      <c r="F195" s="59">
        <f t="shared" si="9"/>
        <v>3.44</v>
      </c>
      <c r="G195" s="60">
        <f t="shared" si="7"/>
        <v>17.741799999999998</v>
      </c>
      <c r="H195" s="63">
        <f t="shared" si="8"/>
        <v>70.967199999999991</v>
      </c>
    </row>
    <row r="196" spans="1:8" s="62" customFormat="1" ht="24">
      <c r="A196" s="56" t="str">
        <f>IF((LEN('Copy paste to Here'!G200))&gt;5,((CONCATENATE('Copy paste to Here'!G200," &amp; ",'Copy paste to Here'!D200,"  &amp;  ",'Copy paste to Here'!E200))),"Empty Cell")</f>
        <v>Silicone Ultra Thin double flared flesh tunnel &amp; Gauge: 12mm  &amp;  Color: White</v>
      </c>
      <c r="B196" s="57" t="str">
        <f>'Copy paste to Here'!C200</f>
        <v>SIUT</v>
      </c>
      <c r="C196" s="57" t="s">
        <v>928</v>
      </c>
      <c r="D196" s="58">
        <f>Invoice!B200</f>
        <v>4</v>
      </c>
      <c r="E196" s="59">
        <f>'Shipping Invoice'!J200*$N$1</f>
        <v>1</v>
      </c>
      <c r="F196" s="59">
        <f t="shared" si="9"/>
        <v>4</v>
      </c>
      <c r="G196" s="60">
        <f t="shared" si="7"/>
        <v>20.63</v>
      </c>
      <c r="H196" s="63">
        <f t="shared" si="8"/>
        <v>82.52</v>
      </c>
    </row>
    <row r="197" spans="1:8" s="62" customFormat="1" ht="24">
      <c r="A197" s="56" t="str">
        <f>IF((LEN('Copy paste to Here'!G201))&gt;5,((CONCATENATE('Copy paste to Here'!G201," &amp; ",'Copy paste to Here'!D201,"  &amp;  ",'Copy paste to Here'!E201))),"Empty Cell")</f>
        <v>Silicone Ultra Thin double flared flesh tunnel &amp; Gauge: 16mm  &amp;  Color: Black</v>
      </c>
      <c r="B197" s="57" t="str">
        <f>'Copy paste to Here'!C201</f>
        <v>SIUT</v>
      </c>
      <c r="C197" s="57" t="s">
        <v>929</v>
      </c>
      <c r="D197" s="58">
        <f>Invoice!B201</f>
        <v>2</v>
      </c>
      <c r="E197" s="59">
        <f>'Shipping Invoice'!J201*$N$1</f>
        <v>1.18</v>
      </c>
      <c r="F197" s="59">
        <f t="shared" si="9"/>
        <v>2.36</v>
      </c>
      <c r="G197" s="60">
        <f t="shared" si="7"/>
        <v>24.343399999999999</v>
      </c>
      <c r="H197" s="63">
        <f t="shared" si="8"/>
        <v>48.686799999999998</v>
      </c>
    </row>
    <row r="198" spans="1:8" s="62" customFormat="1" ht="25.5">
      <c r="A198" s="56" t="str">
        <f>IF((LEN('Copy paste to Here'!G202))&gt;5,((CONCATENATE('Copy paste to Here'!G202," &amp; ",'Copy paste to Here'!D202,"  &amp;  ",'Copy paste to Here'!E202))),"Empty Cell")</f>
        <v>Silicone Ultra Thin double flared flesh tunnel &amp; Gauge: 18mm  &amp;  Color: Black</v>
      </c>
      <c r="B198" s="57" t="str">
        <f>'Copy paste to Here'!C202</f>
        <v>SIUT</v>
      </c>
      <c r="C198" s="57" t="s">
        <v>930</v>
      </c>
      <c r="D198" s="58">
        <f>Invoice!B202</f>
        <v>2</v>
      </c>
      <c r="E198" s="59">
        <f>'Shipping Invoice'!J202*$N$1</f>
        <v>1.23</v>
      </c>
      <c r="F198" s="59">
        <f t="shared" si="9"/>
        <v>2.46</v>
      </c>
      <c r="G198" s="60">
        <f t="shared" si="7"/>
        <v>25.374899999999997</v>
      </c>
      <c r="H198" s="63">
        <f t="shared" si="8"/>
        <v>50.749799999999993</v>
      </c>
    </row>
    <row r="199" spans="1:8" s="62" customFormat="1" ht="24">
      <c r="A199" s="56" t="str">
        <f>IF((LEN('Copy paste to Here'!G203))&gt;5,((CONCATENATE('Copy paste to Here'!G203," &amp; ",'Copy paste to Here'!D203,"  &amp;  ",'Copy paste to Here'!E203))),"Empty Cell")</f>
        <v>Silicone Ultra Thin double flared flesh tunnel &amp; Gauge: 25mm  &amp;  Color: White</v>
      </c>
      <c r="B199" s="57" t="str">
        <f>'Copy paste to Here'!C203</f>
        <v>SIUT</v>
      </c>
      <c r="C199" s="57" t="s">
        <v>931</v>
      </c>
      <c r="D199" s="58">
        <f>Invoice!B203</f>
        <v>1</v>
      </c>
      <c r="E199" s="59">
        <f>'Shipping Invoice'!J203*$N$1</f>
        <v>1.59</v>
      </c>
      <c r="F199" s="59">
        <f t="shared" si="9"/>
        <v>1.59</v>
      </c>
      <c r="G199" s="60">
        <f t="shared" si="7"/>
        <v>32.801699999999997</v>
      </c>
      <c r="H199" s="63">
        <f t="shared" si="8"/>
        <v>32.801699999999997</v>
      </c>
    </row>
    <row r="200" spans="1:8" s="62" customFormat="1" ht="24">
      <c r="A200" s="56" t="str">
        <f>IF((LEN('Copy paste to Here'!G204))&gt;5,((CONCATENATE('Copy paste to Here'!G204," &amp; ",'Copy paste to Here'!D204,"  &amp;  ",'Copy paste to Here'!E204))),"Empty Cell")</f>
        <v xml:space="preserve">High polished surgical steel single flesh tunnel with rubber O-ring &amp; Gauge: 8mm  &amp;  </v>
      </c>
      <c r="B200" s="57" t="str">
        <f>'Copy paste to Here'!C204</f>
        <v>SPG</v>
      </c>
      <c r="C200" s="57" t="s">
        <v>932</v>
      </c>
      <c r="D200" s="58">
        <f>Invoice!B204</f>
        <v>4</v>
      </c>
      <c r="E200" s="59">
        <f>'Shipping Invoice'!J204*$N$1</f>
        <v>1.1100000000000001</v>
      </c>
      <c r="F200" s="59">
        <f t="shared" si="9"/>
        <v>4.4400000000000004</v>
      </c>
      <c r="G200" s="60">
        <f t="shared" si="7"/>
        <v>22.8993</v>
      </c>
      <c r="H200" s="63">
        <f t="shared" si="8"/>
        <v>91.597200000000001</v>
      </c>
    </row>
    <row r="201" spans="1:8" s="62" customFormat="1" ht="24">
      <c r="A201" s="56" t="str">
        <f>IF((LEN('Copy paste to Here'!G205))&gt;5,((CONCATENATE('Copy paste to Here'!G205," &amp; ",'Copy paste to Here'!D205,"  &amp;  ",'Copy paste to Here'!E205))),"Empty Cell")</f>
        <v>PVD plated surgical steel single flared flesh tunnel with rubber O-ring &amp; Gauge: 12mm  &amp;  Color: Black</v>
      </c>
      <c r="B201" s="57" t="str">
        <f>'Copy paste to Here'!C205</f>
        <v>STPG</v>
      </c>
      <c r="C201" s="57" t="s">
        <v>933</v>
      </c>
      <c r="D201" s="58">
        <f>Invoice!B205</f>
        <v>4</v>
      </c>
      <c r="E201" s="59">
        <f>'Shipping Invoice'!J205*$N$1</f>
        <v>2.84</v>
      </c>
      <c r="F201" s="59">
        <f t="shared" si="9"/>
        <v>11.36</v>
      </c>
      <c r="G201" s="60">
        <f t="shared" si="7"/>
        <v>58.589199999999991</v>
      </c>
      <c r="H201" s="63">
        <f t="shared" si="8"/>
        <v>234.35679999999996</v>
      </c>
    </row>
    <row r="202" spans="1:8" s="62" customFormat="1" ht="36">
      <c r="A202" s="56" t="str">
        <f>IF((LEN('Copy paste to Here'!G206))&gt;5,((CONCATENATE('Copy paste to Here'!G206," &amp; ",'Copy paste to Here'!D206,"  &amp;  ",'Copy paste to Here'!E206))),"Empty Cell")</f>
        <v>High polished titanium G23 barbell, 1.6mm (14g) with two 5mm ferido glued plain color color multi crystal balls and resin cover &amp; Length: 12mm  &amp;  Crystal Color: Fuchsia</v>
      </c>
      <c r="B202" s="57" t="str">
        <f>'Copy paste to Here'!C206</f>
        <v>UNPFR5</v>
      </c>
      <c r="C202" s="57" t="s">
        <v>841</v>
      </c>
      <c r="D202" s="58">
        <f>Invoice!B206</f>
        <v>2</v>
      </c>
      <c r="E202" s="59">
        <f>'Shipping Invoice'!J206*$N$1</f>
        <v>6.01</v>
      </c>
      <c r="F202" s="59">
        <f t="shared" si="9"/>
        <v>12.02</v>
      </c>
      <c r="G202" s="60">
        <f t="shared" si="7"/>
        <v>123.98629999999999</v>
      </c>
      <c r="H202" s="63">
        <f t="shared" si="8"/>
        <v>247.97259999999997</v>
      </c>
    </row>
    <row r="203" spans="1:8" s="62" customFormat="1" ht="36">
      <c r="A203" s="56" t="str">
        <f>IF((LEN('Copy paste to Here'!G207))&gt;5,((CONCATENATE('Copy paste to Here'!G207," &amp; ",'Copy paste to Here'!D207,"  &amp;  ",'Copy paste to Here'!E207))),"Empty Cell")</f>
        <v>High polished titanium G23 barbell, 1.6mm (14g) with two 5mm ferido glued plain color color multi crystal balls and resin cover &amp; Length: 12mm  &amp;  Crystal Color: Light Siam</v>
      </c>
      <c r="B203" s="57" t="str">
        <f>'Copy paste to Here'!C207</f>
        <v>UNPFR5</v>
      </c>
      <c r="C203" s="57" t="s">
        <v>841</v>
      </c>
      <c r="D203" s="58">
        <f>Invoice!B207</f>
        <v>2</v>
      </c>
      <c r="E203" s="59">
        <f>'Shipping Invoice'!J207*$N$1</f>
        <v>6.01</v>
      </c>
      <c r="F203" s="59">
        <f t="shared" si="9"/>
        <v>12.02</v>
      </c>
      <c r="G203" s="60">
        <f t="shared" si="7"/>
        <v>123.98629999999999</v>
      </c>
      <c r="H203" s="63">
        <f t="shared" si="8"/>
        <v>247.97259999999997</v>
      </c>
    </row>
    <row r="204" spans="1:8" s="62" customFormat="1" ht="36">
      <c r="A204" s="56" t="str">
        <f>IF((LEN('Copy paste to Here'!G208))&gt;5,((CONCATENATE('Copy paste to Here'!G208," &amp; ",'Copy paste to Here'!D208,"  &amp;  ",'Copy paste to Here'!E208))),"Empty Cell")</f>
        <v>High polished titanium G23 barbell, 1.6mm (14g) with two 5mm ferido glued plain color color multi crystal balls and resin cover &amp; Length: 14mm  &amp;  Crystal Color: Clear</v>
      </c>
      <c r="B204" s="57" t="str">
        <f>'Copy paste to Here'!C208</f>
        <v>UNPFR5</v>
      </c>
      <c r="C204" s="57" t="s">
        <v>841</v>
      </c>
      <c r="D204" s="58">
        <f>Invoice!B208</f>
        <v>8</v>
      </c>
      <c r="E204" s="59">
        <f>'Shipping Invoice'!J208*$N$1</f>
        <v>6.01</v>
      </c>
      <c r="F204" s="59">
        <f t="shared" si="9"/>
        <v>48.08</v>
      </c>
      <c r="G204" s="60">
        <f t="shared" si="7"/>
        <v>123.98629999999999</v>
      </c>
      <c r="H204" s="63">
        <f t="shared" si="8"/>
        <v>991.89039999999989</v>
      </c>
    </row>
    <row r="205" spans="1:8" s="62" customFormat="1" ht="36">
      <c r="A205" s="56" t="str">
        <f>IF((LEN('Copy paste to Here'!G209))&gt;5,((CONCATENATE('Copy paste to Here'!G209," &amp; ",'Copy paste to Here'!D209,"  &amp;  ",'Copy paste to Here'!E209))),"Empty Cell")</f>
        <v>High polished titanium G23 barbell, 1.6mm (14g) with two 5mm ferido glued plain color color multi crystal balls and resin cover &amp; Length: 14mm  &amp;  Crystal Color: Rose</v>
      </c>
      <c r="B205" s="57" t="str">
        <f>'Copy paste to Here'!C209</f>
        <v>UNPFR5</v>
      </c>
      <c r="C205" s="57" t="s">
        <v>841</v>
      </c>
      <c r="D205" s="58">
        <f>Invoice!B209</f>
        <v>2</v>
      </c>
      <c r="E205" s="59">
        <f>'Shipping Invoice'!J209*$N$1</f>
        <v>6.01</v>
      </c>
      <c r="F205" s="59">
        <f t="shared" si="9"/>
        <v>12.02</v>
      </c>
      <c r="G205" s="60">
        <f t="shared" si="7"/>
        <v>123.98629999999999</v>
      </c>
      <c r="H205" s="63">
        <f t="shared" si="8"/>
        <v>247.97259999999997</v>
      </c>
    </row>
    <row r="206" spans="1:8" s="62" customFormat="1" ht="36">
      <c r="A206" s="56" t="str">
        <f>IF((LEN('Copy paste to Here'!G210))&gt;5,((CONCATENATE('Copy paste to Here'!G210," &amp; ",'Copy paste to Here'!D210,"  &amp;  ",'Copy paste to Here'!E210))),"Empty Cell")</f>
        <v>High polished titanium G23 barbell, 1.6mm (14g) with two 5mm ferido glued plain color color multi crystal balls and resin cover &amp; Length: 14mm  &amp;  Crystal Color: Fuchsia</v>
      </c>
      <c r="B206" s="57" t="str">
        <f>'Copy paste to Here'!C210</f>
        <v>UNPFR5</v>
      </c>
      <c r="C206" s="57" t="s">
        <v>841</v>
      </c>
      <c r="D206" s="58">
        <f>Invoice!B210</f>
        <v>2</v>
      </c>
      <c r="E206" s="59">
        <f>'Shipping Invoice'!J210*$N$1</f>
        <v>6.01</v>
      </c>
      <c r="F206" s="59">
        <f t="shared" si="9"/>
        <v>12.02</v>
      </c>
      <c r="G206" s="60">
        <f t="shared" si="7"/>
        <v>123.98629999999999</v>
      </c>
      <c r="H206" s="63">
        <f t="shared" si="8"/>
        <v>247.97259999999997</v>
      </c>
    </row>
    <row r="207" spans="1:8" s="62" customFormat="1" ht="36">
      <c r="A207" s="56" t="str">
        <f>IF((LEN('Copy paste to Here'!G211))&gt;5,((CONCATENATE('Copy paste to Here'!G211," &amp; ",'Copy paste to Here'!D211,"  &amp;  ",'Copy paste to Here'!E211))),"Empty Cell")</f>
        <v>High polished titanium G23 barbell, 1.6mm (14g) with two 5mm ferido glued plain color color multi crystal balls and resin cover &amp; Length: 14mm  &amp;  Crystal Color: Emerald</v>
      </c>
      <c r="B207" s="57" t="str">
        <f>'Copy paste to Here'!C211</f>
        <v>UNPFR5</v>
      </c>
      <c r="C207" s="57" t="s">
        <v>841</v>
      </c>
      <c r="D207" s="58">
        <f>Invoice!B211</f>
        <v>2</v>
      </c>
      <c r="E207" s="59">
        <f>'Shipping Invoice'!J211*$N$1</f>
        <v>6.01</v>
      </c>
      <c r="F207" s="59">
        <f t="shared" si="9"/>
        <v>12.02</v>
      </c>
      <c r="G207" s="60">
        <f t="shared" si="7"/>
        <v>123.98629999999999</v>
      </c>
      <c r="H207" s="63">
        <f t="shared" si="8"/>
        <v>247.97259999999997</v>
      </c>
    </row>
    <row r="208" spans="1:8" s="62" customFormat="1" ht="36">
      <c r="A208" s="56" t="str">
        <f>IF((LEN('Copy paste to Here'!G212))&gt;5,((CONCATENATE('Copy paste to Here'!G212," &amp; ",'Copy paste to Here'!D212,"  &amp;  ",'Copy paste to Here'!E212))),"Empty Cell")</f>
        <v>High polished titanium G23 barbell, 1.6mm (14g) with two 5mm ferido glued plain color color multi crystal balls and resin cover &amp; Length: 16mm  &amp;  Crystal Color: Rose</v>
      </c>
      <c r="B208" s="57" t="str">
        <f>'Copy paste to Here'!C212</f>
        <v>UNPFR5</v>
      </c>
      <c r="C208" s="57" t="s">
        <v>841</v>
      </c>
      <c r="D208" s="58">
        <f>Invoice!B212</f>
        <v>2</v>
      </c>
      <c r="E208" s="59">
        <f>'Shipping Invoice'!J212*$N$1</f>
        <v>6.01</v>
      </c>
      <c r="F208" s="59">
        <f t="shared" si="9"/>
        <v>12.02</v>
      </c>
      <c r="G208" s="60">
        <f t="shared" si="7"/>
        <v>123.98629999999999</v>
      </c>
      <c r="H208" s="63">
        <f t="shared" si="8"/>
        <v>247.97259999999997</v>
      </c>
    </row>
    <row r="209" spans="1:8" s="62" customFormat="1" ht="36">
      <c r="A209" s="56" t="str">
        <f>IF((LEN('Copy paste to Here'!G213))&gt;5,((CONCATENATE('Copy paste to Here'!G213," &amp; ",'Copy paste to Here'!D213,"  &amp;  ",'Copy paste to Here'!E213))),"Empty Cell")</f>
        <v>High polished titanium G23 barbell, 1.6mm (14g) with two 5mm ferido glued plain color color multi crystal balls and resin cover &amp; Length: 16mm  &amp;  Crystal Color: Blue Zircon</v>
      </c>
      <c r="B209" s="57" t="str">
        <f>'Copy paste to Here'!C213</f>
        <v>UNPFR5</v>
      </c>
      <c r="C209" s="57" t="s">
        <v>841</v>
      </c>
      <c r="D209" s="58">
        <f>Invoice!B213</f>
        <v>2</v>
      </c>
      <c r="E209" s="59">
        <f>'Shipping Invoice'!J213*$N$1</f>
        <v>6.01</v>
      </c>
      <c r="F209" s="59">
        <f t="shared" si="9"/>
        <v>12.02</v>
      </c>
      <c r="G209" s="60">
        <f t="shared" si="7"/>
        <v>123.98629999999999</v>
      </c>
      <c r="H209" s="63">
        <f t="shared" si="8"/>
        <v>247.97259999999997</v>
      </c>
    </row>
    <row r="210" spans="1:8" s="62" customFormat="1" ht="36">
      <c r="A210" s="56" t="str">
        <f>IF((LEN('Copy paste to Here'!G214))&gt;5,((CONCATENATE('Copy paste to Here'!G214," &amp; ",'Copy paste to Here'!D214,"  &amp;  ",'Copy paste to Here'!E214))),"Empty Cell")</f>
        <v>High polished titanium G23 barbell, 1.6mm (14g) with two 5mm ferido glued plain color color multi crystal balls and resin cover &amp; Length: 16mm  &amp;  Crystal Color: Emerald</v>
      </c>
      <c r="B210" s="57" t="str">
        <f>'Copy paste to Here'!C214</f>
        <v>UNPFR5</v>
      </c>
      <c r="C210" s="57" t="s">
        <v>841</v>
      </c>
      <c r="D210" s="58">
        <f>Invoice!B214</f>
        <v>2</v>
      </c>
      <c r="E210" s="59">
        <f>'Shipping Invoice'!J214*$N$1</f>
        <v>6.01</v>
      </c>
      <c r="F210" s="59">
        <f t="shared" si="9"/>
        <v>12.02</v>
      </c>
      <c r="G210" s="60">
        <f t="shared" si="7"/>
        <v>123.98629999999999</v>
      </c>
      <c r="H210" s="63">
        <f t="shared" si="8"/>
        <v>247.97259999999997</v>
      </c>
    </row>
    <row r="211" spans="1:8" s="62" customFormat="1" ht="36">
      <c r="A211" s="56" t="str">
        <f>IF((LEN('Copy paste to Here'!G215))&gt;5,((CONCATENATE('Copy paste to Here'!G215," &amp; ",'Copy paste to Here'!D215,"  &amp;  ",'Copy paste to Here'!E215))),"Empty Cell")</f>
        <v>High polished titanium G23 barbell, 1.6mm (14g) with two 5mm ferido glued plain color color multi crystal balls and resin cover &amp; Length: 16mm  &amp;  Crystal Color: Peridot</v>
      </c>
      <c r="B211" s="57" t="str">
        <f>'Copy paste to Here'!C215</f>
        <v>UNPFR5</v>
      </c>
      <c r="C211" s="57" t="s">
        <v>841</v>
      </c>
      <c r="D211" s="58">
        <f>Invoice!B215</f>
        <v>2</v>
      </c>
      <c r="E211" s="59">
        <f>'Shipping Invoice'!J215*$N$1</f>
        <v>6.01</v>
      </c>
      <c r="F211" s="59">
        <f t="shared" ref="F211:F274" si="10">D211*E211</f>
        <v>12.02</v>
      </c>
      <c r="G211" s="60">
        <f t="shared" ref="G211:G274" si="11">E211*$E$14</f>
        <v>123.98629999999999</v>
      </c>
      <c r="H211" s="63">
        <f t="shared" ref="H211:H274" si="12">D211*G211</f>
        <v>247.97259999999997</v>
      </c>
    </row>
    <row r="212" spans="1:8" s="62" customFormat="1" ht="25.5">
      <c r="A212" s="56" t="str">
        <f>IF((LEN('Copy paste to Here'!G216))&gt;5,((CONCATENATE('Copy paste to Here'!G216," &amp; ",'Copy paste to Here'!D216,"  &amp;  ",'Copy paste to Here'!E216))),"Empty Cell")</f>
        <v xml:space="preserve">Titanium G23 hinged segment ring, 16g (1.2mm) &amp; Length: 6mm  &amp;  </v>
      </c>
      <c r="B212" s="57" t="str">
        <f>'Copy paste to Here'!C216</f>
        <v>USEGH16</v>
      </c>
      <c r="C212" s="57" t="s">
        <v>843</v>
      </c>
      <c r="D212" s="58">
        <f>Invoice!B216</f>
        <v>20</v>
      </c>
      <c r="E212" s="59">
        <f>'Shipping Invoice'!J216*$N$1</f>
        <v>4.26</v>
      </c>
      <c r="F212" s="59">
        <f t="shared" si="10"/>
        <v>85.199999999999989</v>
      </c>
      <c r="G212" s="60">
        <f t="shared" si="11"/>
        <v>87.883799999999994</v>
      </c>
      <c r="H212" s="63">
        <f t="shared" si="12"/>
        <v>1757.6759999999999</v>
      </c>
    </row>
    <row r="213" spans="1:8" s="62" customFormat="1" ht="25.5">
      <c r="A213" s="56" t="str">
        <f>IF((LEN('Copy paste to Here'!G217))&gt;5,((CONCATENATE('Copy paste to Here'!G217," &amp; ",'Copy paste to Here'!D217,"  &amp;  ",'Copy paste to Here'!E217))),"Empty Cell")</f>
        <v xml:space="preserve">Titanium G23 hinged segment ring, 16g (1.2mm) &amp; Length: 7mm  &amp;  </v>
      </c>
      <c r="B213" s="57" t="str">
        <f>'Copy paste to Here'!C217</f>
        <v>USEGH16</v>
      </c>
      <c r="C213" s="57" t="s">
        <v>843</v>
      </c>
      <c r="D213" s="58">
        <f>Invoice!B217</f>
        <v>20</v>
      </c>
      <c r="E213" s="59">
        <f>'Shipping Invoice'!J217*$N$1</f>
        <v>4.26</v>
      </c>
      <c r="F213" s="59">
        <f t="shared" si="10"/>
        <v>85.199999999999989</v>
      </c>
      <c r="G213" s="60">
        <f t="shared" si="11"/>
        <v>87.883799999999994</v>
      </c>
      <c r="H213" s="63">
        <f t="shared" si="12"/>
        <v>1757.6759999999999</v>
      </c>
    </row>
    <row r="214" spans="1:8" s="62" customFormat="1" ht="25.5">
      <c r="A214" s="56" t="str">
        <f>IF((LEN('Copy paste to Here'!G218))&gt;5,((CONCATENATE('Copy paste to Here'!G218," &amp; ",'Copy paste to Here'!D218,"  &amp;  ",'Copy paste to Here'!E218))),"Empty Cell")</f>
        <v xml:space="preserve">Titanium G23 hinged segment ring, 16g (1.2mm) &amp; Length: 8mm  &amp;  </v>
      </c>
      <c r="B214" s="57" t="str">
        <f>'Copy paste to Here'!C218</f>
        <v>USEGH16</v>
      </c>
      <c r="C214" s="57" t="s">
        <v>843</v>
      </c>
      <c r="D214" s="58">
        <f>Invoice!B218</f>
        <v>20</v>
      </c>
      <c r="E214" s="59">
        <f>'Shipping Invoice'!J218*$N$1</f>
        <v>4.26</v>
      </c>
      <c r="F214" s="59">
        <f t="shared" si="10"/>
        <v>85.199999999999989</v>
      </c>
      <c r="G214" s="60">
        <f t="shared" si="11"/>
        <v>87.883799999999994</v>
      </c>
      <c r="H214" s="63">
        <f t="shared" si="12"/>
        <v>1757.6759999999999</v>
      </c>
    </row>
    <row r="215" spans="1:8" s="62" customFormat="1" ht="25.5">
      <c r="A215" s="56" t="str">
        <f>IF((LEN('Copy paste to Here'!G219))&gt;5,((CONCATENATE('Copy paste to Here'!G219," &amp; ",'Copy paste to Here'!D219,"  &amp;  ",'Copy paste to Here'!E219))),"Empty Cell")</f>
        <v xml:space="preserve">Titanium G23 hinged segment ring, 16g (1.2mm) &amp; Length: 9mm  &amp;  </v>
      </c>
      <c r="B215" s="57" t="str">
        <f>'Copy paste to Here'!C219</f>
        <v>USEGH16</v>
      </c>
      <c r="C215" s="57" t="s">
        <v>843</v>
      </c>
      <c r="D215" s="58">
        <f>Invoice!B219</f>
        <v>20</v>
      </c>
      <c r="E215" s="59">
        <f>'Shipping Invoice'!J219*$N$1</f>
        <v>4.26</v>
      </c>
      <c r="F215" s="59">
        <f t="shared" si="10"/>
        <v>85.199999999999989</v>
      </c>
      <c r="G215" s="60">
        <f t="shared" si="11"/>
        <v>87.883799999999994</v>
      </c>
      <c r="H215" s="63">
        <f t="shared" si="12"/>
        <v>1757.6759999999999</v>
      </c>
    </row>
    <row r="216" spans="1:8" s="62" customFormat="1" ht="25.5">
      <c r="A216" s="56" t="str">
        <f>IF((LEN('Copy paste to Here'!G220))&gt;5,((CONCATENATE('Copy paste to Here'!G220," &amp; ",'Copy paste to Here'!D220,"  &amp;  ",'Copy paste to Here'!E220))),"Empty Cell")</f>
        <v xml:space="preserve">Titanium G23 hinged segment ring, 16g (1.2mm) &amp; Length: 10mm  &amp;  </v>
      </c>
      <c r="B216" s="57" t="str">
        <f>'Copy paste to Here'!C220</f>
        <v>USEGH16</v>
      </c>
      <c r="C216" s="57" t="s">
        <v>843</v>
      </c>
      <c r="D216" s="58">
        <f>Invoice!B220</f>
        <v>20</v>
      </c>
      <c r="E216" s="59">
        <f>'Shipping Invoice'!J220*$N$1</f>
        <v>4.26</v>
      </c>
      <c r="F216" s="59">
        <f t="shared" si="10"/>
        <v>85.199999999999989</v>
      </c>
      <c r="G216" s="60">
        <f t="shared" si="11"/>
        <v>87.883799999999994</v>
      </c>
      <c r="H216" s="63">
        <f t="shared" si="12"/>
        <v>1757.6759999999999</v>
      </c>
    </row>
    <row r="217" spans="1:8" s="62" customFormat="1" ht="36">
      <c r="A217" s="56" t="str">
        <f>IF((LEN('Copy paste to Here'!G221))&gt;5,((CONCATENATE('Copy paste to Here'!G221," &amp; ",'Copy paste to Here'!D221,"  &amp;  ",'Copy paste to Here'!E221))),"Empty Cell")</f>
        <v>Anodized titanium G23 hinged segment ring, 1.2mm (16g), 1mm (18g), and 0.8mm (20g) &amp; Gauge: 1.2mm - 6mm length  &amp;  Color: Black</v>
      </c>
      <c r="B217" s="57" t="str">
        <f>'Copy paste to Here'!C221</f>
        <v>USEGHT</v>
      </c>
      <c r="C217" s="57" t="s">
        <v>934</v>
      </c>
      <c r="D217" s="58">
        <f>Invoice!B221</f>
        <v>10</v>
      </c>
      <c r="E217" s="59">
        <f>'Shipping Invoice'!J221*$N$1</f>
        <v>4.9800000000000004</v>
      </c>
      <c r="F217" s="59">
        <f t="shared" si="10"/>
        <v>49.800000000000004</v>
      </c>
      <c r="G217" s="60">
        <f t="shared" si="11"/>
        <v>102.73740000000001</v>
      </c>
      <c r="H217" s="63">
        <f t="shared" si="12"/>
        <v>1027.374</v>
      </c>
    </row>
    <row r="218" spans="1:8" s="62" customFormat="1" ht="36">
      <c r="A218" s="56" t="str">
        <f>IF((LEN('Copy paste to Here'!G222))&gt;5,((CONCATENATE('Copy paste to Here'!G222," &amp; ",'Copy paste to Here'!D222,"  &amp;  ",'Copy paste to Here'!E222))),"Empty Cell")</f>
        <v>Anodized titanium G23 hinged segment ring, 1.2mm (16g), 1mm (18g), and 0.8mm (20g) &amp; Gauge: 1.2mm - 6mm length  &amp;  Color: Gold</v>
      </c>
      <c r="B218" s="57" t="str">
        <f>'Copy paste to Here'!C222</f>
        <v>USEGHT</v>
      </c>
      <c r="C218" s="57" t="s">
        <v>934</v>
      </c>
      <c r="D218" s="58">
        <f>Invoice!B222</f>
        <v>10</v>
      </c>
      <c r="E218" s="59">
        <f>'Shipping Invoice'!J222*$N$1</f>
        <v>4.9800000000000004</v>
      </c>
      <c r="F218" s="59">
        <f t="shared" si="10"/>
        <v>49.800000000000004</v>
      </c>
      <c r="G218" s="60">
        <f t="shared" si="11"/>
        <v>102.73740000000001</v>
      </c>
      <c r="H218" s="63">
        <f t="shared" si="12"/>
        <v>1027.374</v>
      </c>
    </row>
    <row r="219" spans="1:8" s="62" customFormat="1" ht="36">
      <c r="A219" s="56" t="str">
        <f>IF((LEN('Copy paste to Here'!G223))&gt;5,((CONCATENATE('Copy paste to Here'!G223," &amp; ",'Copy paste to Here'!D223,"  &amp;  ",'Copy paste to Here'!E223))),"Empty Cell")</f>
        <v>Anodized titanium G23 hinged segment ring, 1.2mm (16g), 1mm (18g), and 0.8mm (20g) &amp; Gauge: 1.2mm - 7mm length  &amp;  Color: Black</v>
      </c>
      <c r="B219" s="57" t="str">
        <f>'Copy paste to Here'!C223</f>
        <v>USEGHT</v>
      </c>
      <c r="C219" s="57" t="s">
        <v>934</v>
      </c>
      <c r="D219" s="58">
        <f>Invoice!B223</f>
        <v>10</v>
      </c>
      <c r="E219" s="59">
        <f>'Shipping Invoice'!J223*$N$1</f>
        <v>4.9800000000000004</v>
      </c>
      <c r="F219" s="59">
        <f t="shared" si="10"/>
        <v>49.800000000000004</v>
      </c>
      <c r="G219" s="60">
        <f t="shared" si="11"/>
        <v>102.73740000000001</v>
      </c>
      <c r="H219" s="63">
        <f t="shared" si="12"/>
        <v>1027.374</v>
      </c>
    </row>
    <row r="220" spans="1:8" s="62" customFormat="1" ht="36">
      <c r="A220" s="56" t="str">
        <f>IF((LEN('Copy paste to Here'!G224))&gt;5,((CONCATENATE('Copy paste to Here'!G224," &amp; ",'Copy paste to Here'!D224,"  &amp;  ",'Copy paste to Here'!E224))),"Empty Cell")</f>
        <v>Anodized titanium G23 hinged segment ring, 1.2mm (16g), 1mm (18g), and 0.8mm (20g) &amp; Gauge: 1.2mm - 7mm length  &amp;  Color: Gold</v>
      </c>
      <c r="B220" s="57" t="str">
        <f>'Copy paste to Here'!C224</f>
        <v>USEGHT</v>
      </c>
      <c r="C220" s="57" t="s">
        <v>934</v>
      </c>
      <c r="D220" s="58">
        <f>Invoice!B224</f>
        <v>10</v>
      </c>
      <c r="E220" s="59">
        <f>'Shipping Invoice'!J224*$N$1</f>
        <v>4.9800000000000004</v>
      </c>
      <c r="F220" s="59">
        <f t="shared" si="10"/>
        <v>49.800000000000004</v>
      </c>
      <c r="G220" s="60">
        <f t="shared" si="11"/>
        <v>102.73740000000001</v>
      </c>
      <c r="H220" s="63">
        <f t="shared" si="12"/>
        <v>1027.374</v>
      </c>
    </row>
    <row r="221" spans="1:8" s="62" customFormat="1" ht="36">
      <c r="A221" s="56" t="str">
        <f>IF((LEN('Copy paste to Here'!G225))&gt;5,((CONCATENATE('Copy paste to Here'!G225," &amp; ",'Copy paste to Here'!D225,"  &amp;  ",'Copy paste to Here'!E225))),"Empty Cell")</f>
        <v xml:space="preserve">High polished titanium G23 hinged segment ring, 1.2mm (16g) with side facing CNC set Cubic Zirconia (CZ) stones at the side, inner diameter from 6mm to 10mm &amp; Length: 8mm  &amp;  </v>
      </c>
      <c r="B221" s="57" t="str">
        <f>'Copy paste to Here'!C225</f>
        <v>USGSH11</v>
      </c>
      <c r="C221" s="57" t="s">
        <v>935</v>
      </c>
      <c r="D221" s="58">
        <f>Invoice!B225</f>
        <v>5</v>
      </c>
      <c r="E221" s="59">
        <f>'Shipping Invoice'!J225*$N$1</f>
        <v>13.09</v>
      </c>
      <c r="F221" s="59">
        <f t="shared" si="10"/>
        <v>65.45</v>
      </c>
      <c r="G221" s="60">
        <f t="shared" si="11"/>
        <v>270.04669999999999</v>
      </c>
      <c r="H221" s="63">
        <f t="shared" si="12"/>
        <v>1350.2334999999998</v>
      </c>
    </row>
    <row r="222" spans="1:8" s="62" customFormat="1" ht="36">
      <c r="A222" s="56" t="str">
        <f>IF((LEN('Copy paste to Here'!G226))&gt;5,((CONCATENATE('Copy paste to Here'!G226," &amp; ",'Copy paste to Here'!D226,"  &amp;  ",'Copy paste to Here'!E226))),"Empty Cell")</f>
        <v xml:space="preserve">High polished titanium G23 hinged segment ring, 1.2mm (16g) with side facing CNC set Cubic Zirconia (CZ) stones at the side, inner diameter from 6mm to 10mm &amp; Length: 10mm  &amp;  </v>
      </c>
      <c r="B222" s="57" t="str">
        <f>'Copy paste to Here'!C226</f>
        <v>USGSH11</v>
      </c>
      <c r="C222" s="57" t="s">
        <v>936</v>
      </c>
      <c r="D222" s="58">
        <f>Invoice!B226</f>
        <v>5</v>
      </c>
      <c r="E222" s="59">
        <f>'Shipping Invoice'!J226*$N$1</f>
        <v>14.61</v>
      </c>
      <c r="F222" s="59">
        <f t="shared" si="10"/>
        <v>73.05</v>
      </c>
      <c r="G222" s="60">
        <f t="shared" si="11"/>
        <v>301.40429999999998</v>
      </c>
      <c r="H222" s="63">
        <f t="shared" si="12"/>
        <v>1507.0214999999998</v>
      </c>
    </row>
    <row r="223" spans="1:8" s="62" customFormat="1" ht="48">
      <c r="A223" s="56" t="str">
        <f>IF((LEN('Copy paste to Here'!G227))&gt;5,((CONCATENATE('Copy paste to Here'!G227," &amp; ",'Copy paste to Here'!D227,"  &amp;  ",'Copy paste to Here'!E227))),"Empty Cell")</f>
        <v>High polished titanium G23 hinged segment ring, 1.2mm (16g) with double hoop rings and outward facing CNC set Cubic Zirconia (CZ) stones, inner diameter from 8mm to 10mm &amp; Cz Color: Clear  &amp;  Length: 8mm</v>
      </c>
      <c r="B223" s="57" t="str">
        <f>'Copy paste to Here'!C227</f>
        <v>USGSH35</v>
      </c>
      <c r="C223" s="57" t="s">
        <v>937</v>
      </c>
      <c r="D223" s="58">
        <f>Invoice!B227</f>
        <v>5</v>
      </c>
      <c r="E223" s="59">
        <f>'Shipping Invoice'!J227*$N$1</f>
        <v>15.02</v>
      </c>
      <c r="F223" s="59">
        <f t="shared" si="10"/>
        <v>75.099999999999994</v>
      </c>
      <c r="G223" s="60">
        <f t="shared" si="11"/>
        <v>309.86259999999999</v>
      </c>
      <c r="H223" s="63">
        <f t="shared" si="12"/>
        <v>1549.3129999999999</v>
      </c>
    </row>
    <row r="224" spans="1:8" s="62" customFormat="1" ht="48">
      <c r="A224" s="56" t="str">
        <f>IF((LEN('Copy paste to Here'!G228))&gt;5,((CONCATENATE('Copy paste to Here'!G228," &amp; ",'Copy paste to Here'!D228,"  &amp;  ",'Copy paste to Here'!E228))),"Empty Cell")</f>
        <v>High polished titanium G23 hinged segment ring, 1.2mm (16g) with double hoop rings and outward facing CNC set Cubic Zirconia (CZ) stones, inner diameter from 8mm to 10mm &amp; Cz Color: Clear  &amp;  Length: 10mm</v>
      </c>
      <c r="B224" s="57" t="str">
        <f>'Copy paste to Here'!C228</f>
        <v>USGSH35</v>
      </c>
      <c r="C224" s="57" t="s">
        <v>938</v>
      </c>
      <c r="D224" s="58">
        <f>Invoice!B228</f>
        <v>5</v>
      </c>
      <c r="E224" s="59">
        <f>'Shipping Invoice'!J228*$N$1</f>
        <v>15.98</v>
      </c>
      <c r="F224" s="59">
        <f t="shared" si="10"/>
        <v>79.900000000000006</v>
      </c>
      <c r="G224" s="60">
        <f t="shared" si="11"/>
        <v>329.66739999999999</v>
      </c>
      <c r="H224" s="63">
        <f t="shared" si="12"/>
        <v>1648.337</v>
      </c>
    </row>
    <row r="225" spans="1:8" s="62" customFormat="1" ht="36">
      <c r="A225" s="56" t="str">
        <f>IF((LEN('Copy paste to Here'!G229))&gt;5,((CONCATENATE('Copy paste to Here'!G229," &amp; ",'Copy paste to Here'!D229,"  &amp;  ",'Copy paste to Here'!E229))),"Empty Cell")</f>
        <v>High polished titanium G23 hinged segment ring, 1.2mm (16g) with Cubic Zirconia (CZ) stones between pyramid cut studs, inner diameter from 8mm to 10mm &amp; Cz Color: Clear  &amp;  Length: 8mm</v>
      </c>
      <c r="B225" s="57" t="str">
        <f>'Copy paste to Here'!C229</f>
        <v>USGSH44</v>
      </c>
      <c r="C225" s="57" t="s">
        <v>939</v>
      </c>
      <c r="D225" s="58">
        <f>Invoice!B229</f>
        <v>4</v>
      </c>
      <c r="E225" s="59">
        <f>'Shipping Invoice'!J229*$N$1</f>
        <v>10.95</v>
      </c>
      <c r="F225" s="59">
        <f t="shared" si="10"/>
        <v>43.8</v>
      </c>
      <c r="G225" s="60">
        <f t="shared" si="11"/>
        <v>225.89849999999998</v>
      </c>
      <c r="H225" s="63">
        <f t="shared" si="12"/>
        <v>903.59399999999994</v>
      </c>
    </row>
    <row r="226" spans="1:8" s="62" customFormat="1" ht="36">
      <c r="A226" s="56" t="str">
        <f>IF((LEN('Copy paste to Here'!G230))&gt;5,((CONCATENATE('Copy paste to Here'!G230," &amp; ",'Copy paste to Here'!D230,"  &amp;  ",'Copy paste to Here'!E230))),"Empty Cell")</f>
        <v>High polished titanium G23 hinged segment ring, 1.2mm (16g) with Cubic Zirconia (CZ) stones between pyramid cut studs, inner diameter from 8mm to 10mm &amp; Cz Color: Clear  &amp;  Length: 10mm</v>
      </c>
      <c r="B226" s="57" t="str">
        <f>'Copy paste to Here'!C230</f>
        <v>USGSH44</v>
      </c>
      <c r="C226" s="57" t="s">
        <v>940</v>
      </c>
      <c r="D226" s="58">
        <f>Invoice!B230</f>
        <v>4</v>
      </c>
      <c r="E226" s="59">
        <f>'Shipping Invoice'!J230*$N$1</f>
        <v>11.84</v>
      </c>
      <c r="F226" s="59">
        <f t="shared" si="10"/>
        <v>47.36</v>
      </c>
      <c r="G226" s="60">
        <f t="shared" si="11"/>
        <v>244.25919999999999</v>
      </c>
      <c r="H226" s="63">
        <f t="shared" si="12"/>
        <v>977.03679999999997</v>
      </c>
    </row>
    <row r="227" spans="1:8" s="62" customFormat="1" ht="36">
      <c r="A227" s="56" t="str">
        <f>IF((LEN('Copy paste to Here'!G231))&gt;5,((CONCATENATE('Copy paste to Here'!G231," &amp; ",'Copy paste to Here'!D231,"  &amp;  ",'Copy paste to Here'!E231))),"Empty Cell")</f>
        <v xml:space="preserve">PVD plated titanium G23 hinged segment ring, 1.2mm (16g) with double lines side facing CNC set Cubic Zirconia (CZ) stones at the side &amp; Color: High Polish 8mm  &amp;  </v>
      </c>
      <c r="B227" s="57" t="str">
        <f>'Copy paste to Here'!C231</f>
        <v>USGTSH26</v>
      </c>
      <c r="C227" s="57" t="s">
        <v>941</v>
      </c>
      <c r="D227" s="58">
        <f>Invoice!B231</f>
        <v>2</v>
      </c>
      <c r="E227" s="59">
        <f>'Shipping Invoice'!J231*$N$1</f>
        <v>21.39</v>
      </c>
      <c r="F227" s="59">
        <f t="shared" si="10"/>
        <v>42.78</v>
      </c>
      <c r="G227" s="60">
        <f t="shared" si="11"/>
        <v>441.27569999999997</v>
      </c>
      <c r="H227" s="63">
        <f t="shared" si="12"/>
        <v>882.55139999999994</v>
      </c>
    </row>
    <row r="228" spans="1:8" s="62" customFormat="1" ht="25.5">
      <c r="A228" s="56" t="str">
        <f>IF((LEN('Copy paste to Here'!G232))&gt;5,((CONCATENATE('Copy paste to Here'!G232," &amp; ",'Copy paste to Here'!D232,"  &amp;  ",'Copy paste to Here'!E232))),"Empty Cell")</f>
        <v xml:space="preserve">Titanium G23 hinged segment ring, 1.2mm (16g) with triple stacked rings design &amp; Length: 8mm  &amp;  </v>
      </c>
      <c r="B228" s="57" t="str">
        <f>'Copy paste to Here'!C232</f>
        <v>USGTSH37</v>
      </c>
      <c r="C228" s="57" t="s">
        <v>942</v>
      </c>
      <c r="D228" s="58">
        <f>Invoice!B232</f>
        <v>4</v>
      </c>
      <c r="E228" s="59">
        <f>'Shipping Invoice'!J232*$N$1</f>
        <v>9.27</v>
      </c>
      <c r="F228" s="59">
        <f t="shared" si="10"/>
        <v>37.08</v>
      </c>
      <c r="G228" s="60">
        <f t="shared" si="11"/>
        <v>191.24009999999998</v>
      </c>
      <c r="H228" s="63">
        <f t="shared" si="12"/>
        <v>764.96039999999994</v>
      </c>
    </row>
    <row r="229" spans="1:8" s="62" customFormat="1" ht="36">
      <c r="A229" s="56" t="str">
        <f>IF((LEN('Copy paste to Here'!G233))&gt;5,((CONCATENATE('Copy paste to Here'!G233," &amp; ",'Copy paste to Here'!D233,"  &amp;  ",'Copy paste to Here'!E233))),"Empty Cell")</f>
        <v xml:space="preserve">PVD plated titanium G23 hinged segment ring, 1.2mm (16g) with double hoop rings and outward facing CNC set Cubic Zirconia (CZ) stones &amp; Color: Gold 8mm  &amp;  </v>
      </c>
      <c r="B229" s="57" t="str">
        <f>'Copy paste to Here'!C233</f>
        <v>USGTSH38</v>
      </c>
      <c r="C229" s="57" t="s">
        <v>943</v>
      </c>
      <c r="D229" s="58">
        <f>Invoice!B233</f>
        <v>2</v>
      </c>
      <c r="E229" s="59">
        <f>'Shipping Invoice'!J233*$N$1</f>
        <v>20.67</v>
      </c>
      <c r="F229" s="59">
        <f t="shared" si="10"/>
        <v>41.34</v>
      </c>
      <c r="G229" s="60">
        <f t="shared" si="11"/>
        <v>426.4221</v>
      </c>
      <c r="H229" s="63">
        <f t="shared" si="12"/>
        <v>852.8442</v>
      </c>
    </row>
    <row r="230" spans="1:8" s="62" customFormat="1" ht="38.25">
      <c r="A230" s="56" t="str">
        <f>IF((LEN('Copy paste to Here'!G234))&gt;5,((CONCATENATE('Copy paste to Here'!G234," &amp; ",'Copy paste to Here'!D234,"  &amp;  ",'Copy paste to Here'!E234))),"Empty Cell")</f>
        <v xml:space="preserve">PVD plated titanium G23 hinged segment ring, 1.2mm (16g) with double hoop rings and outward facing CNC set Cubic Zirconia (CZ) stones &amp; Color: Gold 10mm  &amp;  </v>
      </c>
      <c r="B230" s="57" t="str">
        <f>'Copy paste to Here'!C234</f>
        <v>USGTSH38</v>
      </c>
      <c r="C230" s="57" t="s">
        <v>944</v>
      </c>
      <c r="D230" s="58">
        <f>Invoice!B234</f>
        <v>2</v>
      </c>
      <c r="E230" s="59">
        <f>'Shipping Invoice'!J234*$N$1</f>
        <v>22.63</v>
      </c>
      <c r="F230" s="59">
        <f t="shared" si="10"/>
        <v>45.26</v>
      </c>
      <c r="G230" s="60">
        <f t="shared" si="11"/>
        <v>466.85689999999994</v>
      </c>
      <c r="H230" s="63">
        <f t="shared" si="12"/>
        <v>933.71379999999988</v>
      </c>
    </row>
    <row r="231" spans="1:8" s="62" customFormat="1" ht="36">
      <c r="A231" s="56" t="str">
        <f>IF((LEN('Copy paste to Here'!G235))&gt;5,((CONCATENATE('Copy paste to Here'!G235," &amp; ",'Copy paste to Here'!D235,"  &amp;  ",'Copy paste to Here'!E235))),"Empty Cell")</f>
        <v>Anodized titanium G23 belly banana, 14g (1.6mm) with an 8mm bezel set jewel ball and an upper 5mm ball &amp; Length: 10mm  &amp;  Color: Gold</v>
      </c>
      <c r="B231" s="57" t="str">
        <f>'Copy paste to Here'!C235</f>
        <v>UTBN2CG</v>
      </c>
      <c r="C231" s="57" t="s">
        <v>864</v>
      </c>
      <c r="D231" s="58">
        <f>Invoice!B235</f>
        <v>15</v>
      </c>
      <c r="E231" s="59">
        <f>'Shipping Invoice'!J235*$N$1</f>
        <v>5.51</v>
      </c>
      <c r="F231" s="59">
        <f t="shared" si="10"/>
        <v>82.649999999999991</v>
      </c>
      <c r="G231" s="60">
        <f t="shared" si="11"/>
        <v>113.67129999999999</v>
      </c>
      <c r="H231" s="63">
        <f t="shared" si="12"/>
        <v>1705.0694999999998</v>
      </c>
    </row>
    <row r="232" spans="1:8" s="62" customFormat="1" ht="24">
      <c r="A232" s="56" t="str">
        <f>IF((LEN('Copy paste to Here'!G236))&gt;5,((CONCATENATE('Copy paste to Here'!G236," &amp; ",'Copy paste to Here'!D236,"  &amp;  ",'Copy paste to Here'!E236))),"Empty Cell")</f>
        <v xml:space="preserve">Pack of 10 pcs. of 4mm anodized surgical steel balls with threading 1.2mm (16g) &amp; Color: Gold  &amp;  </v>
      </c>
      <c r="B232" s="57" t="str">
        <f>'Copy paste to Here'!C236</f>
        <v>XBT4S</v>
      </c>
      <c r="C232" s="57" t="s">
        <v>866</v>
      </c>
      <c r="D232" s="58">
        <f>Invoice!B236</f>
        <v>1</v>
      </c>
      <c r="E232" s="59">
        <f>'Shipping Invoice'!J236*$N$1</f>
        <v>3.55</v>
      </c>
      <c r="F232" s="59">
        <f t="shared" si="10"/>
        <v>3.55</v>
      </c>
      <c r="G232" s="60">
        <f t="shared" si="11"/>
        <v>73.236499999999992</v>
      </c>
      <c r="H232" s="63">
        <f t="shared" si="12"/>
        <v>73.236499999999992</v>
      </c>
    </row>
    <row r="233" spans="1:8" s="62" customFormat="1" ht="24">
      <c r="A233" s="56" t="str">
        <f>IF((LEN('Copy paste to Here'!G237))&gt;5,((CONCATENATE('Copy paste to Here'!G237," &amp; ",'Copy paste to Here'!D237,"  &amp;  ",'Copy paste to Here'!E237))),"Empty Cell")</f>
        <v xml:space="preserve">Pack of 10 pcs. of 4mm high polished surgical steel cones - threading 1.2mm (16g) &amp;   &amp;  </v>
      </c>
      <c r="B233" s="57" t="str">
        <f>'Copy paste to Here'!C237</f>
        <v>XCN4S</v>
      </c>
      <c r="C233" s="57" t="s">
        <v>868</v>
      </c>
      <c r="D233" s="58">
        <f>Invoice!B237</f>
        <v>5</v>
      </c>
      <c r="E233" s="59">
        <f>'Shipping Invoice'!J237*$N$1</f>
        <v>1.1200000000000001</v>
      </c>
      <c r="F233" s="59">
        <f t="shared" si="10"/>
        <v>5.6000000000000005</v>
      </c>
      <c r="G233" s="60">
        <f t="shared" si="11"/>
        <v>23.105600000000003</v>
      </c>
      <c r="H233" s="63">
        <f t="shared" si="12"/>
        <v>115.52800000000002</v>
      </c>
    </row>
    <row r="234" spans="1:8" s="62" customFormat="1" ht="24">
      <c r="A234" s="56" t="str">
        <f>IF((LEN('Copy paste to Here'!G238))&gt;5,((CONCATENATE('Copy paste to Here'!G238," &amp; ",'Copy paste to Here'!D238,"  &amp;  ",'Copy paste to Here'!E238))),"Empty Cell")</f>
        <v xml:space="preserve">Pack of 10 pcs. of 5mm surgical steel cones with 1.2mm threading (16g) &amp;   &amp;  </v>
      </c>
      <c r="B234" s="57" t="str">
        <f>'Copy paste to Here'!C238</f>
        <v>XCN5S</v>
      </c>
      <c r="C234" s="57" t="s">
        <v>870</v>
      </c>
      <c r="D234" s="58">
        <f>Invoice!B238</f>
        <v>5</v>
      </c>
      <c r="E234" s="59">
        <f>'Shipping Invoice'!J238*$N$1</f>
        <v>1.41</v>
      </c>
      <c r="F234" s="59">
        <f t="shared" si="10"/>
        <v>7.05</v>
      </c>
      <c r="G234" s="60">
        <f t="shared" si="11"/>
        <v>29.088299999999997</v>
      </c>
      <c r="H234" s="63">
        <f t="shared" si="12"/>
        <v>145.44149999999999</v>
      </c>
    </row>
    <row r="235" spans="1:8" s="62" customFormat="1" ht="24">
      <c r="A235" s="56" t="str">
        <f>IF((LEN('Copy paste to Here'!G239))&gt;5,((CONCATENATE('Copy paste to Here'!G239," &amp; ",'Copy paste to Here'!D239,"  &amp;  ",'Copy paste to Here'!E239))),"Empty Cell")</f>
        <v xml:space="preserve">Pack of 10 pcs. of 3mm anodized surgical steel cones with threading 1.2mm (16g) &amp; Color: Black  &amp;  </v>
      </c>
      <c r="B235" s="57" t="str">
        <f>'Copy paste to Here'!C239</f>
        <v>XCNT3S</v>
      </c>
      <c r="C235" s="57" t="s">
        <v>872</v>
      </c>
      <c r="D235" s="58">
        <f>Invoice!B239</f>
        <v>1</v>
      </c>
      <c r="E235" s="59">
        <f>'Shipping Invoice'!J239*$N$1</f>
        <v>3.46</v>
      </c>
      <c r="F235" s="59">
        <f t="shared" si="10"/>
        <v>3.46</v>
      </c>
      <c r="G235" s="60">
        <f t="shared" si="11"/>
        <v>71.379799999999989</v>
      </c>
      <c r="H235" s="63">
        <f t="shared" si="12"/>
        <v>71.379799999999989</v>
      </c>
    </row>
    <row r="236" spans="1:8" s="62" customFormat="1" ht="24">
      <c r="A236" s="56" t="str">
        <f>IF((LEN('Copy paste to Here'!G240))&gt;5,((CONCATENATE('Copy paste to Here'!G240," &amp; ",'Copy paste to Here'!D240,"  &amp;  ",'Copy paste to Here'!E240))),"Empty Cell")</f>
        <v xml:space="preserve">Pack of 10 pcs. of 3mm anodized surgical steel cones with threading 1.2mm (16g) &amp; Color: Blue  &amp;  </v>
      </c>
      <c r="B236" s="57" t="str">
        <f>'Copy paste to Here'!C240</f>
        <v>XCNT3S</v>
      </c>
      <c r="C236" s="57" t="s">
        <v>872</v>
      </c>
      <c r="D236" s="58">
        <f>Invoice!B240</f>
        <v>1</v>
      </c>
      <c r="E236" s="59">
        <f>'Shipping Invoice'!J240*$N$1</f>
        <v>3.46</v>
      </c>
      <c r="F236" s="59">
        <f t="shared" si="10"/>
        <v>3.46</v>
      </c>
      <c r="G236" s="60">
        <f t="shared" si="11"/>
        <v>71.379799999999989</v>
      </c>
      <c r="H236" s="63">
        <f t="shared" si="12"/>
        <v>71.379799999999989</v>
      </c>
    </row>
    <row r="237" spans="1:8" s="62" customFormat="1" ht="24">
      <c r="A237" s="56" t="str">
        <f>IF((LEN('Copy paste to Here'!G241))&gt;5,((CONCATENATE('Copy paste to Here'!G241," &amp; ",'Copy paste to Here'!D241,"  &amp;  ",'Copy paste to Here'!E241))),"Empty Cell")</f>
        <v xml:space="preserve">Pack of 10 pcs. of 3mm anodized surgical steel cones with threading 1.2mm (16g) &amp; Color: Rainbow  &amp;  </v>
      </c>
      <c r="B237" s="57" t="str">
        <f>'Copy paste to Here'!C241</f>
        <v>XCNT3S</v>
      </c>
      <c r="C237" s="57" t="s">
        <v>872</v>
      </c>
      <c r="D237" s="58">
        <f>Invoice!B241</f>
        <v>1</v>
      </c>
      <c r="E237" s="59">
        <f>'Shipping Invoice'!J241*$N$1</f>
        <v>3.46</v>
      </c>
      <c r="F237" s="59">
        <f t="shared" si="10"/>
        <v>3.46</v>
      </c>
      <c r="G237" s="60">
        <f t="shared" si="11"/>
        <v>71.379799999999989</v>
      </c>
      <c r="H237" s="63">
        <f t="shared" si="12"/>
        <v>71.379799999999989</v>
      </c>
    </row>
    <row r="238" spans="1:8" s="62" customFormat="1" ht="24">
      <c r="A238" s="56" t="str">
        <f>IF((LEN('Copy paste to Here'!G242))&gt;5,((CONCATENATE('Copy paste to Here'!G242," &amp; ",'Copy paste to Here'!D242,"  &amp;  ",'Copy paste to Here'!E242))),"Empty Cell")</f>
        <v xml:space="preserve">Pack of 10 pcs. of 3mm anodized surgical steel cones with threading 1.2mm (16g) &amp; Color: Gold  &amp;  </v>
      </c>
      <c r="B238" s="57" t="str">
        <f>'Copy paste to Here'!C242</f>
        <v>XCNT3S</v>
      </c>
      <c r="C238" s="57" t="s">
        <v>872</v>
      </c>
      <c r="D238" s="58">
        <f>Invoice!B242</f>
        <v>2</v>
      </c>
      <c r="E238" s="59">
        <f>'Shipping Invoice'!J242*$N$1</f>
        <v>3.46</v>
      </c>
      <c r="F238" s="59">
        <f t="shared" si="10"/>
        <v>6.92</v>
      </c>
      <c r="G238" s="60">
        <f t="shared" si="11"/>
        <v>71.379799999999989</v>
      </c>
      <c r="H238" s="63">
        <f t="shared" si="12"/>
        <v>142.75959999999998</v>
      </c>
    </row>
    <row r="239" spans="1:8" s="62" customFormat="1" ht="24">
      <c r="A239" s="56" t="str">
        <f>IF((LEN('Copy paste to Here'!G243))&gt;5,((CONCATENATE('Copy paste to Here'!G243," &amp; ",'Copy paste to Here'!D243,"  &amp;  ",'Copy paste to Here'!E243))),"Empty Cell")</f>
        <v xml:space="preserve">Pack of 10 pcs. of 4mm anodized surgical steel cones with threading 1.2mm (16g) &amp; Color: Black  &amp;  </v>
      </c>
      <c r="B239" s="57" t="str">
        <f>'Copy paste to Here'!C243</f>
        <v>XCNT4S</v>
      </c>
      <c r="C239" s="57" t="s">
        <v>874</v>
      </c>
      <c r="D239" s="58">
        <f>Invoice!B243</f>
        <v>1</v>
      </c>
      <c r="E239" s="59">
        <f>'Shipping Invoice'!J243*$N$1</f>
        <v>3.5</v>
      </c>
      <c r="F239" s="59">
        <f t="shared" si="10"/>
        <v>3.5</v>
      </c>
      <c r="G239" s="60">
        <f t="shared" si="11"/>
        <v>72.204999999999998</v>
      </c>
      <c r="H239" s="63">
        <f t="shared" si="12"/>
        <v>72.204999999999998</v>
      </c>
    </row>
    <row r="240" spans="1:8" s="62" customFormat="1" ht="24">
      <c r="A240" s="56" t="str">
        <f>IF((LEN('Copy paste to Here'!G244))&gt;5,((CONCATENATE('Copy paste to Here'!G244," &amp; ",'Copy paste to Here'!D244,"  &amp;  ",'Copy paste to Here'!E244))),"Empty Cell")</f>
        <v xml:space="preserve">Pack of 10 pcs. of 4mm anodized surgical steel cones with threading 1.2mm (16g) &amp; Color: Blue  &amp;  </v>
      </c>
      <c r="B240" s="57" t="str">
        <f>'Copy paste to Here'!C244</f>
        <v>XCNT4S</v>
      </c>
      <c r="C240" s="57" t="s">
        <v>874</v>
      </c>
      <c r="D240" s="58">
        <f>Invoice!B244</f>
        <v>1</v>
      </c>
      <c r="E240" s="59">
        <f>'Shipping Invoice'!J244*$N$1</f>
        <v>3.5</v>
      </c>
      <c r="F240" s="59">
        <f t="shared" si="10"/>
        <v>3.5</v>
      </c>
      <c r="G240" s="60">
        <f t="shared" si="11"/>
        <v>72.204999999999998</v>
      </c>
      <c r="H240" s="63">
        <f t="shared" si="12"/>
        <v>72.204999999999998</v>
      </c>
    </row>
    <row r="241" spans="1:8" s="62" customFormat="1" ht="24">
      <c r="A241" s="56" t="str">
        <f>IF((LEN('Copy paste to Here'!G245))&gt;5,((CONCATENATE('Copy paste to Here'!G245," &amp; ",'Copy paste to Here'!D245,"  &amp;  ",'Copy paste to Here'!E245))),"Empty Cell")</f>
        <v xml:space="preserve">Pack of 10 pcs. of 4mm anodized surgical steel cones with threading 1.2mm (16g) &amp; Color: Rainbow  &amp;  </v>
      </c>
      <c r="B241" s="57" t="str">
        <f>'Copy paste to Here'!C245</f>
        <v>XCNT4S</v>
      </c>
      <c r="C241" s="57" t="s">
        <v>874</v>
      </c>
      <c r="D241" s="58">
        <f>Invoice!B245</f>
        <v>1</v>
      </c>
      <c r="E241" s="59">
        <f>'Shipping Invoice'!J245*$N$1</f>
        <v>3.5</v>
      </c>
      <c r="F241" s="59">
        <f t="shared" si="10"/>
        <v>3.5</v>
      </c>
      <c r="G241" s="60">
        <f t="shared" si="11"/>
        <v>72.204999999999998</v>
      </c>
      <c r="H241" s="63">
        <f t="shared" si="12"/>
        <v>72.204999999999998</v>
      </c>
    </row>
    <row r="242" spans="1:8" s="62" customFormat="1" ht="24">
      <c r="A242" s="56" t="str">
        <f>IF((LEN('Copy paste to Here'!G246))&gt;5,((CONCATENATE('Copy paste to Here'!G246," &amp; ",'Copy paste to Here'!D246,"  &amp;  ",'Copy paste to Here'!E246))),"Empty Cell")</f>
        <v xml:space="preserve">Pack of 10 pcs. of 5mm anodized surgical steel cones - threading, 16g (1.2mm) &amp; Color: Black  &amp;  </v>
      </c>
      <c r="B242" s="57" t="str">
        <f>'Copy paste to Here'!C246</f>
        <v>XCNT5S</v>
      </c>
      <c r="C242" s="57" t="s">
        <v>876</v>
      </c>
      <c r="D242" s="58">
        <f>Invoice!B246</f>
        <v>1</v>
      </c>
      <c r="E242" s="59">
        <f>'Shipping Invoice'!J246*$N$1</f>
        <v>4.12</v>
      </c>
      <c r="F242" s="59">
        <f t="shared" si="10"/>
        <v>4.12</v>
      </c>
      <c r="G242" s="60">
        <f t="shared" si="11"/>
        <v>84.995599999999996</v>
      </c>
      <c r="H242" s="63">
        <f t="shared" si="12"/>
        <v>84.995599999999996</v>
      </c>
    </row>
    <row r="243" spans="1:8" s="62" customFormat="1" ht="24">
      <c r="A243" s="56" t="str">
        <f>IF((LEN('Copy paste to Here'!G247))&gt;5,((CONCATENATE('Copy paste to Here'!G247," &amp; ",'Copy paste to Here'!D247,"  &amp;  ",'Copy paste to Here'!E247))),"Empty Cell")</f>
        <v xml:space="preserve">Pack of 10 pcs. of 5mm anodized surgical steel cones - threading, 16g (1.2mm) &amp; Color: Rainbow  &amp;  </v>
      </c>
      <c r="B243" s="57" t="str">
        <f>'Copy paste to Here'!C247</f>
        <v>XCNT5S</v>
      </c>
      <c r="C243" s="57" t="s">
        <v>876</v>
      </c>
      <c r="D243" s="58">
        <f>Invoice!B247</f>
        <v>1</v>
      </c>
      <c r="E243" s="59">
        <f>'Shipping Invoice'!J247*$N$1</f>
        <v>4.12</v>
      </c>
      <c r="F243" s="59">
        <f t="shared" si="10"/>
        <v>4.12</v>
      </c>
      <c r="G243" s="60">
        <f t="shared" si="11"/>
        <v>84.995599999999996</v>
      </c>
      <c r="H243" s="63">
        <f t="shared" si="12"/>
        <v>84.995599999999996</v>
      </c>
    </row>
    <row r="244" spans="1:8" s="62" customFormat="1" ht="24">
      <c r="A244" s="56" t="str">
        <f>IF((LEN('Copy paste to Here'!G248))&gt;5,((CONCATENATE('Copy paste to Here'!G248," &amp; ",'Copy paste to Here'!D248,"  &amp;  ",'Copy paste to Here'!E248))),"Empty Cell")</f>
        <v xml:space="preserve">Pack of 10 pcs. of 3mm high polished surgical steel cones with threading 1.2mm (16g) &amp;   &amp;  </v>
      </c>
      <c r="B244" s="57" t="str">
        <f>'Copy paste to Here'!C248</f>
        <v>XCON3</v>
      </c>
      <c r="C244" s="57" t="s">
        <v>878</v>
      </c>
      <c r="D244" s="58">
        <f>Invoice!B248</f>
        <v>5</v>
      </c>
      <c r="E244" s="59">
        <f>'Shipping Invoice'!J248*$N$1</f>
        <v>1.07</v>
      </c>
      <c r="F244" s="59">
        <f t="shared" si="10"/>
        <v>5.3500000000000005</v>
      </c>
      <c r="G244" s="60">
        <f t="shared" si="11"/>
        <v>22.074100000000001</v>
      </c>
      <c r="H244" s="63">
        <f t="shared" si="12"/>
        <v>110.37050000000001</v>
      </c>
    </row>
    <row r="245" spans="1:8" s="62" customFormat="1" ht="24">
      <c r="A245" s="56" t="str">
        <f>IF((LEN('Copy paste to Here'!G249))&gt;5,((CONCATENATE('Copy paste to Here'!G249," &amp; ",'Copy paste to Here'!D249,"  &amp;  ",'Copy paste to Here'!E249))),"Empty Cell")</f>
        <v xml:space="preserve">Pack of 10 pcs. of 3mm acrylic glow in the dark balls with threading 1.2mm (16g) &amp; Color: Clear  &amp;  </v>
      </c>
      <c r="B245" s="57" t="str">
        <f>'Copy paste to Here'!C249</f>
        <v>XGLB3</v>
      </c>
      <c r="C245" s="57" t="s">
        <v>880</v>
      </c>
      <c r="D245" s="58">
        <f>Invoice!B249</f>
        <v>5</v>
      </c>
      <c r="E245" s="59">
        <f>'Shipping Invoice'!J249*$N$1</f>
        <v>1.1399999999999999</v>
      </c>
      <c r="F245" s="59">
        <f t="shared" si="10"/>
        <v>5.6999999999999993</v>
      </c>
      <c r="G245" s="60">
        <f t="shared" si="11"/>
        <v>23.518199999999997</v>
      </c>
      <c r="H245" s="63">
        <f t="shared" si="12"/>
        <v>117.59099999999998</v>
      </c>
    </row>
    <row r="246" spans="1:8" s="62" customFormat="1" ht="24">
      <c r="A246" s="56" t="str">
        <f>IF((LEN('Copy paste to Here'!G250))&gt;5,((CONCATENATE('Copy paste to Here'!G250," &amp; ",'Copy paste to Here'!D250,"  &amp;  ",'Copy paste to Here'!E250))),"Empty Cell")</f>
        <v xml:space="preserve">Pack of 10 pcs. of 5mm acrylic glow in the dark balls with 1.6mm (14g) threading &amp; Color: Clear  &amp;  </v>
      </c>
      <c r="B246" s="57" t="str">
        <f>'Copy paste to Here'!C250</f>
        <v>XGLB5</v>
      </c>
      <c r="C246" s="57" t="s">
        <v>882</v>
      </c>
      <c r="D246" s="58">
        <f>Invoice!B250</f>
        <v>2</v>
      </c>
      <c r="E246" s="59">
        <f>'Shipping Invoice'!J250*$N$1</f>
        <v>1.1399999999999999</v>
      </c>
      <c r="F246" s="59">
        <f t="shared" si="10"/>
        <v>2.2799999999999998</v>
      </c>
      <c r="G246" s="60">
        <f t="shared" si="11"/>
        <v>23.518199999999997</v>
      </c>
      <c r="H246" s="63">
        <f t="shared" si="12"/>
        <v>47.036399999999993</v>
      </c>
    </row>
    <row r="247" spans="1:8" s="62" customFormat="1" ht="24">
      <c r="A247" s="56" t="str">
        <f>IF((LEN('Copy paste to Here'!G251))&gt;5,((CONCATENATE('Copy paste to Here'!G251," &amp; ",'Copy paste to Here'!D251,"  &amp;  ",'Copy paste to Here'!E251))),"Empty Cell")</f>
        <v xml:space="preserve">Pack of 10 pcs. of 3mm surgical steel half jewel balls with bezel set crystal with 1.2mm threading (16g) &amp; Crystal Color: Clear  &amp;  </v>
      </c>
      <c r="B247" s="57" t="str">
        <f>'Copy paste to Here'!C251</f>
        <v>XHJB3</v>
      </c>
      <c r="C247" s="57" t="s">
        <v>884</v>
      </c>
      <c r="D247" s="58">
        <f>Invoice!B251</f>
        <v>5</v>
      </c>
      <c r="E247" s="59">
        <f>'Shipping Invoice'!J251*$N$1</f>
        <v>6.6</v>
      </c>
      <c r="F247" s="59">
        <f t="shared" si="10"/>
        <v>33</v>
      </c>
      <c r="G247" s="60">
        <f t="shared" si="11"/>
        <v>136.15799999999999</v>
      </c>
      <c r="H247" s="63">
        <f t="shared" si="12"/>
        <v>680.79</v>
      </c>
    </row>
    <row r="248" spans="1:8" s="62" customFormat="1" ht="24">
      <c r="A248" s="56" t="str">
        <f>IF((LEN('Copy paste to Here'!G252))&gt;5,((CONCATENATE('Copy paste to Here'!G252," &amp; ",'Copy paste to Here'!D252,"  &amp;  ",'Copy paste to Here'!E252))),"Empty Cell")</f>
        <v xml:space="preserve">Pack of 10 pcs. of 3mm surgical steel half jewel balls with bezel set crystal with 1.2mm threading (16g) &amp; Crystal Color: AB  &amp;  </v>
      </c>
      <c r="B248" s="57" t="str">
        <f>'Copy paste to Here'!C252</f>
        <v>XHJB3</v>
      </c>
      <c r="C248" s="57" t="s">
        <v>884</v>
      </c>
      <c r="D248" s="58">
        <f>Invoice!B252</f>
        <v>2</v>
      </c>
      <c r="E248" s="59">
        <f>'Shipping Invoice'!J252*$N$1</f>
        <v>6.6</v>
      </c>
      <c r="F248" s="59">
        <f t="shared" si="10"/>
        <v>13.2</v>
      </c>
      <c r="G248" s="60">
        <f t="shared" si="11"/>
        <v>136.15799999999999</v>
      </c>
      <c r="H248" s="63">
        <f t="shared" si="12"/>
        <v>272.31599999999997</v>
      </c>
    </row>
    <row r="249" spans="1:8" s="62" customFormat="1" ht="36">
      <c r="A249" s="56" t="str">
        <f>IF((LEN('Copy paste to Here'!G253))&gt;5,((CONCATENATE('Copy paste to Here'!G253," &amp; ",'Copy paste to Here'!D253,"  &amp;  ",'Copy paste to Here'!E253))),"Empty Cell")</f>
        <v xml:space="preserve">Pack of 10 pcs. of 3mm surgical steel half jewel balls with bezel set crystal with 1.2mm threading (16g) &amp; Crystal Color: Light Sapphire  &amp;  </v>
      </c>
      <c r="B249" s="57" t="str">
        <f>'Copy paste to Here'!C253</f>
        <v>XHJB3</v>
      </c>
      <c r="C249" s="57" t="s">
        <v>884</v>
      </c>
      <c r="D249" s="58">
        <f>Invoice!B253</f>
        <v>1</v>
      </c>
      <c r="E249" s="59">
        <f>'Shipping Invoice'!J253*$N$1</f>
        <v>6.6</v>
      </c>
      <c r="F249" s="59">
        <f t="shared" si="10"/>
        <v>6.6</v>
      </c>
      <c r="G249" s="60">
        <f t="shared" si="11"/>
        <v>136.15799999999999</v>
      </c>
      <c r="H249" s="63">
        <f t="shared" si="12"/>
        <v>136.15799999999999</v>
      </c>
    </row>
    <row r="250" spans="1:8" s="62" customFormat="1" ht="36">
      <c r="A250" s="56" t="str">
        <f>IF((LEN('Copy paste to Here'!G254))&gt;5,((CONCATENATE('Copy paste to Here'!G254," &amp; ",'Copy paste to Here'!D254,"  &amp;  ",'Copy paste to Here'!E254))),"Empty Cell")</f>
        <v xml:space="preserve">Pack of 10 pcs. of 3mm surgical steel half jewel balls with bezel set crystal with 1.2mm threading (16g) &amp; Crystal Color: Emerald  &amp;  </v>
      </c>
      <c r="B250" s="57" t="str">
        <f>'Copy paste to Here'!C254</f>
        <v>XHJB3</v>
      </c>
      <c r="C250" s="57" t="s">
        <v>884</v>
      </c>
      <c r="D250" s="58">
        <f>Invoice!B254</f>
        <v>1</v>
      </c>
      <c r="E250" s="59">
        <f>'Shipping Invoice'!J254*$N$1</f>
        <v>6.6</v>
      </c>
      <c r="F250" s="59">
        <f t="shared" si="10"/>
        <v>6.6</v>
      </c>
      <c r="G250" s="60">
        <f t="shared" si="11"/>
        <v>136.15799999999999</v>
      </c>
      <c r="H250" s="63">
        <f t="shared" si="12"/>
        <v>136.15799999999999</v>
      </c>
    </row>
    <row r="251" spans="1:8" s="62" customFormat="1" ht="24">
      <c r="A251" s="56" t="str">
        <f>IF((LEN('Copy paste to Here'!G255))&gt;5,((CONCATENATE('Copy paste to Here'!G255," &amp; ",'Copy paste to Here'!D255,"  &amp;  ",'Copy paste to Here'!E255))),"Empty Cell")</f>
        <v xml:space="preserve">Pack of 10 pcs. of surgical steel balls with tiny 2.5mm bezel set crystals with 1.2mm threading (16g) &amp; Crystal Color: Clear  &amp;  </v>
      </c>
      <c r="B251" s="57" t="str">
        <f>'Copy paste to Here'!C255</f>
        <v>XJB25</v>
      </c>
      <c r="C251" s="57" t="s">
        <v>886</v>
      </c>
      <c r="D251" s="58">
        <f>Invoice!B255</f>
        <v>2</v>
      </c>
      <c r="E251" s="59">
        <f>'Shipping Invoice'!J255*$N$1</f>
        <v>5.81</v>
      </c>
      <c r="F251" s="59">
        <f t="shared" si="10"/>
        <v>11.62</v>
      </c>
      <c r="G251" s="60">
        <f t="shared" si="11"/>
        <v>119.86029999999998</v>
      </c>
      <c r="H251" s="63">
        <f t="shared" si="12"/>
        <v>239.72059999999996</v>
      </c>
    </row>
    <row r="252" spans="1:8" s="62" customFormat="1" ht="36">
      <c r="A252" s="56" t="str">
        <f>IF((LEN('Copy paste to Here'!G256))&gt;5,((CONCATENATE('Copy paste to Here'!G256," &amp; ",'Copy paste to Here'!D256,"  &amp;  ",'Copy paste to Here'!E256))),"Empty Cell")</f>
        <v xml:space="preserve">Pack of 10 pcs. of 3mm high polished surgical steel balls with bezel set crystal and with 1.2mm (16g) threading &amp; Crystal Color: AB  &amp;  </v>
      </c>
      <c r="B252" s="57" t="str">
        <f>'Copy paste to Here'!C256</f>
        <v>XJB3</v>
      </c>
      <c r="C252" s="57" t="s">
        <v>888</v>
      </c>
      <c r="D252" s="58">
        <f>Invoice!B256</f>
        <v>1</v>
      </c>
      <c r="E252" s="59">
        <f>'Shipping Invoice'!J256*$N$1</f>
        <v>4.28</v>
      </c>
      <c r="F252" s="59">
        <f t="shared" si="10"/>
        <v>4.28</v>
      </c>
      <c r="G252" s="60">
        <f t="shared" si="11"/>
        <v>88.296400000000006</v>
      </c>
      <c r="H252" s="63">
        <f t="shared" si="12"/>
        <v>88.296400000000006</v>
      </c>
    </row>
    <row r="253" spans="1:8" s="62" customFormat="1" ht="36">
      <c r="A253" s="56" t="str">
        <f>IF((LEN('Copy paste to Here'!G257))&gt;5,((CONCATENATE('Copy paste to Here'!G257," &amp; ",'Copy paste to Here'!D257,"  &amp;  ",'Copy paste to Here'!E257))),"Empty Cell")</f>
        <v xml:space="preserve">Pack of 10 pcs. of 3mm high polished surgical steel balls with bezel set crystal and with 1.2mm (16g) threading &amp; Crystal Color: Sapphire  &amp;  </v>
      </c>
      <c r="B253" s="57" t="str">
        <f>'Copy paste to Here'!C257</f>
        <v>XJB3</v>
      </c>
      <c r="C253" s="57" t="s">
        <v>888</v>
      </c>
      <c r="D253" s="58">
        <f>Invoice!B257</f>
        <v>1</v>
      </c>
      <c r="E253" s="59">
        <f>'Shipping Invoice'!J257*$N$1</f>
        <v>4.28</v>
      </c>
      <c r="F253" s="59">
        <f t="shared" si="10"/>
        <v>4.28</v>
      </c>
      <c r="G253" s="60">
        <f t="shared" si="11"/>
        <v>88.296400000000006</v>
      </c>
      <c r="H253" s="63">
        <f t="shared" si="12"/>
        <v>88.296400000000006</v>
      </c>
    </row>
    <row r="254" spans="1:8" s="62" customFormat="1" ht="36">
      <c r="A254" s="56" t="str">
        <f>IF((LEN('Copy paste to Here'!G258))&gt;5,((CONCATENATE('Copy paste to Here'!G258," &amp; ",'Copy paste to Here'!D258,"  &amp;  ",'Copy paste to Here'!E258))),"Empty Cell")</f>
        <v xml:space="preserve">Pack of 10 pcs. of 3mm high polished surgical steel balls with bezel set crystal and with 1.2mm (16g) threading &amp; Crystal Color: Emerald  &amp;  </v>
      </c>
      <c r="B254" s="57" t="str">
        <f>'Copy paste to Here'!C258</f>
        <v>XJB3</v>
      </c>
      <c r="C254" s="57" t="s">
        <v>888</v>
      </c>
      <c r="D254" s="58">
        <f>Invoice!B258</f>
        <v>1</v>
      </c>
      <c r="E254" s="59">
        <f>'Shipping Invoice'!J258*$N$1</f>
        <v>4.28</v>
      </c>
      <c r="F254" s="59">
        <f t="shared" si="10"/>
        <v>4.28</v>
      </c>
      <c r="G254" s="60">
        <f t="shared" si="11"/>
        <v>88.296400000000006</v>
      </c>
      <c r="H254" s="63">
        <f t="shared" si="12"/>
        <v>88.296400000000006</v>
      </c>
    </row>
    <row r="255" spans="1:8" s="62" customFormat="1" ht="36">
      <c r="A255" s="56" t="str">
        <f>IF((LEN('Copy paste to Here'!G259))&gt;5,((CONCATENATE('Copy paste to Here'!G259," &amp; ",'Copy paste to Here'!D259,"  &amp;  ",'Copy paste to Here'!E259))),"Empty Cell")</f>
        <v xml:space="preserve">Pack of 10 pcs. of 3mm high polished surgical steel balls with bezel set crystal and with 1.2mm (16g) threading &amp; Crystal Color: Peridot  &amp;  </v>
      </c>
      <c r="B255" s="57" t="str">
        <f>'Copy paste to Here'!C259</f>
        <v>XJB3</v>
      </c>
      <c r="C255" s="57" t="s">
        <v>888</v>
      </c>
      <c r="D255" s="58">
        <f>Invoice!B259</f>
        <v>1</v>
      </c>
      <c r="E255" s="59">
        <f>'Shipping Invoice'!J259*$N$1</f>
        <v>4.28</v>
      </c>
      <c r="F255" s="59">
        <f t="shared" si="10"/>
        <v>4.28</v>
      </c>
      <c r="G255" s="60">
        <f t="shared" si="11"/>
        <v>88.296400000000006</v>
      </c>
      <c r="H255" s="63">
        <f t="shared" si="12"/>
        <v>88.296400000000006</v>
      </c>
    </row>
    <row r="256" spans="1:8" s="62" customFormat="1" ht="36">
      <c r="A256" s="56" t="str">
        <f>IF((LEN('Copy paste to Here'!G260))&gt;5,((CONCATENATE('Copy paste to Here'!G260," &amp; ",'Copy paste to Here'!D260,"  &amp;  ",'Copy paste to Here'!E260))),"Empty Cell")</f>
        <v xml:space="preserve">Pack of 10 pcs. of 4mm high polished surgical steel balls with bezel set crystal and with 1.6mm (14g) threading &amp; Crystal Color: Jet  &amp;  </v>
      </c>
      <c r="B256" s="57" t="str">
        <f>'Copy paste to Here'!C260</f>
        <v>XJB4</v>
      </c>
      <c r="C256" s="57" t="s">
        <v>890</v>
      </c>
      <c r="D256" s="58">
        <f>Invoice!B260</f>
        <v>1</v>
      </c>
      <c r="E256" s="59">
        <f>'Shipping Invoice'!J260*$N$1</f>
        <v>4.28</v>
      </c>
      <c r="F256" s="59">
        <f t="shared" si="10"/>
        <v>4.28</v>
      </c>
      <c r="G256" s="60">
        <f t="shared" si="11"/>
        <v>88.296400000000006</v>
      </c>
      <c r="H256" s="63">
        <f t="shared" si="12"/>
        <v>88.296400000000006</v>
      </c>
    </row>
    <row r="257" spans="1:8" s="62" customFormat="1" ht="36">
      <c r="A257" s="56" t="str">
        <f>IF((LEN('Copy paste to Here'!G261))&gt;5,((CONCATENATE('Copy paste to Here'!G261," &amp; ",'Copy paste to Here'!D261,"  &amp;  ",'Copy paste to Here'!E261))),"Empty Cell")</f>
        <v xml:space="preserve">Pack of 10 pcs. of 4mm high polished surgical steel balls with bezel set crystal and with 1.6mm (14g) threading &amp; Crystal Color: Light Siam  &amp;  </v>
      </c>
      <c r="B257" s="57" t="str">
        <f>'Copy paste to Here'!C261</f>
        <v>XJB4</v>
      </c>
      <c r="C257" s="57" t="s">
        <v>890</v>
      </c>
      <c r="D257" s="58">
        <f>Invoice!B261</f>
        <v>1</v>
      </c>
      <c r="E257" s="59">
        <f>'Shipping Invoice'!J261*$N$1</f>
        <v>4.28</v>
      </c>
      <c r="F257" s="59">
        <f t="shared" si="10"/>
        <v>4.28</v>
      </c>
      <c r="G257" s="60">
        <f t="shared" si="11"/>
        <v>88.296400000000006</v>
      </c>
      <c r="H257" s="63">
        <f t="shared" si="12"/>
        <v>88.296400000000006</v>
      </c>
    </row>
    <row r="258" spans="1:8" s="62" customFormat="1" ht="36">
      <c r="A258" s="56" t="str">
        <f>IF((LEN('Copy paste to Here'!G262))&gt;5,((CONCATENATE('Copy paste to Here'!G262," &amp; ",'Copy paste to Here'!D262,"  &amp;  ",'Copy paste to Here'!E262))),"Empty Cell")</f>
        <v xml:space="preserve">Pack of 10 pcs. of 4mm high polished surgical steel balls with bezel set crystal and with 1.6mm (14g) threading &amp; Crystal Color: Emerald  &amp;  </v>
      </c>
      <c r="B258" s="57" t="str">
        <f>'Copy paste to Here'!C262</f>
        <v>XJB4</v>
      </c>
      <c r="C258" s="57" t="s">
        <v>890</v>
      </c>
      <c r="D258" s="58">
        <f>Invoice!B262</f>
        <v>1</v>
      </c>
      <c r="E258" s="59">
        <f>'Shipping Invoice'!J262*$N$1</f>
        <v>4.28</v>
      </c>
      <c r="F258" s="59">
        <f t="shared" si="10"/>
        <v>4.28</v>
      </c>
      <c r="G258" s="60">
        <f t="shared" si="11"/>
        <v>88.296400000000006</v>
      </c>
      <c r="H258" s="63">
        <f t="shared" si="12"/>
        <v>88.296400000000006</v>
      </c>
    </row>
    <row r="259" spans="1:8" s="62" customFormat="1" ht="36">
      <c r="A259" s="56" t="str">
        <f>IF((LEN('Copy paste to Here'!G263))&gt;5,((CONCATENATE('Copy paste to Here'!G263," &amp; ",'Copy paste to Here'!D263,"  &amp;  ",'Copy paste to Here'!E263))),"Empty Cell")</f>
        <v xml:space="preserve">Pack of 10 pcs. of 4mm high polished surgical steel balls with bezel set crystal and with 1.6mm (14g) threading &amp; Crystal Color: Peridot  &amp;  </v>
      </c>
      <c r="B259" s="57" t="str">
        <f>'Copy paste to Here'!C263</f>
        <v>XJB4</v>
      </c>
      <c r="C259" s="57" t="s">
        <v>890</v>
      </c>
      <c r="D259" s="58">
        <f>Invoice!B263</f>
        <v>1</v>
      </c>
      <c r="E259" s="59">
        <f>'Shipping Invoice'!J263*$N$1</f>
        <v>4.28</v>
      </c>
      <c r="F259" s="59">
        <f t="shared" si="10"/>
        <v>4.28</v>
      </c>
      <c r="G259" s="60">
        <f t="shared" si="11"/>
        <v>88.296400000000006</v>
      </c>
      <c r="H259" s="63">
        <f t="shared" si="12"/>
        <v>88.296400000000006</v>
      </c>
    </row>
    <row r="260" spans="1:8" s="62" customFormat="1" ht="36">
      <c r="A260" s="56" t="str">
        <f>IF((LEN('Copy paste to Here'!G264))&gt;5,((CONCATENATE('Copy paste to Here'!G264," &amp; ",'Copy paste to Here'!D264,"  &amp;  ",'Copy paste to Here'!E264))),"Empty Cell")</f>
        <v xml:space="preserve">Pack of 10 pcs. of 4mm high polished surgical steel balls with bezel set crystal and with 1.2mm (16g) threading &amp; Crystal Color: Clear  &amp;  </v>
      </c>
      <c r="B260" s="57" t="str">
        <f>'Copy paste to Here'!C264</f>
        <v>XJB4S</v>
      </c>
      <c r="C260" s="57" t="s">
        <v>892</v>
      </c>
      <c r="D260" s="58">
        <f>Invoice!B264</f>
        <v>2</v>
      </c>
      <c r="E260" s="59">
        <f>'Shipping Invoice'!J264*$N$1</f>
        <v>4.28</v>
      </c>
      <c r="F260" s="59">
        <f t="shared" si="10"/>
        <v>8.56</v>
      </c>
      <c r="G260" s="60">
        <f t="shared" si="11"/>
        <v>88.296400000000006</v>
      </c>
      <c r="H260" s="63">
        <f t="shared" si="12"/>
        <v>176.59280000000001</v>
      </c>
    </row>
    <row r="261" spans="1:8" s="62" customFormat="1" ht="36">
      <c r="A261" s="56" t="str">
        <f>IF((LEN('Copy paste to Here'!G265))&gt;5,((CONCATENATE('Copy paste to Here'!G265," &amp; ",'Copy paste to Here'!D265,"  &amp;  ",'Copy paste to Here'!E265))),"Empty Cell")</f>
        <v xml:space="preserve">Pack of 10 pcs. of 5mm high polished surgical steel balls with bezel set crystal and with 1.6mm (14g) threading &amp; Crystal Color: Clear  &amp;  </v>
      </c>
      <c r="B261" s="57" t="str">
        <f>'Copy paste to Here'!C265</f>
        <v>XJB5</v>
      </c>
      <c r="C261" s="57" t="s">
        <v>894</v>
      </c>
      <c r="D261" s="58">
        <f>Invoice!B265</f>
        <v>1</v>
      </c>
      <c r="E261" s="59">
        <f>'Shipping Invoice'!J265*$N$1</f>
        <v>4.1900000000000004</v>
      </c>
      <c r="F261" s="59">
        <f t="shared" si="10"/>
        <v>4.1900000000000004</v>
      </c>
      <c r="G261" s="60">
        <f t="shared" si="11"/>
        <v>86.439700000000002</v>
      </c>
      <c r="H261" s="63">
        <f t="shared" si="12"/>
        <v>86.439700000000002</v>
      </c>
    </row>
    <row r="262" spans="1:8" s="62" customFormat="1" ht="36">
      <c r="A262" s="56" t="str">
        <f>IF((LEN('Copy paste to Here'!G266))&gt;5,((CONCATENATE('Copy paste to Here'!G266," &amp; ",'Copy paste to Here'!D266,"  &amp;  ",'Copy paste to Here'!E266))),"Empty Cell")</f>
        <v xml:space="preserve">Pack of 10 pcs. of 5mm high polished surgical steel balls with bezel set crystal and with 1.6mm (14g) threading &amp; Crystal Color: Aquamarine  &amp;  </v>
      </c>
      <c r="B262" s="57" t="str">
        <f>'Copy paste to Here'!C266</f>
        <v>XJB5</v>
      </c>
      <c r="C262" s="57" t="s">
        <v>894</v>
      </c>
      <c r="D262" s="58">
        <f>Invoice!B266</f>
        <v>1</v>
      </c>
      <c r="E262" s="59">
        <f>'Shipping Invoice'!J266*$N$1</f>
        <v>4.1900000000000004</v>
      </c>
      <c r="F262" s="59">
        <f t="shared" si="10"/>
        <v>4.1900000000000004</v>
      </c>
      <c r="G262" s="60">
        <f t="shared" si="11"/>
        <v>86.439700000000002</v>
      </c>
      <c r="H262" s="63">
        <f t="shared" si="12"/>
        <v>86.439700000000002</v>
      </c>
    </row>
    <row r="263" spans="1:8" s="62" customFormat="1" ht="36">
      <c r="A263" s="56" t="str">
        <f>IF((LEN('Copy paste to Here'!G267))&gt;5,((CONCATENATE('Copy paste to Here'!G267," &amp; ",'Copy paste to Here'!D267,"  &amp;  ",'Copy paste to Here'!E267))),"Empty Cell")</f>
        <v xml:space="preserve">Pack of 10 pcs. of 5mm high polished surgical steel balls with bezel set crystal and with 1.2mm (16g) threading &amp; Crystal Color: Clear  &amp;  </v>
      </c>
      <c r="B263" s="57" t="str">
        <f>'Copy paste to Here'!C267</f>
        <v>XJB5S</v>
      </c>
      <c r="C263" s="57" t="s">
        <v>896</v>
      </c>
      <c r="D263" s="58">
        <f>Invoice!B267</f>
        <v>1</v>
      </c>
      <c r="E263" s="59">
        <f>'Shipping Invoice'!J267*$N$1</f>
        <v>4.1900000000000004</v>
      </c>
      <c r="F263" s="59">
        <f t="shared" si="10"/>
        <v>4.1900000000000004</v>
      </c>
      <c r="G263" s="60">
        <f t="shared" si="11"/>
        <v>86.439700000000002</v>
      </c>
      <c r="H263" s="63">
        <f t="shared" si="12"/>
        <v>86.439700000000002</v>
      </c>
    </row>
    <row r="264" spans="1:8" s="62" customFormat="1" ht="36">
      <c r="A264" s="56" t="str">
        <f>IF((LEN('Copy paste to Here'!G268))&gt;5,((CONCATENATE('Copy paste to Here'!G268," &amp; ",'Copy paste to Here'!D268,"  &amp;  ",'Copy paste to Here'!E268))),"Empty Cell")</f>
        <v xml:space="preserve">Pack of 10 pcs. of 3mm anodized surgical steel balls with bezel set crystal and with 1.2mm threading (16g) &amp; Color: Gold Anodized w/ Clear crystal  &amp;  </v>
      </c>
      <c r="B264" s="57" t="str">
        <f>'Copy paste to Here'!C268</f>
        <v>XJBT3S</v>
      </c>
      <c r="C264" s="57" t="s">
        <v>898</v>
      </c>
      <c r="D264" s="58">
        <f>Invoice!B268</f>
        <v>5</v>
      </c>
      <c r="E264" s="59">
        <f>'Shipping Invoice'!J268*$N$1</f>
        <v>9.44</v>
      </c>
      <c r="F264" s="59">
        <f t="shared" si="10"/>
        <v>47.199999999999996</v>
      </c>
      <c r="G264" s="60">
        <f t="shared" si="11"/>
        <v>194.74719999999999</v>
      </c>
      <c r="H264" s="63">
        <f t="shared" si="12"/>
        <v>973.73599999999999</v>
      </c>
    </row>
    <row r="265" spans="1:8" s="62" customFormat="1" ht="24">
      <c r="A265" s="56" t="str">
        <f>IF((LEN('Copy paste to Here'!G269))&gt;5,((CONCATENATE('Copy paste to Here'!G269," &amp; ",'Copy paste to Here'!D269,"  &amp;  ",'Copy paste to Here'!E269))),"Empty Cell")</f>
        <v xml:space="preserve">Pack of 10 pcs. of 3mm Rose gold PVD plated 316L steel balls with bezel set crystal and with 1.2mm threading (16g) &amp;   &amp;  </v>
      </c>
      <c r="B265" s="57" t="str">
        <f>'Copy paste to Here'!C269</f>
        <v>XJBTT3S</v>
      </c>
      <c r="C265" s="57" t="s">
        <v>900</v>
      </c>
      <c r="D265" s="58">
        <f>Invoice!B269</f>
        <v>1</v>
      </c>
      <c r="E265" s="59">
        <f>'Shipping Invoice'!J269*$N$1</f>
        <v>9.44</v>
      </c>
      <c r="F265" s="59">
        <f t="shared" si="10"/>
        <v>9.44</v>
      </c>
      <c r="G265" s="60">
        <f t="shared" si="11"/>
        <v>194.74719999999999</v>
      </c>
      <c r="H265" s="63">
        <f t="shared" si="12"/>
        <v>194.74719999999999</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6980.0299999999979</v>
      </c>
      <c r="G1000" s="60"/>
      <c r="H1000" s="61">
        <f t="shared" ref="H1000:H1007" si="49">F1000*$E$14</f>
        <v>143998.01889999994</v>
      </c>
    </row>
    <row r="1001" spans="1:8" s="62" customFormat="1">
      <c r="A1001" s="56" t="s">
        <v>1207</v>
      </c>
      <c r="B1001" s="75"/>
      <c r="C1001" s="75"/>
      <c r="D1001" s="76"/>
      <c r="E1001" s="67"/>
      <c r="F1001" s="59">
        <f>Invoice!K272</f>
        <v>-2792.0119999999993</v>
      </c>
      <c r="G1001" s="60"/>
      <c r="H1001" s="61">
        <f t="shared" si="49"/>
        <v>-57599.207559999981</v>
      </c>
    </row>
    <row r="1002" spans="1:8" s="62" customFormat="1" outlineLevel="1">
      <c r="A1002" s="56"/>
      <c r="B1002" s="75"/>
      <c r="C1002" s="75"/>
      <c r="D1002" s="76"/>
      <c r="E1002" s="67"/>
      <c r="F1002" s="59">
        <f>Invoice!K273</f>
        <v>0</v>
      </c>
      <c r="G1002" s="60"/>
      <c r="H1002" s="61">
        <f t="shared" si="49"/>
        <v>0</v>
      </c>
    </row>
    <row r="1003" spans="1:8" s="62" customFormat="1">
      <c r="A1003" s="56" t="str">
        <f>'[2]Copy paste to Here'!T4</f>
        <v>Total:</v>
      </c>
      <c r="B1003" s="75"/>
      <c r="C1003" s="75"/>
      <c r="D1003" s="76"/>
      <c r="E1003" s="67"/>
      <c r="F1003" s="59">
        <v>4204.1479999999992</v>
      </c>
      <c r="G1003" s="60"/>
      <c r="H1003" s="61">
        <f t="shared" si="49"/>
        <v>86731.573239999983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143998.01889999985</v>
      </c>
    </row>
    <row r="1010" spans="1:8" s="21" customFormat="1">
      <c r="A1010" s="22"/>
      <c r="E1010" s="21" t="s">
        <v>177</v>
      </c>
      <c r="H1010" s="84">
        <f>(SUMIF($A$1000:$A$1008,"Total:",$H$1000:$H$1008))</f>
        <v>86731.573239999983</v>
      </c>
    </row>
    <row r="1011" spans="1:8" s="21" customFormat="1">
      <c r="E1011" s="21" t="s">
        <v>178</v>
      </c>
      <c r="H1011" s="85">
        <f>H1013-H1012</f>
        <v>81057.540000000008</v>
      </c>
    </row>
    <row r="1012" spans="1:8" s="21" customFormat="1">
      <c r="E1012" s="21" t="s">
        <v>179</v>
      </c>
      <c r="H1012" s="85">
        <f>ROUND((H1013*7)/107,2)</f>
        <v>5674.03</v>
      </c>
    </row>
    <row r="1013" spans="1:8" s="21" customFormat="1">
      <c r="E1013" s="22" t="s">
        <v>180</v>
      </c>
      <c r="H1013" s="86">
        <f>ROUND((SUMIF($A$1000:$A$1008,"Total:",$H$1000:$H$1008)),2)</f>
        <v>86731.57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48"/>
  <sheetViews>
    <sheetView workbookViewId="0">
      <selection activeCell="A5" sqref="A5"/>
    </sheetView>
  </sheetViews>
  <sheetFormatPr defaultRowHeight="15"/>
  <sheetData>
    <row r="1" spans="1:1">
      <c r="A1" s="2" t="s">
        <v>724</v>
      </c>
    </row>
    <row r="2" spans="1:1">
      <c r="A2" s="2" t="s">
        <v>724</v>
      </c>
    </row>
    <row r="3" spans="1:1">
      <c r="A3" s="2" t="s">
        <v>724</v>
      </c>
    </row>
    <row r="4" spans="1:1">
      <c r="A4" s="2" t="s">
        <v>724</v>
      </c>
    </row>
    <row r="5" spans="1:1">
      <c r="A5" s="2" t="s">
        <v>726</v>
      </c>
    </row>
    <row r="6" spans="1:1">
      <c r="A6" s="2" t="s">
        <v>726</v>
      </c>
    </row>
    <row r="7" spans="1:1">
      <c r="A7" s="2" t="s">
        <v>726</v>
      </c>
    </row>
    <row r="8" spans="1:1">
      <c r="A8" s="2" t="s">
        <v>728</v>
      </c>
    </row>
    <row r="9" spans="1:1">
      <c r="A9" s="2" t="s">
        <v>728</v>
      </c>
    </row>
    <row r="10" spans="1:1">
      <c r="A10" s="2" t="s">
        <v>728</v>
      </c>
    </row>
    <row r="11" spans="1:1">
      <c r="A11" s="2" t="s">
        <v>102</v>
      </c>
    </row>
    <row r="12" spans="1:1">
      <c r="A12" s="2" t="s">
        <v>102</v>
      </c>
    </row>
    <row r="13" spans="1:1">
      <c r="A13" s="2" t="s">
        <v>731</v>
      </c>
    </row>
    <row r="14" spans="1:1">
      <c r="A14" s="2" t="s">
        <v>731</v>
      </c>
    </row>
    <row r="15" spans="1:1">
      <c r="A15" s="2" t="s">
        <v>902</v>
      </c>
    </row>
    <row r="16" spans="1:1">
      <c r="A16" s="2" t="s">
        <v>736</v>
      </c>
    </row>
    <row r="17" spans="1:1">
      <c r="A17" s="2" t="s">
        <v>736</v>
      </c>
    </row>
    <row r="18" spans="1:1">
      <c r="A18" s="2" t="s">
        <v>736</v>
      </c>
    </row>
    <row r="19" spans="1:1">
      <c r="A19" s="2" t="s">
        <v>736</v>
      </c>
    </row>
    <row r="20" spans="1:1">
      <c r="A20" s="2" t="s">
        <v>736</v>
      </c>
    </row>
    <row r="21" spans="1:1">
      <c r="A21" s="2" t="s">
        <v>738</v>
      </c>
    </row>
    <row r="22" spans="1:1">
      <c r="A22" s="2" t="s">
        <v>738</v>
      </c>
    </row>
    <row r="23" spans="1:1">
      <c r="A23" s="2" t="s">
        <v>738</v>
      </c>
    </row>
    <row r="24" spans="1:1">
      <c r="A24" s="2" t="s">
        <v>903</v>
      </c>
    </row>
    <row r="25" spans="1:1">
      <c r="A25" s="2" t="s">
        <v>903</v>
      </c>
    </row>
    <row r="26" spans="1:1">
      <c r="A26" s="2" t="s">
        <v>740</v>
      </c>
    </row>
    <row r="27" spans="1:1">
      <c r="A27" s="2" t="s">
        <v>740</v>
      </c>
    </row>
    <row r="28" spans="1:1">
      <c r="A28" s="2" t="s">
        <v>740</v>
      </c>
    </row>
    <row r="29" spans="1:1">
      <c r="A29" s="2" t="s">
        <v>100</v>
      </c>
    </row>
    <row r="30" spans="1:1">
      <c r="A30" s="2" t="s">
        <v>100</v>
      </c>
    </row>
    <row r="31" spans="1:1">
      <c r="A31" s="2" t="s">
        <v>100</v>
      </c>
    </row>
    <row r="32" spans="1:1">
      <c r="A32" s="2" t="s">
        <v>100</v>
      </c>
    </row>
    <row r="33" spans="1:1">
      <c r="A33" s="2" t="s">
        <v>747</v>
      </c>
    </row>
    <row r="34" spans="1:1">
      <c r="A34" s="2" t="s">
        <v>747</v>
      </c>
    </row>
    <row r="35" spans="1:1">
      <c r="A35" s="2" t="s">
        <v>747</v>
      </c>
    </row>
    <row r="36" spans="1:1">
      <c r="A36" s="2" t="s">
        <v>747</v>
      </c>
    </row>
    <row r="37" spans="1:1">
      <c r="A37" s="2" t="s">
        <v>747</v>
      </c>
    </row>
    <row r="38" spans="1:1">
      <c r="A38" s="2" t="s">
        <v>747</v>
      </c>
    </row>
    <row r="39" spans="1:1">
      <c r="A39" s="2" t="s">
        <v>749</v>
      </c>
    </row>
    <row r="40" spans="1:1">
      <c r="A40" s="2" t="s">
        <v>751</v>
      </c>
    </row>
    <row r="41" spans="1:1">
      <c r="A41" s="2" t="s">
        <v>751</v>
      </c>
    </row>
    <row r="42" spans="1:1">
      <c r="A42" s="2" t="s">
        <v>751</v>
      </c>
    </row>
    <row r="43" spans="1:1">
      <c r="A43" s="2" t="s">
        <v>753</v>
      </c>
    </row>
    <row r="44" spans="1:1">
      <c r="A44" s="2" t="s">
        <v>755</v>
      </c>
    </row>
    <row r="45" spans="1:1">
      <c r="A45" s="2" t="s">
        <v>755</v>
      </c>
    </row>
    <row r="46" spans="1:1">
      <c r="A46" s="2" t="s">
        <v>755</v>
      </c>
    </row>
    <row r="47" spans="1:1">
      <c r="A47" s="2" t="s">
        <v>713</v>
      </c>
    </row>
    <row r="48" spans="1:1">
      <c r="A48" s="2" t="s">
        <v>757</v>
      </c>
    </row>
    <row r="49" spans="1:1">
      <c r="A49" s="2" t="s">
        <v>662</v>
      </c>
    </row>
    <row r="50" spans="1:1">
      <c r="A50" s="2" t="s">
        <v>662</v>
      </c>
    </row>
    <row r="51" spans="1:1">
      <c r="A51" s="2" t="s">
        <v>662</v>
      </c>
    </row>
    <row r="52" spans="1:1">
      <c r="A52" s="2" t="s">
        <v>662</v>
      </c>
    </row>
    <row r="53" spans="1:1">
      <c r="A53" s="2" t="s">
        <v>662</v>
      </c>
    </row>
    <row r="54" spans="1:1">
      <c r="A54" s="2" t="s">
        <v>619</v>
      </c>
    </row>
    <row r="55" spans="1:1">
      <c r="A55" s="2" t="s">
        <v>760</v>
      </c>
    </row>
    <row r="56" spans="1:1">
      <c r="A56" s="2" t="s">
        <v>760</v>
      </c>
    </row>
    <row r="57" spans="1:1">
      <c r="A57" s="2" t="s">
        <v>762</v>
      </c>
    </row>
    <row r="58" spans="1:1">
      <c r="A58" s="2" t="s">
        <v>762</v>
      </c>
    </row>
    <row r="59" spans="1:1">
      <c r="A59" s="2" t="s">
        <v>762</v>
      </c>
    </row>
    <row r="60" spans="1:1">
      <c r="A60" s="2" t="s">
        <v>762</v>
      </c>
    </row>
    <row r="61" spans="1:1">
      <c r="A61" s="2" t="s">
        <v>765</v>
      </c>
    </row>
    <row r="62" spans="1:1">
      <c r="A62" s="2" t="s">
        <v>767</v>
      </c>
    </row>
    <row r="63" spans="1:1">
      <c r="A63" s="2" t="s">
        <v>767</v>
      </c>
    </row>
    <row r="64" spans="1:1">
      <c r="A64" s="2" t="s">
        <v>769</v>
      </c>
    </row>
    <row r="65" spans="1:1">
      <c r="A65" s="2" t="s">
        <v>769</v>
      </c>
    </row>
    <row r="66" spans="1:1">
      <c r="A66" s="2" t="s">
        <v>769</v>
      </c>
    </row>
    <row r="67" spans="1:1">
      <c r="A67" s="2" t="s">
        <v>769</v>
      </c>
    </row>
    <row r="68" spans="1:1">
      <c r="A68" s="2" t="s">
        <v>904</v>
      </c>
    </row>
    <row r="69" spans="1:1">
      <c r="A69" s="2" t="s">
        <v>774</v>
      </c>
    </row>
    <row r="70" spans="1:1">
      <c r="A70" s="2" t="s">
        <v>774</v>
      </c>
    </row>
    <row r="71" spans="1:1">
      <c r="A71" s="2" t="s">
        <v>774</v>
      </c>
    </row>
    <row r="72" spans="1:1">
      <c r="A72" s="2" t="s">
        <v>774</v>
      </c>
    </row>
    <row r="73" spans="1:1">
      <c r="A73" s="2" t="s">
        <v>774</v>
      </c>
    </row>
    <row r="74" spans="1:1">
      <c r="A74" s="2" t="s">
        <v>774</v>
      </c>
    </row>
    <row r="75" spans="1:1">
      <c r="A75" s="2" t="s">
        <v>774</v>
      </c>
    </row>
    <row r="76" spans="1:1">
      <c r="A76" s="2" t="s">
        <v>774</v>
      </c>
    </row>
    <row r="77" spans="1:1">
      <c r="A77" s="2" t="s">
        <v>776</v>
      </c>
    </row>
    <row r="78" spans="1:1">
      <c r="A78" s="2" t="s">
        <v>776</v>
      </c>
    </row>
    <row r="79" spans="1:1">
      <c r="A79" s="2" t="s">
        <v>776</v>
      </c>
    </row>
    <row r="80" spans="1:1">
      <c r="A80" s="2" t="s">
        <v>776</v>
      </c>
    </row>
    <row r="81" spans="1:1">
      <c r="A81" s="2" t="s">
        <v>780</v>
      </c>
    </row>
    <row r="82" spans="1:1">
      <c r="A82" s="2" t="s">
        <v>780</v>
      </c>
    </row>
    <row r="83" spans="1:1">
      <c r="A83" s="2" t="s">
        <v>782</v>
      </c>
    </row>
    <row r="84" spans="1:1">
      <c r="A84" s="2" t="s">
        <v>782</v>
      </c>
    </row>
    <row r="85" spans="1:1">
      <c r="A85" s="2" t="s">
        <v>782</v>
      </c>
    </row>
    <row r="86" spans="1:1">
      <c r="A86" s="2" t="s">
        <v>567</v>
      </c>
    </row>
    <row r="87" spans="1:1">
      <c r="A87" s="2" t="s">
        <v>567</v>
      </c>
    </row>
    <row r="88" spans="1:1">
      <c r="A88" s="2" t="s">
        <v>905</v>
      </c>
    </row>
    <row r="89" spans="1:1">
      <c r="A89" s="2" t="s">
        <v>656</v>
      </c>
    </row>
    <row r="90" spans="1:1">
      <c r="A90" s="2" t="s">
        <v>656</v>
      </c>
    </row>
    <row r="91" spans="1:1">
      <c r="A91" s="2" t="s">
        <v>656</v>
      </c>
    </row>
    <row r="92" spans="1:1">
      <c r="A92" s="2" t="s">
        <v>656</v>
      </c>
    </row>
    <row r="93" spans="1:1">
      <c r="A93" s="2" t="s">
        <v>656</v>
      </c>
    </row>
    <row r="94" spans="1:1">
      <c r="A94" s="2" t="s">
        <v>788</v>
      </c>
    </row>
    <row r="95" spans="1:1">
      <c r="A95" s="2" t="s">
        <v>790</v>
      </c>
    </row>
    <row r="96" spans="1:1">
      <c r="A96" s="2" t="s">
        <v>790</v>
      </c>
    </row>
    <row r="97" spans="1:1">
      <c r="A97" s="2" t="s">
        <v>790</v>
      </c>
    </row>
    <row r="98" spans="1:1">
      <c r="A98" s="2" t="s">
        <v>790</v>
      </c>
    </row>
    <row r="99" spans="1:1">
      <c r="A99" s="2" t="s">
        <v>790</v>
      </c>
    </row>
    <row r="100" spans="1:1">
      <c r="A100" s="2" t="s">
        <v>790</v>
      </c>
    </row>
    <row r="101" spans="1:1">
      <c r="A101" s="2" t="s">
        <v>790</v>
      </c>
    </row>
    <row r="102" spans="1:1">
      <c r="A102" s="2" t="s">
        <v>790</v>
      </c>
    </row>
    <row r="103" spans="1:1">
      <c r="A103" s="2" t="s">
        <v>792</v>
      </c>
    </row>
    <row r="104" spans="1:1">
      <c r="A104" s="2" t="s">
        <v>792</v>
      </c>
    </row>
    <row r="105" spans="1:1">
      <c r="A105" s="2" t="s">
        <v>792</v>
      </c>
    </row>
    <row r="106" spans="1:1">
      <c r="A106" s="2" t="s">
        <v>792</v>
      </c>
    </row>
    <row r="107" spans="1:1">
      <c r="A107" s="2" t="s">
        <v>792</v>
      </c>
    </row>
    <row r="108" spans="1:1">
      <c r="A108" s="2" t="s">
        <v>794</v>
      </c>
    </row>
    <row r="109" spans="1:1">
      <c r="A109" s="2" t="s">
        <v>794</v>
      </c>
    </row>
    <row r="110" spans="1:1">
      <c r="A110" s="2" t="s">
        <v>796</v>
      </c>
    </row>
    <row r="111" spans="1:1">
      <c r="A111" s="2" t="s">
        <v>116</v>
      </c>
    </row>
    <row r="112" spans="1:1">
      <c r="A112" s="2" t="s">
        <v>125</v>
      </c>
    </row>
    <row r="113" spans="1:1">
      <c r="A113" s="2" t="s">
        <v>625</v>
      </c>
    </row>
    <row r="114" spans="1:1">
      <c r="A114" s="2" t="s">
        <v>625</v>
      </c>
    </row>
    <row r="115" spans="1:1">
      <c r="A115" s="2" t="s">
        <v>625</v>
      </c>
    </row>
    <row r="116" spans="1:1">
      <c r="A116" s="2" t="s">
        <v>801</v>
      </c>
    </row>
    <row r="117" spans="1:1">
      <c r="A117" s="2" t="s">
        <v>122</v>
      </c>
    </row>
    <row r="118" spans="1:1">
      <c r="A118" s="2" t="s">
        <v>906</v>
      </c>
    </row>
    <row r="119" spans="1:1">
      <c r="A119" s="2" t="s">
        <v>907</v>
      </c>
    </row>
    <row r="120" spans="1:1">
      <c r="A120" s="2" t="s">
        <v>908</v>
      </c>
    </row>
    <row r="121" spans="1:1">
      <c r="A121" s="2" t="s">
        <v>909</v>
      </c>
    </row>
    <row r="122" spans="1:1">
      <c r="A122" s="2" t="s">
        <v>910</v>
      </c>
    </row>
    <row r="123" spans="1:1">
      <c r="A123" s="2" t="s">
        <v>911</v>
      </c>
    </row>
    <row r="124" spans="1:1">
      <c r="A124" s="2" t="s">
        <v>912</v>
      </c>
    </row>
    <row r="125" spans="1:1">
      <c r="A125" s="2" t="s">
        <v>913</v>
      </c>
    </row>
    <row r="126" spans="1:1">
      <c r="A126" s="2" t="s">
        <v>914</v>
      </c>
    </row>
    <row r="127" spans="1:1">
      <c r="A127" s="2" t="s">
        <v>915</v>
      </c>
    </row>
    <row r="128" spans="1:1">
      <c r="A128" s="2" t="s">
        <v>916</v>
      </c>
    </row>
    <row r="129" spans="1:1">
      <c r="A129" s="2" t="s">
        <v>917</v>
      </c>
    </row>
    <row r="130" spans="1:1">
      <c r="A130" s="2" t="s">
        <v>918</v>
      </c>
    </row>
    <row r="131" spans="1:1">
      <c r="A131" s="2" t="s">
        <v>919</v>
      </c>
    </row>
    <row r="132" spans="1:1">
      <c r="A132" s="2" t="s">
        <v>920</v>
      </c>
    </row>
    <row r="133" spans="1:1">
      <c r="A133" s="2" t="s">
        <v>921</v>
      </c>
    </row>
    <row r="134" spans="1:1">
      <c r="A134" s="2" t="s">
        <v>922</v>
      </c>
    </row>
    <row r="135" spans="1:1">
      <c r="A135" s="2" t="s">
        <v>923</v>
      </c>
    </row>
    <row r="136" spans="1:1">
      <c r="A136" s="2" t="s">
        <v>924</v>
      </c>
    </row>
    <row r="137" spans="1:1">
      <c r="A137" s="2" t="s">
        <v>649</v>
      </c>
    </row>
    <row r="138" spans="1:1">
      <c r="A138" s="2" t="s">
        <v>649</v>
      </c>
    </row>
    <row r="139" spans="1:1">
      <c r="A139" s="2" t="s">
        <v>649</v>
      </c>
    </row>
    <row r="140" spans="1:1">
      <c r="A140" s="2" t="s">
        <v>649</v>
      </c>
    </row>
    <row r="141" spans="1:1">
      <c r="A141" s="2" t="s">
        <v>649</v>
      </c>
    </row>
    <row r="142" spans="1:1">
      <c r="A142" s="2" t="s">
        <v>65</v>
      </c>
    </row>
    <row r="143" spans="1:1">
      <c r="A143" s="2" t="s">
        <v>65</v>
      </c>
    </row>
    <row r="144" spans="1:1">
      <c r="A144" s="2" t="s">
        <v>65</v>
      </c>
    </row>
    <row r="145" spans="1:1">
      <c r="A145" s="2" t="s">
        <v>65</v>
      </c>
    </row>
    <row r="146" spans="1:1">
      <c r="A146" s="2" t="s">
        <v>65</v>
      </c>
    </row>
    <row r="147" spans="1:1">
      <c r="A147" s="2" t="s">
        <v>65</v>
      </c>
    </row>
    <row r="148" spans="1:1">
      <c r="A148" s="2" t="s">
        <v>829</v>
      </c>
    </row>
    <row r="149" spans="1:1">
      <c r="A149" s="2" t="s">
        <v>829</v>
      </c>
    </row>
    <row r="150" spans="1:1">
      <c r="A150" s="2" t="s">
        <v>829</v>
      </c>
    </row>
    <row r="151" spans="1:1">
      <c r="A151" s="2" t="s">
        <v>831</v>
      </c>
    </row>
    <row r="152" spans="1:1">
      <c r="A152" s="2" t="s">
        <v>831</v>
      </c>
    </row>
    <row r="153" spans="1:1">
      <c r="A153" s="2" t="s">
        <v>831</v>
      </c>
    </row>
    <row r="154" spans="1:1">
      <c r="A154" s="2" t="s">
        <v>831</v>
      </c>
    </row>
    <row r="155" spans="1:1">
      <c r="A155" s="2" t="s">
        <v>831</v>
      </c>
    </row>
    <row r="156" spans="1:1">
      <c r="A156" s="2" t="s">
        <v>831</v>
      </c>
    </row>
    <row r="157" spans="1:1">
      <c r="A157" s="2" t="s">
        <v>831</v>
      </c>
    </row>
    <row r="158" spans="1:1">
      <c r="A158" s="2" t="s">
        <v>831</v>
      </c>
    </row>
    <row r="159" spans="1:1">
      <c r="A159" s="2" t="s">
        <v>831</v>
      </c>
    </row>
    <row r="160" spans="1:1">
      <c r="A160" s="2" t="s">
        <v>831</v>
      </c>
    </row>
    <row r="161" spans="1:1">
      <c r="A161" s="2" t="s">
        <v>68</v>
      </c>
    </row>
    <row r="162" spans="1:1">
      <c r="A162" s="2" t="s">
        <v>68</v>
      </c>
    </row>
    <row r="163" spans="1:1">
      <c r="A163" s="2" t="s">
        <v>68</v>
      </c>
    </row>
    <row r="164" spans="1:1">
      <c r="A164" s="2" t="s">
        <v>68</v>
      </c>
    </row>
    <row r="165" spans="1:1">
      <c r="A165" s="2" t="s">
        <v>68</v>
      </c>
    </row>
    <row r="166" spans="1:1">
      <c r="A166" s="2" t="s">
        <v>68</v>
      </c>
    </row>
    <row r="167" spans="1:1">
      <c r="A167" s="2" t="s">
        <v>68</v>
      </c>
    </row>
    <row r="168" spans="1:1">
      <c r="A168" s="2" t="s">
        <v>68</v>
      </c>
    </row>
    <row r="169" spans="1:1">
      <c r="A169" s="2" t="s">
        <v>68</v>
      </c>
    </row>
    <row r="170" spans="1:1">
      <c r="A170" s="2" t="s">
        <v>68</v>
      </c>
    </row>
    <row r="171" spans="1:1">
      <c r="A171" s="2" t="s">
        <v>68</v>
      </c>
    </row>
    <row r="172" spans="1:1">
      <c r="A172" s="2" t="s">
        <v>473</v>
      </c>
    </row>
    <row r="173" spans="1:1">
      <c r="A173" s="2" t="s">
        <v>473</v>
      </c>
    </row>
    <row r="174" spans="1:1">
      <c r="A174" s="2" t="s">
        <v>473</v>
      </c>
    </row>
    <row r="175" spans="1:1">
      <c r="A175" s="2" t="s">
        <v>473</v>
      </c>
    </row>
    <row r="176" spans="1:1">
      <c r="A176" s="2" t="s">
        <v>925</v>
      </c>
    </row>
    <row r="177" spans="1:1">
      <c r="A177" s="2" t="s">
        <v>926</v>
      </c>
    </row>
    <row r="178" spans="1:1">
      <c r="A178" s="2" t="s">
        <v>927</v>
      </c>
    </row>
    <row r="179" spans="1:1">
      <c r="A179" s="2" t="s">
        <v>928</v>
      </c>
    </row>
    <row r="180" spans="1:1">
      <c r="A180" s="2" t="s">
        <v>929</v>
      </c>
    </row>
    <row r="181" spans="1:1">
      <c r="A181" s="2" t="s">
        <v>930</v>
      </c>
    </row>
    <row r="182" spans="1:1">
      <c r="A182" s="2" t="s">
        <v>931</v>
      </c>
    </row>
    <row r="183" spans="1:1">
      <c r="A183" s="2" t="s">
        <v>932</v>
      </c>
    </row>
    <row r="184" spans="1:1">
      <c r="A184" s="2" t="s">
        <v>933</v>
      </c>
    </row>
    <row r="185" spans="1:1">
      <c r="A185" s="2" t="s">
        <v>841</v>
      </c>
    </row>
    <row r="186" spans="1:1">
      <c r="A186" s="2" t="s">
        <v>841</v>
      </c>
    </row>
    <row r="187" spans="1:1">
      <c r="A187" s="2" t="s">
        <v>841</v>
      </c>
    </row>
    <row r="188" spans="1:1">
      <c r="A188" s="2" t="s">
        <v>841</v>
      </c>
    </row>
    <row r="189" spans="1:1">
      <c r="A189" s="2" t="s">
        <v>841</v>
      </c>
    </row>
    <row r="190" spans="1:1">
      <c r="A190" s="2" t="s">
        <v>841</v>
      </c>
    </row>
    <row r="191" spans="1:1">
      <c r="A191" s="2" t="s">
        <v>841</v>
      </c>
    </row>
    <row r="192" spans="1:1">
      <c r="A192" s="2" t="s">
        <v>841</v>
      </c>
    </row>
    <row r="193" spans="1:1">
      <c r="A193" s="2" t="s">
        <v>841</v>
      </c>
    </row>
    <row r="194" spans="1:1">
      <c r="A194" s="2" t="s">
        <v>841</v>
      </c>
    </row>
    <row r="195" spans="1:1">
      <c r="A195" s="2" t="s">
        <v>843</v>
      </c>
    </row>
    <row r="196" spans="1:1">
      <c r="A196" s="2" t="s">
        <v>843</v>
      </c>
    </row>
    <row r="197" spans="1:1">
      <c r="A197" s="2" t="s">
        <v>843</v>
      </c>
    </row>
    <row r="198" spans="1:1">
      <c r="A198" s="2" t="s">
        <v>843</v>
      </c>
    </row>
    <row r="199" spans="1:1">
      <c r="A199" s="2" t="s">
        <v>843</v>
      </c>
    </row>
    <row r="200" spans="1:1">
      <c r="A200" s="2" t="s">
        <v>934</v>
      </c>
    </row>
    <row r="201" spans="1:1">
      <c r="A201" s="2" t="s">
        <v>934</v>
      </c>
    </row>
    <row r="202" spans="1:1">
      <c r="A202" s="2" t="s">
        <v>934</v>
      </c>
    </row>
    <row r="203" spans="1:1">
      <c r="A203" s="2" t="s">
        <v>934</v>
      </c>
    </row>
    <row r="204" spans="1:1">
      <c r="A204" s="2" t="s">
        <v>935</v>
      </c>
    </row>
    <row r="205" spans="1:1">
      <c r="A205" s="2" t="s">
        <v>936</v>
      </c>
    </row>
    <row r="206" spans="1:1">
      <c r="A206" s="2" t="s">
        <v>937</v>
      </c>
    </row>
    <row r="207" spans="1:1">
      <c r="A207" s="2" t="s">
        <v>938</v>
      </c>
    </row>
    <row r="208" spans="1:1">
      <c r="A208" s="2" t="s">
        <v>939</v>
      </c>
    </row>
    <row r="209" spans="1:1">
      <c r="A209" s="2" t="s">
        <v>940</v>
      </c>
    </row>
    <row r="210" spans="1:1">
      <c r="A210" s="2" t="s">
        <v>941</v>
      </c>
    </row>
    <row r="211" spans="1:1">
      <c r="A211" s="2" t="s">
        <v>942</v>
      </c>
    </row>
    <row r="212" spans="1:1">
      <c r="A212" s="2" t="s">
        <v>943</v>
      </c>
    </row>
    <row r="213" spans="1:1">
      <c r="A213" s="2" t="s">
        <v>944</v>
      </c>
    </row>
    <row r="214" spans="1:1">
      <c r="A214" s="2" t="s">
        <v>864</v>
      </c>
    </row>
    <row r="215" spans="1:1">
      <c r="A215" s="2" t="s">
        <v>866</v>
      </c>
    </row>
    <row r="216" spans="1:1">
      <c r="A216" s="2" t="s">
        <v>868</v>
      </c>
    </row>
    <row r="217" spans="1:1">
      <c r="A217" s="2" t="s">
        <v>870</v>
      </c>
    </row>
    <row r="218" spans="1:1">
      <c r="A218" s="2" t="s">
        <v>872</v>
      </c>
    </row>
    <row r="219" spans="1:1">
      <c r="A219" s="2" t="s">
        <v>872</v>
      </c>
    </row>
    <row r="220" spans="1:1">
      <c r="A220" s="2" t="s">
        <v>872</v>
      </c>
    </row>
    <row r="221" spans="1:1">
      <c r="A221" s="2" t="s">
        <v>872</v>
      </c>
    </row>
    <row r="222" spans="1:1">
      <c r="A222" s="2" t="s">
        <v>874</v>
      </c>
    </row>
    <row r="223" spans="1:1">
      <c r="A223" s="2" t="s">
        <v>874</v>
      </c>
    </row>
    <row r="224" spans="1:1">
      <c r="A224" s="2" t="s">
        <v>874</v>
      </c>
    </row>
    <row r="225" spans="1:1">
      <c r="A225" s="2" t="s">
        <v>876</v>
      </c>
    </row>
    <row r="226" spans="1:1">
      <c r="A226" s="2" t="s">
        <v>876</v>
      </c>
    </row>
    <row r="227" spans="1:1">
      <c r="A227" s="2" t="s">
        <v>878</v>
      </c>
    </row>
    <row r="228" spans="1:1">
      <c r="A228" s="2" t="s">
        <v>880</v>
      </c>
    </row>
    <row r="229" spans="1:1">
      <c r="A229" s="2" t="s">
        <v>882</v>
      </c>
    </row>
    <row r="230" spans="1:1">
      <c r="A230" s="2" t="s">
        <v>884</v>
      </c>
    </row>
    <row r="231" spans="1:1">
      <c r="A231" s="2" t="s">
        <v>884</v>
      </c>
    </row>
    <row r="232" spans="1:1">
      <c r="A232" s="2" t="s">
        <v>884</v>
      </c>
    </row>
    <row r="233" spans="1:1">
      <c r="A233" s="2" t="s">
        <v>884</v>
      </c>
    </row>
    <row r="234" spans="1:1">
      <c r="A234" s="2" t="s">
        <v>886</v>
      </c>
    </row>
    <row r="235" spans="1:1">
      <c r="A235" s="2" t="s">
        <v>888</v>
      </c>
    </row>
    <row r="236" spans="1:1">
      <c r="A236" s="2" t="s">
        <v>888</v>
      </c>
    </row>
    <row r="237" spans="1:1">
      <c r="A237" s="2" t="s">
        <v>888</v>
      </c>
    </row>
    <row r="238" spans="1:1">
      <c r="A238" s="2" t="s">
        <v>888</v>
      </c>
    </row>
    <row r="239" spans="1:1">
      <c r="A239" s="2" t="s">
        <v>890</v>
      </c>
    </row>
    <row r="240" spans="1:1">
      <c r="A240" s="2" t="s">
        <v>890</v>
      </c>
    </row>
    <row r="241" spans="1:1">
      <c r="A241" s="2" t="s">
        <v>890</v>
      </c>
    </row>
    <row r="242" spans="1:1">
      <c r="A242" s="2" t="s">
        <v>890</v>
      </c>
    </row>
    <row r="243" spans="1:1">
      <c r="A243" s="2" t="s">
        <v>892</v>
      </c>
    </row>
    <row r="244" spans="1:1">
      <c r="A244" s="2" t="s">
        <v>894</v>
      </c>
    </row>
    <row r="245" spans="1:1">
      <c r="A245" s="2" t="s">
        <v>894</v>
      </c>
    </row>
    <row r="246" spans="1:1">
      <c r="A246" s="2" t="s">
        <v>896</v>
      </c>
    </row>
    <row r="247" spans="1:1">
      <c r="A247" s="2" t="s">
        <v>898</v>
      </c>
    </row>
    <row r="248" spans="1:1">
      <c r="A248" s="2" t="s">
        <v>900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2023-09-12T12:41:52Z</cp:lastPrinted>
  <dcterms:created xsi:type="dcterms:W3CDTF">2009-06-02T18:56:54Z</dcterms:created>
  <dcterms:modified xsi:type="dcterms:W3CDTF">2023-09-12T12:41:53Z</dcterms:modified>
</cp:coreProperties>
</file>