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72DDB17-7032-47E0-85AA-BEA256543A11}"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Invoice!$A$1:$K$157</definedName>
    <definedName name="_xlnm.Print_Area" localSheetId="2">'Shipping Invoice'!$A$1:$L$157</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2" i="6" l="1"/>
  <c r="A1002" i="6"/>
  <c r="A1001" i="6"/>
  <c r="I160" i="2"/>
  <c r="I159" i="2"/>
  <c r="E148" i="6" l="1"/>
  <c r="E145" i="6"/>
  <c r="E144" i="6"/>
  <c r="E141" i="6"/>
  <c r="E138" i="6"/>
  <c r="E137" i="6"/>
  <c r="E135" i="6"/>
  <c r="E132" i="6"/>
  <c r="E129" i="6"/>
  <c r="E127" i="6"/>
  <c r="E124" i="6"/>
  <c r="E122" i="6"/>
  <c r="E120" i="6"/>
  <c r="E117" i="6"/>
  <c r="E116" i="6"/>
  <c r="E114" i="6"/>
  <c r="E109" i="6"/>
  <c r="E108" i="6"/>
  <c r="E106" i="6"/>
  <c r="E102" i="6"/>
  <c r="E101" i="6"/>
  <c r="E99" i="6"/>
  <c r="E96" i="6"/>
  <c r="E95" i="6"/>
  <c r="E93" i="6"/>
  <c r="E88" i="6"/>
  <c r="E87" i="6"/>
  <c r="E85" i="6"/>
  <c r="E81" i="6"/>
  <c r="E80" i="6"/>
  <c r="E78" i="6"/>
  <c r="E75" i="6"/>
  <c r="E74" i="6"/>
  <c r="E72" i="6"/>
  <c r="E67" i="6"/>
  <c r="E66" i="6"/>
  <c r="E64" i="6"/>
  <c r="E60" i="6"/>
  <c r="E59" i="6"/>
  <c r="E57" i="6"/>
  <c r="E54" i="6"/>
  <c r="E53" i="6"/>
  <c r="E49" i="6"/>
  <c r="E46" i="6"/>
  <c r="E45" i="6"/>
  <c r="E42" i="6"/>
  <c r="E39" i="6"/>
  <c r="E38" i="6"/>
  <c r="E36" i="6"/>
  <c r="E33" i="6"/>
  <c r="E32" i="6"/>
  <c r="E28" i="6"/>
  <c r="E25" i="6"/>
  <c r="E24" i="6"/>
  <c r="E21" i="6"/>
  <c r="E18" i="6"/>
  <c r="K14" i="7"/>
  <c r="K17" i="7"/>
  <c r="K10" i="7"/>
  <c r="I152" i="7"/>
  <c r="I151" i="7"/>
  <c r="I150" i="7"/>
  <c r="B147" i="7"/>
  <c r="I140" i="7"/>
  <c r="I138" i="7"/>
  <c r="I137" i="7"/>
  <c r="I136" i="7"/>
  <c r="I135" i="7"/>
  <c r="I134" i="7"/>
  <c r="I124" i="7"/>
  <c r="I121" i="7"/>
  <c r="I120" i="7"/>
  <c r="I119" i="7"/>
  <c r="I118" i="7"/>
  <c r="I117" i="7"/>
  <c r="I107" i="7"/>
  <c r="I104" i="7"/>
  <c r="I103" i="7"/>
  <c r="I102" i="7"/>
  <c r="I101" i="7"/>
  <c r="I90" i="7"/>
  <c r="I87" i="7"/>
  <c r="I86" i="7"/>
  <c r="I85" i="7"/>
  <c r="I73" i="7"/>
  <c r="I70" i="7"/>
  <c r="I69" i="7"/>
  <c r="I68" i="7"/>
  <c r="I67" i="7"/>
  <c r="I54" i="7"/>
  <c r="I51" i="7"/>
  <c r="I50" i="7"/>
  <c r="I49" i="7"/>
  <c r="I48" i="7"/>
  <c r="I36" i="7"/>
  <c r="I33" i="7"/>
  <c r="I32" i="7"/>
  <c r="I31" i="7"/>
  <c r="I30" i="7"/>
  <c r="I29" i="7"/>
  <c r="I149" i="7"/>
  <c r="N1" i="6"/>
  <c r="E131" i="6" s="1"/>
  <c r="F1003" i="6"/>
  <c r="D148" i="6"/>
  <c r="B152" i="7" s="1"/>
  <c r="D147" i="6"/>
  <c r="B151" i="7" s="1"/>
  <c r="D146" i="6"/>
  <c r="B150" i="7" s="1"/>
  <c r="D145" i="6"/>
  <c r="B149" i="7" s="1"/>
  <c r="D144" i="6"/>
  <c r="B148" i="7" s="1"/>
  <c r="D143" i="6"/>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K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K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K49" i="7" s="1"/>
  <c r="D44" i="6"/>
  <c r="B48" i="7" s="1"/>
  <c r="K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E22" i="6" l="1"/>
  <c r="E29" i="6"/>
  <c r="E37" i="6"/>
  <c r="E44" i="6"/>
  <c r="E52" i="6"/>
  <c r="E58" i="6"/>
  <c r="E65" i="6"/>
  <c r="E73" i="6"/>
  <c r="E79" i="6"/>
  <c r="E86" i="6"/>
  <c r="E94" i="6"/>
  <c r="E100" i="6"/>
  <c r="E107" i="6"/>
  <c r="E115" i="6"/>
  <c r="E121" i="6"/>
  <c r="E128" i="6"/>
  <c r="E136" i="6"/>
  <c r="E142" i="6"/>
  <c r="E19" i="6"/>
  <c r="E26" i="6"/>
  <c r="E34" i="6"/>
  <c r="E40" i="6"/>
  <c r="E47" i="6"/>
  <c r="E55" i="6"/>
  <c r="E61" i="6"/>
  <c r="E68" i="6"/>
  <c r="E76" i="6"/>
  <c r="E82" i="6"/>
  <c r="E89" i="6"/>
  <c r="E97" i="6"/>
  <c r="E104" i="6"/>
  <c r="E112" i="6"/>
  <c r="E118" i="6"/>
  <c r="E125" i="6"/>
  <c r="E133" i="6"/>
  <c r="E139" i="6"/>
  <c r="E146" i="6"/>
  <c r="E20" i="6"/>
  <c r="E27" i="6"/>
  <c r="E35" i="6"/>
  <c r="E41" i="6"/>
  <c r="E48" i="6"/>
  <c r="E56" i="6"/>
  <c r="E62" i="6"/>
  <c r="E69" i="6"/>
  <c r="E77" i="6"/>
  <c r="E84" i="6"/>
  <c r="E92" i="6"/>
  <c r="E98" i="6"/>
  <c r="E105" i="6"/>
  <c r="E113" i="6"/>
  <c r="E119" i="6"/>
  <c r="E126" i="6"/>
  <c r="E134" i="6"/>
  <c r="E140" i="6"/>
  <c r="E147" i="6"/>
  <c r="K107" i="7"/>
  <c r="K87" i="7"/>
  <c r="J153" i="2"/>
  <c r="J154" i="2" s="1"/>
  <c r="F1001" i="6" s="1"/>
  <c r="K51" i="7"/>
  <c r="K69" i="7"/>
  <c r="K70" i="7"/>
  <c r="K50" i="7"/>
  <c r="K33" i="7"/>
  <c r="K73" i="7"/>
  <c r="K133" i="7"/>
  <c r="I34" i="7"/>
  <c r="I52" i="7"/>
  <c r="K52" i="7" s="1"/>
  <c r="I71" i="7"/>
  <c r="K71" i="7" s="1"/>
  <c r="I88" i="7"/>
  <c r="I105" i="7"/>
  <c r="K105" i="7" s="1"/>
  <c r="I122" i="7"/>
  <c r="K122" i="7" s="1"/>
  <c r="K138" i="7"/>
  <c r="K34" i="7"/>
  <c r="K54" i="7"/>
  <c r="K134" i="7"/>
  <c r="I35" i="7"/>
  <c r="I53" i="7"/>
  <c r="K53" i="7" s="1"/>
  <c r="I72" i="7"/>
  <c r="I89" i="7"/>
  <c r="K89" i="7" s="1"/>
  <c r="I106" i="7"/>
  <c r="I123" i="7"/>
  <c r="K123" i="7" s="1"/>
  <c r="I139" i="7"/>
  <c r="K111" i="7"/>
  <c r="K36" i="7"/>
  <c r="I37" i="7"/>
  <c r="K124" i="7"/>
  <c r="I75" i="7"/>
  <c r="K75" i="7" s="1"/>
  <c r="K58" i="7"/>
  <c r="K118" i="7"/>
  <c r="I23" i="7"/>
  <c r="K23" i="7" s="1"/>
  <c r="I39" i="7"/>
  <c r="K39" i="7" s="1"/>
  <c r="I57" i="7"/>
  <c r="K57" i="7" s="1"/>
  <c r="I76" i="7"/>
  <c r="I93" i="7"/>
  <c r="K93" i="7" s="1"/>
  <c r="I108" i="7"/>
  <c r="I126" i="7"/>
  <c r="K126" i="7" s="1"/>
  <c r="I142" i="7"/>
  <c r="K142" i="7" s="1"/>
  <c r="K136" i="7"/>
  <c r="K117" i="7"/>
  <c r="I22" i="7"/>
  <c r="K22" i="7" s="1"/>
  <c r="I56" i="7"/>
  <c r="I92" i="7"/>
  <c r="I125" i="7"/>
  <c r="K125" i="7" s="1"/>
  <c r="I141" i="7"/>
  <c r="K141" i="7" s="1"/>
  <c r="K59" i="7"/>
  <c r="K119" i="7"/>
  <c r="K139" i="7"/>
  <c r="I24" i="7"/>
  <c r="K24" i="7" s="1"/>
  <c r="I40" i="7"/>
  <c r="I58" i="7"/>
  <c r="I77" i="7"/>
  <c r="K77" i="7" s="1"/>
  <c r="I94" i="7"/>
  <c r="K94" i="7" s="1"/>
  <c r="I109" i="7"/>
  <c r="I127" i="7"/>
  <c r="K127" i="7" s="1"/>
  <c r="I143" i="7"/>
  <c r="K67" i="7"/>
  <c r="K150" i="7"/>
  <c r="K76" i="7"/>
  <c r="K137" i="7"/>
  <c r="K40" i="7"/>
  <c r="K120" i="7"/>
  <c r="I25" i="7"/>
  <c r="I41" i="7"/>
  <c r="I59" i="7"/>
  <c r="I78" i="7"/>
  <c r="K78" i="7" s="1"/>
  <c r="I95" i="7"/>
  <c r="K95" i="7" s="1"/>
  <c r="I110" i="7"/>
  <c r="I144" i="7"/>
  <c r="K41" i="7"/>
  <c r="K101" i="7"/>
  <c r="K121" i="7"/>
  <c r="I26" i="7"/>
  <c r="K26" i="7" s="1"/>
  <c r="I42" i="7"/>
  <c r="K42" i="7" s="1"/>
  <c r="I60" i="7"/>
  <c r="K60" i="7" s="1"/>
  <c r="I79" i="7"/>
  <c r="K79" i="7" s="1"/>
  <c r="I96" i="7"/>
  <c r="K96" i="7" s="1"/>
  <c r="I111" i="7"/>
  <c r="I145" i="7"/>
  <c r="K128" i="7"/>
  <c r="K151" i="7"/>
  <c r="K149" i="7"/>
  <c r="K32" i="7"/>
  <c r="K56" i="7"/>
  <c r="I55" i="7"/>
  <c r="K55" i="7" s="1"/>
  <c r="I74" i="7"/>
  <c r="K74" i="7" s="1"/>
  <c r="I91" i="7"/>
  <c r="K91" i="7" s="1"/>
  <c r="K140" i="7"/>
  <c r="K37" i="7"/>
  <c r="I38" i="7"/>
  <c r="K38" i="7" s="1"/>
  <c r="K82" i="7"/>
  <c r="K102" i="7"/>
  <c r="I43" i="7"/>
  <c r="I61" i="7"/>
  <c r="K61" i="7" s="1"/>
  <c r="I80" i="7"/>
  <c r="K80" i="7" s="1"/>
  <c r="I97" i="7"/>
  <c r="K97" i="7" s="1"/>
  <c r="I112" i="7"/>
  <c r="K112" i="7" s="1"/>
  <c r="I128" i="7"/>
  <c r="I146" i="7"/>
  <c r="K146" i="7" s="1"/>
  <c r="K43" i="7"/>
  <c r="K63" i="7"/>
  <c r="K103" i="7"/>
  <c r="K143" i="7"/>
  <c r="I44" i="7"/>
  <c r="K44" i="7" s="1"/>
  <c r="I62" i="7"/>
  <c r="K62" i="7" s="1"/>
  <c r="I81" i="7"/>
  <c r="K81" i="7" s="1"/>
  <c r="I98" i="7"/>
  <c r="K98" i="7" s="1"/>
  <c r="I113" i="7"/>
  <c r="K113" i="7" s="1"/>
  <c r="I129" i="7"/>
  <c r="I147" i="7"/>
  <c r="K147" i="7" s="1"/>
  <c r="K30" i="7"/>
  <c r="K108" i="7"/>
  <c r="K72" i="7"/>
  <c r="K29" i="7"/>
  <c r="K129" i="7"/>
  <c r="K31" i="7"/>
  <c r="K135" i="7"/>
  <c r="I45" i="7"/>
  <c r="K45" i="7" s="1"/>
  <c r="K25" i="7"/>
  <c r="K85" i="7"/>
  <c r="I46" i="7"/>
  <c r="K46" i="7" s="1"/>
  <c r="I131" i="7"/>
  <c r="K131" i="7" s="1"/>
  <c r="K86" i="7"/>
  <c r="K106" i="7"/>
  <c r="I65" i="7"/>
  <c r="K65" i="7" s="1"/>
  <c r="I84" i="7"/>
  <c r="K84" i="7" s="1"/>
  <c r="I100" i="7"/>
  <c r="K100" i="7" s="1"/>
  <c r="I115" i="7"/>
  <c r="K115" i="7" s="1"/>
  <c r="I132" i="7"/>
  <c r="K132" i="7" s="1"/>
  <c r="I148" i="7"/>
  <c r="K148" i="7" s="1"/>
  <c r="K88" i="7"/>
  <c r="K109" i="7"/>
  <c r="K110" i="7"/>
  <c r="K92" i="7"/>
  <c r="K152" i="7"/>
  <c r="K35" i="7"/>
  <c r="K104" i="7"/>
  <c r="K144" i="7"/>
  <c r="I27" i="7"/>
  <c r="K27" i="7" s="1"/>
  <c r="I63" i="7"/>
  <c r="I82" i="7"/>
  <c r="I114" i="7"/>
  <c r="K114" i="7" s="1"/>
  <c r="I130" i="7"/>
  <c r="K130" i="7" s="1"/>
  <c r="K145" i="7"/>
  <c r="I64" i="7"/>
  <c r="K64" i="7" s="1"/>
  <c r="I83" i="7"/>
  <c r="K83" i="7" s="1"/>
  <c r="I99" i="7"/>
  <c r="K99" i="7" s="1"/>
  <c r="K66" i="7"/>
  <c r="I28" i="7"/>
  <c r="K28" i="7" s="1"/>
  <c r="I47" i="7"/>
  <c r="K47" i="7" s="1"/>
  <c r="I66" i="7"/>
  <c r="I116" i="7"/>
  <c r="K116" i="7" s="1"/>
  <c r="I133" i="7"/>
  <c r="E23" i="6"/>
  <c r="E43" i="6"/>
  <c r="E63" i="6"/>
  <c r="E83" i="6"/>
  <c r="E103" i="6"/>
  <c r="E123" i="6"/>
  <c r="E143" i="6"/>
  <c r="E30" i="6"/>
  <c r="E50" i="6"/>
  <c r="E70" i="6"/>
  <c r="E90" i="6"/>
  <c r="E110" i="6"/>
  <c r="E130" i="6"/>
  <c r="E31" i="6"/>
  <c r="E51" i="6"/>
  <c r="E71" i="6"/>
  <c r="E91" i="6"/>
  <c r="E111" i="6"/>
  <c r="B153" i="7"/>
  <c r="A1008" i="6"/>
  <c r="A1007" i="6"/>
  <c r="A1006" i="6"/>
  <c r="F1005" i="6"/>
  <c r="A1005" i="6"/>
  <c r="A1004" i="6"/>
  <c r="A1003" i="6"/>
  <c r="K153" i="7" l="1"/>
  <c r="K154" i="7" s="1"/>
  <c r="J156" i="2"/>
  <c r="M11" i="6"/>
  <c r="I163" i="2" s="1"/>
  <c r="K156"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E14" i="6"/>
  <c r="I162" i="2" s="1"/>
  <c r="I166" i="2" l="1"/>
  <c r="I164" i="2" s="1"/>
  <c r="I167" i="2"/>
  <c r="I165" i="2" s="1"/>
  <c r="H1008" i="6"/>
  <c r="H1007" i="6"/>
  <c r="H1006" i="6"/>
  <c r="H1004" i="6"/>
  <c r="H1005" i="6"/>
  <c r="H1001" i="6"/>
  <c r="H1000" i="6"/>
  <c r="H1003"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4" i="6" l="1"/>
  <c r="H1011" i="6"/>
  <c r="H1010" i="6"/>
  <c r="H1013" i="6" l="1"/>
  <c r="H1012" i="6" s="1"/>
</calcChain>
</file>

<file path=xl/sharedStrings.xml><?xml version="1.0" encoding="utf-8"?>
<sst xmlns="http://schemas.openxmlformats.org/spreadsheetml/2006/main" count="3752" uniqueCount="966">
  <si>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</si>
  <si>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</si>
  <si>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</si>
  <si>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</si>
  <si>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</si>
  <si>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</si>
  <si>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</si>
  <si>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</si>
  <si>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</si>
  <si>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</si>
  <si>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</si>
  <si>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</si>
  <si>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</si>
  <si>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</si>
  <si>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</si>
  <si>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</si>
  <si>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</si>
  <si>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</si>
  <si>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</si>
  <si>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</si>
  <si>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</si>
  <si>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</si>
  <si>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</si>
  <si>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</si>
  <si>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</si>
  <si>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</si>
  <si>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</si>
  <si>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</si>
  <si>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</si>
  <si>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</si>
  <si>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</si>
  <si>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</si>
  <si>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</si>
  <si>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</si>
  <si>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</si>
  <si>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</si>
  <si>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</si>
  <si>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</si>
  <si>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</si>
  <si>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</si>
  <si>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</si>
  <si>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</si>
  <si>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</si>
  <si>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</si>
  <si>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</si>
  <si>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</si>
  <si>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</si>
  <si>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</si>
  <si>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</si>
  <si>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</si>
  <si>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</si>
  <si>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</si>
  <si>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</si>
  <si>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</si>
  <si>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</si>
  <si>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</si>
  <si>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</si>
  <si>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</si>
  <si>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</si>
  <si>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</si>
  <si>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</si>
  <si>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</si>
  <si>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</si>
  <si>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</si>
  <si>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</si>
  <si>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</si>
  <si>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</si>
  <si>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</si>
  <si>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</si>
  <si>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</si>
  <si>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</si>
  <si>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</si>
  <si>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</si>
  <si>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</si>
  <si>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</si>
  <si>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</si>
  <si>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</si>
  <si>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</si>
  <si>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</si>
  <si>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</si>
  <si>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</si>
  <si>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</si>
  <si>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</si>
  <si>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</si>
  <si>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</si>
  <si>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</si>
  <si>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</si>
  <si>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</si>
  <si>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</si>
  <si>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</si>
  <si>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</si>
  <si>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</si>
  <si>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</si>
  <si>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</si>
  <si>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</si>
  <si>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</si>
  <si>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</si>
  <si>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</si>
  <si>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</si>
  <si>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</si>
  <si>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</si>
  <si>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</si>
  <si>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</si>
  <si>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</si>
  <si>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</si>
  <si>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</si>
  <si>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</si>
  <si>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</si>
  <si>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</si>
  <si>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</si>
  <si>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</si>
  <si>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</si>
  <si>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</si>
  <si>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</si>
  <si>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</si>
  <si>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</si>
  <si>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</si>
  <si>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</si>
  <si>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</si>
  <si>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</si>
  <si>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</si>
  <si>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</si>
  <si>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</si>
  <si>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</si>
  <si>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</si>
  <si>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</si>
  <si>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</si>
  <si>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</si>
  <si>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</si>
  <si>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</si>
  <si>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</si>
  <si>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</si>
  <si>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</si>
  <si>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</si>
  <si>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</si>
  <si>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</si>
  <si>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</si>
  <si>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</si>
  <si>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</si>
  <si>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</si>
  <si>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</si>
  <si>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</si>
  <si>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</si>
  <si>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</si>
  <si>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</si>
  <si>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</si>
  <si>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</si>
  <si>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</si>
  <si>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</si>
  <si>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</si>
  <si>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</si>
  <si>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</si>
  <si>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</si>
  <si>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</si>
  <si>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</si>
  <si>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</si>
  <si>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</si>
  <si>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</si>
  <si>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</si>
  <si>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</si>
  <si>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</si>
  <si>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</si>
  <si>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</si>
  <si>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</si>
  <si>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</si>
  <si>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</si>
  <si>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</si>
  <si>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</si>
  <si>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</si>
  <si>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</si>
  <si>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</si>
  <si>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</si>
  <si>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</si>
  <si>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</si>
  <si>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</si>
  <si>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</si>
  <si>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</si>
  <si>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</si>
  <si>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</si>
  <si>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</si>
  <si>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</si>
  <si>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</si>
  <si>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</si>
  <si>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</si>
  <si>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</si>
  <si>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</si>
  <si>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</si>
  <si>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</si>
  <si>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</si>
  <si>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</si>
  <si>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</si>
  <si>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</si>
  <si>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</si>
  <si>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</si>
  <si>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</si>
  <si>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</si>
  <si>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</si>
  <si>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</si>
  <si>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</si>
  <si>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</si>
  <si>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</si>
  <si>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</si>
  <si>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</si>
  <si>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</si>
  <si>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</si>
  <si>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</si>
  <si>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</si>
  <si>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</si>
  <si>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</si>
  <si>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</si>
  <si>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</si>
  <si>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</si>
  <si>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</si>
  <si>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</si>
  <si>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</si>
  <si>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</si>
  <si>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</si>
  <si>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</si>
  <si>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</si>
  <si>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</si>
  <si>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</si>
  <si>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</si>
  <si>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</si>
  <si>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</si>
  <si>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</si>
  <si>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</si>
  <si>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</si>
  <si>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</si>
  <si>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</si>
  <si>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</si>
  <si>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</si>
  <si>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</si>
  <si>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</si>
  <si>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</si>
  <si>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</si>
  <si>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</si>
  <si>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</si>
  <si>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</si>
  <si>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</si>
  <si>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</si>
  <si>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</si>
  <si>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</si>
  <si>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</si>
  <si>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</si>
  <si>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</si>
  <si>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</si>
  <si>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</si>
  <si>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</si>
  <si>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</si>
  <si>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</si>
  <si>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</si>
  <si>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</si>
  <si>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</si>
  <si>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</si>
  <si>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</si>
  <si>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</si>
  <si>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</si>
  <si>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</si>
  <si>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</si>
  <si>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</si>
  <si>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</si>
  <si>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</si>
  <si>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</si>
  <si>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</si>
  <si>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</si>
  <si>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</si>
  <si>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</si>
  <si>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</si>
  <si>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</si>
  <si>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</si>
  <si>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</si>
  <si>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</si>
  <si>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</si>
  <si>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</si>
  <si>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</si>
  <si>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</si>
  <si>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</si>
  <si>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</si>
  <si>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</si>
  <si>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</si>
  <si>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</si>
  <si>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</si>
  <si>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</si>
  <si>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</si>
  <si>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</si>
  <si>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</si>
  <si>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</si>
  <si>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</si>
  <si>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</si>
  <si>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</si>
  <si>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</si>
  <si>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</si>
  <si>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</si>
  <si>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</si>
  <si>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</si>
  <si>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</si>
  <si>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</si>
  <si>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</si>
  <si>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</si>
  <si>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</si>
  <si>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</si>
  <si>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</si>
  <si>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</si>
  <si>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</si>
  <si>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</si>
  <si>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</si>
  <si>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</si>
  <si>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</si>
  <si>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</si>
  <si>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</si>
  <si>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</si>
  <si>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</si>
  <si>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</si>
  <si>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</si>
  <si>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</si>
  <si>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</si>
  <si>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</si>
  <si>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</si>
  <si>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</si>
  <si>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</si>
  <si>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</si>
  <si>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</si>
  <si>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</si>
  <si>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</si>
  <si>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</si>
  <si>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</si>
  <si>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</si>
  <si>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</si>
  <si>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</si>
  <si>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</si>
  <si>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</si>
  <si>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</si>
  <si>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</si>
  <si>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</si>
  <si>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</si>
  <si>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</si>
  <si>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</si>
  <si>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</si>
  <si>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</si>
  <si>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</si>
  <si>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</si>
  <si>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</si>
  <si>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</si>
  <si>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</si>
  <si>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</si>
  <si>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</si>
  <si>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</si>
  <si>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</si>
  <si>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</si>
  <si>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</si>
  <si>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</si>
  <si>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</si>
  <si>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</si>
  <si>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</si>
  <si>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</si>
  <si>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</si>
  <si>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</si>
  <si>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</si>
  <si>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</si>
  <si>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</si>
  <si>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</si>
  <si>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</si>
  <si>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</si>
  <si>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</si>
  <si>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</si>
  <si>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</si>
  <si>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</si>
  <si>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</si>
  <si>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</si>
  <si>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</si>
  <si>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</si>
  <si>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</si>
  <si>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</si>
  <si>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</si>
  <si>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</si>
  <si>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</si>
  <si>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</si>
  <si>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</si>
  <si>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</si>
  <si>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</si>
  <si>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</si>
  <si>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</si>
  <si>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</si>
  <si>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</si>
  <si>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</si>
  <si>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</si>
  <si>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</si>
  <si>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</si>
  <si>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</si>
  <si>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</si>
  <si>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</si>
  <si>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</si>
  <si>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</si>
  <si>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</si>
  <si>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</si>
  <si>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</si>
  <si>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</si>
  <si>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</si>
  <si>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</si>
  <si>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</si>
  <si>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</si>
  <si>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</si>
  <si>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</si>
  <si>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</si>
  <si>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</si>
  <si>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</si>
  <si>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</si>
  <si>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</si>
  <si>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</si>
  <si>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</si>
  <si>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</si>
  <si>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</si>
  <si>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</si>
  <si>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</si>
  <si>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</si>
  <si>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</si>
  <si>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</si>
  <si>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</si>
  <si>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</si>
  <si>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</si>
  <si>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</si>
  <si>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</si>
  <si>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</si>
  <si>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</si>
  <si>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</si>
  <si>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</si>
  <si>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</si>
  <si>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</si>
  <si>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</si>
  <si>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</si>
  <si>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</si>
  <si>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</si>
  <si>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</si>
  <si>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</si>
  <si>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</si>
  <si>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</si>
  <si>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</si>
  <si>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</si>
  <si>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</si>
  <si>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</si>
  <si>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</si>
  <si>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</si>
  <si>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</si>
  <si>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</si>
  <si>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</si>
  <si>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</si>
  <si>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</si>
  <si>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</si>
  <si>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</si>
  <si>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</si>
  <si>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</si>
  <si>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</si>
  <si>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</si>
  <si>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</si>
  <si>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</si>
  <si>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</si>
  <si>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</si>
  <si>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</si>
  <si>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</si>
  <si>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</si>
  <si>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</si>
  <si>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</si>
  <si>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</si>
  <si>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</si>
  <si>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</si>
  <si>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</si>
  <si>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</si>
  <si>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</si>
  <si>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</si>
  <si>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</si>
  <si>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</si>
  <si>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</si>
  <si>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</si>
  <si>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</si>
  <si>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</si>
  <si>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</si>
  <si>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</si>
  <si>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</si>
  <si>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</si>
  <si>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</si>
  <si>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</si>
  <si>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</si>
  <si>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</si>
  <si>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</si>
  <si>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</si>
  <si>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</si>
  <si>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</si>
  <si>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</si>
  <si>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</si>
  <si>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</si>
  <si>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</si>
  <si>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</si>
  <si>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</si>
  <si>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</si>
  <si>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</si>
  <si>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</si>
  <si>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</si>
  <si>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</si>
  <si>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</si>
  <si>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</si>
  <si>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</si>
  <si>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</si>
  <si>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</si>
  <si>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</si>
  <si>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</si>
  <si>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</si>
  <si>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</si>
  <si>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</si>
  <si>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</si>
  <si>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</si>
  <si>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</si>
  <si>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</si>
  <si>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</si>
  <si>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</si>
  <si>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</si>
  <si>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</si>
  <si>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</si>
  <si>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</si>
  <si>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</si>
  <si>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</si>
  <si>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</si>
  <si>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</si>
  <si>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</si>
  <si>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</si>
  <si>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</si>
  <si>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</si>
  <si>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</si>
  <si>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</si>
  <si>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</si>
  <si>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</si>
  <si>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</si>
  <si>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</si>
  <si>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</si>
  <si>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</si>
  <si>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</si>
  <si>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</si>
  <si>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</si>
  <si>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</si>
  <si>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</si>
  <si>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</si>
  <si>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</si>
  <si>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</si>
  <si>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</si>
  <si>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</si>
  <si>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</si>
  <si>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</si>
  <si>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</si>
  <si>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</si>
  <si>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</si>
  <si>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</si>
  <si>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</si>
  <si>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</si>
  <si>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</si>
  <si>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</si>
  <si>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</si>
  <si>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</si>
  <si>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</si>
  <si>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</si>
  <si>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</si>
  <si>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</si>
  <si>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</si>
  <si>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</si>
  <si>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</si>
  <si>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</si>
  <si>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</si>
  <si>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</si>
  <si>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</si>
  <si>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</si>
  <si>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</si>
  <si>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</si>
  <si>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</si>
  <si>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</si>
  <si>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</si>
  <si>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</si>
  <si>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</si>
  <si>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</si>
  <si>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</si>
  <si>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</si>
  <si>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</si>
  <si>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</si>
  <si>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</si>
  <si>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</si>
  <si>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</si>
  <si>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</si>
  <si>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</si>
  <si>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</si>
  <si>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</si>
  <si>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</si>
  <si>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</si>
  <si>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</si>
  <si>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</si>
  <si>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</si>
  <si>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</si>
  <si>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</si>
  <si>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</si>
  <si>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</si>
  <si>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</si>
  <si>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</si>
  <si>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</si>
  <si>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</si>
  <si>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</si>
  <si>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</si>
  <si>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</si>
  <si>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</si>
  <si>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</si>
  <si>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</si>
  <si>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</si>
  <si>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</si>
  <si>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</si>
  <si>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</si>
  <si>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</si>
  <si>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</si>
  <si>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</si>
  <si>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</si>
  <si>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</si>
  <si>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</si>
  <si>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</si>
  <si>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</si>
  <si>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</si>
  <si>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</si>
  <si>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</si>
  <si>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</si>
  <si>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</si>
  <si>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</si>
  <si>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</si>
  <si>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</si>
  <si>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</si>
  <si>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</si>
  <si>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</si>
  <si>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</si>
  <si>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</si>
  <si>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</si>
  <si>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</si>
  <si>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</si>
  <si>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</si>
  <si>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</si>
  <si>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</si>
  <si>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</si>
  <si>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</si>
  <si>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</si>
  <si>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</si>
  <si>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</si>
  <si>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</si>
  <si>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</si>
  <si>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</si>
  <si>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</si>
  <si>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</si>
  <si>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</si>
  <si>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</si>
  <si>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</si>
  <si>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</si>
  <si>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</si>
  <si>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</si>
  <si>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</si>
  <si>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</si>
  <si>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</si>
  <si>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</si>
  <si>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</si>
  <si>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</si>
  <si>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</si>
  <si>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</si>
  <si>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</si>
  <si>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</si>
  <si>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</si>
  <si>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</si>
  <si>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</si>
  <si>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</si>
  <si>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</si>
  <si>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</si>
  <si>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</si>
  <si>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</si>
  <si>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</si>
  <si>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</si>
  <si>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</si>
  <si>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</si>
  <si>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</si>
  <si>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</si>
  <si>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</si>
  <si>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</si>
  <si>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</si>
  <si>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</si>
  <si>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</si>
  <si>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</si>
  <si>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</si>
  <si>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</si>
  <si>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</si>
  <si>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</si>
  <si>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</si>
  <si>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</si>
  <si>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</si>
  <si>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</si>
  <si>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</si>
  <si>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</si>
  <si>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</si>
  <si>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</si>
  <si>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</si>
  <si>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</si>
  <si>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</si>
  <si>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</si>
  <si>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</si>
  <si>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</si>
  <si>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</si>
  <si>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</si>
  <si>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</si>
  <si>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</si>
  <si>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</si>
  <si>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</si>
  <si>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</si>
  <si>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Didi</t>
  </si>
  <si>
    <t>Jewellery Importers c/o keen on piercing</t>
  </si>
  <si>
    <t>Jewellery Importers</t>
  </si>
  <si>
    <t>212 Broadway C/O Keen on Piercing</t>
  </si>
  <si>
    <t>1023 Auckland</t>
  </si>
  <si>
    <t>New Zealand</t>
  </si>
  <si>
    <t>Tel: +642102616956</t>
  </si>
  <si>
    <t>Email: contactus@keenonpiercing.com</t>
  </si>
  <si>
    <t>Length: 12mm with 5mm jewel balls</t>
  </si>
  <si>
    <t>316L steel nipple barbell, 14g (1.6mm) with two forward facing from 4mm to 6mm jewel balls</t>
  </si>
  <si>
    <t>Length: 14mm with 5mm jewel balls</t>
  </si>
  <si>
    <t>Length: 16mm with 5mm jewel balls</t>
  </si>
  <si>
    <t>BBNPTWG</t>
  </si>
  <si>
    <t>Anodized surgical steel nipple barbell, 14g (1.6mm) with two small wings</t>
  </si>
  <si>
    <t>BBNPWG</t>
  </si>
  <si>
    <t>Surgical steel nipple barbell, 14g (1.6mm) with two small wings</t>
  </si>
  <si>
    <t>BBTB5</t>
  </si>
  <si>
    <t>Anodized surgical steel nipple or tongue barbell, 14g (1.6mm) with two 5mm balls</t>
  </si>
  <si>
    <t>BBTNPC</t>
  </si>
  <si>
    <t>Anodized 316L steel barbell, 1.6mm (14g) with two forward facing 5mm jewel balls</t>
  </si>
  <si>
    <t>Color: Rose-gold</t>
  </si>
  <si>
    <t>BBTTB5</t>
  </si>
  <si>
    <t>Rose gold PVD plated 316L steel nipple barbell, 14g (1.6mm) with two 5mm balls</t>
  </si>
  <si>
    <t>316L steel belly banana, 14g (1.6m) with a 8mm and a 5mm bezel set jewel ball using original Czech Preciosa crystals.</t>
  </si>
  <si>
    <t>BNEB</t>
  </si>
  <si>
    <t>Surgical steel eyebrow banana, 16g (1.2mm) with two 3mm balls</t>
  </si>
  <si>
    <t>BNETB</t>
  </si>
  <si>
    <t>Premium PVD plated surgical steel eyebrow banana, 16g (1.2mm) with two 3mm balls</t>
  </si>
  <si>
    <t>BNT2CG</t>
  </si>
  <si>
    <t>Color: Gold Anodized w/ Clear crystal</t>
  </si>
  <si>
    <t>Color: Gold Anodized w/ Aquamarine crystal</t>
  </si>
  <si>
    <t>CBEB</t>
  </si>
  <si>
    <t>Surgical steel circular barbell, 16g (1.2mm) with two 3mm balls</t>
  </si>
  <si>
    <t>CBETB</t>
  </si>
  <si>
    <t>Premium PVD plated surgical steel circular barbell, 16g (1.2mm) with two 3mm balls</t>
  </si>
  <si>
    <t>HBCRCT16</t>
  </si>
  <si>
    <t>Anodized 316L steel hinged ball closure ring, 16g (1.2mm) with 3mm ball with bezel set crystal</t>
  </si>
  <si>
    <t>LBTB3</t>
  </si>
  <si>
    <t>Premium PVD plated surgical steel labret, 16g (1.2mm) with a 3mm ball</t>
  </si>
  <si>
    <t>MFR3</t>
  </si>
  <si>
    <t>3mm multi-crystal ferido glued ball with resin cover and 16g (1.2mm) threading (sold per pcs)</t>
  </si>
  <si>
    <t>High polished surgical steel hinged segment ring, 16g (1.2mm)</t>
  </si>
  <si>
    <t>SEGH20</t>
  </si>
  <si>
    <t>High polished surgical steel hinged segment ring, 20g (0.8mm)</t>
  </si>
  <si>
    <t>Length: 5mm</t>
  </si>
  <si>
    <t>PVD plated surgical steel hinged segment ring, 16g (1.2mm)</t>
  </si>
  <si>
    <t>UBN2CS</t>
  </si>
  <si>
    <t>High polished titanium G23 belly banana, 1.6mm (14g) with upper 5mm and lower 6mm bezel set jewel balls</t>
  </si>
  <si>
    <t>UNPFR5</t>
  </si>
  <si>
    <t>High polished titanium G23 barbell, 1.6mm (14g) with two 5mm ferido glued plain color color multi crystal balls and resin cover</t>
  </si>
  <si>
    <t>XBAL25</t>
  </si>
  <si>
    <t>Pack of 10 pcs. of 2.5mm high polished surgical steel balls with 1.2mm threading (16g)</t>
  </si>
  <si>
    <t>XBAL3G</t>
  </si>
  <si>
    <t>Pack of 10 pcs. of 3mm high polished surgical steel balls with 1.6mm threading (14g)</t>
  </si>
  <si>
    <t>XBAL4S</t>
  </si>
  <si>
    <t>Pack of 10 pcs. of 4mm high polished surgical steel balls with 1.2mm threading (16g)</t>
  </si>
  <si>
    <t>XBT2</t>
  </si>
  <si>
    <t>Pack of 10 pcs. of 2mm anodized surgical steel balls with threading 1.2mm (16g)</t>
  </si>
  <si>
    <t>XBT25</t>
  </si>
  <si>
    <t>Pack of 10 pcs. of 2.5mm anodized surgical steel balls with threading 1.2mm (16g)</t>
  </si>
  <si>
    <t>XBT3S</t>
  </si>
  <si>
    <t>Pack of 10 pcs. of 3mm anodized surgical steel balls with threading 1.2mm (16g)</t>
  </si>
  <si>
    <t>XCN4S</t>
  </si>
  <si>
    <t>Pack of 10 pcs. of 4mm high polished surgical steel cones - threading 1.2mm (16g)</t>
  </si>
  <si>
    <t>XCNT3S</t>
  </si>
  <si>
    <t>Pack of 10 pcs. of 3mm anodized surgical steel cones with threading 1.2mm (16g)</t>
  </si>
  <si>
    <t>XCNT4G</t>
  </si>
  <si>
    <t>Pack of 10 pcs. of 4mm anodized surgical steel cones with threading 1.6mm (14g)</t>
  </si>
  <si>
    <t>XCNT4S</t>
  </si>
  <si>
    <t>Pack of 10 pcs. of 4mm anodized surgical steel cones with threading 1.2mm (16g)</t>
  </si>
  <si>
    <t>XCNT5G</t>
  </si>
  <si>
    <t>Pack of 10 pcs. of 5mm anodized surgical steel cones with threading 1.6mm (14g)</t>
  </si>
  <si>
    <t>XCNT5S</t>
  </si>
  <si>
    <t>Pack of 10 pcs. of 5mm anodized surgical steel cones - threading, 16g (1.2mm)</t>
  </si>
  <si>
    <t>XCON25</t>
  </si>
  <si>
    <t>Pack of 10 pcs. of 2.5mm high polished surgical steel cones with threading 1.2mm (16g)</t>
  </si>
  <si>
    <t>XCON3</t>
  </si>
  <si>
    <t>Pack of 10 pcs. of 3mm high polished surgical steel cones with threading 1.2mm (16g)</t>
  </si>
  <si>
    <t>XCON4</t>
  </si>
  <si>
    <t>Pack of 10 pcs. of 4mm high polished surgical steel cones with threading 1.6mm (14g)</t>
  </si>
  <si>
    <t>XHJB3</t>
  </si>
  <si>
    <t>Pack of 10 pcs. of 3mm surgical steel half jewel balls with bezel set crystal with 1.2mm threading (16g)</t>
  </si>
  <si>
    <t>XJB25</t>
  </si>
  <si>
    <t>Pack of 10 pcs. of surgical steel balls with tiny 2.5mm bezel set crystals with 1.2mm threading (16g)</t>
  </si>
  <si>
    <t>XJB3</t>
  </si>
  <si>
    <t>Pack of 10 pcs. of 3mm high polished surgical steel balls with bezel set crystal and with 1.2mm (16g) threading</t>
  </si>
  <si>
    <t>XJB5</t>
  </si>
  <si>
    <t>Pack of 10 pcs. of 5mm high polished surgical steel balls with bezel set crystal and with 1.6mm (14g) threading</t>
  </si>
  <si>
    <t>XJBT25S</t>
  </si>
  <si>
    <t>Pack of 10 pcs. of 2.5 mm tiny anodized surgical steel balls with bezel set crystal and with 1.2mm threading (16g)</t>
  </si>
  <si>
    <t>XJBT3S</t>
  </si>
  <si>
    <t>Pack of 10 pcs. of 3mm anodized surgical steel balls with bezel set crystal and with 1.2mm threading (16g)</t>
  </si>
  <si>
    <t>Color: Gold Anodized w/ AB crystal</t>
  </si>
  <si>
    <t>Color: Gold Anodized w/ L. Sapphire crystal</t>
  </si>
  <si>
    <t>Color: Gold Anodized w/ L. Siam crystal</t>
  </si>
  <si>
    <t>Color: Gold Anodized w/ Jet crystal</t>
  </si>
  <si>
    <t>Color: Gold Anodized w/ Peridot crystal</t>
  </si>
  <si>
    <t>Color: Gold Anodized w/ L. Amethyst crystal</t>
  </si>
  <si>
    <t>Color: Gold Anodized w/ Sapphire crystal</t>
  </si>
  <si>
    <t>Color: Gold Anodized w/ Blue zircon crystal</t>
  </si>
  <si>
    <t>Color: Gold Anodized w/ Fuchsia crystal</t>
  </si>
  <si>
    <t>Color: Gold Anodized w/ Emerald crystal</t>
  </si>
  <si>
    <t>XJBT4S</t>
  </si>
  <si>
    <t>Pack of 10 pcs. of 4mm anodized surgical steel balls with bezel set crystal and with 1.2mm threading (16g)</t>
  </si>
  <si>
    <t>XULBNOB16G</t>
  </si>
  <si>
    <t>Titanium G23 threadless labret post, 1.2mm (16g) with 4mm base plate / 10 pcs per pack</t>
  </si>
  <si>
    <t>XULBNOS18G</t>
  </si>
  <si>
    <t>Titanium G23 threadless labret post, 1mm (18g) with 2.5mm base plate / 10 pcs per pack</t>
  </si>
  <si>
    <t>XUVB3</t>
  </si>
  <si>
    <t>Set of 10 pcs. of 3mm acrylic UV balls with 16g (1.2mm) threading</t>
  </si>
  <si>
    <t>Three Thousand Four Hundred Fifty Four and 88 cents NZD</t>
  </si>
  <si>
    <t>PVD plated surgical steel belly banana, 14g (1.6mm) with 5 &amp; 8mm bezel set jewel balls - length 3/8'' (10mm)</t>
  </si>
  <si>
    <t>Exchange Rate NZD-THB</t>
  </si>
  <si>
    <t>Total Order USD</t>
  </si>
  <si>
    <t>Total Invoice USD</t>
  </si>
  <si>
    <t>SKU</t>
  </si>
  <si>
    <t>BBNP2C-Q71B07</t>
  </si>
  <si>
    <t>BBNP2C-Q72B01</t>
  </si>
  <si>
    <t>BBNP2C-Q72B02</t>
  </si>
  <si>
    <t>BBNP2C-Q72B03</t>
  </si>
  <si>
    <t>BBNP2C-Q72B04</t>
  </si>
  <si>
    <t>BBNP2C-Q73B01</t>
  </si>
  <si>
    <t>BBNP2C-Q73B02</t>
  </si>
  <si>
    <t>BBNP2C-Q73B07</t>
  </si>
  <si>
    <t>BBNP2C-Q73B12</t>
  </si>
  <si>
    <t>BBNPTWG-F08A07</t>
  </si>
  <si>
    <t>BBNPTWG-F08A12</t>
  </si>
  <si>
    <t>BBNPTWG-F10A07</t>
  </si>
  <si>
    <t>BBNPTWG-F10A12</t>
  </si>
  <si>
    <t>BBNPWG-F08000</t>
  </si>
  <si>
    <t>BBNPWG-F10000</t>
  </si>
  <si>
    <t>BBTB5-F08A07</t>
  </si>
  <si>
    <t>BBTB5-F10A07</t>
  </si>
  <si>
    <t>BBTB5-F10A12</t>
  </si>
  <si>
    <t>BBTB5-F11A07</t>
  </si>
  <si>
    <t>BBTNPC-F10A12</t>
  </si>
  <si>
    <t>BBTNPC-F10A44</t>
  </si>
  <si>
    <t>BBTTB5-F10000</t>
  </si>
  <si>
    <t>BN2CG-F02B01</t>
  </si>
  <si>
    <t>BN2CG-F02B02</t>
  </si>
  <si>
    <t>BN2CG-F02B04</t>
  </si>
  <si>
    <t>BN2CG-F02B08</t>
  </si>
  <si>
    <t>BN2CG-F02B10</t>
  </si>
  <si>
    <t>BN2CG-F02B16</t>
  </si>
  <si>
    <t>BN2CG-F04B01</t>
  </si>
  <si>
    <t>BN2CG-F04B08</t>
  </si>
  <si>
    <t>BN2CG-F04B12</t>
  </si>
  <si>
    <t>BN2CG-F04B13</t>
  </si>
  <si>
    <t>BN2CG-F04B15</t>
  </si>
  <si>
    <t>BN2CG-F04B16</t>
  </si>
  <si>
    <t>BN2CG-F06B01</t>
  </si>
  <si>
    <t>BN2CS-F06B01</t>
  </si>
  <si>
    <t>BNEB-F04000</t>
  </si>
  <si>
    <t>BNEB-F06000</t>
  </si>
  <si>
    <t>BNETB-F02A12</t>
  </si>
  <si>
    <t>BNETB-F04A12</t>
  </si>
  <si>
    <t>BNETB-F06A12</t>
  </si>
  <si>
    <t>BNT2CG-P13000</t>
  </si>
  <si>
    <t>BNT2CG-P46000</t>
  </si>
  <si>
    <t>CBEB-F04000</t>
  </si>
  <si>
    <t>CBEB-F06000</t>
  </si>
  <si>
    <t>CBETB-F04A12</t>
  </si>
  <si>
    <t>CBETB-F06A12</t>
  </si>
  <si>
    <t>HBCRCT16-F04P13</t>
  </si>
  <si>
    <t>HBCRCT16-F06P13</t>
  </si>
  <si>
    <t>LBB3-F04000</t>
  </si>
  <si>
    <t>LBB3-F05000</t>
  </si>
  <si>
    <t>LBB3-F06000</t>
  </si>
  <si>
    <t>LBTB3-F06A12</t>
  </si>
  <si>
    <t>LBTB3-F07A12</t>
  </si>
  <si>
    <t>MFR3-B01000</t>
  </si>
  <si>
    <t>SEGH16-F04000</t>
  </si>
  <si>
    <t>SEGH16-F05000</t>
  </si>
  <si>
    <t>SEGH16-F06000</t>
  </si>
  <si>
    <t>SEGH16-F09000</t>
  </si>
  <si>
    <t>SEGH20-F03000</t>
  </si>
  <si>
    <t>SEGH20-F04000</t>
  </si>
  <si>
    <t>SEGH20-F05000</t>
  </si>
  <si>
    <t>SEGHT16-F01A12</t>
  </si>
  <si>
    <t>SEGHT16-F02A12</t>
  </si>
  <si>
    <t>SEGHT16-F03A12</t>
  </si>
  <si>
    <t>SEGHT16-F04A12</t>
  </si>
  <si>
    <t>SEGHT16-F04A44</t>
  </si>
  <si>
    <t>SEGHT16-F05A12</t>
  </si>
  <si>
    <t>SEGHT16-F06A12</t>
  </si>
  <si>
    <t>SEGHT16-F07A12</t>
  </si>
  <si>
    <t>SEGHT16-F08A07</t>
  </si>
  <si>
    <t>SEGHT16-F08A12</t>
  </si>
  <si>
    <t>SEGHT16-F08A44</t>
  </si>
  <si>
    <t>SEGHT16-F09A12</t>
  </si>
  <si>
    <t>SEGHT20-F02A10</t>
  </si>
  <si>
    <t>SEGHT20-F03A10</t>
  </si>
  <si>
    <t>SEGHT20-F03A12</t>
  </si>
  <si>
    <t>SEGHT20-F03A44</t>
  </si>
  <si>
    <t>SEGHT20-F04A44</t>
  </si>
  <si>
    <t>SEGHT20-F05A12</t>
  </si>
  <si>
    <t>SEGHT20-F06A44</t>
  </si>
  <si>
    <t>SEGHT20-L08A12</t>
  </si>
  <si>
    <t>SEGHT20-L10A12</t>
  </si>
  <si>
    <t>UBN2CS-B01F06</t>
  </si>
  <si>
    <t>UNPFR5-F08B01</t>
  </si>
  <si>
    <t>UNPFR5-F10B04</t>
  </si>
  <si>
    <t>XBAL25-000000</t>
  </si>
  <si>
    <t>XBAL3G-000000</t>
  </si>
  <si>
    <t>XBAL4S-000000</t>
  </si>
  <si>
    <t>XBT2-A12000</t>
  </si>
  <si>
    <t>XBT25-A12000</t>
  </si>
  <si>
    <t>XBT3S-A12000</t>
  </si>
  <si>
    <t>XCN4S-000000</t>
  </si>
  <si>
    <t>XCNT3S-A07000</t>
  </si>
  <si>
    <t>XCNT3S-A11000</t>
  </si>
  <si>
    <t>XCNT3S-A12000</t>
  </si>
  <si>
    <t>XCNT4G-A07000</t>
  </si>
  <si>
    <t>XCNT4S-A07000</t>
  </si>
  <si>
    <t>XCNT5G-A07000</t>
  </si>
  <si>
    <t>XCNT5S-A07000</t>
  </si>
  <si>
    <t>XCON25-000000</t>
  </si>
  <si>
    <t>XCON3-000000</t>
  </si>
  <si>
    <t>XCON4-000000</t>
  </si>
  <si>
    <t>XHJB3-B01000</t>
  </si>
  <si>
    <t>XHJB3-B07000</t>
  </si>
  <si>
    <t>XHJB3-B16000</t>
  </si>
  <si>
    <t>XJB25-B01000</t>
  </si>
  <si>
    <t>XJB3-B01000</t>
  </si>
  <si>
    <t>XJB5-B01000</t>
  </si>
  <si>
    <t>XJBT25S-P13000</t>
  </si>
  <si>
    <t>XJBT3S-P13000</t>
  </si>
  <si>
    <t>XJBT3S-P23000</t>
  </si>
  <si>
    <t>XJBT3S-P46000</t>
  </si>
  <si>
    <t>XJBT3S-S15000</t>
  </si>
  <si>
    <t>XJBT3S-S16000</t>
  </si>
  <si>
    <t>XJBT3S-S17000</t>
  </si>
  <si>
    <t>XJBT3S-S18000</t>
  </si>
  <si>
    <t>XJBT3S-S19000</t>
  </si>
  <si>
    <t>XJBT3S-S20000</t>
  </si>
  <si>
    <t>XJBT3S-S21000</t>
  </si>
  <si>
    <t>XJBT3S-S22000</t>
  </si>
  <si>
    <t>XJBT3S-S23000</t>
  </si>
  <si>
    <t>XJBT4S-P13000</t>
  </si>
  <si>
    <t>XULBNOB16G-F03000</t>
  </si>
  <si>
    <t>XULBNOB16G-F05000</t>
  </si>
  <si>
    <t>XULBNOB16G-F06000</t>
  </si>
  <si>
    <t>XULBNOS18G-F02000</t>
  </si>
  <si>
    <t>XULBNOS18G-F04000</t>
  </si>
  <si>
    <t>XULBNOS18G-F05000</t>
  </si>
  <si>
    <t>XULBNOS18G-F06000</t>
  </si>
  <si>
    <t>XUVB3-A09000</t>
  </si>
  <si>
    <r>
      <t xml:space="preserve">40% Discount as per </t>
    </r>
    <r>
      <rPr>
        <b/>
        <sz val="10"/>
        <color theme="1"/>
        <rFont val="Arial"/>
        <family val="2"/>
      </rPr>
      <t>Platinum Membership</t>
    </r>
    <r>
      <rPr>
        <sz val="10"/>
        <color theme="1"/>
        <rFont val="Arial"/>
        <family val="2"/>
      </rPr>
      <t>:</t>
    </r>
  </si>
  <si>
    <r>
      <t xml:space="preserve">Free Shipping to Sweden via DHL as per </t>
    </r>
    <r>
      <rPr>
        <b/>
        <sz val="10"/>
        <color theme="1"/>
        <rFont val="Arial"/>
        <family val="2"/>
      </rPr>
      <t>Platinum Membership</t>
    </r>
    <r>
      <rPr>
        <sz val="10"/>
        <color theme="1"/>
        <rFont val="Arial"/>
        <family val="2"/>
      </rPr>
      <t>:</t>
    </r>
  </si>
  <si>
    <t xml:space="preserve">VAT: 75-498-361  </t>
  </si>
  <si>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</si>
  <si>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</si>
  <si>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Six Hundred Seventy Six and 41 cents NZD</t>
  </si>
  <si>
    <t>COUNTRY OF ORIGIN: THAILAND</t>
  </si>
  <si>
    <t>1023 Auckland, Newmarket</t>
  </si>
  <si>
    <t>Customer Prepaid</t>
  </si>
  <si>
    <t>Refund</t>
  </si>
  <si>
    <t>Two Thousand Two Hundred Forty One and 01 cents NZD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</si>
</sst>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 numFmtId="168" formatCode="_([$NZD]\ * #,##0.00_);_([$NZD]\ * \(#,##0.00\);_([$NZD]\ * &quot;-&quot;??_);_(@_)"/>
  </numFmts>
  <fonts count="35">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28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7"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24"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9" fillId="0" borderId="0"/>
    <xf numFmtId="0" fontId="5" fillId="0" borderId="0" applyNumberFormat="0" applyFill="0" applyBorder="0" applyAlignment="0" applyProtection="0"/>
    <xf numFmtId="0" fontId="5" fillId="0" borderId="0"/>
    <xf numFmtId="0" fontId="2" fillId="0" borderId="0"/>
    <xf numFmtId="0" fontId="28"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1" fillId="0" borderId="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2" fillId="0" borderId="0"/>
    <xf numFmtId="0" fontId="2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1"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2" fillId="0" borderId="0" applyNumberFormat="0" applyFill="0" applyBorder="0" applyAlignment="0" applyProtection="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3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5" fillId="0" borderId="0"/>
    <xf numFmtId="9"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167" fontId="2" fillId="0" borderId="0" applyFont="0" applyFill="0" applyBorder="0" applyAlignment="0" applyProtection="0"/>
    <xf numFmtId="0" fontId="5" fillId="0" borderId="0" applyNumberFormat="0" applyFill="0" applyBorder="0" applyAlignment="0" applyProtection="0"/>
    <xf numFmtId="0" fontId="5" fillId="0" borderId="0"/>
    <xf numFmtId="43" fontId="22" fillId="0" borderId="0" applyFont="0" applyFill="0" applyBorder="0" applyAlignment="0" applyProtection="0"/>
    <xf numFmtId="43" fontId="22" fillId="0" borderId="0" applyFont="0" applyFill="0" applyBorder="0" applyAlignment="0" applyProtection="0"/>
    <xf numFmtId="0" fontId="21" fillId="0" borderId="0"/>
    <xf numFmtId="0" fontId="5" fillId="0" borderId="0" applyNumberFormat="0" applyFill="0" applyBorder="0" applyAlignment="0" applyProtection="0"/>
    <xf numFmtId="0" fontId="21" fillId="0" borderId="0"/>
    <xf numFmtId="0" fontId="21" fillId="0" borderId="0"/>
    <xf numFmtId="0" fontId="21" fillId="0" borderId="0"/>
    <xf numFmtId="0" fontId="2" fillId="0" borderId="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cellStyleXfs>
  <cellXfs count="14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 fillId="2" borderId="19"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0" xfId="0" applyNumberFormat="1" applyFont="1" applyFill="1"/>
    <xf numFmtId="2" fontId="1" fillId="2" borderId="19" xfId="0" applyNumberFormat="1" applyFont="1" applyFill="1" applyBorder="1" applyAlignment="1">
      <alignment horizontal="right" vertical="top" wrapText="1"/>
    </xf>
    <xf numFmtId="2" fontId="18" fillId="2" borderId="19" xfId="0" applyNumberFormat="1" applyFont="1" applyFill="1" applyBorder="1" applyAlignment="1">
      <alignment horizontal="right" vertical="top" wrapText="1"/>
    </xf>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8" fontId="18" fillId="2" borderId="0" xfId="0" applyNumberFormat="1" applyFont="1" applyFill="1" applyAlignment="1">
      <alignment horizontal="right"/>
    </xf>
    <xf numFmtId="0" fontId="18" fillId="2" borderId="13" xfId="0" applyFont="1" applyFill="1" applyBorder="1"/>
    <xf numFmtId="0" fontId="18" fillId="2" borderId="20" xfId="0" applyFont="1" applyFill="1" applyBorder="1"/>
    <xf numFmtId="1" fontId="33" fillId="2" borderId="0" xfId="0" applyNumberFormat="1" applyFont="1" applyFill="1"/>
    <xf numFmtId="0" fontId="34" fillId="0" borderId="0" xfId="0" applyFont="1" applyAlignment="1">
      <alignment horizontal="right"/>
    </xf>
    <xf numFmtId="43" fontId="34" fillId="0" borderId="0" xfId="7281" applyFont="1"/>
    <xf numFmtId="43" fontId="1" fillId="0" borderId="0" xfId="728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282">
    <cellStyle name="Comma" xfId="7281" builtinId="3"/>
    <cellStyle name="Comma 2" xfId="7" xr:uid="{07EBDB42-8F92-4BFB-B91E-1F84BA0118C6}"/>
    <cellStyle name="Comma 2 10" xfId="7085" xr:uid="{2BF38861-83D4-4577-8E46-FD0BD443635C}"/>
    <cellStyle name="Comma 2 2" xfId="4409" xr:uid="{150297A4-B598-44A0-B5E6-18EB6CA99D00}"/>
    <cellStyle name="Comma 2 2 2" xfId="4923" xr:uid="{AB00AD79-0680-47F8-AB11-78C9E26E2306}"/>
    <cellStyle name="Comma 2 2 2 2" xfId="5493" xr:uid="{2B82E4E4-B495-4764-B8B4-0DB1F0B5AA4D}"/>
    <cellStyle name="Comma 2 2 2 2 2" xfId="6328" xr:uid="{AB849A49-AA0E-428B-91BC-630DDC5F5357}"/>
    <cellStyle name="Comma 2 2 2 2 2 2" xfId="6229" xr:uid="{AD20951A-39B2-4C8B-92A7-B1D3AF3CE811}"/>
    <cellStyle name="Comma 2 2 2 2 2 3" xfId="7249" xr:uid="{9994FBD2-E47A-4092-852D-9627D909397B}"/>
    <cellStyle name="Comma 2 2 2 2 3" xfId="6046" xr:uid="{FA550880-F8CF-43A9-9A0C-BEC46B5F5CC2}"/>
    <cellStyle name="Comma 2 2 2 2 4" xfId="6184" xr:uid="{5E03C824-CE2F-48E9-A68A-3CFADE2A83AB}"/>
    <cellStyle name="Comma 2 2 2 3" xfId="6071" xr:uid="{FF28C35E-ADFE-4AEB-AAE6-AEC040E85372}"/>
    <cellStyle name="Comma 2 2 2 3 2" xfId="7048" xr:uid="{1F96C1FC-E203-4B7E-91CE-4533FB8B9B57}"/>
    <cellStyle name="Comma 2 2 2 3 3" xfId="7182" xr:uid="{6E3B5B31-1EFC-4678-AC2D-A30015E9F74C}"/>
    <cellStyle name="Comma 2 2 2 3 4" xfId="7279" xr:uid="{2E15D579-1197-4F64-AF4A-9D007803B479}"/>
    <cellStyle name="Comma 2 2 2 4" xfId="6095" xr:uid="{6967DC90-9FE0-408D-8FF6-F9080E7BD203}"/>
    <cellStyle name="Comma 2 2 2 5" xfId="6199" xr:uid="{CDB08E35-70BC-4816-B072-309550DA0A42}"/>
    <cellStyle name="Comma 2 2 2 6" xfId="6086" xr:uid="{659AC2DD-E300-4490-A9A4-599D9F0C8650}"/>
    <cellStyle name="Comma 2 2 3" xfId="4805" xr:uid="{863C620D-DDAA-42FD-9579-E641E203AEB3}"/>
    <cellStyle name="Comma 2 2 3 2" xfId="6154" xr:uid="{B016DD27-0951-4B56-A342-954BF70546FC}"/>
    <cellStyle name="Comma 2 2 3 2 2" xfId="7059" xr:uid="{C5F4F2A8-9901-4D45-ACFE-480CB32FD885}"/>
    <cellStyle name="Comma 2 2 3 2 3" xfId="7232" xr:uid="{29997023-B07A-491E-979F-3980486FD0C6}"/>
    <cellStyle name="Comma 2 2 3 3" xfId="6127" xr:uid="{DBD568D0-A439-44C3-9F77-37CB49E657D1}"/>
    <cellStyle name="Comma 2 2 3 4" xfId="6239" xr:uid="{3D5D4DB2-1775-49F2-98BC-E13EA7B49877}"/>
    <cellStyle name="Comma 2 2 4" xfId="5512" xr:uid="{A3D2B7C4-3F57-464C-A99B-2C985687E9A8}"/>
    <cellStyle name="Comma 2 2 4 2" xfId="6160" xr:uid="{11A15B6B-CC35-4151-A419-872B25A92410}"/>
    <cellStyle name="Comma 2 2 4 2 2" xfId="7056" xr:uid="{624BD017-2FDD-4A60-A677-3D6C999391EC}"/>
    <cellStyle name="Comma 2 2 4 2 3" xfId="7217" xr:uid="{F2BAA435-03C0-4373-8019-B8FAAA4495CB}"/>
    <cellStyle name="Comma 2 2 4 3" xfId="6120" xr:uid="{32F11F82-235D-4B95-80D9-26D715A726D5}"/>
    <cellStyle name="Comma 2 2 4 4" xfId="7144" xr:uid="{D8708AE1-2479-4058-8BB2-760AAF5179F3}"/>
    <cellStyle name="Comma 2 2 4 5" xfId="7268" xr:uid="{0A20520C-23A3-4C3E-9190-1B9E112FB1F0}"/>
    <cellStyle name="Comma 2 2 4 6" xfId="6283" xr:uid="{D349B93F-976A-4829-89A5-2B7A1CFE4CF7}"/>
    <cellStyle name="Comma 2 2 5" xfId="5529" xr:uid="{F8965C9B-3E92-41E3-9665-C0099C0093A8}"/>
    <cellStyle name="Comma 2 2 5 2" xfId="7083" xr:uid="{53052B7A-3586-4695-B5B7-BAE146459FE3}"/>
    <cellStyle name="Comma 2 2 5 3" xfId="7199" xr:uid="{D4DD3C6C-9500-48E7-9BF0-2DBB2C0FAC8F}"/>
    <cellStyle name="Comma 2 2 5 4" xfId="7271" xr:uid="{D9389709-9EC4-49AE-856A-B24CB18FC468}"/>
    <cellStyle name="Comma 2 2 5 5" xfId="6277" xr:uid="{7060D41C-CB3A-4C20-B792-0A460AFD1AB9}"/>
    <cellStyle name="Comma 2 2 6" xfId="6016" xr:uid="{0BC71C7B-4AD4-4BB3-A10C-4102A12763B1}"/>
    <cellStyle name="Comma 2 2 6 2" xfId="6198" xr:uid="{7834E77D-1E89-41B7-80A1-E2E543D26DE5}"/>
    <cellStyle name="Comma 2 2 6 3" xfId="7163" xr:uid="{E72C6E97-CA16-408F-ADDB-B8B9C513DF02}"/>
    <cellStyle name="Comma 2 2 7" xfId="5989" xr:uid="{E44760CA-3777-492E-B74A-D8FFFA539A81}"/>
    <cellStyle name="Comma 2 2 8" xfId="6260" xr:uid="{EDDC8B22-4ABD-4C94-ABC1-FEFFC5B63CAE}"/>
    <cellStyle name="Comma 2 2 9" xfId="6296" xr:uid="{6B4F9AC1-0A64-4A72-8DD6-569A4E1D78D2}"/>
    <cellStyle name="Comma 2 3" xfId="81" xr:uid="{AAF6278A-A69F-4ED1-AB1D-8ADFF108E1A9}"/>
    <cellStyle name="Comma 2 3 2" xfId="6188" xr:uid="{F338BD2C-01F4-44D3-A08A-F18C8CADA46F}"/>
    <cellStyle name="Comma 2 3 2 2" xfId="6151" xr:uid="{F1238D34-06B0-4244-A3A7-A5A6DD2DFB75}"/>
    <cellStyle name="Comma 2 3 2 2 2" xfId="7080" xr:uid="{44A30778-2DA6-4A2F-97BE-386A5785FF93}"/>
    <cellStyle name="Comma 2 3 2 2 3" xfId="7242" xr:uid="{7D15340D-3366-4C56-8FFD-D30D95BAF3BE}"/>
    <cellStyle name="Comma 2 3 2 3" xfId="6247" xr:uid="{EE05BD8A-771D-4AE0-90CB-673F11BA772B}"/>
    <cellStyle name="Comma 2 3 2 4" xfId="7125" xr:uid="{1995B7A8-0DC1-47CE-8D81-02AC4F91A0E5}"/>
    <cellStyle name="Comma 2 3 3" xfId="6056" xr:uid="{5FBFF26A-0292-4D73-A723-D917B9063CCA}"/>
    <cellStyle name="Comma 2 3 3 2" xfId="6031" xr:uid="{24ED79B2-E28F-48A8-A3F9-2E4B26BD21A2}"/>
    <cellStyle name="Comma 2 3 3 3" xfId="7173" xr:uid="{A6053F9E-94C3-44D0-815E-7EB4E550C0CF}"/>
    <cellStyle name="Comma 2 3 4" xfId="6324" xr:uid="{CAE06874-29E4-4F74-8038-2E145F5FF9B3}"/>
    <cellStyle name="Comma 2 3 5" xfId="6047" xr:uid="{6AF0DADA-4ACB-41B6-9414-24A3CF519FB6}"/>
    <cellStyle name="Comma 2 3 6" xfId="7099" xr:uid="{C71E3FF3-41B2-4AAC-8B8D-3C5CB3B48F4F}"/>
    <cellStyle name="Comma 2 4" xfId="82" xr:uid="{660B4C52-0AF4-4263-8370-C8A7CF647A43}"/>
    <cellStyle name="Comma 2 4 2" xfId="6051" xr:uid="{27978ABD-F020-45D0-9C01-1FEE70571F60}"/>
    <cellStyle name="Comma 2 4 2 2" xfId="7058" xr:uid="{4E910B19-8667-4A8B-9559-8CCBD05CF3B5}"/>
    <cellStyle name="Comma 2 4 2 3" xfId="7225" xr:uid="{60304251-CE00-484E-B7CF-FE1CC8D9E147}"/>
    <cellStyle name="Comma 2 4 3" xfId="6130" xr:uid="{532FACAD-79FD-466B-85AE-ED7320C7B12A}"/>
    <cellStyle name="Comma 2 4 4" xfId="7111" xr:uid="{BD153ABA-8DD2-4EEA-AE75-4F89EB65DE5E}"/>
    <cellStyle name="Comma 2 4 5" xfId="6191" xr:uid="{172738FD-DAE9-49D8-857E-DB36ACF6EF01}"/>
    <cellStyle name="Comma 2 5" xfId="6014" xr:uid="{B1C16BE3-F45F-43EA-87B4-49E136288265}"/>
    <cellStyle name="Comma 2 5 2" xfId="6163" xr:uid="{2776A8ED-76AF-4DEB-A40B-6B99FF14486F}"/>
    <cellStyle name="Comma 2 5 2 2" xfId="7054" xr:uid="{F2DDC340-E7CF-481C-8EFC-810974396DEF}"/>
    <cellStyle name="Comma 2 5 2 3" xfId="7208" xr:uid="{5A16341D-343C-4A80-B366-38BAA9D8BF12}"/>
    <cellStyle name="Comma 2 5 3" xfId="7081" xr:uid="{0EF02398-C436-4C93-B623-6273795524E1}"/>
    <cellStyle name="Comma 2 5 4" xfId="7137" xr:uid="{F440E4FB-CF9C-49FA-A44D-7E964A9C017D}"/>
    <cellStyle name="Comma 2 6" xfId="6053" xr:uid="{CF4B065F-DEB4-4B06-83BB-B2A4582B12B9}"/>
    <cellStyle name="Comma 2 6 2" xfId="6073" xr:uid="{887FB8D3-4F9C-4AB7-A301-C3A284F292E5}"/>
    <cellStyle name="Comma 2 6 3" xfId="7189" xr:uid="{4C4E77D4-BC59-434E-97E3-00B175CEB710}"/>
    <cellStyle name="Comma 2 7" xfId="7073" xr:uid="{B06F823A-AFDF-4199-99BF-AF8D8303263A}"/>
    <cellStyle name="Comma 2 7 2" xfId="6038" xr:uid="{177A1C5F-9F4E-4560-9326-E18B368CEEF1}"/>
    <cellStyle name="Comma 2 7 3" xfId="7153" xr:uid="{B5B3D9AB-B155-41CB-81B6-290D2013EF88}"/>
    <cellStyle name="Comma 2 8" xfId="7061" xr:uid="{FB2AFD1B-3F74-4040-AF55-AFC93644365F}"/>
    <cellStyle name="Comma 2 9" xfId="6144" xr:uid="{D24DB11F-5E0B-45BE-91F5-FE34AE776C44}"/>
    <cellStyle name="Comma 3" xfId="4293" xr:uid="{78057332-F3BF-485E-BD54-FAB1CF9C2A9C}"/>
    <cellStyle name="Comma 3 2" xfId="4577" xr:uid="{49B77319-5843-4DEC-987E-9E0AD30924AF}"/>
    <cellStyle name="Comma 3 2 2" xfId="4924" xr:uid="{ED78848D-D30F-4E32-B4C5-654031140AF1}"/>
    <cellStyle name="Comma 3 2 2 2" xfId="5494" xr:uid="{2E3EA647-3251-4EF6-B542-FC0DBC86FED3}"/>
    <cellStyle name="Comma 3 2 2 3" xfId="7280" xr:uid="{8A15FB2B-6DB0-4014-BA2A-8E52968513C1}"/>
    <cellStyle name="Comma 3 2 3" xfId="5492" xr:uid="{674F8BF6-0BC9-46F0-9308-3AB676D1F870}"/>
    <cellStyle name="Comma 3 2 4" xfId="5513" xr:uid="{0EF628FE-FE3B-490F-B9DA-235001B8526D}"/>
    <cellStyle name="Comma 3 2 5" xfId="5530" xr:uid="{76C45F02-0E7C-489E-8B12-ED209C1635BD}"/>
    <cellStyle name="Comma 3 2 5 2" xfId="7272" xr:uid="{B9CEE914-C104-4A12-8000-A5B7166515B9}"/>
    <cellStyle name="Comma 3 3" xfId="4407" xr:uid="{6F8DC2F1-2890-49DB-BEC9-999F66B24E6F}"/>
    <cellStyle name="Comma 4" xfId="7258" xr:uid="{5628A3B3-583E-45E8-B43A-14BB49E6F7C2}"/>
    <cellStyle name="Comma 5" xfId="7259" xr:uid="{5E601064-2BF7-49F3-AAB9-750B418D0C40}"/>
    <cellStyle name="Comma 6" xfId="7260" xr:uid="{365E9683-9D60-4407-AF02-88BEC54986E6}"/>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2 2 2" xfId="5849" xr:uid="{A4EBF2D8-D105-4811-B6CD-3CBA7C4FF331}"/>
    <cellStyle name="Currency 10 2 2 3" xfId="5678" xr:uid="{338DED51-FA3D-41D6-B150-ACDFBF7A1300}"/>
    <cellStyle name="Currency 10 2 3" xfId="4411" xr:uid="{132FE3D1-6BF9-4330-ACB7-8DFDA0733F8F}"/>
    <cellStyle name="Currency 10 2 3 2" xfId="5586" xr:uid="{CE14506D-B2C7-4E56-8282-FF8A09B08903}"/>
    <cellStyle name="Currency 10 2 3 2 2" xfId="5904" xr:uid="{D9D73A59-21A2-4CC6-8C16-460FA4875113}"/>
    <cellStyle name="Currency 10 2 3 3" xfId="5738" xr:uid="{91A13615-4E86-40A1-996A-DBE66AB2CCC3}"/>
    <cellStyle name="Currency 10 2 4" xfId="5544" xr:uid="{71515F3A-081B-43D1-97DC-F6EDFB747866}"/>
    <cellStyle name="Currency 10 2 4 2" xfId="5795" xr:uid="{1719313D-B4BC-422B-947E-71FFC8774A9B}"/>
    <cellStyle name="Currency 10 2 5" xfId="5626" xr:uid="{97EA83CA-2789-4538-B6A2-501D92393D05}"/>
    <cellStyle name="Currency 10 3" xfId="10" xr:uid="{98388869-EAD4-4F19-9DCB-C38137E22AAE}"/>
    <cellStyle name="Currency 10 3 2" xfId="3670" xr:uid="{7D518BF8-EE25-4CBA-9677-B7DFCEF83B3E}"/>
    <cellStyle name="Currency 10 3 2 2" xfId="4493" xr:uid="{63E3AE81-03F7-49CF-8ACC-7785FB769902}"/>
    <cellStyle name="Currency 10 3 2 2 2" xfId="5850" xr:uid="{564E16E7-2841-4277-9FB0-2F1190754CF8}"/>
    <cellStyle name="Currency 10 3 2 3" xfId="5679" xr:uid="{4B417F67-65EF-42C6-8B4E-DC4BFE764A00}"/>
    <cellStyle name="Currency 10 3 3" xfId="4412" xr:uid="{141AA78D-8C9C-4AC6-96C4-5DB47200BB41}"/>
    <cellStyle name="Currency 10 3 3 2" xfId="5587" xr:uid="{C9291B2F-1BDE-40BA-B421-B2ED9978B497}"/>
    <cellStyle name="Currency 10 3 3 2 2" xfId="5905" xr:uid="{1C601519-DD1B-4147-8CD5-5DD80442E8A2}"/>
    <cellStyle name="Currency 10 3 3 3" xfId="5739" xr:uid="{BE97D582-A421-4382-9F0F-47D97F860705}"/>
    <cellStyle name="Currency 10 3 4" xfId="5545" xr:uid="{9B54F177-72B5-47BB-8389-6E7FB7406533}"/>
    <cellStyle name="Currency 10 3 4 2" xfId="5796" xr:uid="{8CDD557B-CA06-4EB0-A8F2-F1E1DA70EA7E}"/>
    <cellStyle name="Currency 10 3 5" xfId="5627" xr:uid="{BF9909CD-754F-4E95-A0F3-3FB84EB1BEC7}"/>
    <cellStyle name="Currency 10 4" xfId="3671" xr:uid="{0F684444-5D36-4B35-95FC-4B62B0DBFF93}"/>
    <cellStyle name="Currency 10 4 2" xfId="4494" xr:uid="{3BED2A5E-D23E-44CC-B39D-FE7945310BCE}"/>
    <cellStyle name="Currency 10 4 2 2" xfId="5851" xr:uid="{CA14486A-8796-411F-9659-355CC73A383D}"/>
    <cellStyle name="Currency 10 4 3" xfId="5680" xr:uid="{F5212E44-177C-4380-A52E-3575F78D8AED}"/>
    <cellStyle name="Currency 10 5" xfId="4410" xr:uid="{5C71DC76-39C9-4F9A-80CB-D4BCA8D1F9BF}"/>
    <cellStyle name="Currency 10 5 2" xfId="5585" xr:uid="{B9656889-2D67-4E46-B31C-B0BBE494B186}"/>
    <cellStyle name="Currency 10 5 2 2" xfId="5903" xr:uid="{76619130-DBB2-4566-A519-605485A17F1D}"/>
    <cellStyle name="Currency 10 5 3" xfId="5737" xr:uid="{F14E0F5D-EA65-4D95-B620-F99F678CEC17}"/>
    <cellStyle name="Currency 10 6" xfId="4763" xr:uid="{A305307E-FA18-4ECB-95D9-E068008043D7}"/>
    <cellStyle name="Currency 10 6 2" xfId="5794" xr:uid="{68EFFCBF-CD8D-4EA6-98BD-74EF80CC6908}"/>
    <cellStyle name="Currency 10 7" xfId="5625" xr:uid="{E32DD485-10C0-492E-B635-FB962F7FF52F}"/>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2 2 2" xfId="5852" xr:uid="{8D959842-005F-4552-9BA8-CEBD7B6BA1A9}"/>
    <cellStyle name="Currency 11 2 2 3" xfId="5681" xr:uid="{5D12A176-4472-47F3-9C83-369DE75E761C}"/>
    <cellStyle name="Currency 11 2 3" xfId="4414" xr:uid="{EDE61D86-6A38-4B1C-ABA2-79C5DDB273D5}"/>
    <cellStyle name="Currency 11 2 3 2" xfId="5588" xr:uid="{44BEAB1E-2CCA-4835-95C2-35983ED15DBC}"/>
    <cellStyle name="Currency 11 2 3 2 2" xfId="5907" xr:uid="{99F2B40B-9C55-40AD-BE6B-6AF7BCC17A79}"/>
    <cellStyle name="Currency 11 2 3 3" xfId="5741" xr:uid="{BD79DEC3-6153-4D2A-943F-B8D158DF1A4A}"/>
    <cellStyle name="Currency 11 2 4" xfId="5546" xr:uid="{825E29BC-9EFE-4D7F-AC3A-04D653CE1919}"/>
    <cellStyle name="Currency 11 2 4 2" xfId="5798" xr:uid="{BEE24672-8FE0-4B77-B2F0-085AB0BD34EE}"/>
    <cellStyle name="Currency 11 2 5" xfId="5629" xr:uid="{E446881E-4432-417E-905F-AED13FDA6F7A}"/>
    <cellStyle name="Currency 11 3" xfId="13" xr:uid="{05557200-6C94-455B-9F47-6F63D4B788BC}"/>
    <cellStyle name="Currency 11 3 2" xfId="3673" xr:uid="{6E8C731C-8626-4F98-97BE-1A33F1FD084B}"/>
    <cellStyle name="Currency 11 3 2 2" xfId="4496" xr:uid="{AC818598-434A-4D97-B929-A7F25D367A9E}"/>
    <cellStyle name="Currency 11 3 2 2 2" xfId="5853" xr:uid="{2B4026FC-C5E8-44DA-B5DC-870128B180A4}"/>
    <cellStyle name="Currency 11 3 2 3" xfId="5682" xr:uid="{7A70E2BE-0644-4AF1-BE91-DEFB5DB353A1}"/>
    <cellStyle name="Currency 11 3 3" xfId="4415" xr:uid="{7C607BA5-62C9-42C3-8E93-0466B638328E}"/>
    <cellStyle name="Currency 11 3 3 2" xfId="5589" xr:uid="{7189CB38-DDA9-486F-96D9-506151AC3F68}"/>
    <cellStyle name="Currency 11 3 3 2 2" xfId="5908" xr:uid="{7B4B211C-CEC5-4565-9B28-F9882C6091A2}"/>
    <cellStyle name="Currency 11 3 3 3" xfId="5742" xr:uid="{4104E49C-6C59-460C-8FA0-0F7F61AFFB2A}"/>
    <cellStyle name="Currency 11 3 4" xfId="5547" xr:uid="{544BEFFF-4D10-40E2-B172-5B853F1AB249}"/>
    <cellStyle name="Currency 11 3 4 2" xfId="5799" xr:uid="{2B693D84-D3E5-4E5A-AECB-79A9E59D8C76}"/>
    <cellStyle name="Currency 11 3 5" xfId="5630" xr:uid="{F50318DA-D2A3-41C8-9AC6-014108363E2F}"/>
    <cellStyle name="Currency 11 4" xfId="3674" xr:uid="{2AAAF4B3-FF61-4A8F-BCB2-6D7438F517F6}"/>
    <cellStyle name="Currency 11 4 2" xfId="4497" xr:uid="{5E12718D-0A8D-4CD1-B0F7-C56CBE1D5F16}"/>
    <cellStyle name="Currency 11 4 2 2" xfId="5854" xr:uid="{21E0434E-1A22-4E7D-B79B-ADF71F20EF5B}"/>
    <cellStyle name="Currency 11 4 3" xfId="5683" xr:uid="{4444E04D-8DBB-4F63-BFED-389EEE943529}"/>
    <cellStyle name="Currency 11 5" xfId="4294" xr:uid="{874C1E1E-2210-462D-A519-0314DFD5D195}"/>
    <cellStyle name="Currency 11 5 2" xfId="4699" xr:uid="{D1EF69C9-3C0E-433C-8BAE-4400F82B63C7}"/>
    <cellStyle name="Currency 11 5 2 2" xfId="5906" xr:uid="{6EFD6B77-9030-4E3F-907F-7A8CDF38CEF2}"/>
    <cellStyle name="Currency 11 5 3" xfId="4888" xr:uid="{DFAC09B1-0F28-413B-8408-46613ECB7349}"/>
    <cellStyle name="Currency 11 5 3 2" xfId="5483" xr:uid="{66797D31-10CB-4D22-9A82-64A482D256C4}"/>
    <cellStyle name="Currency 11 5 3 3" xfId="4925" xr:uid="{B018B37D-323A-453B-9D2D-15C7020A2121}"/>
    <cellStyle name="Currency 11 5 3 4" xfId="5740" xr:uid="{3EE579FC-87DC-4BBC-9F22-CD4B4CFF47B9}"/>
    <cellStyle name="Currency 11 5 4" xfId="4865" xr:uid="{2E16954C-CDC1-498D-8965-3D199771F3E7}"/>
    <cellStyle name="Currency 11 6" xfId="4413" xr:uid="{CB5891CF-C8B3-4B62-9AC3-AAE6E6993CED}"/>
    <cellStyle name="Currency 11 6 2" xfId="5797" xr:uid="{487A24E7-A70F-4191-98C1-F9DF22B3F5D9}"/>
    <cellStyle name="Currency 11 7" xfId="5628" xr:uid="{01C42B8F-863A-40DC-946F-068E1C892F21}"/>
    <cellStyle name="Currency 11 8" xfId="5962" xr:uid="{2652AB8C-F029-4FAF-BC1B-B8C169FE0BC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2 2 2" xfId="5855" xr:uid="{8B8CEAFF-00B8-4656-8851-08922195C301}"/>
    <cellStyle name="Currency 12 2 2 3" xfId="5684" xr:uid="{72D9C262-E911-4824-8679-909AE7DCCA05}"/>
    <cellStyle name="Currency 12 2 3" xfId="4417" xr:uid="{BB122063-C2A0-403F-AAD4-8DF438E92AE3}"/>
    <cellStyle name="Currency 12 2 3 2" xfId="5591" xr:uid="{145F3699-1D78-4566-A250-081159DE058F}"/>
    <cellStyle name="Currency 12 2 3 2 2" xfId="5910" xr:uid="{E1D8CFDC-1DF9-4EE7-94ED-BA2A9EF71755}"/>
    <cellStyle name="Currency 12 2 3 3" xfId="5744" xr:uid="{526708A0-AF60-4D81-9134-857D18CA10C9}"/>
    <cellStyle name="Currency 12 2 4" xfId="5549" xr:uid="{0D387808-229E-4FA9-ABEB-90E7D8F74FBC}"/>
    <cellStyle name="Currency 12 2 4 2" xfId="5801" xr:uid="{1E1B10EE-13CD-4612-B354-99CEAF9EE5FD}"/>
    <cellStyle name="Currency 12 2 5" xfId="5632" xr:uid="{DB69FF57-5B88-475A-B3B0-AB5D8B4F781F}"/>
    <cellStyle name="Currency 12 3" xfId="3676" xr:uid="{86DDAB52-E409-4019-88E4-258F3E4D628A}"/>
    <cellStyle name="Currency 12 3 2" xfId="4499" xr:uid="{2BBB317D-12EC-47CA-B30F-4DFBB6226813}"/>
    <cellStyle name="Currency 12 3 2 2" xfId="5856" xr:uid="{2DFD82ED-4CD9-42C2-848B-9329B25251B8}"/>
    <cellStyle name="Currency 12 3 3" xfId="5685" xr:uid="{8B9A8535-6324-46A9-B12C-206E24878A8A}"/>
    <cellStyle name="Currency 12 4" xfId="4416" xr:uid="{B77DFB71-69E3-4A0C-8A93-1D4C16120DDC}"/>
    <cellStyle name="Currency 12 4 2" xfId="5590" xr:uid="{96ECF664-82F4-416E-A2C8-A1791AD23E1E}"/>
    <cellStyle name="Currency 12 4 2 2" xfId="5909" xr:uid="{9E29431F-B866-4F18-BC9C-8D202FB40920}"/>
    <cellStyle name="Currency 12 4 3" xfId="5743" xr:uid="{49A16469-8BCE-4335-9A7C-BEC9B856A8F3}"/>
    <cellStyle name="Currency 12 5" xfId="5548" xr:uid="{00658C74-9AA2-4566-A709-B905B7AD81C7}"/>
    <cellStyle name="Currency 12 5 2" xfId="5800" xr:uid="{1E3D35B6-429B-4CD0-8078-7D19883D504F}"/>
    <cellStyle name="Currency 12 6" xfId="5631" xr:uid="{9334EDEE-7A1D-4D4D-B106-DB33F477BDD7}"/>
    <cellStyle name="Currency 13" xfId="16" xr:uid="{5898E85B-7F91-4271-BE10-38C46B56DE0E}"/>
    <cellStyle name="Currency 13 10" xfId="7086" xr:uid="{83F29564-6355-4A42-BD0C-12DA98B9D1F6}"/>
    <cellStyle name="Currency 13 2" xfId="4296" xr:uid="{B378493B-6BBC-4EFD-88E3-BF46D3552B3D}"/>
    <cellStyle name="Currency 13 2 2" xfId="4579" xr:uid="{01E1EB5F-A696-4DB3-9431-D91798FE31AD}"/>
    <cellStyle name="Currency 13 2 2 2" xfId="6219" xr:uid="{9057EAD8-2E15-43A2-81F0-27613364E33D}"/>
    <cellStyle name="Currency 13 2 2 2 2" xfId="6264" xr:uid="{29DCEFE9-7A6F-4A9E-8AF5-AE75B5390D47}"/>
    <cellStyle name="Currency 13 2 2 2 2 2" xfId="5992" xr:uid="{753F7D1C-FA1E-4658-A809-8561EA369A42}"/>
    <cellStyle name="Currency 13 2 2 2 2 3" xfId="7250" xr:uid="{ED103F1D-ECAC-4598-AD06-558406FBAB2E}"/>
    <cellStyle name="Currency 13 2 2 2 3" xfId="6025" xr:uid="{8769E168-D3FA-41B2-BEF5-9EC2D5F24FDD}"/>
    <cellStyle name="Currency 13 2 2 2 4" xfId="7132" xr:uid="{0FAE93A3-1EA8-4C1A-90BC-6C1965E3D1DD}"/>
    <cellStyle name="Currency 13 2 2 3" xfId="6169" xr:uid="{5049416F-62FA-440F-ADEC-2B836C573B85}"/>
    <cellStyle name="Currency 13 2 2 3 2" xfId="7049" xr:uid="{B170A582-B436-4434-BE6D-6709DF4E36D5}"/>
    <cellStyle name="Currency 13 2 2 3 3" xfId="7183" xr:uid="{0B721920-2FD7-4E5E-80CB-0E647AE65CB6}"/>
    <cellStyle name="Currency 13 2 2 4" xfId="6067" xr:uid="{07CE6AFC-370E-4945-A96F-31AC539EBC23}"/>
    <cellStyle name="Currency 13 2 2 5" xfId="6255" xr:uid="{25BBACE3-C31F-4636-8511-8AA0E7ABF601}"/>
    <cellStyle name="Currency 13 2 2 6" xfId="6292" xr:uid="{8B9B0790-09B2-4BBE-8B8F-686400B6C3EB}"/>
    <cellStyle name="Currency 13 2 3" xfId="6017" xr:uid="{3E789AC8-0F99-48A4-998C-09E6A05CF231}"/>
    <cellStyle name="Currency 13 2 3 2" xfId="6049" xr:uid="{C81BF93C-3203-48BE-BF91-E845B4997264}"/>
    <cellStyle name="Currency 13 2 3 2 2" xfId="6074" xr:uid="{6927AE29-1C06-4066-BA9B-0C056562EA28}"/>
    <cellStyle name="Currency 13 2 3 2 3" xfId="7233" xr:uid="{CAEFC417-D131-4337-BDB8-124F70AA8E32}"/>
    <cellStyle name="Currency 13 2 3 3" xfId="6126" xr:uid="{3FC88843-ED41-4FA6-BF16-C95000CF9FCA}"/>
    <cellStyle name="Currency 13 2 3 4" xfId="7118" xr:uid="{7874BF16-FF9B-4E68-8042-9B4B43838560}"/>
    <cellStyle name="Currency 13 2 4" xfId="6228" xr:uid="{3DFD7B6B-870F-4D7A-B158-67CFEE12D9D6}"/>
    <cellStyle name="Currency 13 2 4 2" xfId="6052" xr:uid="{807F3FFA-2EC5-453F-B42A-81E862822915}"/>
    <cellStyle name="Currency 13 2 4 2 2" xfId="6000" xr:uid="{CAA7320A-A324-4032-AE7A-6902EA65A0D5}"/>
    <cellStyle name="Currency 13 2 4 2 3" xfId="7218" xr:uid="{E3EAD35D-7CBB-4E60-804A-BF5965D15EAF}"/>
    <cellStyle name="Currency 13 2 4 3" xfId="6119" xr:uid="{4344D038-4C3D-4018-997C-AA208A05BB98}"/>
    <cellStyle name="Currency 13 2 4 4" xfId="7145" xr:uid="{2995D913-7599-4BF4-83EE-F2860D979E51}"/>
    <cellStyle name="Currency 13 2 5" xfId="6236" xr:uid="{17DC195D-D85C-4B0F-A2FF-0B567D66C9AF}"/>
    <cellStyle name="Currency 13 2 5 2" xfId="7053" xr:uid="{0DF74F01-6C09-4C7B-A0AB-9781BB6F4D37}"/>
    <cellStyle name="Currency 13 2 5 3" xfId="7200" xr:uid="{CBD87AD9-C566-4069-AE87-83897696FCD3}"/>
    <cellStyle name="Currency 13 2 6" xfId="6083" xr:uid="{44C732FC-9B3D-453A-AEB3-CE335C7805DB}"/>
    <cellStyle name="Currency 13 2 6 2" xfId="6003" xr:uid="{09B2C61A-866C-458F-8B17-AAFADB1796F2}"/>
    <cellStyle name="Currency 13 2 6 3" xfId="7164" xr:uid="{E5918304-F856-452E-9C44-4FD499ABA752}"/>
    <cellStyle name="Currency 13 2 7" xfId="6212" xr:uid="{E7AD37DD-2CE5-4C68-B3D8-66FF36A92610}"/>
    <cellStyle name="Currency 13 2 8" xfId="6070" xr:uid="{3C3890A5-A635-406E-8FCB-9112918818BE}"/>
    <cellStyle name="Currency 13 2 9" xfId="6194" xr:uid="{4EDCF1DE-172E-4E67-A4FC-C391C7D190AD}"/>
    <cellStyle name="Currency 13 3" xfId="4297" xr:uid="{0FCB0231-8D2A-46A2-ADC9-8EFFE48E28CC}"/>
    <cellStyle name="Currency 13 3 2" xfId="4927" xr:uid="{43007880-429F-4F71-B4DB-979C7F45A61C}"/>
    <cellStyle name="Currency 13 3 2 2" xfId="6207" xr:uid="{29D10681-7B56-4495-8C92-083FF5B5C865}"/>
    <cellStyle name="Currency 13 3 2 2 2" xfId="6100" xr:uid="{9B72FEF9-DA36-4F15-9225-2ECAC892810C}"/>
    <cellStyle name="Currency 13 3 2 2 3" xfId="7243" xr:uid="{BCECF05D-1E7B-4AA1-92FA-283E7D503210}"/>
    <cellStyle name="Currency 13 3 2 3" xfId="6076" xr:uid="{978B0E3A-F2F4-447D-B07C-C309571FD507}"/>
    <cellStyle name="Currency 13 3 2 4" xfId="6020" xr:uid="{894884E7-6D31-4F6A-B391-40B2BC53D9A1}"/>
    <cellStyle name="Currency 13 3 3" xfId="6347" xr:uid="{EA310B38-CAFB-41AA-A562-C6D775E37AC0}"/>
    <cellStyle name="Currency 13 3 3 2" xfId="6211" xr:uid="{A4E72FCC-BBE0-4740-B59A-F90ADCA4AA52}"/>
    <cellStyle name="Currency 13 3 3 3" xfId="7174" xr:uid="{E3A40ACF-DEE5-4EE2-8D67-15DCE7D4E089}"/>
    <cellStyle name="Currency 13 3 4" xfId="6340" xr:uid="{1EFF59F0-4F01-4887-B601-59AEAEAB109D}"/>
    <cellStyle name="Currency 13 3 5" xfId="6257" xr:uid="{8230BD72-B441-4677-A1FF-6A29AE874275}"/>
    <cellStyle name="Currency 13 3 6" xfId="7100" xr:uid="{7802CC02-CAEE-426E-AFC6-E89AB647D153}"/>
    <cellStyle name="Currency 13 4" xfId="4295" xr:uid="{BA07601C-D51B-4BC1-8732-754F15EBA5CA}"/>
    <cellStyle name="Currency 13 4 2" xfId="4578" xr:uid="{8EEB68E9-B27C-4202-B3AF-AF92F10EC3A6}"/>
    <cellStyle name="Currency 13 4 2 2" xfId="6022" xr:uid="{DE95278C-C7A8-4B18-A4B2-FFAFAC966DC3}"/>
    <cellStyle name="Currency 13 4 2 3" xfId="6327" xr:uid="{EC1B1FF4-F497-4DE8-9D1C-3DF586F85498}"/>
    <cellStyle name="Currency 13 4 3" xfId="6204" xr:uid="{B8F87A9F-A074-4DD4-8C10-60C44389A904}"/>
    <cellStyle name="Currency 13 4 4" xfId="6345" xr:uid="{D1BB2B9E-1C77-4EEB-A58F-AEBF22851F57}"/>
    <cellStyle name="Currency 13 5" xfId="4926" xr:uid="{75282B5E-D083-418C-82C1-896B4EF13E62}"/>
    <cellStyle name="Currency 13 5 2" xfId="6275" xr:uid="{57AC6E20-FB26-435A-8B29-1D0074D6D6EA}"/>
    <cellStyle name="Currency 13 5 2 2" xfId="7055" xr:uid="{E80D449B-C2C4-4C14-9812-B72B19EB0D9C}"/>
    <cellStyle name="Currency 13 5 2 3" xfId="7209" xr:uid="{86856A3C-4604-4D5B-A01C-76E147BACC78}"/>
    <cellStyle name="Currency 13 5 3" xfId="6326" xr:uid="{C86AF531-CE88-4606-879F-420094B8934B}"/>
    <cellStyle name="Currency 13 5 4" xfId="6181" xr:uid="{E15512D8-63DE-4C8F-8275-3C4897139D15}"/>
    <cellStyle name="Currency 13 6" xfId="6167" xr:uid="{848CD412-625C-47F2-B163-E6E574338EE9}"/>
    <cellStyle name="Currency 13 6 2" xfId="6034" xr:uid="{D33712D0-CFDF-4205-B5BF-BECEEDDF1AF5}"/>
    <cellStyle name="Currency 13 6 3" xfId="7190" xr:uid="{0A865BFA-2513-483D-AAF4-114EA2D3F8A7}"/>
    <cellStyle name="Currency 13 7" xfId="6084" xr:uid="{643603EB-E7E5-47B1-8985-1A0B8296BC17}"/>
    <cellStyle name="Currency 13 7 2" xfId="6245" xr:uid="{4865E18B-7976-4C9B-AE32-6195DCDCA85F}"/>
    <cellStyle name="Currency 13 7 3" xfId="7154" xr:uid="{E58BF899-2E51-43B1-9096-438A5D3BC956}"/>
    <cellStyle name="Currency 13 8" xfId="6099" xr:uid="{9D0868F5-3524-465D-9A2C-3E8E716BB394}"/>
    <cellStyle name="Currency 13 9" xfId="6143" xr:uid="{D9B605ED-7B59-4AF8-A8FC-30651DF2B043}"/>
    <cellStyle name="Currency 14" xfId="17" xr:uid="{06093C67-F3EF-4031-8944-64EC6F01C22C}"/>
    <cellStyle name="Currency 14 2" xfId="3677" xr:uid="{B6DCEDD0-B4B9-40EC-AF2A-EF87C975C7B7}"/>
    <cellStyle name="Currency 14 2 2" xfId="4500" xr:uid="{21B39870-ED7B-4761-BB3E-9EF12273A02D}"/>
    <cellStyle name="Currency 14 2 2 2" xfId="5857" xr:uid="{57A8731F-E2F0-4F0F-A9FF-47783B3D27EE}"/>
    <cellStyle name="Currency 14 2 3" xfId="5686" xr:uid="{92510CD6-C486-4371-BE60-E101DA9E18EF}"/>
    <cellStyle name="Currency 14 3" xfId="4418" xr:uid="{1213141F-30C0-4E69-80FC-0E098588FCB5}"/>
    <cellStyle name="Currency 14 3 2" xfId="5592" xr:uid="{D368DA0B-9CAE-470D-954F-F8F1E6AFECA5}"/>
    <cellStyle name="Currency 14 3 2 2" xfId="5911" xr:uid="{9E16EAD6-3B65-4341-9B7F-1888EFFFE4C5}"/>
    <cellStyle name="Currency 14 3 3" xfId="5745" xr:uid="{CEA5ADF6-1B09-42DC-AC94-BC2107F385C8}"/>
    <cellStyle name="Currency 14 4" xfId="5550" xr:uid="{286E909E-B5D4-4DE7-8A1B-8B6896A47C0E}"/>
    <cellStyle name="Currency 14 4 2" xfId="5802" xr:uid="{468D1605-BC9C-4589-B5DF-862BEE28A280}"/>
    <cellStyle name="Currency 14 5" xfId="5633" xr:uid="{ACB2801F-B514-452B-9B6B-CD839B4BEDA1}"/>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19" xfId="7261" xr:uid="{694CC929-DCD1-4273-AD3E-9E5830BD7635}"/>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10" xfId="7087" xr:uid="{1FFA1D80-D4D9-44F3-A9F9-EB2ED251F629}"/>
    <cellStyle name="Currency 2 2 2 2 2" xfId="4928" xr:uid="{38EACEEF-2242-4ED6-A4FC-C6E112E58B84}"/>
    <cellStyle name="Currency 2 2 2 2 2 2" xfId="6298" xr:uid="{0F0E22B0-D31E-4C6D-BF65-C5AE2BC368E0}"/>
    <cellStyle name="Currency 2 2 2 2 2 2 2" xfId="6183" xr:uid="{E5B58698-1994-42A3-90FA-A6376346F29C}"/>
    <cellStyle name="Currency 2 2 2 2 2 2 2 2" xfId="6263" xr:uid="{66433263-5604-4105-8525-FB4BF8B0D7B5}"/>
    <cellStyle name="Currency 2 2 2 2 2 2 2 2 2" xfId="5995" xr:uid="{9302712C-D109-4D55-84C2-B11FE2AA94B5}"/>
    <cellStyle name="Currency 2 2 2 2 2 2 2 2 3" xfId="7251" xr:uid="{5096E122-0140-4947-97C5-AB349D9159FE}"/>
    <cellStyle name="Currency 2 2 2 2 2 2 2 3" xfId="6363" xr:uid="{F3076371-6FA0-4E9A-8F49-24F3D868D002}"/>
    <cellStyle name="Currency 2 2 2 2 2 2 2 4" xfId="7133" xr:uid="{6600D2C0-72F6-4EDA-9678-3B707F31E9DF}"/>
    <cellStyle name="Currency 2 2 2 2 2 2 3" xfId="7074" xr:uid="{1D28CC13-5E02-4363-8442-A9F493F0B29D}"/>
    <cellStyle name="Currency 2 2 2 2 2 2 3 2" xfId="6115" xr:uid="{1E71FF58-CC8D-454D-8CCF-1E86B1CF7FC7}"/>
    <cellStyle name="Currency 2 2 2 2 2 2 3 3" xfId="7184" xr:uid="{35621EBB-93C3-45DB-933B-F434057F7941}"/>
    <cellStyle name="Currency 2 2 2 2 2 2 4" xfId="6094" xr:uid="{89406AA9-51F3-4F4E-9E31-EDDE827103B5}"/>
    <cellStyle name="Currency 2 2 2 2 2 2 5" xfId="7065" xr:uid="{08AA204F-1D33-4244-B90F-5A34EA9CF647}"/>
    <cellStyle name="Currency 2 2 2 2 2 2 6" xfId="7106" xr:uid="{BB688CAA-A5F7-418C-AC63-9A86217CD5B3}"/>
    <cellStyle name="Currency 2 2 2 2 2 3" xfId="6063" xr:uid="{34B40253-17CA-4AB3-86F4-CEEB7A7A6B87}"/>
    <cellStyle name="Currency 2 2 2 2 2 3 2" xfId="6267" xr:uid="{53242AF0-8CA7-45DB-BF76-0C836CB51112}"/>
    <cellStyle name="Currency 2 2 2 2 2 3 2 2" xfId="6103" xr:uid="{1B8EAB88-C21C-43B7-9969-1F5E94CDF224}"/>
    <cellStyle name="Currency 2 2 2 2 2 3 2 3" xfId="7234" xr:uid="{DD4D0EC3-89E2-4127-8729-3D1326F14D2C}"/>
    <cellStyle name="Currency 2 2 2 2 2 3 3" xfId="6125" xr:uid="{7D873813-2DBC-4558-B72B-85C54BB43AB3}"/>
    <cellStyle name="Currency 2 2 2 2 2 3 4" xfId="7119" xr:uid="{13DC00BB-BCE6-4F79-8674-0CD8F83E2F12}"/>
    <cellStyle name="Currency 2 2 2 2 2 4" xfId="6085" xr:uid="{C43D233F-AAC4-4184-812F-08F6D4D3E728}"/>
    <cellStyle name="Currency 2 2 2 2 2 4 2" xfId="6271" xr:uid="{BA6E6B1B-90F8-47D7-A2FF-AF26BEB5E1AB}"/>
    <cellStyle name="Currency 2 2 2 2 2 4 2 2" xfId="7057" xr:uid="{2A46C727-7FC7-4C04-876E-C00084E31F29}"/>
    <cellStyle name="Currency 2 2 2 2 2 4 2 3" xfId="7219" xr:uid="{4B3A636A-1256-4BB5-9908-AEB122302A8C}"/>
    <cellStyle name="Currency 2 2 2 2 2 4 3" xfId="6318" xr:uid="{70C0FBE9-8D94-4690-8A4B-B02A1DB58E1B}"/>
    <cellStyle name="Currency 2 2 2 2 2 4 4" xfId="7146" xr:uid="{CD3B9B95-0EAA-4BB0-AEA9-E4554336FF7C}"/>
    <cellStyle name="Currency 2 2 2 2 2 5" xfId="6276" xr:uid="{41CBD1A8-5F3D-4510-BDE2-F3F38328DAB0}"/>
    <cellStyle name="Currency 2 2 2 2 2 5 2" xfId="6112" xr:uid="{D26C4D6A-5E98-4A48-9953-6AF117B13F02}"/>
    <cellStyle name="Currency 2 2 2 2 2 5 3" xfId="7201" xr:uid="{6B823081-6E7E-431F-9422-9F15A8C0CAB1}"/>
    <cellStyle name="Currency 2 2 2 2 2 6" xfId="6374" xr:uid="{4B321444-E046-481F-AB6C-5E8CC5373CD8}"/>
    <cellStyle name="Currency 2 2 2 2 2 6 2" xfId="6373" xr:uid="{E45A13CB-B39D-4CDD-96BF-70F79D44F35B}"/>
    <cellStyle name="Currency 2 2 2 2 2 6 3" xfId="7165" xr:uid="{250FAE69-113D-4E45-9157-9E6C36B33213}"/>
    <cellStyle name="Currency 2 2 2 2 2 7" xfId="6306" xr:uid="{75EE8025-6F6E-496C-A2F8-71D6ABB6E511}"/>
    <cellStyle name="Currency 2 2 2 2 2 8" xfId="6139" xr:uid="{F42D1DAD-D060-489C-BB91-B8702DE45D8A}"/>
    <cellStyle name="Currency 2 2 2 2 2 9" xfId="6346" xr:uid="{241BAF5E-3F5E-4B11-AD7F-CB8EDA37C083}"/>
    <cellStyle name="Currency 2 2 2 2 3" xfId="6294" xr:uid="{1B090D91-9646-4CFF-A0FD-55FCB7E55931}"/>
    <cellStyle name="Currency 2 2 2 2 3 2" xfId="6187" xr:uid="{AC4EB490-4022-43E4-8452-3ADE11CD2D5C}"/>
    <cellStyle name="Currency 2 2 2 2 3 2 2" xfId="7039" xr:uid="{10B61C88-E56A-4AC0-9E42-6CDB14D0E90A}"/>
    <cellStyle name="Currency 2 2 2 2 3 2 2 2" xfId="6213" xr:uid="{D3544E57-E4DF-413B-84F8-D4DACEB92FA2}"/>
    <cellStyle name="Currency 2 2 2 2 3 2 2 3" xfId="7244" xr:uid="{28070974-2C04-4C5E-B679-DCB51F806548}"/>
    <cellStyle name="Currency 2 2 2 2 3 2 3" xfId="6352" xr:uid="{536F5759-3586-4F0C-BCFD-4CD105DA1576}"/>
    <cellStyle name="Currency 2 2 2 2 3 2 4" xfId="7126" xr:uid="{67B5145E-F02F-4AFC-ACAC-1037788DD37D}"/>
    <cellStyle name="Currency 2 2 2 2 3 3" xfId="6170" xr:uid="{944895AC-4ECA-42F2-B5C3-557C17258A12}"/>
    <cellStyle name="Currency 2 2 2 2 3 3 2" xfId="5993" xr:uid="{267094F3-663B-4031-85BD-38063CCEAEA2}"/>
    <cellStyle name="Currency 2 2 2 2 3 3 3" xfId="7175" xr:uid="{1B404F39-111B-4343-9930-9F3083D08B07}"/>
    <cellStyle name="Currency 2 2 2 2 3 4" xfId="6217" xr:uid="{AC3215A4-5B80-4692-A675-5ADB47391EFA}"/>
    <cellStyle name="Currency 2 2 2 2 3 5" xfId="6256" xr:uid="{9756C345-2CA3-40DE-B1D9-8FD65438EB33}"/>
    <cellStyle name="Currency 2 2 2 2 3 6" xfId="7101" xr:uid="{9B155438-6B9A-4B1D-AD68-DDF36076DAC8}"/>
    <cellStyle name="Currency 2 2 2 2 4" xfId="6190" xr:uid="{240F1A5D-F07E-4CB9-B92E-6EFA794B5777}"/>
    <cellStyle name="Currency 2 2 2 2 4 2" xfId="6158" xr:uid="{04FCE364-0885-4736-B3D4-75B324189F71}"/>
    <cellStyle name="Currency 2 2 2 2 4 2 2" xfId="6106" xr:uid="{F75E7B5B-7BA1-443A-8698-D6C8C0D7A5EE}"/>
    <cellStyle name="Currency 2 2 2 2 4 2 3" xfId="7226" xr:uid="{F7483BD7-3644-46BA-AE98-9F4935EFC6AA}"/>
    <cellStyle name="Currency 2 2 2 2 4 3" xfId="6251" xr:uid="{7B90AF1C-ABE2-42D9-99BC-1D13AD6AD455}"/>
    <cellStyle name="Currency 2 2 2 2 4 4" xfId="7112" xr:uid="{DF3D5F8D-4097-4E37-8E2C-A3FC24676025}"/>
    <cellStyle name="Currency 2 2 2 2 5" xfId="6059" xr:uid="{32F04EE9-6233-44D7-9C23-A904663C1808}"/>
    <cellStyle name="Currency 2 2 2 2 5 2" xfId="6079" xr:uid="{6AFDC5BB-016F-4B14-A281-09500833D3A1}"/>
    <cellStyle name="Currency 2 2 2 2 5 2 2" xfId="7029" xr:uid="{E2766D3A-8129-4DAA-82BE-A0D8EA915246}"/>
    <cellStyle name="Currency 2 2 2 2 5 2 3" xfId="7210" xr:uid="{80AA7F9F-8640-4732-ADB6-BDE4A6B69B49}"/>
    <cellStyle name="Currency 2 2 2 2 5 3" xfId="6121" xr:uid="{F6E864D1-7635-45B4-8AEA-7DF752B126FD}"/>
    <cellStyle name="Currency 2 2 2 2 5 4" xfId="7138" xr:uid="{F1318594-AD5E-4FF0-8FEF-C9BD75219DEC}"/>
    <cellStyle name="Currency 2 2 2 2 6" xfId="6166" xr:uid="{D5747110-49FA-4EB9-A93B-D3A3B46ADCED}"/>
    <cellStyle name="Currency 2 2 2 2 6 2" xfId="7050" xr:uid="{10CAC2DE-5863-425E-8ECF-948EBA78D7ED}"/>
    <cellStyle name="Currency 2 2 2 2 6 3" xfId="7191" xr:uid="{A11C16DF-D343-40E2-9C70-50417E05F983}"/>
    <cellStyle name="Currency 2 2 2 2 7" xfId="6058" xr:uid="{6C10F4BD-9A98-43D5-A782-30306BEC26ED}"/>
    <cellStyle name="Currency 2 2 2 2 7 2" xfId="6234" xr:uid="{750320C8-9FB8-45AC-80C9-20E474A6CB64}"/>
    <cellStyle name="Currency 2 2 2 2 7 3" xfId="7155" xr:uid="{B3FC4F0F-6D41-40DD-A8DA-947FE4411557}"/>
    <cellStyle name="Currency 2 2 2 2 8" xfId="6338" xr:uid="{C5E97196-126E-45CA-AEC5-0F37B74A8E7F}"/>
    <cellStyle name="Currency 2 2 2 2 9" xfId="6367" xr:uid="{A9BEDA05-0387-4250-9AC6-14DDFE00E274}"/>
    <cellStyle name="Currency 2 2 2 3" xfId="22" xr:uid="{0379199C-FE4A-4C72-8AC8-5785B534489C}"/>
    <cellStyle name="Currency 2 2 2 3 2" xfId="3678" xr:uid="{E5D7B05C-11A9-4A0B-A785-AC64947E745F}"/>
    <cellStyle name="Currency 2 2 2 3 2 2" xfId="4501" xr:uid="{14379DB5-A0D0-4729-833E-8A6D26946D3F}"/>
    <cellStyle name="Currency 2 2 2 3 2 2 2" xfId="5858" xr:uid="{96F09ACB-CC8F-4100-A4D1-15C80494AAEB}"/>
    <cellStyle name="Currency 2 2 2 3 2 3" xfId="5687" xr:uid="{EE691473-FC44-436B-9EE0-78F476CBCC1E}"/>
    <cellStyle name="Currency 2 2 2 3 3" xfId="4422" xr:uid="{2098205C-27A5-4369-BB68-2BBFB7510A7F}"/>
    <cellStyle name="Currency 2 2 2 3 3 2" xfId="5595" xr:uid="{6B256821-4122-47CF-8B33-01E68F35D208}"/>
    <cellStyle name="Currency 2 2 2 3 3 2 2" xfId="5915" xr:uid="{88352832-1331-4A79-9AB2-C017C150EB0A}"/>
    <cellStyle name="Currency 2 2 2 3 3 3" xfId="5749" xr:uid="{5F82448B-2DF4-41FE-968A-782E36E2B4C4}"/>
    <cellStyle name="Currency 2 2 2 3 4" xfId="5553" xr:uid="{2A5D2BF5-75F7-447E-A65C-055B5997C723}"/>
    <cellStyle name="Currency 2 2 2 3 4 2" xfId="5806" xr:uid="{D7AB4A59-C607-4E27-9778-B2D576083905}"/>
    <cellStyle name="Currency 2 2 2 3 5" xfId="5637" xr:uid="{7120F811-0EB1-46A1-B203-09A690BBDD51}"/>
    <cellStyle name="Currency 2 2 2 4" xfId="3679" xr:uid="{BB2AA7D3-BC24-468B-904E-0F265BB21837}"/>
    <cellStyle name="Currency 2 2 2 4 2" xfId="4502" xr:uid="{A5605DB2-D4D6-4E9E-B2FB-A37C9D9D1AE5}"/>
    <cellStyle name="Currency 2 2 2 4 2 2" xfId="5859" xr:uid="{1DC5D9B4-7F2F-4B1F-94BC-E03EE1EDCCB1}"/>
    <cellStyle name="Currency 2 2 2 4 3" xfId="5688" xr:uid="{2B0137D2-7D85-4616-9002-01B40CA038DD}"/>
    <cellStyle name="Currency 2 2 2 5" xfId="4421" xr:uid="{FF1625D0-5242-4DC7-9C55-CAA945188B90}"/>
    <cellStyle name="Currency 2 2 2 5 2" xfId="5594" xr:uid="{E80D0787-113B-4BB5-9389-30AF5FD3B359}"/>
    <cellStyle name="Currency 2 2 2 5 2 2" xfId="5914" xr:uid="{79B181EF-0DFE-443E-9CA5-6F8B8EA676CB}"/>
    <cellStyle name="Currency 2 2 2 5 3" xfId="5748" xr:uid="{2B63938F-E30B-4F4E-B05A-61552DF199E8}"/>
    <cellStyle name="Currency 2 2 2 6" xfId="5552" xr:uid="{A754E357-EA6A-4F47-B94C-DFDA09DD5A46}"/>
    <cellStyle name="Currency 2 2 2 6 2" xfId="5805" xr:uid="{83036809-44DC-471D-AEF1-F75B1B745242}"/>
    <cellStyle name="Currency 2 2 2 7" xfId="5636" xr:uid="{7B8DB38A-5772-4CD2-9232-2AC9F711B8DA}"/>
    <cellStyle name="Currency 2 2 3" xfId="3680" xr:uid="{AAFBC450-B221-44C5-ABA8-8453AB397250}"/>
    <cellStyle name="Currency 2 2 3 2" xfId="4503" xr:uid="{3CAFB6D4-FED4-439E-A692-485DC56F5E95}"/>
    <cellStyle name="Currency 2 2 3 2 2" xfId="5860" xr:uid="{A280AC42-635E-48F6-ADC6-391742A801CE}"/>
    <cellStyle name="Currency 2 2 3 3" xfId="5689" xr:uid="{E51B7152-E167-4758-A760-3EDAEA3D408F}"/>
    <cellStyle name="Currency 2 2 4" xfId="4420" xr:uid="{3AA2C7AD-048D-4BC6-8EC5-DC966E59C5B3}"/>
    <cellStyle name="Currency 2 2 4 2" xfId="5593" xr:uid="{BD9F45CD-56CD-460C-B8FD-68E37DF8ED50}"/>
    <cellStyle name="Currency 2 2 4 2 2" xfId="5913" xr:uid="{AB5344D3-4EF2-4F21-B732-5879052453D4}"/>
    <cellStyle name="Currency 2 2 4 3" xfId="5747" xr:uid="{A011B5E6-CC66-4643-B2CE-8634DAA03CDE}"/>
    <cellStyle name="Currency 2 2 5" xfId="5551" xr:uid="{D8D2FF06-63F8-486F-8AE9-515B0F502277}"/>
    <cellStyle name="Currency 2 2 5 2" xfId="5804" xr:uid="{13ADEDA7-44C4-4192-8462-CAEC3A6B2AB3}"/>
    <cellStyle name="Currency 2 2 6" xfId="5635" xr:uid="{AF59BA76-FCCB-478C-8074-99FF21DEE528}"/>
    <cellStyle name="Currency 2 3" xfId="23" xr:uid="{F9CE5D19-4398-4D88-898B-4DF2D9EC4212}"/>
    <cellStyle name="Currency 2 3 2" xfId="3681" xr:uid="{11AF0C30-EB1F-43B4-A07E-957DE1AF2E6A}"/>
    <cellStyle name="Currency 2 3 2 2" xfId="4504" xr:uid="{F6B1E221-3323-41DF-85DF-B3EB75237C38}"/>
    <cellStyle name="Currency 2 3 2 2 2" xfId="5861" xr:uid="{817E4EB0-CDEC-455C-9336-85D63216E1F2}"/>
    <cellStyle name="Currency 2 3 2 3" xfId="5690" xr:uid="{110C1089-05A6-4E5E-BAAA-840B08044059}"/>
    <cellStyle name="Currency 2 3 3" xfId="4423" xr:uid="{08937C08-7B5B-4AD8-91AE-7600FF8626B7}"/>
    <cellStyle name="Currency 2 3 3 2" xfId="5596" xr:uid="{BF507FD3-D111-462B-BB75-C551828556D2}"/>
    <cellStyle name="Currency 2 3 3 2 2" xfId="5916" xr:uid="{BA75FA15-287D-44ED-9D31-E144A9E33BB8}"/>
    <cellStyle name="Currency 2 3 3 3" xfId="5750" xr:uid="{FD112FD4-B2A3-4E20-91F3-19CA036CBDBC}"/>
    <cellStyle name="Currency 2 3 4" xfId="5554" xr:uid="{3DB9A533-3EA0-4EBC-84A8-C9D762C5755E}"/>
    <cellStyle name="Currency 2 3 4 2" xfId="5807" xr:uid="{1F1A4F9B-C49F-4C0C-BD19-13420C4CEC4C}"/>
    <cellStyle name="Currency 2 3 5" xfId="5638" xr:uid="{5BA53512-2472-4C4A-8FD3-1E5F76787D63}"/>
    <cellStyle name="Currency 2 4" xfId="3682" xr:uid="{8B8F9A4D-2297-465D-8295-FC8375F02ED0}"/>
    <cellStyle name="Currency 2 4 2" xfId="4505" xr:uid="{A91127AB-3371-4A67-A002-689066C2B3C6}"/>
    <cellStyle name="Currency 2 4 2 2" xfId="5862" xr:uid="{B6A07665-7BCA-41A0-A353-2F2D801105A5}"/>
    <cellStyle name="Currency 2 4 3" xfId="5691" xr:uid="{228CD7E7-559C-47A6-9328-0B88C48D90CE}"/>
    <cellStyle name="Currency 2 5" xfId="4419" xr:uid="{65367035-848F-488D-A1F6-702E2D74F719}"/>
    <cellStyle name="Currency 2 5 2" xfId="4684" xr:uid="{71EF0DA4-73B1-41CB-A46B-18A5A008EA36}"/>
    <cellStyle name="Currency 2 5 2 2" xfId="5912" xr:uid="{7BE17218-5840-4BF2-B61D-5923FC9CDADB}"/>
    <cellStyle name="Currency 2 5 3" xfId="5746" xr:uid="{B8E623F6-0E6E-4871-BA74-19897DA47ED4}"/>
    <cellStyle name="Currency 2 6" xfId="4685" xr:uid="{E3C75994-9FFF-424A-BDF6-BE3E355A17A4}"/>
    <cellStyle name="Currency 2 6 2" xfId="5803" xr:uid="{F3D2F47A-FB8A-4966-B125-C08F5F555E6B}"/>
    <cellStyle name="Currency 2 7" xfId="5634" xr:uid="{2D8D3FB4-ACBE-4BC0-A8D3-74C50CD3A207}"/>
    <cellStyle name="Currency 2 8" xfId="5542" xr:uid="{62AA478A-FE43-477F-8CFF-291D05E9A348}"/>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2 2 2" xfId="5863" xr:uid="{68E2D52F-847C-4F52-80D0-61CEE5A54225}"/>
    <cellStyle name="Currency 3 2 2 3" xfId="5692" xr:uid="{F2572EA9-F363-4E18-99B3-8046436C4250}"/>
    <cellStyle name="Currency 3 2 3" xfId="4425" xr:uid="{821AE0E4-35DA-4F44-8FF4-A93619B5DC77}"/>
    <cellStyle name="Currency 3 2 3 2" xfId="5598" xr:uid="{B815B1A3-AC66-40D0-9FB5-D8CB7B89CA0E}"/>
    <cellStyle name="Currency 3 2 3 2 2" xfId="5918" xr:uid="{BDFD0F20-B3D0-4AF7-8423-93C9B39F4852}"/>
    <cellStyle name="Currency 3 2 3 3" xfId="5752" xr:uid="{1E2BABEB-061C-47A1-94AD-8EEAB11DD983}"/>
    <cellStyle name="Currency 3 2 4" xfId="5556" xr:uid="{4AEA4FD3-E743-444D-BB03-F81A41298393}"/>
    <cellStyle name="Currency 3 2 4 2" xfId="5809" xr:uid="{D713A771-3823-4DC1-A081-7B84CA584CDB}"/>
    <cellStyle name="Currency 3 2 5" xfId="5640" xr:uid="{C95F54B3-B699-4FA5-8A37-16E026FD2AFA}"/>
    <cellStyle name="Currency 3 3" xfId="26" xr:uid="{6D877B41-C83B-4139-A4B1-1CE705CD4751}"/>
    <cellStyle name="Currency 3 3 2" xfId="3684" xr:uid="{F7BD1816-D451-463E-8D83-A6BA7710AB0D}"/>
    <cellStyle name="Currency 3 3 2 2" xfId="4507" xr:uid="{5AB52432-CD09-42E7-AA2F-FE8440770862}"/>
    <cellStyle name="Currency 3 3 2 2 2" xfId="5864" xr:uid="{C3FE3FB2-E02E-4A46-8B6A-85B9A53B5E1D}"/>
    <cellStyle name="Currency 3 3 2 3" xfId="5693" xr:uid="{D323AD19-D8CB-4465-8F0B-708DF39F7111}"/>
    <cellStyle name="Currency 3 3 3" xfId="4426" xr:uid="{249404E3-6D24-4AFF-9851-C5A51F4A8610}"/>
    <cellStyle name="Currency 3 3 3 2" xfId="5599" xr:uid="{DD66C524-873A-41A4-BB0C-A27901B92788}"/>
    <cellStyle name="Currency 3 3 3 2 2" xfId="5919" xr:uid="{1B72E1CA-1297-4944-8BA9-F5C2B1DC2631}"/>
    <cellStyle name="Currency 3 3 3 3" xfId="5753" xr:uid="{E3B5B6F1-3A92-4D0F-A446-E695F85B3F95}"/>
    <cellStyle name="Currency 3 3 4" xfId="5557" xr:uid="{F5B87649-556D-43AC-A547-EAAB6F428561}"/>
    <cellStyle name="Currency 3 3 4 2" xfId="5810" xr:uid="{11E0E07E-23DE-415A-86C5-BFA5DCAF400B}"/>
    <cellStyle name="Currency 3 3 5" xfId="5641" xr:uid="{3EA7659D-FEF4-471B-BC94-3C682EC40393}"/>
    <cellStyle name="Currency 3 4" xfId="27" xr:uid="{00E44300-51A3-4DF4-A1CD-9B4CA05DDDF8}"/>
    <cellStyle name="Currency 3 4 2" xfId="3685" xr:uid="{0D5EB8C9-22A0-4A26-9923-86DBB7C5C1FB}"/>
    <cellStyle name="Currency 3 4 2 2" xfId="4508" xr:uid="{7174C30D-278C-42B9-A88F-BC87C986104E}"/>
    <cellStyle name="Currency 3 4 2 2 2" xfId="5865" xr:uid="{84462805-0246-4AF3-862C-968327970B88}"/>
    <cellStyle name="Currency 3 4 2 3" xfId="5694" xr:uid="{F4BC0949-2168-4823-A849-A0DD19D1FFD3}"/>
    <cellStyle name="Currency 3 4 3" xfId="4427" xr:uid="{37FEBFE6-4F00-4A24-B718-8F2A8C754E48}"/>
    <cellStyle name="Currency 3 4 3 2" xfId="5600" xr:uid="{D5CA425B-C6CD-42E4-A83F-CB1AB6B9445E}"/>
    <cellStyle name="Currency 3 4 3 2 2" xfId="5920" xr:uid="{EA34D973-C75C-4B70-94D8-110441546FFB}"/>
    <cellStyle name="Currency 3 4 3 3" xfId="5754" xr:uid="{1A20DDEB-35CC-4B9A-A20C-20F159F9F1FB}"/>
    <cellStyle name="Currency 3 4 4" xfId="5558" xr:uid="{497B02C2-A63B-47B9-80CB-F6093F539DC3}"/>
    <cellStyle name="Currency 3 4 4 2" xfId="5811" xr:uid="{27E789EC-8C79-431A-B27C-BF248C97F5D2}"/>
    <cellStyle name="Currency 3 4 5" xfId="5642" xr:uid="{FFD63185-7C17-47A8-B0FA-02E370986D6C}"/>
    <cellStyle name="Currency 3 5" xfId="3686" xr:uid="{062DC98C-73BF-4047-8749-0E76DD9FE53A}"/>
    <cellStyle name="Currency 3 5 2" xfId="4509" xr:uid="{CAE96761-A650-453D-B4E6-4AC394DBA0B4}"/>
    <cellStyle name="Currency 3 5 2 2" xfId="5866" xr:uid="{C4749EB6-560D-40EB-9E59-53FBFCCEFFDC}"/>
    <cellStyle name="Currency 3 5 3" xfId="5695" xr:uid="{3F151765-3B62-42C1-97F3-A0181E8CF553}"/>
    <cellStyle name="Currency 3 6" xfId="4424" xr:uid="{9E161106-2646-45BA-A985-09785E9EF4F1}"/>
    <cellStyle name="Currency 3 6 2" xfId="5597" xr:uid="{F0024A85-247D-4411-A2E1-EA84050948AD}"/>
    <cellStyle name="Currency 3 6 2 2" xfId="5917" xr:uid="{DA07D009-94B8-43C7-9A4E-AF266A0A1B74}"/>
    <cellStyle name="Currency 3 6 3" xfId="5751" xr:uid="{0C15EDE9-AF69-41F6-9C9F-1A695209E60F}"/>
    <cellStyle name="Currency 3 7" xfId="5555" xr:uid="{C052354D-09BF-4FC0-82AD-089BB5DC92B9}"/>
    <cellStyle name="Currency 3 7 2" xfId="5808" xr:uid="{721BFC81-3B0B-47E5-A0F4-319BB1049850}"/>
    <cellStyle name="Currency 3 8" xfId="5639" xr:uid="{BB023D08-0F1D-4044-B2E5-F2771A6AB937}"/>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2 2 2" xfId="5867" xr:uid="{870C95E8-3227-4584-A427-4307EA858CF8}"/>
    <cellStyle name="Currency 4 2 2 3" xfId="5696" xr:uid="{531D660E-DCF6-419C-B0F7-A56E92054437}"/>
    <cellStyle name="Currency 4 2 3" xfId="4429" xr:uid="{982CC272-22ED-457F-84E0-577112C9BD88}"/>
    <cellStyle name="Currency 4 2 3 2" xfId="5601" xr:uid="{ECDB4B75-C931-479F-80AA-CC9849C07F1A}"/>
    <cellStyle name="Currency 4 2 3 2 2" xfId="5922" xr:uid="{700F40CE-166D-4ADC-8D3C-70DDE86EA8B0}"/>
    <cellStyle name="Currency 4 2 3 3" xfId="5756" xr:uid="{AA20A92A-C5DC-40A1-8F5B-AC8D88242DE3}"/>
    <cellStyle name="Currency 4 2 4" xfId="5559" xr:uid="{C187A551-C6BC-443C-846D-1ADE8ADDF2F4}"/>
    <cellStyle name="Currency 4 2 4 2" xfId="5813" xr:uid="{FB50F755-18B7-4C23-B41E-C27B1141CD7A}"/>
    <cellStyle name="Currency 4 2 5" xfId="5644" xr:uid="{227A6AD3-FC9A-44AF-AA06-427233918B51}"/>
    <cellStyle name="Currency 4 3" xfId="30" xr:uid="{850D1198-33A5-4BFA-B570-8C4A076F65F7}"/>
    <cellStyle name="Currency 4 3 2" xfId="3688" xr:uid="{5AA462AE-8EE5-4F5B-AB1D-103A408757D2}"/>
    <cellStyle name="Currency 4 3 2 2" xfId="4511" xr:uid="{429C1E90-0BAF-412C-837D-485A87BB0FE6}"/>
    <cellStyle name="Currency 4 3 2 2 2" xfId="5868" xr:uid="{4C0DEB22-E9A4-40ED-BAE3-E2F0EFBE2CEF}"/>
    <cellStyle name="Currency 4 3 2 3" xfId="5697" xr:uid="{ABC4701C-56FA-49A9-9ED1-C9296D66321E}"/>
    <cellStyle name="Currency 4 3 3" xfId="4430" xr:uid="{EDA50E2D-93B1-40E2-84B4-0B103714B226}"/>
    <cellStyle name="Currency 4 3 3 2" xfId="5602" xr:uid="{CD06B8BC-860C-4CB7-B767-ACD58BFBFDD8}"/>
    <cellStyle name="Currency 4 3 3 2 2" xfId="5923" xr:uid="{2BD35F63-17DA-407E-AB1D-CD6243784371}"/>
    <cellStyle name="Currency 4 3 3 3" xfId="5757" xr:uid="{46AE7836-526C-4CFA-B5DC-776E99D90E29}"/>
    <cellStyle name="Currency 4 3 4" xfId="5560" xr:uid="{1703089B-9EF8-4C7D-82A4-733762669C77}"/>
    <cellStyle name="Currency 4 3 4 2" xfId="5814" xr:uid="{62CE217F-B317-458E-89F6-DB744AF43A86}"/>
    <cellStyle name="Currency 4 3 5" xfId="5645" xr:uid="{2C0430E6-2561-4AC6-8596-F5423CFE1E18}"/>
    <cellStyle name="Currency 4 4" xfId="3689" xr:uid="{C9FD4A8B-4FD6-4559-B4DA-B4E427A78FE0}"/>
    <cellStyle name="Currency 4 4 2" xfId="4512" xr:uid="{CCAF66B5-E438-42DD-843F-D8C74B50FF5D}"/>
    <cellStyle name="Currency 4 4 2 2" xfId="5869" xr:uid="{8B63D1AD-257E-4231-85AB-A58A74DF6E57}"/>
    <cellStyle name="Currency 4 4 3" xfId="5698" xr:uid="{934B7AF3-7FCB-422D-919B-87D6968FED6D}"/>
    <cellStyle name="Currency 4 5" xfId="4299" xr:uid="{8A780965-8D1D-4A8B-94B5-F03EC038FFF8}"/>
    <cellStyle name="Currency 4 5 2" xfId="4700" xr:uid="{0A11F89F-0250-4414-9127-5B3664C6EDAF}"/>
    <cellStyle name="Currency 4 5 2 2" xfId="5921" xr:uid="{CDA90EE1-BCF4-4070-ACF3-7A98AB89A8BA}"/>
    <cellStyle name="Currency 4 5 3" xfId="4889" xr:uid="{18B0B82F-B516-4C9F-A5B0-7DA6D7BA3F5C}"/>
    <cellStyle name="Currency 4 5 3 2" xfId="5484" xr:uid="{2FFD71ED-78F0-40E1-A290-8E7BA73D6DCE}"/>
    <cellStyle name="Currency 4 5 3 3" xfId="4929" xr:uid="{672877DF-3773-4863-B3E9-DBC761184021}"/>
    <cellStyle name="Currency 4 5 3 4" xfId="5755" xr:uid="{C75E5F9B-F0E9-4DA7-90D2-60D3B06C0E58}"/>
    <cellStyle name="Currency 4 5 4" xfId="4866" xr:uid="{BB3BD45F-3924-4B26-9AB0-CA5B9989F9B4}"/>
    <cellStyle name="Currency 4 6" xfId="4428" xr:uid="{FB4AB46C-78B3-43F2-8814-EF48BC7C4AC8}"/>
    <cellStyle name="Currency 4 6 2" xfId="5812" xr:uid="{91EF2765-8C26-4E0B-9733-28598A2D9DE6}"/>
    <cellStyle name="Currency 4 7" xfId="5643" xr:uid="{383617D3-CD0B-4B3B-B628-9A88EA1ADEF2}"/>
    <cellStyle name="Currency 4 8" xfId="5963" xr:uid="{634D5FC6-F77C-4939-B864-BBD4B66EFBC7}"/>
    <cellStyle name="Currency 5" xfId="31" xr:uid="{D9827A7F-F3CF-42EA-BD93-23B640C0E2C7}"/>
    <cellStyle name="Currency 5 10" xfId="6261" xr:uid="{60A9E2B2-3418-48EB-97A6-DEEB2F50B371}"/>
    <cellStyle name="Currency 5 11" xfId="7088" xr:uid="{5AF91A00-76D0-44D4-9425-54E55C9911EF}"/>
    <cellStyle name="Currency 5 2" xfId="32" xr:uid="{3BD0A71E-2F0A-416C-A363-5E41629DC883}"/>
    <cellStyle name="Currency 5 2 2" xfId="3690" xr:uid="{0D60380C-8EE0-4A9B-8EB9-5D5A433EC46B}"/>
    <cellStyle name="Currency 5 2 2 2" xfId="4513" xr:uid="{744E11F8-7CB6-43A5-AD8A-5BA5C3A4B28F}"/>
    <cellStyle name="Currency 5 2 2 2 2" xfId="5870" xr:uid="{EA0FF303-15B6-476F-B5A5-3F7AB9CD86A1}"/>
    <cellStyle name="Currency 5 2 2 3" xfId="5699" xr:uid="{9617D1F1-F35E-42A9-9844-94FFBEDC4A70}"/>
    <cellStyle name="Currency 5 2 3" xfId="4431" xr:uid="{20016A97-3173-4953-A53B-3ABFD9AB3A55}"/>
    <cellStyle name="Currency 5 2 3 2" xfId="5603" xr:uid="{33A28D45-F292-4D35-B294-8553EEE2CE96}"/>
    <cellStyle name="Currency 5 2 3 2 2" xfId="5924" xr:uid="{11138D5A-2455-4823-B61A-FF92A4DA403E}"/>
    <cellStyle name="Currency 5 2 3 3" xfId="5758" xr:uid="{9AC833F6-0C49-4BD1-B53F-8487C9D702B0}"/>
    <cellStyle name="Currency 5 2 4" xfId="5561" xr:uid="{48CA8330-F11A-49B3-9512-586999753DA8}"/>
    <cellStyle name="Currency 5 2 4 2" xfId="5815" xr:uid="{A09E68FC-0B70-4392-9326-260DAC974CE4}"/>
    <cellStyle name="Currency 5 2 5" xfId="5646" xr:uid="{CBE186F9-462F-4C68-9DC3-79149D7BA06B}"/>
    <cellStyle name="Currency 5 3" xfId="4300" xr:uid="{D7A66DD3-42F0-44A5-BD6F-BD73F25A064F}"/>
    <cellStyle name="Currency 5 3 2" xfId="4701" xr:uid="{57CEF0EA-8777-4C25-BBA1-CE308180630C}"/>
    <cellStyle name="Currency 5 3 2 2" xfId="5474" xr:uid="{B3563A5C-B3B3-40C0-82CB-07B69732E335}"/>
    <cellStyle name="Currency 5 3 2 2 2" xfId="6032" xr:uid="{9E8C44BF-2C0B-4166-BAF9-73C091CC4687}"/>
    <cellStyle name="Currency 5 3 2 2 2 2" xfId="6357" xr:uid="{77F88845-DF4C-46A8-A9F0-C2B94E77A188}"/>
    <cellStyle name="Currency 5 3 2 2 2 3" xfId="7252" xr:uid="{7646293F-FEBB-49E1-ACF0-223AF3F49767}"/>
    <cellStyle name="Currency 5 3 2 2 3" xfId="6089" xr:uid="{F0F83ED0-B663-4530-BA94-CEDD7665F594}"/>
    <cellStyle name="Currency 5 3 2 2 4" xfId="6182" xr:uid="{4AEA666E-F395-4DB2-ABBA-7B693DF8DE53}"/>
    <cellStyle name="Currency 5 3 2 3" xfId="4931" xr:uid="{42D556B9-0BA9-4D8D-A651-A5C902EA4B6F}"/>
    <cellStyle name="Currency 5 3 2 3 2" xfId="6313" xr:uid="{EED75486-0AB2-4725-8962-8E7E9D251A2C}"/>
    <cellStyle name="Currency 5 3 2 3 3" xfId="5987" xr:uid="{2C76679A-0DD3-404D-88A2-70C05B84EA89}"/>
    <cellStyle name="Currency 5 3 2 4" xfId="6093" xr:uid="{02550E73-CF63-4410-8E7E-36B6C64DA2E4}"/>
    <cellStyle name="Currency 5 3 2 5" xfId="6132" xr:uid="{1E61A702-BFDE-4608-8D98-C31FE9769B2B}"/>
    <cellStyle name="Currency 5 3 2 6" xfId="6066" xr:uid="{42F118F3-6997-48FD-8050-F20E469D9C9C}"/>
    <cellStyle name="Currency 5 3 3" xfId="5984" xr:uid="{A9389ADE-3182-40EF-BE2A-EC5062C59F74}"/>
    <cellStyle name="Currency 5 3 3 2" xfId="6153" xr:uid="{72077AFF-0E8E-4F1F-95E9-A640CB375316}"/>
    <cellStyle name="Currency 5 3 3 2 2" xfId="7030" xr:uid="{83E6575A-273D-4BB6-87A8-87951E50AD72}"/>
    <cellStyle name="Currency 5 3 3 2 3" xfId="7235" xr:uid="{222DFE0D-C4B8-4E6A-A433-B0CEE107AF11}"/>
    <cellStyle name="Currency 5 3 3 3" xfId="6124" xr:uid="{A3EA7C95-3BFD-4DBF-AF8C-FE978EB47C2A}"/>
    <cellStyle name="Currency 5 3 3 4" xfId="7120" xr:uid="{72D1C6CE-44C1-4D5E-92DE-DF7445793173}"/>
    <cellStyle name="Currency 5 3 4" xfId="6282" xr:uid="{E045411B-6F7C-4FA0-87BD-7EFE56468DDB}"/>
    <cellStyle name="Currency 5 3 4 2" xfId="6159" xr:uid="{669D0F7E-AFDD-47A2-BAA8-F8D58C793A98}"/>
    <cellStyle name="Currency 5 3 4 2 2" xfId="7027" xr:uid="{CFC0A266-9125-488E-951B-927644D5BD73}"/>
    <cellStyle name="Currency 5 3 4 2 3" xfId="7220" xr:uid="{CC763E9D-6EB4-4C42-AB7D-88197001265E}"/>
    <cellStyle name="Currency 5 3 4 3" xfId="6210" xr:uid="{CBEC37A1-C14E-43FB-ACCC-14B269CD4FB0}"/>
    <cellStyle name="Currency 5 3 4 4" xfId="7147" xr:uid="{E80E8F9B-4D10-4CAD-98B4-15C657CADF39}"/>
    <cellStyle name="Currency 5 3 5" xfId="5982" xr:uid="{451F3EDF-F4CF-4D1C-B9BB-957298C06A96}"/>
    <cellStyle name="Currency 5 3 5 2" xfId="6111" xr:uid="{4A178B97-36D9-4024-A5E8-F13B1024B73F}"/>
    <cellStyle name="Currency 5 3 5 3" xfId="7202" xr:uid="{C0E5B87B-87F9-467C-8FF8-7CED47C812EF}"/>
    <cellStyle name="Currency 5 3 6" xfId="6222" xr:uid="{46D8B0C4-DC13-44E0-B0ED-27A32A7CAEA3}"/>
    <cellStyle name="Currency 5 3 6 2" xfId="6351" xr:uid="{E0873A4D-C81D-4BA4-B1D2-63BE499D314C}"/>
    <cellStyle name="Currency 5 3 6 3" xfId="7166" xr:uid="{49673164-9F36-4B17-8805-1EC90E8684A7}"/>
    <cellStyle name="Currency 5 3 7" xfId="6370" xr:uid="{0502510F-C236-4FF3-AFF9-CE6B6C29060A}"/>
    <cellStyle name="Currency 5 3 8" xfId="6138" xr:uid="{06E72C99-AA77-41BB-A2E4-7A8E13731147}"/>
    <cellStyle name="Currency 5 3 9" xfId="7094" xr:uid="{DD41FE3C-01D1-4217-9102-9233A82A7A4A}"/>
    <cellStyle name="Currency 5 4" xfId="4930" xr:uid="{FB05B081-9800-4EB0-9AFF-7B3F9749C3B2}"/>
    <cellStyle name="Currency 5 4 2" xfId="6061" xr:uid="{6E42F069-3D6D-4DFF-A202-9CA9CA99EDBF}"/>
    <cellStyle name="Currency 5 4 2 2" xfId="7075" xr:uid="{18D1CEB9-505C-4468-82AF-A0AAA18ECB33}"/>
    <cellStyle name="Currency 5 4 2 2 2" xfId="7031" xr:uid="{D30D7E4F-6852-4F58-B178-D0981691E4AC}"/>
    <cellStyle name="Currency 5 4 2 2 3" xfId="7245" xr:uid="{C04F684F-2627-41D7-A299-BDB061F74848}"/>
    <cellStyle name="Currency 5 4 2 3" xfId="6341" xr:uid="{14570B78-7F23-49DF-81F4-BF0576484E8F}"/>
    <cellStyle name="Currency 5 4 2 4" xfId="7127" xr:uid="{A1924656-476D-4C43-B1AD-207B8FF29581}"/>
    <cellStyle name="Currency 5 4 3" xfId="6369" xr:uid="{7E38C555-EAE3-478A-8248-F5C9B07FDDF3}"/>
    <cellStyle name="Currency 5 4 3 2" xfId="7032" xr:uid="{BB2D18D8-E57E-4731-ABD9-9854725E8C01}"/>
    <cellStyle name="Currency 5 4 3 3" xfId="7176" xr:uid="{6FAB8BDF-375E-4EDD-AF4F-07E12F91CD96}"/>
    <cellStyle name="Currency 5 4 4" xfId="6305" xr:uid="{7596E068-472C-4C27-BE3E-6EF50DC56D21}"/>
    <cellStyle name="Currency 5 4 5" xfId="6371" xr:uid="{C032EBBC-697A-41E6-936A-5EAC40E2B9C1}"/>
    <cellStyle name="Currency 5 4 6" xfId="6192" xr:uid="{B14B95B9-5F19-4DEB-B46E-B382D53AD619}"/>
    <cellStyle name="Currency 5 5" xfId="6064" xr:uid="{8F9AA365-93DD-4F15-BADC-9CAC40BC49ED}"/>
    <cellStyle name="Currency 5 5 2" xfId="6008" xr:uid="{20537413-B4EC-4D43-9C61-BB12ED5A6078}"/>
    <cellStyle name="Currency 5 5 2 2" xfId="7068" xr:uid="{A96A2399-94C2-4615-832B-DEBC8A3E49E2}"/>
    <cellStyle name="Currency 5 5 2 3" xfId="7227" xr:uid="{E32D28EE-B5E9-4F69-9DFC-9D21F4F123AD}"/>
    <cellStyle name="Currency 5 5 3" xfId="6360" xr:uid="{49BF27BC-D3D9-48F4-BAE3-3416563EAC70}"/>
    <cellStyle name="Currency 5 5 4" xfId="7113" xr:uid="{1E029B0A-EAA5-412D-9C2A-E3486D4C85C2}"/>
    <cellStyle name="Currency 5 6" xfId="6365" xr:uid="{88AEE75E-6128-4A86-834F-4BEB262197E4}"/>
    <cellStyle name="Currency 5 6 2" xfId="6162" xr:uid="{5A2AEC67-E70F-44FF-8516-2BE62C2975D8}"/>
    <cellStyle name="Currency 5 6 2 2" xfId="6216" xr:uid="{30D9C80E-C4D1-4E7B-ACC5-42C397ED992F}"/>
    <cellStyle name="Currency 5 6 2 3" xfId="7211" xr:uid="{8131EE15-3A94-4F0D-856F-644EA8C253C7}"/>
    <cellStyle name="Currency 5 6 3" xfId="6310" xr:uid="{ECBF7926-9D12-4E32-A9BE-6066D40AD7FF}"/>
    <cellStyle name="Currency 5 6 4" xfId="7139" xr:uid="{9DFCECF7-0E55-48BF-9394-6AF8E468EC35}"/>
    <cellStyle name="Currency 5 7" xfId="6011" xr:uid="{6649AE34-2A96-4964-A4F6-055ABCD4E89B}"/>
    <cellStyle name="Currency 5 7 2" xfId="7051" xr:uid="{DC74111C-9CFB-4BA3-A214-D39B61E0F184}"/>
    <cellStyle name="Currency 5 7 3" xfId="7192" xr:uid="{26FE57E8-33C7-4E50-AB52-6FF61228B471}"/>
    <cellStyle name="Currency 5 8" xfId="6332" xr:uid="{69712617-C15F-4BCC-819E-965E916C8C40}"/>
    <cellStyle name="Currency 5 8 2" xfId="6117" xr:uid="{CC2B9052-4311-4256-A33A-D714A982C982}"/>
    <cellStyle name="Currency 5 8 3" xfId="7156" xr:uid="{4D57D5B8-56E6-4985-82ED-DCC65AFB5297}"/>
    <cellStyle name="Currency 5 9" xfId="6098" xr:uid="{4AB7F391-5558-41DC-8C30-E63657D7F364}"/>
    <cellStyle name="Currency 6" xfId="33" xr:uid="{FD8980CF-C3BF-47E4-AC7B-4CFB1811B3A9}"/>
    <cellStyle name="Currency 6 2" xfId="3691" xr:uid="{964D16E2-5DB1-473D-8C75-272A96E4E890}"/>
    <cellStyle name="Currency 6 2 2" xfId="4514" xr:uid="{56DC4BE6-3C60-4567-B85B-9D6C7B7C32E4}"/>
    <cellStyle name="Currency 6 2 2 2" xfId="5871" xr:uid="{52025355-48AA-4092-AC11-9F61BEA5F46A}"/>
    <cellStyle name="Currency 6 2 3" xfId="5700" xr:uid="{7777E68F-3471-48EA-AECC-00D29C3FDCF6}"/>
    <cellStyle name="Currency 6 3" xfId="4301" xr:uid="{A089EF9D-155D-4240-8463-83D07C1B1139}"/>
    <cellStyle name="Currency 6 3 2" xfId="4702" xr:uid="{33EFE330-5B35-4531-AF59-9CDDDD59C51F}"/>
    <cellStyle name="Currency 6 3 2 2" xfId="5925" xr:uid="{70D13137-D55F-407B-86D4-5BBE624E301B}"/>
    <cellStyle name="Currency 6 3 3" xfId="4890" xr:uid="{EB2A9310-CC33-4C82-BFB1-97AECB40F634}"/>
    <cellStyle name="Currency 6 3 3 2" xfId="5485" xr:uid="{A158E637-BC4A-4BE6-94A6-646F113CB9E2}"/>
    <cellStyle name="Currency 6 3 3 3" xfId="4932" xr:uid="{84B746D1-595C-481A-B636-650A273E5700}"/>
    <cellStyle name="Currency 6 3 3 4" xfId="5759" xr:uid="{323DD1B1-2357-4968-A5B3-2286B01421F7}"/>
    <cellStyle name="Currency 6 3 4" xfId="4867" xr:uid="{E6C02327-EC26-4DFB-BF4B-D1B730A1BADA}"/>
    <cellStyle name="Currency 6 4" xfId="4432" xr:uid="{D30D4D9D-9885-4076-AD3F-E5723D5CD274}"/>
    <cellStyle name="Currency 6 4 2" xfId="5816" xr:uid="{E79EBD29-D442-4E8F-BA5C-2FE10BF9B8C2}"/>
    <cellStyle name="Currency 6 5" xfId="5647" xr:uid="{13F4E8BB-1A19-40EB-8B06-9683880DB204}"/>
    <cellStyle name="Currency 6 6" xfId="5964" xr:uid="{5B64CE29-AD58-45FD-B61A-CA3A0D69B4A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2 2 2" xfId="5872" xr:uid="{3828CA3E-3E23-422A-820D-025FE605D233}"/>
    <cellStyle name="Currency 7 2 2 3" xfId="5701" xr:uid="{0759E50C-3BD7-45A9-9148-7AE045B0A859}"/>
    <cellStyle name="Currency 7 2 3" xfId="4434" xr:uid="{43A8205F-CE7B-4975-8AD0-738A56E98613}"/>
    <cellStyle name="Currency 7 2 3 2" xfId="5605" xr:uid="{DE8C70C5-DA59-4C39-A4EC-A0273E8EE023}"/>
    <cellStyle name="Currency 7 2 3 2 2" xfId="5927" xr:uid="{D81509F4-4AB9-4B27-AA2A-05FE1965BF3A}"/>
    <cellStyle name="Currency 7 2 3 3" xfId="5761" xr:uid="{18D8E90D-0977-45B4-8843-D0AE7F2B69C4}"/>
    <cellStyle name="Currency 7 2 4" xfId="5562" xr:uid="{7044FD3B-840D-47E0-848D-E20AE2E16048}"/>
    <cellStyle name="Currency 7 2 4 2" xfId="5818" xr:uid="{AD8D3CB2-7C23-41FF-A086-9914930F0C6C}"/>
    <cellStyle name="Currency 7 2 5" xfId="5649" xr:uid="{95E69CFC-35D7-4DA4-B4EE-6E1E6E040D3D}"/>
    <cellStyle name="Currency 7 3" xfId="3693" xr:uid="{47A6C2E9-87B1-4FE5-A900-2C7D3A917307}"/>
    <cellStyle name="Currency 7 3 2" xfId="4516" xr:uid="{7E077BF9-637B-48DA-BE5E-533E6E41051B}"/>
    <cellStyle name="Currency 7 3 2 2" xfId="5873" xr:uid="{16E111A9-7263-4995-BF60-2820179B0D74}"/>
    <cellStyle name="Currency 7 3 3" xfId="5702" xr:uid="{86A6A1D2-3EAD-4DF8-A658-BA9D2CC369E0}"/>
    <cellStyle name="Currency 7 4" xfId="4433" xr:uid="{E39A3BB3-D230-4127-9F99-2BCD81933FB7}"/>
    <cellStyle name="Currency 7 4 2" xfId="5604" xr:uid="{2CA9E80E-135B-49E6-BD1F-039E2801B4CD}"/>
    <cellStyle name="Currency 7 4 2 2" xfId="5926" xr:uid="{886C1C81-59EE-4173-BE0F-2960DEF222C2}"/>
    <cellStyle name="Currency 7 4 3" xfId="5760" xr:uid="{54BC6734-D318-4D3F-AA95-F8E3062842E3}"/>
    <cellStyle name="Currency 7 5" xfId="4764" xr:uid="{83AAD8D2-77E8-4A53-A5B3-7ABAE3D0D4E1}"/>
    <cellStyle name="Currency 7 5 2" xfId="5817" xr:uid="{C1A27AFD-B83B-4CF8-979B-EA682267DD71}"/>
    <cellStyle name="Currency 7 6" xfId="5648" xr:uid="{51512538-8CFA-49D8-B614-705C91727925}"/>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2 2 2" xfId="5874" xr:uid="{F5C31389-6773-40A5-B3CE-B0D52892AE75}"/>
    <cellStyle name="Currency 8 2 2 3" xfId="5703" xr:uid="{55F8542E-4EB4-439B-8119-3A947F6F1BC0}"/>
    <cellStyle name="Currency 8 2 3" xfId="4436" xr:uid="{14CC5EDA-8B3C-4DFE-879A-D4BEF1F1F233}"/>
    <cellStyle name="Currency 8 2 3 2" xfId="5607" xr:uid="{8D55888B-C982-45D4-9B7F-453FBB546553}"/>
    <cellStyle name="Currency 8 2 3 2 2" xfId="5929" xr:uid="{ADFFA852-132F-4A13-A4FF-3F357C28043E}"/>
    <cellStyle name="Currency 8 2 3 3" xfId="5763" xr:uid="{1C413FD2-149A-4FDA-8DC5-88BD85B2D010}"/>
    <cellStyle name="Currency 8 2 4" xfId="5563" xr:uid="{BF2C9701-38DE-4572-B82B-EB779946917B}"/>
    <cellStyle name="Currency 8 2 4 2" xfId="5820" xr:uid="{5FEE78C8-5183-474E-AE6E-E713B264DE22}"/>
    <cellStyle name="Currency 8 2 5" xfId="5651" xr:uid="{3D4648A8-1692-468F-ADEC-A8F81EA10E80}"/>
    <cellStyle name="Currency 8 3" xfId="38" xr:uid="{D2D84D4B-D1EF-495C-B341-57FA5DE48AA1}"/>
    <cellStyle name="Currency 8 3 2" xfId="3695" xr:uid="{9B578A08-8070-4306-A18C-4DC58576DD82}"/>
    <cellStyle name="Currency 8 3 2 2" xfId="4518" xr:uid="{4052BDC1-33F5-43D0-A623-6A0ABCEDA841}"/>
    <cellStyle name="Currency 8 3 2 2 2" xfId="5875" xr:uid="{DDDEAEBE-FDEF-4B53-AE86-BF9C680D5EB9}"/>
    <cellStyle name="Currency 8 3 2 3" xfId="5704" xr:uid="{6C2B6950-C807-493E-A2EC-0A20F0D9ADA1}"/>
    <cellStyle name="Currency 8 3 3" xfId="4437" xr:uid="{CB03DDF2-944C-4BC0-9AD9-C48256CEB0D8}"/>
    <cellStyle name="Currency 8 3 3 2" xfId="5608" xr:uid="{F7E6FCA7-A446-4AB7-9081-36E34DBB4504}"/>
    <cellStyle name="Currency 8 3 3 2 2" xfId="5930" xr:uid="{8C8C7565-621B-4440-84B1-5AD70665A6D7}"/>
    <cellStyle name="Currency 8 3 3 3" xfId="5764" xr:uid="{5B12B6AF-3313-40F2-A236-E7B463F4C4CE}"/>
    <cellStyle name="Currency 8 3 4" xfId="5564" xr:uid="{2D4C8547-66FC-4D78-8F1C-7BEE4A032E9F}"/>
    <cellStyle name="Currency 8 3 4 2" xfId="5821" xr:uid="{E566B7B8-3DEE-4912-9398-8FCC6C43E677}"/>
    <cellStyle name="Currency 8 3 5" xfId="5652" xr:uid="{C05EE9D1-91B5-4AA4-A8BA-18298E1BB461}"/>
    <cellStyle name="Currency 8 4" xfId="39" xr:uid="{E7BF237C-8850-4A2D-B76A-12945DCC0483}"/>
    <cellStyle name="Currency 8 4 2" xfId="3696" xr:uid="{EB230474-A348-4A78-B48E-96D5123476DD}"/>
    <cellStyle name="Currency 8 4 2 2" xfId="4519" xr:uid="{08CC3865-26DC-4C9D-BF55-AE65950FF861}"/>
    <cellStyle name="Currency 8 4 2 2 2" xfId="5876" xr:uid="{9ABB64CC-D6D4-4391-8F79-900EFAA41BCA}"/>
    <cellStyle name="Currency 8 4 2 3" xfId="5705" xr:uid="{7A3015F1-7629-4346-B954-3214EF654A24}"/>
    <cellStyle name="Currency 8 4 3" xfId="4438" xr:uid="{2EA82AA6-79CE-41A9-BC4D-A75E7E47A3B3}"/>
    <cellStyle name="Currency 8 4 3 2" xfId="5609" xr:uid="{158D66F6-6686-4166-9E7F-013AF4D53B7B}"/>
    <cellStyle name="Currency 8 4 3 2 2" xfId="5931" xr:uid="{3BB1CC62-A6AA-432A-8A9C-C2BF23A4E228}"/>
    <cellStyle name="Currency 8 4 3 3" xfId="5765" xr:uid="{910F416E-0A71-4706-A5F7-8AA4D1214D1F}"/>
    <cellStyle name="Currency 8 4 4" xfId="5565" xr:uid="{32A61F15-6027-447B-A724-4FC647A837B5}"/>
    <cellStyle name="Currency 8 4 4 2" xfId="5822" xr:uid="{44E12427-9F7A-4015-96CE-09F6B98DC814}"/>
    <cellStyle name="Currency 8 4 5" xfId="5653" xr:uid="{0C6D2FBF-CEC9-4A42-8B05-36ABB8B22033}"/>
    <cellStyle name="Currency 8 5" xfId="3697" xr:uid="{B047E04A-7E32-4BB8-98F0-813C23225C09}"/>
    <cellStyle name="Currency 8 5 2" xfId="4520" xr:uid="{BC4660F9-79DD-4849-A0C9-FB8516A7C2E3}"/>
    <cellStyle name="Currency 8 5 2 2" xfId="5877" xr:uid="{CE66E938-397B-4F26-A6F7-F24C4906EE83}"/>
    <cellStyle name="Currency 8 5 3" xfId="5706" xr:uid="{0AC67356-C076-4935-B839-5DF7C7842010}"/>
    <cellStyle name="Currency 8 6" xfId="4435" xr:uid="{C8992224-157C-432B-BB8A-DF656021096A}"/>
    <cellStyle name="Currency 8 6 2" xfId="5606" xr:uid="{10533E14-C3E7-4942-8C0C-33A728C024CF}"/>
    <cellStyle name="Currency 8 6 2 2" xfId="5928" xr:uid="{0BC050D7-6CF2-42E1-8E85-5B210F25636C}"/>
    <cellStyle name="Currency 8 6 3" xfId="5762" xr:uid="{0E80EBB5-7F9F-4451-80B3-E74569E139C4}"/>
    <cellStyle name="Currency 8 7" xfId="4765" xr:uid="{A5EC050C-E4A1-4FD5-A8BF-5F5B11FFADBC}"/>
    <cellStyle name="Currency 8 7 2" xfId="5819" xr:uid="{9453CA26-D6FC-4056-82A2-BE85FE839AEB}"/>
    <cellStyle name="Currency 8 8" xfId="5650" xr:uid="{67945284-3DF3-4141-8BFB-E8E34E9AB2BB}"/>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2 2 2" xfId="5878" xr:uid="{02B28669-DC1D-45EB-B6C4-6E87F100CD62}"/>
    <cellStyle name="Currency 9 2 2 3" xfId="5707" xr:uid="{067027F9-D853-4DFE-93F7-80ABE2308F14}"/>
    <cellStyle name="Currency 9 2 3" xfId="4440" xr:uid="{3E452463-4C88-40D1-BD6D-4EA6AA49E683}"/>
    <cellStyle name="Currency 9 2 3 2" xfId="5610" xr:uid="{8D74F7FE-6EA4-48E7-A319-E36881B6DEBA}"/>
    <cellStyle name="Currency 9 2 3 2 2" xfId="5933" xr:uid="{BFFBF7E1-A0F5-4FE0-8621-1A860A5F8F11}"/>
    <cellStyle name="Currency 9 2 3 3" xfId="5767" xr:uid="{941C1F53-F973-402B-A006-2D1D946D9ED7}"/>
    <cellStyle name="Currency 9 2 4" xfId="5566" xr:uid="{0E144867-FD8E-4857-9647-9EC620576828}"/>
    <cellStyle name="Currency 9 2 4 2" xfId="5824" xr:uid="{A137E861-DC1F-44ED-843F-83508147304C}"/>
    <cellStyle name="Currency 9 2 5" xfId="5655" xr:uid="{09CDCA1C-D63D-4714-9F2D-81EBB930D49F}"/>
    <cellStyle name="Currency 9 3" xfId="42" xr:uid="{BBFD98E8-CC08-4D30-9D61-B1520254E37C}"/>
    <cellStyle name="Currency 9 3 2" xfId="3699" xr:uid="{12005BE3-B101-4784-892E-4A4ABE3D7AC5}"/>
    <cellStyle name="Currency 9 3 2 2" xfId="4522" xr:uid="{C126ED98-589D-4362-8D65-1ADF8E01D2CF}"/>
    <cellStyle name="Currency 9 3 2 2 2" xfId="5879" xr:uid="{C04D948B-7BC8-4BC3-8F52-B9A545EB3889}"/>
    <cellStyle name="Currency 9 3 2 3" xfId="5708" xr:uid="{45B0702E-3B4A-42B8-AB12-964FA208BFC8}"/>
    <cellStyle name="Currency 9 3 3" xfId="4441" xr:uid="{7059ADCB-BE1D-4EE6-9F74-C7A71F8F0AE1}"/>
    <cellStyle name="Currency 9 3 3 2" xfId="5611" xr:uid="{21EB40C4-F2A2-4306-8C2F-42540819DE31}"/>
    <cellStyle name="Currency 9 3 3 2 2" xfId="5934" xr:uid="{334F3F78-DB19-4538-9118-39B55BE66C5F}"/>
    <cellStyle name="Currency 9 3 3 3" xfId="5768" xr:uid="{A63C6AA0-54AD-4FB5-98F4-7BBBC82B0825}"/>
    <cellStyle name="Currency 9 3 4" xfId="5567" xr:uid="{321F2CC5-6D9B-4868-B70B-5FC0B55ED823}"/>
    <cellStyle name="Currency 9 3 4 2" xfId="5825" xr:uid="{0A0E6D8B-93EF-4727-8C31-2D58BA2A1A8F}"/>
    <cellStyle name="Currency 9 3 5" xfId="5656" xr:uid="{43FAD2C1-FF3F-4302-BAB7-8735D1879FB8}"/>
    <cellStyle name="Currency 9 4" xfId="3700" xr:uid="{8DFA127D-0E75-4A2F-9BEE-2DF765487E9D}"/>
    <cellStyle name="Currency 9 4 2" xfId="4523" xr:uid="{1BFE7F66-9724-4A5B-9717-1B2BC0DEC953}"/>
    <cellStyle name="Currency 9 4 2 2" xfId="5880" xr:uid="{C5B96333-1F71-4748-A34C-B600EE78F0B1}"/>
    <cellStyle name="Currency 9 4 3" xfId="5709" xr:uid="{99CDDDC6-7BEA-4403-B5F3-B666D4EC2CAF}"/>
    <cellStyle name="Currency 9 5" xfId="4302" xr:uid="{4E442E77-35A1-456C-827C-2D3D42F765BA}"/>
    <cellStyle name="Currency 9 5 2" xfId="4703" xr:uid="{F93C197A-1F67-4B0A-AF77-623E2F4F5F65}"/>
    <cellStyle name="Currency 9 5 2 2" xfId="5932" xr:uid="{A2F88ED6-D93F-4D35-94E3-73ACFA555213}"/>
    <cellStyle name="Currency 9 5 3" xfId="4891" xr:uid="{C68D33C9-E18C-4473-A776-28903AD6FFB3}"/>
    <cellStyle name="Currency 9 5 3 2" xfId="5766" xr:uid="{21E72E48-9B8E-4927-8397-11223BECB5D4}"/>
    <cellStyle name="Currency 9 5 4" xfId="4868" xr:uid="{B20A4214-0465-4624-A2AC-37EA5D932571}"/>
    <cellStyle name="Currency 9 6" xfId="4439" xr:uid="{8342876A-405C-4CEC-8691-EE7DFE839E1E}"/>
    <cellStyle name="Currency 9 6 2" xfId="5823" xr:uid="{B26A4DEA-3D1E-4FEC-9E32-D27E7B9A4542}"/>
    <cellStyle name="Currency 9 7" xfId="5654" xr:uid="{76AAF533-361B-4DAC-9B29-D798FA83A365}"/>
    <cellStyle name="Currency 9 8" xfId="5965" xr:uid="{0E365968-3596-408E-8C30-45E9BD684ED1}"/>
    <cellStyle name="Hyperlink 2" xfId="6" xr:uid="{6CFFD761-E1C4-4FFC-9C82-FDD569F38491}"/>
    <cellStyle name="Hyperlink 2 2" xfId="5526" xr:uid="{F686CF0E-B76F-492C-8B6B-015F5B1F8A6C}"/>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21" xr:uid="{986249A8-AD24-4011-8569-BA92FA97B4F8}"/>
    <cellStyle name="Hyperlink 5" xfId="6989" xr:uid="{E802D41D-0D39-47CF-BC92-C51200DAEB09}"/>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43" xr:uid="{2C27C4E4-09A5-424A-A701-7EB856705BE7}"/>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2 3 2" xfId="6377" xr:uid="{560A9754-9AAD-41A0-A538-AB4F9C3552ED}"/>
    <cellStyle name="Normal 10 2 2 2 2 2 2 4" xfId="6378" xr:uid="{FE6F9682-634E-4DAC-A9E3-0EB57A874609}"/>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2 4 2" xfId="6379" xr:uid="{4C5364AC-A17E-418F-9409-E4A6BD8CD6CA}"/>
    <cellStyle name="Normal 10 2 2 2 2 2 5" xfId="6380" xr:uid="{A51FAC9A-9B7F-424C-A15B-43AA6336E397}"/>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3 2" xfId="6381" xr:uid="{74EDEE52-4F4E-4A1C-8832-4E301385F32E}"/>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5 2" xfId="6382" xr:uid="{D417E697-6E49-4F27-9A6C-319E96F23BA9}"/>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2 3 2" xfId="6383" xr:uid="{15EEF18E-63D0-46A4-ACA8-D223A0EAA5C9}"/>
    <cellStyle name="Normal 10 2 2 2 3 2 2 4" xfId="6384" xr:uid="{2863186C-9D4D-461F-9C1A-6E7DD9F2D29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2 4 2" xfId="6385" xr:uid="{2CFC78DC-48BB-4B36-9990-1B7322BFB753}"/>
    <cellStyle name="Normal 10 2 2 2 3 2 5" xfId="6386" xr:uid="{6912021E-C70C-498A-BD55-4CCF4DC5C0EB}"/>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3 3 2" xfId="6387" xr:uid="{C51652E3-3436-4202-B09F-2DA380410B20}"/>
    <cellStyle name="Normal 10 2 2 2 3 3 4" xfId="6388" xr:uid="{00A64E7F-6308-4399-A1A4-5BD304920634}"/>
    <cellStyle name="Normal 10 2 2 2 3 4" xfId="132" xr:uid="{ED8E937D-3E62-4F80-942A-F1DCBA07958F}"/>
    <cellStyle name="Normal 10 2 2 2 3 4 2" xfId="3755" xr:uid="{8A4EBF2E-EE84-438C-9B38-DE3A52CA91BC}"/>
    <cellStyle name="Normal 10 2 2 2 3 5" xfId="133" xr:uid="{452FAB6C-153B-467B-8BF9-B41D6707BD8E}"/>
    <cellStyle name="Normal 10 2 2 2 3 5 2" xfId="6389" xr:uid="{7D7ED45B-8B12-4E69-BAB3-7DE81EAD378F}"/>
    <cellStyle name="Normal 10 2 2 2 3 6" xfId="6390" xr:uid="{B83D4B40-A1E9-4A4C-B219-8D9A59910D94}"/>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2 3 2" xfId="6391" xr:uid="{A95E68BE-8A51-4072-B5B1-83DD6BF4A626}"/>
    <cellStyle name="Normal 10 2 2 2 4 2 4" xfId="6392" xr:uid="{B89E2EA5-4B86-47EC-8E6E-A05CDE138BA4}"/>
    <cellStyle name="Normal 10 2 2 2 4 3" xfId="136" xr:uid="{6F89C29F-9D8C-4D9C-8688-A85A132B5F5D}"/>
    <cellStyle name="Normal 10 2 2 2 4 3 2" xfId="3759" xr:uid="{D9240A2A-EEE4-4980-88A0-DE0256454323}"/>
    <cellStyle name="Normal 10 2 2 2 4 4" xfId="137" xr:uid="{8353CDA3-426D-4E15-8892-45D9BC9FC6EA}"/>
    <cellStyle name="Normal 10 2 2 2 4 4 2" xfId="6393" xr:uid="{52A264B7-746F-47FB-A4C1-B89418EC17C0}"/>
    <cellStyle name="Normal 10 2 2 2 4 5" xfId="6394" xr:uid="{A4886A71-FFA6-4D63-B085-55E9C0F9DE51}"/>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3 2" xfId="6395" xr:uid="{BFFF5F80-4272-465E-9661-349EC4EBB829}"/>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7 2" xfId="6396" xr:uid="{04D46372-4833-4D92-82CA-FE5D4B6AC13C}"/>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2 3 2" xfId="6397" xr:uid="{6384E3A2-062F-48B3-BA12-5F79B98A0B75}"/>
    <cellStyle name="Normal 10 2 2 3 2 2 4" xfId="6398" xr:uid="{1CB7FCB2-7CB5-4E5C-9363-20F1CE4D8BD8}"/>
    <cellStyle name="Normal 10 2 2 3 2 3" xfId="148" xr:uid="{4DB64224-7FAE-455D-8C06-2B6E639C3470}"/>
    <cellStyle name="Normal 10 2 2 3 2 3 2" xfId="3765" xr:uid="{C0D3A702-C2B8-464B-89C6-4F74C3534B7F}"/>
    <cellStyle name="Normal 10 2 2 3 2 4" xfId="149" xr:uid="{6335E6DC-8273-4B3B-817A-81FC2C7988E9}"/>
    <cellStyle name="Normal 10 2 2 3 2 4 2" xfId="6399" xr:uid="{7A4FA6B0-D63A-4365-9790-A655CD46D2B3}"/>
    <cellStyle name="Normal 10 2 2 3 2 5" xfId="6400" xr:uid="{E092A64A-95D0-4F00-9921-E9AF4B0E9528}"/>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3 2" xfId="6401" xr:uid="{8402DCDA-1920-47A9-A442-92E716C94F4E}"/>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5 2" xfId="6402" xr:uid="{768F4722-D82A-4B5B-B5AD-06CA6CB64427}"/>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2 3 2" xfId="6403" xr:uid="{F5F0D29A-E4AF-42DA-8557-216B1EAF8FF1}"/>
    <cellStyle name="Normal 10 2 2 4 2 2 4" xfId="6404" xr:uid="{6BE34F70-E28A-40EB-A43C-CAB925167300}"/>
    <cellStyle name="Normal 10 2 2 4 2 3" xfId="160" xr:uid="{7DB9C013-AC2E-40C7-A7FF-749195D53EE6}"/>
    <cellStyle name="Normal 10 2 2 4 2 3 2" xfId="3771" xr:uid="{5504DFF2-9F13-461C-A2D1-968AF2D896CE}"/>
    <cellStyle name="Normal 10 2 2 4 2 4" xfId="161" xr:uid="{71D57FE6-DE8E-4937-A50B-8B7B062C001C}"/>
    <cellStyle name="Normal 10 2 2 4 2 4 2" xfId="6405" xr:uid="{EEC862FF-97B7-4578-B8B9-771E7D072DCA}"/>
    <cellStyle name="Normal 10 2 2 4 2 5" xfId="6406" xr:uid="{44006CCD-5D9C-4112-9BC7-1188F88B3CB0}"/>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3 3 2" xfId="6407" xr:uid="{3C30B4C6-369C-4111-AF78-E72EBB108900}"/>
    <cellStyle name="Normal 10 2 2 4 3 4" xfId="6408" xr:uid="{150A8B84-BF8A-4063-AE83-D238D2F429A1}"/>
    <cellStyle name="Normal 10 2 2 4 4" xfId="163" xr:uid="{B12AE0E2-5CEA-48B6-A008-1EE967F46A6E}"/>
    <cellStyle name="Normal 10 2 2 4 4 2" xfId="3775" xr:uid="{3552E7DF-0149-4DF3-B285-CB8EFA631036}"/>
    <cellStyle name="Normal 10 2 2 4 5" xfId="164" xr:uid="{41B0C72C-9CAB-4678-BCCD-37F4F567A742}"/>
    <cellStyle name="Normal 10 2 2 4 5 2" xfId="6409" xr:uid="{0DD6788F-AF1A-4F3E-8616-29D66691FFA5}"/>
    <cellStyle name="Normal 10 2 2 4 6" xfId="6410" xr:uid="{162D3401-B471-4201-B895-7DB5DA6CCA5C}"/>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2 3 2" xfId="6411" xr:uid="{1E40A5AF-54DE-450A-A9E2-898C56685231}"/>
    <cellStyle name="Normal 10 2 2 5 2 4" xfId="6412" xr:uid="{3CACD145-EE55-4B92-AAC7-15730799E0E7}"/>
    <cellStyle name="Normal 10 2 2 5 3" xfId="167" xr:uid="{CCC8CDC8-C7E8-49CF-92A8-048C45A0627E}"/>
    <cellStyle name="Normal 10 2 2 5 3 2" xfId="3779" xr:uid="{C36A403B-B4F9-43DB-86F5-8C58386EDF6D}"/>
    <cellStyle name="Normal 10 2 2 5 4" xfId="168" xr:uid="{A38C1447-E773-4987-B2D7-967A202FD151}"/>
    <cellStyle name="Normal 10 2 2 5 4 2" xfId="6413" xr:uid="{E0C366ED-35DB-46CB-AD1B-A263F278B60C}"/>
    <cellStyle name="Normal 10 2 2 5 5" xfId="6414" xr:uid="{F390D059-E0C1-4A08-B792-B8D21EEFCA67}"/>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3 2" xfId="6415" xr:uid="{B64B93C4-1F6C-426C-921A-E8FA7F6D3C84}"/>
    <cellStyle name="Normal 10 2 2 6 4" xfId="172" xr:uid="{18C7E7FB-C419-42F6-BAE2-8DA1E97357B6}"/>
    <cellStyle name="Normal 10 2 2 6 4 2" xfId="4778" xr:uid="{D3F3B3FC-768E-4420-BE6B-7A311307E81F}"/>
    <cellStyle name="Normal 10 2 2 6 4 3" xfId="4844" xr:uid="{19264D18-26F6-4B4B-A97E-5743F0E31AED}"/>
    <cellStyle name="Normal 10 2 2 6 4 4" xfId="4816" xr:uid="{C8950542-4E42-4853-B6F8-5212B138BB06}"/>
    <cellStyle name="Normal 10 2 2 7" xfId="173" xr:uid="{B52CE95B-BB62-4844-B474-BF643DE87589}"/>
    <cellStyle name="Normal 10 2 2 7 2" xfId="3781" xr:uid="{F74F83B3-324F-4BBF-BE97-73F8050920B3}"/>
    <cellStyle name="Normal 10 2 2 8" xfId="174" xr:uid="{92C209CE-D337-45F9-BD87-2CE6B8D41A25}"/>
    <cellStyle name="Normal 10 2 2 8 2" xfId="6416" xr:uid="{87EAB455-5030-4480-89B2-1889EFC412A6}"/>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2 3 2" xfId="6417" xr:uid="{46899EE4-A85F-49D1-9081-4C8C9CDDC3A3}"/>
    <cellStyle name="Normal 10 2 3 2 2 2 4" xfId="6418" xr:uid="{3D09F70D-8F6F-4525-95A8-AD9C13A5AB07}"/>
    <cellStyle name="Normal 10 2 3 2 2 3" xfId="180" xr:uid="{5C4F3C16-4DCE-43FB-95FE-FCD2C66F8608}"/>
    <cellStyle name="Normal 10 2 3 2 2 3 2" xfId="3785" xr:uid="{7848EF83-4D07-474B-9747-EB8BFDB21F0A}"/>
    <cellStyle name="Normal 10 2 3 2 2 4" xfId="181" xr:uid="{B924E656-BCF0-4D67-B830-DFA27B9AA0C8}"/>
    <cellStyle name="Normal 10 2 3 2 2 4 2" xfId="6419" xr:uid="{BD692389-8981-472B-8CE2-129230582024}"/>
    <cellStyle name="Normal 10 2 3 2 2 5" xfId="6420" xr:uid="{8E54B647-5DC0-4347-B85D-4CAE83692CB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3 2" xfId="6421" xr:uid="{CF935CB6-9E72-4085-956E-8EE61A87F2F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5 2" xfId="6422" xr:uid="{6F82D6D4-DB18-49C8-B189-9B2787BB723C}"/>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2 3 2" xfId="6423" xr:uid="{E3071673-1B94-40E0-9035-AF044BE7DBF1}"/>
    <cellStyle name="Normal 10 2 3 3 2 2 4" xfId="6424" xr:uid="{CE026993-83F5-43B3-A445-D1E7CCA97B6A}"/>
    <cellStyle name="Normal 10 2 3 3 2 3" xfId="192" xr:uid="{9F2D814C-38F5-434C-8EB3-1A96E4A149C5}"/>
    <cellStyle name="Normal 10 2 3 3 2 3 2" xfId="3791" xr:uid="{607D63B7-1B48-4D37-B75B-33EF0EB0E8C9}"/>
    <cellStyle name="Normal 10 2 3 3 2 4" xfId="193" xr:uid="{2C403D5F-62DE-4708-B072-97F934D0BDE1}"/>
    <cellStyle name="Normal 10 2 3 3 2 4 2" xfId="6425" xr:uid="{3CFE5283-824E-4AD8-A22C-69941AFB6BDA}"/>
    <cellStyle name="Normal 10 2 3 3 2 5" xfId="6426" xr:uid="{5F00A641-B311-42D6-841F-AF2425D07F00}"/>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3 3 2" xfId="6427" xr:uid="{775E4FBB-52C8-4A33-9D3A-F8E08C13330B}"/>
    <cellStyle name="Normal 10 2 3 3 3 4" xfId="6428" xr:uid="{F0288E9D-5325-4945-AA7A-33DC2BD33F9A}"/>
    <cellStyle name="Normal 10 2 3 3 4" xfId="195" xr:uid="{AFE47292-34A8-4D39-8555-466231C24AD0}"/>
    <cellStyle name="Normal 10 2 3 3 4 2" xfId="3795" xr:uid="{FF25AC98-1CFA-490B-B40B-CBEA10D71CF0}"/>
    <cellStyle name="Normal 10 2 3 3 5" xfId="196" xr:uid="{D896248F-898A-4708-9338-63AFC8E7BC8B}"/>
    <cellStyle name="Normal 10 2 3 3 5 2" xfId="6429" xr:uid="{842DE4F6-1190-4D3B-AAE5-520CB039EAC8}"/>
    <cellStyle name="Normal 10 2 3 3 6" xfId="6430" xr:uid="{67E33A04-EEEE-447A-AF2C-526D4F6122A4}"/>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2 3 2" xfId="6431" xr:uid="{9DEF85BC-6418-4500-8529-C0B61FD22868}"/>
    <cellStyle name="Normal 10 2 3 4 2 4" xfId="6432" xr:uid="{FF43EFC8-27CC-4397-9CC7-2403F8F285C1}"/>
    <cellStyle name="Normal 10 2 3 4 3" xfId="199" xr:uid="{B8E44C02-AC15-41BA-A2A0-9CF1D55E51B5}"/>
    <cellStyle name="Normal 10 2 3 4 3 2" xfId="3799" xr:uid="{2B168699-96D3-44FF-A199-DC2CB3FFF229}"/>
    <cellStyle name="Normal 10 2 3 4 4" xfId="200" xr:uid="{B12D40D9-18EB-4054-ACB3-43F3B3FBAA34}"/>
    <cellStyle name="Normal 10 2 3 4 4 2" xfId="6433" xr:uid="{BE146B9A-E2AE-4BA9-A5F0-52A0A3D7BE1E}"/>
    <cellStyle name="Normal 10 2 3 4 5" xfId="6434" xr:uid="{3FE2A13D-02D9-45F3-9380-4D043C640726}"/>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3 2" xfId="6435" xr:uid="{96890DA8-E0C8-4109-886C-2710241F09E5}"/>
    <cellStyle name="Normal 10 2 3 5 4" xfId="204" xr:uid="{115A767C-9A34-46E5-98A0-BE6EB0F03DB9}"/>
    <cellStyle name="Normal 10 2 3 5 4 2" xfId="4779" xr:uid="{5034E0DC-C08D-4D79-A8C5-4826629DBB9A}"/>
    <cellStyle name="Normal 10 2 3 5 4 3" xfId="4845" xr:uid="{39B0B871-6861-4C82-A46A-939FB3A1DB73}"/>
    <cellStyle name="Normal 10 2 3 5 4 4" xfId="4817" xr:uid="{35BE7FD5-EAE8-4649-9929-5CF7F84B7F11}"/>
    <cellStyle name="Normal 10 2 3 6" xfId="205" xr:uid="{D52A16B8-6A3E-4722-8404-BAFCE645BC74}"/>
    <cellStyle name="Normal 10 2 3 6 2" xfId="3801" xr:uid="{6C97C9F2-4F95-40B2-A742-D9AEF9E678C6}"/>
    <cellStyle name="Normal 10 2 3 7" xfId="206" xr:uid="{49B341AD-D88F-4C4E-B3EE-7B6E573CFF35}"/>
    <cellStyle name="Normal 10 2 3 7 2" xfId="6436" xr:uid="{7A58B41D-6180-4C7B-A50C-BC1F334E559C}"/>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3 2" xfId="6437" xr:uid="{BD67B987-0910-4364-A237-B1F17DA6E194}"/>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4 2" xfId="6438" xr:uid="{007EF78A-E003-4FF0-BBAC-8564785ACB5C}"/>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3 2" xfId="6439" xr:uid="{1396295B-908B-4C90-A6C6-30FDBE0F1541}"/>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5 2" xfId="6440" xr:uid="{10498144-ED2F-4082-9E22-C98E339EA59D}"/>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2 3 2" xfId="6441" xr:uid="{3B568B87-BF15-4C28-8779-6A086D29EDAE}"/>
    <cellStyle name="Normal 10 2 5 2 2 4" xfId="6442" xr:uid="{C68D3F98-06A7-4A0D-8F52-3FE97A2A582B}"/>
    <cellStyle name="Normal 10 2 5 2 3" xfId="231" xr:uid="{14F5FB6A-A0FD-4116-8853-E40308519950}"/>
    <cellStyle name="Normal 10 2 5 2 3 2" xfId="3808" xr:uid="{4D1A0876-C300-485A-B069-4450D8C74BCB}"/>
    <cellStyle name="Normal 10 2 5 2 4" xfId="232" xr:uid="{C02991F1-D2F2-4875-899B-4D232EEE7056}"/>
    <cellStyle name="Normal 10 2 5 2 4 2" xfId="6443" xr:uid="{D786CC9B-6B39-45D3-8DCF-28A7F3A384C8}"/>
    <cellStyle name="Normal 10 2 5 2 5" xfId="6444" xr:uid="{883356FE-F23F-46FD-BEC1-3D5BF29CEB4C}"/>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3 2" xfId="6445" xr:uid="{7B2619FD-6DD3-47BD-B2D8-191BD4580DFD}"/>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5 2" xfId="6446" xr:uid="{F8F8FFDB-4F24-491E-9C82-654137B5C93A}"/>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3 2" xfId="6447" xr:uid="{2E933659-3B17-4E62-89D9-973868DF9E7A}"/>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4 2" xfId="6448" xr:uid="{3C17AB68-CCE1-490D-9331-C6CFE146C631}"/>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3 2" xfId="6449" xr:uid="{5CCF64D7-062B-48D2-B998-B85047A0A46A}"/>
    <cellStyle name="Normal 10 2 7 4" xfId="251" xr:uid="{244B3479-B852-48E5-BAEA-8E9A5DDE09B2}"/>
    <cellStyle name="Normal 10 2 7 4 2" xfId="4777" xr:uid="{15AF3F0C-34E8-4E29-9DF9-6717C5828AFF}"/>
    <cellStyle name="Normal 10 2 7 4 3" xfId="4846" xr:uid="{220F78D3-2CC9-45BF-BADA-82173B7681D2}"/>
    <cellStyle name="Normal 10 2 7 4 4" xfId="4815" xr:uid="{FF3F033B-DAF9-4722-8243-C214C1EF7987}"/>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2 9 2" xfId="6450" xr:uid="{1AD12AEA-98D0-4777-B21A-92D2AD715AD6}"/>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3 2" xfId="6451" xr:uid="{48619720-1ECC-4A6D-8BEF-2F8644A83E3A}"/>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4 2" xfId="6452" xr:uid="{AB2A3A5C-C7CE-4272-AC86-17237FD4502A}"/>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3 2" xfId="6453" xr:uid="{DD6B2BD0-494B-484E-958C-4EBB436CC92F}"/>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2 3 2" xfId="6454" xr:uid="{1229BED8-34C3-448B-8506-7F2906FDBCD0}"/>
    <cellStyle name="Normal 10 3 2 3 2 2 4" xfId="6455" xr:uid="{9841E7D6-A299-4A56-941B-BA4F4790ABFC}"/>
    <cellStyle name="Normal 10 3 2 3 2 3" xfId="296" xr:uid="{40554BA7-AF50-4556-A1FE-D47AFE2DCC5F}"/>
    <cellStyle name="Normal 10 3 2 3 2 3 2" xfId="3818" xr:uid="{4582C0B0-2C96-4E75-AC51-259C90B1EFB1}"/>
    <cellStyle name="Normal 10 3 2 3 2 4" xfId="297" xr:uid="{B1BC58F8-2BEC-456D-8EC3-2E3477DEDB7B}"/>
    <cellStyle name="Normal 10 3 2 3 2 4 2" xfId="6456" xr:uid="{E235C306-6F01-46E4-B461-8A4D86170643}"/>
    <cellStyle name="Normal 10 3 2 3 2 5" xfId="6457" xr:uid="{7596E645-C108-4943-BEAA-CBCC7A8C7E86}"/>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3 2" xfId="6458" xr:uid="{4C532069-4C83-4E08-8CE3-3D8A08A5779D}"/>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5 2" xfId="6459" xr:uid="{345DEB1F-3DAD-4FFD-BB47-67A886C55014}"/>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3 2" xfId="6460" xr:uid="{E529B909-2250-4382-B286-EC50D47F592C}"/>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4 2" xfId="6461" xr:uid="{89287E19-7D52-44A6-8F5F-F8968DF58F98}"/>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3 2" xfId="6462" xr:uid="{6DAF3B02-0D26-4F3B-BEAD-46AD68CA399B}"/>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7 2" xfId="6463" xr:uid="{960D2E36-CDBB-469D-9F6B-D9601FCDD73A}"/>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04" xr:uid="{0701E7A7-5452-49D3-AB6E-9EC41CB5CD7C}"/>
    <cellStyle name="Normal 10 3 3 2 2 2 3" xfId="4705" xr:uid="{AAF73BB5-AE1F-4C73-B86E-979ABC4F4E18}"/>
    <cellStyle name="Normal 10 3 3 2 2 3" xfId="328" xr:uid="{03EA47A2-FCA6-493E-8BCB-8143C776488D}"/>
    <cellStyle name="Normal 10 3 3 2 2 3 2" xfId="4706" xr:uid="{D442FF7D-B03A-435F-8AD0-1D65EE72D575}"/>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07" xr:uid="{5277E211-6F39-4742-AF58-BC835232AE66}"/>
    <cellStyle name="Normal 10 3 3 2 3 3" xfId="332" xr:uid="{D00F50AA-2D22-479F-841A-732B2602B7B6}"/>
    <cellStyle name="Normal 10 3 3 2 3 4" xfId="333" xr:uid="{DDAC8524-9DF5-45EF-B58D-F5F1A11AFA11}"/>
    <cellStyle name="Normal 10 3 3 2 4" xfId="334" xr:uid="{C44FBFFC-B70A-4609-B44F-1CFC8D4B5B07}"/>
    <cellStyle name="Normal 10 3 3 2 4 2" xfId="4708" xr:uid="{ACE92853-4819-4CBA-841B-A2B442113A35}"/>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09" xr:uid="{DD9A4CAF-36FB-4058-A53A-99BB06FFFCB3}"/>
    <cellStyle name="Normal 10 3 3 3 2 3" xfId="340" xr:uid="{5C740DB4-2057-481A-9B02-84B921D6682D}"/>
    <cellStyle name="Normal 10 3 3 3 2 4" xfId="341" xr:uid="{9E9CCBC7-0D20-4E2E-B9E8-C7EF3F33E539}"/>
    <cellStyle name="Normal 10 3 3 3 3" xfId="342" xr:uid="{10139165-B065-49FD-8A87-C847280E77E7}"/>
    <cellStyle name="Normal 10 3 3 3 3 2" xfId="4710" xr:uid="{DD2D4CF4-04EF-4778-A86B-C6EA22CD0CC4}"/>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11" xr:uid="{F2E0403D-7E7D-412D-A872-171CD2C59886}"/>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3 2" xfId="6464" xr:uid="{28C3095F-A8A4-429B-AD20-C0A527311B45}"/>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4 2" xfId="6465" xr:uid="{F54780FB-09FE-4489-8103-859C3F6E7E5F}"/>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3 2" xfId="6466" xr:uid="{A81BC1B5-8F92-4259-BDA7-FA6BF4E7985C}"/>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5 2" xfId="6467" xr:uid="{37556169-CE79-4CEF-8FA1-0E790772D684}"/>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3 2" xfId="6468" xr:uid="{A2ADFA4B-78DB-4944-8962-C0BC51B48A5A}"/>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4 2" xfId="6469" xr:uid="{B2D83705-1EA7-4594-A36C-D5A405652BFF}"/>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3 2" xfId="6470" xr:uid="{35EFCCA0-0371-4D12-9756-0B2CAE37D71A}"/>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3 2" xfId="6471" xr:uid="{26D3CA7A-C84B-412B-94A4-DC83F4533F29}"/>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4 2" xfId="6472" xr:uid="{7ED22C45-A29A-48A8-B66E-70C5AB6679DB}"/>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3 2" xfId="6473" xr:uid="{22F86CAA-6B2B-4F7A-9E65-77271BB2EF69}"/>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3 2" xfId="6474" xr:uid="{3237C2FF-EBCB-4ADC-AF34-AA04E9F20F84}"/>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3 2" xfId="6475" xr:uid="{1F84E5F0-1C81-4132-9FDF-6A241682D63B}"/>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4 2" xfId="6476" xr:uid="{0E19D9F8-0242-4F84-BA26-86533FE5CF35}"/>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3 2" xfId="6477" xr:uid="{3C845D84-4D54-48A5-8A74-A2F67BF362F3}"/>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3 2" xfId="6478" xr:uid="{D3B8BB29-607C-4500-8D26-5D90E3BB5BC6}"/>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47" xr:uid="{FC7C4F50-CC62-41B6-9CE3-630E0B75B0A1}"/>
    <cellStyle name="Normal 10 9 2 3" xfId="684" xr:uid="{F00A981C-2F89-43D5-B0AC-124D53E9F409}"/>
    <cellStyle name="Normal 10 9 2 4" xfId="685" xr:uid="{323219B9-0348-4CD9-B5B7-1CA64671F737}"/>
    <cellStyle name="Normal 10 9 3" xfId="686" xr:uid="{C8CE44CE-5630-4281-A2AF-ED7F1811D4D5}"/>
    <cellStyle name="Normal 10 9 3 2" xfId="5506" xr:uid="{B37180F2-9EC6-4B96-AE1E-765223B3F96B}"/>
    <cellStyle name="Normal 10 9 4" xfId="687" xr:uid="{B2FEB87C-CA84-46E0-B15C-D3D05C2A3E26}"/>
    <cellStyle name="Normal 10 9 4 2" xfId="4776" xr:uid="{5F0F6669-ECCC-487E-AFC7-A6D82D98C0EE}"/>
    <cellStyle name="Normal 10 9 4 3" xfId="4848" xr:uid="{BCC255E2-EA99-4D35-AC13-0C1F7F95280F}"/>
    <cellStyle name="Normal 10 9 4 4" xfId="4814" xr:uid="{414F3760-5428-4C31-BF52-8ECBF5532932}"/>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2 2 2" xfId="5881" xr:uid="{9CD1095C-775C-4ADE-A669-ADDB130016AE}"/>
    <cellStyle name="Normal 11 2 3" xfId="5710" xr:uid="{911A40BE-7FDB-4E8D-97A6-974B4AC2AB5E}"/>
    <cellStyle name="Normal 11 3" xfId="4310" xr:uid="{B5D3E26A-8A11-48F4-96DC-43640226F100}"/>
    <cellStyle name="Normal 11 3 2" xfId="4766" xr:uid="{CF3D5DE9-53FD-41FA-BC02-37CA94A389EF}"/>
    <cellStyle name="Normal 11 3 2 2" xfId="5935" xr:uid="{949152A5-8B78-4F51-9955-144A80EA45AD}"/>
    <cellStyle name="Normal 11 3 3" xfId="4892" xr:uid="{AEE3F5E8-F457-4B8E-8B04-6C11E1559CAF}"/>
    <cellStyle name="Normal 11 3 3 2" xfId="5769" xr:uid="{F1170054-EBD3-4903-A6B1-B138BC2B01B2}"/>
    <cellStyle name="Normal 11 3 4" xfId="4869" xr:uid="{45543109-E169-4F87-8E3F-9211CEC91769}"/>
    <cellStyle name="Normal 11 4" xfId="4442" xr:uid="{BC72633D-8186-4EDF-95C4-277AEC8DA01A}"/>
    <cellStyle name="Normal 11 4 2" xfId="5826" xr:uid="{0F2D8842-26BB-4E87-9C52-A0700A9CF72B}"/>
    <cellStyle name="Normal 11 5" xfId="5657" xr:uid="{AA4ED0F5-833D-4D49-AB62-F63856006219}"/>
    <cellStyle name="Normal 11 6" xfId="5966" xr:uid="{57F1330B-179F-4588-94FD-F20486F91984}"/>
    <cellStyle name="Normal 12" xfId="45" xr:uid="{48C9F2E7-9DDE-4374-BA7E-E535A21495AD}"/>
    <cellStyle name="Normal 12 2" xfId="3702" xr:uid="{DFAE2086-B1ED-4EDB-940B-68E2C0E9DFA2}"/>
    <cellStyle name="Normal 12 2 2" xfId="4525" xr:uid="{ABC13EC4-764B-408E-8C1E-48435DBF8EEC}"/>
    <cellStyle name="Normal 12 2 2 2" xfId="5882" xr:uid="{0A822B70-A539-499F-881E-9F2396C1952B}"/>
    <cellStyle name="Normal 12 2 3" xfId="5711" xr:uid="{CEBD84BF-9E61-4BC6-9CE6-350E0009963D}"/>
    <cellStyle name="Normal 12 3" xfId="4443" xr:uid="{2B3B0DF8-3808-4CFF-AEED-F63C2485D70A}"/>
    <cellStyle name="Normal 12 3 2" xfId="5612" xr:uid="{705ED9A8-2496-420F-A23A-9B15B54E3E3B}"/>
    <cellStyle name="Normal 12 3 2 2" xfId="5936" xr:uid="{FE6F7CFF-A05A-4932-8523-4671D4BADDD9}"/>
    <cellStyle name="Normal 12 3 3" xfId="5770" xr:uid="{5335F395-4C7D-42A2-94DE-97F89FAF1109}"/>
    <cellStyle name="Normal 12 4" xfId="5568" xr:uid="{2C428723-4582-4D27-8919-DFF7C592D2AE}"/>
    <cellStyle name="Normal 12 4 2" xfId="5827" xr:uid="{DDE6F823-42DC-4182-861F-3B66E24FB501}"/>
    <cellStyle name="Normal 12 5" xfId="5658" xr:uid="{116CB9EA-126B-4A76-83C0-8700AD7D98F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2 2 2" xfId="5883" xr:uid="{148F353C-A435-4873-A4F7-B362BDF84813}"/>
    <cellStyle name="Normal 13 2 2 3" xfId="5712" xr:uid="{604F5AB3-594F-46BE-B5F7-36AFA5304DFC}"/>
    <cellStyle name="Normal 13 2 3" xfId="4312" xr:uid="{29E24792-B870-4BAB-AACC-387D187345C5}"/>
    <cellStyle name="Normal 13 2 3 2" xfId="4767" xr:uid="{34153F9D-2FB0-44C9-A5A2-8B4B00A0080D}"/>
    <cellStyle name="Normal 13 2 3 2 2" xfId="5938" xr:uid="{BCEFDAA6-637F-4BB8-A050-D93183153231}"/>
    <cellStyle name="Normal 13 2 3 3" xfId="4893" xr:uid="{EF912CAD-E52C-479E-BA0B-5D6EFB2C7D0D}"/>
    <cellStyle name="Normal 13 2 3 3 2" xfId="5772" xr:uid="{F240FB63-1263-482E-A180-0094C8B70440}"/>
    <cellStyle name="Normal 13 2 3 4" xfId="4870" xr:uid="{4FF66851-E712-41F4-AD86-5ECE6BC12FDA}"/>
    <cellStyle name="Normal 13 2 4" xfId="4445" xr:uid="{A89159F4-6D5E-457A-92C7-7D705FEB18AA}"/>
    <cellStyle name="Normal 13 2 4 2" xfId="5829" xr:uid="{FC26659B-67F4-44EE-90AE-4D30124716A4}"/>
    <cellStyle name="Normal 13 2 5" xfId="5659" xr:uid="{60F4369F-6BA8-4129-B98B-12995EA65272}"/>
    <cellStyle name="Normal 13 2 6" xfId="5968" xr:uid="{4F4A5ED0-3D78-48C5-819D-2A2437FA89EC}"/>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3 2 2" xfId="7009" xr:uid="{34080B61-A328-4162-8EC9-E1E03553AE31}"/>
    <cellStyle name="Normal 13 3 3 2 3" xfId="5713" xr:uid="{4D04D57A-1E5F-434B-9532-EA791B1A356A}"/>
    <cellStyle name="Normal 13 3 4" xfId="4527" xr:uid="{7662AEC8-C2A2-49EF-800D-202584B51C8D}"/>
    <cellStyle name="Normal 13 3 4 2" xfId="6995" xr:uid="{24578708-7E43-4608-BBB1-C6662818813B}"/>
    <cellStyle name="Normal 13 3 4 3" xfId="4780" xr:uid="{E775C235-3226-4760-B99B-B6E72C0D13AF}"/>
    <cellStyle name="Normal 13 3 5" xfId="4894" xr:uid="{96B2DCF4-4B4D-4A95-97CF-237B8B1946BC}"/>
    <cellStyle name="Normal 13 4" xfId="4314" xr:uid="{6A2827A9-E7BC-44A7-A0AC-AA3D073C4C30}"/>
    <cellStyle name="Normal 13 4 2" xfId="4586" xr:uid="{1E89832B-EEA0-4B8D-B444-7667B722E3F3}"/>
    <cellStyle name="Normal 13 4 2 2" xfId="5937" xr:uid="{B2F0A600-1F83-4320-B5BC-3ED84F4E9A74}"/>
    <cellStyle name="Normal 13 4 3" xfId="5771" xr:uid="{CB93B73D-3BB3-4258-8A2D-1B32AF862743}"/>
    <cellStyle name="Normal 13 5" xfId="4311" xr:uid="{40015389-0DA6-43A9-BC12-C2AD1D616BF2}"/>
    <cellStyle name="Normal 13 5 2" xfId="4584" xr:uid="{61258138-A01D-4776-8593-5F0F8D0616BD}"/>
    <cellStyle name="Normal 13 5 2 2" xfId="7008" xr:uid="{9E6C7722-71BC-4247-8B36-FA05E37563FC}"/>
    <cellStyle name="Normal 13 5 2 3" xfId="5828" xr:uid="{F58152E9-BA59-4414-BB3A-58F61BADE6C1}"/>
    <cellStyle name="Normal 13 5 3" xfId="5569" xr:uid="{8037B3C2-744B-45FA-8627-31C2DB43139D}"/>
    <cellStyle name="Normal 13 6" xfId="4444" xr:uid="{AEE1CC4C-9A54-4C41-B7F2-E8626AE06C7D}"/>
    <cellStyle name="Normal 13 7" xfId="7025" xr:uid="{B5989FF9-0F46-492E-9ABC-E81B77693CAB}"/>
    <cellStyle name="Normal 13 8" xfId="5967" xr:uid="{0328C444-3B8F-46B8-BF3B-461E05689BF3}"/>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2 2 2" xfId="5941" xr:uid="{F03C4D5C-D477-43E0-8961-26FF256AC284}"/>
    <cellStyle name="Normal 14 2 2 2 3" xfId="5775" xr:uid="{458DECA8-EA79-4A21-8CE9-4635682D80E5}"/>
    <cellStyle name="Normal 14 2 2 3" xfId="4467" xr:uid="{B00DBD81-7466-4E7C-8FAC-B9D7982310BA}"/>
    <cellStyle name="Normal 14 2 2 3 2" xfId="5885" xr:uid="{FF3D9495-31E6-426A-AC40-BDB3FA866FF4}"/>
    <cellStyle name="Normal 14 2 2 4" xfId="5715" xr:uid="{7831925D-516F-4A2D-BCDD-642B91A93F1D}"/>
    <cellStyle name="Normal 14 2 3" xfId="3706" xr:uid="{2CE012AB-F423-49CD-A30D-E4EA4410DD20}"/>
    <cellStyle name="Normal 14 2 3 2" xfId="4529" xr:uid="{C51363F6-95D9-44C6-B8F9-CECA0DBD1DF2}"/>
    <cellStyle name="Normal 14 2 3 2 2" xfId="5940" xr:uid="{6A68FF4D-7779-4B0D-8E64-769CCCFAEC66}"/>
    <cellStyle name="Normal 14 2 3 3" xfId="5774" xr:uid="{5DBE15AB-FB3F-47A8-8611-755CC857253A}"/>
    <cellStyle name="Normal 14 2 4" xfId="4466" xr:uid="{71CF4BAA-0E61-4C22-ABD4-8360C4154F6A}"/>
    <cellStyle name="Normal 14 2 4 2" xfId="5884" xr:uid="{D885F086-2B0A-4FB2-AD5C-38A78966F37A}"/>
    <cellStyle name="Normal 14 2 5" xfId="5714" xr:uid="{8E2468DD-69C9-4E8A-ABF0-164997D1E73C}"/>
    <cellStyle name="Normal 14 3" xfId="3707" xr:uid="{4D805EFC-B791-45DA-81A4-981C63F318FD}"/>
    <cellStyle name="Normal 14 3 2" xfId="4530" xr:uid="{39EEDDB4-0A77-454E-BC7B-43AC21FA9EC1}"/>
    <cellStyle name="Normal 14 3 2 2" xfId="5886" xr:uid="{BDC3A690-77D3-45B2-B285-3796CB52C1A9}"/>
    <cellStyle name="Normal 14 3 3" xfId="5716" xr:uid="{7955CDF8-A475-434D-AC0B-9AEA7919A050}"/>
    <cellStyle name="Normal 14 4" xfId="4315" xr:uid="{22CC8DC9-E4BA-40AD-AA0A-DD1CFCBF3FA9}"/>
    <cellStyle name="Normal 14 4 2" xfId="4587" xr:uid="{942FB245-520A-49E7-9F07-6946529D6C87}"/>
    <cellStyle name="Normal 14 4 2 2" xfId="5939" xr:uid="{D3A67954-AA82-4984-8276-9229F2715506}"/>
    <cellStyle name="Normal 14 4 2 2 2" xfId="7010" xr:uid="{4E1A064B-7D0E-4853-BD3D-F2306E8DFA17}"/>
    <cellStyle name="Normal 14 4 2 3" xfId="4768" xr:uid="{F6714532-6953-4B07-B46D-87CB3E8E2B09}"/>
    <cellStyle name="Normal 14 4 3" xfId="4895" xr:uid="{9CB1DCE2-B576-44D6-8E1C-955C2FBC6E82}"/>
    <cellStyle name="Normal 14 4 3 2" xfId="5773" xr:uid="{4277D2B6-13AC-4D24-9D61-FB310D632A6F}"/>
    <cellStyle name="Normal 14 4 4" xfId="4871" xr:uid="{A331E2C2-0104-4810-8A22-E14FC6B6DE13}"/>
    <cellStyle name="Normal 14 5" xfId="4446" xr:uid="{093D3597-2686-4C48-BE29-1751C348D426}"/>
    <cellStyle name="Normal 14 5 2" xfId="5830" xr:uid="{A400BBE3-6438-48BC-A287-807926CC282D}"/>
    <cellStyle name="Normal 14 6" xfId="5660" xr:uid="{A848DD75-DDA0-4CEB-AB32-AB151F7B6837}"/>
    <cellStyle name="Normal 14 7" xfId="5969" xr:uid="{EA26E374-0491-4B33-AEF7-DF9223180E12}"/>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2 2 2" xfId="5887" xr:uid="{0DCDF337-228A-4F4E-A567-C13A6BEC0103}"/>
    <cellStyle name="Normal 15 2 2 3" xfId="5717" xr:uid="{DE7D01C2-1BB9-4AC9-9ADE-F70B172B0D3A}"/>
    <cellStyle name="Normal 15 2 3" xfId="4448" xr:uid="{F140C1EE-0D9E-44C4-85B9-91E1EBDA61DA}"/>
    <cellStyle name="Normal 15 2 3 2" xfId="5613" xr:uid="{4F45FE8A-B425-43CF-AA69-6A0BA123934A}"/>
    <cellStyle name="Normal 15 2 3 2 2" xfId="5943" xr:uid="{348913B8-1CA6-461A-8613-B1AB7F525345}"/>
    <cellStyle name="Normal 15 2 3 3" xfId="5777" xr:uid="{51C181B0-A23A-4A83-A8D8-101FC17A4B44}"/>
    <cellStyle name="Normal 15 2 4" xfId="5570" xr:uid="{F9971895-0229-4697-9670-B1FA4420A996}"/>
    <cellStyle name="Normal 15 2 4 2" xfId="5832" xr:uid="{1B009FBE-D4AA-454C-B692-5ED90687DD54}"/>
    <cellStyle name="Normal 15 2 5" xfId="5662" xr:uid="{017AAD46-C9DD-42B8-84BC-2C4C4EB92E97}"/>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3 2 2" xfId="7012" xr:uid="{4E6CC134-56B7-438A-8C60-821B46C5D09F}"/>
    <cellStyle name="Normal 15 3 3 2 3" xfId="5718" xr:uid="{50242300-456B-4249-9082-8DDED329948A}"/>
    <cellStyle name="Normal 15 3 4" xfId="4532" xr:uid="{1FFD4604-B83C-4113-9CAE-DC70A97C61C3}"/>
    <cellStyle name="Normal 15 3 4 2" xfId="6996" xr:uid="{70B26616-5C2B-4DA7-983F-95A49C810584}"/>
    <cellStyle name="Normal 15 3 4 3" xfId="4781" xr:uid="{CA572CF3-B267-4FCA-90FF-9A0F8B29BA85}"/>
    <cellStyle name="Normal 15 3 5" xfId="4897" xr:uid="{C777E913-CCAD-4B23-9665-25A8DEF59256}"/>
    <cellStyle name="Normal 15 4" xfId="4317" xr:uid="{8D39809D-26D4-4C6B-9648-4D8B4EE914CC}"/>
    <cellStyle name="Normal 15 4 2" xfId="4589" xr:uid="{64FD5A7D-8B84-4992-9D1F-34D88340CC06}"/>
    <cellStyle name="Normal 15 4 2 2" xfId="5942" xr:uid="{636763E6-01AD-496C-9A3F-9A5B95905E2C}"/>
    <cellStyle name="Normal 15 4 2 2 2" xfId="7011" xr:uid="{C1ACAA78-ABB1-4F54-9493-F543CCF0F64F}"/>
    <cellStyle name="Normal 15 4 2 3" xfId="4769" xr:uid="{72DF4331-15B2-4A36-9C9C-2CAD61B4B4BA}"/>
    <cellStyle name="Normal 15 4 3" xfId="4896" xr:uid="{9176B87A-84AE-4CD0-99E5-47ED14A3CAED}"/>
    <cellStyle name="Normal 15 4 3 2" xfId="5776" xr:uid="{A3946D3B-89E1-4ADC-926C-790517A51BF8}"/>
    <cellStyle name="Normal 15 4 4" xfId="4872" xr:uid="{88321074-EF07-481E-9ADA-566C93BD7497}"/>
    <cellStyle name="Normal 15 5" xfId="4447" xr:uid="{032FCA0F-BF5D-4CD6-A763-94C7B522BABA}"/>
    <cellStyle name="Normal 15 5 2" xfId="5831" xr:uid="{1EF6CC02-B638-46DF-B213-CDE0200065E1}"/>
    <cellStyle name="Normal 15 6" xfId="5661" xr:uid="{E880BA96-1ED1-463A-B225-CFFE9689338F}"/>
    <cellStyle name="Normal 15 7" xfId="5970" xr:uid="{E87EE228-10A7-474B-96C5-9C5C3FE16BDE}"/>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3 2 2" xfId="7013" xr:uid="{7B23344A-5113-4B59-BB22-833342B7BE18}"/>
    <cellStyle name="Normal 16 2 3 2 3" xfId="5719" xr:uid="{38C3DE47-4D32-4A21-9556-F5490BD2FC30}"/>
    <cellStyle name="Normal 16 2 4" xfId="4533" xr:uid="{C49293F7-9761-482F-B610-001BBAB7B387}"/>
    <cellStyle name="Normal 16 2 4 2" xfId="6997" xr:uid="{2CA0292B-307B-4AA5-A862-1B4C49388A97}"/>
    <cellStyle name="Normal 16 2 4 3" xfId="4782" xr:uid="{278256E7-DD32-442F-AA44-A144BE8EFFD7}"/>
    <cellStyle name="Normal 16 2 5" xfId="4898" xr:uid="{4436DBFB-8C04-45E1-9849-BAA22AB4D624}"/>
    <cellStyle name="Normal 16 3" xfId="4449" xr:uid="{4CB36D0B-8688-4DFD-B491-8442610D823D}"/>
    <cellStyle name="Normal 16 3 2" xfId="5614" xr:uid="{77234040-C2BF-4F68-B45D-A5F3C8128670}"/>
    <cellStyle name="Normal 16 3 2 2" xfId="5944" xr:uid="{7E2D98ED-16F5-4B3F-A620-828AF4A0882B}"/>
    <cellStyle name="Normal 16 3 3" xfId="5778" xr:uid="{A7330CA4-9D07-4B90-8A31-D0C27E1113E3}"/>
    <cellStyle name="Normal 16 4" xfId="5571" xr:uid="{AE05D10E-2805-4AF8-BAD1-65E1A9261E75}"/>
    <cellStyle name="Normal 16 4 2" xfId="5833" xr:uid="{8AD8A8BF-6E36-4D0F-93A0-61A5E5ADA1FC}"/>
    <cellStyle name="Normal 16 5" xfId="5663" xr:uid="{62DD86FE-5210-4926-AEEF-FE4080E7551B}"/>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3 2 2" xfId="7015" xr:uid="{E918BC82-ADEB-4276-AF31-232DA6D7F557}"/>
    <cellStyle name="Normal 17 2 3 2 3" xfId="5720" xr:uid="{54246621-3D12-4E94-81DE-EBFEEC7DD797}"/>
    <cellStyle name="Normal 17 2 4" xfId="4534" xr:uid="{1C5CCAC4-DD79-4693-AE15-9A77F9A4C8CB}"/>
    <cellStyle name="Normal 17 2 4 2" xfId="6998" xr:uid="{04D18B69-6C33-4700-8942-52C7AEA19FB4}"/>
    <cellStyle name="Normal 17 2 4 3" xfId="4783" xr:uid="{9084E56B-0A31-4D99-A0D2-751B5BB49CF5}"/>
    <cellStyle name="Normal 17 2 5" xfId="4899" xr:uid="{0C084710-4D42-4A55-B6EA-4E4DE07AE486}"/>
    <cellStyle name="Normal 17 3" xfId="4322" xr:uid="{511C3EE4-C462-4F43-8EAD-4616B036BFD3}"/>
    <cellStyle name="Normal 17 3 2" xfId="4594" xr:uid="{DED91463-D0BF-46CF-B240-C41046859863}"/>
    <cellStyle name="Normal 17 3 2 2" xfId="5945" xr:uid="{0F2C510F-BE4E-41AF-A6E5-AAAD4F41BA48}"/>
    <cellStyle name="Normal 17 3 3" xfId="5779" xr:uid="{E144E2BC-019B-458B-B743-2877C1ABE47C}"/>
    <cellStyle name="Normal 17 4" xfId="4320" xr:uid="{9A1A05DD-220F-4845-A2CD-AEE36CA0B66A}"/>
    <cellStyle name="Normal 17 4 2" xfId="4592" xr:uid="{40AF7321-23AA-4F5A-8EC7-C9867DC21B17}"/>
    <cellStyle name="Normal 17 4 2 2" xfId="7014" xr:uid="{0DA39BF8-7E2D-491F-B625-980DF72BABDB}"/>
    <cellStyle name="Normal 17 4 2 3" xfId="5834" xr:uid="{BAF1D895-7ACD-4082-9D3B-CD39C99505E4}"/>
    <cellStyle name="Normal 17 4 3" xfId="5572" xr:uid="{659A8E6F-0D9F-424B-AA0A-647A13722384}"/>
    <cellStyle name="Normal 17 5" xfId="4450" xr:uid="{99E08D4A-AC1E-4B71-965E-36DCBA3C149C}"/>
    <cellStyle name="Normal 17 6" xfId="7026" xr:uid="{2E88E4D1-0220-4B24-89B7-4D7F4F3D7EA0}"/>
    <cellStyle name="Normal 17 7" xfId="5971" xr:uid="{D79D7757-F345-43AA-A41C-17D8202CC553}"/>
    <cellStyle name="Normal 18" xfId="53" xr:uid="{4DFC706B-89E2-4AAF-9671-880E067AC306}"/>
    <cellStyle name="Normal 18 2" xfId="3712" xr:uid="{84D18823-EB9E-409C-B4F9-CD06C7A3780E}"/>
    <cellStyle name="Normal 18 2 2" xfId="4535" xr:uid="{8923F1E9-987A-4BD7-985F-68E652773A84}"/>
    <cellStyle name="Normal 18 2 2 2" xfId="5888" xr:uid="{7E8F269B-EB39-4B57-9FBB-8737A7E67D4F}"/>
    <cellStyle name="Normal 18 2 3" xfId="5721" xr:uid="{44516948-3A0F-4F11-9245-2C9E0E1EF685}"/>
    <cellStyle name="Normal 18 3" xfId="4323" xr:uid="{6A089E40-0DCD-418C-98E9-CE5E7CD39836}"/>
    <cellStyle name="Normal 18 3 2" xfId="4770" xr:uid="{BC544B6D-D117-4629-B8CB-77F9979FCFA4}"/>
    <cellStyle name="Normal 18 3 2 2" xfId="5946" xr:uid="{688E0252-FA47-4D28-B2EF-FA6CE85E711B}"/>
    <cellStyle name="Normal 18 3 3" xfId="4900" xr:uid="{899742D9-0994-437F-9536-A2F4D5A79CEC}"/>
    <cellStyle name="Normal 18 3 3 2" xfId="5780" xr:uid="{7B2F9232-DD54-446D-A810-19A9F2A09209}"/>
    <cellStyle name="Normal 18 3 4" xfId="4873" xr:uid="{90D3EF62-3777-48CF-A783-3A1780EB7C00}"/>
    <cellStyle name="Normal 18 4" xfId="4451" xr:uid="{8A5BACAF-1C14-4F2E-B2A4-5627B8791DA0}"/>
    <cellStyle name="Normal 18 4 2" xfId="5835" xr:uid="{6F636F7B-D933-4391-AC80-1AB50223B651}"/>
    <cellStyle name="Normal 18 5" xfId="5664" xr:uid="{E754DF48-262B-433B-9359-77584728BEAB}"/>
    <cellStyle name="Normal 18 6" xfId="5972" xr:uid="{D4194BC3-FDE3-463D-AB88-CF3EA8CAD05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2 2 2" xfId="5889" xr:uid="{0A830C5B-DFBD-405A-A865-3626395655DF}"/>
    <cellStyle name="Normal 19 2 2 3" xfId="5722" xr:uid="{4EB506DB-C9F1-464E-9D86-CBB73C971A26}"/>
    <cellStyle name="Normal 19 2 3" xfId="4453" xr:uid="{E17C21E5-4C68-4B01-95E7-647E815D1D4E}"/>
    <cellStyle name="Normal 19 2 3 2" xfId="5616" xr:uid="{8623AA50-FEE2-43C9-B24E-CF8293ECCBEC}"/>
    <cellStyle name="Normal 19 2 3 2 2" xfId="5948" xr:uid="{B6D29D80-3651-495C-8E9E-330BA252CFC8}"/>
    <cellStyle name="Normal 19 2 3 3" xfId="5782" xr:uid="{EDCE4DCE-5177-40F5-B87F-573245D2602F}"/>
    <cellStyle name="Normal 19 2 4" xfId="5574" xr:uid="{6F3AB58B-4B28-4B28-A36C-A85BA69A1875}"/>
    <cellStyle name="Normal 19 2 4 2" xfId="5837" xr:uid="{A2940412-7166-4134-BC34-EB665895F8CC}"/>
    <cellStyle name="Normal 19 2 5" xfId="5666" xr:uid="{07586216-031A-4267-9D60-792FD474215A}"/>
    <cellStyle name="Normal 19 3" xfId="3714" xr:uid="{9F8F8698-F5D0-4FA3-B4EC-94026A84F688}"/>
    <cellStyle name="Normal 19 3 2" xfId="4537" xr:uid="{0E60B9B6-847B-4658-8ACD-4C18248F6F8E}"/>
    <cellStyle name="Normal 19 3 2 2" xfId="5890" xr:uid="{0E03A37C-0197-4591-B4AA-05A5020AF7FA}"/>
    <cellStyle name="Normal 19 3 3" xfId="5723" xr:uid="{87C643EF-3FCA-4D08-AA1E-A4E48EF0C6DA}"/>
    <cellStyle name="Normal 19 4" xfId="4452" xr:uid="{3DEE693B-B173-41CA-9078-4C6B5BB00ED9}"/>
    <cellStyle name="Normal 19 4 2" xfId="5615" xr:uid="{149E0771-A0F3-4E49-A1D4-89922421F578}"/>
    <cellStyle name="Normal 19 4 2 2" xfId="5947" xr:uid="{49C4DF06-82C1-492C-971E-D69EBAB32C86}"/>
    <cellStyle name="Normal 19 4 3" xfId="5781" xr:uid="{5B420D54-3E19-42A6-8BC0-83532295F017}"/>
    <cellStyle name="Normal 19 5" xfId="5573" xr:uid="{1CA4F1AD-78F7-4383-9A89-06E74D9E67F6}"/>
    <cellStyle name="Normal 19 5 2" xfId="5836" xr:uid="{2F0CA2F9-8226-47D4-80D5-1C70F06B841D}"/>
    <cellStyle name="Normal 19 6" xfId="5665" xr:uid="{47315288-3484-4C3E-852C-E51A459B3744}"/>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2 2 2" xfId="5891" xr:uid="{57ED2FE6-827F-4571-8688-1B75D5760B3A}"/>
    <cellStyle name="Normal 2 2 2 2 3" xfId="5724" xr:uid="{EC5F66D8-B858-4D3B-8493-611347FFB6A7}"/>
    <cellStyle name="Normal 2 2 2 3" xfId="4455" xr:uid="{BEB04018-2A74-48F1-9DDB-79D3E8CFDE30}"/>
    <cellStyle name="Normal 2 2 2 3 2" xfId="5617" xr:uid="{33C117E5-B16A-4024-A9CA-2F7DF829CE1B}"/>
    <cellStyle name="Normal 2 2 2 3 2 2" xfId="5950" xr:uid="{BC7B8418-BC77-4889-A68B-179D009C1E57}"/>
    <cellStyle name="Normal 2 2 2 3 3" xfId="5784" xr:uid="{A6ECCF97-FA61-44A0-B4F2-3453CAFB9A5F}"/>
    <cellStyle name="Normal 2 2 2 4" xfId="5576" xr:uid="{FC3922AD-06A7-4B5C-8A02-E59BC84F700E}"/>
    <cellStyle name="Normal 2 2 2 4 2" xfId="5839" xr:uid="{3A1C2D1E-4D60-4A3A-B691-FD9DE8392B03}"/>
    <cellStyle name="Normal 2 2 2 5" xfId="5667" xr:uid="{8BC3FBBB-A915-44C4-A8D7-155A59B8775B}"/>
    <cellStyle name="Normal 2 2 3" xfId="3716" xr:uid="{651E2867-3AD3-4665-B13E-6DF7662EBC88}"/>
    <cellStyle name="Normal 2 2 3 2" xfId="4539" xr:uid="{2C8E7C1C-EE8F-4E7B-9694-D99683118FA7}"/>
    <cellStyle name="Normal 2 2 3 2 2" xfId="4799" xr:uid="{01E45653-B009-4331-8904-C71E116E63D7}"/>
    <cellStyle name="Normal 2 2 3 2 2 2" xfId="4832" xr:uid="{09009B5A-BAFA-498D-8C5E-DE60780F9D75}"/>
    <cellStyle name="Normal 2 2 3 2 2 3" xfId="5514" xr:uid="{D7315EA4-1C8C-4AA6-A055-6D75AC4D5EF4}"/>
    <cellStyle name="Normal 2 2 3 2 2 4" xfId="5531" xr:uid="{14CFDBE3-9334-47B8-8CCC-7D7BD60DA84B}"/>
    <cellStyle name="Normal 2 2 3 2 3" xfId="4918" xr:uid="{67053230-263B-4184-881A-CECC0101CAC1}"/>
    <cellStyle name="Normal 2 2 3 2 4" xfId="5473" xr:uid="{D4B0CC66-8C3E-402A-8212-F3BB22F0317E}"/>
    <cellStyle name="Normal 2 2 3 3" xfId="4697" xr:uid="{E758ACAB-F89C-4751-99AC-8C50F2E3D6BA}"/>
    <cellStyle name="Normal 2 2 3 3 2" xfId="5725" xr:uid="{22DE8462-B709-49A1-969D-4020BAD0A699}"/>
    <cellStyle name="Normal 2 2 3 4" xfId="4874" xr:uid="{213A7E32-D622-42A5-8144-C44D9851E685}"/>
    <cellStyle name="Normal 2 2 3 5" xfId="4863" xr:uid="{D99E74D4-DAFF-4C44-B5B6-423F74D2F0BF}"/>
    <cellStyle name="Normal 2 2 4" xfId="4324" xr:uid="{8879226F-2111-4565-AF46-876A7BE55D44}"/>
    <cellStyle name="Normal 2 2 4 2" xfId="4595" xr:uid="{2D91A38E-CD3B-44CD-BF6E-21C05E055A25}"/>
    <cellStyle name="Normal 2 2 4 2 2" xfId="5949" xr:uid="{72BD067F-B868-44E9-848E-80E939F81010}"/>
    <cellStyle name="Normal 2 2 4 2 2 2" xfId="7016" xr:uid="{094FE4C3-1DC5-414B-86B8-4E6E29190A18}"/>
    <cellStyle name="Normal 2 2 4 2 3" xfId="4771" xr:uid="{921AA3A0-B2D2-46DF-95D1-5263B844CA0C}"/>
    <cellStyle name="Normal 2 2 4 3" xfId="4901" xr:uid="{D128B0E1-CF08-4672-B223-5FF6CC10F5C5}"/>
    <cellStyle name="Normal 2 2 4 3 2" xfId="5783" xr:uid="{1D89493A-AD91-44E0-A328-735709C50BCA}"/>
    <cellStyle name="Normal 2 2 4 4" xfId="4875" xr:uid="{7BB0F9C9-EB53-4DFE-A445-818D23B6E9F1}"/>
    <cellStyle name="Normal 2 2 5" xfId="4454" xr:uid="{598C08F5-11D4-4448-A08A-BF99F7CDF576}"/>
    <cellStyle name="Normal 2 2 5 2" xfId="5838" xr:uid="{892D61F7-B92D-4612-BFB6-D8DD8ECEE72B}"/>
    <cellStyle name="Normal 2 2 5 3" xfId="5575" xr:uid="{8CEA3A75-90B5-4EBF-A89D-D61625086ADE}"/>
    <cellStyle name="Normal 2 2 5 4" xfId="4831" xr:uid="{19353807-A1FD-44D7-893E-212A04967C83}"/>
    <cellStyle name="Normal 2 2 6" xfId="4921" xr:uid="{276ADC11-D7EF-4119-B40B-5299BA692705}"/>
    <cellStyle name="Normal 2 2 7" xfId="5973" xr:uid="{FCC814CB-A6CF-4F49-A1E2-8EE654AFF0BA}"/>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2 2 2" xfId="5892" xr:uid="{1C8748EC-4E79-4621-AE35-79CF133A8702}"/>
    <cellStyle name="Normal 2 3 2 2 3" xfId="5726" xr:uid="{B1CDBA0A-BDFA-47D2-B1B4-AAB2AC3C1DF2}"/>
    <cellStyle name="Normal 2 3 2 3" xfId="4326" xr:uid="{56672647-F51D-4E70-BAC2-C4754AD4990E}"/>
    <cellStyle name="Normal 2 3 2 3 2" xfId="4596" xr:uid="{2F06FFCC-8E3F-4F7F-9D23-D8FD2298DE6E}"/>
    <cellStyle name="Normal 2 3 2 3 2 2" xfId="5952" xr:uid="{DCB7A313-CD1D-4A7F-BB9A-51148D3EB412}"/>
    <cellStyle name="Normal 2 3 2 3 2 2 2" xfId="7017" xr:uid="{D63690EC-0161-45EF-8C5D-1EB11D46A471}"/>
    <cellStyle name="Normal 2 3 2 3 2 3" xfId="4773" xr:uid="{B7546D0F-F31F-4445-8BD5-6D93ADE74316}"/>
    <cellStyle name="Normal 2 3 2 3 3" xfId="4903" xr:uid="{07B7961C-EDFE-481B-9D40-E3CC5DBABD83}"/>
    <cellStyle name="Normal 2 3 2 3 3 2" xfId="5786" xr:uid="{D1228077-6467-425C-9E9D-1964F4AB0435}"/>
    <cellStyle name="Normal 2 3 2 3 4" xfId="4876" xr:uid="{886E4D44-E1A1-404B-B1DA-D3DFC3094587}"/>
    <cellStyle name="Normal 2 3 2 4" xfId="4457" xr:uid="{8031A41A-87CE-4BED-97D5-5AB443231F25}"/>
    <cellStyle name="Normal 2 3 2 4 2" xfId="5841" xr:uid="{C9864F18-5CD7-45EF-90B3-3278F697AE76}"/>
    <cellStyle name="Normal 2 3 2 5" xfId="5669" xr:uid="{8B0CAAF9-A00C-4DCC-9401-4141A3AB3B5D}"/>
    <cellStyle name="Normal 2 3 2 6" xfId="5975" xr:uid="{0E358AD5-6D0D-47A2-A713-34934A367CCD}"/>
    <cellStyle name="Normal 2 3 3" xfId="60" xr:uid="{0329DA15-9100-42D2-AC58-CF89BA42E37C}"/>
    <cellStyle name="Normal 2 3 4" xfId="61" xr:uid="{A673A61D-B139-4B22-A4F7-10EA91FE0A39}"/>
    <cellStyle name="Normal 2 3 4 10" xfId="7089" xr:uid="{BD427916-2411-471A-97E6-83AC514E3557}"/>
    <cellStyle name="Normal 2 3 4 2" xfId="6203" xr:uid="{66DEE105-D36D-41C1-B444-DD3BA2115D29}"/>
    <cellStyle name="Normal 2 3 4 2 2" xfId="6291" xr:uid="{13B80FCE-6E30-49D4-B071-C49B88CB2816}"/>
    <cellStyle name="Normal 2 3 4 2 2 2" xfId="6238" xr:uid="{CDF12291-961C-4279-920D-29FD0571BAA3}"/>
    <cellStyle name="Normal 2 3 4 2 2 2 2" xfId="6262" xr:uid="{9CFD204C-D6E3-447D-8843-2CA90B82700E}"/>
    <cellStyle name="Normal 2 3 4 2 2 2 2 2" xfId="6322" xr:uid="{7B0CE7A9-96A6-40E2-94C2-3F52DFEF6280}"/>
    <cellStyle name="Normal 2 3 4 2 2 2 2 3" xfId="7253" xr:uid="{27CD56BC-E5C4-40F3-8DA7-CB9694E52245}"/>
    <cellStyle name="Normal 2 3 4 2 2 2 3" xfId="7042" xr:uid="{B47A55E2-3ADD-40B7-B67E-7F337CDDD1EA}"/>
    <cellStyle name="Normal 2 3 4 2 2 2 4" xfId="7134" xr:uid="{25CCDCF1-C983-4F2A-B894-113B425C1628}"/>
    <cellStyle name="Normal 2 3 4 2 2 3" xfId="6054" xr:uid="{8E5D3EAD-EDFF-4F60-AC07-4EA94CE94537}"/>
    <cellStyle name="Normal 2 3 4 2 2 3 2" xfId="6376" xr:uid="{DE63B02E-16DB-4FD4-BC05-41771B5A83E0}"/>
    <cellStyle name="Normal 2 3 4 2 2 3 3" xfId="7185" xr:uid="{FEB5EE43-8181-47F6-ADBC-831B5CA507DB}"/>
    <cellStyle name="Normal 2 3 4 2 2 4" xfId="6041" xr:uid="{0271596B-A24D-4FF7-A015-FB0B3418F2D9}"/>
    <cellStyle name="Normal 2 3 4 2 2 5" xfId="6254" xr:uid="{9D62C3DA-E4E3-4028-BB14-8AFE328C1E7D}"/>
    <cellStyle name="Normal 2 3 4 2 2 6" xfId="7107" xr:uid="{853B54AF-74E7-4437-9334-2B37040887BC}"/>
    <cellStyle name="Normal 2 3 4 2 3" xfId="6289" xr:uid="{B69A90F0-8F51-4E10-A0D3-9B8D62B8D24D}"/>
    <cellStyle name="Normal 2 3 4 2 3 2" xfId="6007" xr:uid="{156F2B65-08E3-4CCB-A769-266AFF0249D1}"/>
    <cellStyle name="Normal 2 3 4 2 3 2 2" xfId="6044" xr:uid="{EA8049CD-5497-4865-B78A-A40C95B00409}"/>
    <cellStyle name="Normal 2 3 4 2 3 2 3" xfId="7236" xr:uid="{DFBC4D60-6ACE-466C-9C58-6C7E5B5D6E17}"/>
    <cellStyle name="Normal 2 3 4 2 3 3" xfId="6302" xr:uid="{7EE75D48-B51B-4433-935B-CFEEF53DC3E4}"/>
    <cellStyle name="Normal 2 3 4 2 3 4" xfId="7121" xr:uid="{38740843-747A-4591-90C8-631A3587EE68}"/>
    <cellStyle name="Normal 2 3 4 2 4" xfId="6350" xr:uid="{21D5E11C-F86D-4DFC-9DF5-FB8678A8ABF9}"/>
    <cellStyle name="Normal 2 3 4 2 4 2" xfId="6270" xr:uid="{21A648FB-E234-4532-9E92-7F96011C37DA}"/>
    <cellStyle name="Normal 2 3 4 2 4 2 2" xfId="6109" xr:uid="{008962BF-377C-4D0E-8027-9705BA9511D9}"/>
    <cellStyle name="Normal 2 3 4 2 4 2 3" xfId="7221" xr:uid="{01EA4DCA-EDD1-4A2A-9BE3-3432941B7FF6}"/>
    <cellStyle name="Normal 2 3 4 2 4 3" xfId="7076" xr:uid="{EB4027C5-CB98-4949-A411-EFE01E2F4A05}"/>
    <cellStyle name="Normal 2 3 4 2 4 4" xfId="7148" xr:uid="{616C3240-2AFE-4266-B820-5F8DF169D622}"/>
    <cellStyle name="Normal 2 3 4 2 5" xfId="6165" xr:uid="{2BFB9860-7A89-459A-92FA-C00017B3AC0A}"/>
    <cellStyle name="Normal 2 3 4 2 5 2" xfId="6311" xr:uid="{6193E505-7025-4CE3-B80D-CEFD650BDE86}"/>
    <cellStyle name="Normal 2 3 4 2 5 3" xfId="7203" xr:uid="{503DB8C8-840D-43F3-9FA0-8C3EF70A9749}"/>
    <cellStyle name="Normal 2 3 4 2 6" xfId="6057" xr:uid="{F3CD3546-3B58-4C40-A833-2ABC08DF75CA}"/>
    <cellStyle name="Normal 2 3 4 2 6 2" xfId="5983" xr:uid="{AFA41485-5D0B-45B6-9C82-9542F25F97A4}"/>
    <cellStyle name="Normal 2 3 4 2 6 3" xfId="7167" xr:uid="{C7746EC1-779E-4F05-AE92-2AAF1019ECEC}"/>
    <cellStyle name="Normal 2 3 4 2 7" xfId="6002" xr:uid="{FBDF933F-B48F-42ED-86D2-BAFCFCE4D2CE}"/>
    <cellStyle name="Normal 2 3 4 2 8" xfId="6137" xr:uid="{DCAABB36-76C5-441F-AE14-2AC051FB4C34}"/>
    <cellStyle name="Normal 2 3 4 2 9" xfId="7095" xr:uid="{875A307D-7DFA-43A6-95BC-C881833544EE}"/>
    <cellStyle name="Normal 2 3 4 3" xfId="7069" xr:uid="{67749C0E-D69C-4723-A989-919400BAB960}"/>
    <cellStyle name="Normal 2 3 4 3 2" xfId="6186" xr:uid="{2BD5DFEB-8E2F-43D1-8894-737CF687DD8B}"/>
    <cellStyle name="Normal 2 3 4 3 2 2" xfId="6150" xr:uid="{19FA2AA5-5BB0-4568-94A5-D1CBC49C1FD4}"/>
    <cellStyle name="Normal 2 3 4 3 2 2 2" xfId="6209" xr:uid="{4BEA056F-294E-4D8A-8295-DD61BC4E08FF}"/>
    <cellStyle name="Normal 2 3 4 3 2 2 3" xfId="7246" xr:uid="{052860EC-08B3-4156-BD9E-84814884D899}"/>
    <cellStyle name="Normal 2 3 4 3 2 3" xfId="6336" xr:uid="{813E4BE2-952F-4186-99A1-C631822899EC}"/>
    <cellStyle name="Normal 2 3 4 3 2 4" xfId="7128" xr:uid="{A49D2783-2913-4B7D-B5A4-A54C49DA0BA7}"/>
    <cellStyle name="Normal 2 3 4 3 3" xfId="6012" xr:uid="{DCD0512E-CE41-4842-93CA-F2919F0CE2D1}"/>
    <cellStyle name="Normal 2 3 4 3 3 2" xfId="5988" xr:uid="{ED7BBED5-EEC4-445E-B1FA-365332C51F43}"/>
    <cellStyle name="Normal 2 3 4 3 3 3" xfId="7177" xr:uid="{E5A18830-7709-4C79-B97A-09F1801195EF}"/>
    <cellStyle name="Normal 2 3 4 3 4" xfId="7084" xr:uid="{F2F2D166-187E-4168-AB3F-D1236717BF37}"/>
    <cellStyle name="Normal 2 3 4 3 5" xfId="6232" xr:uid="{FDBD0790-FF46-4031-8C80-8011B7EFBB8A}"/>
    <cellStyle name="Normal 2 3 4 3 6" xfId="7102" xr:uid="{FAAE5E37-5E23-4F65-8394-D626C5ADAFBB}"/>
    <cellStyle name="Normal 2 3 4 4" xfId="5985" xr:uid="{715DA94F-676C-4767-8300-886A7AB5C901}"/>
    <cellStyle name="Normal 2 3 4 4 2" xfId="6157" xr:uid="{C05A6064-7090-4669-9CA8-08F4AFDDA3CA}"/>
    <cellStyle name="Normal 2 3 4 4 2 2" xfId="6105" xr:uid="{D8E0CB24-D340-4A56-9E22-B2C3F7A25E32}"/>
    <cellStyle name="Normal 2 3 4 4 2 3" xfId="7228" xr:uid="{8CC0E074-74C3-4A3B-A59B-CFC1554077D7}"/>
    <cellStyle name="Normal 2 3 4 4 3" xfId="6129" xr:uid="{5CD3AF6F-5ABB-4B35-9DA7-88CAD2EA8B3E}"/>
    <cellStyle name="Normal 2 3 4 4 4" xfId="7114" xr:uid="{6C76D1B1-3618-4D04-8CB4-6E1FFACCA101}"/>
    <cellStyle name="Normal 2 3 4 5" xfId="6180" xr:uid="{05890539-760E-4A1C-815E-E2535F46B773}"/>
    <cellStyle name="Normal 2 3 4 5 2" xfId="6330" xr:uid="{39B0F606-FF97-48AF-89AF-3516A31A7151}"/>
    <cellStyle name="Normal 2 3 4 5 2 2" xfId="6090" xr:uid="{8988C430-7706-416A-8669-769328E0E7EE}"/>
    <cellStyle name="Normal 2 3 4 5 2 3" xfId="7212" xr:uid="{0074E13A-1CA4-4412-906D-5BE9ACD1E39D}"/>
    <cellStyle name="Normal 2 3 4 5 3" xfId="6004" xr:uid="{C4F6A7FD-02AC-4573-801A-3E7E8F919E1B}"/>
    <cellStyle name="Normal 2 3 4 5 4" xfId="7140" xr:uid="{DA712C53-B2E3-4694-8FD0-4D93506CFFE1}"/>
    <cellStyle name="Normal 2 3 4 6" xfId="6279" xr:uid="{84F81887-95DB-4EBE-A481-86A9E2B6DD7A}"/>
    <cellStyle name="Normal 2 3 4 6 2" xfId="6114" xr:uid="{C936677E-0298-4424-91FB-5738DDC7C179}"/>
    <cellStyle name="Normal 2 3 4 6 3" xfId="7193" xr:uid="{C974F287-96E1-4D2B-86CA-1967A2639F5D}"/>
    <cellStyle name="Normal 2 3 4 7" xfId="6174" xr:uid="{37591CFA-1542-45CB-9137-4C3494D31E35}"/>
    <cellStyle name="Normal 2 3 4 7 2" xfId="6200" xr:uid="{F815FBF5-591A-4034-9155-4241759A3037}"/>
    <cellStyle name="Normal 2 3 4 7 3" xfId="7157" xr:uid="{32D025F0-E6BF-4574-ABB5-32578D563A34}"/>
    <cellStyle name="Normal 2 3 4 8" xfId="5991" xr:uid="{44C166A9-C96B-4925-8A66-2C489328F321}"/>
    <cellStyle name="Normal 2 3 4 9" xfId="6142" xr:uid="{8D0B72C1-92B7-479E-B016-5BB2A00251DB}"/>
    <cellStyle name="Normal 2 3 5" xfId="3718" xr:uid="{1DFA6A32-8049-4B08-9CF8-504B7CD63081}"/>
    <cellStyle name="Normal 2 3 5 2" xfId="4541" xr:uid="{514B67E5-F79A-4D16-879F-1CBC15339BE5}"/>
    <cellStyle name="Normal 2 3 5 2 2" xfId="5893" xr:uid="{EC5AC673-56F6-448D-B7FF-E1FF1FBA9E7A}"/>
    <cellStyle name="Normal 2 3 5 3" xfId="5727" xr:uid="{5FFB2BD9-6525-447F-97DD-1766DE74ACD4}"/>
    <cellStyle name="Normal 2 3 6" xfId="4325" xr:uid="{6F2093C5-8B64-44CE-9DAC-94D781F505EB}"/>
    <cellStyle name="Normal 2 3 6 2" xfId="4772" xr:uid="{7AF156F4-E380-49A2-9E0C-4D3C0023B4C1}"/>
    <cellStyle name="Normal 2 3 6 2 2" xfId="5951" xr:uid="{FBC3F07C-43A0-477E-B958-89012D38AC8F}"/>
    <cellStyle name="Normal 2 3 6 3" xfId="4902" xr:uid="{FD38E071-8D3D-42F2-8056-67E6B03DDE3F}"/>
    <cellStyle name="Normal 2 3 6 3 2" xfId="5785" xr:uid="{1E5E1632-54AD-4E95-B727-16B065E0A597}"/>
    <cellStyle name="Normal 2 3 6 4" xfId="4877" xr:uid="{30341134-1412-4FCF-A599-D46B32E9C2B9}"/>
    <cellStyle name="Normal 2 3 7" xfId="4456" xr:uid="{9F7AE942-3571-406F-A248-D179D2FC0332}"/>
    <cellStyle name="Normal 2 3 7 2" xfId="5840" xr:uid="{C1B7510B-EE34-4B4E-8C95-A93BE6DCF209}"/>
    <cellStyle name="Normal 2 3 8" xfId="5668" xr:uid="{1A6EB5C0-BCCE-4F25-B1BC-64AAE0736E70}"/>
    <cellStyle name="Normal 2 3 9" xfId="5974" xr:uid="{DBB48066-799B-4023-AC5D-272E18B73CC0}"/>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2 2" xfId="5894" xr:uid="{4991AC84-B43E-4E85-9D31-EC405535213A}"/>
    <cellStyle name="Normal 2 4 3 3" xfId="4841" xr:uid="{6B289115-2777-415D-B84B-6E4490A0322C}"/>
    <cellStyle name="Normal 2 4 3 3 2" xfId="5728" xr:uid="{311B6B74-D288-4FA2-B203-7379FE70340D}"/>
    <cellStyle name="Normal 2 4 4" xfId="4458" xr:uid="{68194DA7-C351-4737-A6E2-1FA81ADAED31}"/>
    <cellStyle name="Normal 2 4 4 2" xfId="5618" xr:uid="{B016E2AC-C033-4D3C-902B-6228258971BB}"/>
    <cellStyle name="Normal 2 4 4 2 2" xfId="5953" xr:uid="{6358CD5C-1BF5-410C-9CEF-49B6BC3739B2}"/>
    <cellStyle name="Normal 2 4 4 3" xfId="5787" xr:uid="{6DC24C0C-7908-44BA-B970-CB96B80DF727}"/>
    <cellStyle name="Normal 2 4 5" xfId="4922" xr:uid="{CC720AD6-8F5A-44C9-A24D-1485D87E7AC6}"/>
    <cellStyle name="Normal 2 4 5 2" xfId="5842" xr:uid="{922AED8E-FF7A-425B-9B9D-2B7F9DD41BBD}"/>
    <cellStyle name="Normal 2 4 6" xfId="4920" xr:uid="{55A20429-3EF4-4348-B8C4-2DF9E04D9474}"/>
    <cellStyle name="Normal 2 4 6 2" xfId="5670" xr:uid="{EA582882-94D2-4571-8707-646828A7F444}"/>
    <cellStyle name="Normal 2 4 7" xfId="5976" xr:uid="{5ED0FEA8-5DDD-44DD-BBF4-B6CB34E9F119}"/>
    <cellStyle name="Normal 2 5" xfId="3720" xr:uid="{84802378-391E-4E7D-A58C-96F5ABC97C04}"/>
    <cellStyle name="Normal 2 5 2" xfId="3735" xr:uid="{D890AF2F-23FF-4B9C-886C-14F6EE8EB2B4}"/>
    <cellStyle name="Normal 2 5 2 2" xfId="4558" xr:uid="{24D9E3FF-4EA8-4475-A455-6C0E503504F6}"/>
    <cellStyle name="Normal 2 5 2 2 2" xfId="5902" xr:uid="{509BCE60-F350-420B-A8A1-9F49884EEA6C}"/>
    <cellStyle name="Normal 2 5 2 2 3" xfId="5584" xr:uid="{4D2AEE91-8C32-46D2-BB36-9B50F9E5900C}"/>
    <cellStyle name="Normal 2 5 2 2 4" xfId="4691" xr:uid="{597A5F2E-F02E-425D-88A1-A4CBF1FB0489}"/>
    <cellStyle name="Normal 2 5 2 3" xfId="5736" xr:uid="{7F7F2D1D-244A-49E2-9E73-606DE1DCF6E5}"/>
    <cellStyle name="Normal 2 5 3" xfId="4543" xr:uid="{4AF2022B-5ED7-4D45-893D-83AF6474317F}"/>
    <cellStyle name="Normal 2 5 3 2" xfId="4800" xr:uid="{20FF71EF-2DE5-4CBF-8689-74AE226DAF9F}"/>
    <cellStyle name="Normal 2 5 3 2 2" xfId="5895" xr:uid="{FC6F1711-BC15-4649-BA94-700AC3ADAD61}"/>
    <cellStyle name="Normal 2 5 3 3" xfId="4914" xr:uid="{F7398FF1-2655-480E-B984-DB233D3D073B}"/>
    <cellStyle name="Normal 2 5 3 4" xfId="5470" xr:uid="{944C3873-9E8A-46E7-9118-B17ACC9F0D21}"/>
    <cellStyle name="Normal 2 5 3 4 2" xfId="5519" xr:uid="{CF955F42-74DB-4ABC-BE66-E49411DA0CFD}"/>
    <cellStyle name="Normal 2 5 4" xfId="4833" xr:uid="{E73697CF-86CA-4F0E-B1C3-571F1FFC0F7B}"/>
    <cellStyle name="Normal 2 5 5" xfId="4829" xr:uid="{E6D33DF2-FBD2-426B-B418-0D0D02ADB543}"/>
    <cellStyle name="Normal 2 5 6" xfId="4828" xr:uid="{0556D215-1FF7-4B21-A4A8-DCE3F0B240C5}"/>
    <cellStyle name="Normal 2 5 7" xfId="4917" xr:uid="{6A9E7317-40E4-45E3-9103-E3A8DAF1C8ED}"/>
    <cellStyle name="Normal 2 5 8" xfId="4887" xr:uid="{FD049E4D-55BA-4B69-95BA-38E1E00D0620}"/>
    <cellStyle name="Normal 2 6" xfId="3736" xr:uid="{062F5EAA-23BD-48A8-8B68-75D1E89C1A45}"/>
    <cellStyle name="Normal 2 6 2" xfId="4559" xr:uid="{E258376E-FD3C-449C-AEEB-382F70BAADD5}"/>
    <cellStyle name="Normal 2 6 2 2" xfId="7005" xr:uid="{97162D22-9BD9-4FBB-BFE7-260F68949565}"/>
    <cellStyle name="Normal 2 6 2 3" xfId="4687" xr:uid="{A8EF9A43-9E7B-4BE3-B78E-E2F7AB365D47}"/>
    <cellStyle name="Normal 2 6 3" xfId="4690" xr:uid="{A05D2A8B-D264-46D9-A690-8A990C09B81A}"/>
    <cellStyle name="Normal 2 6 3 2" xfId="5502" xr:uid="{0DECFBE8-A080-4914-8337-3F6781B2E0C2}"/>
    <cellStyle name="Normal 2 6 4" xfId="4834" xr:uid="{BB985D61-E3B2-4916-BE69-69873C97D8E3}"/>
    <cellStyle name="Normal 2 6 5" xfId="4826" xr:uid="{2630DD1D-0A84-4628-BD63-4C456C9E6C77}"/>
    <cellStyle name="Normal 2 6 5 2" xfId="4878" xr:uid="{6CAE6316-B4EC-474B-A36F-389A35DEFD7A}"/>
    <cellStyle name="Normal 2 6 6" xfId="4812" xr:uid="{7EBFB62D-AAA9-4C8B-959B-FA1AEEEB779C}"/>
    <cellStyle name="Normal 2 6 7" xfId="5489" xr:uid="{1CDD1FBA-7BF8-479D-A6DE-BD59B25ABF45}"/>
    <cellStyle name="Normal 2 6 8" xfId="5498" xr:uid="{DA3F2CE4-DA6C-4852-B3DF-8998A15D6CE9}"/>
    <cellStyle name="Normal 2 6 9" xfId="4686" xr:uid="{7DA0159D-5E82-4F68-BDBD-1EB3A5846857}"/>
    <cellStyle name="Normal 2 7" xfId="4406" xr:uid="{8D366A65-FEDC-4227-BE49-6A36FE242731}"/>
    <cellStyle name="Normal 2 7 2" xfId="4712" xr:uid="{89E7131C-D6DE-4CAF-972D-BC91E4FF0B58}"/>
    <cellStyle name="Normal 2 7 3" xfId="4835" xr:uid="{A1310697-EBF4-4511-9B51-17BF977075D4}"/>
    <cellStyle name="Normal 2 7 4" xfId="5471" xr:uid="{6DBC80E2-3D47-4119-AEB7-1F3D7CFE36BC}"/>
    <cellStyle name="Normal 2 7 5" xfId="4688" xr:uid="{9EB2AA1A-1621-4B7F-9661-68A1265E205E}"/>
    <cellStyle name="Normal 2 8" xfId="4761" xr:uid="{23B8EAD7-B92A-4EC4-88AE-CCFDCCD85729}"/>
    <cellStyle name="Normal 2 9" xfId="4830" xr:uid="{9DB0796D-0953-4425-AAFA-CB68A7F44C58}"/>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7000" xr:uid="{6090370F-5A21-473A-BF16-0C7E33DD0433}"/>
    <cellStyle name="Normal 20 2 2 4 3" xfId="4796" xr:uid="{6DBDD2DF-BB01-46DF-87CE-E52E6CB65D37}"/>
    <cellStyle name="Normal 20 2 2 5" xfId="4912" xr:uid="{213A0EB9-863A-4605-B910-596A8BA5912A}"/>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6999" xr:uid="{A5907628-CA90-49CB-901A-02229457C288}"/>
    <cellStyle name="Normal 20 2 5 3" xfId="4795" xr:uid="{F467C38D-CAF3-4465-8B92-27D2CFD64437}"/>
    <cellStyle name="Normal 20 2 6" xfId="4911" xr:uid="{728AB3C5-4B0D-44CB-81BD-4F3D75E70236}"/>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7018" xr:uid="{6DC13635-B0C6-4091-87BC-3B6C7510CE90}"/>
    <cellStyle name="Normal 20 4 2 3" xfId="4774" xr:uid="{2BA85BD3-D9C9-4138-B242-2C9F8322D5A5}"/>
    <cellStyle name="Normal 20 4 3" xfId="4904" xr:uid="{9153C4F6-0D90-4767-87E0-D2BD32971621}"/>
    <cellStyle name="Normal 20 4 4" xfId="4879" xr:uid="{087F2656-F8D0-4809-BA77-784139939956}"/>
    <cellStyle name="Normal 20 5" xfId="4468" xr:uid="{8FB8BD1E-8933-4262-8885-0601B296D845}"/>
    <cellStyle name="Normal 20 5 2" xfId="5495" xr:uid="{E198DAAB-AA03-4706-8EBA-178FE9FA4A69}"/>
    <cellStyle name="Normal 20 6" xfId="4801" xr:uid="{32CBF3FA-BE3C-489C-9CD6-3467883A3729}"/>
    <cellStyle name="Normal 20 7" xfId="4864" xr:uid="{9724F880-EC1E-43A3-B2B1-6DA7333DD3C8}"/>
    <cellStyle name="Normal 20 8" xfId="4885" xr:uid="{97D44AA9-43D5-47A7-80FB-DF94B96D56DD}"/>
    <cellStyle name="Normal 20 9" xfId="4884" xr:uid="{8F303DF1-50CD-425B-AE5E-DA3E69BEFB69}"/>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14" xr:uid="{B477A533-90EB-4CC8-9F02-0CDD4518B725}"/>
    <cellStyle name="Normal 21 3 2 2" xfId="5523" xr:uid="{576B589B-5282-41A9-98FE-31D546EEFC60}"/>
    <cellStyle name="Normal 21 3 3" xfId="4713" xr:uid="{5049631F-6497-425B-A96A-66BAFBF10F56}"/>
    <cellStyle name="Normal 21 4" xfId="4469" xr:uid="{BBBF06E8-86E3-4B41-B53F-687957D82874}"/>
    <cellStyle name="Normal 21 4 2" xfId="5524" xr:uid="{D9B89D77-616D-4D33-80AE-CD89A5FA4F65}"/>
    <cellStyle name="Normal 21 4 2 2" xfId="7264" xr:uid="{ACB9BE6D-039F-4EE6-A000-E81BC16A0CDF}"/>
    <cellStyle name="Normal 21 4 2 3" xfId="5729" xr:uid="{21FFF41E-72FA-4279-86C7-582748ECD729}"/>
    <cellStyle name="Normal 21 4 3" xfId="4784" xr:uid="{41D147AC-8C5A-40C1-AEBD-2179896DC16E}"/>
    <cellStyle name="Normal 21 5" xfId="4905" xr:uid="{9D720F90-B647-45F0-B6F1-789250212D7C}"/>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15" xr:uid="{ECCCBFCD-1388-45BA-94D9-12F7F017125F}"/>
    <cellStyle name="Normal 22 3 3" xfId="4487" xr:uid="{A8140693-B090-44C0-A1DB-C305F5FCCC2C}"/>
    <cellStyle name="Normal 22 3 4" xfId="4859" xr:uid="{374C560A-091A-4B15-A5A0-BA2191371CF5}"/>
    <cellStyle name="Normal 22 4" xfId="3668" xr:uid="{1FC7FC2B-4DAF-48EB-BD08-6EBC158583EB}"/>
    <cellStyle name="Normal 22 4 10" xfId="5522" xr:uid="{8CCE9C5A-75CD-459E-99FA-DD76EBE6BE6D}"/>
    <cellStyle name="Normal 22 4 2" xfId="4405" xr:uid="{29278525-6367-4F7C-9D44-4BDEEBD4F5C4}"/>
    <cellStyle name="Normal 22 4 2 2" xfId="4666" xr:uid="{844159EB-C46A-435A-898F-110D41F3E0D1}"/>
    <cellStyle name="Normal 22 4 3" xfId="4491" xr:uid="{69C8DFED-4374-4A7D-8053-6DCB12ED3AE9}"/>
    <cellStyle name="Normal 22 4 3 2" xfId="4804" xr:uid="{8F99ECAF-4D47-4EE0-9312-500C9376DAB1}"/>
    <cellStyle name="Normal 22 4 3 2 2" xfId="5535" xr:uid="{487B0152-37E0-45B6-9C4A-6B02B7762010}"/>
    <cellStyle name="Normal 22 4 3 2 3" xfId="7278" xr:uid="{A07ADCF0-4A59-40F9-A62D-7B540CE60B70}"/>
    <cellStyle name="Normal 22 4 3 3" xfId="4916" xr:uid="{3D7BBD24-1E75-4154-829E-83B734FFA094}"/>
    <cellStyle name="Normal 22 4 3 4" xfId="5505" xr:uid="{804A1B1C-1BF8-4DEB-901B-159AF7AE1A93}"/>
    <cellStyle name="Normal 22 4 3 5" xfId="5501" xr:uid="{0556103B-6CE1-4D74-AFC8-DECF8A971FB9}"/>
    <cellStyle name="Normal 22 4 3 6" xfId="4785" xr:uid="{007B0B32-AB8A-4363-A04D-61276DC2D12B}"/>
    <cellStyle name="Normal 22 4 4" xfId="4860" xr:uid="{7910B154-0A99-4232-A9E5-2375FDB3F1FF}"/>
    <cellStyle name="Normal 22 4 4 2" xfId="7024" xr:uid="{A28D3744-D565-44E2-A026-749E4CAD6850}"/>
    <cellStyle name="Normal 22 4 5" xfId="4818" xr:uid="{E2612868-BA56-4244-9788-42D26FD591CB}"/>
    <cellStyle name="Normal 22 4 5 2" xfId="5534" xr:uid="{5CCF5666-8301-482F-BC71-F39DEB3C4DF7}"/>
    <cellStyle name="Normal 22 4 6" xfId="4809" xr:uid="{13D2CB0C-E2DF-4583-A4DF-31FF4E780129}"/>
    <cellStyle name="Normal 22 4 7" xfId="4808" xr:uid="{164808ED-AFC4-4FFB-993B-A3691236CF7E}"/>
    <cellStyle name="Normal 22 4 8" xfId="4807" xr:uid="{D54577EA-D9C7-46E3-9A98-DA6BD859C2E5}"/>
    <cellStyle name="Normal 22 4 9" xfId="4806" xr:uid="{0C34E6CA-AD2D-47F7-AD01-5D89A67EC239}"/>
    <cellStyle name="Normal 22 5" xfId="4472" xr:uid="{97F37249-F920-4DF6-BF87-0C9CCDCCDF2D}"/>
    <cellStyle name="Normal 22 5 2" xfId="6992" xr:uid="{E2E2C299-2E7E-4C82-A18F-623EABAD4692}"/>
    <cellStyle name="Normal 22 5 3" xfId="4906" xr:uid="{264A79B0-56D0-428D-A910-55B1834A78D2}"/>
    <cellStyle name="Normal 23" xfId="3725" xr:uid="{9CADF199-FD71-42A6-A0AD-CF53D35591C5}"/>
    <cellStyle name="Normal 23 10" xfId="6021" xr:uid="{705B78F0-37B8-41FD-95B3-4D2A6CD5AB35}"/>
    <cellStyle name="Normal 23 2" xfId="4286" xr:uid="{911C8281-BE03-40F5-AA15-425AF4345D92}"/>
    <cellStyle name="Normal 23 2 2" xfId="4331" xr:uid="{3CB31DB2-AEEE-490D-86F1-E7594A3950EA}"/>
    <cellStyle name="Normal 23 2 2 2" xfId="4599" xr:uid="{EEFDAE7E-BD3F-4D3E-8A10-8153D57A6812}"/>
    <cellStyle name="Normal 23 2 2 2 2" xfId="7019" xr:uid="{B9496144-2B15-41AD-8AC1-045829FDC2BE}"/>
    <cellStyle name="Normal 23 2 2 2 2 2" xfId="5998" xr:uid="{687EFA76-EFD1-42BE-8683-C64AA6879A3E}"/>
    <cellStyle name="Normal 23 2 2 2 2 3" xfId="6148" xr:uid="{AEA613B6-1D68-4C99-BF1E-3B4F64C47DFA}"/>
    <cellStyle name="Normal 23 2 2 2 3" xfId="6123" xr:uid="{5007EEA1-902A-4852-B217-AF4958784769}"/>
    <cellStyle name="Normal 23 2 2 2 4" xfId="6286" xr:uid="{0FDAAF06-E92B-44D3-9CDC-3DFAB9902CAB}"/>
    <cellStyle name="Normal 23 2 2 2 5" xfId="4919" xr:uid="{B3579C39-79E8-411F-A137-61BDC63B0E77}"/>
    <cellStyle name="Normal 23 2 2 3" xfId="4861" xr:uid="{4DFC05D1-B808-45C7-B36C-99355C75D639}"/>
    <cellStyle name="Normal 23 2 2 3 2" xfId="6045" xr:uid="{0E2C3A75-5A69-4706-B7B9-8481BA3FE547}"/>
    <cellStyle name="Normal 23 2 2 3 3" xfId="6329" xr:uid="{F75A876D-2250-4F2C-B2B1-EC807FC63185}"/>
    <cellStyle name="Normal 23 2 2 4" xfId="4836" xr:uid="{1A9F93E1-0847-4942-8087-6FADB2B99126}"/>
    <cellStyle name="Normal 23 2 2 4 2" xfId="6372" xr:uid="{A26EB393-827C-410B-AD59-81F6D6821052}"/>
    <cellStyle name="Normal 23 2 2 5" xfId="6349" xr:uid="{73D579F7-FF0B-4C12-8D85-0EB69FF10388}"/>
    <cellStyle name="Normal 23 2 2 6" xfId="6293" xr:uid="{AF8D5A16-12B0-4B76-9DBF-A53A6DC73670}"/>
    <cellStyle name="Normal 23 2 3" xfId="4572" xr:uid="{EA02A35C-556D-4352-B529-8B4731D40F41}"/>
    <cellStyle name="Normal 23 2 3 2" xfId="7007" xr:uid="{612F993E-B434-4869-B6BA-B3212F167997}"/>
    <cellStyle name="Normal 23 2 3 2 2" xfId="6104" xr:uid="{C0ABE478-0DBF-4118-87D8-64CC5E0CBAA8}"/>
    <cellStyle name="Normal 23 2 3 2 3" xfId="6235" xr:uid="{79B2A697-D06E-42B7-A8DF-B51F77E6B2A9}"/>
    <cellStyle name="Normal 23 2 3 3" xfId="6128" xr:uid="{90DE1ECE-0E76-435D-A521-7A619E1F27F9}"/>
    <cellStyle name="Normal 23 2 3 4" xfId="6018" xr:uid="{40A0BD3C-3378-43C1-88DD-1B4E9D05847D}"/>
    <cellStyle name="Normal 23 2 3 5" xfId="4819" xr:uid="{D41DA61C-F45D-4B14-81F2-4E79A1F533D5}"/>
    <cellStyle name="Normal 23 2 4" xfId="4880" xr:uid="{171AEA95-34F8-4B29-A441-D94D7EFDBA6D}"/>
    <cellStyle name="Normal 23 2 4 2" xfId="6161" xr:uid="{A65347F8-8398-4917-850F-84EB3191665A}"/>
    <cellStyle name="Normal 23 2 4 2 2" xfId="5990" xr:uid="{9345C6D9-48A1-445C-B159-E4566EA2163E}"/>
    <cellStyle name="Normal 23 2 4 2 3" xfId="7216" xr:uid="{4321A0A3-3FC5-4E87-9304-CFDEB86FEE87}"/>
    <cellStyle name="Normal 23 2 4 3" xfId="6337" xr:uid="{B0ADA7FE-C9FD-4C65-87A4-2841E7CF320A}"/>
    <cellStyle name="Normal 23 2 4 4" xfId="6178" xr:uid="{F4E45204-6ADF-4098-A4C9-BE2571B907BB}"/>
    <cellStyle name="Normal 23 2 5" xfId="7037" xr:uid="{7E357788-342E-433E-BE40-57F76BFDD510}"/>
    <cellStyle name="Normal 23 2 5 2" xfId="6321" xr:uid="{BE7CFC9E-884F-470D-9B8C-D6262758F1A3}"/>
    <cellStyle name="Normal 23 2 5 3" xfId="7198" xr:uid="{D9E5B731-6C73-476E-A779-8DEB0E0B8769}"/>
    <cellStyle name="Normal 23 2 6" xfId="6172" xr:uid="{376B87E0-8C46-4D93-8772-AD9D03EB63C0}"/>
    <cellStyle name="Normal 23 2 6 2" xfId="6320" xr:uid="{BC2EEDEA-7AE1-49E9-8418-BE4BFDFC49D4}"/>
    <cellStyle name="Normal 23 2 6 3" xfId="7162" xr:uid="{C794AF7C-7044-4EA0-8EDE-1154B4F9E006}"/>
    <cellStyle name="Normal 23 2 7" xfId="6097" xr:uid="{7C9D8AD4-212D-440C-906E-CFD24313EBC5}"/>
    <cellStyle name="Normal 23 2 8" xfId="6231" xr:uid="{AAEEF743-921A-42F5-975B-14D587F74DFD}"/>
    <cellStyle name="Normal 23 2 9" xfId="6362" xr:uid="{8D02A54F-7623-421C-98C4-9D437621E433}"/>
    <cellStyle name="Normal 23 3" xfId="4401" xr:uid="{D222C76B-F79C-48DB-805C-DBA0E32A1DAA}"/>
    <cellStyle name="Normal 23 3 2" xfId="4662" xr:uid="{1F8DD5EF-4477-4D25-9FC2-6B0BC552D532}"/>
    <cellStyle name="Normal 23 3 2 2" xfId="6266" xr:uid="{28DA5694-B47E-4AED-B484-18211EF65520}"/>
    <cellStyle name="Normal 23 3 2 2 2" xfId="6233" xr:uid="{13B1B48E-8815-45A4-9FF7-8AD26A0748DE}"/>
    <cellStyle name="Normal 23 3 2 2 3" xfId="7241" xr:uid="{1562DCA4-A1A3-45B1-99B5-A9EEDC9676AE}"/>
    <cellStyle name="Normal 23 3 2 3" xfId="7041" xr:uid="{70414170-CAD8-4B3C-9539-1E57A19B760B}"/>
    <cellStyle name="Normal 23 3 2 4" xfId="6287" xr:uid="{4269CD1D-9261-452E-9ACB-AC4AEF83475B}"/>
    <cellStyle name="Normal 23 3 3" xfId="6215" xr:uid="{FF2518CA-218E-49CC-88B6-2A2C9C8713F6}"/>
    <cellStyle name="Normal 23 3 3 2" xfId="7046" xr:uid="{E28810C2-23AD-42EF-9C2A-9649593D152C}"/>
    <cellStyle name="Normal 23 3 3 3" xfId="7172" xr:uid="{F01FE3E9-3F7A-4860-8EF3-1ADEBF10D582}"/>
    <cellStyle name="Normal 23 3 4" xfId="7064" xr:uid="{1FE65641-1161-4DFF-9F10-D6AC3F5532F4}"/>
    <cellStyle name="Normal 23 3 5" xfId="6258" xr:uid="{65B3B98C-D022-4B01-9E38-4FD1A928BC68}"/>
    <cellStyle name="Normal 23 3 6" xfId="6202" xr:uid="{8BA2BEBD-9A02-4098-A170-C4639D1E706D}"/>
    <cellStyle name="Normal 23 4" xfId="4330" xr:uid="{EC653A9C-01D9-4599-BE84-ECACE732AEF0}"/>
    <cellStyle name="Normal 23 4 2" xfId="4598" xr:uid="{E7080B34-8627-4F9C-8810-CB56F47A1E92}"/>
    <cellStyle name="Normal 23 4 2 2" xfId="6107" xr:uid="{CAE20586-1DA2-41C6-8784-A6F4657E2A49}"/>
    <cellStyle name="Normal 23 4 2 3" xfId="6342" xr:uid="{787B278F-D3E4-4DB1-920C-2DE262CCA2D2}"/>
    <cellStyle name="Normal 23 4 3" xfId="6131" xr:uid="{91DC0E5D-09DA-47D5-B8AA-3E53F355CDE5}"/>
    <cellStyle name="Normal 23 4 4" xfId="6227" xr:uid="{6CD9F8C8-1007-4E5F-961E-14E136A3A68D}"/>
    <cellStyle name="Normal 23 5" xfId="4548" xr:uid="{DE292723-E7C0-482C-8BF4-0E884C29EEFE}"/>
    <cellStyle name="Normal 23 5 2" xfId="7001" xr:uid="{2B3062E1-72B1-43DD-821E-AD00DF2EEF80}"/>
    <cellStyle name="Normal 23 5 2 2" xfId="6088" xr:uid="{25AB33F6-9795-47F6-BE8F-832D74015117}"/>
    <cellStyle name="Normal 23 5 2 3" xfId="6356" xr:uid="{B346859D-55A8-415E-8A3C-09715E3BFF47}"/>
    <cellStyle name="Normal 23 5 3" xfId="6122" xr:uid="{CB587BB4-6976-4282-B592-9101C3E81B4C}"/>
    <cellStyle name="Normal 23 5 4" xfId="6285" xr:uid="{F2313F00-CE1E-4B22-8DC2-25C632AF8AEF}"/>
    <cellStyle name="Normal 23 5 5" xfId="4786" xr:uid="{CAD5C095-FD60-4B3F-923A-5708EDABB6CE}"/>
    <cellStyle name="Normal 23 6" xfId="4907" xr:uid="{45E92CE5-1E70-48B8-A53F-6C6220D54EFE}"/>
    <cellStyle name="Normal 23 6 2" xfId="6339" xr:uid="{8062C130-03B4-415F-A733-EDE5E3E76660}"/>
    <cellStyle name="Normal 23 6 3" xfId="6168" xr:uid="{445CD9CA-7C4D-44DC-A399-72824BFF5037}"/>
    <cellStyle name="Normal 23 7" xfId="6344" xr:uid="{858299E0-897F-44C5-AA7A-E2313A7C86FC}"/>
    <cellStyle name="Normal 23 7 2" xfId="7045" xr:uid="{69AF37DA-FE35-4A09-A494-C0B9B063BB60}"/>
    <cellStyle name="Normal 23 7 3" xfId="7152" xr:uid="{CB34467E-1999-4061-AB20-D5EE1D65BE1E}"/>
    <cellStyle name="Normal 23 8" xfId="7060" xr:uid="{460EB4FB-6793-45D8-A2CA-A6279BF8AFB8}"/>
    <cellStyle name="Normal 23 9" xfId="6145" xr:uid="{9EF7968C-F83B-440F-BA27-17E97B11159F}"/>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7003" xr:uid="{DD85A537-8FF2-4A4F-A179-BE5F694289FD}"/>
    <cellStyle name="Normal 24 2 4 3" xfId="4788" xr:uid="{0AEE1C46-380E-4287-895C-1AD0B2BB0268}"/>
    <cellStyle name="Normal 24 2 5" xfId="4909" xr:uid="{BD1B017D-B6EA-48C3-8106-8CF3FAEBE83A}"/>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7002" xr:uid="{705EB2FE-1FEB-453D-B242-92256FC7F78B}"/>
    <cellStyle name="Normal 24 5 3" xfId="4787" xr:uid="{744C4714-83FD-4072-B841-7E50B2540222}"/>
    <cellStyle name="Normal 24 6" xfId="4908" xr:uid="{947A778D-E5CA-4B28-98FC-55B9B889721C}"/>
    <cellStyle name="Normal 25" xfId="3734" xr:uid="{4DC32136-E3DE-4333-9D9F-93F2B41423E8}"/>
    <cellStyle name="Normal 25 2" xfId="4335" xr:uid="{2D6DD8E9-B890-4627-86F8-63BBD25D9822}"/>
    <cellStyle name="Normal 25 2 2" xfId="4603" xr:uid="{177230DA-3154-42C8-B86E-BA064F0FBAA9}"/>
    <cellStyle name="Normal 25 2 2 2" xfId="7020" xr:uid="{78C7FA1E-6F7B-460E-A919-627582EB1726}"/>
    <cellStyle name="Normal 25 2 2 3" xfId="5504" xr:uid="{CA30E51E-25F3-402C-A80A-5899214C4729}"/>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7004" xr:uid="{153F3A33-B6B5-40AA-A0EF-1BDE0FB03926}"/>
    <cellStyle name="Normal 25 5 3" xfId="4789" xr:uid="{77EFAFF0-7A43-45E8-A3A7-96373FE4C81E}"/>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7021" xr:uid="{B7A16E11-AC4E-4440-8D1A-AECCD790668B}"/>
    <cellStyle name="Normal 26 3 2 3" xfId="4698" xr:uid="{F55B594E-DCBA-4349-B2D7-8B8043B5388A}"/>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813" xr:uid="{19DAFF7C-8C1D-40FB-A60B-63DBA6C791B2}"/>
    <cellStyle name="Normal 27 5" xfId="5487" xr:uid="{3CBB53BE-1C9F-4814-AEF5-80E420A30AA1}"/>
    <cellStyle name="Normal 27 5 2" xfId="5538" xr:uid="{B8320F7A-C0CF-43E2-B905-994EAA527A07}"/>
    <cellStyle name="Normal 27 6" xfId="4803" xr:uid="{CB008B03-253A-49D4-9CDD-973177C49722}"/>
    <cellStyle name="Normal 27 7" xfId="5499" xr:uid="{1E1DC793-E3CB-483B-9AC2-FA6CC67B1649}"/>
    <cellStyle name="Normal 27 8" xfId="4693" xr:uid="{382AF766-F942-4484-8470-B8D4C58EDCBC}"/>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10" xfId="6013" xr:uid="{DDACE7B8-1EDA-48F3-834F-86981F4BECE5}"/>
    <cellStyle name="Normal 3 10 2" xfId="6208" xr:uid="{0F8361FB-A7F9-4BD1-A854-8C19B4C20BC0}"/>
    <cellStyle name="Normal 3 10 3" xfId="7158" xr:uid="{211AF1BB-E4F4-4BE1-A3D0-ECDC8FE9DF52}"/>
    <cellStyle name="Normal 3 11" xfId="5979" xr:uid="{AC08DAB6-F616-4534-905A-7C91FF6C9ED5}"/>
    <cellStyle name="Normal 3 12" xfId="6039" xr:uid="{25AED3FF-0681-4EAC-BF11-9A4326A45708}"/>
    <cellStyle name="Normal 3 13" xfId="7090" xr:uid="{83DF223A-D32A-4490-94B1-B3261699C184}"/>
    <cellStyle name="Normal 3 14" xfId="5961" xr:uid="{7BB68040-8E4C-4CC3-8702-855B3DDDD271}"/>
    <cellStyle name="Normal 3 15" xfId="7257" xr:uid="{CA4E9231-FDBE-4244-B83C-4CA88961450D}"/>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2 2 2" xfId="5896" xr:uid="{9C573CE4-F4AF-4B77-B9B6-1AF13830247E}"/>
    <cellStyle name="Normal 3 2 2 2 3" xfId="5730" xr:uid="{C9DEA4A7-7DFA-47CC-A940-D612AF143E7F}"/>
    <cellStyle name="Normal 3 2 2 3" xfId="4460" xr:uid="{E63046CE-0487-4C50-B8F0-E8DC6C0421E7}"/>
    <cellStyle name="Normal 3 2 2 3 2" xfId="5620" xr:uid="{D1960458-F3FE-473A-8267-8652C91242E6}"/>
    <cellStyle name="Normal 3 2 2 3 2 2" xfId="5956" xr:uid="{CD922CC3-F37A-4C6B-8F50-6B26AC3F73D9}"/>
    <cellStyle name="Normal 3 2 2 3 3" xfId="5789" xr:uid="{AF700F2E-0F52-4191-B84C-E0C7948EBB79}"/>
    <cellStyle name="Normal 3 2 2 4" xfId="5578" xr:uid="{FD94C229-DB21-4496-9CD5-673C8ACA4650}"/>
    <cellStyle name="Normal 3 2 2 4 2" xfId="5844" xr:uid="{2F5B1E91-3895-475A-A4C4-F7B88A37C7E7}"/>
    <cellStyle name="Normal 3 2 2 5" xfId="5673" xr:uid="{9F2D19EA-2C18-47C3-B8D1-C1FC01B966DA}"/>
    <cellStyle name="Normal 3 2 3" xfId="66" xr:uid="{B050BF23-C342-4566-907F-8F90BC74B94F}"/>
    <cellStyle name="Normal 3 2 3 10" xfId="7091" xr:uid="{E6251703-D876-4963-89A6-FA2383CCD14B}"/>
    <cellStyle name="Normal 3 2 3 2" xfId="6295" xr:uid="{37E02B66-5473-4C07-9225-1063C06CFDAC}"/>
    <cellStyle name="Normal 3 2 3 2 2" xfId="6300" xr:uid="{681CD827-BFF6-40D9-93C3-4B750DB5274C}"/>
    <cellStyle name="Normal 3 2 3 2 2 2" xfId="6221" xr:uid="{F67CBAC6-8CB4-4414-B4BA-854F5F3746D9}"/>
    <cellStyle name="Normal 3 2 3 2 2 2 2" xfId="6147" xr:uid="{CF00C179-6818-4FC6-A1BC-240A4BDF8CE2}"/>
    <cellStyle name="Normal 3 2 3 2 2 2 2 2" xfId="6043" xr:uid="{513B8077-D5EE-44C8-899F-D8E0D01F6F2F}"/>
    <cellStyle name="Normal 3 2 3 2 2 2 2 3" xfId="7255" xr:uid="{C26E3C00-750F-4735-BA77-A8091FD7C46A}"/>
    <cellStyle name="Normal 3 2 3 2 2 2 3" xfId="6241" xr:uid="{81288143-60DD-423E-AA3C-2E2435FB3DB9}"/>
    <cellStyle name="Normal 3 2 3 2 2 2 4" xfId="7135" xr:uid="{F356AEA3-75B3-46B6-B9C7-48979B1E536F}"/>
    <cellStyle name="Normal 3 2 3 2 2 3" xfId="6280" xr:uid="{6C0CB0C2-B001-48A5-9C8E-6627515542E8}"/>
    <cellStyle name="Normal 3 2 3 2 2 3 2" xfId="6010" xr:uid="{F2268C68-595F-4240-8AD2-798F908BA803}"/>
    <cellStyle name="Normal 3 2 3 2 2 3 3" xfId="7187" xr:uid="{ED084D4A-7F1F-4D15-8B0F-909DC425A93B}"/>
    <cellStyle name="Normal 3 2 3 2 2 4" xfId="6092" xr:uid="{CF9DB032-FD74-409C-B9D5-C1BE00D4EF4A}"/>
    <cellStyle name="Normal 3 2 3 2 2 5" xfId="6253" xr:uid="{F658B77A-84E8-48F9-A639-78CC93F54BD9}"/>
    <cellStyle name="Normal 3 2 3 2 2 6" xfId="7109" xr:uid="{86D69811-E8D7-43E9-8D5F-18836B2AE69D}"/>
    <cellStyle name="Normal 3 2 3 2 3" xfId="6288" xr:uid="{27046A3A-0169-445B-9149-76D4809F9739}"/>
    <cellStyle name="Normal 3 2 3 2 3 2" xfId="5981" xr:uid="{9A98769E-085F-4B63-94E0-4A3D843D0122}"/>
    <cellStyle name="Normal 3 2 3 2 3 2 2" xfId="6102" xr:uid="{3652407E-9D3C-430D-BD36-7EFB3897782D}"/>
    <cellStyle name="Normal 3 2 3 2 3 2 3" xfId="7238" xr:uid="{D64539BB-0508-47BB-9759-8B7532746BB5}"/>
    <cellStyle name="Normal 3 2 3 2 3 3" xfId="6316" xr:uid="{AB36AF7B-36F7-47D3-8F00-CC74791A9A62}"/>
    <cellStyle name="Normal 3 2 3 2 3 4" xfId="7122" xr:uid="{269D0E76-92C9-47FF-A79B-CF12F09D51FD}"/>
    <cellStyle name="Normal 3 2 3 2 4" xfId="6177" xr:uid="{1DF95E72-1E1A-488A-A0DB-C0B4E3E42D0B}"/>
    <cellStyle name="Normal 3 2 3 2 4 2" xfId="6268" xr:uid="{1C8061FF-B0F8-49C8-A2FE-07DFC4EF1E13}"/>
    <cellStyle name="Normal 3 2 3 2 4 2 2" xfId="6108" xr:uid="{BF9A1C73-8FFC-4405-B3C4-7FD6751EAB16}"/>
    <cellStyle name="Normal 3 2 3 2 4 2 3" xfId="7223" xr:uid="{6645CA55-4622-4321-880C-A05A4FDA749F}"/>
    <cellStyle name="Normal 3 2 3 2 4 3" xfId="6118" xr:uid="{71CED7BD-E1B9-4544-B958-206A3672C56E}"/>
    <cellStyle name="Normal 3 2 3 2 4 4" xfId="7150" xr:uid="{2EC6426D-8391-4A46-85E1-B32A4CBFC19B}"/>
    <cellStyle name="Normal 3 2 3 2 5" xfId="6080" xr:uid="{671FB499-E382-4E53-BA6D-6D1D1A65C9A8}"/>
    <cellStyle name="Normal 3 2 3 2 5 2" xfId="7082" xr:uid="{9C7AFF1A-929A-40B6-B180-943ED02F04FF}"/>
    <cellStyle name="Normal 3 2 3 2 5 3" xfId="7205" xr:uid="{1AD2B292-5F19-42DE-B1A4-68503BFE3D24}"/>
    <cellStyle name="Normal 3 2 3 2 6" xfId="6281" xr:uid="{8C326C8B-51F9-4CC2-91F5-EA97B511A7AE}"/>
    <cellStyle name="Normal 3 2 3 2 6 2" xfId="6361" xr:uid="{FC1FD40E-1D50-48B2-9AB2-96FD27FB629C}"/>
    <cellStyle name="Normal 3 2 3 2 6 3" xfId="7169" xr:uid="{1E8E4B5E-6222-4E55-9503-316D694451C4}"/>
    <cellStyle name="Normal 3 2 3 2 7" xfId="6197" xr:uid="{0D968AAC-7466-4DE4-A4F4-70B4F2DAC568}"/>
    <cellStyle name="Normal 3 2 3 2 8" xfId="6136" xr:uid="{AD6FE948-34F0-4664-92B2-426D8E386E9A}"/>
    <cellStyle name="Normal 3 2 3 2 9" xfId="7097" xr:uid="{486DCD7B-FFE1-4660-8B57-BED0A3EB9B69}"/>
    <cellStyle name="Normal 3 2 3 3" xfId="7070" xr:uid="{AE0EE002-4A10-427E-A32A-0F959B0368F2}"/>
    <cellStyle name="Normal 3 2 3 3 2" xfId="7072" xr:uid="{C6523F9D-6C50-4047-8753-4DC9C52B0F85}"/>
    <cellStyle name="Normal 3 2 3 3 2 2" xfId="6149" xr:uid="{F8830212-90DD-4569-B36F-4C551EE0FEEE}"/>
    <cellStyle name="Normal 3 2 3 3 2 2 2" xfId="6087" xr:uid="{90294498-FFE1-4489-B581-81C9976EA436}"/>
    <cellStyle name="Normal 3 2 3 3 2 2 3" xfId="7247" xr:uid="{2CD326FB-E533-4666-9EAF-ED01C335045C}"/>
    <cellStyle name="Normal 3 2 3 3 2 3" xfId="7078" xr:uid="{2811DA0E-566A-457E-ACA3-4B46AF0E4812}"/>
    <cellStyle name="Normal 3 2 3 3 2 4" xfId="7129" xr:uid="{ADD70582-CBEC-4643-958C-4F3815C52FEF}"/>
    <cellStyle name="Normal 3 2 3 3 3" xfId="6343" xr:uid="{D208A846-83B5-4132-BA1C-8A414BA375D8}"/>
    <cellStyle name="Normal 3 2 3 3 3 2" xfId="6242" xr:uid="{CD9F37C1-CE16-4482-AC5F-2A6E199A057D}"/>
    <cellStyle name="Normal 3 2 3 3 3 3" xfId="7179" xr:uid="{0C0AF651-1370-405D-BE8A-E7CCB2767CE7}"/>
    <cellStyle name="Normal 3 2 3 3 4" xfId="6299" xr:uid="{C0247DB3-1990-47B4-BCF2-D569D4BC3D28}"/>
    <cellStyle name="Normal 3 2 3 3 5" xfId="6196" xr:uid="{F5BEE9E8-444E-450D-A915-29D7CDFC5C76}"/>
    <cellStyle name="Normal 3 2 3 3 6" xfId="7103" xr:uid="{67139BBF-6052-4D8E-9B17-D345E358C7F0}"/>
    <cellStyle name="Normal 3 2 3 4" xfId="6189" xr:uid="{B2C3F5FB-8ECD-4872-80FE-BF3433A38024}"/>
    <cellStyle name="Normal 3 2 3 4 2" xfId="6224" xr:uid="{C9B29C4C-2EB0-48EA-B898-391DB5E35B21}"/>
    <cellStyle name="Normal 3 2 3 4 2 2" xfId="6206" xr:uid="{A682E23B-F247-4F88-A76B-B10805CCB0C1}"/>
    <cellStyle name="Normal 3 2 3 4 2 3" xfId="7230" xr:uid="{EC094721-8DC5-4117-A739-D43AEBBB6210}"/>
    <cellStyle name="Normal 3 2 3 4 3" xfId="6220" xr:uid="{7598DA33-5EBA-4B50-8F46-374FEF7A7E59}"/>
    <cellStyle name="Normal 3 2 3 4 4" xfId="7116" xr:uid="{EA4F9526-43CD-457A-92DA-75B509EC7C99}"/>
    <cellStyle name="Normal 3 2 3 5" xfId="6015" xr:uid="{069413B6-7092-43FD-A7A2-4A654AADEE3E}"/>
    <cellStyle name="Normal 3 2 3 5 2" xfId="7038" xr:uid="{97BECA02-F314-426E-8122-9A9C14A60EFA}"/>
    <cellStyle name="Normal 3 2 3 5 2 2" xfId="6319" xr:uid="{1DC7191A-CE16-427C-8FCD-7C3AC1DC45B7}"/>
    <cellStyle name="Normal 3 2 3 5 2 3" xfId="7214" xr:uid="{060C7DB3-3CF7-4B23-A420-B431FCD32E20}"/>
    <cellStyle name="Normal 3 2 3 5 3" xfId="6023" xr:uid="{533E7DE3-5F8E-40BC-9949-A04FD84F1A67}"/>
    <cellStyle name="Normal 3 2 3 5 4" xfId="7142" xr:uid="{F8C87F77-5DD2-4AFF-B3F1-1158E59CC6CD}"/>
    <cellStyle name="Normal 3 2 3 6" xfId="6037" xr:uid="{A3006EDC-DACC-4E3D-B3CF-F50E707A5E5C}"/>
    <cellStyle name="Normal 3 2 3 6 2" xfId="6312" xr:uid="{DB696302-2D95-4A83-A433-A8BBB738E36E}"/>
    <cellStyle name="Normal 3 2 3 6 3" xfId="7195" xr:uid="{9D7879FA-B83A-412B-83D0-361D9367CCCE}"/>
    <cellStyle name="Normal 3 2 3 7" xfId="6173" xr:uid="{F2E1BAA7-BA72-40DF-B865-29587065104C}"/>
    <cellStyle name="Normal 3 2 3 7 2" xfId="6244" xr:uid="{3B4B49B9-22B1-4B96-9EAB-5A76A1A8543F}"/>
    <cellStyle name="Normal 3 2 3 7 3" xfId="7159" xr:uid="{231A4398-AE2D-422E-9DD9-FDC8016DAE39}"/>
    <cellStyle name="Normal 3 2 3 8" xfId="7062" xr:uid="{E4ADF093-D167-400C-B0A5-1103B0EA0CAD}"/>
    <cellStyle name="Normal 3 2 3 9" xfId="5980" xr:uid="{5B3BAA98-4EED-4024-BD2F-E25A6DE85315}"/>
    <cellStyle name="Normal 3 2 4" xfId="3729" xr:uid="{85503CB5-054F-4EBC-B4C3-D27951268BF4}"/>
    <cellStyle name="Normal 3 2 4 2" xfId="4552" xr:uid="{FF1ED459-3B5E-40CB-8A9F-3409D2A24F13}"/>
    <cellStyle name="Normal 3 2 4 2 2" xfId="5897" xr:uid="{1CA82126-02E5-44DA-8800-098E7B0D62E6}"/>
    <cellStyle name="Normal 3 2 4 3" xfId="5731" xr:uid="{172E86E6-334B-45D8-A2CA-2563A7CA1E6E}"/>
    <cellStyle name="Normal 3 2 5" xfId="4459" xr:uid="{D90ACFB3-7CB7-494C-83C9-91452924C355}"/>
    <cellStyle name="Normal 3 2 5 2" xfId="4762" xr:uid="{C347A55A-DC01-4B5F-B320-4A3178522817}"/>
    <cellStyle name="Normal 3 2 5 2 2" xfId="5955" xr:uid="{5067A95D-7EE6-4946-937A-9A02650700C5}"/>
    <cellStyle name="Normal 3 2 5 3" xfId="5472" xr:uid="{D1E4C917-26BA-4D60-B865-CD2F30B99A89}"/>
    <cellStyle name="Normal 3 2 5 3 2" xfId="5788" xr:uid="{A740E908-2310-4F22-8CC3-A93A9B11AE49}"/>
    <cellStyle name="Normal 3 2 5 4" xfId="4692" xr:uid="{62B952BC-88BA-4205-B72A-755FDDFD66D9}"/>
    <cellStyle name="Normal 3 2 6" xfId="5577" xr:uid="{8A00A9C9-A35C-4810-BB58-56C026AC2A31}"/>
    <cellStyle name="Normal 3 2 6 2" xfId="5843" xr:uid="{E4F7881B-487E-4724-BA9E-702C57BEDF91}"/>
    <cellStyle name="Normal 3 2 7" xfId="5672" xr:uid="{11EDB27E-FE0D-48FF-92CC-EE2E2DB03E3A}"/>
    <cellStyle name="Normal 3 3" xfId="67" xr:uid="{F212AB52-3D65-47A5-A387-A0BA70A3985E}"/>
    <cellStyle name="Normal 3 3 2" xfId="3730" xr:uid="{23DE66E7-6516-4489-AF47-C11E0BF259F9}"/>
    <cellStyle name="Normal 3 3 2 2" xfId="4553" xr:uid="{A284B907-C49B-43EA-BF43-6DB5B529748A}"/>
    <cellStyle name="Normal 3 3 2 2 2" xfId="5898" xr:uid="{EEBDC72D-F549-4ADA-B61E-C20368B73D48}"/>
    <cellStyle name="Normal 3 3 2 3" xfId="5732" xr:uid="{1C8B7CD0-3D3F-4229-9BF2-519DB4746425}"/>
    <cellStyle name="Normal 3 3 3" xfId="4461" xr:uid="{F6EF2354-1545-47B2-B903-682DFF986DD4}"/>
    <cellStyle name="Normal 3 3 3 2" xfId="5621" xr:uid="{6605E5E5-75DA-4B2E-B929-02C36EE09357}"/>
    <cellStyle name="Normal 3 3 3 2 2" xfId="5957" xr:uid="{472FD103-3CA5-49E3-8077-8186C6700454}"/>
    <cellStyle name="Normal 3 3 3 3" xfId="5790" xr:uid="{B0C8E560-089C-4A2B-B36F-D3B5860EA16B}"/>
    <cellStyle name="Normal 3 3 4" xfId="5579" xr:uid="{56C999B1-2545-4F01-95FF-68027C986ED6}"/>
    <cellStyle name="Normal 3 3 4 2" xfId="5845" xr:uid="{C13D31B9-D376-4E24-89FC-31F8E476CC1E}"/>
    <cellStyle name="Normal 3 3 5" xfId="5674" xr:uid="{25EC5E72-362D-49CC-BF52-2DCF43C6FBD4}"/>
    <cellStyle name="Normal 3 4" xfId="3737" xr:uid="{4016C072-DF5D-406F-AAB5-7BBD78014FD5}"/>
    <cellStyle name="Normal 3 4 2" xfId="4288" xr:uid="{4C97A1A3-F876-4B8D-9048-1C2B5389D51F}"/>
    <cellStyle name="Normal 3 4 2 2" xfId="4838" xr:uid="{0636233C-0FB3-472E-B0D8-4092C8839423}"/>
    <cellStyle name="Normal 3 4 2 3" xfId="5583" xr:uid="{EE0EAE97-2448-4BD8-B1C4-B60B8AB95EC5}"/>
    <cellStyle name="Normal 3 4 3" xfId="4560" xr:uid="{6FE9DBBC-F0C4-4131-937D-B504FC092390}"/>
    <cellStyle name="Normal 3 5" xfId="4287" xr:uid="{046AE01D-A4D4-47BC-A4B9-2FC83F7E5298}"/>
    <cellStyle name="Normal 3 5 2" xfId="4573" xr:uid="{2C41BE8F-B6A0-4666-A092-ED91F048346C}"/>
    <cellStyle name="Normal 3 5 2 2" xfId="5954" xr:uid="{462350E5-438A-4673-8542-C4ECCB21C93C}"/>
    <cellStyle name="Normal 3 5 2 2 2" xfId="6006" xr:uid="{734CC6BD-E9B2-446D-AFE0-67D1A43B2409}"/>
    <cellStyle name="Normal 3 5 2 2 2 2" xfId="6307" xr:uid="{42731665-0A0A-4D34-A117-A382FA62F6DB}"/>
    <cellStyle name="Normal 3 5 2 2 2 3" xfId="7254" xr:uid="{FC11B004-DB93-4DB8-9651-B276B2B78B50}"/>
    <cellStyle name="Normal 3 5 2 2 3" xfId="7043" xr:uid="{E1D46D24-014F-4C46-A964-C68B14BCE3D4}"/>
    <cellStyle name="Normal 3 5 2 2 4" xfId="6237" xr:uid="{4474877A-139F-48B2-8980-F8A1F5FD78A0}"/>
    <cellStyle name="Normal 3 5 2 3" xfId="5619" xr:uid="{09CD1E83-3439-42F0-A9AF-4BCE0568DDE2}"/>
    <cellStyle name="Normal 3 5 2 3 2" xfId="6035" xr:uid="{CA01165E-2AC2-4299-A110-49F4E78B704E}"/>
    <cellStyle name="Normal 3 5 2 3 3" xfId="7186" xr:uid="{685CD0DF-5B6A-46A8-B5DC-10975B1355A6}"/>
    <cellStyle name="Normal 3 5 2 3 4" xfId="6225" xr:uid="{A2134011-F9AA-41E1-9A95-99569C943333}"/>
    <cellStyle name="Normal 3 5 2 4" xfId="6033" xr:uid="{EBB331E7-4C7F-4ECD-9EE9-DB8FE5CFC1B4}"/>
    <cellStyle name="Normal 3 5 2 5" xfId="6024" xr:uid="{0FD52E87-0F19-49A8-99CC-0CD9689E26A0}"/>
    <cellStyle name="Normal 3 5 2 6" xfId="7108" xr:uid="{1084210F-33F9-49D9-AE86-0528773353A9}"/>
    <cellStyle name="Normal 3 5 2 7" xfId="4839" xr:uid="{BF71D568-97EB-4B31-BB45-55760B16A3DF}"/>
    <cellStyle name="Normal 3 5 3" xfId="4913" xr:uid="{498DAA28-8795-4F1A-9F86-21C6ED846296}"/>
    <cellStyle name="Normal 3 5 3 2" xfId="6152" xr:uid="{183F27B8-E241-41CC-ACCD-8DE9C9E9B8E8}"/>
    <cellStyle name="Normal 3 5 3 2 2" xfId="7077" xr:uid="{E80A380C-306C-45E3-93C2-49621E208F76}"/>
    <cellStyle name="Normal 3 5 3 2 3" xfId="7237" xr:uid="{4079D3E3-434F-4049-A580-6FE15ADD5B70}"/>
    <cellStyle name="Normal 3 5 3 3" xfId="6040" xr:uid="{EB63FEC2-0A76-4EEA-AD9F-AC8B489947DA}"/>
    <cellStyle name="Normal 3 5 3 4" xfId="7071" xr:uid="{4DB317CB-3B87-4612-9B75-993DDC9FB69A}"/>
    <cellStyle name="Normal 3 5 4" xfId="4881" xr:uid="{34ED2F29-F586-4EE5-A38C-2F487211D747}"/>
    <cellStyle name="Normal 3 5 4 2" xfId="6269" xr:uid="{8574452D-B4E8-48FC-ADDC-20C2BF601E90}"/>
    <cellStyle name="Normal 3 5 4 2 2" xfId="5986" xr:uid="{5EFF8421-5139-47BD-AD35-A4C43C9CC03B}"/>
    <cellStyle name="Normal 3 5 4 2 3" xfId="7222" xr:uid="{BD29882A-C002-4163-9815-F16539EDEAFF}"/>
    <cellStyle name="Normal 3 5 4 3" xfId="5994" xr:uid="{286B281D-B971-4999-9288-B3E6A2C9E2C2}"/>
    <cellStyle name="Normal 3 5 4 4" xfId="7149" xr:uid="{1B204C5B-DE69-48E1-BBFC-383E5F049F22}"/>
    <cellStyle name="Normal 3 5 5" xfId="6036" xr:uid="{5A59F259-F669-4A9B-BDCD-E025A482F894}"/>
    <cellStyle name="Normal 3 5 5 2" xfId="6301" xr:uid="{D7392AAF-F38A-4972-8817-36BE760C616F}"/>
    <cellStyle name="Normal 3 5 5 3" xfId="7204" xr:uid="{87EE7D6D-5530-4CA1-8ECD-2FF247E74B4B}"/>
    <cellStyle name="Normal 3 5 6" xfId="6230" xr:uid="{C5CAEFB0-38FC-4B6B-B850-29BFBAB7A567}"/>
    <cellStyle name="Normal 3 5 6 2" xfId="6205" xr:uid="{AD0C8A57-AC6B-4EBA-957C-5B8F88A4A5A1}"/>
    <cellStyle name="Normal 3 5 6 3" xfId="7168" xr:uid="{0D2E134D-EEB3-47BE-B437-27D9D88F2D5A}"/>
    <cellStyle name="Normal 3 5 7" xfId="6096" xr:uid="{3E83A362-20D5-4D87-9445-D357DE706704}"/>
    <cellStyle name="Normal 3 5 8" xfId="6259" xr:uid="{13234579-3934-4F8C-8A0D-C7FCEC7596E8}"/>
    <cellStyle name="Normal 3 5 9" xfId="7096" xr:uid="{EE70B661-2638-4C93-97CF-833D16AD607E}"/>
    <cellStyle name="Normal 3 6" xfId="83" xr:uid="{EC173372-2831-41ED-88C4-207DAEED39E8}"/>
    <cellStyle name="Normal 3 6 2" xfId="5503" xr:uid="{6EA6E7BD-417D-412B-BE6F-7D5DFBBAEC4B}"/>
    <cellStyle name="Normal 3 6 2 2" xfId="5500" xr:uid="{223712AD-63E9-4728-B581-9DAEBC32A3A1}"/>
    <cellStyle name="Normal 3 6 2 2 2" xfId="6218" xr:uid="{86A358DD-4C95-4D1D-B36F-8463C1192B80}"/>
    <cellStyle name="Normal 3 6 2 2 3" xfId="6214" xr:uid="{2EC092EC-9156-4051-9AE9-DBD8413822BD}"/>
    <cellStyle name="Normal 3 6 2 3" xfId="7079" xr:uid="{791FC88A-BEF8-4258-8789-299176891C31}"/>
    <cellStyle name="Normal 3 6 2 4" xfId="6185" xr:uid="{14476B20-5ABD-4551-A7FA-F978F96090F5}"/>
    <cellStyle name="Normal 3 6 3" xfId="6082" xr:uid="{6A6F2682-29A7-4655-9A66-0A261AE1174A}"/>
    <cellStyle name="Normal 3 6 3 2" xfId="7047" xr:uid="{AF1377FA-6256-4897-A451-06B43AACF837}"/>
    <cellStyle name="Normal 3 6 3 3" xfId="7178" xr:uid="{6CEFEED4-0F4A-44B0-9128-3ABB4E73CB49}"/>
    <cellStyle name="Normal 3 6 3 4" xfId="7269" xr:uid="{FDA3FBD6-114A-4265-B44C-429D6C6C9052}"/>
    <cellStyle name="Normal 3 6 4" xfId="6355" xr:uid="{A98D7A8F-E7B0-4539-8438-9D1B9C19C8C0}"/>
    <cellStyle name="Normal 3 6 5" xfId="6135" xr:uid="{07FB594D-B094-4CDD-886F-6C54FC66CC4F}"/>
    <cellStyle name="Normal 3 6 6" xfId="6019" xr:uid="{F0B84AD5-954B-4695-8660-133ADDAF3B36}"/>
    <cellStyle name="Normal 3 6 7" xfId="4837" xr:uid="{10243C44-2355-4EE2-B86F-ADD03B5ACEBD}"/>
    <cellStyle name="Normal 3 7" xfId="5671" xr:uid="{349F3DA9-3CD2-43F8-998E-E1BF975B6827}"/>
    <cellStyle name="Normal 3 7 2" xfId="6050" xr:uid="{BE653AD1-2D1A-4B2C-BF56-968000326902}"/>
    <cellStyle name="Normal 3 7 2 2" xfId="6309" xr:uid="{F4639F9E-5954-4106-9543-9018276DD57B}"/>
    <cellStyle name="Normal 3 7 2 3" xfId="7229" xr:uid="{280972D3-E0D8-49BF-971A-F39B6534A206}"/>
    <cellStyle name="Normal 3 7 3" xfId="6250" xr:uid="{E7222268-952D-4483-B495-906A634B9969}"/>
    <cellStyle name="Normal 3 7 4" xfId="7115" xr:uid="{472F465A-CB51-4356-90BC-8CD66874F533}"/>
    <cellStyle name="Normal 3 7 5" xfId="6290" xr:uid="{3ECD556C-3AD3-46CC-B491-0DE920823FF8}"/>
    <cellStyle name="Normal 3 8" xfId="5543" xr:uid="{D30F9190-21B5-4DB7-BAD4-0C927BB17127}"/>
    <cellStyle name="Normal 3 8 2" xfId="6274" xr:uid="{ED5F1400-9EE5-431F-9458-89E9C3390594}"/>
    <cellStyle name="Normal 3 8 2 2" xfId="6110" xr:uid="{9245F6B9-FDDD-48AF-9A81-994D12D7B393}"/>
    <cellStyle name="Normal 3 8 2 3" xfId="7213" xr:uid="{AD4E18CC-1CC1-4552-B447-331DFA488795}"/>
    <cellStyle name="Normal 3 8 3" xfId="6246" xr:uid="{56E1C2AA-7559-4F4F-B672-9F20E54AC223}"/>
    <cellStyle name="Normal 3 8 4" xfId="7141" xr:uid="{B629FE30-027B-40AA-B983-F0FBF532A4DF}"/>
    <cellStyle name="Normal 3 8 5" xfId="6179" xr:uid="{BCE65E54-E7B3-40DD-87D8-55D9810B06CC}"/>
    <cellStyle name="Normal 3 9" xfId="6364" xr:uid="{A1E0864A-D657-4F14-8CF6-37F6B0281A24}"/>
    <cellStyle name="Normal 3 9 2" xfId="6028" xr:uid="{A43BB1DB-E467-4205-BE61-729B9A742F47}"/>
    <cellStyle name="Normal 3 9 3" xfId="7194" xr:uid="{FF2D8C7B-A6BC-4FF7-900B-52ACCF56364C}"/>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10" xfId="6141" xr:uid="{2A48818B-5DCA-4790-BBE9-DDAA2AE0C69B}"/>
    <cellStyle name="Normal 4 11" xfId="7092" xr:uid="{A5EF9DCF-7EF0-41BB-B0D4-EB508A9EE1A6}"/>
    <cellStyle name="Normal 4 12" xfId="7277" xr:uid="{1DCE5CB8-1CA8-41DA-B5DD-B2D1A81B68A2}"/>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16" xr:uid="{1C74CD2E-D96E-4A5B-8217-A0E4AC799B66}"/>
    <cellStyle name="Normal 4 2 3 2 3" xfId="5516" xr:uid="{C15A6629-9DD9-427B-828F-1C7F92D415F3}"/>
    <cellStyle name="Normal 4 2 3 2 3 2" xfId="5622" xr:uid="{24464DA0-A7D3-44C0-A85A-1A53675EB637}"/>
    <cellStyle name="Normal 4 2 3 3" xfId="4566" xr:uid="{BE4FC7CD-F34D-4F1B-96B8-4C951C03170E}"/>
    <cellStyle name="Normal 4 2 3 3 2" xfId="4717" xr:uid="{6256A3E6-39C9-4080-8DC0-46A31331CFEC}"/>
    <cellStyle name="Normal 4 2 3 4" xfId="4718" xr:uid="{EC4E1FAC-8455-4A0D-BA13-FCB6A66ED7A2}"/>
    <cellStyle name="Normal 4 2 3 5" xfId="4719" xr:uid="{6A6BDF89-CCD2-4F84-9C8E-8989E332EF5B}"/>
    <cellStyle name="Normal 4 2 4" xfId="4280" xr:uid="{933D2E8B-F35F-4CEC-8BF3-B267CDC6D1AD}"/>
    <cellStyle name="Normal 4 2 4 2" xfId="4367" xr:uid="{8D2D2F8C-A8F0-4EFC-9AF4-AB8A005BE5EB}"/>
    <cellStyle name="Normal 4 2 4 2 2" xfId="4633" xr:uid="{EB62EAC3-9A55-4060-94A3-A5C1D56AD26D}"/>
    <cellStyle name="Normal 4 2 4 2 2 2" xfId="7022" xr:uid="{6C411EA7-623E-4B60-88CD-11EE641A4DB4}"/>
    <cellStyle name="Normal 4 2 4 2 2 3" xfId="4720" xr:uid="{9CD98F3F-0C3A-4CF5-9860-251E91C7293B}"/>
    <cellStyle name="Normal 4 2 4 2 3" xfId="4862" xr:uid="{7BAA5CE8-5C12-495C-8460-1391AA25C1D1}"/>
    <cellStyle name="Normal 4 2 4 2 4" xfId="4827" xr:uid="{0DADF790-525E-43E5-B202-2BB6B4AAD426}"/>
    <cellStyle name="Normal 4 2 4 3" xfId="4567" xr:uid="{12E74042-91BB-4385-858A-F89982E395B7}"/>
    <cellStyle name="Normal 4 2 4 3 2" xfId="7006" xr:uid="{310F5046-F7AB-40D3-BE9C-B876C66BE96E}"/>
    <cellStyle name="Normal 4 2 4 3 3" xfId="4790" xr:uid="{1807B6B9-2880-4CF7-A0A2-AF30A1EFAB73}"/>
    <cellStyle name="Normal 4 2 4 4" xfId="4882" xr:uid="{092ACEDF-7C68-4E19-888C-B9FCD4405F1C}"/>
    <cellStyle name="Normal 4 2 5" xfId="3832" xr:uid="{70BC920B-D91C-400D-B6FA-644A94BE5DBD}"/>
    <cellStyle name="Normal 4 2 5 2" xfId="4564" xr:uid="{B037D5CF-1653-4807-8447-A25357AA0F7D}"/>
    <cellStyle name="Normal 4 2 6" xfId="4462" xr:uid="{5C296A04-7651-4B0E-ADBC-C7A7463CC579}"/>
    <cellStyle name="Normal 4 2 7" xfId="5511" xr:uid="{20500C07-33C1-4357-9FC5-AA7C2C49BEDF}"/>
    <cellStyle name="Normal 4 2 8" xfId="5977" xr:uid="{2FD1921D-93BD-42A9-936E-A74A5C683A20}"/>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2 2 2" xfId="6375" xr:uid="{F5E5771B-39BC-4F50-BE95-9EB32AC4A835}"/>
    <cellStyle name="Normal 4 3 2 2 2 3" xfId="6048" xr:uid="{A1E8FBFF-6EFA-42D2-9B43-D2A1CEF725DE}"/>
    <cellStyle name="Normal 4 3 2 2 3" xfId="6072" xr:uid="{B5707BF8-1B13-4B99-BAB6-57D8F65D686B}"/>
    <cellStyle name="Normal 4 3 2 2 4" xfId="6060" xr:uid="{251DD0DE-4DDA-4EEE-BDBA-322768391F00}"/>
    <cellStyle name="Normal 4 3 2 3" xfId="3833" xr:uid="{367E9450-BCFD-4BAF-A1CD-E81F184B25F7}"/>
    <cellStyle name="Normal 4 3 2 3 2" xfId="4565" xr:uid="{0AC64866-36AA-4223-BA37-8045B0BB743C}"/>
    <cellStyle name="Normal 4 3 2 3 2 2" xfId="6348" xr:uid="{007E514E-A538-4CD5-8F6C-6AB460330970}"/>
    <cellStyle name="Normal 4 3 2 3 3" xfId="7036" xr:uid="{4C3D29A0-B7A7-43F2-9617-E11DBD1D2037}"/>
    <cellStyle name="Normal 4 3 2 4" xfId="4471" xr:uid="{BA3B4064-45B1-4E4F-A722-AF57E8085EEC}"/>
    <cellStyle name="Normal 4 3 2 4 2" xfId="7035" xr:uid="{69514834-5386-4228-B1FB-007C244A0F10}"/>
    <cellStyle name="Normal 4 3 2 5" xfId="7066" xr:uid="{DA744EAD-E025-4D11-883F-C0B42C830813}"/>
    <cellStyle name="Normal 4 3 2 6" xfId="7033" xr:uid="{D5847302-C09F-4B0E-ADE7-E30E9964F6A2}"/>
    <cellStyle name="Normal 4 3 3" xfId="698" xr:uid="{A6F6A988-88F5-433F-8444-B0F3E9CF6366}"/>
    <cellStyle name="Normal 4 3 3 2" xfId="4481" xr:uid="{5B660F80-B0D3-4E40-951F-9335BCB6A717}"/>
    <cellStyle name="Normal 4 3 3 2 2" xfId="6993" xr:uid="{0EE376F1-5536-434B-B2B4-8486C58D1819}"/>
    <cellStyle name="Normal 4 3 3 2 2 2" xfId="6101" xr:uid="{975EFE1E-E8D0-4D1F-8410-A56FBBCC6D8C}"/>
    <cellStyle name="Normal 4 3 3 2 3" xfId="7239" xr:uid="{AD4491AB-9888-4E7E-B87E-B7F36126EAB4}"/>
    <cellStyle name="Normal 4 3 3 2 4" xfId="4696" xr:uid="{8D5E120B-86DE-4722-9E15-09FE0C89C50B}"/>
    <cellStyle name="Normal 4 3 3 3" xfId="6315" xr:uid="{53007C86-4111-4D4A-AF3B-6B6D3AF5FDB6}"/>
    <cellStyle name="Normal 4 3 3 4" xfId="7123" xr:uid="{BC48D29D-8D37-47F6-A0BB-60F4D2C11D39}"/>
    <cellStyle name="Normal 4 3 4" xfId="699" xr:uid="{76085EC5-0529-4D74-A1F6-0D35DFA8D307}"/>
    <cellStyle name="Normal 4 3 4 2" xfId="4482" xr:uid="{CA580C14-4467-4359-83FA-4F1DD5AAABF4}"/>
    <cellStyle name="Normal 4 3 4 2 2" xfId="7067" xr:uid="{4BEC9A89-C040-4D54-84C6-3A4F10145473}"/>
    <cellStyle name="Normal 4 3 4 2 3" xfId="6078" xr:uid="{DF306B76-E563-4597-AE08-22A3041BEA75}"/>
    <cellStyle name="Normal 4 3 4 2 4" xfId="6994" xr:uid="{0FE5FEA2-D3A4-45D1-9558-0317F4D7D0D5}"/>
    <cellStyle name="Normal 4 3 4 2 5" xfId="5527" xr:uid="{7084A417-B456-4834-B7C0-852609DC4519}"/>
    <cellStyle name="Normal 4 3 4 3" xfId="6297" xr:uid="{D055FA67-2EFC-4335-B1A6-7F7C8572F5F8}"/>
    <cellStyle name="Normal 4 3 4 4" xfId="6176" xr:uid="{6C08F138-20EF-4C52-98C6-2469113F028F}"/>
    <cellStyle name="Normal 4 3 5" xfId="700" xr:uid="{613935B2-3FB6-45F8-B694-9A869EC89756}"/>
    <cellStyle name="Normal 4 3 5 2" xfId="701" xr:uid="{FFAE1309-1396-492F-923E-2857FD7B2868}"/>
    <cellStyle name="Normal 4 3 5 2 2" xfId="4484" xr:uid="{429D469A-FFF7-4760-B8E0-FED4B6454776}"/>
    <cellStyle name="Normal 4 3 5 2 3" xfId="6029" xr:uid="{B9D0AF11-A872-4B48-9B20-5113A1B5D824}"/>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3 5" xfId="7206" xr:uid="{6A61B800-3B6B-4080-BB0E-46A687451B10}"/>
    <cellStyle name="Normal 4 3 5 4" xfId="4483" xr:uid="{78169C26-7DD3-41A2-97EA-D40F72D6BCDF}"/>
    <cellStyle name="Normal 4 3 5 5" xfId="6164" xr:uid="{230234DA-4024-4D8F-A386-30BB201BA4A0}"/>
    <cellStyle name="Normal 4 3 6" xfId="3739" xr:uid="{4A9B21A2-4506-4379-AA57-ACE1053558F5}"/>
    <cellStyle name="Normal 4 3 6 2" xfId="6323" xr:uid="{F2964CD5-7DC2-4FB0-B6B0-EC3EF116B792}"/>
    <cellStyle name="Normal 4 3 6 3" xfId="7170" xr:uid="{2508C4F5-2510-4DB9-9F8E-FD63B1B6B00A}"/>
    <cellStyle name="Normal 4 3 7" xfId="4470" xr:uid="{0C727DF2-AB80-48D5-A8EC-4339A1A10EFA}"/>
    <cellStyle name="Normal 4 3 7 2" xfId="6325" xr:uid="{52404418-984D-4C28-A71E-6BC42686B30A}"/>
    <cellStyle name="Normal 4 3 7 3" xfId="6991" xr:uid="{8C56F97A-613D-40A7-BF01-CD913722E83F}"/>
    <cellStyle name="Normal 4 3 7 4" xfId="5520" xr:uid="{842A18E5-584D-457F-AA45-0DEC91980DA6}"/>
    <cellStyle name="Normal 4 3 8" xfId="6358" xr:uid="{FFD704A6-DA20-478A-B775-D61C043476EB}"/>
    <cellStyle name="Normal 4 3 9" xfId="7098" xr:uid="{90908543-1614-4D07-9679-3631955DAED9}"/>
    <cellStyle name="Normal 4 4" xfId="3738" xr:uid="{FD6CD9AE-9EA2-45AF-84AA-DCD5B84564E0}"/>
    <cellStyle name="Normal 4 4 2" xfId="4281" xr:uid="{519939FC-48BF-4502-9F01-34B063D97408}"/>
    <cellStyle name="Normal 4 4 2 2" xfId="5515" xr:uid="{37A418CF-A421-4A1F-A845-81FB47997FDF}"/>
    <cellStyle name="Normal 4 4 2 2 2" xfId="6308" xr:uid="{2865E2D2-7226-4484-8D6D-59F143F63B07}"/>
    <cellStyle name="Normal 4 4 2 2 3" xfId="6265" xr:uid="{D3B65B08-1B98-436B-9CB5-2990AA146C86}"/>
    <cellStyle name="Normal 4 4 2 3" xfId="6314" xr:uid="{898EBA55-5924-4A91-97C6-7536AC530D23}"/>
    <cellStyle name="Normal 4 4 2 4" xfId="7130" xr:uid="{DAC671D6-57F8-45BE-909F-8D4C6D4D6A27}"/>
    <cellStyle name="Normal 4 4 3" xfId="4289" xr:uid="{7F601265-33CE-4AF6-82B6-059DD2FD5223}"/>
    <cellStyle name="Normal 4 4 3 2" xfId="4292" xr:uid="{909CF767-204B-4E44-9BFA-FB1069125033}"/>
    <cellStyle name="Normal 4 4 3 2 2" xfId="4576" xr:uid="{4C1C764A-BB28-46A5-9A67-71978DFAA224}"/>
    <cellStyle name="Normal 4 4 3 2 3" xfId="6354" xr:uid="{5D01B8AF-2E2F-47AD-A2C5-2DBE83D88F51}"/>
    <cellStyle name="Normal 4 4 3 3" xfId="4291" xr:uid="{0F103A15-E93B-4C21-AC40-646E3DE665EB}"/>
    <cellStyle name="Normal 4 4 3 3 2" xfId="4575" xr:uid="{5FFF2FFC-0728-4DD7-9FFB-74ADB220EDEF}"/>
    <cellStyle name="Normal 4 4 3 3 3" xfId="7180" xr:uid="{65CFD6F6-B659-426A-A4B1-E82AF9546684}"/>
    <cellStyle name="Normal 4 4 3 4" xfId="4574" xr:uid="{F3E0BD76-270D-4E8D-B6A2-253FD907BB97}"/>
    <cellStyle name="Normal 4 4 3 5" xfId="6055" xr:uid="{D3793EBD-12E5-463A-B9F7-1DA109BA43EA}"/>
    <cellStyle name="Normal 4 4 4" xfId="4561" xr:uid="{3A9A3331-9BF1-4DCF-85E3-748C1D853E82}"/>
    <cellStyle name="Normal 4 4 4 2" xfId="5528" xr:uid="{96885B03-ACBE-42A3-A601-C13767B9C8D6}"/>
    <cellStyle name="Normal 4 4 4 3" xfId="4915" xr:uid="{01B17749-B2FA-4CDC-A56C-CF2C02A011DA}"/>
    <cellStyle name="Normal 4 4 5" xfId="5517" xr:uid="{73826444-6ACF-4658-B8A3-FF12B7718311}"/>
    <cellStyle name="Normal 4 4 5 2" xfId="6134" xr:uid="{72120E2C-DF75-4012-931E-C5F5387BBBA2}"/>
    <cellStyle name="Normal 4 4 6" xfId="7104" xr:uid="{781ABFE3-81BA-4A29-8F98-C31A46122CDF}"/>
    <cellStyle name="Normal 4 5" xfId="4282" xr:uid="{735E6A23-D671-4577-A705-A9F7852FEBFD}"/>
    <cellStyle name="Normal 4 5 2" xfId="4366" xr:uid="{3BCD95E6-252B-462D-A118-1DE89920E7B6}"/>
    <cellStyle name="Normal 4 5 2 2" xfId="4632" xr:uid="{AD0085F5-EC9C-4E68-AF0A-111682DD4B45}"/>
    <cellStyle name="Normal 4 5 2 2 2" xfId="7028" xr:uid="{628A341E-BCA8-4357-BEE8-9740C37AC05C}"/>
    <cellStyle name="Normal 4 5 2 3" xfId="6156" xr:uid="{2A03B706-80EB-46E1-BBA7-1AA1276EB36D}"/>
    <cellStyle name="Normal 4 5 3" xfId="4568" xr:uid="{86558DCE-DEA7-47BE-A43C-EED41F2B707A}"/>
    <cellStyle name="Normal 4 5 3 2" xfId="6249" xr:uid="{DD24961F-FC18-46EC-8195-4F42E99CA855}"/>
    <cellStyle name="Normal 4 5 4" xfId="6368" xr:uid="{686D38E6-6682-40D7-A7F4-8F49BD1BDDC4}"/>
    <cellStyle name="Normal 4 6" xfId="4283" xr:uid="{1D8DA045-839C-41B6-BEC6-3DC2152FA4E9}"/>
    <cellStyle name="Normal 4 6 2" xfId="4569" xr:uid="{F9B28D9E-2C68-4CA4-B1A0-B710EAD477F0}"/>
    <cellStyle name="Normal 4 6 2 2" xfId="5996" xr:uid="{2119DD2D-CABF-4B14-8F47-E43056A13D42}"/>
    <cellStyle name="Normal 4 6 2 3" xfId="6273" xr:uid="{3CFE39F8-60C1-4B4D-BBAA-3FAC54147E64}"/>
    <cellStyle name="Normal 4 6 3" xfId="6001" xr:uid="{36EF731F-EDEC-44E7-B5AB-0B7712E76DC2}"/>
    <cellStyle name="Normal 4 6 4" xfId="6284" xr:uid="{1CB95BFA-E250-4A7D-A99C-5F9D18402EFF}"/>
    <cellStyle name="Normal 4 7" xfId="3741" xr:uid="{57D46B52-E1B9-4694-AC40-516C5A9887A4}"/>
    <cellStyle name="Normal 4 7 2" xfId="6113" xr:uid="{3C81A898-B7EA-49E0-B570-6C3EA75727BE}"/>
    <cellStyle name="Normal 4 7 3" xfId="7196" xr:uid="{06D3CDA5-CE9C-450E-85C1-77DA0B98B2F7}"/>
    <cellStyle name="Normal 4 8" xfId="5510" xr:uid="{F82D060C-0A04-4B3E-B2AE-710B21C13750}"/>
    <cellStyle name="Normal 4 8 2" xfId="6353" xr:uid="{217873D1-4E45-4B2C-9C77-F9A9662A26E0}"/>
    <cellStyle name="Normal 4 8 3" xfId="7160" xr:uid="{8C6BC785-5575-4800-A68C-FBFDBAFE9A9E}"/>
    <cellStyle name="Normal 4 9" xfId="6195" xr:uid="{CC78D4CB-E77E-4374-B36F-02315065D118}"/>
    <cellStyle name="Normal 4 9 2" xfId="7266" xr:uid="{E236F7CB-076F-48F6-A61E-DBF440B5044A}"/>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42" xr:uid="{B9C53130-54A6-4DA1-B01D-8CEDB79CE75B}"/>
    <cellStyle name="Normal 45 2" xfId="5491" xr:uid="{32A30F4E-9BBB-4885-A650-25835522F958}"/>
    <cellStyle name="Normal 45 2 2" xfId="7265" xr:uid="{675215EA-457A-4CA7-A635-DE84DA2EFF56}"/>
    <cellStyle name="Normal 45 3" xfId="5490" xr:uid="{0B9DE2FF-8F81-4B51-8445-362D7DCF7D9F}"/>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49" xr:uid="{5E63F457-7399-4C33-99DC-90A4950A1584}"/>
    <cellStyle name="Normal 5 11 2 3" xfId="719" xr:uid="{93DBB0A2-9071-4521-96E9-91216CDBCE00}"/>
    <cellStyle name="Normal 5 11 2 4" xfId="720" xr:uid="{5D471D7D-93B5-452F-8171-58181BA685F1}"/>
    <cellStyle name="Normal 5 11 3" xfId="721" xr:uid="{902F766F-FD29-47B4-80F0-DBFDE7101F20}"/>
    <cellStyle name="Normal 5 11 3 2" xfId="5507" xr:uid="{2AF08D63-BDE3-48EA-B68C-72B98F66BCA8}"/>
    <cellStyle name="Normal 5 11 4" xfId="722" xr:uid="{808FA53A-B689-4E59-8801-716276933DAC}"/>
    <cellStyle name="Normal 5 11 4 2" xfId="4791" xr:uid="{0853C7D5-E120-41D5-8F06-FC5F3BA7D371}"/>
    <cellStyle name="Normal 5 11 4 3" xfId="4850" xr:uid="{4A9DD3B9-261C-4DFB-BAB8-3F73849A6738}"/>
    <cellStyle name="Normal 5 11 4 4" xfId="4820" xr:uid="{DBDDB3C6-02D3-4E5E-B633-F2C154BE6CAF}"/>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25" xr:uid="{AFA3BDE1-4A41-4BE1-A47A-070D4E0A2C34}"/>
    <cellStyle name="Normal 5 19" xfId="7276" xr:uid="{98BF60AF-4635-4B44-9C94-FA7C75D94018}"/>
    <cellStyle name="Normal 5 2" xfId="71" xr:uid="{5FD15914-3F03-4756-83EA-A0A5DDC3F081}"/>
    <cellStyle name="Normal 5 2 2" xfId="3731" xr:uid="{84FC1069-AC15-48C7-8402-933A81DDC88B}"/>
    <cellStyle name="Normal 5 2 2 10" xfId="4669" xr:uid="{5AE42155-5BC9-4D3F-8071-8B74684F4BC4}"/>
    <cellStyle name="Normal 5 2 2 2" xfId="4554" xr:uid="{0D7F9483-26FB-4016-8F36-C10FFEDAF706}"/>
    <cellStyle name="Normal 5 2 2 2 2" xfId="4671" xr:uid="{B13055EE-BC06-4CC6-906B-311C9C3D9C26}"/>
    <cellStyle name="Normal 5 2 2 2 2 2" xfId="4672" xr:uid="{E36C63C2-0DE9-440B-8DE5-9A76C37833FA}"/>
    <cellStyle name="Normal 5 2 2 2 2 3" xfId="5899" xr:uid="{B0B9DB73-A176-4D6B-B551-825E2F7DB69A}"/>
    <cellStyle name="Normal 5 2 2 2 3" xfId="4673" xr:uid="{D9F8DF17-06A4-41B4-B444-ACAE293F250C}"/>
    <cellStyle name="Normal 5 2 2 2 4" xfId="4840" xr:uid="{3F0117EC-66F9-424A-8FD8-04E4CE75B476}"/>
    <cellStyle name="Normal 5 2 2 2 5" xfId="5468" xr:uid="{76E11656-FD1D-440E-B51E-E53D62B470BE}"/>
    <cellStyle name="Normal 5 2 2 2 6" xfId="4670" xr:uid="{F37890D6-138D-441B-8CA6-6416E0F0837A}"/>
    <cellStyle name="Normal 5 2 2 3" xfId="4674" xr:uid="{7B7D7C3E-3333-481F-AA0D-92F93A601483}"/>
    <cellStyle name="Normal 5 2 2 3 2" xfId="4675" xr:uid="{5709DE40-C0C7-40CC-BF33-6D49E9B0FFDA}"/>
    <cellStyle name="Normal 5 2 2 3 3" xfId="5733" xr:uid="{144C29AE-87B7-45D4-AD34-F0C92AA0280D}"/>
    <cellStyle name="Normal 5 2 2 4" xfId="4676" xr:uid="{A03E4F03-26D7-4AF7-93E0-85B08660FA4E}"/>
    <cellStyle name="Normal 5 2 2 5" xfId="4689" xr:uid="{E1B43A71-9951-4A0B-BBE8-9568AEF0164A}"/>
    <cellStyle name="Normal 5 2 2 6" xfId="4810" xr:uid="{EBE518D5-27EF-487C-8BC0-F79793614DEA}"/>
    <cellStyle name="Normal 5 2 2 7" xfId="5496" xr:uid="{F5EEF95A-28F1-4E40-ADE2-86C33F8EFD9E}"/>
    <cellStyle name="Normal 5 2 2 8" xfId="5536" xr:uid="{99B27873-60EA-4562-A21A-8C6223936EC0}"/>
    <cellStyle name="Normal 5 2 2 9" xfId="5532" xr:uid="{3F909D13-3BE1-4BD9-A114-89EBFEB61911}"/>
    <cellStyle name="Normal 5 2 3" xfId="4379" xr:uid="{3D93D95F-1BD9-416C-9A99-DD561FAA9933}"/>
    <cellStyle name="Normal 5 2 3 10" xfId="4677" xr:uid="{6AE8F67A-14D0-4332-B7D5-88ED53E2C126}"/>
    <cellStyle name="Normal 5 2 3 2" xfId="4645" xr:uid="{76A8864A-5186-4FC7-A979-D53475351AAC}"/>
    <cellStyle name="Normal 5 2 3 2 2" xfId="4679" xr:uid="{F5727DE9-ABB7-4809-93AF-F84CA133B7ED}"/>
    <cellStyle name="Normal 5 2 3 2 2 2" xfId="5958" xr:uid="{76FC34CB-5D16-4245-87CE-50DE13A13F56}"/>
    <cellStyle name="Normal 5 2 3 2 3" xfId="4775" xr:uid="{4323E26E-93C2-44D1-ACAF-69CDE1FDAEC9}"/>
    <cellStyle name="Normal 5 2 3 2 3 2" xfId="5540" xr:uid="{456BBFD8-9E77-4CE6-94A9-B080A9F9E66B}"/>
    <cellStyle name="Normal 5 2 3 2 4" xfId="5469" xr:uid="{32ACB7EB-18AF-4B0B-A8A4-6454E1659D28}"/>
    <cellStyle name="Normal 5 2 3 2 4 2" xfId="5539" xr:uid="{29349BAE-39F9-4453-8E2F-370ECEDC89FB}"/>
    <cellStyle name="Normal 5 2 3 2 5" xfId="7023" xr:uid="{0CD2D9C3-4B97-419E-93A9-AEB4E4C136B9}"/>
    <cellStyle name="Normal 5 2 3 2 6" xfId="4678" xr:uid="{36612BB3-AAE8-43AA-B084-4FE4643EB17D}"/>
    <cellStyle name="Normal 5 2 3 3" xfId="4680" xr:uid="{C5729AA4-E24D-4F2E-9392-B988D27C1482}"/>
    <cellStyle name="Normal 5 2 3 3 2" xfId="4910" xr:uid="{5DF1630D-5F12-43D6-A2B1-D357CCBE79AA}"/>
    <cellStyle name="Normal 5 2 3 3 3" xfId="5791" xr:uid="{A158F54B-7F1C-47AF-B30C-4786A7A64C90}"/>
    <cellStyle name="Normal 5 2 3 4" xfId="4695" xr:uid="{999355C2-3A92-4C58-9E67-6895A1BC53E2}"/>
    <cellStyle name="Normal 5 2 3 4 2" xfId="4883" xr:uid="{0F09D7C3-48BF-4B1C-A8C7-849D86F88770}"/>
    <cellStyle name="Normal 5 2 3 5" xfId="4811" xr:uid="{CEC45D98-4713-4792-BA27-C970E0EB7E36}"/>
    <cellStyle name="Normal 5 2 3 6" xfId="5488" xr:uid="{E20B3844-E15A-4B80-8DA3-9B32331020A8}"/>
    <cellStyle name="Normal 5 2 3 7" xfId="5497" xr:uid="{483D5C78-FBF5-457A-9584-39037C338B98}"/>
    <cellStyle name="Normal 5 2 3 8" xfId="5537" xr:uid="{023D999D-5876-4EEF-870C-F6BF4ADF5920}"/>
    <cellStyle name="Normal 5 2 3 9" xfId="5533" xr:uid="{6D74653F-95C2-41EB-B463-923B51582921}"/>
    <cellStyle name="Normal 5 2 4" xfId="4463" xr:uid="{3BDC48C5-D13C-4EC2-B528-694BF8E816E1}"/>
    <cellStyle name="Normal 5 2 4 2" xfId="4682" xr:uid="{5607893D-C1AA-48BB-8F3C-B492BCC6BDB7}"/>
    <cellStyle name="Normal 5 2 4 2 2" xfId="5846" xr:uid="{6C145D42-A9DC-4A33-889A-9EA39ED319B0}"/>
    <cellStyle name="Normal 5 2 4 3" xfId="5580" xr:uid="{E6E958D6-1990-46F4-AC03-7CFB636036A7}"/>
    <cellStyle name="Normal 5 2 4 4" xfId="4681" xr:uid="{7D7943A1-765A-4DF6-A7EE-7F222CFE2C05}"/>
    <cellStyle name="Normal 5 2 5" xfId="4683" xr:uid="{7C8DBB53-AA4C-439B-B61B-3CAB5E5A0B96}"/>
    <cellStyle name="Normal 5 2 5 2" xfId="5675" xr:uid="{D10A2641-4A17-441C-8C9D-FDD51C1260F0}"/>
    <cellStyle name="Normal 5 2 6" xfId="4668" xr:uid="{37996C76-7F5C-47DB-B412-1516CA0F6043}"/>
    <cellStyle name="Normal 5 2 7" xfId="5978" xr:uid="{8CBBCE8A-1894-47BE-AF26-68229279D648}"/>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2 3 2" xfId="6479" xr:uid="{AE9D9C03-6CEE-47A9-81A7-11EF84AFE556}"/>
    <cellStyle name="Normal 5 4 2 2 2 2 2 4" xfId="6480" xr:uid="{8FBFEB93-EE5B-4DE9-9C35-A237B8583931}"/>
    <cellStyle name="Normal 5 4 2 2 2 2 3" xfId="744" xr:uid="{AED566FA-AACB-4517-9293-AB0B3FB94D28}"/>
    <cellStyle name="Normal 5 4 2 2 2 2 3 2" xfId="3837" xr:uid="{2A5B2909-021C-4CBD-AA9E-C629280E95BE}"/>
    <cellStyle name="Normal 5 4 2 2 2 2 4" xfId="745" xr:uid="{331953F3-76AE-448B-8D32-2F3D301F7F9B}"/>
    <cellStyle name="Normal 5 4 2 2 2 2 4 2" xfId="6481" xr:uid="{60A70BBC-CEBC-4AAE-A846-E55A284696F9}"/>
    <cellStyle name="Normal 5 4 2 2 2 2 5" xfId="6482" xr:uid="{53BC2171-E843-4E59-89C4-6E3DBBAB1FE2}"/>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3 2" xfId="6483" xr:uid="{DB9E22B5-DD97-416F-8ABE-83D61CEAC0C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5 2" xfId="6484" xr:uid="{30E956B3-E91E-4F47-BE35-D74B01A0FD16}"/>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2 3 2" xfId="6485" xr:uid="{9D1B334D-8F70-488B-85AD-A5E1F4E27C66}"/>
    <cellStyle name="Normal 5 4 2 2 3 2 2 4" xfId="6486" xr:uid="{1A40A160-9D28-4403-8AE3-D9E45488E05B}"/>
    <cellStyle name="Normal 5 4 2 2 3 2 3" xfId="756" xr:uid="{4D114BF3-04C5-4BE4-A654-C0B93B9DA296}"/>
    <cellStyle name="Normal 5 4 2 2 3 2 3 2" xfId="3843" xr:uid="{B7069CE7-B00E-4CDB-98E1-226799155402}"/>
    <cellStyle name="Normal 5 4 2 2 3 2 4" xfId="757" xr:uid="{B6964DD9-F9A8-4C32-8D17-D84A341ECAB0}"/>
    <cellStyle name="Normal 5 4 2 2 3 2 4 2" xfId="6487" xr:uid="{8EB7BDDC-463A-4967-BE82-008235AF531E}"/>
    <cellStyle name="Normal 5 4 2 2 3 2 5" xfId="6488" xr:uid="{61F99D0E-4E26-46DE-8B69-BFEB9DE307D9}"/>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3 3 2" xfId="6489" xr:uid="{424F7EFD-460D-413E-A66F-72CBEE29C3F3}"/>
    <cellStyle name="Normal 5 4 2 2 3 3 4" xfId="6490" xr:uid="{B43E4A34-54C6-4729-ABD8-4D2E6CB26261}"/>
    <cellStyle name="Normal 5 4 2 2 3 4" xfId="759" xr:uid="{03CC9877-9377-428E-8131-9EDCA68BBF28}"/>
    <cellStyle name="Normal 5 4 2 2 3 4 2" xfId="3847" xr:uid="{F766EDB5-51D2-4FE4-8AF3-C6FCB41C89E6}"/>
    <cellStyle name="Normal 5 4 2 2 3 5" xfId="760" xr:uid="{E1D61DDF-4705-4E98-91C0-3A83D90DCCEE}"/>
    <cellStyle name="Normal 5 4 2 2 3 5 2" xfId="6491" xr:uid="{70EEEBFA-41E3-4098-ACE7-BA82D42FD6E2}"/>
    <cellStyle name="Normal 5 4 2 2 3 6" xfId="6492" xr:uid="{8C433315-29BA-4E39-A290-EF7CCB55C224}"/>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2 3 2" xfId="6493" xr:uid="{ADD8EDA9-E8FA-4086-9FFF-88EB05E2FF0C}"/>
    <cellStyle name="Normal 5 4 2 2 4 2 4" xfId="6494" xr:uid="{BE952A90-CB94-4619-8CD7-31BAE0915B72}"/>
    <cellStyle name="Normal 5 4 2 2 4 3" xfId="763" xr:uid="{52CCA48B-77DF-45C9-A385-DBCABF8CBDBB}"/>
    <cellStyle name="Normal 5 4 2 2 4 3 2" xfId="3851" xr:uid="{F9B43A8C-4A95-419D-BC80-6A153FC2A904}"/>
    <cellStyle name="Normal 5 4 2 2 4 4" xfId="764" xr:uid="{357CEEBA-A2F6-4604-BF14-81A65D544448}"/>
    <cellStyle name="Normal 5 4 2 2 4 4 2" xfId="6495" xr:uid="{2591BE73-2745-4F4D-8EF2-5F86BB50970D}"/>
    <cellStyle name="Normal 5 4 2 2 4 5" xfId="6496" xr:uid="{196F74C0-28C4-4147-8A17-E6AD64025E8D}"/>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3 2" xfId="6497" xr:uid="{055300CE-A4BF-4903-A3B0-C41E79DDA2E3}"/>
    <cellStyle name="Normal 5 4 2 2 5 4" xfId="768" xr:uid="{B67AB181-3CD3-4727-82B6-7EE10BD76186}"/>
    <cellStyle name="Normal 5 4 2 2 6" xfId="769" xr:uid="{6A8BD8C2-5928-4641-8165-C9FAA2DD54A4}"/>
    <cellStyle name="Normal 5 4 2 2 6 2" xfId="3853" xr:uid="{4236472F-32BA-49D8-B9CA-B1B0A5AF63E3}"/>
    <cellStyle name="Normal 5 4 2 2 6 3" xfId="7270" xr:uid="{63D30A75-6AF3-456C-AE82-2C8846ACD6BF}"/>
    <cellStyle name="Normal 5 4 2 2 7" xfId="770" xr:uid="{126A4A67-559C-4606-BB97-63481F17DE66}"/>
    <cellStyle name="Normal 5 4 2 2 7 2" xfId="6498" xr:uid="{36A6E676-7101-4CF2-AB72-6C4F28418D13}"/>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2 3 2" xfId="6499" xr:uid="{BC79E001-8300-4538-B72E-0F3C84D6DB9A}"/>
    <cellStyle name="Normal 5 4 2 3 2 2 4" xfId="6500" xr:uid="{0557E104-C804-4B6E-8D4F-C5FF30650F6D}"/>
    <cellStyle name="Normal 5 4 2 3 2 3" xfId="775" xr:uid="{DA8DBF0A-CEF2-4D14-800F-506B672DB361}"/>
    <cellStyle name="Normal 5 4 2 3 2 3 2" xfId="3857" xr:uid="{067944FA-D61D-4B87-9C5A-B8C189450DBC}"/>
    <cellStyle name="Normal 5 4 2 3 2 4" xfId="776" xr:uid="{D99964CB-8CEF-4E6C-B543-A9C2A3CD73C7}"/>
    <cellStyle name="Normal 5 4 2 3 2 4 2" xfId="6501" xr:uid="{A4F67BB0-9576-4F4F-B9FC-860F6635FF18}"/>
    <cellStyle name="Normal 5 4 2 3 2 5" xfId="6502" xr:uid="{D597035C-72F5-4E1C-9E89-0AFC68A122D8}"/>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3 2" xfId="6503" xr:uid="{1A4B676D-054E-45EC-8892-2FFB0A4DFA9B}"/>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5 2" xfId="6504" xr:uid="{A2F1A72F-20EA-4C25-8AF8-9DEBD0803226}"/>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2 3 2" xfId="6505" xr:uid="{BA9A16FC-CE12-493B-956B-B0104BE1F050}"/>
    <cellStyle name="Normal 5 4 2 4 2 2 4" xfId="6506" xr:uid="{EF85AE3A-0793-4619-97B8-742EA1FC5DA0}"/>
    <cellStyle name="Normal 5 4 2 4 2 3" xfId="787" xr:uid="{DF09DAB7-53D5-4C60-A32F-BBD54DF88E7E}"/>
    <cellStyle name="Normal 5 4 2 4 2 3 2" xfId="3863" xr:uid="{18D13360-97D4-42A0-A268-8B8C6D4E9718}"/>
    <cellStyle name="Normal 5 4 2 4 2 4" xfId="788" xr:uid="{A28B7674-FE61-43D2-A982-3011D023EDEF}"/>
    <cellStyle name="Normal 5 4 2 4 2 4 2" xfId="6507" xr:uid="{EFA4D383-E244-4B08-B4C6-80087DA7BDD1}"/>
    <cellStyle name="Normal 5 4 2 4 2 5" xfId="6508" xr:uid="{D434AD93-2EC1-4461-8EC1-34398A8011B9}"/>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3 3 2" xfId="6509" xr:uid="{FBFA2B2B-E060-430F-A945-F148A477ECB1}"/>
    <cellStyle name="Normal 5 4 2 4 3 4" xfId="6510" xr:uid="{D6B9E7DC-9B2A-477B-814D-DA66AE62F4DE}"/>
    <cellStyle name="Normal 5 4 2 4 4" xfId="790" xr:uid="{E60C604A-3AC5-4549-9F3E-7990C13FB880}"/>
    <cellStyle name="Normal 5 4 2 4 4 2" xfId="3867" xr:uid="{B8FB0F7E-B763-48A0-8EF3-B8668FCE2B59}"/>
    <cellStyle name="Normal 5 4 2 4 5" xfId="791" xr:uid="{FC5742BA-2885-47A3-ABAB-84414684E773}"/>
    <cellStyle name="Normal 5 4 2 4 5 2" xfId="6511" xr:uid="{18651F6B-31AC-48FE-A175-E454CA38FA83}"/>
    <cellStyle name="Normal 5 4 2 4 6" xfId="6512" xr:uid="{488C499B-44CB-4FAD-A6B6-01AC2A8D52FF}"/>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2 3 2" xfId="6513" xr:uid="{EAA9F20D-BCEE-4DE2-B99E-5C12E7DC3E68}"/>
    <cellStyle name="Normal 5 4 2 5 2 4" xfId="6514" xr:uid="{CE9C365F-CE09-4C51-B77C-986662A80534}"/>
    <cellStyle name="Normal 5 4 2 5 3" xfId="794" xr:uid="{2ED082C2-7C43-40CE-95F7-76D34E5CF0D8}"/>
    <cellStyle name="Normal 5 4 2 5 3 2" xfId="3871" xr:uid="{E06EDC60-5286-42DC-8E5E-81486F67261A}"/>
    <cellStyle name="Normal 5 4 2 5 4" xfId="795" xr:uid="{18041A01-BC26-4B49-AF1A-F6A989AB7E59}"/>
    <cellStyle name="Normal 5 4 2 5 4 2" xfId="6515" xr:uid="{E6EAFFBE-E058-4E28-8846-E3FE2C726413}"/>
    <cellStyle name="Normal 5 4 2 5 5" xfId="6516" xr:uid="{E601F4D5-B318-43AF-AF22-3DB32DF51C87}"/>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3 2" xfId="6517" xr:uid="{F637BA99-69E1-41C3-8FAE-58745C7B81D8}"/>
    <cellStyle name="Normal 5 4 2 6 4" xfId="799" xr:uid="{DA659F9C-3910-4BAD-9764-65107E06111A}"/>
    <cellStyle name="Normal 5 4 2 6 4 2" xfId="4798" xr:uid="{356205F8-F14D-4474-B404-E4D565AE6BB2}"/>
    <cellStyle name="Normal 5 4 2 6 4 3" xfId="4851" xr:uid="{50BF5A58-330D-493B-968C-0E42B8253223}"/>
    <cellStyle name="Normal 5 4 2 6 4 4" xfId="4825" xr:uid="{DA1AA47E-BDBB-49AA-A4CD-0F19E0676DA8}"/>
    <cellStyle name="Normal 5 4 2 7" xfId="800" xr:uid="{5498FB7C-32D3-412A-B9D3-FACDB96EB108}"/>
    <cellStyle name="Normal 5 4 2 7 2" xfId="3873" xr:uid="{619D0A16-FAFE-4610-B636-E0376ABD3C54}"/>
    <cellStyle name="Normal 5 4 2 8" xfId="801" xr:uid="{CB579922-402C-4D41-8444-BFA2F3BDB993}"/>
    <cellStyle name="Normal 5 4 2 8 2" xfId="6518" xr:uid="{27177F15-9693-4669-8BF7-AC25E52C0380}"/>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2 3 2" xfId="6519" xr:uid="{B6D46719-1746-42E7-89E7-1BF4A6738D85}"/>
    <cellStyle name="Normal 5 4 3 2 2 2 4" xfId="6520" xr:uid="{6FE9601B-6A8B-4C14-8A15-056F4DA1285F}"/>
    <cellStyle name="Normal 5 4 3 2 2 3" xfId="807" xr:uid="{F3C31E56-10DD-4A45-9C2C-4885002C2C64}"/>
    <cellStyle name="Normal 5 4 3 2 2 3 2" xfId="3877" xr:uid="{C06AAA87-6A54-451C-BF43-276C86BBF9F9}"/>
    <cellStyle name="Normal 5 4 3 2 2 4" xfId="808" xr:uid="{AF8959C7-F0E9-4ED9-B120-ADC608522834}"/>
    <cellStyle name="Normal 5 4 3 2 2 4 2" xfId="6521" xr:uid="{51060D96-3841-45DA-AA8C-E40BD88C588E}"/>
    <cellStyle name="Normal 5 4 3 2 2 5" xfId="6522" xr:uid="{DFA1E1ED-2F92-4A57-8412-DB6B360F303E}"/>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3 2" xfId="6523" xr:uid="{59A07636-FA5D-4D60-9D3C-22D15FA971EA}"/>
    <cellStyle name="Normal 5 4 3 2 3 4" xfId="812" xr:uid="{1350279F-9991-4E29-A456-76A72FCB54F7}"/>
    <cellStyle name="Normal 5 4 3 2 4" xfId="813" xr:uid="{2A3A4412-BE29-4C3E-9F53-070E2AD982FD}"/>
    <cellStyle name="Normal 5 4 3 2 4 2" xfId="3879" xr:uid="{89CEFCFE-4617-4184-986F-D5F6C5A881EC}"/>
    <cellStyle name="Normal 5 4 3 2 4 3" xfId="7267" xr:uid="{DC26BEE3-4789-4441-B713-BE88BEB7162C}"/>
    <cellStyle name="Normal 5 4 3 2 5" xfId="814" xr:uid="{38B0AF55-8153-4DCE-9349-2AB62F1B5BA8}"/>
    <cellStyle name="Normal 5 4 3 2 5 2" xfId="6524" xr:uid="{957C4F0C-5768-4DFA-B7FA-F628B0755983}"/>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2 3 2" xfId="6525" xr:uid="{9B1FA0BA-4403-43F1-BA52-AD8BEBD9F8E8}"/>
    <cellStyle name="Normal 5 4 3 3 2 2 4" xfId="6526" xr:uid="{634536AD-DB8F-4112-99F8-B30FEFE9FB98}"/>
    <cellStyle name="Normal 5 4 3 3 2 3" xfId="819" xr:uid="{709EB52D-C5D5-4E29-A720-6E4B379E52AF}"/>
    <cellStyle name="Normal 5 4 3 3 2 3 2" xfId="3883" xr:uid="{6C506B86-EB84-402C-BC55-0AF44E8A26B2}"/>
    <cellStyle name="Normal 5 4 3 3 2 4" xfId="820" xr:uid="{83C26580-8DD2-491C-AD4B-596F0154B27C}"/>
    <cellStyle name="Normal 5 4 3 3 2 4 2" xfId="6527" xr:uid="{7F0D71F1-C88B-470D-8B1C-2789D22DFE8D}"/>
    <cellStyle name="Normal 5 4 3 3 2 5" xfId="6528" xr:uid="{98D825EE-D6EE-46B6-8436-0F3AA72BB4EE}"/>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3 3 2" xfId="6529" xr:uid="{B78F3B33-CE3C-4C58-B592-DC4DC080D38B}"/>
    <cellStyle name="Normal 5 4 3 3 3 4" xfId="6530" xr:uid="{487CE93F-C139-405F-A64C-450026ACE40C}"/>
    <cellStyle name="Normal 5 4 3 3 4" xfId="822" xr:uid="{42C9B9DD-2D17-4478-B01A-DA3EA6CC8205}"/>
    <cellStyle name="Normal 5 4 3 3 4 2" xfId="3887" xr:uid="{2ED87BE3-00E9-4D86-AF26-8DC88DF5F61B}"/>
    <cellStyle name="Normal 5 4 3 3 5" xfId="823" xr:uid="{75A4C8DF-8C26-40BD-AA15-0344161EF27C}"/>
    <cellStyle name="Normal 5 4 3 3 5 2" xfId="6531" xr:uid="{23AEAA51-8A22-4203-9B71-AF4876EC124C}"/>
    <cellStyle name="Normal 5 4 3 3 6" xfId="6532" xr:uid="{B484FA20-2A0C-4AE0-989D-239DD1B639F1}"/>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2 3 2" xfId="6533" xr:uid="{683910D8-FD55-4F45-82CE-CE69FEE106DB}"/>
    <cellStyle name="Normal 5 4 3 4 2 4" xfId="6534" xr:uid="{D95FCDD6-BBF5-4850-B664-658DCAC6E023}"/>
    <cellStyle name="Normal 5 4 3 4 3" xfId="826" xr:uid="{31DE4FF8-0836-4F87-B5A2-F87581FAF79F}"/>
    <cellStyle name="Normal 5 4 3 4 3 2" xfId="3891" xr:uid="{A9897F4E-F45B-4BBC-B508-964D265D6046}"/>
    <cellStyle name="Normal 5 4 3 4 4" xfId="827" xr:uid="{E2AA44C5-C1A4-4DE8-BA37-CC9C50D9DF24}"/>
    <cellStyle name="Normal 5 4 3 4 4 2" xfId="6535" xr:uid="{E28FD3A4-D40C-42BB-9FE7-A193B710C7F5}"/>
    <cellStyle name="Normal 5 4 3 4 5" xfId="6536" xr:uid="{3C800981-8B6E-4480-8717-C54A611CEBF3}"/>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3 2" xfId="6537" xr:uid="{DF550CA6-AC1D-4F9C-A920-22760A6E22B7}"/>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7 2" xfId="6538" xr:uid="{291D1CBB-1239-4D84-BC75-1F8A70FC6EA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3 2" xfId="6539" xr:uid="{519A34D0-AA57-4929-8071-AD5EE9C42673}"/>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4 2" xfId="6540" xr:uid="{7B0DD9F9-545C-41DE-B65D-4091CE7C40C8}"/>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3 2" xfId="6541" xr:uid="{382DDC7C-6FEB-4947-8EE0-59DC6B6B13CC}"/>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4 5" xfId="7262" xr:uid="{2339EE1B-A98D-44CF-99E5-7AFCBF62F3E6}"/>
    <cellStyle name="Normal 5 4 4 5" xfId="852" xr:uid="{489E6B3D-E185-4A11-8C73-3FFC40F8A126}"/>
    <cellStyle name="Normal 5 4 4 5 2" xfId="6542" xr:uid="{32F5FF64-8B7A-4F3E-9A3C-92801952779E}"/>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2 3 2" xfId="6543" xr:uid="{FF846BE1-2B1A-493F-96D2-9134F15544C8}"/>
    <cellStyle name="Normal 5 4 5 2 2 4" xfId="6544" xr:uid="{057731C6-97F0-4B73-91EC-B52D1C963F86}"/>
    <cellStyle name="Normal 5 4 5 2 3" xfId="858" xr:uid="{8E1299FF-6747-4C44-BAF6-1FD00EE906C1}"/>
    <cellStyle name="Normal 5 4 5 2 3 2" xfId="3900" xr:uid="{4F04B926-113C-48B3-8CD9-88539045E0CD}"/>
    <cellStyle name="Normal 5 4 5 2 4" xfId="859" xr:uid="{32F32EED-6AA8-4A5D-A982-DB4D7A3E85D1}"/>
    <cellStyle name="Normal 5 4 5 2 4 2" xfId="6545" xr:uid="{88A9E336-DDFE-43E1-AAF8-6D82DD43377E}"/>
    <cellStyle name="Normal 5 4 5 2 5" xfId="6546" xr:uid="{03A3C776-8655-4521-987D-23818709D979}"/>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3 2" xfId="6547" xr:uid="{8A8D9F1A-B99E-4034-BAE6-782C0CF95BC2}"/>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5 2" xfId="6548" xr:uid="{153BBB76-1EC7-4076-B231-0DAE50201150}"/>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3 2" xfId="6549" xr:uid="{CF2A5B37-F96C-4DD5-9551-010CBF678B15}"/>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4 2" xfId="6550" xr:uid="{63E4BEE6-EBA0-4EFF-A0ED-DF3FC1A63BD1}"/>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3 2" xfId="6551" xr:uid="{D7643C0D-0D20-4AFE-B0AF-63111A439C38}"/>
    <cellStyle name="Normal 5 4 7 4" xfId="878" xr:uid="{D536BF0B-D624-4ECE-ACFE-72D47054A85A}"/>
    <cellStyle name="Normal 5 4 7 4 2" xfId="4797" xr:uid="{9A2B0680-694D-4A68-820C-972207EEA339}"/>
    <cellStyle name="Normal 5 4 7 4 3" xfId="4852" xr:uid="{8EF38EF2-4554-44DA-A0D7-A4494BAEE1D9}"/>
    <cellStyle name="Normal 5 4 7 4 4" xfId="4824" xr:uid="{6BAD260B-06A2-41B1-A9E3-51DDFD69F8E3}"/>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4 9 2" xfId="6552" xr:uid="{A67309F7-7D25-4E25-9161-117B6D82F5A4}"/>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3 2" xfId="6553" xr:uid="{1EC6F778-E3F7-4F00-B4AB-4382CE94F802}"/>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4 2" xfId="6554" xr:uid="{1EF60C75-519F-46E0-AD4C-0AB55AB86A45}"/>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3 2" xfId="6555" xr:uid="{615A5100-B56C-4855-855C-67557D7BD494}"/>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2 3 2" xfId="6556" xr:uid="{939D6151-C755-4F05-8BAA-3ECE4BCAF435}"/>
    <cellStyle name="Normal 5 5 2 3 2 2 4" xfId="6557" xr:uid="{A4A5893A-DD07-4BAD-8623-73F245A41600}"/>
    <cellStyle name="Normal 5 5 2 3 2 3" xfId="923" xr:uid="{ACB40021-57BB-4611-AA08-17F2E44C29A4}"/>
    <cellStyle name="Normal 5 5 2 3 2 3 2" xfId="3910" xr:uid="{1F1D9DF3-75AC-43EC-A0E8-64C6270A69BC}"/>
    <cellStyle name="Normal 5 5 2 3 2 4" xfId="924" xr:uid="{FC77D140-61B6-4A36-B2A3-A0611FBE9B80}"/>
    <cellStyle name="Normal 5 5 2 3 2 4 2" xfId="6558" xr:uid="{6E252603-4B17-43A8-A2F0-322274A8A510}"/>
    <cellStyle name="Normal 5 5 2 3 2 5" xfId="6559" xr:uid="{CE9F3F41-9A8B-49E6-BD47-9E6774D4EAEA}"/>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3 2" xfId="6560" xr:uid="{039DD189-77F5-4E8F-844F-9BBAAEC75068}"/>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5 2" xfId="6561" xr:uid="{702AFFD8-5ABF-4B1A-B297-370FB0EAEE34}"/>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3 2" xfId="6562" xr:uid="{61295EFE-2C54-40B7-AC1F-666982D59A62}"/>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4 2" xfId="6563" xr:uid="{E9B8BB80-D982-410A-AD66-FD7924B0ABB4}"/>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3 2" xfId="6564" xr:uid="{9A70EF25-B273-407D-B89F-45359C5E444F}"/>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7 2" xfId="6565" xr:uid="{2D816935-B3D2-40CF-A9A1-D9F865E94F0B}"/>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21" xr:uid="{2860B4F9-A7E8-48DF-BC0B-D99E51884A5A}"/>
    <cellStyle name="Normal 5 5 3 2 2 2 3" xfId="4722" xr:uid="{91A3E19B-9220-4288-9BFC-BCEDD32EDDBA}"/>
    <cellStyle name="Normal 5 5 3 2 2 3" xfId="955" xr:uid="{0B9A5734-1A3C-4682-8F6A-A2961F3F3809}"/>
    <cellStyle name="Normal 5 5 3 2 2 3 2" xfId="4723" xr:uid="{46A9A0D3-3DA1-49D1-9BFF-736A1A792BB0}"/>
    <cellStyle name="Normal 5 5 3 2 2 4" xfId="956" xr:uid="{B30D3E9E-9047-46BD-99CA-8271E6531F01}"/>
    <cellStyle name="Normal 5 5 3 2 3" xfId="957" xr:uid="{6F74A04F-63E9-43E5-AC56-5D932E22B109}"/>
    <cellStyle name="Normal 5 5 3 2 3 2" xfId="958" xr:uid="{7EEF5D27-6187-40DA-8256-2CAA0E93F66C}"/>
    <cellStyle name="Normal 5 5 3 2 3 2 2" xfId="4724" xr:uid="{3BF66724-4732-4DC3-A97C-78EEE457620B}"/>
    <cellStyle name="Normal 5 5 3 2 3 3" xfId="959" xr:uid="{7D218F9D-4337-48F6-A556-CF0A3333AF3E}"/>
    <cellStyle name="Normal 5 5 3 2 3 4" xfId="960" xr:uid="{0E09CE34-1D7F-4AF8-9CF1-186606B4CFBC}"/>
    <cellStyle name="Normal 5 5 3 2 4" xfId="961" xr:uid="{67EC9E7D-3746-46A5-B5B8-D8C5C1F11152}"/>
    <cellStyle name="Normal 5 5 3 2 4 2" xfId="4725" xr:uid="{F66B3CBF-25C4-4AC6-B568-00A51BF75A27}"/>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26" xr:uid="{1F1D34CA-A90B-4760-A183-DCDABF1E3D1C}"/>
    <cellStyle name="Normal 5 5 3 3 2 3" xfId="967" xr:uid="{2048BFAE-DEE6-40C6-A232-3FFD9F90799D}"/>
    <cellStyle name="Normal 5 5 3 3 2 4" xfId="968" xr:uid="{55F67E24-FE44-4BE9-A918-523F26E1B8B1}"/>
    <cellStyle name="Normal 5 5 3 3 3" xfId="969" xr:uid="{907F0F77-A54E-4C6F-8171-4E9A993AF02B}"/>
    <cellStyle name="Normal 5 5 3 3 3 2" xfId="4727" xr:uid="{C5127ECB-F90D-4166-9E3D-1E03DADB75A4}"/>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28" xr:uid="{75B0EF8A-F435-4BE3-B205-A890151D48CC}"/>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3 2" xfId="6566" xr:uid="{7ED89F3D-7AE2-44DA-BDB2-5EA939BD9EBF}"/>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4 2" xfId="6567" xr:uid="{EC46BB38-C664-4AB4-8B45-81C97DE058F4}"/>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3 2" xfId="6568" xr:uid="{4523E173-47DF-4ED8-A85A-7DA81EBEDC51}"/>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5 2" xfId="6569" xr:uid="{57D02437-3FF3-4C2B-8252-6206F10384B0}"/>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3 2" xfId="6570" xr:uid="{D634CE92-32C0-4EBD-9CA7-485579568615}"/>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4 2" xfId="6571" xr:uid="{A75F395C-59CB-4256-8378-A6461210E55F}"/>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3 2" xfId="6572" xr:uid="{B00BBB3F-53D3-4A6A-ABB4-4E19C426651B}"/>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3 2" xfId="6573" xr:uid="{7ACF863B-8E5A-4A81-A49F-69C8ABA754F6}"/>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4 2" xfId="6574" xr:uid="{8C5D5539-2E8A-4ED9-ACB7-DF1BA681BCB0}"/>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3 2" xfId="6575" xr:uid="{B4F8ADC4-5C3B-4AA5-8D95-C639FEF6E4CE}"/>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3 2" xfId="6576" xr:uid="{B5C49E8A-E525-4DAA-ADC9-A943D91D8713}"/>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3 2" xfId="6577" xr:uid="{D83A2A36-8FC0-4B63-A937-0422A15F0236}"/>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4 2" xfId="6578" xr:uid="{BF116EE5-146F-4520-965F-A1A080FAE84E}"/>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3 2" xfId="6579" xr:uid="{D4B3B8A5-F96F-4297-8991-134165EF9671}"/>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3 2" xfId="6580" xr:uid="{767B2517-70E0-4B53-82D6-CA80EEF049E0}"/>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02" xr:uid="{E3A7EA05-D62D-484E-AD99-E631410E39BD}"/>
    <cellStyle name="Normal 6 10 2 3" xfId="1299" xr:uid="{78ED2972-A832-4B12-A26A-7E53F0E44244}"/>
    <cellStyle name="Normal 6 10 2 4" xfId="1300" xr:uid="{70F04B64-70C0-4A7D-9AFB-9BD63129E3AD}"/>
    <cellStyle name="Normal 6 10 2 5" xfId="5518" xr:uid="{8D7F552E-DBFB-4EAB-AAF0-F6498F2A8BEB}"/>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5ED96014-BAC0-4A6F-AAC8-EEB9598791D7}"/>
    <cellStyle name="Normal 6 13 5" xfId="5486" xr:uid="{4ADF33F2-6C2A-41B0-91B7-3F0B66E997FE}"/>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2 2 2" xfId="5900" xr:uid="{6B20B14A-C1E2-4130-B5CF-1F3A351B0B8C}"/>
    <cellStyle name="Normal 6 2 2 3" xfId="5734" xr:uid="{5A18EDD6-07F7-42F3-905B-0E7686A3FF45}"/>
    <cellStyle name="Normal 6 2 3" xfId="4464" xr:uid="{BE9179EB-6BB5-44F6-A8C3-825395ED3CE8}"/>
    <cellStyle name="Normal 6 2 3 2" xfId="5623" xr:uid="{9370A7A6-9C8A-4340-B1DD-ADB9246A9BFC}"/>
    <cellStyle name="Normal 6 2 3 2 2" xfId="5959" xr:uid="{10ACF3E0-682F-4FC6-9FE1-1C6C77C7F478}"/>
    <cellStyle name="Normal 6 2 3 3" xfId="5792" xr:uid="{A275D060-1279-4F13-BC0E-CBCFA0A59C04}"/>
    <cellStyle name="Normal 6 2 4" xfId="5581" xr:uid="{B54F0A00-E2D8-4B18-B246-EEA0B81F01BF}"/>
    <cellStyle name="Normal 6 2 4 2" xfId="5847" xr:uid="{13C8B652-797C-4058-A9AC-CC1D1EE541EC}"/>
    <cellStyle name="Normal 6 2 5" xfId="5676" xr:uid="{08DA7EFA-69B9-4B27-9095-7C72A73293FD}"/>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2 3 2" xfId="6581" xr:uid="{C6E20CCF-2575-493D-9155-B3E3F4F18236}"/>
    <cellStyle name="Normal 6 3 2 2 2 2 2 4" xfId="6582" xr:uid="{7D211754-1397-46AC-9A02-7995D5A73A33}"/>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2 4 2" xfId="6583" xr:uid="{FB417F40-7F1F-4374-9EC9-0F2ADF966290}"/>
    <cellStyle name="Normal 6 3 2 2 2 2 5" xfId="6584" xr:uid="{69E61373-F3EB-4046-8737-99D4DDADF0C3}"/>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3 2" xfId="6585" xr:uid="{BC6AAC0D-F51A-4930-96B1-49E253FCB912}"/>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5 2" xfId="6586" xr:uid="{E4046D49-2BC2-4473-B0E7-F4AEE9838FCC}"/>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2 3 2" xfId="6587" xr:uid="{F29BDB6B-FF3C-4E2D-80A6-C332C4B8495A}"/>
    <cellStyle name="Normal 6 3 2 2 3 2 2 4" xfId="6588" xr:uid="{41E38019-2AE5-4FAF-BA44-7BE378E48F5A}"/>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2 4 2" xfId="6589" xr:uid="{4FF0265D-E519-4BC5-9E1B-8D9925082530}"/>
    <cellStyle name="Normal 6 3 2 2 3 2 5" xfId="6590" xr:uid="{127037F0-B9FC-435B-9CF3-688203722FA4}"/>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3 3 2" xfId="6591" xr:uid="{702A4373-4220-48CF-BA4F-2FED55C575D4}"/>
    <cellStyle name="Normal 6 3 2 2 3 3 4" xfId="6592" xr:uid="{E74490C6-AB92-4BEF-B555-A3E2214ADBE3}"/>
    <cellStyle name="Normal 6 3 2 2 3 4" xfId="1339" xr:uid="{C1084A89-749D-40C9-BBD9-00B9B7DACA01}"/>
    <cellStyle name="Normal 6 3 2 2 3 4 2" xfId="3936" xr:uid="{4BB5C8DD-9931-4838-953D-726C3C9FABB6}"/>
    <cellStyle name="Normal 6 3 2 2 3 5" xfId="1340" xr:uid="{0207DDFD-4792-436B-BE01-2DE0D5206DCE}"/>
    <cellStyle name="Normal 6 3 2 2 3 5 2" xfId="6593" xr:uid="{58356BAF-6DBD-4D0C-9533-844000FB9DDD}"/>
    <cellStyle name="Normal 6 3 2 2 3 6" xfId="6594" xr:uid="{9773A647-0E91-46C6-A632-B7366529B752}"/>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2 3 2" xfId="6595" xr:uid="{96A1BF60-EAB6-44DC-A459-977930B03CD7}"/>
    <cellStyle name="Normal 6 3 2 2 4 2 4" xfId="6596" xr:uid="{CF9A85B1-7F99-456E-BFA5-FF286766D491}"/>
    <cellStyle name="Normal 6 3 2 2 4 3" xfId="1343" xr:uid="{09425F06-227A-44A2-B952-FD414CBFAEE1}"/>
    <cellStyle name="Normal 6 3 2 2 4 3 2" xfId="3940" xr:uid="{FEA92C35-437A-40C0-B867-DC52C14175BC}"/>
    <cellStyle name="Normal 6 3 2 2 4 4" xfId="1344" xr:uid="{9D55E99D-EC47-4357-818F-C5E926264534}"/>
    <cellStyle name="Normal 6 3 2 2 4 4 2" xfId="6597" xr:uid="{D7C1B438-C293-430C-A97A-5916B132DF73}"/>
    <cellStyle name="Normal 6 3 2 2 4 5" xfId="6598" xr:uid="{900631F9-FEC2-42E3-85A9-F46488E5191F}"/>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3 2" xfId="6599" xr:uid="{8CB6F2A9-0FB1-47F6-B691-E10C1544740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7 2" xfId="6600" xr:uid="{4D0DC9E8-B60F-452A-B4EE-B7C01FBCAF5C}"/>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2 3 2" xfId="6601" xr:uid="{4ABE67BC-ABDD-45AB-9DB0-5001C74D6541}"/>
    <cellStyle name="Normal 6 3 2 3 2 2 4" xfId="6602" xr:uid="{ECA18D84-ABCE-4BD9-9E52-D4709863CEC3}"/>
    <cellStyle name="Normal 6 3 2 3 2 3" xfId="1355" xr:uid="{9AAE853C-4CCE-4D72-AEE9-D514DB8E592F}"/>
    <cellStyle name="Normal 6 3 2 3 2 3 2" xfId="3946" xr:uid="{174333F4-073A-4147-91BD-C689FFF64730}"/>
    <cellStyle name="Normal 6 3 2 3 2 4" xfId="1356" xr:uid="{F8101F2F-FE03-43E1-9B3A-38C28994EFB0}"/>
    <cellStyle name="Normal 6 3 2 3 2 4 2" xfId="6603" xr:uid="{E664387A-AF30-4AE4-98D6-32CA57DA9A40}"/>
    <cellStyle name="Normal 6 3 2 3 2 5" xfId="6604" xr:uid="{9589162F-AA91-49B6-A792-FA7363389C7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3 2" xfId="6605" xr:uid="{FC10EE99-7CB6-4DBC-9794-666649539EA0}"/>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5 2" xfId="6606" xr:uid="{2ADDFBE1-8BFD-4372-A60F-62F63B9AAE72}"/>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2 3 2" xfId="6607" xr:uid="{012C3877-63FA-4288-9AF7-EC199E03C14B}"/>
    <cellStyle name="Normal 6 3 2 4 2 2 4" xfId="6608" xr:uid="{7E49989A-08BC-4900-A1C2-1C32838C5EB4}"/>
    <cellStyle name="Normal 6 3 2 4 2 3" xfId="1367" xr:uid="{9345BE1E-C081-49D3-832C-FF7324A98F55}"/>
    <cellStyle name="Normal 6 3 2 4 2 3 2" xfId="3952" xr:uid="{4BAF6683-22CB-4A80-BB20-8490CFE0B8CA}"/>
    <cellStyle name="Normal 6 3 2 4 2 4" xfId="1368" xr:uid="{7FB5F264-F7F4-4958-B49F-D77511BE598F}"/>
    <cellStyle name="Normal 6 3 2 4 2 4 2" xfId="6609" xr:uid="{1BF328E0-0E0B-4B4B-A4AF-94B36B200C69}"/>
    <cellStyle name="Normal 6 3 2 4 2 5" xfId="6610" xr:uid="{D263399C-6217-4A7E-AEFE-49372B40777D}"/>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3 3 2" xfId="6611" xr:uid="{8E3128A8-AAB2-4B38-9E18-6D930F8695A7}"/>
    <cellStyle name="Normal 6 3 2 4 3 4" xfId="6612" xr:uid="{9B61A062-6829-4C17-85BA-B409AB8BDA2D}"/>
    <cellStyle name="Normal 6 3 2 4 4" xfId="1370" xr:uid="{32EA65B7-1AF0-4FA4-82C1-E22F4D0744F2}"/>
    <cellStyle name="Normal 6 3 2 4 4 2" xfId="3956" xr:uid="{79D55C95-293E-4933-8E1E-FF0B83BCAA76}"/>
    <cellStyle name="Normal 6 3 2 4 5" xfId="1371" xr:uid="{68120AB3-2D71-4C26-9740-BB0F8E99B546}"/>
    <cellStyle name="Normal 6 3 2 4 5 2" xfId="6613" xr:uid="{108F78EE-BCEA-4BB9-9680-F40FACD12863}"/>
    <cellStyle name="Normal 6 3 2 4 6" xfId="6614" xr:uid="{61BADACD-F123-4AAB-B31B-F828F3724818}"/>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2 3 2" xfId="6615" xr:uid="{5A3A5499-A460-43B9-A374-EB83CFFDD1FD}"/>
    <cellStyle name="Normal 6 3 2 5 2 4" xfId="6616" xr:uid="{0993396F-402E-4CAB-B29D-440B046CA1CE}"/>
    <cellStyle name="Normal 6 3 2 5 3" xfId="1374" xr:uid="{7930DC25-C650-4FFB-8748-4067778F35CC}"/>
    <cellStyle name="Normal 6 3 2 5 3 2" xfId="3960" xr:uid="{3CE59E74-D3F6-4234-8504-5D315B77EDC6}"/>
    <cellStyle name="Normal 6 3 2 5 4" xfId="1375" xr:uid="{514D1D2B-AD91-4B8C-A70A-A1EAFC552A6E}"/>
    <cellStyle name="Normal 6 3 2 5 4 2" xfId="6617" xr:uid="{B680046D-FAB4-4ECF-8801-DC6CC2BF8DF2}"/>
    <cellStyle name="Normal 6 3 2 5 5" xfId="6618" xr:uid="{9860BE30-04F5-4D16-AA82-5419EBDFACFD}"/>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3 2" xfId="6619" xr:uid="{2BFF2DD8-81FC-489F-B769-F5C16F611FBA}"/>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8 2" xfId="6620" xr:uid="{172042E3-5149-427F-A669-E39932774DD0}"/>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2 3 2" xfId="6621" xr:uid="{825D7C3D-8415-4851-B8BB-6A90B26D36BA}"/>
    <cellStyle name="Normal 6 3 3 2 2 2 4" xfId="6622" xr:uid="{FFF1D9CE-015D-4632-AC7A-DC8146A952D0}"/>
    <cellStyle name="Normal 6 3 3 2 2 3" xfId="1387" xr:uid="{B0CCB720-FE4C-4E66-AB9C-5837305DED51}"/>
    <cellStyle name="Normal 6 3 3 2 2 3 2" xfId="3966" xr:uid="{301D634F-63E5-4882-882F-1DB55BE7EDB5}"/>
    <cellStyle name="Normal 6 3 3 2 2 4" xfId="1388" xr:uid="{FCAE7E09-8B6D-4488-9EB5-56DE41F328B5}"/>
    <cellStyle name="Normal 6 3 3 2 2 4 2" xfId="6623" xr:uid="{02D24D0F-7FE1-4890-A45F-2F93D6D60F9A}"/>
    <cellStyle name="Normal 6 3 3 2 2 5" xfId="6624" xr:uid="{A4F05CFB-7E43-4392-8AB1-59099279C07A}"/>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3 2" xfId="6625" xr:uid="{A968569E-DFEB-42BB-B1EA-90ABD542B666}"/>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5 2" xfId="6626" xr:uid="{A1F5CB71-DD74-4728-AF5B-806B0AEA4C77}"/>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2 3 2" xfId="6627" xr:uid="{DF7AD0B0-2104-407A-9425-BD91B9511C64}"/>
    <cellStyle name="Normal 6 3 3 3 2 2 4" xfId="6628" xr:uid="{207408A0-3479-4FC1-BF5E-6E2C33127A3A}"/>
    <cellStyle name="Normal 6 3 3 3 2 3" xfId="1399" xr:uid="{05204531-717B-4DFC-824D-59C732511112}"/>
    <cellStyle name="Normal 6 3 3 3 2 3 2" xfId="3972" xr:uid="{3D5117BE-EDC5-4815-8EC5-7947C2EA2388}"/>
    <cellStyle name="Normal 6 3 3 3 2 4" xfId="1400" xr:uid="{23815567-54F8-4776-B7AF-66FAD23A7B2C}"/>
    <cellStyle name="Normal 6 3 3 3 2 4 2" xfId="6629" xr:uid="{3FB68914-1A35-4082-AF75-18FF03C3FE3A}"/>
    <cellStyle name="Normal 6 3 3 3 2 5" xfId="6630" xr:uid="{19AC3FF5-25FF-4308-8475-D23C5C48E539}"/>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3 3 2" xfId="6631" xr:uid="{9CF7C619-3F8E-41EF-A31D-2A516575C4FE}"/>
    <cellStyle name="Normal 6 3 3 3 3 4" xfId="6632" xr:uid="{4F0DB645-8A7A-4C08-8193-68BBD5764FCF}"/>
    <cellStyle name="Normal 6 3 3 3 4" xfId="1402" xr:uid="{3C5AC31F-508B-4E63-917B-A260E251AE9B}"/>
    <cellStyle name="Normal 6 3 3 3 4 2" xfId="3976" xr:uid="{2BCD2801-5F83-4899-A665-A7D7DE2BD02F}"/>
    <cellStyle name="Normal 6 3 3 3 5" xfId="1403" xr:uid="{5AB51410-858D-4122-A106-B5C933F1CBA7}"/>
    <cellStyle name="Normal 6 3 3 3 5 2" xfId="6633" xr:uid="{39E8F262-C160-488C-BC06-24E59943A9D9}"/>
    <cellStyle name="Normal 6 3 3 3 6" xfId="6634" xr:uid="{8DDFB0AA-1CEE-41A4-BC20-BE9609D75B74}"/>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2 3 2" xfId="6635" xr:uid="{73ADCF57-25C6-4FDB-8D6F-85CC710396D9}"/>
    <cellStyle name="Normal 6 3 3 4 2 4" xfId="6636" xr:uid="{F55E57F7-5B05-4A82-A5F1-4E8DF21CB945}"/>
    <cellStyle name="Normal 6 3 3 4 3" xfId="1406" xr:uid="{80B1739B-1040-4A2A-83FB-B15E508AF00C}"/>
    <cellStyle name="Normal 6 3 3 4 3 2" xfId="3980" xr:uid="{61CA7092-1CB1-45D1-97DC-21940C13C62D}"/>
    <cellStyle name="Normal 6 3 3 4 4" xfId="1407" xr:uid="{9611674A-52FE-4E06-81C8-D391FFA10E16}"/>
    <cellStyle name="Normal 6 3 3 4 4 2" xfId="6637" xr:uid="{E4109B4A-B207-4068-B28D-0A6A35FFFA4E}"/>
    <cellStyle name="Normal 6 3 3 4 5" xfId="6638" xr:uid="{A460949F-7C67-4473-95BC-742985405F5A}"/>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3 2" xfId="6639" xr:uid="{ECBCCC8B-5AD5-408B-AA44-A2105AAD2C69}"/>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7 2" xfId="6640" xr:uid="{E2F86BEA-3A6F-489E-8E2F-EE3A4F68217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3 2" xfId="6641" xr:uid="{E2204430-280E-4AF3-9C96-54ACF2B07A68}"/>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4 2" xfId="6642" xr:uid="{CC530148-F9B7-4D27-8E74-5FB5E9C6D9CE}"/>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3 2" xfId="6643" xr:uid="{B5A9E2D6-FDCF-40CC-9EFE-56EC3EDF9B72}"/>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5 2" xfId="6644" xr:uid="{91CF8052-5F42-4EEE-BEFD-238590179D6C}"/>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2 3 2" xfId="6645" xr:uid="{B618D323-B25D-481B-B49D-A4C3BCF2C15E}"/>
    <cellStyle name="Normal 6 3 5 2 2 4" xfId="6646" xr:uid="{74A8DEDA-6629-406C-A65A-07DC73FAFF33}"/>
    <cellStyle name="Normal 6 3 5 2 3" xfId="1438" xr:uid="{EBFD4630-BD83-4B22-8A41-3C2CCA07CCB3}"/>
    <cellStyle name="Normal 6 3 5 2 3 2" xfId="3989" xr:uid="{3FC97157-39CD-43AE-A36C-630FCD57C611}"/>
    <cellStyle name="Normal 6 3 5 2 4" xfId="1439" xr:uid="{0CD1766B-EB05-4C26-A782-89ABFCFE2E8B}"/>
    <cellStyle name="Normal 6 3 5 2 4 2" xfId="6647" xr:uid="{B4189700-1BC1-4160-BE56-FF3C1026DB50}"/>
    <cellStyle name="Normal 6 3 5 2 5" xfId="6648" xr:uid="{9212E130-6F4C-487F-B07B-AA2A3B32BDED}"/>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3 2" xfId="6649" xr:uid="{473D335F-9BB4-4625-A9C2-62EE9AAB0BA8}"/>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5 2" xfId="6650" xr:uid="{7DEAC6FC-0295-40FC-AE53-9A2826420EB4}"/>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3 2" xfId="6651" xr:uid="{CB721C6D-102E-4A7D-9D5A-8ADCC1965B81}"/>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4 2" xfId="6652" xr:uid="{AE753489-0DB6-44A6-B321-530223D807A8}"/>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3 2" xfId="6653" xr:uid="{9F849BAF-79A4-4031-9CD2-25133F958721}"/>
    <cellStyle name="Normal 6 3 7 4" xfId="1458" xr:uid="{1AB46118-421F-41AB-8898-4A7B2991753D}"/>
    <cellStyle name="Normal 6 3 7 5" xfId="5541" xr:uid="{6F80EC67-34F3-4A1B-8DFB-6ADBF87A8913}"/>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86" xr:uid="{9988F602-CD9F-4314-AE99-35ED97F46FBF}"/>
    <cellStyle name="Normal 6 3 9 2 2" xfId="6654" xr:uid="{02EF74F9-E9E9-4261-8F26-BD3C3292312A}"/>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3 2" xfId="6655" xr:uid="{58813DD9-E3AB-4236-AC5E-7A5171E17F69}"/>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4 2" xfId="6656" xr:uid="{88330244-39D5-4BEF-9013-9DFC3A233AA6}"/>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3 2" xfId="6657" xr:uid="{FD98EF06-6097-4530-A5F6-29830FACB5F2}"/>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2 3 2" xfId="6658" xr:uid="{80299F5A-62D1-4EEF-AC1C-78FD5BBC0577}"/>
    <cellStyle name="Normal 6 4 2 3 2 2 4" xfId="6659" xr:uid="{BE96F886-96F0-44A9-93EA-8A54C5F4C8A2}"/>
    <cellStyle name="Normal 6 4 2 3 2 3" xfId="1503" xr:uid="{D282CDDE-1A39-4B94-A689-173A6BD714B3}"/>
    <cellStyle name="Normal 6 4 2 3 2 3 2" xfId="3999" xr:uid="{60EF91A5-9E95-4F7E-B82B-B929D33DF977}"/>
    <cellStyle name="Normal 6 4 2 3 2 4" xfId="1504" xr:uid="{772E5741-A24F-41F5-864C-4F46771CDE15}"/>
    <cellStyle name="Normal 6 4 2 3 2 4 2" xfId="6660" xr:uid="{63725686-A446-4A56-B227-40E2BF331D1F}"/>
    <cellStyle name="Normal 6 4 2 3 2 5" xfId="6661" xr:uid="{E88E8197-5DA8-45BC-8D4F-F5C919AA7C4B}"/>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3 2" xfId="6662" xr:uid="{2F2139C4-C30A-41FE-A22D-E6273C73A634}"/>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5 2" xfId="6663" xr:uid="{31175AB3-F736-4447-8206-D91417CDD2A7}"/>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3 2" xfId="6664" xr:uid="{5A4ECBB1-9684-46CF-ACFB-70E94E202BE8}"/>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4 2" xfId="6665" xr:uid="{39DED670-C021-4B64-8C74-18A655D8BCA5}"/>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3 2" xfId="6666" xr:uid="{8EBDA5F5-B78D-4FF7-A570-C77D78E1A47A}"/>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7 2" xfId="6667" xr:uid="{48BB0533-2A53-4C8E-B72C-B75DFAF7A423}"/>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29" xr:uid="{EAC7E123-90FE-4D91-B8E6-0DD83453821A}"/>
    <cellStyle name="Normal 6 4 3 2 2 2 3" xfId="4730" xr:uid="{30AF4685-002F-46F2-8728-5651BA5E2ED1}"/>
    <cellStyle name="Normal 6 4 3 2 2 3" xfId="1535" xr:uid="{54EDD147-8464-49D6-9FD8-FBE229AE6C84}"/>
    <cellStyle name="Normal 6 4 3 2 2 3 2" xfId="4731" xr:uid="{C0A41EA3-A329-476F-8054-F84D47B4CA39}"/>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32" xr:uid="{B2ADC268-596D-4783-A356-67C8A112F31E}"/>
    <cellStyle name="Normal 6 4 3 2 3 3" xfId="1539" xr:uid="{41F59589-B0BF-4397-B3AA-1A1BB591ED69}"/>
    <cellStyle name="Normal 6 4 3 2 3 4" xfId="1540" xr:uid="{DD66B099-A9E7-4699-88C0-310CAA975BA5}"/>
    <cellStyle name="Normal 6 4 3 2 4" xfId="1541" xr:uid="{2FCEB7BF-C062-4976-833B-AC89C16DF7E1}"/>
    <cellStyle name="Normal 6 4 3 2 4 2" xfId="4733" xr:uid="{3771A818-0617-4975-8038-277C0C236C07}"/>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34" xr:uid="{0BA73DA5-7188-403F-A2D9-32B3A73E450D}"/>
    <cellStyle name="Normal 6 4 3 3 2 3" xfId="1547" xr:uid="{FCE980FA-1892-43EA-9433-4B6B841101D9}"/>
    <cellStyle name="Normal 6 4 3 3 2 4" xfId="1548" xr:uid="{BE56AB12-9D71-4BE9-82F1-CB330FF251B1}"/>
    <cellStyle name="Normal 6 4 3 3 3" xfId="1549" xr:uid="{22A5F240-7413-448C-BE5E-2DF699324E6B}"/>
    <cellStyle name="Normal 6 4 3 3 3 2" xfId="4735" xr:uid="{3A6637F9-6E88-4D93-A4A6-6698DA0FF738}"/>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36" xr:uid="{0757F18B-5AB6-43E5-98C5-375F47773D3A}"/>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3 2" xfId="6668" xr:uid="{D2B59881-4D9A-4081-83ED-87E91425751B}"/>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4 2" xfId="6669" xr:uid="{ED27CADE-B5A7-45CC-A940-0879BBDFA2A6}"/>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3 2" xfId="6670" xr:uid="{A30CE449-83B6-4F0A-B4C9-9924B36AAA78}"/>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5 2" xfId="6671" xr:uid="{258B3A66-6C12-4309-A382-A332FB8F38A2}"/>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3 2" xfId="6672" xr:uid="{9828459F-E2DA-4ACD-B9CC-107A87B3AB4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4 2" xfId="6673" xr:uid="{B33F4AA7-43B3-4A56-AE5C-5A5CE624858E}"/>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3 2" xfId="6674" xr:uid="{D90797EB-387E-4CF6-BAFD-BF6838585F6F}"/>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53" xr:uid="{962E72BC-DEBD-48E8-92BD-96C370C5D66E}"/>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3 2" xfId="6675" xr:uid="{C4768270-3457-487F-8A26-8EAB7035D19E}"/>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4 2" xfId="6676" xr:uid="{12B347F0-B7FC-4C18-86BE-16EC918B99E2}"/>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3 2" xfId="6677" xr:uid="{1779B56D-6671-4A68-A6DC-C6267135850F}"/>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3 2" xfId="6678" xr:uid="{E5E03D98-EBF2-4CD3-AF83-14320684296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3 2" xfId="6679" xr:uid="{E66CCC93-863D-44A5-B8B2-A2B5BAEB5921}"/>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4 2" xfId="6680" xr:uid="{00F28798-6142-426A-9C3B-EC1D73C686D3}"/>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3 2" xfId="6681" xr:uid="{06E81472-BC87-44D0-9EC5-E8B26108EAC9}"/>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3 2" xfId="6682" xr:uid="{6924CACF-0F2D-4513-9DCE-8EE0CC904905}"/>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16" xfId="7275" xr:uid="{1A3DC77A-A23F-4D0A-9202-E86AEC33334C}"/>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2 3 2" xfId="6683" xr:uid="{A3F4787B-76EA-4D95-9A79-A2E71B9AD535}"/>
    <cellStyle name="Normal 7 2 2 2 2 2 2 4" xfId="6684" xr:uid="{6485EA8F-E822-4D3D-A771-2F90F105EFC2}"/>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2 4 2" xfId="6685" xr:uid="{9B8AAA37-631D-48E9-A14C-E3404CA12F1E}"/>
    <cellStyle name="Normal 7 2 2 2 2 2 5" xfId="6686" xr:uid="{DE7A1148-AC07-4199-B267-C039A378C6B9}"/>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3 2" xfId="6687" xr:uid="{BE44547E-E2EF-4F65-849E-89CE54397F1B}"/>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5 2" xfId="6688" xr:uid="{9907DE40-5C98-4523-964B-77987F6676E4}"/>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2 3 2" xfId="6689" xr:uid="{446B96BE-C4DB-44B5-A665-4E606AC763BE}"/>
    <cellStyle name="Normal 7 2 2 2 3 2 2 4" xfId="6690" xr:uid="{ADBC3688-2ED7-43FE-B04C-E01E0031392C}"/>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2 4 2" xfId="6691" xr:uid="{AF607C8D-AA26-4A1F-AF48-70E4F5F6A4BF}"/>
    <cellStyle name="Normal 7 2 2 2 3 2 5" xfId="6692" xr:uid="{30B590AF-0563-40A6-8381-8FA09CBC6BC2}"/>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3 3 2" xfId="6693" xr:uid="{72B87310-4ED4-4EC1-B91E-2F1208C6C0E6}"/>
    <cellStyle name="Normal 7 2 2 2 3 3 4" xfId="6694" xr:uid="{B4F622EE-075B-4D23-A7D4-F6AABFAC97C2}"/>
    <cellStyle name="Normal 7 2 2 2 3 4" xfId="1923" xr:uid="{626796E5-76C8-4C3D-BA31-797D08216023}"/>
    <cellStyle name="Normal 7 2 2 2 3 4 2" xfId="4025" xr:uid="{7E999737-3B0C-4903-83D9-2679A2D93BC5}"/>
    <cellStyle name="Normal 7 2 2 2 3 5" xfId="1924" xr:uid="{22ABCAC6-D9BD-4669-903F-F4386841389C}"/>
    <cellStyle name="Normal 7 2 2 2 3 5 2" xfId="6695" xr:uid="{C3C31FB8-E4F2-46B3-9482-8FBA80EF6254}"/>
    <cellStyle name="Normal 7 2 2 2 3 6" xfId="6696" xr:uid="{91104F51-43EE-4CE2-B54A-515CAC0FBA47}"/>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2 3 2" xfId="6697" xr:uid="{B7E5789B-60B5-4F78-A27A-277D7C426531}"/>
    <cellStyle name="Normal 7 2 2 2 4 2 4" xfId="6698" xr:uid="{B35FC1C9-3BAF-4351-A84D-D22E81CD75F8}"/>
    <cellStyle name="Normal 7 2 2 2 4 3" xfId="1927" xr:uid="{2B088E34-373E-4F6D-BC53-E2D7342AE499}"/>
    <cellStyle name="Normal 7 2 2 2 4 3 2" xfId="4029" xr:uid="{F6F651A6-5936-464C-A33A-B3410BEEDF78}"/>
    <cellStyle name="Normal 7 2 2 2 4 4" xfId="1928" xr:uid="{02394F10-AD90-478B-9FD8-8AD04C191DB5}"/>
    <cellStyle name="Normal 7 2 2 2 4 4 2" xfId="6699" xr:uid="{6450851E-525A-4DD1-BE64-363F34A74C8B}"/>
    <cellStyle name="Normal 7 2 2 2 4 5" xfId="6700" xr:uid="{18F2E31A-2548-4D3A-AB99-6F877AC75CAA}"/>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3 2" xfId="6701" xr:uid="{0DDA2E7E-7CFB-4437-92C7-087C43F3E4F6}"/>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7 2" xfId="6702" xr:uid="{3A2648E2-8BC3-4358-B851-D38FBFD94AE7}"/>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2 3 2" xfId="6703" xr:uid="{8FE2E278-6A59-4A8E-A67D-4C3D06A82008}"/>
    <cellStyle name="Normal 7 2 2 3 2 2 4" xfId="6704" xr:uid="{C4476A7C-1131-4250-8DF7-6E886D9074D6}"/>
    <cellStyle name="Normal 7 2 2 3 2 3" xfId="1939" xr:uid="{3D638FC6-9B05-492E-82E1-32821A88882E}"/>
    <cellStyle name="Normal 7 2 2 3 2 3 2" xfId="4035" xr:uid="{E0C509F2-7F77-4F26-8982-0EC4431876A8}"/>
    <cellStyle name="Normal 7 2 2 3 2 4" xfId="1940" xr:uid="{2192E130-2275-47AE-BE3A-FB9D22912FFB}"/>
    <cellStyle name="Normal 7 2 2 3 2 4 2" xfId="6705" xr:uid="{C2796A16-AAE3-4AD7-AEE0-C02B36FAB340}"/>
    <cellStyle name="Normal 7 2 2 3 2 5" xfId="6706" xr:uid="{84CBB033-7B0A-400E-8822-6D04B17498C2}"/>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3 2" xfId="6707" xr:uid="{29600217-6CAB-488D-B841-404400936434}"/>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5 2" xfId="6708" xr:uid="{9F21E947-7955-4FF0-BAD9-74018086676C}"/>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2 3 2" xfId="6709" xr:uid="{CB17A8FC-08AC-4CEC-A891-B8D746FA9464}"/>
    <cellStyle name="Normal 7 2 2 4 2 2 4" xfId="6710" xr:uid="{E9DA4D86-14EB-4C8B-8CA7-21CAFC56F8A3}"/>
    <cellStyle name="Normal 7 2 2 4 2 3" xfId="1951" xr:uid="{1E7344D7-53E6-4B15-9E75-2483A13736C5}"/>
    <cellStyle name="Normal 7 2 2 4 2 3 2" xfId="4041" xr:uid="{F1BEC284-D769-4070-89F0-0FE04A75EFD0}"/>
    <cellStyle name="Normal 7 2 2 4 2 4" xfId="1952" xr:uid="{8015BF33-1FEF-4860-9E27-73BC1AC3F67D}"/>
    <cellStyle name="Normal 7 2 2 4 2 4 2" xfId="6711" xr:uid="{E7AEAF66-B7B8-4C99-BE62-172FB0F428DE}"/>
    <cellStyle name="Normal 7 2 2 4 2 5" xfId="6712" xr:uid="{D5281208-DBE6-483D-BE07-C55646F72736}"/>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3 3 2" xfId="6713" xr:uid="{F7258546-9F68-4C43-9B69-AEF4DD037658}"/>
    <cellStyle name="Normal 7 2 2 4 3 4" xfId="6714" xr:uid="{8B7BFA1D-A645-49E6-AE19-59DC22DBF5D3}"/>
    <cellStyle name="Normal 7 2 2 4 4" xfId="1954" xr:uid="{FB391651-8065-4F21-AD7B-69D80D0D4392}"/>
    <cellStyle name="Normal 7 2 2 4 4 2" xfId="4045" xr:uid="{1B23A7A9-65D5-422F-9494-FE1A8B23230F}"/>
    <cellStyle name="Normal 7 2 2 4 5" xfId="1955" xr:uid="{7E14A010-57F3-4D68-BAB4-2297B83AB01D}"/>
    <cellStyle name="Normal 7 2 2 4 5 2" xfId="6715" xr:uid="{70393223-EA89-4C5B-95F7-C887DEF4354B}"/>
    <cellStyle name="Normal 7 2 2 4 6" xfId="6716" xr:uid="{21872ADE-46FB-4908-9466-1736CBCEF0EA}"/>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2 3 2" xfId="6717" xr:uid="{E79E7DF5-01F1-4BFE-B806-AFF6A3CF8157}"/>
    <cellStyle name="Normal 7 2 2 5 2 4" xfId="6718" xr:uid="{70448E54-CD7A-4696-9B11-FED402D2AAF7}"/>
    <cellStyle name="Normal 7 2 2 5 3" xfId="1958" xr:uid="{A5923250-9E1E-45A2-8ADB-94E438A8994C}"/>
    <cellStyle name="Normal 7 2 2 5 3 2" xfId="4049" xr:uid="{40B1C237-52B3-4263-B02F-DC884EE39B02}"/>
    <cellStyle name="Normal 7 2 2 5 4" xfId="1959" xr:uid="{FE28A06A-08D4-460A-A581-72FD407EF4AC}"/>
    <cellStyle name="Normal 7 2 2 5 4 2" xfId="6719" xr:uid="{6CC21F6D-7D2B-47AE-B5F6-0DDEA0DDFCDC}"/>
    <cellStyle name="Normal 7 2 2 5 5" xfId="6720" xr:uid="{81FC193A-1DE1-44A1-8FFF-4F91D26FACA6}"/>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3 2" xfId="6721" xr:uid="{76C86F52-0C5D-4ABB-82AE-2006CEA1FFBB}"/>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8 2" xfId="6722" xr:uid="{1AE5FC83-ACE4-496C-AEA6-72B8009FD6E1}"/>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2 3 2" xfId="6723" xr:uid="{99020D54-D419-4D5F-830F-906879ED439D}"/>
    <cellStyle name="Normal 7 2 3 2 2 2 4" xfId="6724" xr:uid="{F6A8A8D5-2D2A-44BE-BC93-B7114C37D6E3}"/>
    <cellStyle name="Normal 7 2 3 2 2 3" xfId="1971" xr:uid="{FF598B09-3787-414A-8185-09414655274C}"/>
    <cellStyle name="Normal 7 2 3 2 2 3 2" xfId="4055" xr:uid="{2DA72432-C2BC-40AB-A02A-2F436688674A}"/>
    <cellStyle name="Normal 7 2 3 2 2 4" xfId="1972" xr:uid="{B7B52216-219F-4EF6-8598-973E0163DAB0}"/>
    <cellStyle name="Normal 7 2 3 2 2 4 2" xfId="6725" xr:uid="{00A6076E-5E4A-4004-A47F-69F710173026}"/>
    <cellStyle name="Normal 7 2 3 2 2 5" xfId="6726" xr:uid="{73B9F7BA-8CBB-4F4A-8DBA-F7224D8A6B4E}"/>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3 2" xfId="6727" xr:uid="{7B4B5FE0-B39C-45F3-83F3-0B5F732E25E2}"/>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5 2" xfId="6728" xr:uid="{5FEC89E1-BF86-445D-8A66-55A76D603F3C}"/>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2 3 2" xfId="6729" xr:uid="{5297D223-519A-495E-AE6A-0A315F697A21}"/>
    <cellStyle name="Normal 7 2 3 3 2 2 4" xfId="6730" xr:uid="{03AE43E3-ECBB-47EC-B618-5F50AE0C63CC}"/>
    <cellStyle name="Normal 7 2 3 3 2 3" xfId="1983" xr:uid="{17AB2159-393B-4EE8-9ABC-A0D90937C034}"/>
    <cellStyle name="Normal 7 2 3 3 2 3 2" xfId="4061" xr:uid="{6FAA350D-37C3-4245-9688-F45C4264A5C2}"/>
    <cellStyle name="Normal 7 2 3 3 2 4" xfId="1984" xr:uid="{A310DC27-DDD2-4A7A-AEEB-0DB755755BBC}"/>
    <cellStyle name="Normal 7 2 3 3 2 4 2" xfId="6731" xr:uid="{2282EA80-FA71-4A8D-AD6A-B39A74C5FFAB}"/>
    <cellStyle name="Normal 7 2 3 3 2 5" xfId="6732" xr:uid="{58409AA8-B1AC-42CC-8F9C-D2EA78E6314E}"/>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3 3 2" xfId="6733" xr:uid="{AC46528B-81DE-44CF-A10D-8AEDBEDD808A}"/>
    <cellStyle name="Normal 7 2 3 3 3 4" xfId="6734" xr:uid="{4A781AC8-03FA-4DD3-B893-3A9CFCDAF6F5}"/>
    <cellStyle name="Normal 7 2 3 3 4" xfId="1986" xr:uid="{32C2C1B6-3BAD-470A-8CF3-15117B0601C3}"/>
    <cellStyle name="Normal 7 2 3 3 4 2" xfId="4065" xr:uid="{59130F42-5B7F-4BD8-BFEA-CE3AFE6529A3}"/>
    <cellStyle name="Normal 7 2 3 3 5" xfId="1987" xr:uid="{D2658936-BCCC-4661-B795-2BD5C175376D}"/>
    <cellStyle name="Normal 7 2 3 3 5 2" xfId="6735" xr:uid="{3020017E-C418-4DFD-952D-995006EC33BC}"/>
    <cellStyle name="Normal 7 2 3 3 6" xfId="6736" xr:uid="{2F5DC29B-38CB-4165-B176-162A4B572CB2}"/>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2 3 2" xfId="6737" xr:uid="{EDA61A43-97AE-4A91-A1AE-AE986BD6CB67}"/>
    <cellStyle name="Normal 7 2 3 4 2 4" xfId="6738" xr:uid="{9DD98BD0-5F0A-4A6B-8EAA-B8FEBD1A3D72}"/>
    <cellStyle name="Normal 7 2 3 4 3" xfId="1990" xr:uid="{A1317CA1-63D5-4F47-B41D-CF036F55768F}"/>
    <cellStyle name="Normal 7 2 3 4 3 2" xfId="4069" xr:uid="{C625CBEE-EC2A-4BDF-880F-B6A98808D583}"/>
    <cellStyle name="Normal 7 2 3 4 4" xfId="1991" xr:uid="{8BD49A71-5005-446C-B429-B7167CD3036D}"/>
    <cellStyle name="Normal 7 2 3 4 4 2" xfId="6739" xr:uid="{6C02FB47-DF27-49E5-9F19-128DCC6A0F0D}"/>
    <cellStyle name="Normal 7 2 3 4 5" xfId="6740" xr:uid="{14591ECC-85D2-4CD5-AAB4-F1E92F3D33B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3 2" xfId="6741" xr:uid="{0AB82EFB-AB1E-44C0-9798-6313D5706193}"/>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7 2" xfId="6742" xr:uid="{6A299454-7160-4D1E-851A-9681A03E3A65}"/>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3 2" xfId="6743" xr:uid="{D4736E58-173F-4ED6-8FBC-63FE64F3D8FA}"/>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4 2" xfId="6744" xr:uid="{14E70D27-10AF-4664-935F-8AC3E12553A1}"/>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3 2" xfId="6745" xr:uid="{5AE594A7-E9C1-4518-88DC-8FA82BC6033F}"/>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5 2" xfId="6746" xr:uid="{FD37C6A1-CFD9-44FD-81FB-83F3E1587DCA}"/>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2 3 2" xfId="6747" xr:uid="{803F687A-5403-4CBB-89BF-18D9B29A6336}"/>
    <cellStyle name="Normal 7 2 5 2 2 4" xfId="6748" xr:uid="{9FA4CB90-8FC7-4158-9E36-B1D90D253842}"/>
    <cellStyle name="Normal 7 2 5 2 3" xfId="2022" xr:uid="{B10E24F8-74F9-45D3-A3A2-F5AE1B5343DC}"/>
    <cellStyle name="Normal 7 2 5 2 3 2" xfId="4078" xr:uid="{20DE82C0-078F-4CBD-AE2F-F1D3F74D2DD1}"/>
    <cellStyle name="Normal 7 2 5 2 4" xfId="2023" xr:uid="{03AA4B68-8714-4D4A-AC4A-0F09160F27DB}"/>
    <cellStyle name="Normal 7 2 5 2 4 2" xfId="6749" xr:uid="{466D2DF9-735F-4EF5-B71E-443601E80087}"/>
    <cellStyle name="Normal 7 2 5 2 5" xfId="6750" xr:uid="{4756C000-5A02-4D18-8CD5-C91286529702}"/>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3 2" xfId="6751" xr:uid="{A2CBCD18-335C-4B00-AE52-6687CD5AF3C3}"/>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5 2" xfId="6752" xr:uid="{E04D3034-E905-4923-A696-AE25B2DC2F81}"/>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3 2" xfId="6753" xr:uid="{8F363D8E-BB1E-4987-9640-16A78CD0C7D8}"/>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4 2" xfId="6754" xr:uid="{D97B360E-849B-42E3-92E9-77070F53644D}"/>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3 2" xfId="6755" xr:uid="{D29EDF26-EA3C-4493-A45D-4866020D164B}"/>
    <cellStyle name="Normal 7 2 7 4" xfId="2042" xr:uid="{83892F64-5EB8-4146-BD50-D9297065C275}"/>
    <cellStyle name="Normal 7 2 7 4 2" xfId="4793" xr:uid="{F88CCA65-5A2B-4FED-A688-7CE413AB15BB}"/>
    <cellStyle name="Normal 7 2 7 4 3" xfId="4854" xr:uid="{96685DB0-D8E3-4BB1-A336-47975C157527}"/>
    <cellStyle name="Normal 7 2 7 4 4" xfId="4822" xr:uid="{118665A8-A5C3-40F8-A68A-6D6E5F174E36}"/>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2 9 2" xfId="6756" xr:uid="{71951B7A-151C-4FEB-9C4C-8F2221F24C8C}"/>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3 2" xfId="6757" xr:uid="{56BF9DDF-B8E6-4FB9-85EF-4E6AF18A5433}"/>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4 2" xfId="6758" xr:uid="{B6830BED-674E-48DD-9911-D76EDC248DCF}"/>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3 2" xfId="6759" xr:uid="{7D25E873-812D-40F0-BDF9-1E648D75B8AE}"/>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2 3 2" xfId="6760" xr:uid="{4A391091-F41B-4D78-BF97-0C4DE3E459E5}"/>
    <cellStyle name="Normal 7 3 2 3 2 2 4" xfId="6761" xr:uid="{29C67536-E65C-4518-93EB-7F6FCEECF983}"/>
    <cellStyle name="Normal 7 3 2 3 2 3" xfId="2087" xr:uid="{7C8CCA45-C68C-4034-B5EC-C2534B6F7DB7}"/>
    <cellStyle name="Normal 7 3 2 3 2 3 2" xfId="4088" xr:uid="{BC0F6DAD-218B-4064-9B2B-165BCF13B9AE}"/>
    <cellStyle name="Normal 7 3 2 3 2 4" xfId="2088" xr:uid="{0F6866C7-C208-49F3-9CFE-5622B16C40F2}"/>
    <cellStyle name="Normal 7 3 2 3 2 4 2" xfId="6762" xr:uid="{39CE6953-1769-4381-B382-0511F5ED8FC6}"/>
    <cellStyle name="Normal 7 3 2 3 2 5" xfId="6763" xr:uid="{0162E919-4F4A-445B-8F7B-A58B0BD43105}"/>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3 2" xfId="6764" xr:uid="{41A6D989-1A4A-48C9-8D45-C6D19CF12F75}"/>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5 2" xfId="6765" xr:uid="{ED4B876B-DBE5-4B57-A291-2336E80E2997}"/>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3 2" xfId="6766" xr:uid="{97E919F2-5F9C-40D6-B360-DD422291F604}"/>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4 2" xfId="6767" xr:uid="{AE7F2BEC-8EBE-43AE-8433-7EDBA88474BE}"/>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3 2" xfId="6768" xr:uid="{3B2EC5A0-1647-4137-9A3C-EC9D56BC5F06}"/>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7 2" xfId="6769" xr:uid="{258CFFE3-CCEC-40CA-B6DA-DB99512319F4}"/>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37" xr:uid="{46181ADD-51A3-4A16-9940-89833E89F55E}"/>
    <cellStyle name="Normal 7 3 3 2 2 2 3" xfId="4738" xr:uid="{3657C410-7022-4BD6-9823-14560314E065}"/>
    <cellStyle name="Normal 7 3 3 2 2 3" xfId="2119" xr:uid="{59EE3DA1-DB0B-4770-AA07-504ACC639355}"/>
    <cellStyle name="Normal 7 3 3 2 2 3 2" xfId="4739" xr:uid="{70C06F1B-5355-41F1-B1AA-66D17825A178}"/>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40" xr:uid="{271AAD7E-EC89-4722-9F81-73EDE2E8D84F}"/>
    <cellStyle name="Normal 7 3 3 2 3 3" xfId="2123" xr:uid="{8BA5261E-569D-49BE-89DD-562D6FBA77FA}"/>
    <cellStyle name="Normal 7 3 3 2 3 4" xfId="2124" xr:uid="{6BD07A24-FC51-4606-8F5E-A0DE4A254F35}"/>
    <cellStyle name="Normal 7 3 3 2 4" xfId="2125" xr:uid="{BA0F5F31-4A61-4B98-B603-DE9AC5B89C49}"/>
    <cellStyle name="Normal 7 3 3 2 4 2" xfId="4741" xr:uid="{9A7A653E-E6D0-4A24-89D1-E18ED2826E44}"/>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42" xr:uid="{B7612FAB-8CD1-458B-A975-BFEB31C1E17B}"/>
    <cellStyle name="Normal 7 3 3 3 2 3" xfId="2131" xr:uid="{CEFF65FE-1D46-48DD-B7EC-07A68A665CF4}"/>
    <cellStyle name="Normal 7 3 3 3 2 4" xfId="2132" xr:uid="{0A9F0429-60CB-49E9-8011-EC3D5B851C09}"/>
    <cellStyle name="Normal 7 3 3 3 3" xfId="2133" xr:uid="{BA14379C-3141-49B5-8B94-0F50BB76AF4B}"/>
    <cellStyle name="Normal 7 3 3 3 3 2" xfId="4743" xr:uid="{8DC34648-B81B-4FFA-A0C8-14DB6935852F}"/>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44" xr:uid="{58321CAA-EC7C-44DD-AA07-19F1C22B66E1}"/>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3 2" xfId="6770" xr:uid="{CF1B306C-AFC1-4818-990C-36CD857B2FD0}"/>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4 2" xfId="6771" xr:uid="{1AE6FB87-E5A6-45C8-97A8-04472A9E7198}"/>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3 2" xfId="6772" xr:uid="{BC18BB5C-A6E3-401C-90DA-9B3759E9BFA6}"/>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5 2" xfId="6773" xr:uid="{3D21BB58-898B-4290-8F6A-C430A37B182C}"/>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3 2" xfId="6774" xr:uid="{7A88E21B-C9FF-44F8-B46F-96DAAEA6299C}"/>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4 2" xfId="6775" xr:uid="{24946E89-8720-4663-87D1-3F759BB85EE7}"/>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3 2" xfId="6776" xr:uid="{D77EECF8-2A0C-4A9F-B490-5D16DD8DF7FC}"/>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3 2" xfId="6777" xr:uid="{90197F51-44F7-4A09-83BF-780E2DD7BDF9}"/>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4 2" xfId="6778" xr:uid="{E7B69B2F-29D2-4FB0-BAE0-6C0D9785B19A}"/>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3 2" xfId="6779" xr:uid="{D64B22A8-D575-4223-BB87-9E6816290747}"/>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3 2" xfId="6780" xr:uid="{D5346DBD-2FF3-4ADF-B5F1-3270044A192D}"/>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3 2" xfId="6781" xr:uid="{A409E0BC-42B7-4AB3-94DA-12EA1D0C7409}"/>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4 2" xfId="6782" xr:uid="{BC6CE9CA-B6AD-4346-BFE9-5DC3A83C52BE}"/>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3 2" xfId="6783" xr:uid="{035440FD-B74C-44F3-B2D9-E892CC021822}"/>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3 2" xfId="6784" xr:uid="{C1A1A0EA-D52F-4AAC-B851-52FD71DDDD1E}"/>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55" xr:uid="{C0CCD223-1784-4084-8042-1E8DDE56D9B1}"/>
    <cellStyle name="Normal 7 9 2 3" xfId="2475" xr:uid="{44AC2D5D-15E7-4B2A-9537-59F2C344EE1B}"/>
    <cellStyle name="Normal 7 9 2 4" xfId="2476" xr:uid="{B3894D3C-1D8E-46B7-B156-48246220C3E8}"/>
    <cellStyle name="Normal 7 9 3" xfId="2477" xr:uid="{C2173BBD-3813-4F4E-A72B-9C9D64F6AACF}"/>
    <cellStyle name="Normal 7 9 3 2" xfId="5508" xr:uid="{A76D21FA-B2FD-4EC9-A620-BBB1C052C7E1}"/>
    <cellStyle name="Normal 7 9 4" xfId="2478" xr:uid="{E54CEC28-D8CE-4A63-B422-E849457E4CFD}"/>
    <cellStyle name="Normal 7 9 4 2" xfId="4792" xr:uid="{88F90497-C515-436F-BBD8-CBBAF308B9AE}"/>
    <cellStyle name="Normal 7 9 4 3" xfId="4856" xr:uid="{C4DAB56B-5C07-4A2B-BE46-A13ECD86AE0E}"/>
    <cellStyle name="Normal 7 9 4 4" xfId="4821" xr:uid="{8850B2EA-043F-430D-9817-425455CAC3D7}"/>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16" xfId="7274" xr:uid="{34E69926-DE13-4231-A483-F002CB47371A}"/>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2 3 2" xfId="6785" xr:uid="{ADC45433-2BF3-4456-A3CF-27899BDC54C1}"/>
    <cellStyle name="Normal 8 2 2 2 2 2 2 4" xfId="6786" xr:uid="{B521DF5E-E9D9-4264-9AB0-A5AE1498AAD1}"/>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2 4 2" xfId="6787" xr:uid="{EE572416-61C9-4BC3-AF99-3C29A9B4F884}"/>
    <cellStyle name="Normal 8 2 2 2 2 2 5" xfId="6788" xr:uid="{28300AA7-8EE1-4E4C-990A-F0A25636CBBB}"/>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3 2" xfId="6789" xr:uid="{59F98241-8ECD-4083-8E91-5CBAF04229EA}"/>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5 2" xfId="6790" xr:uid="{C1CA07F8-F10F-4839-9CC9-D3B11E252E4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2 3 2" xfId="6791" xr:uid="{1C256C90-00CF-499A-8B3C-4C1F7C918B3A}"/>
    <cellStyle name="Normal 8 2 2 2 3 2 2 4" xfId="6792" xr:uid="{0444C7F9-4887-4775-9F28-163868FB8031}"/>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2 4 2" xfId="6793" xr:uid="{F7AE636D-76F6-4D89-86E0-9DEAC3F0D4EA}"/>
    <cellStyle name="Normal 8 2 2 2 3 2 5" xfId="6794" xr:uid="{A0F31DFA-B94E-4D8F-AFD3-B589991D45F0}"/>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3 3 2" xfId="6795" xr:uid="{65D0BE42-67C3-48FB-8A6C-D7AFDCF41FC9}"/>
    <cellStyle name="Normal 8 2 2 2 3 3 4" xfId="6796" xr:uid="{92F7B983-C856-43B0-85A8-4880C581BAD2}"/>
    <cellStyle name="Normal 8 2 2 2 3 4" xfId="2515" xr:uid="{4440A5EF-958B-40A7-8C70-04C325ECFB67}"/>
    <cellStyle name="Normal 8 2 2 2 3 4 2" xfId="4114" xr:uid="{37FB36C4-6040-4480-B2E4-F0850F0DB874}"/>
    <cellStyle name="Normal 8 2 2 2 3 5" xfId="2516" xr:uid="{86B3FB6B-06CA-4C83-A649-9C30633EDEBA}"/>
    <cellStyle name="Normal 8 2 2 2 3 5 2" xfId="6797" xr:uid="{41994178-9F11-4882-9090-B18F566F93AF}"/>
    <cellStyle name="Normal 8 2 2 2 3 6" xfId="6798" xr:uid="{BA0F64DA-425D-46A8-9ED6-66BB39A09534}"/>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2 3 2" xfId="6799" xr:uid="{8C5F885F-D49D-4B02-8274-78226B7FB9F3}"/>
    <cellStyle name="Normal 8 2 2 2 4 2 4" xfId="6800" xr:uid="{B97B5B5E-DF89-44B3-992B-87DD3CB5EF74}"/>
    <cellStyle name="Normal 8 2 2 2 4 3" xfId="2519" xr:uid="{C58E9C83-3D51-45BF-8EF8-14281B74B8BA}"/>
    <cellStyle name="Normal 8 2 2 2 4 3 2" xfId="4118" xr:uid="{A4BAE018-4E88-4017-9DD1-52D0C5D98DE4}"/>
    <cellStyle name="Normal 8 2 2 2 4 4" xfId="2520" xr:uid="{696CBA30-DA9B-441D-9E1D-35A2546D9359}"/>
    <cellStyle name="Normal 8 2 2 2 4 4 2" xfId="6801" xr:uid="{D9B2F40D-D26D-4CD5-988D-F6D5F1584D86}"/>
    <cellStyle name="Normal 8 2 2 2 4 5" xfId="6802" xr:uid="{1D102852-C038-461D-A812-06750777A09D}"/>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3 2" xfId="6803" xr:uid="{FED1CAAA-EC42-4DFD-A56B-F3D0F565991B}"/>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7 2" xfId="6804" xr:uid="{2D09D9DC-0ADD-4DF7-9744-C4072C088AC3}"/>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2 3 2" xfId="6805" xr:uid="{7E2E00EE-E70A-4E09-A2EE-124C136D0610}"/>
    <cellStyle name="Normal 8 2 2 3 2 2 4" xfId="6806" xr:uid="{CFC7D5C3-DD44-4254-A6CD-94FD33D12ED7}"/>
    <cellStyle name="Normal 8 2 2 3 2 3" xfId="2531" xr:uid="{3D921FBC-C547-448C-B5D0-830B53A9DC5B}"/>
    <cellStyle name="Normal 8 2 2 3 2 3 2" xfId="4124" xr:uid="{C6E55B17-F766-4F7D-8BC1-F72F48CDA06B}"/>
    <cellStyle name="Normal 8 2 2 3 2 4" xfId="2532" xr:uid="{08C2D511-C340-46BA-89D5-FCDF8521443C}"/>
    <cellStyle name="Normal 8 2 2 3 2 4 2" xfId="6807" xr:uid="{CF29268B-E8CF-404C-BDF4-DDC0464056FD}"/>
    <cellStyle name="Normal 8 2 2 3 2 5" xfId="6808" xr:uid="{BC83E9F3-8D2C-4FD8-A7F1-6F065DB7AA32}"/>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3 2" xfId="6809" xr:uid="{BAACCB71-E92A-4398-B9ED-E99CC42785B0}"/>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5 2" xfId="6810" xr:uid="{CE3FD487-333E-4DBC-9149-FA022965BA65}"/>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2 3 2" xfId="6811" xr:uid="{735BB569-078C-445E-A77D-D2DA57E6BE13}"/>
    <cellStyle name="Normal 8 2 2 4 2 2 4" xfId="6812" xr:uid="{0D9FC5F2-83C2-43DB-AA68-D86BB6803A37}"/>
    <cellStyle name="Normal 8 2 2 4 2 3" xfId="2543" xr:uid="{2536E95D-4FD5-46E2-98BC-817E53A2289C}"/>
    <cellStyle name="Normal 8 2 2 4 2 3 2" xfId="4130" xr:uid="{351FCD6F-DCFF-4998-96A4-FC4ADFE6E7B9}"/>
    <cellStyle name="Normal 8 2 2 4 2 4" xfId="2544" xr:uid="{5D8EB69B-CF41-4DC4-85B2-41E110BF558C}"/>
    <cellStyle name="Normal 8 2 2 4 2 4 2" xfId="6813" xr:uid="{CD5C7566-98F7-46D7-8DFC-D34BE09ED816}"/>
    <cellStyle name="Normal 8 2 2 4 2 5" xfId="6814" xr:uid="{93C528FE-0099-4BDB-9654-EDC3649B41AA}"/>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3 3 2" xfId="6815" xr:uid="{51257A0B-7E09-462C-83F5-311655CD7FF4}"/>
    <cellStyle name="Normal 8 2 2 4 3 4" xfId="6816" xr:uid="{8E888375-F26D-4BA3-A094-D1FFA07904AA}"/>
    <cellStyle name="Normal 8 2 2 4 4" xfId="2546" xr:uid="{35E8498E-13DB-44A8-8DA4-78E5D70C66CB}"/>
    <cellStyle name="Normal 8 2 2 4 4 2" xfId="4134" xr:uid="{0C4D24B4-8715-4BE3-A333-22FCAB3D0261}"/>
    <cellStyle name="Normal 8 2 2 4 5" xfId="2547" xr:uid="{0AAF00BB-11DF-417F-B0DD-85000E3FF44A}"/>
    <cellStyle name="Normal 8 2 2 4 5 2" xfId="6817" xr:uid="{31AB8343-01E6-416C-9C89-D0EC48D9E2CC}"/>
    <cellStyle name="Normal 8 2 2 4 6" xfId="6818" xr:uid="{5A8115E2-3C86-4688-9B0B-711010311679}"/>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2 3 2" xfId="6819" xr:uid="{D7D5F479-07B3-451D-A961-A6325EAFE1E7}"/>
    <cellStyle name="Normal 8 2 2 5 2 4" xfId="6820" xr:uid="{77D427E5-F616-48EC-9EFE-727AB0FE613B}"/>
    <cellStyle name="Normal 8 2 2 5 3" xfId="2550" xr:uid="{16C7C427-7BF1-435A-A480-580895206EDE}"/>
    <cellStyle name="Normal 8 2 2 5 3 2" xfId="4138" xr:uid="{438AB419-A079-4205-9DC8-913AA3048381}"/>
    <cellStyle name="Normal 8 2 2 5 4" xfId="2551" xr:uid="{490FB896-AB53-421E-B01D-3FFF1ED208FC}"/>
    <cellStyle name="Normal 8 2 2 5 4 2" xfId="6821" xr:uid="{CBA6C9B4-1F78-4FEA-B376-DA8AC0689417}"/>
    <cellStyle name="Normal 8 2 2 5 5" xfId="6822" xr:uid="{A91DF74A-73F0-4A1F-8569-0AB84C9A6CDB}"/>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3 2" xfId="6823" xr:uid="{F92375C3-609F-4268-AC35-475AAE30DCEC}"/>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8 2" xfId="6824" xr:uid="{5EB47378-3FE5-48C0-AA9A-400E12EF078D}"/>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2 3 2" xfId="6825" xr:uid="{33BDDB10-3A6D-4AE6-AA77-36DC1D838BBD}"/>
    <cellStyle name="Normal 8 2 3 2 2 2 4" xfId="6826" xr:uid="{89DEFB3D-C270-44F7-A336-BE8EFDD710A2}"/>
    <cellStyle name="Normal 8 2 3 2 2 3" xfId="2563" xr:uid="{B9F838CC-174D-4100-862E-E2F9E6EADD0B}"/>
    <cellStyle name="Normal 8 2 3 2 2 3 2" xfId="4144" xr:uid="{9D8108AD-5DBB-4F67-9FBB-FC4C855898DE}"/>
    <cellStyle name="Normal 8 2 3 2 2 4" xfId="2564" xr:uid="{50815683-3FAF-410F-97C9-6558932F8948}"/>
    <cellStyle name="Normal 8 2 3 2 2 4 2" xfId="6827" xr:uid="{F2B26FD0-D436-425F-9665-D6F2864EE71C}"/>
    <cellStyle name="Normal 8 2 3 2 2 5" xfId="6828" xr:uid="{FB1AA8D3-B722-4B26-933F-775700E8C530}"/>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3 2" xfId="6829" xr:uid="{5321E2BA-15D9-4676-9771-0C3EC70AEF89}"/>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5 2" xfId="6830" xr:uid="{031A13D7-3E9B-44EE-ACD5-705D0D941496}"/>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2 3 2" xfId="6831" xr:uid="{4388E4BF-452A-4B16-804A-E9B3362BC285}"/>
    <cellStyle name="Normal 8 2 3 3 2 2 4" xfId="6832" xr:uid="{A8725829-02FA-4766-9A48-DC9506A63501}"/>
    <cellStyle name="Normal 8 2 3 3 2 3" xfId="2575" xr:uid="{B629C06A-32AF-46BA-AEDD-444BF3EF15F4}"/>
    <cellStyle name="Normal 8 2 3 3 2 3 2" xfId="4150" xr:uid="{19845B62-0EA3-4232-98DF-BFD2A6A96A87}"/>
    <cellStyle name="Normal 8 2 3 3 2 4" xfId="2576" xr:uid="{9153108A-F0BD-4B23-9B05-1C21D4BB1088}"/>
    <cellStyle name="Normal 8 2 3 3 2 4 2" xfId="6833" xr:uid="{96E0442B-40AE-4919-B5D3-90F43B88F91C}"/>
    <cellStyle name="Normal 8 2 3 3 2 5" xfId="6834" xr:uid="{36FC71B6-AC23-4E8F-8994-83D2951E2799}"/>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3 3 2" xfId="6835" xr:uid="{52A2D481-8C16-43D6-B8F7-F9BBABA168DA}"/>
    <cellStyle name="Normal 8 2 3 3 3 4" xfId="6836" xr:uid="{505788A8-91E4-40E5-A4C2-E35E8A0C97DD}"/>
    <cellStyle name="Normal 8 2 3 3 4" xfId="2578" xr:uid="{201CDECC-0F79-42B3-BA5D-1FF767776EAE}"/>
    <cellStyle name="Normal 8 2 3 3 4 2" xfId="4154" xr:uid="{F0764594-0912-40FE-A687-EE667D5C66D4}"/>
    <cellStyle name="Normal 8 2 3 3 5" xfId="2579" xr:uid="{0A9F30B0-8B87-49B4-9A4A-D6B3D3E622CA}"/>
    <cellStyle name="Normal 8 2 3 3 5 2" xfId="6837" xr:uid="{862A7886-3C07-4F4D-86F7-B9949BF31012}"/>
    <cellStyle name="Normal 8 2 3 3 6" xfId="6838" xr:uid="{DC3B0D17-9912-43BE-A22D-99E96F53842C}"/>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2 3 2" xfId="6839" xr:uid="{9DD43C25-B760-4631-AE88-A4A06F8606B8}"/>
    <cellStyle name="Normal 8 2 3 4 2 4" xfId="6840" xr:uid="{D29412F9-78E3-4DF9-8DFF-A5123401CE33}"/>
    <cellStyle name="Normal 8 2 3 4 3" xfId="2582" xr:uid="{D43872AD-3A6A-40F6-A289-4F6A6782E267}"/>
    <cellStyle name="Normal 8 2 3 4 3 2" xfId="4158" xr:uid="{24068D43-267F-405F-8012-3A266CD0A538}"/>
    <cellStyle name="Normal 8 2 3 4 4" xfId="2583" xr:uid="{65593F32-7F6C-4F57-8134-D85745AAF1B3}"/>
    <cellStyle name="Normal 8 2 3 4 4 2" xfId="6841" xr:uid="{F635701E-CB33-4CC0-B994-5FADDC16F73E}"/>
    <cellStyle name="Normal 8 2 3 4 5" xfId="6842" xr:uid="{D81E2216-BA33-4DF8-B1C3-B3300A61B817}"/>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3 2" xfId="6843" xr:uid="{7163E390-0B8D-4C72-84D0-FD41E424F182}"/>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7 2" xfId="6844" xr:uid="{1EBE5A58-5CEE-4A00-8F07-A94A981326B8}"/>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3 2" xfId="6845" xr:uid="{9A535B72-686A-4F0D-8BAA-9E7308219613}"/>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4 2" xfId="6846" xr:uid="{104BB9C6-4D34-43F1-B19A-1E3CE2347738}"/>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3 2" xfId="6847" xr:uid="{C76DC750-5C27-47CD-B60C-49D13F470E4E}"/>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5 2" xfId="6848" xr:uid="{5A744B8F-FA31-4668-A890-12E3FA2E93E3}"/>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2 3 2" xfId="6849" xr:uid="{C55CD9E4-58C9-4668-B3CE-D936AA891930}"/>
    <cellStyle name="Normal 8 2 5 2 2 4" xfId="6850" xr:uid="{E331FC24-F020-4AAF-890A-610DDE31065A}"/>
    <cellStyle name="Normal 8 2 5 2 3" xfId="2614" xr:uid="{6AD25A2B-33C1-415C-BBF9-9E825B2F987B}"/>
    <cellStyle name="Normal 8 2 5 2 3 2" xfId="4167" xr:uid="{2F3D5B85-5277-408A-A2BC-668129D87055}"/>
    <cellStyle name="Normal 8 2 5 2 4" xfId="2615" xr:uid="{097C4F6C-E4DF-4ABC-B1A3-77336B5A6F32}"/>
    <cellStyle name="Normal 8 2 5 2 4 2" xfId="6851" xr:uid="{6858453B-1D97-45B7-81F9-48C116DDF7F7}"/>
    <cellStyle name="Normal 8 2 5 2 5" xfId="6852" xr:uid="{6C8DB802-4580-4554-AC31-2F4B99A0810F}"/>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3 2" xfId="6853" xr:uid="{C03ABFCB-160C-45B8-8A63-CB47D6F9B276}"/>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5 2" xfId="6854" xr:uid="{E7A97D03-2424-4C5A-8C3B-22B5975F6267}"/>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3 2" xfId="6855" xr:uid="{CCEEAEB8-0E61-41EF-A8AF-FC753701DA48}"/>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4 2" xfId="6856" xr:uid="{33DEF290-C55B-4927-AEEF-94F0153C03FE}"/>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3 2" xfId="6857" xr:uid="{0C72D6EB-8702-4AB4-9A6A-BB9D6DB4F0B9}"/>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2 9 2" xfId="6858" xr:uid="{A6128F3C-95C7-4EDA-8D9B-DDE0F0D2216E}"/>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3 2" xfId="6859" xr:uid="{0821609C-0248-4B2A-AD70-8376E9BD23DF}"/>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4 2" xfId="6860" xr:uid="{4B4D8913-DB2E-4529-8E9B-0BAB899CA78B}"/>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3 2" xfId="6861" xr:uid="{1DB5A783-97C5-4A80-B272-4DB6D9019229}"/>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2 3 2" xfId="6862" xr:uid="{713A6DB5-495C-4FA4-8295-4B905436DB27}"/>
    <cellStyle name="Normal 8 3 2 3 2 2 4" xfId="6863" xr:uid="{57990479-6F7C-45F3-84CA-5485C9FA7CE2}"/>
    <cellStyle name="Normal 8 3 2 3 2 3" xfId="2679" xr:uid="{0F5A1393-81B4-40E0-843B-196E87FD06AF}"/>
    <cellStyle name="Normal 8 3 2 3 2 3 2" xfId="4177" xr:uid="{D6950560-C6E8-4302-9AEA-3C013745E998}"/>
    <cellStyle name="Normal 8 3 2 3 2 4" xfId="2680" xr:uid="{F2842660-A4F3-42B3-817A-AFF7F7FE1B65}"/>
    <cellStyle name="Normal 8 3 2 3 2 4 2" xfId="6864" xr:uid="{5D3C099C-F848-4178-8DC5-D4A6903406EB}"/>
    <cellStyle name="Normal 8 3 2 3 2 5" xfId="6865" xr:uid="{74ED9BB7-FCC3-495F-9158-72C6A230BF50}"/>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3 2" xfId="6866" xr:uid="{665A019C-56E1-40EE-B8E9-0033AECCF0DE}"/>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5 2" xfId="6867" xr:uid="{BA24E395-5E02-4643-A6EE-B050C8EE9BDF}"/>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3 2" xfId="6868" xr:uid="{A29258DF-1150-4E6C-A691-BCA29B4DB8D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4 2" xfId="6869" xr:uid="{33FE4702-3E51-4B5C-8940-4293B7D38052}"/>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3 2" xfId="6870" xr:uid="{DB3059C0-BD1A-4453-A807-1E25DBF254D4}"/>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7 2" xfId="6871" xr:uid="{24437FA6-0BDC-45F0-AAE5-3062CCB1EDEF}"/>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45" xr:uid="{041CC3FD-9CB8-410F-9C44-5323C4C92EF1}"/>
    <cellStyle name="Normal 8 3 3 2 2 2 3" xfId="4746" xr:uid="{2204264C-31B3-4107-A201-F74C8980030A}"/>
    <cellStyle name="Normal 8 3 3 2 2 3" xfId="2711" xr:uid="{61611B3B-040E-4461-B4C8-0DDB13582815}"/>
    <cellStyle name="Normal 8 3 3 2 2 3 2" xfId="4747" xr:uid="{E620ABA7-6C50-4E6F-BAD5-5E9FD282C029}"/>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48" xr:uid="{E08F7370-3C26-45F1-8277-41AD244E6A34}"/>
    <cellStyle name="Normal 8 3 3 2 3 3" xfId="2715" xr:uid="{C6860858-1FB1-47EC-8CF3-B25CEB3AE2AA}"/>
    <cellStyle name="Normal 8 3 3 2 3 4" xfId="2716" xr:uid="{BF968B0D-D46F-43B0-8D98-90DB7DFC0307}"/>
    <cellStyle name="Normal 8 3 3 2 4" xfId="2717" xr:uid="{88CB77D2-5156-4171-BBFE-624C8F588E85}"/>
    <cellStyle name="Normal 8 3 3 2 4 2" xfId="4749" xr:uid="{F89C01A0-D407-4147-99C3-70864962FEF9}"/>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0" xr:uid="{231AB517-E53A-4129-949B-88AE8942E122}"/>
    <cellStyle name="Normal 8 3 3 3 2 3" xfId="2723" xr:uid="{788DBDF4-A2D3-4EBE-9E18-E51F26E1841A}"/>
    <cellStyle name="Normal 8 3 3 3 2 4" xfId="2724" xr:uid="{A00126DC-A212-4951-B404-37A314DEAA4E}"/>
    <cellStyle name="Normal 8 3 3 3 3" xfId="2725" xr:uid="{55541F13-F630-4658-B36B-766D447C41D9}"/>
    <cellStyle name="Normal 8 3 3 3 3 2" xfId="4751" xr:uid="{FE090604-F8D3-4595-9188-06EF23A9E0DE}"/>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52" xr:uid="{10C2A950-AA80-4DDD-8B8C-3D0000501C1F}"/>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3 2" xfId="6872" xr:uid="{3C6C1EE2-76FE-46EB-8790-EC7E4AB33E72}"/>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4 2" xfId="6873" xr:uid="{13A1D2ED-B95B-4B64-AD0F-DD5668FFE55D}"/>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3 2" xfId="6874" xr:uid="{BF874704-7FCC-45AF-A6D0-95BAEDFB8E04}"/>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5 2" xfId="6875" xr:uid="{CEEC4D71-FCB5-4DF1-8F09-66B996CF842D}"/>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3 2" xfId="6876" xr:uid="{4EF8B160-1733-40BD-B84B-BD5412F245DC}"/>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4 2" xfId="6877" xr:uid="{697506BD-8B58-4911-AC9A-A7C4E5080F65}"/>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3 2" xfId="6878" xr:uid="{3BAB5A9C-C26A-4555-826C-888BCD647188}"/>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3 2" xfId="6879" xr:uid="{D620BB59-7189-4060-A811-97E4B5D67006}"/>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4 2" xfId="6880" xr:uid="{34F001E2-2325-45CA-89B6-04D502848587}"/>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3 2" xfId="6881" xr:uid="{6127D6A3-3C0F-497E-B3A7-1E571870CE14}"/>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3 2" xfId="6882" xr:uid="{D05F913B-09F7-46F4-B22A-208A4EEA283C}"/>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3 2" xfId="6883" xr:uid="{4F8CB361-B3E4-4107-8AC0-7B8A571DF6DC}"/>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4 2" xfId="6884" xr:uid="{A35D4716-FC3E-4F92-8300-D00F437DA286}"/>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3 2" xfId="6885" xr:uid="{A8BFC4B2-27F6-4C4D-81DC-60038F8F4D56}"/>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3 2" xfId="6886" xr:uid="{41E7176D-94F0-45A9-AE0A-4720920F206D}"/>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57" xr:uid="{1DC49AF2-5B9C-4AC6-B6A8-FF5ED4D1AD24}"/>
    <cellStyle name="Normal 8 9 2 3" xfId="3067" xr:uid="{BC8914A7-3B34-4068-843B-EC6377966C11}"/>
    <cellStyle name="Normal 8 9 2 4" xfId="3068" xr:uid="{41ECE659-93DA-4486-B74B-E987284CAE34}"/>
    <cellStyle name="Normal 8 9 3" xfId="3069" xr:uid="{EC5B6741-D430-41DE-B933-B1D0C5234098}"/>
    <cellStyle name="Normal 8 9 3 2" xfId="5509" xr:uid="{DC55D9FF-4716-4783-ABD7-09760D1276C9}"/>
    <cellStyle name="Normal 8 9 4" xfId="3070" xr:uid="{536FF2B0-038F-4AE5-9FE7-52C6BA46A005}"/>
    <cellStyle name="Normal 8 9 4 2" xfId="4794" xr:uid="{A389F331-86A7-449D-90F0-A64B5F37F8DF}"/>
    <cellStyle name="Normal 8 9 4 3" xfId="4858" xr:uid="{AD639413-BD30-49F4-B62C-885D4BD18542}"/>
    <cellStyle name="Normal 8 9 4 4" xfId="4823" xr:uid="{2F462827-4F75-451E-99E2-572068787FDC}"/>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17" xfId="7273" xr:uid="{27940896-5A96-4A72-8679-369A26E8DD3F}"/>
    <cellStyle name="Normal 9 2" xfId="78" xr:uid="{5627808E-AB88-45E0-B558-D45AF57885FC}"/>
    <cellStyle name="Normal 9 2 2" xfId="3733" xr:uid="{EAA3B93C-51BF-41B5-A9F2-FFD7FC287047}"/>
    <cellStyle name="Normal 9 2 2 2" xfId="4556" xr:uid="{9C484DE9-84A9-4D1D-9442-DA343EE125C1}"/>
    <cellStyle name="Normal 9 2 2 2 2" xfId="5901" xr:uid="{AC7D2CDB-9D59-45BF-B44D-4A2950D62C65}"/>
    <cellStyle name="Normal 9 2 2 3" xfId="5735" xr:uid="{784E16E2-701D-40D0-989E-C3378206CBB6}"/>
    <cellStyle name="Normal 9 2 3" xfId="4465" xr:uid="{7BDC7D1F-9C31-48DC-98DD-327092BD3895}"/>
    <cellStyle name="Normal 9 2 3 2" xfId="5624" xr:uid="{144D6806-1189-434E-BB2E-2AB0C050D1C1}"/>
    <cellStyle name="Normal 9 2 3 2 2" xfId="5960" xr:uid="{52422E71-22DC-474E-847F-77EEE35C4ABB}"/>
    <cellStyle name="Normal 9 2 3 3" xfId="5793" xr:uid="{4E3BD39C-2C25-46DE-8BB4-3F0F4235FFFE}"/>
    <cellStyle name="Normal 9 2 4" xfId="5582" xr:uid="{875E7F06-E971-4B94-974D-DABF08C9CDC1}"/>
    <cellStyle name="Normal 9 2 4 2" xfId="5848" xr:uid="{54D80752-D9B3-4462-BDD1-662E6BEC000A}"/>
    <cellStyle name="Normal 9 2 5" xfId="5677" xr:uid="{886DBDDE-613D-4A7D-B8BA-346E3AEA91B7}"/>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2 3 2" xfId="6887" xr:uid="{3CAC0EBA-A862-4F3D-BB5A-68C1EA77DD45}"/>
    <cellStyle name="Normal 9 3 2 2 2 2 2 4" xfId="6888" xr:uid="{B63FBD5D-D079-4496-A96A-641DF3EFB5F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2 4 2" xfId="6889" xr:uid="{3E821835-92E1-4BBF-8E05-D521EE302871}"/>
    <cellStyle name="Normal 9 3 2 2 2 2 5" xfId="6890" xr:uid="{867A43D4-A540-4BF4-929D-6EF38A620FB1}"/>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3 2" xfId="6891" xr:uid="{E46996CA-9B95-459B-BD56-8168A8B5F26C}"/>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5 2" xfId="6892" xr:uid="{855D80C0-E9AF-461A-A46F-6C6BF243487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2 3 2" xfId="6893" xr:uid="{5EE75FDD-7A76-46A0-B88F-2CE622560001}"/>
    <cellStyle name="Normal 9 3 2 2 3 2 2 4" xfId="6894" xr:uid="{C622DD97-F285-4ECC-9DC9-B50F1056FE2A}"/>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2 4 2" xfId="6895" xr:uid="{18490FCF-1D6E-424C-9243-58C04F44C8E2}"/>
    <cellStyle name="Normal 9 3 2 2 3 2 5" xfId="6896" xr:uid="{7415FA67-DEC4-406E-9C22-07859CAB35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3 3 2" xfId="6897" xr:uid="{604EA022-C5CF-4229-8856-3DE1F172F4C8}"/>
    <cellStyle name="Normal 9 3 2 2 3 3 4" xfId="6898" xr:uid="{09BD3E75-67FD-42B0-A18D-7BFDC0C2AAED}"/>
    <cellStyle name="Normal 9 3 2 2 3 4" xfId="3115" xr:uid="{96D3D715-6F12-4F63-BAD6-76D41DE59950}"/>
    <cellStyle name="Normal 9 3 2 2 3 4 2" xfId="4203" xr:uid="{6C4DF0B0-14B6-4491-A84E-DBC0DB6BA7E7}"/>
    <cellStyle name="Normal 9 3 2 2 3 5" xfId="3116" xr:uid="{265C90AA-63D9-40B7-99CC-181FA7AD5ECB}"/>
    <cellStyle name="Normal 9 3 2 2 3 5 2" xfId="6899" xr:uid="{34797BAE-38BB-4DA3-9DC8-C8B46FD706E0}"/>
    <cellStyle name="Normal 9 3 2 2 3 6" xfId="6900" xr:uid="{7B252F1B-E5C5-4533-8E51-8A4B323A9DAA}"/>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2 3 2" xfId="6901" xr:uid="{E5EFA2C0-9F52-4AF8-9658-C4BDAD54F352}"/>
    <cellStyle name="Normal 9 3 2 2 4 2 4" xfId="6902" xr:uid="{52C455AC-9DCB-4A7B-88E9-EC8A7CE28582}"/>
    <cellStyle name="Normal 9 3 2 2 4 3" xfId="3119" xr:uid="{98AF19E7-4105-42EF-8324-19BE88629A60}"/>
    <cellStyle name="Normal 9 3 2 2 4 3 2" xfId="4207" xr:uid="{24BBC382-1D4B-43F0-9557-5BB6785E778F}"/>
    <cellStyle name="Normal 9 3 2 2 4 4" xfId="3120" xr:uid="{927695E5-E626-46D5-959E-0B740C2C0C74}"/>
    <cellStyle name="Normal 9 3 2 2 4 4 2" xfId="6903" xr:uid="{630337D6-8FC6-41C7-B389-C8416B777002}"/>
    <cellStyle name="Normal 9 3 2 2 4 5" xfId="6904" xr:uid="{5741C97A-C66C-4087-AD0C-5DB877066969}"/>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3 2" xfId="6905" xr:uid="{542090D0-4B94-46F9-A770-17E1BE53B76C}"/>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7 2" xfId="6906" xr:uid="{7FA6A9B4-007F-4213-9A1A-032285DE3759}"/>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2 3 2" xfId="6907" xr:uid="{C8D4E10F-CC73-44F9-8D6B-CE399B9D1844}"/>
    <cellStyle name="Normal 9 3 2 3 2 2 4" xfId="6908" xr:uid="{D1AD093F-301B-4F41-9B0D-22D8B1FEB874}"/>
    <cellStyle name="Normal 9 3 2 3 2 3" xfId="3131" xr:uid="{647CACBD-5CE2-4548-8060-55520C576A08}"/>
    <cellStyle name="Normal 9 3 2 3 2 3 2" xfId="4213" xr:uid="{451C4E4C-EFD8-4B56-89F2-B2A26A26CB9E}"/>
    <cellStyle name="Normal 9 3 2 3 2 4" xfId="3132" xr:uid="{18837D3F-A49F-46E0-AF84-2EA558597DE0}"/>
    <cellStyle name="Normal 9 3 2 3 2 4 2" xfId="6909" xr:uid="{C9872EF1-C7AD-4274-B3CE-D31BDFBE5575}"/>
    <cellStyle name="Normal 9 3 2 3 2 5" xfId="6910" xr:uid="{86556C50-7A9C-4E5A-9146-37871029AECB}"/>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3 2" xfId="6911" xr:uid="{84963385-E277-4C4F-ABDB-342F37F3C444}"/>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5 2" xfId="6912" xr:uid="{F5F4EE12-1CC2-465A-88D7-B8DEEBE792BC}"/>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2 3 2" xfId="6913" xr:uid="{28EB82EB-61DE-4E28-A298-53D4C07E7AA4}"/>
    <cellStyle name="Normal 9 3 2 4 2 2 4" xfId="6914" xr:uid="{6DFCE6C3-476F-4D95-AE0B-65D03174BB84}"/>
    <cellStyle name="Normal 9 3 2 4 2 3" xfId="3143" xr:uid="{16EDD852-A521-4D01-9032-25DBB65F31B2}"/>
    <cellStyle name="Normal 9 3 2 4 2 3 2" xfId="4219" xr:uid="{3B8B7818-960B-4D68-9EAB-5C377CAB6855}"/>
    <cellStyle name="Normal 9 3 2 4 2 4" xfId="3144" xr:uid="{78992956-DF12-403F-BBDC-6363935B1207}"/>
    <cellStyle name="Normal 9 3 2 4 2 4 2" xfId="6915" xr:uid="{962D4708-F532-4922-A3F0-1B2578BA4176}"/>
    <cellStyle name="Normal 9 3 2 4 2 5" xfId="6916" xr:uid="{1BEFB822-D198-4CEC-8B48-1CEC6275287A}"/>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3 3 2" xfId="6917" xr:uid="{532CCA69-9CC2-4661-90FF-9E3E4AFD19F9}"/>
    <cellStyle name="Normal 9 3 2 4 3 4" xfId="6918" xr:uid="{CD766429-B1CF-4286-B867-57291B67B80B}"/>
    <cellStyle name="Normal 9 3 2 4 4" xfId="3146" xr:uid="{1CFF2946-209A-44CC-8F09-E6C81E9D3818}"/>
    <cellStyle name="Normal 9 3 2 4 4 2" xfId="4223" xr:uid="{6AB899A2-4D27-4BCD-B2E9-E99AD8C83B7C}"/>
    <cellStyle name="Normal 9 3 2 4 5" xfId="3147" xr:uid="{E60D3636-1302-4E3E-8794-C8C46E9EA5B6}"/>
    <cellStyle name="Normal 9 3 2 4 5 2" xfId="6919" xr:uid="{2815E60F-E4A9-4B07-B256-01175CE7B066}"/>
    <cellStyle name="Normal 9 3 2 4 6" xfId="6920" xr:uid="{F55E563C-B560-42BC-8360-CE66F2DD6D3A}"/>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2 3 2" xfId="6921" xr:uid="{41BA9A28-FCD5-4C85-8660-BE0B342DC673}"/>
    <cellStyle name="Normal 9 3 2 5 2 4" xfId="6922" xr:uid="{C1CB8933-8582-428F-950E-A4AF293140D7}"/>
    <cellStyle name="Normal 9 3 2 5 3" xfId="3150" xr:uid="{E9F7BAD1-6D1B-4BBF-9D70-D785BA2259E9}"/>
    <cellStyle name="Normal 9 3 2 5 3 2" xfId="4227" xr:uid="{30DDC491-02DB-4F21-ABBD-5D6B618C94B8}"/>
    <cellStyle name="Normal 9 3 2 5 4" xfId="3151" xr:uid="{35016190-85CB-42C6-AF40-35D8892FC40B}"/>
    <cellStyle name="Normal 9 3 2 5 4 2" xfId="6923" xr:uid="{95A2069E-9B2B-42AF-8B8F-03878646CCE0}"/>
    <cellStyle name="Normal 9 3 2 5 5" xfId="6924" xr:uid="{FA9C614A-6C33-485A-93C3-1014396424D0}"/>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3 2" xfId="6925" xr:uid="{C2F61C62-1418-4564-ADD2-6577378C4743}"/>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8 2" xfId="6926" xr:uid="{75D3E11E-9EEC-4752-8BE7-A2B0B4D1BAA9}"/>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2 3 2" xfId="6927" xr:uid="{147D10B0-02C6-4996-991F-7027AB5B2670}"/>
    <cellStyle name="Normal 9 3 3 2 2 2 4" xfId="6928" xr:uid="{CB01EEA3-9FEE-44B6-BFF2-AF7558765A10}"/>
    <cellStyle name="Normal 9 3 3 2 2 3" xfId="3163" xr:uid="{522E7B99-2D91-4D9E-BFCE-8DA891A17F48}"/>
    <cellStyle name="Normal 9 3 3 2 2 3 2" xfId="4233" xr:uid="{3B587C20-35B5-47AE-947E-7608A8ADB0A3}"/>
    <cellStyle name="Normal 9 3 3 2 2 4" xfId="3164" xr:uid="{0B0ED116-2294-4F7D-8D98-54B632E1F79C}"/>
    <cellStyle name="Normal 9 3 3 2 2 4 2" xfId="6929" xr:uid="{8D926408-099F-48F7-851A-CD48746030FE}"/>
    <cellStyle name="Normal 9 3 3 2 2 5" xfId="6930" xr:uid="{2F96272E-ABB6-4CF4-BF2C-12FBEADC6C0B}"/>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3 2" xfId="6931" xr:uid="{A474A549-77F7-4A2D-9C2E-B13CAECE139C}"/>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5 2" xfId="6932" xr:uid="{22C0C747-0B46-40AF-9CD3-23B3E7D1C07B}"/>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694B9382-1D4C-4066-87B6-FD4474DB667B}"/>
    <cellStyle name="Normal 9 3 3 3 2 2 3" xfId="4238" xr:uid="{5EC2DB2A-3429-4C68-9A9E-182529ED8F67}"/>
    <cellStyle name="Normal 9 3 3 3 2 2 3 2" xfId="4934" xr:uid="{BF30727B-FEBC-4EA9-A40D-FEA3CF203492}"/>
    <cellStyle name="Normal 9 3 3 3 2 2 3 2 2" xfId="6933" xr:uid="{9CDBFD6F-5E93-449D-A193-ED21471664BF}"/>
    <cellStyle name="Normal 9 3 3 3 2 2 4" xfId="6934" xr:uid="{8AFCE090-10A6-4F22-A32E-3B27889C766D}"/>
    <cellStyle name="Normal 9 3 3 3 2 3" xfId="3175" xr:uid="{85E4EB72-0899-4CDE-B2A3-D779D0CB8684}"/>
    <cellStyle name="Normal 9 3 3 3 2 3 2" xfId="4239" xr:uid="{0D35D169-A9E1-4217-A710-3312CC798062}"/>
    <cellStyle name="Normal 9 3 3 3 2 3 2 2" xfId="4936" xr:uid="{E6992970-C9F6-4DFB-A19C-826C29811D24}"/>
    <cellStyle name="Normal 9 3 3 3 2 3 3" xfId="4935" xr:uid="{F20AD92C-29C4-472C-8FC1-454A4E18D545}"/>
    <cellStyle name="Normal 9 3 3 3 2 4" xfId="3176" xr:uid="{FF234467-C34C-4526-9E6D-A8AAC1711BAD}"/>
    <cellStyle name="Normal 9 3 3 3 2 4 2" xfId="4937" xr:uid="{7232DD52-0D8C-407B-9A76-372E4FA09361}"/>
    <cellStyle name="Normal 9 3 3 3 2 4 2 2" xfId="6935" xr:uid="{83171611-94CD-48FE-A66D-544B160683C5}"/>
    <cellStyle name="Normal 9 3 3 3 2 5" xfId="6936" xr:uid="{899CF3D7-34FC-46D4-ACDA-28EA94555009}"/>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ED6EEAC0-D6B2-4DD2-9EB0-3C1533D1DDF1}"/>
    <cellStyle name="Normal 9 3 3 3 3 2 3" xfId="4939" xr:uid="{692D9C8B-60A8-4D36-80D6-19DB3AA8063D}"/>
    <cellStyle name="Normal 9 3 3 3 3 3" xfId="4242" xr:uid="{75AF3F6B-4569-446D-9042-B4223F0A5F58}"/>
    <cellStyle name="Normal 9 3 3 3 3 3 2" xfId="4941" xr:uid="{371967E3-E24A-46AA-9B13-AA239C18A9B3}"/>
    <cellStyle name="Normal 9 3 3 3 3 3 2 2" xfId="6937" xr:uid="{F90F7B66-A54A-435A-8044-CD3D4332D0F4}"/>
    <cellStyle name="Normal 9 3 3 3 3 4" xfId="4938" xr:uid="{A2643191-0F2E-42FB-B64C-BF36C9E7BE1F}"/>
    <cellStyle name="Normal 9 3 3 3 3 4 2" xfId="6938" xr:uid="{7A6C7B85-514C-48C7-9AD1-8475E53E0945}"/>
    <cellStyle name="Normal 9 3 3 3 4" xfId="3178" xr:uid="{FAA61678-B95A-4658-BF1B-C0F2FEF8E4A4}"/>
    <cellStyle name="Normal 9 3 3 3 4 2" xfId="4243" xr:uid="{327ADF0C-6426-4F53-9C38-1819753EFB63}"/>
    <cellStyle name="Normal 9 3 3 3 4 2 2" xfId="4943" xr:uid="{EF3245D1-0EDB-4FE4-B57F-FDF2759F1626}"/>
    <cellStyle name="Normal 9 3 3 3 4 3" xfId="4942" xr:uid="{B50AFA57-A5C3-4424-84E3-D59F73866FA3}"/>
    <cellStyle name="Normal 9 3 3 3 5" xfId="3179" xr:uid="{09A1ACBC-C0CB-4C1A-8729-8B9CDF8C6C5B}"/>
    <cellStyle name="Normal 9 3 3 3 5 2" xfId="4944" xr:uid="{32689877-5521-44A3-9508-FD66ABE2AABF}"/>
    <cellStyle name="Normal 9 3 3 3 5 2 2" xfId="6939" xr:uid="{90D2CC63-27D1-4EBD-9622-9B746A34E621}"/>
    <cellStyle name="Normal 9 3 3 3 6" xfId="6940" xr:uid="{57F0A4EE-577F-4CCA-993B-FF039AA6B433}"/>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0CD64BCD-A11C-4478-8380-CCA595C7723E}"/>
    <cellStyle name="Normal 9 3 3 4 2 2 3" xfId="4947" xr:uid="{C9F4CB1D-9590-4A35-8076-2888382659CF}"/>
    <cellStyle name="Normal 9 3 3 4 2 3" xfId="4246" xr:uid="{6C0DE8CA-5730-4C8F-A9EC-F72076C6D58A}"/>
    <cellStyle name="Normal 9 3 3 4 2 3 2" xfId="4949" xr:uid="{FBDEE327-66E9-4568-A231-ABCDEC78CD4F}"/>
    <cellStyle name="Normal 9 3 3 4 2 3 2 2" xfId="6941" xr:uid="{64DB7264-0CEC-4581-8402-B0C6E366620D}"/>
    <cellStyle name="Normal 9 3 3 4 2 4" xfId="4946" xr:uid="{3769E578-1E9F-4F89-AFF9-6FF5C4583926}"/>
    <cellStyle name="Normal 9 3 3 4 2 4 2" xfId="6942" xr:uid="{A0198CCA-5C81-4724-88F6-269CF32341C3}"/>
    <cellStyle name="Normal 9 3 3 4 3" xfId="3182" xr:uid="{635E208F-86A3-4AB7-9738-B6A06CB3C906}"/>
    <cellStyle name="Normal 9 3 3 4 3 2" xfId="4247" xr:uid="{A8D1A167-6002-4C17-84E2-4A455CFC55EE}"/>
    <cellStyle name="Normal 9 3 3 4 3 2 2" xfId="4951" xr:uid="{C1BCAE71-C562-40D1-BFA3-41353D12690A}"/>
    <cellStyle name="Normal 9 3 3 4 3 3" xfId="4950" xr:uid="{718BB521-E2FF-4152-9551-0C5D251A88A4}"/>
    <cellStyle name="Normal 9 3 3 4 4" xfId="3183" xr:uid="{E098A52F-FD89-44CF-9487-669FF6468F75}"/>
    <cellStyle name="Normal 9 3 3 4 4 2" xfId="4952" xr:uid="{E1DF44C0-8660-48C4-8371-19CA8E223259}"/>
    <cellStyle name="Normal 9 3 3 4 4 2 2" xfId="6943" xr:uid="{94B1470D-7194-4399-A0A4-D5513F47A342}"/>
    <cellStyle name="Normal 9 3 3 4 5" xfId="4945" xr:uid="{7B210576-39C9-4CA7-8924-183632DE4F75}"/>
    <cellStyle name="Normal 9 3 3 4 5 2" xfId="6944" xr:uid="{CCBADAD2-FDC7-4F21-966D-6726334E5AC0}"/>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857A8485-744F-4A57-AF44-7A4CA86BABF2}"/>
    <cellStyle name="Normal 9 3 3 5 2 3" xfId="4954" xr:uid="{B5ED42D9-ACE8-47BC-8ACA-6675AD64AC5B}"/>
    <cellStyle name="Normal 9 3 3 5 3" xfId="3186" xr:uid="{F5A394A9-821F-408B-884A-6587DD2A7753}"/>
    <cellStyle name="Normal 9 3 3 5 3 2" xfId="4956" xr:uid="{3DF638A7-7604-41D8-92B4-5A84BBCA095F}"/>
    <cellStyle name="Normal 9 3 3 5 3 2 2" xfId="6945" xr:uid="{48107771-CE05-4685-BB0A-042F253029B7}"/>
    <cellStyle name="Normal 9 3 3 5 4" xfId="3187" xr:uid="{673F3A29-4FF4-449F-A591-44EDFB635A51}"/>
    <cellStyle name="Normal 9 3 3 5 4 2" xfId="4957" xr:uid="{AAE78335-15C4-4877-9017-6DF253FC7285}"/>
    <cellStyle name="Normal 9 3 3 5 5" xfId="4953" xr:uid="{DAC40400-3431-42CA-A933-CD1C9A13922C}"/>
    <cellStyle name="Normal 9 3 3 6" xfId="3188" xr:uid="{C450359E-1F3A-45B5-A2FF-BCCF081E102A}"/>
    <cellStyle name="Normal 9 3 3 6 2" xfId="4249" xr:uid="{E3FDC8C8-FEA9-4756-B2B8-70E5900D1294}"/>
    <cellStyle name="Normal 9 3 3 6 2 2" xfId="4959" xr:uid="{D2AC2B86-F802-47EE-BFB1-15A696831F6B}"/>
    <cellStyle name="Normal 9 3 3 6 3" xfId="4958" xr:uid="{00E764DB-2431-40B5-854D-4C8EB96F29E4}"/>
    <cellStyle name="Normal 9 3 3 7" xfId="3189" xr:uid="{B65396C8-6144-4577-B70A-7A0F4766CBEF}"/>
    <cellStyle name="Normal 9 3 3 7 2" xfId="4960" xr:uid="{304BADCF-DA9D-4852-AAAB-450D4FE02560}"/>
    <cellStyle name="Normal 9 3 3 7 2 2" xfId="6946" xr:uid="{F3B785CA-EFBC-4093-A0E7-46CED1047268}"/>
    <cellStyle name="Normal 9 3 3 8" xfId="3190" xr:uid="{49F58DF3-23CF-40F1-B1C5-BF29FD744974}"/>
    <cellStyle name="Normal 9 3 3 8 2" xfId="4961" xr:uid="{AA8D62BC-55C3-430B-8E82-CF9817580E9E}"/>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BF61E23D-1274-4BCD-BAFE-2763076325B9}"/>
    <cellStyle name="Normal 9 3 4 2 2 2 3" xfId="4965" xr:uid="{5BED455F-CC52-45D4-9ED7-8E0D98AD3200}"/>
    <cellStyle name="Normal 9 3 4 2 2 3" xfId="3195" xr:uid="{402E439A-DB24-4ED0-9CC6-488A5F999901}"/>
    <cellStyle name="Normal 9 3 4 2 2 3 2" xfId="4967" xr:uid="{97FCD1A3-B00C-413C-9110-0098389615E9}"/>
    <cellStyle name="Normal 9 3 4 2 2 3 2 2" xfId="6947" xr:uid="{04B2C0B1-653C-4173-A378-864EF7A805E1}"/>
    <cellStyle name="Normal 9 3 4 2 2 4" xfId="3196" xr:uid="{56B6DAED-1368-4989-BC5D-03577D2F313D}"/>
    <cellStyle name="Normal 9 3 4 2 2 4 2" xfId="4968" xr:uid="{71B51486-738C-4613-A146-89647F110970}"/>
    <cellStyle name="Normal 9 3 4 2 2 5" xfId="4964" xr:uid="{F45CB96C-2590-45BC-8D39-4A708A725B3E}"/>
    <cellStyle name="Normal 9 3 4 2 3" xfId="3197" xr:uid="{AE0C72F5-C65C-40F8-997A-BE82FE4AAEF2}"/>
    <cellStyle name="Normal 9 3 4 2 3 2" xfId="4251" xr:uid="{74522319-1DFD-4241-AD02-C95B2C2F3055}"/>
    <cellStyle name="Normal 9 3 4 2 3 2 2" xfId="4970" xr:uid="{0650836F-9EF7-4EA8-A38C-96315C781D4D}"/>
    <cellStyle name="Normal 9 3 4 2 3 3" xfId="4969" xr:uid="{B45625D5-F256-4CB3-8814-44C524B19D2E}"/>
    <cellStyle name="Normal 9 3 4 2 4" xfId="3198" xr:uid="{1964B088-DD81-4689-8774-DC35D99AC0A7}"/>
    <cellStyle name="Normal 9 3 4 2 4 2" xfId="4971" xr:uid="{9F96D349-C0C2-440A-A58C-10E5041B975E}"/>
    <cellStyle name="Normal 9 3 4 2 4 2 2" xfId="6948" xr:uid="{631395F3-E243-4A92-9D66-13155F446A5B}"/>
    <cellStyle name="Normal 9 3 4 2 5" xfId="3199" xr:uid="{85AA862A-566A-4298-95CA-001900BFF469}"/>
    <cellStyle name="Normal 9 3 4 2 5 2" xfId="4972" xr:uid="{A0AA34B4-654D-42F9-AEC7-06EB821F9436}"/>
    <cellStyle name="Normal 9 3 4 2 6" xfId="4963" xr:uid="{64710A4E-F2A2-4BB1-B34C-2CAAED1DF141}"/>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E53A21E2-C54C-4211-84C9-7C8008019B0D}"/>
    <cellStyle name="Normal 9 3 4 3 2 3" xfId="4974" xr:uid="{F8EB76A0-E81A-4608-8974-69CBE0FBEACF}"/>
    <cellStyle name="Normal 9 3 4 3 3" xfId="3202" xr:uid="{859E553D-2322-4DB5-9E80-3DCC002E1CE7}"/>
    <cellStyle name="Normal 9 3 4 3 3 2" xfId="4976" xr:uid="{0D4B5B45-D6E9-4FC0-82D0-FF8885C2B661}"/>
    <cellStyle name="Normal 9 3 4 3 3 2 2" xfId="6949" xr:uid="{5EF070F5-AAE9-48D4-B423-BB5FB8A69CE6}"/>
    <cellStyle name="Normal 9 3 4 3 4" xfId="3203" xr:uid="{C9E2BC69-2D11-4B5E-8793-867FEC47FD74}"/>
    <cellStyle name="Normal 9 3 4 3 4 2" xfId="4977" xr:uid="{2C57165A-C6F1-4001-9DB9-8DBB772B1323}"/>
    <cellStyle name="Normal 9 3 4 3 5" xfId="4973" xr:uid="{25E79634-AE54-4746-9A24-12C54AC7ACD6}"/>
    <cellStyle name="Normal 9 3 4 4" xfId="3204" xr:uid="{B7E52E64-CF8F-4FA1-BD38-E40D2DE1CA8F}"/>
    <cellStyle name="Normal 9 3 4 4 2" xfId="3205" xr:uid="{6A5A9A9D-6477-4EC3-91D0-8634064021F4}"/>
    <cellStyle name="Normal 9 3 4 4 2 2" xfId="4979" xr:uid="{1C7AAFB9-BA0F-4363-8281-6D8D6DBB419A}"/>
    <cellStyle name="Normal 9 3 4 4 3" xfId="3206" xr:uid="{BE61994C-C61D-45B9-A15A-8CA2F75F275C}"/>
    <cellStyle name="Normal 9 3 4 4 3 2" xfId="4980" xr:uid="{D866CFB7-C446-4808-87B8-685AD993B978}"/>
    <cellStyle name="Normal 9 3 4 4 4" xfId="3207" xr:uid="{38B0C644-8565-442D-8A70-0CDFD71267BE}"/>
    <cellStyle name="Normal 9 3 4 4 4 2" xfId="4981" xr:uid="{8CEF4A3C-DC10-4948-A20B-077434A12C3E}"/>
    <cellStyle name="Normal 9 3 4 4 5" xfId="4978" xr:uid="{67B8C55D-DB32-440D-A14A-08CCBECD41FD}"/>
    <cellStyle name="Normal 9 3 4 5" xfId="3208" xr:uid="{F3E6D4C4-EA5D-43E6-AA16-6FCFED5CAC01}"/>
    <cellStyle name="Normal 9 3 4 5 2" xfId="4982" xr:uid="{014DC1CF-5DDA-4450-B5B3-FCDB2522AF53}"/>
    <cellStyle name="Normal 9 3 4 5 2 2" xfId="6950" xr:uid="{A70A2B69-6529-42F7-AB9D-C3063AE8C143}"/>
    <cellStyle name="Normal 9 3 4 6" xfId="3209" xr:uid="{803A3E4C-71C6-4C73-BF27-0215576BC0DE}"/>
    <cellStyle name="Normal 9 3 4 6 2" xfId="4983" xr:uid="{325A5CFD-AC1E-4975-871B-14376D1E9D02}"/>
    <cellStyle name="Normal 9 3 4 7" xfId="3210" xr:uid="{2D7083F8-557C-4B17-B563-D93C0384D675}"/>
    <cellStyle name="Normal 9 3 4 7 2" xfId="4984" xr:uid="{165BA00F-A126-422D-8059-B2FCDA2534C6}"/>
    <cellStyle name="Normal 9 3 4 8" xfId="4962" xr:uid="{831596D4-04AB-4F21-AA05-B5E0A5387975}"/>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D2399477-34CB-46A7-BC63-B8BAB7467653}"/>
    <cellStyle name="Normal 9 3 5 2 2 2 3" xfId="4988" xr:uid="{16058628-E608-4F73-83BB-C59F6C46E739}"/>
    <cellStyle name="Normal 9 3 5 2 2 3" xfId="4255" xr:uid="{CDCA4BF1-82E3-45DD-8C87-BEDE17AF3A01}"/>
    <cellStyle name="Normal 9 3 5 2 2 3 2" xfId="4990" xr:uid="{6A5A8E3E-24E1-411C-AE02-D1142E654DB0}"/>
    <cellStyle name="Normal 9 3 5 2 2 3 2 2" xfId="6951" xr:uid="{7A772960-880B-40E1-B953-59CE42D5DE3C}"/>
    <cellStyle name="Normal 9 3 5 2 2 4" xfId="4987" xr:uid="{6D307B8F-34C6-4452-8C92-4783779E1F39}"/>
    <cellStyle name="Normal 9 3 5 2 2 4 2" xfId="6952" xr:uid="{133AE0E8-4894-4C3B-B5C3-C62F65859DD9}"/>
    <cellStyle name="Normal 9 3 5 2 3" xfId="3214" xr:uid="{E9D1AAEF-09A2-445F-BED7-13D463E938FC}"/>
    <cellStyle name="Normal 9 3 5 2 3 2" xfId="4256" xr:uid="{2E65939E-F180-4EF8-9329-2AEA0F8150D2}"/>
    <cellStyle name="Normal 9 3 5 2 3 2 2" xfId="4992" xr:uid="{BF511BC9-43BE-4A7C-B091-E3BAF402516E}"/>
    <cellStyle name="Normal 9 3 5 2 3 3" xfId="4991" xr:uid="{2BE86BA4-DC03-45E2-9948-4B315DA219EE}"/>
    <cellStyle name="Normal 9 3 5 2 4" xfId="3215" xr:uid="{B907F800-23B2-472F-AB26-899EAA492952}"/>
    <cellStyle name="Normal 9 3 5 2 4 2" xfId="4993" xr:uid="{31442686-E65F-43B8-81C8-857608F881BD}"/>
    <cellStyle name="Normal 9 3 5 2 4 2 2" xfId="6953" xr:uid="{6145FDA3-9F32-4A98-81C7-A0CE2BE55D05}"/>
    <cellStyle name="Normal 9 3 5 2 5" xfId="4986" xr:uid="{B6EBFA5D-43CC-4DB3-8388-795A4E511BB6}"/>
    <cellStyle name="Normal 9 3 5 2 5 2" xfId="6954" xr:uid="{E2B41D99-44F9-4B9B-A31C-FD205C827DDE}"/>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4B4C4094-3753-426D-9C66-58035DC708AB}"/>
    <cellStyle name="Normal 9 3 5 3 2 3" xfId="4995" xr:uid="{1E50D02B-F0A2-46D0-9AC6-701D82C49828}"/>
    <cellStyle name="Normal 9 3 5 3 3" xfId="3218" xr:uid="{D376B54B-4288-4988-92BA-FE9EEEB32519}"/>
    <cellStyle name="Normal 9 3 5 3 3 2" xfId="4997" xr:uid="{F11FBAED-0114-4001-AA7D-BFEE8A76C0C0}"/>
    <cellStyle name="Normal 9 3 5 3 3 2 2" xfId="6955" xr:uid="{8CAF6EB6-0A42-497C-AF83-E3891D9D9018}"/>
    <cellStyle name="Normal 9 3 5 3 4" xfId="3219" xr:uid="{7B79ED67-678A-4700-95E9-FD42624D2D91}"/>
    <cellStyle name="Normal 9 3 5 3 4 2" xfId="4998" xr:uid="{9387268B-48F8-4AA8-AD8B-C540D35EBF87}"/>
    <cellStyle name="Normal 9 3 5 3 5" xfId="4994" xr:uid="{2D288389-A640-41F0-8298-379D30F16B26}"/>
    <cellStyle name="Normal 9 3 5 4" xfId="3220" xr:uid="{E37FD5A4-8D85-4AF9-8746-2A27AD14D583}"/>
    <cellStyle name="Normal 9 3 5 4 2" xfId="4258" xr:uid="{D6C9FA30-B072-4839-ACB0-40FDE19D79FB}"/>
    <cellStyle name="Normal 9 3 5 4 2 2" xfId="5000" xr:uid="{64171A07-D32D-4CBB-BB92-75723FB72373}"/>
    <cellStyle name="Normal 9 3 5 4 3" xfId="4999" xr:uid="{128098B8-C5DF-4C14-8CB8-6282966792F7}"/>
    <cellStyle name="Normal 9 3 5 5" xfId="3221" xr:uid="{81B55BE6-F6F2-41F3-B85B-B0837804FE64}"/>
    <cellStyle name="Normal 9 3 5 5 2" xfId="5001" xr:uid="{DAAD640E-97C3-4739-9A65-7CCE5CD482E5}"/>
    <cellStyle name="Normal 9 3 5 5 2 2" xfId="6956" xr:uid="{3634BBBD-5F15-4E3A-AE1A-DCB40B6977CF}"/>
    <cellStyle name="Normal 9 3 5 6" xfId="3222" xr:uid="{3A11D87E-9994-4FC6-809F-B4E217F15DB3}"/>
    <cellStyle name="Normal 9 3 5 6 2" xfId="5002" xr:uid="{FB16F702-1BC1-469F-B051-D93535C5872F}"/>
    <cellStyle name="Normal 9 3 5 7" xfId="4985" xr:uid="{804473AC-580D-48C1-B447-D1BC231DF8C1}"/>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DD624302-0276-4094-9971-8FB925F9C708}"/>
    <cellStyle name="Normal 9 3 6 2 2 3" xfId="5005" xr:uid="{99802D50-5C15-4BF0-B49C-5FC381C29E91}"/>
    <cellStyle name="Normal 9 3 6 2 3" xfId="3226" xr:uid="{BFB16D22-425E-4A4C-9E8B-76A55139CE48}"/>
    <cellStyle name="Normal 9 3 6 2 3 2" xfId="5007" xr:uid="{85798C59-71E0-4E96-984E-242CCF0B75C1}"/>
    <cellStyle name="Normal 9 3 6 2 3 2 2" xfId="6957" xr:uid="{8CBEB106-D8B0-4BCB-ADB6-32F690D059CC}"/>
    <cellStyle name="Normal 9 3 6 2 4" xfId="3227" xr:uid="{DEE05BC0-CAED-4A4E-AA58-32B1C758C8FE}"/>
    <cellStyle name="Normal 9 3 6 2 4 2" xfId="5008" xr:uid="{33DF2E9D-6ECB-4F24-A9EF-7EAD8910DFC3}"/>
    <cellStyle name="Normal 9 3 6 2 5" xfId="5004" xr:uid="{15AF3F9B-300C-4448-AEA3-F057B76D08FE}"/>
    <cellStyle name="Normal 9 3 6 3" xfId="3228" xr:uid="{9B268206-27D9-4036-B757-17A679EBF9F6}"/>
    <cellStyle name="Normal 9 3 6 3 2" xfId="4260" xr:uid="{F4A59E7F-A319-4A3D-BDFE-4A802922E196}"/>
    <cellStyle name="Normal 9 3 6 3 2 2" xfId="5010" xr:uid="{2C95BF97-CE68-4F7C-A6F6-00FF80643AA8}"/>
    <cellStyle name="Normal 9 3 6 3 3" xfId="5009" xr:uid="{94A4725F-B41B-4515-B96A-13402F4D3B18}"/>
    <cellStyle name="Normal 9 3 6 4" xfId="3229" xr:uid="{2A25F579-A2F9-4E80-98F9-BE1CA3AA2300}"/>
    <cellStyle name="Normal 9 3 6 4 2" xfId="5011" xr:uid="{9819AE96-6AC3-4CBC-811D-14015D78B1DA}"/>
    <cellStyle name="Normal 9 3 6 4 2 2" xfId="6958" xr:uid="{40CD7C41-31AC-4616-9CE7-3147D61BD441}"/>
    <cellStyle name="Normal 9 3 6 5" xfId="3230" xr:uid="{A38065C7-B910-4346-8B42-57F6B4E3B824}"/>
    <cellStyle name="Normal 9 3 6 5 2" xfId="5012" xr:uid="{F22847D5-01BD-4988-A3C2-9152D9C3ED40}"/>
    <cellStyle name="Normal 9 3 6 6" xfId="5003" xr:uid="{72B607D1-A6A5-4103-9EE2-3DAAF5F5B46B}"/>
    <cellStyle name="Normal 9 3 7" xfId="3231" xr:uid="{7E50169F-8622-4F0D-B681-B6A0BC0B00D7}"/>
    <cellStyle name="Normal 9 3 7 2" xfId="3232" xr:uid="{44E92FF2-AEE7-4633-90A2-617C7C2F6267}"/>
    <cellStyle name="Normal 9 3 7 2 2" xfId="4261" xr:uid="{61C0B84D-3C5F-43E2-B449-0A2787BAB20F}"/>
    <cellStyle name="Normal 9 3 7 2 2 2" xfId="5015" xr:uid="{5D6D1ED5-6637-4D1A-86B5-7624655729F2}"/>
    <cellStyle name="Normal 9 3 7 2 3" xfId="5014" xr:uid="{C1CA2910-9ED1-4F3B-8B69-DB3A91222394}"/>
    <cellStyle name="Normal 9 3 7 3" xfId="3233" xr:uid="{38775F42-C864-4A35-9A6E-6EB8D771FAB3}"/>
    <cellStyle name="Normal 9 3 7 3 2" xfId="5016" xr:uid="{F9E11BBD-2D19-4409-ABE1-47DAEF2F22C0}"/>
    <cellStyle name="Normal 9 3 7 3 2 2" xfId="6959" xr:uid="{0D40D169-8977-4653-A7C0-EF3CB90F19FD}"/>
    <cellStyle name="Normal 9 3 7 4" xfId="3234" xr:uid="{7F377F1D-7586-4C1C-AC60-FA8942F86B23}"/>
    <cellStyle name="Normal 9 3 7 4 2" xfId="5017" xr:uid="{815B47D7-3043-4F2A-94F8-7DC7E4BE8D48}"/>
    <cellStyle name="Normal 9 3 7 5" xfId="5013" xr:uid="{52C97F7A-CC53-4B92-A8EE-190AEABF58CE}"/>
    <cellStyle name="Normal 9 3 8" xfId="3235" xr:uid="{3EE253FF-82BE-49E8-B59F-DC9BEF7DAF32}"/>
    <cellStyle name="Normal 9 3 8 2" xfId="3236" xr:uid="{41429C95-83AF-4EE0-A816-07E56C62A355}"/>
    <cellStyle name="Normal 9 3 8 2 2" xfId="5019" xr:uid="{B09CE4C9-1A5E-420F-868C-9BFD3171791F}"/>
    <cellStyle name="Normal 9 3 8 3" xfId="3237" xr:uid="{F8F46510-84F2-451B-872B-5E61B548F04B}"/>
    <cellStyle name="Normal 9 3 8 3 2" xfId="5020" xr:uid="{E5F0669F-F4BB-4A41-B38F-55A4DB01A7D9}"/>
    <cellStyle name="Normal 9 3 8 4" xfId="3238" xr:uid="{5B25F764-DE19-4C03-9C12-57F7E42DB5E6}"/>
    <cellStyle name="Normal 9 3 8 4 2" xfId="5021" xr:uid="{07FEBE75-3908-4888-A694-58E2034DF8C0}"/>
    <cellStyle name="Normal 9 3 8 5" xfId="5018" xr:uid="{CF5AC87B-D62A-48A7-B42D-F9859B530018}"/>
    <cellStyle name="Normal 9 3 9" xfId="3239" xr:uid="{4F151668-A318-42FE-9B66-03C6CECE435F}"/>
    <cellStyle name="Normal 9 3 9 2" xfId="5022" xr:uid="{C8B48B32-FFC6-45E9-BFF0-A6EFA94B2F98}"/>
    <cellStyle name="Normal 9 3 9 2 2" xfId="6960" xr:uid="{A1AA8055-4D3B-4E7B-8B8D-30E62020E17A}"/>
    <cellStyle name="Normal 9 4" xfId="3240" xr:uid="{B36AF820-063D-4106-AA68-C19939629719}"/>
    <cellStyle name="Normal 9 4 10" xfId="3241" xr:uid="{05587996-56E9-472F-9AEA-D541525D9EDB}"/>
    <cellStyle name="Normal 9 4 10 2" xfId="5024" xr:uid="{2740A0A3-2A6E-47B5-9363-03B1EB15269F}"/>
    <cellStyle name="Normal 9 4 11" xfId="3242" xr:uid="{D10EDA6B-A4CA-4A9B-A25A-EB03B9568D01}"/>
    <cellStyle name="Normal 9 4 11 2" xfId="5025" xr:uid="{65C04414-9759-4D16-9291-020594858074}"/>
    <cellStyle name="Normal 9 4 12" xfId="5023" xr:uid="{B886C7E5-6D65-4885-96E9-401DE2EE3A62}"/>
    <cellStyle name="Normal 9 4 2" xfId="3243" xr:uid="{8AC80D2C-D820-4EC4-8604-A26386C0B4D5}"/>
    <cellStyle name="Normal 9 4 2 10" xfId="5026" xr:uid="{687E2905-BDBA-406A-BBAD-5E10990CF43D}"/>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76F1D644-AE41-47C0-B4F7-08AC5C5660EB}"/>
    <cellStyle name="Normal 9 4 2 2 2 2 2 3" xfId="5030" xr:uid="{FE7D0D66-CB34-428C-85AA-553AC29DF91F}"/>
    <cellStyle name="Normal 9 4 2 2 2 2 3" xfId="3248" xr:uid="{4EC5BD16-BFA6-4F0A-8F5C-336B40266A81}"/>
    <cellStyle name="Normal 9 4 2 2 2 2 3 2" xfId="5032" xr:uid="{A55A8173-74E8-446C-8FD6-692A76A73639}"/>
    <cellStyle name="Normal 9 4 2 2 2 2 3 2 2" xfId="6961" xr:uid="{D4A166C0-9ABD-47E8-8CB2-EC56490FEEAD}"/>
    <cellStyle name="Normal 9 4 2 2 2 2 4" xfId="3249" xr:uid="{61228715-DA0D-4526-8B76-26E7220A911F}"/>
    <cellStyle name="Normal 9 4 2 2 2 2 4 2" xfId="5033" xr:uid="{5BD08858-1734-4478-A5D1-FFAB2F7E49D6}"/>
    <cellStyle name="Normal 9 4 2 2 2 2 5" xfId="5029" xr:uid="{6F2A62AA-542C-4B33-86D4-14B11E94496E}"/>
    <cellStyle name="Normal 9 4 2 2 2 3" xfId="3250" xr:uid="{044B7EE5-169B-45B6-BB06-F969673A29EC}"/>
    <cellStyle name="Normal 9 4 2 2 2 3 2" xfId="3251" xr:uid="{9934C75E-97DC-4A5F-92D9-9BB9518D6B7A}"/>
    <cellStyle name="Normal 9 4 2 2 2 3 2 2" xfId="5035" xr:uid="{66141D73-622A-493C-93FB-F7DBFB455521}"/>
    <cellStyle name="Normal 9 4 2 2 2 3 3" xfId="3252" xr:uid="{CC6D834B-C4D9-4194-84D9-E271FA2738D2}"/>
    <cellStyle name="Normal 9 4 2 2 2 3 3 2" xfId="5036" xr:uid="{D16F1A0D-3887-4F94-9F6C-C7C3FE44B135}"/>
    <cellStyle name="Normal 9 4 2 2 2 3 4" xfId="3253" xr:uid="{C0DFF6F1-8303-4F5C-BA12-2A0C67856970}"/>
    <cellStyle name="Normal 9 4 2 2 2 3 4 2" xfId="5037" xr:uid="{D8FBE56C-7A4A-4229-8F10-48B6DCCA5822}"/>
    <cellStyle name="Normal 9 4 2 2 2 3 5" xfId="5034" xr:uid="{AD462146-B1E9-4C11-9C06-9ED4CC589B91}"/>
    <cellStyle name="Normal 9 4 2 2 2 4" xfId="3254" xr:uid="{8E6B803C-95FC-4CC7-BD71-A248E7196F0B}"/>
    <cellStyle name="Normal 9 4 2 2 2 4 2" xfId="5038" xr:uid="{8D0A06AD-2378-4761-9CA0-B18CEF8F67D2}"/>
    <cellStyle name="Normal 9 4 2 2 2 4 2 2" xfId="6962" xr:uid="{5F9CD071-606F-49A4-9AA2-4D49BF6FD68C}"/>
    <cellStyle name="Normal 9 4 2 2 2 5" xfId="3255" xr:uid="{1586594D-1969-4E74-AE57-6F0C25308D6E}"/>
    <cellStyle name="Normal 9 4 2 2 2 5 2" xfId="5039" xr:uid="{73C6B8BB-4FBF-4695-AB01-C42FA000DFA3}"/>
    <cellStyle name="Normal 9 4 2 2 2 6" xfId="3256" xr:uid="{8EF72C3A-1B20-4919-A3FF-7A4971B0B7F8}"/>
    <cellStyle name="Normal 9 4 2 2 2 6 2" xfId="5040" xr:uid="{56497022-A469-43EA-ADFA-3A9F553DA740}"/>
    <cellStyle name="Normal 9 4 2 2 2 7" xfId="5028" xr:uid="{783F7066-6069-4278-9CD0-BF70B70B23FA}"/>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95C81CC4-2CCB-4062-8760-52F64CA0F91F}"/>
    <cellStyle name="Normal 9 4 2 2 3 2 3" xfId="3260" xr:uid="{6F8DDBC6-3E3A-40CD-A4F4-C1180DC5667B}"/>
    <cellStyle name="Normal 9 4 2 2 3 2 3 2" xfId="5044" xr:uid="{DCEE145F-3D1F-4C8C-ADAC-8E5A16EB6B12}"/>
    <cellStyle name="Normal 9 4 2 2 3 2 4" xfId="3261" xr:uid="{219981AE-239B-4A9A-8E59-0EE983D2BF3D}"/>
    <cellStyle name="Normal 9 4 2 2 3 2 4 2" xfId="5045" xr:uid="{2B2717AE-21D3-4521-9292-8B4AF547C1BF}"/>
    <cellStyle name="Normal 9 4 2 2 3 2 5" xfId="5042" xr:uid="{43A424B8-0DA2-4130-B3C7-E71A48068639}"/>
    <cellStyle name="Normal 9 4 2 2 3 3" xfId="3262" xr:uid="{23E1501E-7B04-40CD-A487-2F219F247E65}"/>
    <cellStyle name="Normal 9 4 2 2 3 3 2" xfId="5046" xr:uid="{DFA07DED-DD8B-406A-8B78-26FCD2275962}"/>
    <cellStyle name="Normal 9 4 2 2 3 3 2 2" xfId="6963" xr:uid="{71F408B6-F95E-4EBB-BED6-DE73E06B3ED6}"/>
    <cellStyle name="Normal 9 4 2 2 3 4" xfId="3263" xr:uid="{E1B79620-2A9C-4A0F-B2AD-3E033A2CE8F8}"/>
    <cellStyle name="Normal 9 4 2 2 3 4 2" xfId="5047" xr:uid="{03D4690A-329F-4D95-AB63-1CCE9854C584}"/>
    <cellStyle name="Normal 9 4 2 2 3 5" xfId="3264" xr:uid="{110D809D-0BC3-46CD-B72B-711780E9050F}"/>
    <cellStyle name="Normal 9 4 2 2 3 5 2" xfId="5048" xr:uid="{6AA6B74E-62B3-4E80-B4D0-E5EC54C4D908}"/>
    <cellStyle name="Normal 9 4 2 2 3 6" xfId="5041" xr:uid="{606F8680-3A11-4036-9222-2F952C61F420}"/>
    <cellStyle name="Normal 9 4 2 2 4" xfId="3265" xr:uid="{B8C2EED8-CB66-47A1-ADA3-DD4BA98651F3}"/>
    <cellStyle name="Normal 9 4 2 2 4 2" xfId="3266" xr:uid="{0BC5AF3E-CC97-466E-ACF1-9AA392D62128}"/>
    <cellStyle name="Normal 9 4 2 2 4 2 2" xfId="5050" xr:uid="{80BCACAF-7858-4794-B41F-539C4DBB679B}"/>
    <cellStyle name="Normal 9 4 2 2 4 3" xfId="3267" xr:uid="{17E09A5C-8A59-4EB1-8865-BE6EC04B6B60}"/>
    <cellStyle name="Normal 9 4 2 2 4 3 2" xfId="5051" xr:uid="{79B14269-D4AE-4F74-A051-55780222F59E}"/>
    <cellStyle name="Normal 9 4 2 2 4 4" xfId="3268" xr:uid="{71E5044D-E050-4A67-87BB-3B7AEAEEA0E1}"/>
    <cellStyle name="Normal 9 4 2 2 4 4 2" xfId="5052" xr:uid="{446CDBA9-FA02-4FDD-8B8C-4B73B1AE8291}"/>
    <cellStyle name="Normal 9 4 2 2 4 5" xfId="5049" xr:uid="{507CC26E-670C-4C03-A14D-541A1B221E1D}"/>
    <cellStyle name="Normal 9 4 2 2 5" xfId="3269" xr:uid="{A1A31F0E-5E48-40A1-A790-F81542757042}"/>
    <cellStyle name="Normal 9 4 2 2 5 2" xfId="3270" xr:uid="{B07BD559-0B0D-479E-8705-6D1395CB3079}"/>
    <cellStyle name="Normal 9 4 2 2 5 2 2" xfId="5054" xr:uid="{F883B087-FFFB-46E2-AE4C-3B68F944EFF3}"/>
    <cellStyle name="Normal 9 4 2 2 5 3" xfId="3271" xr:uid="{D696B72D-DA5D-432D-B7FC-060A1F34C1ED}"/>
    <cellStyle name="Normal 9 4 2 2 5 3 2" xfId="5055" xr:uid="{EF2D9B22-0E9B-4ADF-9591-C47BE4BD3A72}"/>
    <cellStyle name="Normal 9 4 2 2 5 4" xfId="3272" xr:uid="{13EBF954-1F08-4D3B-B5FA-D19F1D84E502}"/>
    <cellStyle name="Normal 9 4 2 2 5 4 2" xfId="5056" xr:uid="{81F265B7-48D1-4455-B445-1E5F2A52B93C}"/>
    <cellStyle name="Normal 9 4 2 2 5 5" xfId="5053" xr:uid="{559C4802-FE73-4174-8964-3A4289293E26}"/>
    <cellStyle name="Normal 9 4 2 2 6" xfId="3273" xr:uid="{FAF572B2-5516-4FEC-B5D0-D8BB079B286A}"/>
    <cellStyle name="Normal 9 4 2 2 6 2" xfId="5057" xr:uid="{2F8572BD-63F5-4907-A1A3-83C8370A2ED6}"/>
    <cellStyle name="Normal 9 4 2 2 7" xfId="3274" xr:uid="{8B112F79-1278-4631-81D6-9972DA2AC6D9}"/>
    <cellStyle name="Normal 9 4 2 2 7 2" xfId="5058" xr:uid="{C0D50AEC-470C-45CE-9C5B-442B25D17406}"/>
    <cellStyle name="Normal 9 4 2 2 8" xfId="3275" xr:uid="{6CF4D569-8D5B-414E-922F-009464BABB7D}"/>
    <cellStyle name="Normal 9 4 2 2 8 2" xfId="5059" xr:uid="{5C969825-DA7B-4591-880A-578CFB82EDC6}"/>
    <cellStyle name="Normal 9 4 2 2 9" xfId="5027" xr:uid="{4589591A-1AE4-49ED-9005-2F0BD2C2290A}"/>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58C4EA81-E23D-4C41-9EA9-689A28090CE5}"/>
    <cellStyle name="Normal 9 4 2 3 2 2 2 3" xfId="5063" xr:uid="{3B9F8C7B-B6C5-4856-9795-2BE2725EA991}"/>
    <cellStyle name="Normal 9 4 2 3 2 2 3" xfId="4265" xr:uid="{2ECDEDAD-A212-4492-8F74-A6CEEF34DDEA}"/>
    <cellStyle name="Normal 9 4 2 3 2 2 3 2" xfId="5065" xr:uid="{7EAB0715-06F0-40D3-BACB-A177D4927580}"/>
    <cellStyle name="Normal 9 4 2 3 2 2 3 2 2" xfId="6964" xr:uid="{CBB2A356-9E14-4F69-9D48-CC2E67C043D0}"/>
    <cellStyle name="Normal 9 4 2 3 2 2 4" xfId="5062" xr:uid="{A28F67E1-FD10-4149-96CB-4B8429FDD44F}"/>
    <cellStyle name="Normal 9 4 2 3 2 2 4 2" xfId="6965" xr:uid="{A658FAD4-62E2-469A-AEC7-6AB75C00EA2E}"/>
    <cellStyle name="Normal 9 4 2 3 2 3" xfId="3279" xr:uid="{8CDEB715-07C0-4FE4-A61E-49CC1FB8EB0C}"/>
    <cellStyle name="Normal 9 4 2 3 2 3 2" xfId="4266" xr:uid="{49793AFE-CA67-4B52-AE66-F411EC6ECE11}"/>
    <cellStyle name="Normal 9 4 2 3 2 3 2 2" xfId="5067" xr:uid="{90D9049B-85BA-423C-9DFE-D46E7EE2AD48}"/>
    <cellStyle name="Normal 9 4 2 3 2 3 3" xfId="5066" xr:uid="{168FFDB5-C4C3-4805-A74C-3E1B283C8570}"/>
    <cellStyle name="Normal 9 4 2 3 2 4" xfId="3280" xr:uid="{6813B584-FABB-43CA-AEE4-24CDD72D4F7D}"/>
    <cellStyle name="Normal 9 4 2 3 2 4 2" xfId="5068" xr:uid="{60364C04-CD8F-4F37-B571-59382592A399}"/>
    <cellStyle name="Normal 9 4 2 3 2 4 2 2" xfId="6966" xr:uid="{74F4AE27-1B38-433E-8378-DA24660494FA}"/>
    <cellStyle name="Normal 9 4 2 3 2 5" xfId="5061" xr:uid="{EA0FBBD2-22AF-4B70-93BD-F5ADBD0EEA88}"/>
    <cellStyle name="Normal 9 4 2 3 2 5 2" xfId="6967" xr:uid="{11A722FE-77A2-4B9E-B889-041139B8BBDA}"/>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C86BF001-5010-410A-98A4-6BA42D3466A5}"/>
    <cellStyle name="Normal 9 4 2 3 3 2 3" xfId="5070" xr:uid="{42C07B39-D817-4934-B099-30DEBCCE69B0}"/>
    <cellStyle name="Normal 9 4 2 3 3 3" xfId="3283" xr:uid="{ABFF89AF-85E3-46C9-B362-41EEC11E2AEE}"/>
    <cellStyle name="Normal 9 4 2 3 3 3 2" xfId="5072" xr:uid="{697D5106-0A0A-47DD-BB25-320C38411EC2}"/>
    <cellStyle name="Normal 9 4 2 3 3 3 2 2" xfId="6968" xr:uid="{284D0D61-D8D9-4F56-8AE1-38C61BCF6B35}"/>
    <cellStyle name="Normal 9 4 2 3 3 4" xfId="3284" xr:uid="{549A0934-7F38-4FBF-B25D-0C11B396FC8C}"/>
    <cellStyle name="Normal 9 4 2 3 3 4 2" xfId="5073" xr:uid="{3436B1E8-15E1-4383-A127-FD4ED21EFD6B}"/>
    <cellStyle name="Normal 9 4 2 3 3 5" xfId="5069" xr:uid="{0E7D009A-70FF-4C26-87B5-F945B13CE2AD}"/>
    <cellStyle name="Normal 9 4 2 3 4" xfId="3285" xr:uid="{EE1C93E9-6800-4BBD-A6DA-7EAAA8FB2FD6}"/>
    <cellStyle name="Normal 9 4 2 3 4 2" xfId="4268" xr:uid="{D58037FC-2370-4193-A0C1-F8E06A91FC04}"/>
    <cellStyle name="Normal 9 4 2 3 4 2 2" xfId="5075" xr:uid="{F8768301-2921-48D2-BFC1-87A8AC4AAA0A}"/>
    <cellStyle name="Normal 9 4 2 3 4 3" xfId="5074" xr:uid="{A0873019-FE65-4C44-9C29-BA3D7277C882}"/>
    <cellStyle name="Normal 9 4 2 3 5" xfId="3286" xr:uid="{E8C37C29-FD4B-49BC-8E22-AC2EBE7DF593}"/>
    <cellStyle name="Normal 9 4 2 3 5 2" xfId="5076" xr:uid="{F8919930-6B48-4F73-ABA6-930BBE9968F9}"/>
    <cellStyle name="Normal 9 4 2 3 5 2 2" xfId="6969" xr:uid="{268C9E3B-6AFE-4A29-B02B-483B0980C0D8}"/>
    <cellStyle name="Normal 9 4 2 3 6" xfId="3287" xr:uid="{906AEEC2-8CF4-473F-99C6-F43E29750A31}"/>
    <cellStyle name="Normal 9 4 2 3 6 2" xfId="5077" xr:uid="{701DD31D-7EF1-48DA-A268-7FD4868C0360}"/>
    <cellStyle name="Normal 9 4 2 3 7" xfId="5060" xr:uid="{EC5A33F5-793B-42FB-B32C-EB64BA06E2B1}"/>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79A7B892-C0E6-41FF-9F20-4132464EA52E}"/>
    <cellStyle name="Normal 9 4 2 4 2 2 3" xfId="5080" xr:uid="{4A83CC0B-9AE0-4831-BE61-794FA544B6F8}"/>
    <cellStyle name="Normal 9 4 2 4 2 3" xfId="3291" xr:uid="{B5DF5C07-B2AB-4224-A98B-82ABF32D17FE}"/>
    <cellStyle name="Normal 9 4 2 4 2 3 2" xfId="5082" xr:uid="{12A24C21-D0C3-484D-B4D1-D1FEA4F47BEB}"/>
    <cellStyle name="Normal 9 4 2 4 2 3 2 2" xfId="6970" xr:uid="{278E3CF8-8A31-4476-A0CD-79E4A8A9771C}"/>
    <cellStyle name="Normal 9 4 2 4 2 4" xfId="3292" xr:uid="{E3649021-61EE-422C-820F-959F7B2F146A}"/>
    <cellStyle name="Normal 9 4 2 4 2 4 2" xfId="5083" xr:uid="{0B4E01BC-9E82-4B59-AF86-E10A7FB8FBCA}"/>
    <cellStyle name="Normal 9 4 2 4 2 5" xfId="5079" xr:uid="{009AB046-0946-4F99-814E-6E53E7ACAFE8}"/>
    <cellStyle name="Normal 9 4 2 4 3" xfId="3293" xr:uid="{A9E734C7-CD7B-445D-A574-47F4C6690C6E}"/>
    <cellStyle name="Normal 9 4 2 4 3 2" xfId="4270" xr:uid="{4F7E71AF-2EBC-4F6C-BBB1-729B073D06F1}"/>
    <cellStyle name="Normal 9 4 2 4 3 2 2" xfId="5085" xr:uid="{7870C035-40A1-44E8-B39A-667788506B5F}"/>
    <cellStyle name="Normal 9 4 2 4 3 3" xfId="5084" xr:uid="{54A7CE19-8D49-4030-8C15-DC65BF9EE787}"/>
    <cellStyle name="Normal 9 4 2 4 4" xfId="3294" xr:uid="{DC7FEBBA-CC56-40D6-96FC-5EF4CE97DDAF}"/>
    <cellStyle name="Normal 9 4 2 4 4 2" xfId="5086" xr:uid="{9D560AF7-106E-4755-B065-9CDFF05A6F0A}"/>
    <cellStyle name="Normal 9 4 2 4 4 2 2" xfId="6971" xr:uid="{29150057-ECA1-4BCF-B8EE-373147C3D134}"/>
    <cellStyle name="Normal 9 4 2 4 5" xfId="3295" xr:uid="{8DE7B1EA-9A22-4B40-B828-D5462898E796}"/>
    <cellStyle name="Normal 9 4 2 4 5 2" xfId="5087" xr:uid="{4D87DBCE-69A8-4467-AC4C-E15CC97DD3D3}"/>
    <cellStyle name="Normal 9 4 2 4 6" xfId="5078" xr:uid="{997A7D7E-F19C-4417-8A08-73C946B63B10}"/>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A7DA6C08-421A-4EE6-A86F-E3C1810650A7}"/>
    <cellStyle name="Normal 9 4 2 5 2 3" xfId="5089" xr:uid="{DEC83AB8-9FA6-448D-A539-9A2587C21385}"/>
    <cellStyle name="Normal 9 4 2 5 3" xfId="3298" xr:uid="{515F52F5-1FF6-4780-AB0D-57AC1901353A}"/>
    <cellStyle name="Normal 9 4 2 5 3 2" xfId="5091" xr:uid="{CCA9B189-874A-4EB9-AEBC-8402D856044C}"/>
    <cellStyle name="Normal 9 4 2 5 3 2 2" xfId="6972" xr:uid="{31D870DE-6323-44CD-B528-D81110882AEE}"/>
    <cellStyle name="Normal 9 4 2 5 4" xfId="3299" xr:uid="{E7E48E44-7E34-4478-905F-783CE06C0F36}"/>
    <cellStyle name="Normal 9 4 2 5 4 2" xfId="5092" xr:uid="{E7D9D49B-48EC-40BB-9DD8-7987A77D24AA}"/>
    <cellStyle name="Normal 9 4 2 5 5" xfId="5088" xr:uid="{81FB4EEB-1190-4E34-98A7-3A020370EC39}"/>
    <cellStyle name="Normal 9 4 2 6" xfId="3300" xr:uid="{5C803D0A-6AEB-4A8F-8E80-8D3622118DA2}"/>
    <cellStyle name="Normal 9 4 2 6 2" xfId="3301" xr:uid="{EBA2872D-81A5-4177-BD14-9D3F5247FA3D}"/>
    <cellStyle name="Normal 9 4 2 6 2 2" xfId="5094" xr:uid="{7E9C4BA3-9D62-4CF8-ADC7-AD1CB43F84B4}"/>
    <cellStyle name="Normal 9 4 2 6 3" xfId="3302" xr:uid="{30B89C50-1B50-431D-AE16-A9B691624786}"/>
    <cellStyle name="Normal 9 4 2 6 3 2" xfId="5095" xr:uid="{FD703D52-D4A5-4D23-B652-B38D5A6F57E9}"/>
    <cellStyle name="Normal 9 4 2 6 4" xfId="3303" xr:uid="{E02EA51D-AE4E-4A27-B385-1D45F1D7B0F0}"/>
    <cellStyle name="Normal 9 4 2 6 4 2" xfId="5096" xr:uid="{09A11DC8-CE4C-45E0-AC43-2442591EA6D6}"/>
    <cellStyle name="Normal 9 4 2 6 5" xfId="5093" xr:uid="{BCF8E032-DFDB-47ED-BEA9-7AC9540A4946}"/>
    <cellStyle name="Normal 9 4 2 7" xfId="3304" xr:uid="{717EC764-6200-4781-9DBE-7AE01DC492DD}"/>
    <cellStyle name="Normal 9 4 2 7 2" xfId="5097" xr:uid="{40E6F130-A0D0-4375-97A8-F683523E027C}"/>
    <cellStyle name="Normal 9 4 2 7 2 2" xfId="6973" xr:uid="{C967BA3C-9579-4785-8563-43B4F033B0CF}"/>
    <cellStyle name="Normal 9 4 2 8" xfId="3305" xr:uid="{D54AE50E-6751-456D-B814-0BC1D4404099}"/>
    <cellStyle name="Normal 9 4 2 8 2" xfId="5098" xr:uid="{821ABD19-6439-434E-8F10-25DE7EF6B1E2}"/>
    <cellStyle name="Normal 9 4 2 9" xfId="3306" xr:uid="{B26C6B3A-C714-4834-A076-37A046B30935}"/>
    <cellStyle name="Normal 9 4 2 9 2" xfId="5099" xr:uid="{1C0C6B5C-FC77-42C5-90A7-26961C3F3DC1}"/>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53" xr:uid="{04DD2E7F-5BD9-4E17-AA97-65384D685B22}"/>
    <cellStyle name="Normal 9 4 3 2 2 2 2 2 2" xfId="5475" xr:uid="{86919836-2152-48C6-A81B-59406F52913C}"/>
    <cellStyle name="Normal 9 4 3 2 2 2 2 2 3" xfId="5104" xr:uid="{23C4A3A8-E888-4F9C-9BF9-939271D3DAA9}"/>
    <cellStyle name="Normal 9 4 3 2 2 2 3" xfId="4754" xr:uid="{99E9E38B-8D6D-4CB4-9689-82159F716E9C}"/>
    <cellStyle name="Normal 9 4 3 2 2 2 3 2" xfId="5476" xr:uid="{DBD16EBC-29B1-4363-96DE-16CF6E0DFD04}"/>
    <cellStyle name="Normal 9 4 3 2 2 2 3 3" xfId="5103" xr:uid="{B396FB7B-E2C5-45F7-9451-B65AE734CD34}"/>
    <cellStyle name="Normal 9 4 3 2 2 3" xfId="3311" xr:uid="{11006371-3CA0-4985-B591-71D72B539045}"/>
    <cellStyle name="Normal 9 4 3 2 2 3 2" xfId="4755" xr:uid="{85E843A5-4520-46FF-9E8E-5853ECA33AA3}"/>
    <cellStyle name="Normal 9 4 3 2 2 3 2 2" xfId="5477" xr:uid="{D98598C4-D743-4918-B317-A63859E9BE4A}"/>
    <cellStyle name="Normal 9 4 3 2 2 3 2 3" xfId="5105" xr:uid="{919C2943-2AB1-4A79-901C-B6126FCDC085}"/>
    <cellStyle name="Normal 9 4 3 2 2 4" xfId="3312" xr:uid="{E62A273D-F6D5-433E-B6BD-74AE87A1D16D}"/>
    <cellStyle name="Normal 9 4 3 2 2 4 2" xfId="5106" xr:uid="{D91DE4BC-4690-4118-9BD8-9464CD89B3B0}"/>
    <cellStyle name="Normal 9 4 3 2 2 5" xfId="5102" xr:uid="{47E1DAAF-2C34-4221-B5FF-39965D686152}"/>
    <cellStyle name="Normal 9 4 3 2 3" xfId="3313" xr:uid="{CDF820E3-1F8D-4790-8EBB-F35BAB48E074}"/>
    <cellStyle name="Normal 9 4 3 2 3 2" xfId="3314" xr:uid="{C6D6D191-4345-4124-95DB-DA72114A04AD}"/>
    <cellStyle name="Normal 9 4 3 2 3 2 2" xfId="4756" xr:uid="{8EED71B8-A76B-4DF7-9EEE-87B10DBFEE2E}"/>
    <cellStyle name="Normal 9 4 3 2 3 2 2 2" xfId="5478" xr:uid="{6925A8C5-400E-4CDD-A381-7D9CF497984A}"/>
    <cellStyle name="Normal 9 4 3 2 3 2 2 3" xfId="5108" xr:uid="{3CEB6CC4-B2F4-4EB2-B243-FD7EC4894446}"/>
    <cellStyle name="Normal 9 4 3 2 3 3" xfId="3315" xr:uid="{F82A6596-11F2-4F37-AE15-33682F6E3CCA}"/>
    <cellStyle name="Normal 9 4 3 2 3 3 2" xfId="5109" xr:uid="{22BA7CB7-8EC2-4364-8B90-8B575C38BA72}"/>
    <cellStyle name="Normal 9 4 3 2 3 4" xfId="3316" xr:uid="{93A4C50D-082E-4EAA-80B5-ABA592ACE146}"/>
    <cellStyle name="Normal 9 4 3 2 3 4 2" xfId="5110" xr:uid="{69B26AD5-5CFE-45F5-A2B7-DC196DA02BEE}"/>
    <cellStyle name="Normal 9 4 3 2 3 5" xfId="5107" xr:uid="{56773C9D-054C-4AC4-8B5D-C19E978EDE31}"/>
    <cellStyle name="Normal 9 4 3 2 4" xfId="3317" xr:uid="{0989A098-235A-42A9-8FF4-60D3A72B6897}"/>
    <cellStyle name="Normal 9 4 3 2 4 2" xfId="4757" xr:uid="{9BC90E54-3589-4D71-9BDD-9A678B1A7951}"/>
    <cellStyle name="Normal 9 4 3 2 4 2 2" xfId="5479" xr:uid="{EC61B8DE-7DEB-4267-A748-90F907F24F19}"/>
    <cellStyle name="Normal 9 4 3 2 4 2 3" xfId="5111" xr:uid="{FFA3FFFF-A72F-4197-AD83-872467CFBBCD}"/>
    <cellStyle name="Normal 9 4 3 2 5" xfId="3318" xr:uid="{74781C37-F52E-4614-9623-0B5315CC4C21}"/>
    <cellStyle name="Normal 9 4 3 2 5 2" xfId="5112" xr:uid="{6520E924-CFFC-40E0-86DA-1C12D3E35925}"/>
    <cellStyle name="Normal 9 4 3 2 6" xfId="3319" xr:uid="{47557503-8191-4F66-A55C-0066518F1329}"/>
    <cellStyle name="Normal 9 4 3 2 6 2" xfId="5113" xr:uid="{CE17AE4E-421A-40F5-BB13-43B2081DD4AE}"/>
    <cellStyle name="Normal 9 4 3 2 7" xfId="5101" xr:uid="{789A9886-A03F-4A13-9E5D-395A16147F61}"/>
    <cellStyle name="Normal 9 4 3 3" xfId="3320" xr:uid="{BAA40817-B073-4674-AEF7-22AD278E476E}"/>
    <cellStyle name="Normal 9 4 3 3 2" xfId="3321" xr:uid="{05A662CE-C1F3-43F9-9E49-C796CA329A93}"/>
    <cellStyle name="Normal 9 4 3 3 2 2" xfId="3322" xr:uid="{5184B9FF-A7F6-4CAA-AF4B-D75829A6D623}"/>
    <cellStyle name="Normal 9 4 3 3 2 2 2" xfId="4758" xr:uid="{23DCBA9F-5DF3-4572-9D03-E9B04B62E43C}"/>
    <cellStyle name="Normal 9 4 3 3 2 2 2 2" xfId="5480" xr:uid="{B899484B-8E94-4509-A456-D6FAFB06F7E7}"/>
    <cellStyle name="Normal 9 4 3 3 2 2 2 3" xfId="5116" xr:uid="{42E88989-42E7-4096-A799-78D1029FC7FB}"/>
    <cellStyle name="Normal 9 4 3 3 2 3" xfId="3323" xr:uid="{7540B3B3-BE63-4382-8788-035841DB8000}"/>
    <cellStyle name="Normal 9 4 3 3 2 3 2" xfId="5117" xr:uid="{EEBF9D5D-A9DE-4201-AAC2-47B191C9B517}"/>
    <cellStyle name="Normal 9 4 3 3 2 4" xfId="3324" xr:uid="{4D05D9EA-2B64-4F3B-97E4-EE0965D522EA}"/>
    <cellStyle name="Normal 9 4 3 3 2 4 2" xfId="5118" xr:uid="{BA647275-F3B6-4005-890C-054A01E4D763}"/>
    <cellStyle name="Normal 9 4 3 3 2 5" xfId="5115" xr:uid="{02925D8F-15CD-4CB3-82F5-726B20CB6B80}"/>
    <cellStyle name="Normal 9 4 3 3 3" xfId="3325" xr:uid="{1695321A-5755-4761-9344-30D1F8022A20}"/>
    <cellStyle name="Normal 9 4 3 3 3 2" xfId="4759" xr:uid="{6170BC47-E4E8-47AE-9C76-CE48009C385B}"/>
    <cellStyle name="Normal 9 4 3 3 3 2 2" xfId="5481" xr:uid="{C334803C-C037-40B4-9FFF-2E388A276FD6}"/>
    <cellStyle name="Normal 9 4 3 3 3 2 3" xfId="5119" xr:uid="{4EE89147-6AC1-4757-9DC1-B6B10A818D7C}"/>
    <cellStyle name="Normal 9 4 3 3 4" xfId="3326" xr:uid="{E5D4892A-4307-46D8-9909-A239FFC90172}"/>
    <cellStyle name="Normal 9 4 3 3 4 2" xfId="5120" xr:uid="{8FB43F4D-471D-4D3E-AFF3-41E2D4322CEC}"/>
    <cellStyle name="Normal 9 4 3 3 5" xfId="3327" xr:uid="{4FF37372-DFBC-4372-9252-087A62240A77}"/>
    <cellStyle name="Normal 9 4 3 3 5 2" xfId="5121" xr:uid="{8BC06DD2-EBC1-4B41-803D-1E9015DFAB78}"/>
    <cellStyle name="Normal 9 4 3 3 6" xfId="5114" xr:uid="{390F2FA4-4372-4439-AB72-E780E9373A4E}"/>
    <cellStyle name="Normal 9 4 3 4" xfId="3328" xr:uid="{B65728D1-7259-48BA-B3D2-BD4C2CBF7246}"/>
    <cellStyle name="Normal 9 4 3 4 2" xfId="3329" xr:uid="{BE4EE3B0-ECF7-4EF0-ADD3-F7F9BC0D8FBD}"/>
    <cellStyle name="Normal 9 4 3 4 2 2" xfId="4760" xr:uid="{AFCC1A46-0C0F-48B3-A1C1-FDAAEEE52086}"/>
    <cellStyle name="Normal 9 4 3 4 2 2 2" xfId="5482" xr:uid="{A3CB8D5F-75A5-40A6-8288-ABCCA25DB8E5}"/>
    <cellStyle name="Normal 9 4 3 4 2 2 3" xfId="5123" xr:uid="{FE70C2D4-2770-4EAC-A6BD-8A190C723F76}"/>
    <cellStyle name="Normal 9 4 3 4 3" xfId="3330" xr:uid="{B566C851-B38D-41FF-BF26-4880290593F5}"/>
    <cellStyle name="Normal 9 4 3 4 3 2" xfId="5124" xr:uid="{B56F1278-D6A0-47CE-A8AF-461C2BD6CD9F}"/>
    <cellStyle name="Normal 9 4 3 4 4" xfId="3331" xr:uid="{C4DF18AD-95DD-4803-8718-861871550545}"/>
    <cellStyle name="Normal 9 4 3 4 4 2" xfId="5125" xr:uid="{D3331E16-52E7-498D-89BD-38BB9AA9615B}"/>
    <cellStyle name="Normal 9 4 3 4 5" xfId="5122" xr:uid="{10391663-ACB5-4FA0-8E98-8CDE06EA3AD6}"/>
    <cellStyle name="Normal 9 4 3 5" xfId="3332" xr:uid="{6BE34A0C-5247-4E0E-8C18-CBEF482FD451}"/>
    <cellStyle name="Normal 9 4 3 5 2" xfId="3333" xr:uid="{69C0B82B-E59E-451D-8DA8-F3B070829995}"/>
    <cellStyle name="Normal 9 4 3 5 2 2" xfId="5127" xr:uid="{6BF792E3-3BBA-4816-B4A9-FC7CFB57C3BA}"/>
    <cellStyle name="Normal 9 4 3 5 3" xfId="3334" xr:uid="{C658907C-AF6D-45D3-88AB-E4B8019AE96D}"/>
    <cellStyle name="Normal 9 4 3 5 3 2" xfId="5128" xr:uid="{374F3BDB-6F0A-47A6-AA9F-13E992B9D242}"/>
    <cellStyle name="Normal 9 4 3 5 4" xfId="3335" xr:uid="{8BAF2CE6-A7BF-40F0-8222-1362BA7F2706}"/>
    <cellStyle name="Normal 9 4 3 5 4 2" xfId="5129" xr:uid="{D1D1F54E-1743-488C-8EF7-7AD2DB8F951F}"/>
    <cellStyle name="Normal 9 4 3 5 5" xfId="5126" xr:uid="{4CDFCCC0-D646-461B-97EC-E1A65841C2F1}"/>
    <cellStyle name="Normal 9 4 3 6" xfId="3336" xr:uid="{663F01B0-33FA-4D39-B6E1-F587E2B0AF15}"/>
    <cellStyle name="Normal 9 4 3 6 2" xfId="5130" xr:uid="{46973408-B599-4771-BC2C-9559C9BA5289}"/>
    <cellStyle name="Normal 9 4 3 7" xfId="3337" xr:uid="{ED672016-18E9-4ABB-90F2-C09EC1FDC260}"/>
    <cellStyle name="Normal 9 4 3 7 2" xfId="5131" xr:uid="{AD1A0D57-C452-4DE1-855E-7A1585AE8FDA}"/>
    <cellStyle name="Normal 9 4 3 8" xfId="3338" xr:uid="{818A346A-71F6-4324-9525-50E86AB2A0BA}"/>
    <cellStyle name="Normal 9 4 3 8 2" xfId="5132" xr:uid="{328FEDF5-6429-4D09-ADCE-F8AE17FD12D6}"/>
    <cellStyle name="Normal 9 4 3 9" xfId="5100" xr:uid="{47313EDB-E166-4B5A-802E-84BDCAABBB1D}"/>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64D4DAC8-42A3-46FB-86AD-BFA1166AB9B9}"/>
    <cellStyle name="Normal 9 4 4 2 2 2 3" xfId="5136" xr:uid="{AF0B1542-1B8C-4E83-8055-DD5524EDBEBB}"/>
    <cellStyle name="Normal 9 4 4 2 2 3" xfId="3343" xr:uid="{1B8C1CF7-E5C9-4880-B588-E7606850BBF2}"/>
    <cellStyle name="Normal 9 4 4 2 2 3 2" xfId="5138" xr:uid="{F4FCAA3A-6391-4E33-9F5C-4EBFCCD51F71}"/>
    <cellStyle name="Normal 9 4 4 2 2 3 2 2" xfId="6974" xr:uid="{3562EFB6-6CA6-4D57-AE31-726E59300015}"/>
    <cellStyle name="Normal 9 4 4 2 2 4" xfId="3344" xr:uid="{A6BBA61C-2B58-4B6A-8522-D19F9275B174}"/>
    <cellStyle name="Normal 9 4 4 2 2 4 2" xfId="5139" xr:uid="{BD665C7F-E9EB-404F-A52F-F519D41AD76F}"/>
    <cellStyle name="Normal 9 4 4 2 2 5" xfId="5135" xr:uid="{13C624C9-A6DC-4E2F-A04A-C09ADBED821D}"/>
    <cellStyle name="Normal 9 4 4 2 3" xfId="3345" xr:uid="{58AD18EB-8B28-4CCF-A2F5-A6C00EBA9C96}"/>
    <cellStyle name="Normal 9 4 4 2 3 2" xfId="4274" xr:uid="{7633241B-2A2F-4012-9F3C-417098F53043}"/>
    <cellStyle name="Normal 9 4 4 2 3 2 2" xfId="5141" xr:uid="{155734D8-BB2C-4854-957E-DD8F9CBB0E01}"/>
    <cellStyle name="Normal 9 4 4 2 3 3" xfId="5140" xr:uid="{329B7301-7B92-43A9-9FF3-F8FE5D232F7E}"/>
    <cellStyle name="Normal 9 4 4 2 4" xfId="3346" xr:uid="{3F26112B-9D0F-4391-92B1-84B930FB740C}"/>
    <cellStyle name="Normal 9 4 4 2 4 2" xfId="5142" xr:uid="{44E52E24-0061-44CB-A808-005D4A07EAFE}"/>
    <cellStyle name="Normal 9 4 4 2 4 2 2" xfId="6975" xr:uid="{EBF468A8-E01C-414F-949D-2317C4F8F21C}"/>
    <cellStyle name="Normal 9 4 4 2 5" xfId="3347" xr:uid="{97EBE7D5-F65F-460B-9708-FD331A512542}"/>
    <cellStyle name="Normal 9 4 4 2 5 2" xfId="5143" xr:uid="{AD84F55E-4F85-42E2-843D-1758D3BA1662}"/>
    <cellStyle name="Normal 9 4 4 2 6" xfId="5134" xr:uid="{999C3F26-1490-4007-9CE4-464ECA897387}"/>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D35AF481-1E9B-4015-9436-69EB82CD7406}"/>
    <cellStyle name="Normal 9 4 4 3 2 3" xfId="5145" xr:uid="{7178D2FF-36E6-471C-AE41-62265BF5DBC8}"/>
    <cellStyle name="Normal 9 4 4 3 3" xfId="3350" xr:uid="{677283A2-FBAA-4A7D-BF93-5C581F8828B9}"/>
    <cellStyle name="Normal 9 4 4 3 3 2" xfId="5147" xr:uid="{13F9B5FA-5D1C-4A24-B3F4-3934DB8FF2BB}"/>
    <cellStyle name="Normal 9 4 4 3 3 2 2" xfId="6976" xr:uid="{C5CCFE31-5D9D-4927-A968-01E85935CCD0}"/>
    <cellStyle name="Normal 9 4 4 3 4" xfId="3351" xr:uid="{086C0F03-BD4C-4343-9F4F-C5C72CC9C108}"/>
    <cellStyle name="Normal 9 4 4 3 4 2" xfId="5148" xr:uid="{D6017F8D-E2B5-42C0-9DD3-1E81A340EAEC}"/>
    <cellStyle name="Normal 9 4 4 3 5" xfId="5144" xr:uid="{3BB838A0-E9B3-40A4-9FDA-06ED1EEAAE2D}"/>
    <cellStyle name="Normal 9 4 4 4" xfId="3352" xr:uid="{373083DB-45F7-467D-8220-0D1AFD273947}"/>
    <cellStyle name="Normal 9 4 4 4 2" xfId="3353" xr:uid="{321DF2AC-9CAD-420A-9817-3F63C8157AEA}"/>
    <cellStyle name="Normal 9 4 4 4 2 2" xfId="5150" xr:uid="{8D357260-B8D3-4A05-9430-DB0310060C45}"/>
    <cellStyle name="Normal 9 4 4 4 3" xfId="3354" xr:uid="{B396A407-E763-4E74-9620-D29DAC74A0C9}"/>
    <cellStyle name="Normal 9 4 4 4 3 2" xfId="5151" xr:uid="{8115E468-C21D-4B65-A8FE-42BE003CA04C}"/>
    <cellStyle name="Normal 9 4 4 4 4" xfId="3355" xr:uid="{49057117-C5D1-4F54-9358-182822105648}"/>
    <cellStyle name="Normal 9 4 4 4 4 2" xfId="5152" xr:uid="{AFA5EBEE-E197-43E8-BC93-049304FFC74C}"/>
    <cellStyle name="Normal 9 4 4 4 5" xfId="5149" xr:uid="{2FFD8F3B-2893-4508-913E-3647F8F2FDE9}"/>
    <cellStyle name="Normal 9 4 4 5" xfId="3356" xr:uid="{C64D3DB9-8FB5-481D-8C0E-356859EB31C3}"/>
    <cellStyle name="Normal 9 4 4 5 2" xfId="5153" xr:uid="{2E944129-D386-4236-B0FE-D7D4610EF018}"/>
    <cellStyle name="Normal 9 4 4 5 2 2" xfId="6977" xr:uid="{EC4C5C6D-C53F-4345-A8CA-646EF35D2247}"/>
    <cellStyle name="Normal 9 4 4 6" xfId="3357" xr:uid="{CE611F52-669B-4434-9538-3DE5D1953BF8}"/>
    <cellStyle name="Normal 9 4 4 6 2" xfId="5154" xr:uid="{87C912C9-DBB0-48CA-A504-B59A06F87082}"/>
    <cellStyle name="Normal 9 4 4 7" xfId="3358" xr:uid="{E42AA119-7F29-4E69-B4D7-3893569B3A67}"/>
    <cellStyle name="Normal 9 4 4 7 2" xfId="5155" xr:uid="{E750233B-DF63-4535-A579-4617D877E708}"/>
    <cellStyle name="Normal 9 4 4 8" xfId="5133" xr:uid="{4EEE3B56-CAFC-4B49-92E5-C4224096E7CB}"/>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5ED06E73-70A6-4372-944B-4377B4691CFF}"/>
    <cellStyle name="Normal 9 4 5 2 2 3" xfId="5158" xr:uid="{9701692F-1C91-43A4-820B-EF002FD96CFE}"/>
    <cellStyle name="Normal 9 4 5 2 3" xfId="3362" xr:uid="{DC9331B7-1C1E-4DEF-8ACA-BBB92E1435CA}"/>
    <cellStyle name="Normal 9 4 5 2 3 2" xfId="5160" xr:uid="{EC341366-0F74-4D71-B9B1-BFFBFE8BDE6F}"/>
    <cellStyle name="Normal 9 4 5 2 3 2 2" xfId="6978" xr:uid="{142606BF-B36F-4EC1-B8F6-650E270A625B}"/>
    <cellStyle name="Normal 9 4 5 2 4" xfId="3363" xr:uid="{A08CA7CB-1D88-4572-B0F9-EF195DDDD5C2}"/>
    <cellStyle name="Normal 9 4 5 2 4 2" xfId="5161" xr:uid="{334045E7-F333-42C8-87FA-8A755CE9F4CF}"/>
    <cellStyle name="Normal 9 4 5 2 5" xfId="5157" xr:uid="{1B204357-4D9C-48D5-9AE5-42CE90A169FD}"/>
    <cellStyle name="Normal 9 4 5 3" xfId="3364" xr:uid="{A1E9C33C-C94E-4FFB-BAAF-493B0788A2C1}"/>
    <cellStyle name="Normal 9 4 5 3 2" xfId="3365" xr:uid="{3876BB89-BE58-496A-92CB-3F4DBDAC9F60}"/>
    <cellStyle name="Normal 9 4 5 3 2 2" xfId="5163" xr:uid="{501FB804-29BC-4AAC-996F-892A2FDCB08E}"/>
    <cellStyle name="Normal 9 4 5 3 3" xfId="3366" xr:uid="{F73D1800-06A9-4D99-8554-9DB4BC2DCF62}"/>
    <cellStyle name="Normal 9 4 5 3 3 2" xfId="5164" xr:uid="{5C3B6379-D6CF-48E8-BADE-C8CE0A0D8966}"/>
    <cellStyle name="Normal 9 4 5 3 4" xfId="3367" xr:uid="{41C66C3B-088B-4235-9A2A-04856B8649BA}"/>
    <cellStyle name="Normal 9 4 5 3 4 2" xfId="5165" xr:uid="{CE38F273-0686-4E13-B9A9-258E641BD64A}"/>
    <cellStyle name="Normal 9 4 5 3 5" xfId="5162" xr:uid="{13182388-C7CA-43DB-B5B2-8E93B10A3712}"/>
    <cellStyle name="Normal 9 4 5 4" xfId="3368" xr:uid="{E2116F0C-A7ED-4018-B37E-6460DD191EFB}"/>
    <cellStyle name="Normal 9 4 5 4 2" xfId="5166" xr:uid="{F3B8FC58-4173-4768-AC81-7132351C0787}"/>
    <cellStyle name="Normal 9 4 5 4 2 2" xfId="6979" xr:uid="{CD4E9DB7-EBDF-4DD6-8D82-3A804DF1F1CB}"/>
    <cellStyle name="Normal 9 4 5 5" xfId="3369" xr:uid="{10597110-38DF-4F4E-BF64-F79F5D4481D5}"/>
    <cellStyle name="Normal 9 4 5 5 2" xfId="5167" xr:uid="{7760F929-F659-4A66-85BC-AF7115665C14}"/>
    <cellStyle name="Normal 9 4 5 6" xfId="3370" xr:uid="{6193CB2F-0D4F-4003-B651-78D0486386BF}"/>
    <cellStyle name="Normal 9 4 5 6 2" xfId="5168" xr:uid="{AD4C4D13-9DD5-4DC1-AE41-86AA499DF7BC}"/>
    <cellStyle name="Normal 9 4 5 7" xfId="5156" xr:uid="{7E0CA454-81C3-4091-9455-8BBFF6A56CDE}"/>
    <cellStyle name="Normal 9 4 6" xfId="3371" xr:uid="{8078F062-B9B8-4CCB-9F88-21C5E19F2EBB}"/>
    <cellStyle name="Normal 9 4 6 2" xfId="3372" xr:uid="{34372A72-CDFF-4CE5-8729-015A15E498AE}"/>
    <cellStyle name="Normal 9 4 6 2 2" xfId="3373" xr:uid="{1E7FBD13-1DC3-4ABD-947E-22754D9CBE81}"/>
    <cellStyle name="Normal 9 4 6 2 2 2" xfId="5171" xr:uid="{A3C45D94-E0A9-42EB-94B5-45D90C830D40}"/>
    <cellStyle name="Normal 9 4 6 2 3" xfId="3374" xr:uid="{936E98DF-DA76-41C5-997F-EDEF1086A88A}"/>
    <cellStyle name="Normal 9 4 6 2 3 2" xfId="5172" xr:uid="{620706F0-A727-4A1C-A6C3-3C22412A7898}"/>
    <cellStyle name="Normal 9 4 6 2 4" xfId="3375" xr:uid="{D86FE3C7-4910-4F6A-AFE5-FB872984644E}"/>
    <cellStyle name="Normal 9 4 6 2 4 2" xfId="5173" xr:uid="{5AA06126-585C-4DA0-901F-B34FFD5E3FDA}"/>
    <cellStyle name="Normal 9 4 6 2 5" xfId="5170" xr:uid="{AFB808D9-4459-45CF-BBC4-78138C57DBEA}"/>
    <cellStyle name="Normal 9 4 6 3" xfId="3376" xr:uid="{7D42B768-6197-45F7-A266-F5094882D122}"/>
    <cellStyle name="Normal 9 4 6 3 2" xfId="5174" xr:uid="{6A0FC978-FF8B-433A-B8BD-039991F3DA3D}"/>
    <cellStyle name="Normal 9 4 6 3 2 2" xfId="6980" xr:uid="{623E79BD-4C45-4519-8FEF-F803062AEE81}"/>
    <cellStyle name="Normal 9 4 6 4" xfId="3377" xr:uid="{7DB71026-A14B-43C5-8F56-41602DDF0746}"/>
    <cellStyle name="Normal 9 4 6 4 2" xfId="5175" xr:uid="{4B582F1E-B637-40F7-9F23-B85721913D97}"/>
    <cellStyle name="Normal 9 4 6 5" xfId="3378" xr:uid="{331CA8AB-5B2B-4241-B49C-65027FE1626C}"/>
    <cellStyle name="Normal 9 4 6 5 2" xfId="5176" xr:uid="{3E4A0B5A-3E1A-484D-9468-B04C2B96808A}"/>
    <cellStyle name="Normal 9 4 6 6" xfId="5169" xr:uid="{AE46246A-C35A-4803-BE40-0C5A22C71FFD}"/>
    <cellStyle name="Normal 9 4 7" xfId="3379" xr:uid="{23E879BA-5EDE-4527-B83F-BD3E7C5CD9E1}"/>
    <cellStyle name="Normal 9 4 7 2" xfId="3380" xr:uid="{FE6BB645-9DCD-439A-AA54-1D20CA64AABA}"/>
    <cellStyle name="Normal 9 4 7 2 2" xfId="5178" xr:uid="{67654681-6A2E-4A6A-93A0-FF8541415F55}"/>
    <cellStyle name="Normal 9 4 7 3" xfId="3381" xr:uid="{63EACFD9-C165-4BCD-83BB-E9C03CCCBB36}"/>
    <cellStyle name="Normal 9 4 7 3 2" xfId="5179" xr:uid="{142D4E10-F1B3-4D4F-8C36-8D76CAA8D649}"/>
    <cellStyle name="Normal 9 4 7 4" xfId="3382" xr:uid="{A237818C-2634-4E2F-A320-E14CE2E43306}"/>
    <cellStyle name="Normal 9 4 7 4 2" xfId="5180" xr:uid="{32D471BC-9B63-4A7C-8FC9-56FB4E3CB1B6}"/>
    <cellStyle name="Normal 9 4 7 5" xfId="5177" xr:uid="{B50CF619-8A56-4C6C-8854-791EE538C03A}"/>
    <cellStyle name="Normal 9 4 8" xfId="3383" xr:uid="{4B3F0F96-7698-4C1B-9352-DFB8A143B4C0}"/>
    <cellStyle name="Normal 9 4 8 2" xfId="3384" xr:uid="{1652C9F7-EF06-4CE0-89E5-AD33D943B7C8}"/>
    <cellStyle name="Normal 9 4 8 2 2" xfId="5182" xr:uid="{BC5A3988-8ABC-4DD5-83A6-89A2E0DE5193}"/>
    <cellStyle name="Normal 9 4 8 3" xfId="3385" xr:uid="{42C48E4C-0A45-4969-A540-285C636278BC}"/>
    <cellStyle name="Normal 9 4 8 3 2" xfId="5183" xr:uid="{806CFD21-62E9-4E76-85D0-0B644BA6B08F}"/>
    <cellStyle name="Normal 9 4 8 4" xfId="3386" xr:uid="{6ED60723-E769-4128-AB65-7053B9A54F85}"/>
    <cellStyle name="Normal 9 4 8 4 2" xfId="5184" xr:uid="{F917691A-42ED-40C5-A630-CDA9AE504AC1}"/>
    <cellStyle name="Normal 9 4 8 5" xfId="5181" xr:uid="{1C837C34-950C-44A2-977A-7A6BFD5F4B90}"/>
    <cellStyle name="Normal 9 4 9" xfId="3387" xr:uid="{0A0D880C-0BFC-41C8-B227-974676FB3A25}"/>
    <cellStyle name="Normal 9 4 9 2" xfId="5185" xr:uid="{BE2D16D5-3AD2-44F8-A4D6-5B160BD7770D}"/>
    <cellStyle name="Normal 9 5" xfId="3388" xr:uid="{F86CC073-51FB-4947-B60F-A224C8F5AAAD}"/>
    <cellStyle name="Normal 9 5 10" xfId="3389" xr:uid="{A9761081-2313-4CCE-946F-97186494E246}"/>
    <cellStyle name="Normal 9 5 10 2" xfId="5187" xr:uid="{6498C2DA-B805-46C2-8D8D-AA1809B63BE3}"/>
    <cellStyle name="Normal 9 5 11" xfId="3390" xr:uid="{D20600A0-E03E-4CBD-8164-D0D21344248F}"/>
    <cellStyle name="Normal 9 5 11 2" xfId="5188" xr:uid="{7DB9A4CD-1CD2-4449-9DDF-673BE0DC8454}"/>
    <cellStyle name="Normal 9 5 12" xfId="5186" xr:uid="{C98C8276-13DF-4C4D-A90E-A9D4FEB38A14}"/>
    <cellStyle name="Normal 9 5 2" xfId="3391" xr:uid="{A630278B-53B1-4F67-ABBD-AD5D7E85E57A}"/>
    <cellStyle name="Normal 9 5 2 10" xfId="5189" xr:uid="{6B872E00-E4DE-4638-A9F5-AA3FA9CDF8FE}"/>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114084A3-A749-44C6-8DE8-39155D02FBDF}"/>
    <cellStyle name="Normal 9 5 2 2 2 2 3" xfId="3396" xr:uid="{3E2CCF73-B1F9-4F05-80C1-CDC65940B91F}"/>
    <cellStyle name="Normal 9 5 2 2 2 2 3 2" xfId="5194" xr:uid="{E2D3AD86-1C83-4651-8490-ACF0C719FCEC}"/>
    <cellStyle name="Normal 9 5 2 2 2 2 4" xfId="3397" xr:uid="{BF6CCD5E-E621-4573-AA38-665E2F75835D}"/>
    <cellStyle name="Normal 9 5 2 2 2 2 4 2" xfId="5195" xr:uid="{01818683-094D-4960-BA1E-65CFC39CDA93}"/>
    <cellStyle name="Normal 9 5 2 2 2 2 5" xfId="5192" xr:uid="{2831DDC6-A7E9-4B43-83AB-EE20D690FD1A}"/>
    <cellStyle name="Normal 9 5 2 2 2 3" xfId="3398" xr:uid="{52C60F68-7D3D-4FAB-9822-F8D800416909}"/>
    <cellStyle name="Normal 9 5 2 2 2 3 2" xfId="3399" xr:uid="{A7D84D49-75C3-492F-8483-A4BA44E1ED1E}"/>
    <cellStyle name="Normal 9 5 2 2 2 3 2 2" xfId="5197" xr:uid="{13A71242-0196-4238-B7D2-037DB9D74EC5}"/>
    <cellStyle name="Normal 9 5 2 2 2 3 3" xfId="3400" xr:uid="{DEB0BFC0-6AC8-47D9-B90F-FD577C17CA56}"/>
    <cellStyle name="Normal 9 5 2 2 2 3 3 2" xfId="5198" xr:uid="{3E6FAD91-0B92-42B8-87BC-B7EA92E74B56}"/>
    <cellStyle name="Normal 9 5 2 2 2 3 4" xfId="3401" xr:uid="{03CA0861-E115-40D7-AD98-93C13EA8709B}"/>
    <cellStyle name="Normal 9 5 2 2 2 3 4 2" xfId="5199" xr:uid="{4CBA80BC-EAED-4647-B60E-9A0CBCA7FF4E}"/>
    <cellStyle name="Normal 9 5 2 2 2 3 5" xfId="5196" xr:uid="{98BD60AA-FEF6-4D7E-8119-A7ACA1B613B3}"/>
    <cellStyle name="Normal 9 5 2 2 2 4" xfId="3402" xr:uid="{5D86A963-245A-49A6-A2B1-B654F7A5EFF0}"/>
    <cellStyle name="Normal 9 5 2 2 2 4 2" xfId="5200" xr:uid="{9A5B3D1A-309E-44EB-8EBA-673F3B2EB0E1}"/>
    <cellStyle name="Normal 9 5 2 2 2 5" xfId="3403" xr:uid="{0D7CCE81-E84A-4D9A-80E7-BF2B58D2C1DD}"/>
    <cellStyle name="Normal 9 5 2 2 2 5 2" xfId="5201" xr:uid="{ECCC1B62-9E3F-4BD0-826A-5795628D0B32}"/>
    <cellStyle name="Normal 9 5 2 2 2 6" xfId="3404" xr:uid="{FE0A2B1A-1FB6-4859-A93A-8CAF03C86E3D}"/>
    <cellStyle name="Normal 9 5 2 2 2 6 2" xfId="5202" xr:uid="{11C10628-14CA-4D66-9A69-9DEB9A9D9C99}"/>
    <cellStyle name="Normal 9 5 2 2 2 7" xfId="5191" xr:uid="{186E5161-622F-4844-936B-211E2A641349}"/>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FE4FC52A-3B05-4118-87BD-7A0BAB902512}"/>
    <cellStyle name="Normal 9 5 2 2 3 2 3" xfId="3408" xr:uid="{460C8630-68AB-426D-9D9D-763D724AF965}"/>
    <cellStyle name="Normal 9 5 2 2 3 2 3 2" xfId="5206" xr:uid="{455E89CD-DF1D-4BAA-A6DE-7290CDAC75F6}"/>
    <cellStyle name="Normal 9 5 2 2 3 2 4" xfId="3409" xr:uid="{D555BAE4-2377-4ABA-9575-DA6DB052A73A}"/>
    <cellStyle name="Normal 9 5 2 2 3 2 4 2" xfId="5207" xr:uid="{0DB1F7DD-540C-4CE6-80D7-E2D4AF4E7F1E}"/>
    <cellStyle name="Normal 9 5 2 2 3 2 5" xfId="5204" xr:uid="{8EF659F7-54E6-4477-89C1-EADA8DEEE69E}"/>
    <cellStyle name="Normal 9 5 2 2 3 3" xfId="3410" xr:uid="{C505AA95-563E-408B-A1CC-731CD37B53A9}"/>
    <cellStyle name="Normal 9 5 2 2 3 3 2" xfId="5208" xr:uid="{3C680D4B-2445-4A63-B0CD-64FC013704AC}"/>
    <cellStyle name="Normal 9 5 2 2 3 4" xfId="3411" xr:uid="{D68FF109-AC44-43B9-9469-DF21F3BAECA0}"/>
    <cellStyle name="Normal 9 5 2 2 3 4 2" xfId="5209" xr:uid="{343A4C5E-9BA7-4BC2-9905-517967A72E13}"/>
    <cellStyle name="Normal 9 5 2 2 3 5" xfId="3412" xr:uid="{48D2BC56-2EE9-4334-A763-D2EDC87911F4}"/>
    <cellStyle name="Normal 9 5 2 2 3 5 2" xfId="5210" xr:uid="{223F4AF8-B8E1-4D4C-8B1C-3A800793139B}"/>
    <cellStyle name="Normal 9 5 2 2 3 6" xfId="5203" xr:uid="{22281368-2978-4B10-AA02-5E63830D9A43}"/>
    <cellStyle name="Normal 9 5 2 2 4" xfId="3413" xr:uid="{19746D52-1266-4886-850F-DE49B8F1E5D1}"/>
    <cellStyle name="Normal 9 5 2 2 4 2" xfId="3414" xr:uid="{8F02253D-2DA7-4DF7-AB36-0A15BE33DDCE}"/>
    <cellStyle name="Normal 9 5 2 2 4 2 2" xfId="5212" xr:uid="{C4D6B6A9-74A6-4F71-9E53-24A18C7F83C5}"/>
    <cellStyle name="Normal 9 5 2 2 4 3" xfId="3415" xr:uid="{A1462127-7D09-4D1D-AA9D-AF764FEC13B9}"/>
    <cellStyle name="Normal 9 5 2 2 4 3 2" xfId="5213" xr:uid="{1D4119C2-9ACF-45EF-8604-84E3F6DF6C05}"/>
    <cellStyle name="Normal 9 5 2 2 4 4" xfId="3416" xr:uid="{E5FC1265-8147-4DBD-94DB-054BA3D935D8}"/>
    <cellStyle name="Normal 9 5 2 2 4 4 2" xfId="5214" xr:uid="{EBE5CABD-B604-4654-9945-6722F104E50D}"/>
    <cellStyle name="Normal 9 5 2 2 4 5" xfId="5211" xr:uid="{BD87CDA8-4CA4-49DA-8984-E1BC30A5ED36}"/>
    <cellStyle name="Normal 9 5 2 2 5" xfId="3417" xr:uid="{D1030FEA-03C9-49A7-8E62-BABCB3AB477F}"/>
    <cellStyle name="Normal 9 5 2 2 5 2" xfId="3418" xr:uid="{9EF967B1-DD50-422B-9C1C-8D416AF67331}"/>
    <cellStyle name="Normal 9 5 2 2 5 2 2" xfId="5216" xr:uid="{99CA41D1-D72B-4F39-9018-10AA7249A632}"/>
    <cellStyle name="Normal 9 5 2 2 5 3" xfId="3419" xr:uid="{3ADD6D94-AD84-40E9-A436-ABE7AEFFDEE9}"/>
    <cellStyle name="Normal 9 5 2 2 5 3 2" xfId="5217" xr:uid="{6F26581C-0FE2-4D6D-A85F-4A6A19F194A3}"/>
    <cellStyle name="Normal 9 5 2 2 5 4" xfId="3420" xr:uid="{EBC5E9A4-78A2-4167-A8DF-A6150A067C14}"/>
    <cellStyle name="Normal 9 5 2 2 5 4 2" xfId="5218" xr:uid="{E51E0745-E9A3-41EB-912E-23A447E774F5}"/>
    <cellStyle name="Normal 9 5 2 2 5 5" xfId="5215" xr:uid="{F835F57B-A30D-4D4F-A2FD-6D0672515C65}"/>
    <cellStyle name="Normal 9 5 2 2 6" xfId="3421" xr:uid="{5E5DB2A2-9827-4596-869F-B8830BBB12B8}"/>
    <cellStyle name="Normal 9 5 2 2 6 2" xfId="5219" xr:uid="{54AAB5F8-1DB7-4EC8-9B5B-17957E7A252D}"/>
    <cellStyle name="Normal 9 5 2 2 7" xfId="3422" xr:uid="{88D7E271-7BDB-49C9-AD74-416A73ED543D}"/>
    <cellStyle name="Normal 9 5 2 2 7 2" xfId="5220" xr:uid="{DE0B3851-426E-45F5-A7B6-3775B4791D24}"/>
    <cellStyle name="Normal 9 5 2 2 8" xfId="3423" xr:uid="{08E1DCC5-DF73-4598-A21C-A13B18CBF928}"/>
    <cellStyle name="Normal 9 5 2 2 8 2" xfId="5221" xr:uid="{7A9E9B99-F4DE-45F7-BA9D-70A1EA387778}"/>
    <cellStyle name="Normal 9 5 2 2 9" xfId="5190" xr:uid="{13B182CB-E549-426E-A8BA-BAA50B965304}"/>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637B422D-D957-495B-963F-7684BF46333B}"/>
    <cellStyle name="Normal 9 5 2 3 2 3" xfId="3427" xr:uid="{6CAF1EA0-5483-45FF-99E2-B6981CAE9767}"/>
    <cellStyle name="Normal 9 5 2 3 2 3 2" xfId="5225" xr:uid="{BB3F90D1-1DF0-4C57-BC6B-E0D2257CDA88}"/>
    <cellStyle name="Normal 9 5 2 3 2 4" xfId="3428" xr:uid="{B47E8974-458C-4AF9-84CC-34D421E180D2}"/>
    <cellStyle name="Normal 9 5 2 3 2 4 2" xfId="5226" xr:uid="{FF118F8F-BA0C-44C1-8876-7FE548D7A11E}"/>
    <cellStyle name="Normal 9 5 2 3 2 5" xfId="5223" xr:uid="{EAAAB860-64F9-4DBF-ABCB-A9B5F81AB6AF}"/>
    <cellStyle name="Normal 9 5 2 3 3" xfId="3429" xr:uid="{DF70A764-65AE-4A06-B0C3-C0EA68E39D1E}"/>
    <cellStyle name="Normal 9 5 2 3 3 2" xfId="3430" xr:uid="{33B9A006-230F-4430-AD81-0A1828F7FF73}"/>
    <cellStyle name="Normal 9 5 2 3 3 2 2" xfId="5228" xr:uid="{826A2E8A-A39D-443D-9DE8-A34CDEBF02BA}"/>
    <cellStyle name="Normal 9 5 2 3 3 3" xfId="3431" xr:uid="{4C6CE248-1EA7-4D82-AF72-DBF364689ED2}"/>
    <cellStyle name="Normal 9 5 2 3 3 3 2" xfId="5229" xr:uid="{8FE1952A-B394-4C1E-B645-C66BDD70C773}"/>
    <cellStyle name="Normal 9 5 2 3 3 4" xfId="3432" xr:uid="{95A18C9F-E989-4B20-93A6-3A5BC6326BF0}"/>
    <cellStyle name="Normal 9 5 2 3 3 4 2" xfId="5230" xr:uid="{313B7178-AAFB-4183-A587-62E3303CFFE1}"/>
    <cellStyle name="Normal 9 5 2 3 3 5" xfId="5227" xr:uid="{31A6409C-670A-4DC7-9DF0-7FD09FE925CC}"/>
    <cellStyle name="Normal 9 5 2 3 4" xfId="3433" xr:uid="{63CBE5E3-3D73-45AA-8C1D-E37B4B46874E}"/>
    <cellStyle name="Normal 9 5 2 3 4 2" xfId="5231" xr:uid="{793531D8-9187-4E40-BDA9-811C61203534}"/>
    <cellStyle name="Normal 9 5 2 3 5" xfId="3434" xr:uid="{50BFB28E-AADF-4B76-ABA7-97EA3ECBB478}"/>
    <cellStyle name="Normal 9 5 2 3 5 2" xfId="5232" xr:uid="{8720F42B-01DE-461B-9783-CBBC3920E02B}"/>
    <cellStyle name="Normal 9 5 2 3 6" xfId="3435" xr:uid="{9AFBB40A-5FA7-4E06-8CB0-CD5FD46CC394}"/>
    <cellStyle name="Normal 9 5 2 3 6 2" xfId="5233" xr:uid="{FC9AD874-A654-4D3D-A220-B9E135C645B3}"/>
    <cellStyle name="Normal 9 5 2 3 7" xfId="5222" xr:uid="{8D36CA69-B693-4030-9291-75514FA3E2EB}"/>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287BB9ED-559D-4433-A077-FF026F1981EE}"/>
    <cellStyle name="Normal 9 5 2 4 2 3" xfId="3439" xr:uid="{99513CF1-4434-4648-9370-365F77384D49}"/>
    <cellStyle name="Normal 9 5 2 4 2 3 2" xfId="5237" xr:uid="{A0471190-07D2-4B7E-8408-9B1F9E2C872F}"/>
    <cellStyle name="Normal 9 5 2 4 2 4" xfId="3440" xr:uid="{0BFD76FB-8B12-4A52-80B3-C930DD07FDA4}"/>
    <cellStyle name="Normal 9 5 2 4 2 4 2" xfId="5238" xr:uid="{F4047E61-05A6-4DE4-9F92-5312B2A01643}"/>
    <cellStyle name="Normal 9 5 2 4 2 5" xfId="5235" xr:uid="{1DFB5581-D139-4473-9C50-494542D6FDF1}"/>
    <cellStyle name="Normal 9 5 2 4 3" xfId="3441" xr:uid="{558C0A5C-B690-4755-A11B-3995B5942152}"/>
    <cellStyle name="Normal 9 5 2 4 3 2" xfId="5239" xr:uid="{BD963EC6-CC92-452A-9ECA-2EFFD9952011}"/>
    <cellStyle name="Normal 9 5 2 4 4" xfId="3442" xr:uid="{731FAB44-C035-4434-BBC2-78D19177F876}"/>
    <cellStyle name="Normal 9 5 2 4 4 2" xfId="5240" xr:uid="{C61CD1AE-3E72-49EF-93DD-7CEAF198D7B3}"/>
    <cellStyle name="Normal 9 5 2 4 5" xfId="3443" xr:uid="{5287E35C-CA63-49C4-85CA-9AC4CE3047F9}"/>
    <cellStyle name="Normal 9 5 2 4 5 2" xfId="5241" xr:uid="{5135DF5B-58C4-41E3-811A-73FF803DD02D}"/>
    <cellStyle name="Normal 9 5 2 4 6" xfId="5234" xr:uid="{27050CDD-BCA3-43F3-BD27-9B09612AD642}"/>
    <cellStyle name="Normal 9 5 2 5" xfId="3444" xr:uid="{E41A2246-1F45-4D76-B522-E10C396DE870}"/>
    <cellStyle name="Normal 9 5 2 5 2" xfId="3445" xr:uid="{9C71CA7C-6CFE-4080-AE49-38B843637FEB}"/>
    <cellStyle name="Normal 9 5 2 5 2 2" xfId="5243" xr:uid="{E99EE7B4-36E4-4EFE-AB69-182868374AB3}"/>
    <cellStyle name="Normal 9 5 2 5 3" xfId="3446" xr:uid="{0CF0622F-4418-4EC2-ACF3-0B81D498B5AD}"/>
    <cellStyle name="Normal 9 5 2 5 3 2" xfId="5244" xr:uid="{E53108C9-156F-4E20-8696-58835392FD7A}"/>
    <cellStyle name="Normal 9 5 2 5 4" xfId="3447" xr:uid="{A6E4643C-6A1B-4B6B-A850-222E09D6CCA6}"/>
    <cellStyle name="Normal 9 5 2 5 4 2" xfId="5245" xr:uid="{FFBF7D62-94A7-4D36-9C14-91F8751E444D}"/>
    <cellStyle name="Normal 9 5 2 5 5" xfId="5242" xr:uid="{E16E8C91-0051-44A2-9C90-356CAC02B13F}"/>
    <cellStyle name="Normal 9 5 2 6" xfId="3448" xr:uid="{8C110C3A-907B-435A-A8AA-D24C4B1366CE}"/>
    <cellStyle name="Normal 9 5 2 6 2" xfId="3449" xr:uid="{8568CA61-10C1-4A67-BF81-74C3A75566F2}"/>
    <cellStyle name="Normal 9 5 2 6 2 2" xfId="5247" xr:uid="{19243BEA-C260-423B-A04D-DB15DB6AEAD7}"/>
    <cellStyle name="Normal 9 5 2 6 3" xfId="3450" xr:uid="{29A4313F-8949-45E4-B984-92A0944FDCE2}"/>
    <cellStyle name="Normal 9 5 2 6 3 2" xfId="5248" xr:uid="{9640C412-890D-48C0-B20D-4D96550BAAE5}"/>
    <cellStyle name="Normal 9 5 2 6 4" xfId="3451" xr:uid="{0325FD9A-847A-43EE-B727-CD6655DBABC1}"/>
    <cellStyle name="Normal 9 5 2 6 4 2" xfId="5249" xr:uid="{D48ED2F3-58B7-4BE5-883A-40EF25BBD82D}"/>
    <cellStyle name="Normal 9 5 2 6 5" xfId="5246" xr:uid="{F2189ADD-8973-4D6E-BE7D-0D80D1726F02}"/>
    <cellStyle name="Normal 9 5 2 7" xfId="3452" xr:uid="{E9633376-09FD-480B-B8E6-E2BBB4C54C9C}"/>
    <cellStyle name="Normal 9 5 2 7 2" xfId="5250" xr:uid="{8FBC709D-1206-49E3-8F01-54E0C9AB0153}"/>
    <cellStyle name="Normal 9 5 2 8" xfId="3453" xr:uid="{24667192-8A7F-4C78-B8E0-8EA511051635}"/>
    <cellStyle name="Normal 9 5 2 8 2" xfId="5251" xr:uid="{3E0E4C2A-7BBB-443A-8FAD-BECF2EC9B52B}"/>
    <cellStyle name="Normal 9 5 2 9" xfId="3454" xr:uid="{A3859758-B49F-42CD-A0B5-055EE9E68BF6}"/>
    <cellStyle name="Normal 9 5 2 9 2" xfId="5252" xr:uid="{BEBD63DA-5B4B-49A3-B79E-BB8ED50AE97D}"/>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D1F70900-8DF1-4F00-8AF3-A1CA5AAE7CA3}"/>
    <cellStyle name="Normal 9 5 3 2 2 2 3" xfId="5256" xr:uid="{200D650A-AE1F-4ED3-9ABE-C935454AB650}"/>
    <cellStyle name="Normal 9 5 3 2 2 3" xfId="3459" xr:uid="{81EDA8D9-CE06-4943-BBD1-3133299612F3}"/>
    <cellStyle name="Normal 9 5 3 2 2 3 2" xfId="5258" xr:uid="{1414F9FA-8277-40D1-9D3B-709F6CABBB28}"/>
    <cellStyle name="Normal 9 5 3 2 2 3 2 2" xfId="6981" xr:uid="{9131873C-0710-459C-A818-1296F73384F6}"/>
    <cellStyle name="Normal 9 5 3 2 2 4" xfId="3460" xr:uid="{9B9702E4-91CA-4288-83C4-823B366BBDE5}"/>
    <cellStyle name="Normal 9 5 3 2 2 4 2" xfId="5259" xr:uid="{4485E29A-C551-4721-AD5A-FD47C09951E8}"/>
    <cellStyle name="Normal 9 5 3 2 2 5" xfId="5255" xr:uid="{7901A79D-4D4D-43A1-8966-A12EA35BED82}"/>
    <cellStyle name="Normal 9 5 3 2 3" xfId="3461" xr:uid="{215002A9-D445-4D5A-AE79-C3D1F42472E5}"/>
    <cellStyle name="Normal 9 5 3 2 3 2" xfId="3462" xr:uid="{3B61D4E9-2E45-4B2B-8CF2-01515EE8EC5B}"/>
    <cellStyle name="Normal 9 5 3 2 3 2 2" xfId="5261" xr:uid="{39E30E22-0222-4F25-95E2-149E6D0A1C96}"/>
    <cellStyle name="Normal 9 5 3 2 3 3" xfId="3463" xr:uid="{1F61B04B-9527-40FF-BE3D-CA384975FB41}"/>
    <cellStyle name="Normal 9 5 3 2 3 3 2" xfId="5262" xr:uid="{9637572F-A4D3-4F15-83CB-092C62BF04D0}"/>
    <cellStyle name="Normal 9 5 3 2 3 4" xfId="3464" xr:uid="{8882092E-0D1E-4D0E-907F-194906559D1A}"/>
    <cellStyle name="Normal 9 5 3 2 3 4 2" xfId="5263" xr:uid="{C69A8564-2876-4203-AF2F-CCA599D959C7}"/>
    <cellStyle name="Normal 9 5 3 2 3 5" xfId="5260" xr:uid="{C0BB2E0B-6860-4800-86CF-8430D0B4195D}"/>
    <cellStyle name="Normal 9 5 3 2 4" xfId="3465" xr:uid="{411F4421-ABEA-461A-9058-E8CD9798B9E8}"/>
    <cellStyle name="Normal 9 5 3 2 4 2" xfId="5264" xr:uid="{50006E82-660F-4EE1-BCB4-2B3E22E13EEE}"/>
    <cellStyle name="Normal 9 5 3 2 4 2 2" xfId="6982" xr:uid="{0DAFADDE-538B-4C3D-B366-D982C6DF696A}"/>
    <cellStyle name="Normal 9 5 3 2 5" xfId="3466" xr:uid="{0B02444B-F6A2-462A-9062-3C95251D624E}"/>
    <cellStyle name="Normal 9 5 3 2 5 2" xfId="5265" xr:uid="{8D0DC675-E422-4996-B66C-B3FE64FC05D1}"/>
    <cellStyle name="Normal 9 5 3 2 6" xfId="3467" xr:uid="{65C3478D-E36D-4799-9007-A7B5C1DE94A4}"/>
    <cellStyle name="Normal 9 5 3 2 6 2" xfId="5266" xr:uid="{9394073D-6832-46A9-8D19-6CA5BA099B29}"/>
    <cellStyle name="Normal 9 5 3 2 7" xfId="5254" xr:uid="{0ECB9BEF-AF02-43C1-AD59-EA358F3F61EE}"/>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EF4D8419-CBC5-4460-AEEF-220F750D4AB9}"/>
    <cellStyle name="Normal 9 5 3 3 2 3" xfId="3471" xr:uid="{9DD214D2-D70D-43B5-B6D3-39A6668C3BA7}"/>
    <cellStyle name="Normal 9 5 3 3 2 3 2" xfId="5270" xr:uid="{3F672A7F-CA80-4C55-83AD-68C3D372BB8D}"/>
    <cellStyle name="Normal 9 5 3 3 2 4" xfId="3472" xr:uid="{4CAC0FFB-A3DC-46A0-853A-11ACB7CC7939}"/>
    <cellStyle name="Normal 9 5 3 3 2 4 2" xfId="5271" xr:uid="{97BE4421-258D-4940-B784-BDFA7CC14CA2}"/>
    <cellStyle name="Normal 9 5 3 3 2 5" xfId="5268" xr:uid="{43EC99F1-74DA-44D1-8856-D0C1EFF8DA7D}"/>
    <cellStyle name="Normal 9 5 3 3 3" xfId="3473" xr:uid="{E5026B54-9B89-4D83-A174-5D07F5E2155D}"/>
    <cellStyle name="Normal 9 5 3 3 3 2" xfId="5272" xr:uid="{833CF6ED-0F05-4031-A4CA-D7A0BE393C1A}"/>
    <cellStyle name="Normal 9 5 3 3 3 2 2" xfId="6983" xr:uid="{2A027C6F-E495-4422-9F46-031AD26BE550}"/>
    <cellStyle name="Normal 9 5 3 3 4" xfId="3474" xr:uid="{E062739B-F646-405F-8385-F898B790ECB5}"/>
    <cellStyle name="Normal 9 5 3 3 4 2" xfId="5273" xr:uid="{AAD78450-6A6B-40AF-83E4-F9A6C3F2D43D}"/>
    <cellStyle name="Normal 9 5 3 3 5" xfId="3475" xr:uid="{F5D30213-279D-4255-A0DE-3F69F4F403A7}"/>
    <cellStyle name="Normal 9 5 3 3 5 2" xfId="5274" xr:uid="{559779D9-83E8-4027-91F0-EAB5184B2EF7}"/>
    <cellStyle name="Normal 9 5 3 3 6" xfId="5267" xr:uid="{8FD0BB92-29B7-436C-AF11-CCFDF3399C1B}"/>
    <cellStyle name="Normal 9 5 3 4" xfId="3476" xr:uid="{2956DDAD-978D-48AC-8E58-46D23C8B510F}"/>
    <cellStyle name="Normal 9 5 3 4 2" xfId="3477" xr:uid="{D1FFA0D6-70DA-4217-8381-68FE55181D90}"/>
    <cellStyle name="Normal 9 5 3 4 2 2" xfId="5276" xr:uid="{CB69BFFD-5148-44DA-87CE-961FC7DC691B}"/>
    <cellStyle name="Normal 9 5 3 4 3" xfId="3478" xr:uid="{900533C0-49E9-4916-B9A3-32FDDAE42CF6}"/>
    <cellStyle name="Normal 9 5 3 4 3 2" xfId="5277" xr:uid="{91B03703-47AD-452D-8745-ECA37EEC4E9D}"/>
    <cellStyle name="Normal 9 5 3 4 4" xfId="3479" xr:uid="{D7820F01-9A4B-4F9C-B399-F6C809DC336F}"/>
    <cellStyle name="Normal 9 5 3 4 4 2" xfId="5278" xr:uid="{B64ADB4E-1409-4DC4-B378-C5739E26386B}"/>
    <cellStyle name="Normal 9 5 3 4 5" xfId="5275" xr:uid="{D5E093A7-CFF6-4B50-9CFC-C9DC990FAAD7}"/>
    <cellStyle name="Normal 9 5 3 5" xfId="3480" xr:uid="{7CB31839-CB84-4E61-8E87-49120194112E}"/>
    <cellStyle name="Normal 9 5 3 5 2" xfId="3481" xr:uid="{78CD7958-FB10-470E-9ADC-A9F616CE1DA8}"/>
    <cellStyle name="Normal 9 5 3 5 2 2" xfId="5280" xr:uid="{EFA92B67-741E-4009-843D-B3A910BD1F44}"/>
    <cellStyle name="Normal 9 5 3 5 3" xfId="3482" xr:uid="{7A44180B-DC9E-4628-AA2C-D511A3E1A4DB}"/>
    <cellStyle name="Normal 9 5 3 5 3 2" xfId="5281" xr:uid="{65F7CEB1-1F63-4C5F-AD5A-5EB0C3754A34}"/>
    <cellStyle name="Normal 9 5 3 5 4" xfId="3483" xr:uid="{C065D9EF-3BF9-4395-869B-985EBB592D22}"/>
    <cellStyle name="Normal 9 5 3 5 4 2" xfId="5282" xr:uid="{1D012EFA-F82C-4DBD-8CE1-07C8589CAA9C}"/>
    <cellStyle name="Normal 9 5 3 5 5" xfId="5279" xr:uid="{32E6113E-CA90-4330-9975-CFAD60FCB4FE}"/>
    <cellStyle name="Normal 9 5 3 6" xfId="3484" xr:uid="{8069611D-FE07-40C2-A3F2-F7AADA426843}"/>
    <cellStyle name="Normal 9 5 3 6 2" xfId="5283" xr:uid="{22F9BE0B-4415-4D2B-8684-D58FDE827416}"/>
    <cellStyle name="Normal 9 5 3 7" xfId="3485" xr:uid="{E409B1D1-567A-4E09-ADFE-5127B91B5C13}"/>
    <cellStyle name="Normal 9 5 3 7 2" xfId="5284" xr:uid="{88139B68-FBC7-4806-AA4D-4E43ECE8B95D}"/>
    <cellStyle name="Normal 9 5 3 8" xfId="3486" xr:uid="{AD8E4184-C5B5-42A8-95BB-6AF790A5515D}"/>
    <cellStyle name="Normal 9 5 3 8 2" xfId="5285" xr:uid="{07325490-3336-4ABB-9B0E-DA9A36A8027A}"/>
    <cellStyle name="Normal 9 5 3 9" xfId="5253" xr:uid="{3FDF148A-60E8-498B-99AE-B5590FD40486}"/>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8C316D8A-60A9-44C9-9309-743CC68284D8}"/>
    <cellStyle name="Normal 9 5 4 2 2 3" xfId="3491" xr:uid="{F4965547-5CE4-4099-98C1-719E32EC737E}"/>
    <cellStyle name="Normal 9 5 4 2 2 3 2" xfId="5290" xr:uid="{D125FF7D-4848-49C8-B4CF-8698727DD454}"/>
    <cellStyle name="Normal 9 5 4 2 2 4" xfId="3492" xr:uid="{CAFDA8F3-4445-4C8B-9D75-ED2E1F9C4D20}"/>
    <cellStyle name="Normal 9 5 4 2 2 4 2" xfId="5291" xr:uid="{7481ACD9-57DC-4F28-B377-9CB7066EA812}"/>
    <cellStyle name="Normal 9 5 4 2 2 5" xfId="5288" xr:uid="{ADBD7B5E-7AE6-4EC3-AFEE-6A746609AFCD}"/>
    <cellStyle name="Normal 9 5 4 2 3" xfId="3493" xr:uid="{ABEBAA1B-2EFC-4D53-91C2-CFB8E892C35D}"/>
    <cellStyle name="Normal 9 5 4 2 3 2" xfId="5292" xr:uid="{3ABC3F34-F765-46FE-A355-249215B755CB}"/>
    <cellStyle name="Normal 9 5 4 2 3 2 2" xfId="6984" xr:uid="{6B25282E-5FA2-43CE-8BE6-A1AEB59A060F}"/>
    <cellStyle name="Normal 9 5 4 2 4" xfId="3494" xr:uid="{F80B5EA7-759F-4D1A-BE47-A48DFBB52A17}"/>
    <cellStyle name="Normal 9 5 4 2 4 2" xfId="5293" xr:uid="{76DD4724-A7BC-43AA-B414-337B1963D51C}"/>
    <cellStyle name="Normal 9 5 4 2 5" xfId="3495" xr:uid="{8290C90D-43B6-427D-AB95-609FE562B116}"/>
    <cellStyle name="Normal 9 5 4 2 5 2" xfId="5294" xr:uid="{C154F8CB-AB9C-4788-87D5-027F6BAE70EF}"/>
    <cellStyle name="Normal 9 5 4 2 6" xfId="5287" xr:uid="{E154BFFF-A589-47A7-B8BF-685CE8EECD9D}"/>
    <cellStyle name="Normal 9 5 4 3" xfId="3496" xr:uid="{F50801D6-FC22-40E5-A00A-61F4FB8F1128}"/>
    <cellStyle name="Normal 9 5 4 3 2" xfId="3497" xr:uid="{39EF0002-E058-4ADE-9EE2-B1CCF3F38BC8}"/>
    <cellStyle name="Normal 9 5 4 3 2 2" xfId="5296" xr:uid="{8582EDCE-ACC4-4094-B298-D0C7498B6C96}"/>
    <cellStyle name="Normal 9 5 4 3 3" xfId="3498" xr:uid="{34CA5CF6-F299-4624-8DA9-F03519E3BC52}"/>
    <cellStyle name="Normal 9 5 4 3 3 2" xfId="5297" xr:uid="{EAA61305-B1E1-4F93-A029-BE1F36DF7EDE}"/>
    <cellStyle name="Normal 9 5 4 3 4" xfId="3499" xr:uid="{39A6F213-740F-4718-A632-93D5AE134FC9}"/>
    <cellStyle name="Normal 9 5 4 3 4 2" xfId="5298" xr:uid="{F7B3E4E5-6870-40BB-8D1D-26E77B998D49}"/>
    <cellStyle name="Normal 9 5 4 3 5" xfId="5295" xr:uid="{F20865B2-CB0C-4AE8-A84D-0672D3625305}"/>
    <cellStyle name="Normal 9 5 4 4" xfId="3500" xr:uid="{2C9BBD38-6AEB-49E7-BA39-C871B7F700AA}"/>
    <cellStyle name="Normal 9 5 4 4 2" xfId="3501" xr:uid="{681755ED-F5DC-433D-B04E-19D20F0825CC}"/>
    <cellStyle name="Normal 9 5 4 4 2 2" xfId="5300" xr:uid="{3C37451A-5249-4AE8-828C-50D7971FA2AA}"/>
    <cellStyle name="Normal 9 5 4 4 3" xfId="3502" xr:uid="{A023CC44-368B-47B8-88A1-E0BBB93BA094}"/>
    <cellStyle name="Normal 9 5 4 4 3 2" xfId="5301" xr:uid="{DF812702-FF2B-447A-B8E6-34E3914EBEC6}"/>
    <cellStyle name="Normal 9 5 4 4 4" xfId="3503" xr:uid="{2498BC5C-214B-434F-BC73-5368B7617698}"/>
    <cellStyle name="Normal 9 5 4 4 4 2" xfId="5302" xr:uid="{9EC5D8E8-5073-4699-99E7-98F6B3310BEA}"/>
    <cellStyle name="Normal 9 5 4 4 5" xfId="5299" xr:uid="{D4A905FD-3A2F-4DDE-B9C9-C4EEDF0B62D4}"/>
    <cellStyle name="Normal 9 5 4 5" xfId="3504" xr:uid="{8446262D-E7F7-4258-9D75-FCC787D28D67}"/>
    <cellStyle name="Normal 9 5 4 5 2" xfId="5303" xr:uid="{567A5C67-2A80-4CC3-AEED-45FDFF882192}"/>
    <cellStyle name="Normal 9 5 4 6" xfId="3505" xr:uid="{77E3D96C-E4D1-4F59-B251-4F8906AAB81D}"/>
    <cellStyle name="Normal 9 5 4 6 2" xfId="5304" xr:uid="{D84CC881-C5D8-4737-82C5-F1B4CA4D2D6A}"/>
    <cellStyle name="Normal 9 5 4 7" xfId="3506" xr:uid="{32671DA6-9AD3-4086-BD12-3784DE729229}"/>
    <cellStyle name="Normal 9 5 4 7 2" xfId="5305" xr:uid="{87130225-CA3E-46AD-9C9B-A9B0378211FF}"/>
    <cellStyle name="Normal 9 5 4 8" xfId="5286" xr:uid="{E0AE4267-99DA-4E7B-AD91-BA5EEFDEFCF7}"/>
    <cellStyle name="Normal 9 5 5" xfId="3507" xr:uid="{B37BD26D-E084-425F-A026-C022EABA2FB8}"/>
    <cellStyle name="Normal 9 5 5 2" xfId="3508" xr:uid="{D717E997-7328-4D36-9667-3D914EC724C7}"/>
    <cellStyle name="Normal 9 5 5 2 2" xfId="3509" xr:uid="{5E7ED701-2DB7-4916-B41F-CD0DD4636DDF}"/>
    <cellStyle name="Normal 9 5 5 2 2 2" xfId="5308" xr:uid="{BE4C89DA-9164-4394-8EAC-B9BC7CDA4355}"/>
    <cellStyle name="Normal 9 5 5 2 3" xfId="3510" xr:uid="{C7D3BD57-3ACF-4D97-BA3E-A4BF37669E8D}"/>
    <cellStyle name="Normal 9 5 5 2 3 2" xfId="5309" xr:uid="{74772167-6103-405C-9DC3-EBB610155CF3}"/>
    <cellStyle name="Normal 9 5 5 2 4" xfId="3511" xr:uid="{8DA4C761-7A49-4571-8A1D-72507E79E84E}"/>
    <cellStyle name="Normal 9 5 5 2 4 2" xfId="5310" xr:uid="{38728581-9725-47AE-B144-29CCD26221E6}"/>
    <cellStyle name="Normal 9 5 5 2 5" xfId="5307" xr:uid="{6005743E-5701-4762-B438-3108CBFA54EF}"/>
    <cellStyle name="Normal 9 5 5 3" xfId="3512" xr:uid="{2BE788CD-4950-456F-8B23-3AA8AD516D7B}"/>
    <cellStyle name="Normal 9 5 5 3 2" xfId="3513" xr:uid="{44C72F3C-AE61-4366-B44B-8ACA85C34C2A}"/>
    <cellStyle name="Normal 9 5 5 3 2 2" xfId="5312" xr:uid="{36887E6D-4968-475B-9E61-BEFA8770D3B1}"/>
    <cellStyle name="Normal 9 5 5 3 3" xfId="3514" xr:uid="{0ED9306D-CB61-424E-8173-2CCDE6CAA260}"/>
    <cellStyle name="Normal 9 5 5 3 3 2" xfId="5313" xr:uid="{9D90222A-D792-4BA4-BE0A-1D7C2A47B4EE}"/>
    <cellStyle name="Normal 9 5 5 3 4" xfId="3515" xr:uid="{E66B88EB-697F-46E7-AF5B-304EDB839CEE}"/>
    <cellStyle name="Normal 9 5 5 3 4 2" xfId="5314" xr:uid="{AB0911E6-C719-4866-B1A4-2F1D02C438A9}"/>
    <cellStyle name="Normal 9 5 5 3 5" xfId="5311" xr:uid="{F16AC959-74D7-408C-9720-CBFE12CBB6F7}"/>
    <cellStyle name="Normal 9 5 5 4" xfId="3516" xr:uid="{E57C5B06-B711-49E3-BBE2-CD6C41D017AC}"/>
    <cellStyle name="Normal 9 5 5 4 2" xfId="5315" xr:uid="{1E4787A1-3DD6-4C6F-B40E-49C0AB698ECE}"/>
    <cellStyle name="Normal 9 5 5 5" xfId="3517" xr:uid="{20BC3070-137A-4FE4-86CB-626E81A8A232}"/>
    <cellStyle name="Normal 9 5 5 5 2" xfId="5316" xr:uid="{E2172BF8-CDBB-419F-996A-36A26FCCE5EC}"/>
    <cellStyle name="Normal 9 5 5 6" xfId="3518" xr:uid="{5C5464CF-3BBC-4985-967F-F6E6B54E4410}"/>
    <cellStyle name="Normal 9 5 5 6 2" xfId="5317" xr:uid="{435B5947-4367-4686-887D-F4007C3ACD98}"/>
    <cellStyle name="Normal 9 5 5 7" xfId="5306" xr:uid="{31ED162A-DC5A-4997-A22E-EE2AC669BC6C}"/>
    <cellStyle name="Normal 9 5 6" xfId="3519" xr:uid="{04F9B8AC-2E1F-4835-BFE9-1D6D69FC4DF5}"/>
    <cellStyle name="Normal 9 5 6 2" xfId="3520" xr:uid="{D6539809-178F-413F-97C1-1BFE90CBC14A}"/>
    <cellStyle name="Normal 9 5 6 2 2" xfId="3521" xr:uid="{8388F37B-44E4-4C7A-AAA4-850F62234871}"/>
    <cellStyle name="Normal 9 5 6 2 2 2" xfId="5320" xr:uid="{E9744F70-FED3-4068-8A5B-22E3506E3E5E}"/>
    <cellStyle name="Normal 9 5 6 2 3" xfId="3522" xr:uid="{006A5A07-34F7-42CB-A581-0731DEA5CD09}"/>
    <cellStyle name="Normal 9 5 6 2 3 2" xfId="5321" xr:uid="{630617D9-1BAC-4329-BAB9-6B1726D5BE2B}"/>
    <cellStyle name="Normal 9 5 6 2 4" xfId="3523" xr:uid="{9FB6EDE4-ABB1-4D30-B3C6-2868CB304DE9}"/>
    <cellStyle name="Normal 9 5 6 2 4 2" xfId="5322" xr:uid="{062FDBF0-5BF4-4171-A1F0-234381241A52}"/>
    <cellStyle name="Normal 9 5 6 2 5" xfId="5319" xr:uid="{3B62A16E-C8C2-4ADD-83D1-B4EE45F7D378}"/>
    <cellStyle name="Normal 9 5 6 3" xfId="3524" xr:uid="{70D31E7D-8D35-44B6-B356-31B307F95A5E}"/>
    <cellStyle name="Normal 9 5 6 3 2" xfId="5323" xr:uid="{E85E119C-5796-4458-AB3E-C8B131560ECF}"/>
    <cellStyle name="Normal 9 5 6 4" xfId="3525" xr:uid="{59D60B76-2E95-4932-908E-B4A988E02ED0}"/>
    <cellStyle name="Normal 9 5 6 4 2" xfId="5324" xr:uid="{637910D6-36B0-47FB-AC90-25B67B12C8FF}"/>
    <cellStyle name="Normal 9 5 6 5" xfId="3526" xr:uid="{53C37F21-B8FF-4570-A5B6-899519EC1C2C}"/>
    <cellStyle name="Normal 9 5 6 5 2" xfId="5325" xr:uid="{56C08408-A02C-4F15-90F5-AB1E2B83ECA8}"/>
    <cellStyle name="Normal 9 5 6 6" xfId="5318" xr:uid="{AD5EEAD8-C2B6-4B79-903A-06B44AEB12F6}"/>
    <cellStyle name="Normal 9 5 7" xfId="3527" xr:uid="{8A32F5F6-6741-43EE-B908-023D31B5CDEF}"/>
    <cellStyle name="Normal 9 5 7 2" xfId="3528" xr:uid="{0BFFC645-E101-4F53-AA74-A74675214F22}"/>
    <cellStyle name="Normal 9 5 7 2 2" xfId="5327" xr:uid="{C5ED873D-83AA-41D8-9969-5BE1C95D7484}"/>
    <cellStyle name="Normal 9 5 7 3" xfId="3529" xr:uid="{6C2490A9-054E-46AA-BD0E-B1E151926868}"/>
    <cellStyle name="Normal 9 5 7 3 2" xfId="5328" xr:uid="{DA3A12EE-FA8C-4931-9C92-C9C6CD2F02B2}"/>
    <cellStyle name="Normal 9 5 7 4" xfId="3530" xr:uid="{ED3CC8C0-21C6-4A1E-BC3F-94506ED26F43}"/>
    <cellStyle name="Normal 9 5 7 4 2" xfId="5329" xr:uid="{1B3874A9-7757-421A-B6DD-009748F58E45}"/>
    <cellStyle name="Normal 9 5 7 5" xfId="5326" xr:uid="{5EA68A96-EF27-4BD9-95DC-8BBE694D04A4}"/>
    <cellStyle name="Normal 9 5 8" xfId="3531" xr:uid="{6C98A002-3128-4D4F-83EE-6C28969DC451}"/>
    <cellStyle name="Normal 9 5 8 2" xfId="3532" xr:uid="{DC28BC4D-8758-49D8-B680-B0944F67D6B4}"/>
    <cellStyle name="Normal 9 5 8 2 2" xfId="5331" xr:uid="{4A2447B9-1613-4094-BBE0-E756B813D6AE}"/>
    <cellStyle name="Normal 9 5 8 3" xfId="3533" xr:uid="{268D54E0-77E2-4619-B8E2-87A0033AA1BC}"/>
    <cellStyle name="Normal 9 5 8 3 2" xfId="5332" xr:uid="{D7EB0AB6-E144-483B-9AE6-0BA67076635C}"/>
    <cellStyle name="Normal 9 5 8 4" xfId="3534" xr:uid="{94538C98-43EE-4226-9D9A-8F6193FFF09B}"/>
    <cellStyle name="Normal 9 5 8 4 2" xfId="5333" xr:uid="{097148E6-B83C-4021-A275-3B97CC3A843A}"/>
    <cellStyle name="Normal 9 5 8 5" xfId="5330" xr:uid="{FCA27B0A-6712-47A7-BEFB-243876BC7D42}"/>
    <cellStyle name="Normal 9 5 9" xfId="3535" xr:uid="{50615741-9D37-4C1F-A470-C55E03F6F494}"/>
    <cellStyle name="Normal 9 5 9 2" xfId="5334" xr:uid="{739C8698-72B6-4B6F-BB5C-7E9A748B6098}"/>
    <cellStyle name="Normal 9 6" xfId="3536" xr:uid="{BFF50448-C313-459F-A1AE-C47CB71FEEAF}"/>
    <cellStyle name="Normal 9 6 10" xfId="5335" xr:uid="{F1E623B3-6C46-431B-9057-ADF4A490CB71}"/>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BDDB1A63-14E5-4AD9-B4E4-298F9BEDD7FD}"/>
    <cellStyle name="Normal 9 6 2 2 2 3" xfId="3541" xr:uid="{73779289-A292-487E-B418-CBD91DC2C29B}"/>
    <cellStyle name="Normal 9 6 2 2 2 3 2" xfId="5340" xr:uid="{C529E1CC-1640-458E-9B23-3799BBC81CAC}"/>
    <cellStyle name="Normal 9 6 2 2 2 4" xfId="3542" xr:uid="{73DBD49D-6AE8-49DC-8480-11C32F4CC6D8}"/>
    <cellStyle name="Normal 9 6 2 2 2 4 2" xfId="5341" xr:uid="{3D1A2676-31D4-4044-991C-25E66E606874}"/>
    <cellStyle name="Normal 9 6 2 2 2 5" xfId="5338" xr:uid="{C1E4B677-C7F3-4BED-B226-E5EF92A9B15F}"/>
    <cellStyle name="Normal 9 6 2 2 3" xfId="3543" xr:uid="{7BA9F422-CD62-4268-82F0-C92AB9933DCF}"/>
    <cellStyle name="Normal 9 6 2 2 3 2" xfId="3544" xr:uid="{5377CFB1-BB37-4FE4-AB9C-531370EB18D3}"/>
    <cellStyle name="Normal 9 6 2 2 3 2 2" xfId="5343" xr:uid="{A1627835-1F1F-4E86-B3B4-B838A4F9688D}"/>
    <cellStyle name="Normal 9 6 2 2 3 3" xfId="3545" xr:uid="{6DE34F42-A5F4-48D8-B3CF-462084457B73}"/>
    <cellStyle name="Normal 9 6 2 2 3 3 2" xfId="5344" xr:uid="{5B1A5947-7CD7-4B5A-B19D-18585648AE33}"/>
    <cellStyle name="Normal 9 6 2 2 3 4" xfId="3546" xr:uid="{6D549EB1-AE7E-45A6-8D6A-4E41FABAA8D3}"/>
    <cellStyle name="Normal 9 6 2 2 3 4 2" xfId="5345" xr:uid="{45F74356-3428-4ADA-9F3B-6A3E30224D56}"/>
    <cellStyle name="Normal 9 6 2 2 3 5" xfId="5342" xr:uid="{85E36B4E-C109-4C7B-B814-FE20172C3BCA}"/>
    <cellStyle name="Normal 9 6 2 2 4" xfId="3547" xr:uid="{25C44FEE-C857-454C-9628-80136D3143C4}"/>
    <cellStyle name="Normal 9 6 2 2 4 2" xfId="5346" xr:uid="{1863BE81-8D27-4CE7-BA2B-4CE8A4E6FA13}"/>
    <cellStyle name="Normal 9 6 2 2 5" xfId="3548" xr:uid="{BB987446-C94E-4745-8998-FC992F40EDDE}"/>
    <cellStyle name="Normal 9 6 2 2 5 2" xfId="5347" xr:uid="{A4DC8B61-8D5B-4887-8C95-EA8CCD8E428D}"/>
    <cellStyle name="Normal 9 6 2 2 6" xfId="3549" xr:uid="{7D423F21-B260-4FB8-84D8-F006CDBDBE2B}"/>
    <cellStyle name="Normal 9 6 2 2 6 2" xfId="5348" xr:uid="{B1881143-DCEC-4FDB-8965-A09FB590C23E}"/>
    <cellStyle name="Normal 9 6 2 2 7" xfId="5337" xr:uid="{F11C5B28-0425-4F46-BD1B-60DEAD833D52}"/>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DFB79978-C1D8-4B43-BE48-29629671103C}"/>
    <cellStyle name="Normal 9 6 2 3 2 3" xfId="3553" xr:uid="{976C345C-BF81-4A56-AF4A-BA19F53385F9}"/>
    <cellStyle name="Normal 9 6 2 3 2 3 2" xfId="5352" xr:uid="{1B1C0C51-3669-4689-9204-B16AE8895902}"/>
    <cellStyle name="Normal 9 6 2 3 2 4" xfId="3554" xr:uid="{DAE3C33D-9F68-41A1-9BC4-BF63BBC05322}"/>
    <cellStyle name="Normal 9 6 2 3 2 4 2" xfId="5353" xr:uid="{90E2B694-C97C-447B-AD72-A5CD00BDC56F}"/>
    <cellStyle name="Normal 9 6 2 3 2 5" xfId="5350" xr:uid="{863C2B22-1D1E-47B5-A0C6-95EE044DE614}"/>
    <cellStyle name="Normal 9 6 2 3 3" xfId="3555" xr:uid="{6569709C-1DB4-4379-B9F1-707848279119}"/>
    <cellStyle name="Normal 9 6 2 3 3 2" xfId="5354" xr:uid="{5794BD3A-4171-4CEC-8B52-43A3EE021A0C}"/>
    <cellStyle name="Normal 9 6 2 3 4" xfId="3556" xr:uid="{473A70A9-1D27-41DD-BEB5-C40510E5B886}"/>
    <cellStyle name="Normal 9 6 2 3 4 2" xfId="5355" xr:uid="{FD56EC6B-D105-4C86-8E10-BF9DEF13272A}"/>
    <cellStyle name="Normal 9 6 2 3 5" xfId="3557" xr:uid="{469C6613-360F-4DC0-926E-953A820A56D9}"/>
    <cellStyle name="Normal 9 6 2 3 5 2" xfId="5356" xr:uid="{8F03C114-02E0-4909-AB4A-C6CB3F257FEA}"/>
    <cellStyle name="Normal 9 6 2 3 6" xfId="5349" xr:uid="{ECD26595-E68B-4DFD-8A03-E61170C90D60}"/>
    <cellStyle name="Normal 9 6 2 4" xfId="3558" xr:uid="{181F9A72-7F71-4BF4-8374-2655C19FD2BE}"/>
    <cellStyle name="Normal 9 6 2 4 2" xfId="3559" xr:uid="{EDE0ADEA-01DF-4D01-8810-40EF343715F5}"/>
    <cellStyle name="Normal 9 6 2 4 2 2" xfId="5358" xr:uid="{51419E90-0594-4329-95CF-97FFF512E7E3}"/>
    <cellStyle name="Normal 9 6 2 4 3" xfId="3560" xr:uid="{7D46754F-1AC8-42A2-8351-AC704A273C3E}"/>
    <cellStyle name="Normal 9 6 2 4 3 2" xfId="5359" xr:uid="{C9922FAF-17E1-4A6B-906D-B5C2E267E563}"/>
    <cellStyle name="Normal 9 6 2 4 4" xfId="3561" xr:uid="{BBFBAE1F-7778-4D57-8216-8BAA1EB684FC}"/>
    <cellStyle name="Normal 9 6 2 4 4 2" xfId="5360" xr:uid="{2EFB5A2B-A3DA-42F6-8183-83412CAE3582}"/>
    <cellStyle name="Normal 9 6 2 4 5" xfId="5357" xr:uid="{65CE1549-E985-40C7-B4D8-97D125DB762A}"/>
    <cellStyle name="Normal 9 6 2 5" xfId="3562" xr:uid="{58A1AE35-8B69-4A2D-956A-33769B503AC6}"/>
    <cellStyle name="Normal 9 6 2 5 2" xfId="3563" xr:uid="{831D0774-7BEE-40E5-9751-35C17D08B1A5}"/>
    <cellStyle name="Normal 9 6 2 5 2 2" xfId="5362" xr:uid="{B09DCDEF-8B2B-4541-97F7-31DADF470770}"/>
    <cellStyle name="Normal 9 6 2 5 3" xfId="3564" xr:uid="{EABD4579-EDCC-49DC-ADE2-BB733F24C981}"/>
    <cellStyle name="Normal 9 6 2 5 3 2" xfId="5363" xr:uid="{2F935E27-4B3B-42C7-ACB7-74743F39C60E}"/>
    <cellStyle name="Normal 9 6 2 5 4" xfId="3565" xr:uid="{E9050EC4-9E3F-4864-9B10-478686ED3916}"/>
    <cellStyle name="Normal 9 6 2 5 4 2" xfId="5364" xr:uid="{3F8BBFF5-B74D-46A0-A1ED-8C6E07CA7543}"/>
    <cellStyle name="Normal 9 6 2 5 5" xfId="5361" xr:uid="{F5856E2C-50BD-404B-B4E1-17311A005CF8}"/>
    <cellStyle name="Normal 9 6 2 6" xfId="3566" xr:uid="{4B33F863-1C38-4324-AA75-D196B7579E80}"/>
    <cellStyle name="Normal 9 6 2 6 2" xfId="5365" xr:uid="{94FBD490-0551-429E-BF18-26359CF180EC}"/>
    <cellStyle name="Normal 9 6 2 7" xfId="3567" xr:uid="{B14AE6E0-C2EF-4B6C-A994-A48E33E70A9A}"/>
    <cellStyle name="Normal 9 6 2 7 2" xfId="5366" xr:uid="{CBB6208C-5222-4AE0-AC03-8328637A3505}"/>
    <cellStyle name="Normal 9 6 2 8" xfId="3568" xr:uid="{DD756611-FAB7-48F1-88C5-282241F09FE9}"/>
    <cellStyle name="Normal 9 6 2 8 2" xfId="5367" xr:uid="{CCAA5765-95A6-48B3-9DB7-AFB6BB31E3F8}"/>
    <cellStyle name="Normal 9 6 2 9" xfId="5336" xr:uid="{E40D6232-B064-4C4D-A18F-EC2733EDAFAA}"/>
    <cellStyle name="Normal 9 6 3" xfId="3569" xr:uid="{840DDF70-8CBB-4DD5-9334-5E447D943C47}"/>
    <cellStyle name="Normal 9 6 3 2" xfId="3570" xr:uid="{4006056C-7A8B-48E7-9CDD-B5E951A43C19}"/>
    <cellStyle name="Normal 9 6 3 2 2" xfId="3571" xr:uid="{1CFC13BA-539C-4CCA-9C15-E996C0E2351B}"/>
    <cellStyle name="Normal 9 6 3 2 2 2" xfId="5370" xr:uid="{9B00F82C-0366-45C7-836C-EF1C2234328C}"/>
    <cellStyle name="Normal 9 6 3 2 3" xfId="3572" xr:uid="{A3BFEEC4-8F30-4186-BD82-2A46424EE3FD}"/>
    <cellStyle name="Normal 9 6 3 2 3 2" xfId="5371" xr:uid="{C8FB43E3-D92A-453F-9481-9B3B45A9E7C7}"/>
    <cellStyle name="Normal 9 6 3 2 4" xfId="3573" xr:uid="{8BB588AC-2F51-46D3-B387-FE3A8D84AA87}"/>
    <cellStyle name="Normal 9 6 3 2 4 2" xfId="5372" xr:uid="{D39B447A-DCF3-4B50-B737-FCD8599DA582}"/>
    <cellStyle name="Normal 9 6 3 2 5" xfId="5369" xr:uid="{375E9CE5-275D-4825-9228-32AC41276EA1}"/>
    <cellStyle name="Normal 9 6 3 3" xfId="3574" xr:uid="{6DB1D84B-B945-407A-836E-297729974FE9}"/>
    <cellStyle name="Normal 9 6 3 3 2" xfId="3575" xr:uid="{6B0D7E83-9998-4BBE-B9BE-62EC78B57D03}"/>
    <cellStyle name="Normal 9 6 3 3 2 2" xfId="5374" xr:uid="{134A614D-0327-40EB-93C7-15065B14DB3F}"/>
    <cellStyle name="Normal 9 6 3 3 3" xfId="3576" xr:uid="{B48D4A7B-667B-4F43-9694-BDA9AF1FF268}"/>
    <cellStyle name="Normal 9 6 3 3 3 2" xfId="5375" xr:uid="{12E459EB-DF8A-43A0-953F-F8745DE00DCF}"/>
    <cellStyle name="Normal 9 6 3 3 4" xfId="3577" xr:uid="{473FF0FD-BB7F-4164-B806-DFA303720F70}"/>
    <cellStyle name="Normal 9 6 3 3 4 2" xfId="5376" xr:uid="{29EBD39B-DCD4-4A69-B4A5-E62E98C847A4}"/>
    <cellStyle name="Normal 9 6 3 3 5" xfId="5373" xr:uid="{483A890A-553C-4B0D-8010-0D9E4E81ED6C}"/>
    <cellStyle name="Normal 9 6 3 4" xfId="3578" xr:uid="{6FC633F9-6940-468A-81F1-10EF4C3C73D6}"/>
    <cellStyle name="Normal 9 6 3 4 2" xfId="5377" xr:uid="{C83907E9-D57B-4826-A8DC-0BC359BED66E}"/>
    <cellStyle name="Normal 9 6 3 5" xfId="3579" xr:uid="{CEFE2E24-082C-401F-8910-15BEA397F712}"/>
    <cellStyle name="Normal 9 6 3 5 2" xfId="5378" xr:uid="{89716F84-4394-4EF7-9702-C1C274871953}"/>
    <cellStyle name="Normal 9 6 3 6" xfId="3580" xr:uid="{CBF0593B-4FC3-4CEE-9D56-F5B4D4CD827A}"/>
    <cellStyle name="Normal 9 6 3 6 2" xfId="5379" xr:uid="{5867D12A-055B-4B41-AF74-9966055C830E}"/>
    <cellStyle name="Normal 9 6 3 7" xfId="5368" xr:uid="{21409A15-0AD5-474F-B781-557D13480652}"/>
    <cellStyle name="Normal 9 6 4" xfId="3581" xr:uid="{9BC91CC1-6C7C-4CCE-BCFA-96E84A3F8F65}"/>
    <cellStyle name="Normal 9 6 4 2" xfId="3582" xr:uid="{D81B91E3-AEEB-40D5-8520-D00279E24735}"/>
    <cellStyle name="Normal 9 6 4 2 2" xfId="3583" xr:uid="{991FBAA8-A238-45AB-9535-1E24FFA71C83}"/>
    <cellStyle name="Normal 9 6 4 2 2 2" xfId="5382" xr:uid="{F3BB6E1A-558E-4CA1-B859-E2C13FDC77C1}"/>
    <cellStyle name="Normal 9 6 4 2 3" xfId="3584" xr:uid="{DC61F81A-6DF7-4700-94A5-B9EB382707BC}"/>
    <cellStyle name="Normal 9 6 4 2 3 2" xfId="5383" xr:uid="{A50C1FE5-CF73-4AA2-BBA5-12C49DFA7F5D}"/>
    <cellStyle name="Normal 9 6 4 2 4" xfId="3585" xr:uid="{67AA95AB-FDFD-43D6-A665-5C710A2C2282}"/>
    <cellStyle name="Normal 9 6 4 2 4 2" xfId="5384" xr:uid="{A4063587-E143-4A8B-AB77-8577F6261D05}"/>
    <cellStyle name="Normal 9 6 4 2 5" xfId="5381" xr:uid="{67A0DC1F-7AAF-4913-AA3B-AE0A26CDCF6E}"/>
    <cellStyle name="Normal 9 6 4 3" xfId="3586" xr:uid="{809A3D4A-684F-44B2-A252-AAC9427708E6}"/>
    <cellStyle name="Normal 9 6 4 3 2" xfId="5385" xr:uid="{D3AA5F3B-6C28-4BD0-B63E-2E1B8DEF577C}"/>
    <cellStyle name="Normal 9 6 4 4" xfId="3587" xr:uid="{10B8F45D-7267-48A3-9B6F-985E233549E9}"/>
    <cellStyle name="Normal 9 6 4 4 2" xfId="5386" xr:uid="{977DC728-1DD6-4DA4-B849-A7B077419E99}"/>
    <cellStyle name="Normal 9 6 4 5" xfId="3588" xr:uid="{94E968E2-C4B9-4661-8E26-BAC486FBD715}"/>
    <cellStyle name="Normal 9 6 4 5 2" xfId="5387" xr:uid="{94B0FCB7-E3C1-4118-B0E0-8BA93E965DC5}"/>
    <cellStyle name="Normal 9 6 4 6" xfId="5380" xr:uid="{2404D5BF-E01D-4F4B-8646-3CF0A6426CDF}"/>
    <cellStyle name="Normal 9 6 5" xfId="3589" xr:uid="{D7DEA669-35E8-4386-9E39-652110E46899}"/>
    <cellStyle name="Normal 9 6 5 2" xfId="3590" xr:uid="{36EBB53C-B0AA-48BB-99D7-8DDFC815D542}"/>
    <cellStyle name="Normal 9 6 5 2 2" xfId="5389" xr:uid="{28A4934C-4631-43F2-BD83-6D8E741841BA}"/>
    <cellStyle name="Normal 9 6 5 3" xfId="3591" xr:uid="{F07DB241-45F7-4040-A12A-34D633E5E2FB}"/>
    <cellStyle name="Normal 9 6 5 3 2" xfId="5390" xr:uid="{5093DB75-4DC9-4D94-85B4-606D58DA6B39}"/>
    <cellStyle name="Normal 9 6 5 4" xfId="3592" xr:uid="{90897537-06F6-458A-A62D-EDC6187BEB9D}"/>
    <cellStyle name="Normal 9 6 5 4 2" xfId="5391" xr:uid="{5B439FBC-E3F0-43F0-8182-ED4D607707E9}"/>
    <cellStyle name="Normal 9 6 5 5" xfId="5388" xr:uid="{FE879186-6493-48B7-90A9-4FAF04BAE9AA}"/>
    <cellStyle name="Normal 9 6 6" xfId="3593" xr:uid="{E64DE26C-5E9A-47A0-BE60-B36039D521E8}"/>
    <cellStyle name="Normal 9 6 6 2" xfId="3594" xr:uid="{FAE45BA7-BEF7-4442-9F63-8C356B78A5CB}"/>
    <cellStyle name="Normal 9 6 6 2 2" xfId="5393" xr:uid="{0ECA1665-D4CD-4DC7-8A08-A5E37B832281}"/>
    <cellStyle name="Normal 9 6 6 3" xfId="3595" xr:uid="{67AAB308-2EB9-44EA-B33D-8F1A69C94B6F}"/>
    <cellStyle name="Normal 9 6 6 3 2" xfId="5394" xr:uid="{E3A8B387-8BA1-48C8-97E9-306BD3FB3432}"/>
    <cellStyle name="Normal 9 6 6 4" xfId="3596" xr:uid="{6FFD0B3E-2192-4836-B579-95842BC39CF3}"/>
    <cellStyle name="Normal 9 6 6 4 2" xfId="5395" xr:uid="{164C8F37-752C-4691-89BD-B94604BDA5B9}"/>
    <cellStyle name="Normal 9 6 6 5" xfId="5392" xr:uid="{A9DA15FB-2E94-4F39-BCD6-7958C8378660}"/>
    <cellStyle name="Normal 9 6 7" xfId="3597" xr:uid="{9019F92E-C065-46D0-A6FF-9D9B80A657F1}"/>
    <cellStyle name="Normal 9 6 7 2" xfId="5396" xr:uid="{EC9E6393-6770-49BA-B5BB-F0D1E82AFFFF}"/>
    <cellStyle name="Normal 9 6 8" xfId="3598" xr:uid="{193ABBD1-F4F9-45CF-AA0D-DBB3F8B2B385}"/>
    <cellStyle name="Normal 9 6 8 2" xfId="5397" xr:uid="{0A534B6A-341C-4768-ADD4-EDC6F8A60CCE}"/>
    <cellStyle name="Normal 9 6 9" xfId="3599" xr:uid="{00B2B5A6-9F51-4D64-8277-75B17B08B9B8}"/>
    <cellStyle name="Normal 9 6 9 2" xfId="5398" xr:uid="{9FB070EA-75F7-48BB-B096-FC83670EE51B}"/>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D5ABA9AA-06D6-43F7-B810-F8BF29F77CE2}"/>
    <cellStyle name="Normal 9 7 2 2 2 3" xfId="5402" xr:uid="{397B2604-9C0B-4796-81FF-31A7C4C0FBD3}"/>
    <cellStyle name="Normal 9 7 2 2 3" xfId="3604" xr:uid="{2E626BC5-1911-4CBB-A85B-3BF05DED003B}"/>
    <cellStyle name="Normal 9 7 2 2 3 2" xfId="5404" xr:uid="{154F79B2-1594-45A1-BE53-3556049F2E41}"/>
    <cellStyle name="Normal 9 7 2 2 3 2 2" xfId="6985" xr:uid="{4F1AAB58-8028-4E62-8A73-86E716D7B103}"/>
    <cellStyle name="Normal 9 7 2 2 4" xfId="3605" xr:uid="{09E9B784-B6A2-4EEF-B74B-EA06208DCDD2}"/>
    <cellStyle name="Normal 9 7 2 2 4 2" xfId="5405" xr:uid="{FCDFB36D-03D9-405A-9C04-FCA25E677F6B}"/>
    <cellStyle name="Normal 9 7 2 2 5" xfId="5401" xr:uid="{D0D8CB10-7219-4F7A-9C93-35F7E059F5E5}"/>
    <cellStyle name="Normal 9 7 2 3" xfId="3606" xr:uid="{2961A527-A5A0-4FD6-91A2-96A85005EF31}"/>
    <cellStyle name="Normal 9 7 2 3 2" xfId="3607" xr:uid="{C678F8B2-AE8A-4663-BB19-19B928427025}"/>
    <cellStyle name="Normal 9 7 2 3 2 2" xfId="5407" xr:uid="{17ACDF96-381B-4C96-9EEE-B85E1F51879E}"/>
    <cellStyle name="Normal 9 7 2 3 3" xfId="3608" xr:uid="{1BD4EB06-3217-45DB-9510-4F91E919C856}"/>
    <cellStyle name="Normal 9 7 2 3 3 2" xfId="5408" xr:uid="{CE8D8831-4AE2-4787-8B5E-56DBD9F83A8E}"/>
    <cellStyle name="Normal 9 7 2 3 4" xfId="3609" xr:uid="{D25A23E5-F06B-4DB6-B767-ECEDD31CA078}"/>
    <cellStyle name="Normal 9 7 2 3 4 2" xfId="5409" xr:uid="{99C1F912-027C-47F9-9B61-EBCED16250AA}"/>
    <cellStyle name="Normal 9 7 2 3 5" xfId="5406" xr:uid="{44C8F4C9-F703-42A2-9A2E-498D72B9D6B2}"/>
    <cellStyle name="Normal 9 7 2 4" xfId="3610" xr:uid="{DC9C7B3B-D56A-4400-9BA6-0A8D4B5DAF0A}"/>
    <cellStyle name="Normal 9 7 2 4 2" xfId="5410" xr:uid="{29CFC7D7-C40D-40A2-AFD9-270F7807CAD5}"/>
    <cellStyle name="Normal 9 7 2 4 2 2" xfId="6986" xr:uid="{0A53AB46-196B-453E-9FDC-EDCCB4C8C146}"/>
    <cellStyle name="Normal 9 7 2 5" xfId="3611" xr:uid="{74A854AA-BE3C-4C1B-9BF3-D1A85778D077}"/>
    <cellStyle name="Normal 9 7 2 5 2" xfId="5411" xr:uid="{AE5B8442-B027-4EE5-97CA-1FBE22689616}"/>
    <cellStyle name="Normal 9 7 2 6" xfId="3612" xr:uid="{3667CF48-1370-49B0-BD9F-7E88100CB84A}"/>
    <cellStyle name="Normal 9 7 2 6 2" xfId="5412" xr:uid="{B58DFBC3-EA70-455E-9A3D-5E37553A9E4D}"/>
    <cellStyle name="Normal 9 7 2 7" xfId="5400" xr:uid="{D8D6AA54-F599-400A-A1D1-191C4A10EED7}"/>
    <cellStyle name="Normal 9 7 3" xfId="3613" xr:uid="{902F0C4A-9E9F-4D2D-9D14-2D03D6A2186B}"/>
    <cellStyle name="Normal 9 7 3 2" xfId="3614" xr:uid="{6F3E2E1C-99D0-4063-A484-44F822B6192D}"/>
    <cellStyle name="Normal 9 7 3 2 2" xfId="3615" xr:uid="{DAEF4168-717F-49C5-B6CE-A53429758576}"/>
    <cellStyle name="Normal 9 7 3 2 2 2" xfId="5415" xr:uid="{98D90B28-D543-47CF-9F4C-9C04D5C5AC5E}"/>
    <cellStyle name="Normal 9 7 3 2 3" xfId="3616" xr:uid="{07D563BF-E801-40FD-BCB1-8E3E3262EB12}"/>
    <cellStyle name="Normal 9 7 3 2 3 2" xfId="5416" xr:uid="{A4B4E504-CA0B-47F4-9998-57EDD8E29E98}"/>
    <cellStyle name="Normal 9 7 3 2 4" xfId="3617" xr:uid="{06CEE252-CBBE-4CD0-B330-2852D613814B}"/>
    <cellStyle name="Normal 9 7 3 2 4 2" xfId="5417" xr:uid="{46964309-7CB1-49C1-8328-B37DCAC2277D}"/>
    <cellStyle name="Normal 9 7 3 2 5" xfId="5414" xr:uid="{0DF086E8-290C-4EBB-BED6-09051898F419}"/>
    <cellStyle name="Normal 9 7 3 3" xfId="3618" xr:uid="{DA496EC0-5ADD-4BE0-8356-91A5D643329E}"/>
    <cellStyle name="Normal 9 7 3 3 2" xfId="5418" xr:uid="{48D99DDA-9262-4507-8CD2-0406FE922421}"/>
    <cellStyle name="Normal 9 7 3 3 2 2" xfId="6987" xr:uid="{FDE552AD-66A5-414C-95AA-5FA8BFAB3789}"/>
    <cellStyle name="Normal 9 7 3 4" xfId="3619" xr:uid="{594CA94A-87A5-477C-91B4-BBA60C6CE123}"/>
    <cellStyle name="Normal 9 7 3 4 2" xfId="5419" xr:uid="{645EBD51-97E1-4104-9FBA-F59BEFB3171A}"/>
    <cellStyle name="Normal 9 7 3 5" xfId="3620" xr:uid="{C427076E-FB01-4841-9F79-6F2E93744E88}"/>
    <cellStyle name="Normal 9 7 3 5 2" xfId="5420" xr:uid="{CF77CEF9-0190-4CE1-9F89-DF6C1CBA1D88}"/>
    <cellStyle name="Normal 9 7 3 6" xfId="5413" xr:uid="{CD0E8466-F20D-4CAF-B3CC-A0827A1E7316}"/>
    <cellStyle name="Normal 9 7 4" xfId="3621" xr:uid="{6C9E7BAF-4D63-4E99-9949-9CEC7B4D8A4B}"/>
    <cellStyle name="Normal 9 7 4 2" xfId="3622" xr:uid="{7DD27DF7-9311-4DC5-8455-F4C930942613}"/>
    <cellStyle name="Normal 9 7 4 2 2" xfId="5422" xr:uid="{27A2D5D5-E577-4295-B442-C0FA7580A57A}"/>
    <cellStyle name="Normal 9 7 4 3" xfId="3623" xr:uid="{B1CD8D0A-5EF7-4EC4-BE0B-DAC542A55B63}"/>
    <cellStyle name="Normal 9 7 4 3 2" xfId="5423" xr:uid="{B96A5162-82C7-4C91-8923-F9A25AD4807D}"/>
    <cellStyle name="Normal 9 7 4 4" xfId="3624" xr:uid="{0E6BF897-F229-445E-BE94-B9A3678ECC6D}"/>
    <cellStyle name="Normal 9 7 4 4 2" xfId="5424" xr:uid="{4A7FE8B0-677B-4C8A-83A5-F8991B5E4FCB}"/>
    <cellStyle name="Normal 9 7 4 5" xfId="5421" xr:uid="{D83117F6-72AB-4ECA-81AA-9A202161889A}"/>
    <cellStyle name="Normal 9 7 5" xfId="3625" xr:uid="{5BFF3073-2034-4E17-B505-FB1B98FEC907}"/>
    <cellStyle name="Normal 9 7 5 2" xfId="3626" xr:uid="{8BBDB8FF-BF98-44D1-9134-F685BB7E95F9}"/>
    <cellStyle name="Normal 9 7 5 2 2" xfId="5426" xr:uid="{AA4EC370-A15D-4A39-AD19-BEA78BA072D4}"/>
    <cellStyle name="Normal 9 7 5 3" xfId="3627" xr:uid="{32A4342F-C2A6-41F5-9DAE-027E60F571BE}"/>
    <cellStyle name="Normal 9 7 5 3 2" xfId="5427" xr:uid="{DE6B7C71-DFEC-49FA-9731-7C23E256787B}"/>
    <cellStyle name="Normal 9 7 5 4" xfId="3628" xr:uid="{6003E606-2178-4B8D-A56E-9468325110C8}"/>
    <cellStyle name="Normal 9 7 5 4 2" xfId="5428" xr:uid="{3D57539A-AB9F-4F0D-9A62-A9E3CD3DDD12}"/>
    <cellStyle name="Normal 9 7 5 5" xfId="5425" xr:uid="{EE41E6CF-26F3-4763-A008-FE5466E2938F}"/>
    <cellStyle name="Normal 9 7 6" xfId="3629" xr:uid="{7A13BAFB-B33D-4667-BB7B-C7427265176B}"/>
    <cellStyle name="Normal 9 7 6 2" xfId="5429" xr:uid="{442F0FD7-5FEF-4F68-8857-CD9374B4A71B}"/>
    <cellStyle name="Normal 9 7 7" xfId="3630" xr:uid="{857833F3-4206-4BF2-9D86-9D386834CCA9}"/>
    <cellStyle name="Normal 9 7 7 2" xfId="5430" xr:uid="{F737A577-3D18-494C-93B1-142D3CC424B2}"/>
    <cellStyle name="Normal 9 7 8" xfId="3631" xr:uid="{9A139019-200B-440C-9D85-1AB73A6A4C56}"/>
    <cellStyle name="Normal 9 7 8 2" xfId="5431" xr:uid="{21948C83-9A13-4C3C-AFD8-BF18F4685592}"/>
    <cellStyle name="Normal 9 7 9" xfId="5399" xr:uid="{F3BE3C8B-4DCD-4445-B663-7D1396EF844F}"/>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BF352DC3-2CBA-42AE-9A7B-FC5D72DC1514}"/>
    <cellStyle name="Normal 9 8 2 2 3" xfId="3636" xr:uid="{6E272C3E-45E8-47C3-BCC0-AD2244A388E1}"/>
    <cellStyle name="Normal 9 8 2 2 3 2" xfId="5436" xr:uid="{53C1DFF0-213E-4523-A5B2-A8A537ACBB02}"/>
    <cellStyle name="Normal 9 8 2 2 4" xfId="3637" xr:uid="{B7A78CC0-CA37-45B4-8144-865D08256F04}"/>
    <cellStyle name="Normal 9 8 2 2 4 2" xfId="5437" xr:uid="{E1D7E969-B50D-45DD-B048-4776F47524C9}"/>
    <cellStyle name="Normal 9 8 2 2 5" xfId="5434" xr:uid="{33ACD0FA-8D64-471A-908C-28CC06DCE805}"/>
    <cellStyle name="Normal 9 8 2 3" xfId="3638" xr:uid="{9E900116-C839-4B36-A322-5A7509900B5B}"/>
    <cellStyle name="Normal 9 8 2 3 2" xfId="5438" xr:uid="{08C55893-27EF-45CD-BDB5-1FFDA43FCA22}"/>
    <cellStyle name="Normal 9 8 2 3 2 2" xfId="6988" xr:uid="{70C3E319-F2E4-4786-AEA6-4C6B6B605B02}"/>
    <cellStyle name="Normal 9 8 2 4" xfId="3639" xr:uid="{5D88517C-88EB-4F3C-A06A-0E1703FA1B1D}"/>
    <cellStyle name="Normal 9 8 2 4 2" xfId="5439" xr:uid="{9AF5FEBE-3380-4428-B93A-401086764F6F}"/>
    <cellStyle name="Normal 9 8 2 5" xfId="3640" xr:uid="{05896BB6-F57E-4BB4-8743-2CC4BBCB32F6}"/>
    <cellStyle name="Normal 9 8 2 5 2" xfId="5440" xr:uid="{2AB61788-2FBD-4C48-9687-26A5E062E2EF}"/>
    <cellStyle name="Normal 9 8 2 6" xfId="5433" xr:uid="{9B62F743-6524-4E86-A736-4622E89D4F00}"/>
    <cellStyle name="Normal 9 8 3" xfId="3641" xr:uid="{4649D1C1-078F-4EF0-9BFE-6F402EF00446}"/>
    <cellStyle name="Normal 9 8 3 2" xfId="3642" xr:uid="{B7AB93C7-A568-4481-BF6B-21860DBE6121}"/>
    <cellStyle name="Normal 9 8 3 2 2" xfId="5442" xr:uid="{7E897029-94EE-4A7A-97CE-9FC449812BF5}"/>
    <cellStyle name="Normal 9 8 3 3" xfId="3643" xr:uid="{21304D52-FDBA-4FB2-86CB-5694683F5861}"/>
    <cellStyle name="Normal 9 8 3 3 2" xfId="5443" xr:uid="{8360D0A4-A1A7-48EA-A5A4-B3894B633767}"/>
    <cellStyle name="Normal 9 8 3 4" xfId="3644" xr:uid="{CD15FEAC-5CA3-4DD2-BC2E-E23BAB659DD4}"/>
    <cellStyle name="Normal 9 8 3 4 2" xfId="5444" xr:uid="{71A5BCF9-DFE1-418F-9624-9ED21EFAD718}"/>
    <cellStyle name="Normal 9 8 3 5" xfId="5441" xr:uid="{B09FEEC4-D4AF-48C6-97D1-E287BA034F5A}"/>
    <cellStyle name="Normal 9 8 4" xfId="3645" xr:uid="{3F650EE3-B876-4D70-92E8-CB73D1CF7880}"/>
    <cellStyle name="Normal 9 8 4 2" xfId="3646" xr:uid="{68B66646-06E1-43D4-8153-99BC8B0FA796}"/>
    <cellStyle name="Normal 9 8 4 2 2" xfId="5446" xr:uid="{BC99F7EA-0661-4EF7-AF55-96EBE31018D9}"/>
    <cellStyle name="Normal 9 8 4 3" xfId="3647" xr:uid="{641C0901-22F5-473D-ABA3-BD85B4BCD562}"/>
    <cellStyle name="Normal 9 8 4 3 2" xfId="5447" xr:uid="{34F03878-B39B-44A1-9F03-4590DD5F0D7F}"/>
    <cellStyle name="Normal 9 8 4 4" xfId="3648" xr:uid="{6802E739-3394-4E66-A9F2-00C11CC3469B}"/>
    <cellStyle name="Normal 9 8 4 4 2" xfId="5448" xr:uid="{555C06CC-A8BD-4F6E-8E5B-8BB5C5F92949}"/>
    <cellStyle name="Normal 9 8 4 5" xfId="5445" xr:uid="{D3B6C2D5-BC65-4E7E-A1C8-411FD8D2529E}"/>
    <cellStyle name="Normal 9 8 5" xfId="3649" xr:uid="{3C041058-318B-41A5-ADBB-64D04DE98204}"/>
    <cellStyle name="Normal 9 8 5 2" xfId="5449" xr:uid="{2301147A-5ECA-4651-960B-58E5310185C6}"/>
    <cellStyle name="Normal 9 8 6" xfId="3650" xr:uid="{3C1DC8F7-43B5-4D9B-9135-4F5AF94799F7}"/>
    <cellStyle name="Normal 9 8 6 2" xfId="5450" xr:uid="{762C9227-BC26-4911-B54A-D2D7FC533662}"/>
    <cellStyle name="Normal 9 8 7" xfId="3651" xr:uid="{1CC99482-1D33-4992-AD22-6BDA4BC0AB3E}"/>
    <cellStyle name="Normal 9 8 7 2" xfId="5451" xr:uid="{E90C6540-4ECC-40AB-9718-062408B13CB6}"/>
    <cellStyle name="Normal 9 8 8" xfId="5432" xr:uid="{F1BBBB38-60A3-4464-A336-84598D3E7FE0}"/>
    <cellStyle name="Normal 9 9" xfId="3652" xr:uid="{B980E38C-6D49-4500-9879-E43EBAAFA88A}"/>
    <cellStyle name="Normal 9 9 2" xfId="3653" xr:uid="{72CB6A74-C767-4C66-B8D3-955E6E68342F}"/>
    <cellStyle name="Normal 9 9 2 2" xfId="3654" xr:uid="{7E2DB5D4-3B15-420C-91DA-63D51DB0C023}"/>
    <cellStyle name="Normal 9 9 2 2 2" xfId="5454" xr:uid="{5B3998D4-9A8B-4449-BA32-122AD498E5FD}"/>
    <cellStyle name="Normal 9 9 2 3" xfId="3655" xr:uid="{62CBCAAE-7869-4256-80FB-05F1A173D00B}"/>
    <cellStyle name="Normal 9 9 2 3 2" xfId="5455" xr:uid="{9656ACF6-0FB4-417C-B8CC-E9627421B837}"/>
    <cellStyle name="Normal 9 9 2 4" xfId="3656" xr:uid="{66BC08DA-6A39-47E5-A59E-0956FD36FF0D}"/>
    <cellStyle name="Normal 9 9 2 4 2" xfId="5456" xr:uid="{6A9F98CD-D26C-4C1F-BA62-0CD40DFCF815}"/>
    <cellStyle name="Normal 9 9 2 5" xfId="5453" xr:uid="{399DB21D-4562-404D-8B11-74DAC5A2A8B0}"/>
    <cellStyle name="Normal 9 9 3" xfId="3657" xr:uid="{DBF7B777-3095-48FD-825C-02FC4A36C6D7}"/>
    <cellStyle name="Normal 9 9 3 2" xfId="3658" xr:uid="{82F64612-5806-4225-9C43-0EB75720D7EE}"/>
    <cellStyle name="Normal 9 9 3 2 2" xfId="5458" xr:uid="{F3F22692-1A23-40E4-ADA5-AFA96501E8A8}"/>
    <cellStyle name="Normal 9 9 3 3" xfId="3659" xr:uid="{10D810C2-F585-4B39-84DC-0F01552EC093}"/>
    <cellStyle name="Normal 9 9 3 3 2" xfId="5459" xr:uid="{C68EF633-A5B4-4353-B150-E0FCFC20D346}"/>
    <cellStyle name="Normal 9 9 3 4" xfId="3660" xr:uid="{A5385F0A-72D7-4655-B04D-B81B1552A410}"/>
    <cellStyle name="Normal 9 9 3 4 2" xfId="5460" xr:uid="{4C4AD7FE-E439-4BE3-8880-FA3B528DBF6D}"/>
    <cellStyle name="Normal 9 9 3 5" xfId="5457" xr:uid="{A91A542F-5ABC-4B95-AAF8-0D0B7C1BC598}"/>
    <cellStyle name="Normal 9 9 4" xfId="3661" xr:uid="{99D6C685-704D-47F2-9F39-005F0D0475EA}"/>
    <cellStyle name="Normal 9 9 4 2" xfId="5461" xr:uid="{8B9FDA94-405D-4ED0-8FF8-6896669FF75D}"/>
    <cellStyle name="Normal 9 9 5" xfId="3662" xr:uid="{7C324A39-4404-45C2-843C-B46208813AB4}"/>
    <cellStyle name="Normal 9 9 5 2" xfId="5462" xr:uid="{370E5741-6CD6-4916-A08D-ECC9C3B03E7F}"/>
    <cellStyle name="Normal 9 9 6" xfId="3663" xr:uid="{B741073B-D48B-446D-BDDB-AF93464E6262}"/>
    <cellStyle name="Normal 9 9 6 2" xfId="5463" xr:uid="{385FC8C7-3B66-42FE-B2BB-B31FC61FF3D6}"/>
    <cellStyle name="Normal 9 9 7" xfId="5452" xr:uid="{9411B753-A852-4FC9-82BF-790473CCE3ED}"/>
    <cellStyle name="Percent 2" xfId="79" xr:uid="{750081A1-93E2-4099-B6D5-52DA3EB8C718}"/>
    <cellStyle name="Percent 2 10" xfId="7093" xr:uid="{6C1D4BC0-5B0D-488A-A8F7-8828ED3A2E81}"/>
    <cellStyle name="Percent 2 2" xfId="5464" xr:uid="{B57CE6D2-714C-498F-908B-DE8F6D0D92DC}"/>
    <cellStyle name="Percent 2 2 2" xfId="6065" xr:uid="{ACFDEFBB-F7DA-4A15-A24F-DFB68C6A0A0B}"/>
    <cellStyle name="Percent 2 2 2 2" xfId="6333" xr:uid="{402D0C63-DA57-4C0B-97C9-C6A822A0BCC3}"/>
    <cellStyle name="Percent 2 2 2 2 2" xfId="6146" xr:uid="{819D1B68-2CC8-406E-BF14-3CA2EABA971C}"/>
    <cellStyle name="Percent 2 2 2 2 2 2" xfId="7034" xr:uid="{45912368-EE3C-45FA-A3DE-80F192137AA0}"/>
    <cellStyle name="Percent 2 2 2 2 2 3" xfId="7256" xr:uid="{DDCF7412-A41B-4762-B1AB-1A5D9F049C69}"/>
    <cellStyle name="Percent 2 2 2 2 3" xfId="6075" xr:uid="{5CD928D8-FF29-4C0B-9AC1-A598DA2D4835}"/>
    <cellStyle name="Percent 2 2 2 2 4" xfId="7136" xr:uid="{748B71AA-C44C-4979-876F-189A0A7522E9}"/>
    <cellStyle name="Percent 2 2 2 3" xfId="6081" xr:uid="{68287E78-D2E0-49F5-981E-651D81A8D120}"/>
    <cellStyle name="Percent 2 2 2 3 2" xfId="5999" xr:uid="{2989DD02-0EEC-47D8-B7CC-5DA2853C2A42}"/>
    <cellStyle name="Percent 2 2 2 3 3" xfId="7188" xr:uid="{C3AC137B-FB1C-4E07-90CA-DA3ED60DB2BA}"/>
    <cellStyle name="Percent 2 2 2 4" xfId="6304" xr:uid="{B84E03A0-4D4D-4AA0-BB7C-EAE23E149E95}"/>
    <cellStyle name="Percent 2 2 2 5" xfId="6252" xr:uid="{1029FE01-5DB1-48B3-9839-F055ED871B6A}"/>
    <cellStyle name="Percent 2 2 2 6" xfId="7110" xr:uid="{5458A15B-219B-4523-AE1D-439B315D515D}"/>
    <cellStyle name="Percent 2 2 3" xfId="6062" xr:uid="{D47EC80E-54A2-401E-A444-9444AA5AC84D}"/>
    <cellStyle name="Percent 2 2 3 2" xfId="5997" xr:uid="{AC298CC8-8AA6-4751-ACC3-4A9A168A49D4}"/>
    <cellStyle name="Percent 2 2 3 2 2" xfId="6366" xr:uid="{207407C3-57A5-41D7-B3CD-680E2F40658C}"/>
    <cellStyle name="Percent 2 2 3 2 3" xfId="7240" xr:uid="{BF476407-22FA-45A0-B1F6-F3374A3B0E8F}"/>
    <cellStyle name="Percent 2 2 3 3" xfId="7040" xr:uid="{33BC06AB-8F48-4D39-850C-7124C8E072EC}"/>
    <cellStyle name="Percent 2 2 3 4" xfId="7124" xr:uid="{99D23A68-BD23-497D-A9DC-BFADF3517799}"/>
    <cellStyle name="Percent 2 2 4" xfId="6175" xr:uid="{ACBF8856-CDB7-4BBD-98FA-121F3F8C0B79}"/>
    <cellStyle name="Percent 2 2 4 2" xfId="6030" xr:uid="{E93020CD-ADBA-4315-B386-EB793CE7F4A6}"/>
    <cellStyle name="Percent 2 2 4 2 2" xfId="6317" xr:uid="{40B5762E-A310-4CD2-A7A0-6E1010CC2B45}"/>
    <cellStyle name="Percent 2 2 4 2 3" xfId="7224" xr:uid="{EEB4993B-E316-4577-8DE5-E85F7E5B43C8}"/>
    <cellStyle name="Percent 2 2 4 3" xfId="6027" xr:uid="{D96EEB88-A738-4033-99FE-FAD910D2A55C}"/>
    <cellStyle name="Percent 2 2 4 4" xfId="7151" xr:uid="{0C553ADA-1812-420E-B64B-9B9047E8713E}"/>
    <cellStyle name="Percent 2 2 5" xfId="6201" xr:uid="{D54CFBBD-C6B3-4DDF-8BAA-22C14DD793DF}"/>
    <cellStyle name="Percent 2 2 5 2" xfId="6303" xr:uid="{A7338CEB-6B00-4398-ACA1-12C26785A40A}"/>
    <cellStyle name="Percent 2 2 5 3" xfId="7207" xr:uid="{14B3FA4F-0002-487C-A936-09173D9053E7}"/>
    <cellStyle name="Percent 2 2 6" xfId="6171" xr:uid="{65B4DC49-81BB-4091-A78F-F1F92FDE6FB3}"/>
    <cellStyle name="Percent 2 2 6 2" xfId="6069" xr:uid="{86930B97-8D12-4968-BBCF-82784AC84105}"/>
    <cellStyle name="Percent 2 2 6 3" xfId="7171" xr:uid="{1DCF23DE-2080-4B23-9FFE-CBF1FAC751AB}"/>
    <cellStyle name="Percent 2 2 7" xfId="6240" xr:uid="{B1D8A83D-E32C-456C-AB8E-E59CC0D1B2B1}"/>
    <cellStyle name="Percent 2 2 8" xfId="6009" xr:uid="{6DC07207-F35C-4785-9F20-FD9AFE0333DC}"/>
    <cellStyle name="Percent 2 2 9" xfId="6193" xr:uid="{BF807A68-20EA-48F2-BE10-77EB5930DF63}"/>
    <cellStyle name="Percent 2 3" xfId="6335" xr:uid="{751F0C9D-A8BE-4CE4-B544-B86C05FC112A}"/>
    <cellStyle name="Percent 2 3 2" xfId="6334" xr:uid="{294F3863-C56F-443A-8AEA-89FE0D21C2C5}"/>
    <cellStyle name="Percent 2 3 2 2" xfId="6077" xr:uid="{3E4EEDD4-D7E4-4776-AC1D-6F992CD1D3D5}"/>
    <cellStyle name="Percent 2 3 2 2 2" xfId="6359" xr:uid="{804E0068-BB91-4C1E-B53D-A4984B615F1F}"/>
    <cellStyle name="Percent 2 3 2 2 3" xfId="7248" xr:uid="{1341F094-EDD8-4464-9738-BB935B176F26}"/>
    <cellStyle name="Percent 2 3 2 3" xfId="6005" xr:uid="{4D8917F0-84AC-408E-90E4-B784E457FA98}"/>
    <cellStyle name="Percent 2 3 2 4" xfId="7131" xr:uid="{E1CD953F-4C99-47CC-9186-013A030AD0A8}"/>
    <cellStyle name="Percent 2 3 3" xfId="6223" xr:uid="{5BA18DC4-59CA-451E-9F5B-3C33CADEBE4F}"/>
    <cellStyle name="Percent 2 3 3 2" xfId="6116" xr:uid="{E9F5E15D-0042-4CC6-83E0-784FDFF118A7}"/>
    <cellStyle name="Percent 2 3 3 3" xfId="7181" xr:uid="{2E0BD36D-51DD-44D6-884A-BE1FE88F09DE}"/>
    <cellStyle name="Percent 2 3 4" xfId="6042" xr:uid="{4908FEAF-5FC0-41BB-BF08-04142EF21ED5}"/>
    <cellStyle name="Percent 2 3 5" xfId="6133" xr:uid="{60FCFABF-2250-4B88-970E-99BC0E8266DA}"/>
    <cellStyle name="Percent 2 3 6" xfId="7105" xr:uid="{E088463F-34F4-4B4D-B53B-61B547C9CFA4}"/>
    <cellStyle name="Percent 2 4" xfId="6091" xr:uid="{82658125-9DB1-49BD-BB7A-1523A2A9787A}"/>
    <cellStyle name="Percent 2 4 2" xfId="6155" xr:uid="{1EB94365-AE2D-40C3-A06B-F91EAE9A29C0}"/>
    <cellStyle name="Percent 2 4 2 2" xfId="6068" xr:uid="{1695439D-2A2C-46A5-8B1C-5F11BAF66052}"/>
    <cellStyle name="Percent 2 4 2 3" xfId="7231" xr:uid="{D1D7625E-48ED-4954-AD8A-3612430F5796}"/>
    <cellStyle name="Percent 2 4 3" xfId="6248" xr:uid="{77B6226E-A8F8-4477-A24A-F3092BAE0D23}"/>
    <cellStyle name="Percent 2 4 4" xfId="7117" xr:uid="{3CCE7B60-7861-4640-A70B-A93528BB27D1}"/>
    <cellStyle name="Percent 2 5" xfId="6226" xr:uid="{9DB02FA3-AC02-4BC5-8005-9223504078A9}"/>
    <cellStyle name="Percent 2 5 2" xfId="6272" xr:uid="{BECEE83A-6297-445B-A499-03C4AC0E1062}"/>
    <cellStyle name="Percent 2 5 2 2" xfId="6026" xr:uid="{9A56BFBF-6702-4DEA-96AA-3EA11F89177D}"/>
    <cellStyle name="Percent 2 5 2 3" xfId="7215" xr:uid="{9AFB0889-0B6D-4B28-A647-C748A8D99F92}"/>
    <cellStyle name="Percent 2 5 3" xfId="7044" xr:uid="{CF2C0416-768B-47CA-98A3-0EBB856D354F}"/>
    <cellStyle name="Percent 2 5 4" xfId="7143" xr:uid="{51E169E7-A278-4B08-B08A-AF874C7F7D4E}"/>
    <cellStyle name="Percent 2 6" xfId="6278" xr:uid="{0895313D-D21B-4D58-9845-429F755D9D96}"/>
    <cellStyle name="Percent 2 6 2" xfId="7052" xr:uid="{55119989-6801-4184-B9B5-7487BC7914DC}"/>
    <cellStyle name="Percent 2 6 3" xfId="7197" xr:uid="{C628EBC0-532C-48CB-8AA8-C97626E16D07}"/>
    <cellStyle name="Percent 2 7" xfId="6331" xr:uid="{8B11DAD0-3D1C-4BD8-BEC8-DBF25E8BBC27}"/>
    <cellStyle name="Percent 2 7 2" xfId="6243" xr:uid="{7D051B70-B8C9-4A3E-A7FC-9B8E56675C9D}"/>
    <cellStyle name="Percent 2 7 3" xfId="7161" xr:uid="{F040F30D-547B-4B2D-B2C7-1839E2A2CB26}"/>
    <cellStyle name="Percent 2 8" xfId="7063" xr:uid="{762826C1-3056-4FCD-996B-006A4790964D}"/>
    <cellStyle name="Percent 2 9" xfId="6140" xr:uid="{323B47B5-F3CE-4FC1-994A-D433A243F2D0}"/>
    <cellStyle name="Percent 3" xfId="7263" xr:uid="{D3242873-EFFB-4B0D-B65E-222571E20733}"/>
    <cellStyle name="Гиперссылка 2" xfId="4" xr:uid="{49BAA0F8-B3D3-41B5-87DD-435502328B29}"/>
    <cellStyle name="Гиперссылка 2 2" xfId="5465" xr:uid="{323BA51E-56F0-4AC3-8105-5148B9E294D9}"/>
    <cellStyle name="Обычный 2" xfId="1" xr:uid="{A3CD5D5E-4502-4158-8112-08CDD679ACF5}"/>
    <cellStyle name="Обычный 2 2" xfId="5" xr:uid="{D19F253E-EE9B-4476-9D91-2EE3A6D7A3DC}"/>
    <cellStyle name="Обычный 2 2 2" xfId="4408" xr:uid="{C926CF42-5C63-4B47-B9B2-AEB1D36769CC}"/>
    <cellStyle name="Обычный 2 2 2 2" xfId="6990" xr:uid="{0730990A-5AE9-4230-911B-C297BFFB017B}"/>
    <cellStyle name="Обычный 2 2 2 3" xfId="5467" xr:uid="{D075A487-FB1F-4548-9ED8-5F2A3215B080}"/>
    <cellStyle name="Обычный 2 3" xfId="5466" xr:uid="{0248F6DB-75D8-42FD-BDE2-2AFFFAAC82FC}"/>
    <cellStyle name="常规_Sheet1_1" xfId="4386" xr:uid="{5CFB0156-871D-489A-AAFF-BAE45447A43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6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3.140625" style="2" customWidth="1"/>
    <col min="5" max="5" width="17.140625" style="2" customWidth="1"/>
    <col min="6" max="7" width="8.5703125" style="2" customWidth="1"/>
    <col min="8" max="8" width="47.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6" t="s">
        <v>134</v>
      </c>
      <c r="C2" s="112"/>
      <c r="D2" s="112"/>
      <c r="E2" s="112"/>
      <c r="F2" s="112"/>
      <c r="G2" s="112"/>
      <c r="H2" s="112"/>
      <c r="I2" s="112"/>
      <c r="J2" s="117" t="s">
        <v>140</v>
      </c>
      <c r="K2" s="108"/>
    </row>
    <row r="3" spans="1:11">
      <c r="A3" s="107"/>
      <c r="B3" s="113" t="s">
        <v>135</v>
      </c>
      <c r="C3" s="112"/>
      <c r="D3" s="112"/>
      <c r="E3" s="112"/>
      <c r="F3" s="112"/>
      <c r="G3" s="112"/>
      <c r="H3" s="112"/>
      <c r="I3" s="112"/>
      <c r="J3" s="112"/>
      <c r="K3" s="108"/>
    </row>
    <row r="4" spans="1:11">
      <c r="A4" s="107"/>
      <c r="B4" s="113" t="s">
        <v>136</v>
      </c>
      <c r="C4" s="112"/>
      <c r="D4" s="112"/>
      <c r="E4" s="112"/>
      <c r="F4" s="112"/>
      <c r="G4" s="112"/>
      <c r="H4" s="112"/>
      <c r="I4" s="112"/>
      <c r="J4" s="112"/>
      <c r="K4" s="108"/>
    </row>
    <row r="5" spans="1:11">
      <c r="A5" s="107"/>
      <c r="B5" s="113" t="s">
        <v>137</v>
      </c>
      <c r="C5" s="112"/>
      <c r="D5" s="112"/>
      <c r="E5" s="112"/>
      <c r="F5" s="112"/>
      <c r="G5" s="112"/>
      <c r="H5" s="112"/>
      <c r="I5" s="112"/>
      <c r="J5" s="112"/>
      <c r="K5" s="108"/>
    </row>
    <row r="6" spans="1:11">
      <c r="A6" s="107"/>
      <c r="B6" s="113" t="s">
        <v>138</v>
      </c>
      <c r="C6" s="112"/>
      <c r="D6" s="112"/>
      <c r="E6" s="112"/>
      <c r="F6" s="112"/>
      <c r="G6" s="112"/>
      <c r="H6" s="112"/>
      <c r="I6" s="112"/>
      <c r="J6" s="112"/>
      <c r="K6" s="108"/>
    </row>
    <row r="7" spans="1:11">
      <c r="A7" s="107"/>
      <c r="B7" s="113"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709</v>
      </c>
      <c r="C10" s="112"/>
      <c r="D10" s="112"/>
      <c r="E10" s="112"/>
      <c r="F10" s="108"/>
      <c r="G10" s="109"/>
      <c r="H10" s="109" t="s">
        <v>709</v>
      </c>
      <c r="I10" s="112"/>
      <c r="J10" s="141">
        <v>53140</v>
      </c>
      <c r="K10" s="108"/>
    </row>
    <row r="11" spans="1:11">
      <c r="A11" s="107"/>
      <c r="B11" s="107" t="s">
        <v>710</v>
      </c>
      <c r="C11" s="112"/>
      <c r="D11" s="112"/>
      <c r="E11" s="112"/>
      <c r="F11" s="108"/>
      <c r="G11" s="109"/>
      <c r="H11" s="109" t="s">
        <v>710</v>
      </c>
      <c r="I11" s="112"/>
      <c r="J11" s="142"/>
      <c r="K11" s="108"/>
    </row>
    <row r="12" spans="1:11">
      <c r="A12" s="107"/>
      <c r="B12" s="107" t="s">
        <v>711</v>
      </c>
      <c r="C12" s="112"/>
      <c r="D12" s="112"/>
      <c r="E12" s="112"/>
      <c r="F12" s="108"/>
      <c r="G12" s="109"/>
      <c r="H12" s="109" t="s">
        <v>711</v>
      </c>
      <c r="I12" s="112"/>
      <c r="J12" s="112"/>
      <c r="K12" s="108"/>
    </row>
    <row r="13" spans="1:11">
      <c r="A13" s="107"/>
      <c r="B13" s="107" t="s">
        <v>962</v>
      </c>
      <c r="C13" s="112"/>
      <c r="D13" s="112"/>
      <c r="E13" s="112"/>
      <c r="F13" s="108"/>
      <c r="G13" s="109"/>
      <c r="H13" s="109" t="s">
        <v>962</v>
      </c>
      <c r="I13" s="112"/>
      <c r="J13" s="96" t="s">
        <v>11</v>
      </c>
      <c r="K13" s="108"/>
    </row>
    <row r="14" spans="1:11" ht="15" customHeight="1">
      <c r="A14" s="107"/>
      <c r="B14" s="107" t="s">
        <v>713</v>
      </c>
      <c r="C14" s="112"/>
      <c r="D14" s="112"/>
      <c r="E14" s="112"/>
      <c r="F14" s="108"/>
      <c r="G14" s="109"/>
      <c r="H14" s="109" t="s">
        <v>713</v>
      </c>
      <c r="I14" s="112"/>
      <c r="J14" s="143">
        <v>45327</v>
      </c>
      <c r="K14" s="108"/>
    </row>
    <row r="15" spans="1:11" ht="15" customHeight="1">
      <c r="A15" s="107"/>
      <c r="B15" s="131" t="s">
        <v>957</v>
      </c>
      <c r="C15" s="7"/>
      <c r="D15" s="7"/>
      <c r="E15" s="7"/>
      <c r="F15" s="8"/>
      <c r="G15" s="109"/>
      <c r="H15" s="132" t="s">
        <v>957</v>
      </c>
      <c r="I15" s="112"/>
      <c r="J15" s="144"/>
      <c r="K15" s="108"/>
    </row>
    <row r="16" spans="1:11" ht="15" customHeight="1">
      <c r="A16" s="107"/>
      <c r="B16" s="112"/>
      <c r="C16" s="112"/>
      <c r="D16" s="112"/>
      <c r="E16" s="112"/>
      <c r="F16" s="112"/>
      <c r="G16" s="112"/>
      <c r="H16" s="112"/>
      <c r="I16" s="115" t="s">
        <v>142</v>
      </c>
      <c r="J16" s="129">
        <v>41618</v>
      </c>
      <c r="K16" s="108"/>
    </row>
    <row r="17" spans="1:11">
      <c r="A17" s="107"/>
      <c r="B17" s="112" t="s">
        <v>714</v>
      </c>
      <c r="C17" s="112"/>
      <c r="D17" s="112"/>
      <c r="E17" s="112"/>
      <c r="F17" s="112"/>
      <c r="G17" s="112"/>
      <c r="H17" s="112"/>
      <c r="I17" s="115" t="s">
        <v>143</v>
      </c>
      <c r="J17" s="129" t="s">
        <v>708</v>
      </c>
      <c r="K17" s="108"/>
    </row>
    <row r="18" spans="1:11" ht="18">
      <c r="A18" s="107"/>
      <c r="B18" s="112" t="s">
        <v>715</v>
      </c>
      <c r="C18" s="112"/>
      <c r="D18" s="112"/>
      <c r="E18" s="112"/>
      <c r="F18" s="112"/>
      <c r="G18" s="112"/>
      <c r="H18" s="112"/>
      <c r="I18" s="114" t="s">
        <v>258</v>
      </c>
      <c r="J18" s="101" t="s">
        <v>168</v>
      </c>
      <c r="K18" s="108"/>
    </row>
    <row r="19" spans="1:11">
      <c r="A19" s="107"/>
      <c r="B19" s="112"/>
      <c r="C19" s="112"/>
      <c r="D19" s="112"/>
      <c r="E19" s="112"/>
      <c r="F19" s="112"/>
      <c r="G19" s="112"/>
      <c r="H19" s="112"/>
      <c r="I19" s="112"/>
      <c r="J19" s="112"/>
      <c r="K19" s="108"/>
    </row>
    <row r="20" spans="1:11">
      <c r="A20" s="107"/>
      <c r="B20" s="97" t="s">
        <v>198</v>
      </c>
      <c r="C20" s="97" t="s">
        <v>199</v>
      </c>
      <c r="D20" s="110" t="s">
        <v>823</v>
      </c>
      <c r="E20" s="110" t="s">
        <v>200</v>
      </c>
      <c r="F20" s="145" t="s">
        <v>201</v>
      </c>
      <c r="G20" s="146"/>
      <c r="H20" s="97" t="s">
        <v>169</v>
      </c>
      <c r="I20" s="97" t="s">
        <v>202</v>
      </c>
      <c r="J20" s="97" t="s">
        <v>21</v>
      </c>
      <c r="K20" s="108"/>
    </row>
    <row r="21" spans="1:11">
      <c r="A21" s="107"/>
      <c r="B21" s="118"/>
      <c r="C21" s="118"/>
      <c r="D21" s="119"/>
      <c r="E21" s="119"/>
      <c r="F21" s="147"/>
      <c r="G21" s="148"/>
      <c r="H21" s="118" t="s">
        <v>141</v>
      </c>
      <c r="I21" s="118"/>
      <c r="J21" s="118"/>
      <c r="K21" s="108"/>
    </row>
    <row r="22" spans="1:11" ht="24">
      <c r="A22" s="107"/>
      <c r="B22" s="120">
        <v>4</v>
      </c>
      <c r="C22" s="121" t="s">
        <v>100</v>
      </c>
      <c r="D22" s="122" t="s">
        <v>824</v>
      </c>
      <c r="E22" s="122" t="s">
        <v>716</v>
      </c>
      <c r="F22" s="137" t="s">
        <v>265</v>
      </c>
      <c r="G22" s="138"/>
      <c r="H22" s="123" t="s">
        <v>717</v>
      </c>
      <c r="I22" s="125">
        <v>1.72</v>
      </c>
      <c r="J22" s="126">
        <f t="shared" ref="J22:J53" si="0">I22*B22</f>
        <v>6.88</v>
      </c>
      <c r="K22" s="108"/>
    </row>
    <row r="23" spans="1:11" ht="24">
      <c r="A23" s="107"/>
      <c r="B23" s="120">
        <v>4</v>
      </c>
      <c r="C23" s="121" t="s">
        <v>100</v>
      </c>
      <c r="D23" s="122" t="s">
        <v>825</v>
      </c>
      <c r="E23" s="122" t="s">
        <v>718</v>
      </c>
      <c r="F23" s="137" t="s">
        <v>107</v>
      </c>
      <c r="G23" s="138"/>
      <c r="H23" s="123" t="s">
        <v>717</v>
      </c>
      <c r="I23" s="125">
        <v>1.72</v>
      </c>
      <c r="J23" s="126">
        <f t="shared" si="0"/>
        <v>6.88</v>
      </c>
      <c r="K23" s="108"/>
    </row>
    <row r="24" spans="1:11" ht="24">
      <c r="A24" s="107"/>
      <c r="B24" s="120">
        <v>4</v>
      </c>
      <c r="C24" s="121" t="s">
        <v>100</v>
      </c>
      <c r="D24" s="122" t="s">
        <v>826</v>
      </c>
      <c r="E24" s="122" t="s">
        <v>718</v>
      </c>
      <c r="F24" s="137" t="s">
        <v>210</v>
      </c>
      <c r="G24" s="138"/>
      <c r="H24" s="123" t="s">
        <v>717</v>
      </c>
      <c r="I24" s="125">
        <v>1.72</v>
      </c>
      <c r="J24" s="126">
        <f t="shared" si="0"/>
        <v>6.88</v>
      </c>
      <c r="K24" s="108"/>
    </row>
    <row r="25" spans="1:11" ht="24">
      <c r="A25" s="107"/>
      <c r="B25" s="120">
        <v>4</v>
      </c>
      <c r="C25" s="121" t="s">
        <v>100</v>
      </c>
      <c r="D25" s="122" t="s">
        <v>827</v>
      </c>
      <c r="E25" s="122" t="s">
        <v>718</v>
      </c>
      <c r="F25" s="137" t="s">
        <v>212</v>
      </c>
      <c r="G25" s="138"/>
      <c r="H25" s="123" t="s">
        <v>717</v>
      </c>
      <c r="I25" s="125">
        <v>1.72</v>
      </c>
      <c r="J25" s="126">
        <f t="shared" si="0"/>
        <v>6.88</v>
      </c>
      <c r="K25" s="108"/>
    </row>
    <row r="26" spans="1:11" ht="24">
      <c r="A26" s="107"/>
      <c r="B26" s="120">
        <v>4</v>
      </c>
      <c r="C26" s="121" t="s">
        <v>100</v>
      </c>
      <c r="D26" s="122" t="s">
        <v>828</v>
      </c>
      <c r="E26" s="122" t="s">
        <v>718</v>
      </c>
      <c r="F26" s="137" t="s">
        <v>213</v>
      </c>
      <c r="G26" s="138"/>
      <c r="H26" s="123" t="s">
        <v>717</v>
      </c>
      <c r="I26" s="125">
        <v>1.72</v>
      </c>
      <c r="J26" s="126">
        <f t="shared" si="0"/>
        <v>6.88</v>
      </c>
      <c r="K26" s="108"/>
    </row>
    <row r="27" spans="1:11" ht="24">
      <c r="A27" s="107"/>
      <c r="B27" s="120">
        <v>4</v>
      </c>
      <c r="C27" s="121" t="s">
        <v>100</v>
      </c>
      <c r="D27" s="122" t="s">
        <v>829</v>
      </c>
      <c r="E27" s="122" t="s">
        <v>719</v>
      </c>
      <c r="F27" s="137" t="s">
        <v>107</v>
      </c>
      <c r="G27" s="138"/>
      <c r="H27" s="123" t="s">
        <v>717</v>
      </c>
      <c r="I27" s="125">
        <v>1.72</v>
      </c>
      <c r="J27" s="126">
        <f t="shared" si="0"/>
        <v>6.88</v>
      </c>
      <c r="K27" s="108"/>
    </row>
    <row r="28" spans="1:11" ht="24">
      <c r="A28" s="107"/>
      <c r="B28" s="120">
        <v>4</v>
      </c>
      <c r="C28" s="121" t="s">
        <v>100</v>
      </c>
      <c r="D28" s="122" t="s">
        <v>830</v>
      </c>
      <c r="E28" s="122" t="s">
        <v>719</v>
      </c>
      <c r="F28" s="137" t="s">
        <v>210</v>
      </c>
      <c r="G28" s="138"/>
      <c r="H28" s="123" t="s">
        <v>717</v>
      </c>
      <c r="I28" s="125">
        <v>1.72</v>
      </c>
      <c r="J28" s="126">
        <f t="shared" si="0"/>
        <v>6.88</v>
      </c>
      <c r="K28" s="108"/>
    </row>
    <row r="29" spans="1:11" ht="24">
      <c r="A29" s="107"/>
      <c r="B29" s="120">
        <v>4</v>
      </c>
      <c r="C29" s="121" t="s">
        <v>100</v>
      </c>
      <c r="D29" s="122" t="s">
        <v>831</v>
      </c>
      <c r="E29" s="122" t="s">
        <v>719</v>
      </c>
      <c r="F29" s="137" t="s">
        <v>265</v>
      </c>
      <c r="G29" s="138"/>
      <c r="H29" s="123" t="s">
        <v>717</v>
      </c>
      <c r="I29" s="125">
        <v>1.72</v>
      </c>
      <c r="J29" s="126">
        <f t="shared" si="0"/>
        <v>6.88</v>
      </c>
      <c r="K29" s="108"/>
    </row>
    <row r="30" spans="1:11" ht="24">
      <c r="A30" s="107"/>
      <c r="B30" s="120">
        <v>4</v>
      </c>
      <c r="C30" s="121" t="s">
        <v>100</v>
      </c>
      <c r="D30" s="122" t="s">
        <v>832</v>
      </c>
      <c r="E30" s="122" t="s">
        <v>719</v>
      </c>
      <c r="F30" s="137" t="s">
        <v>310</v>
      </c>
      <c r="G30" s="138"/>
      <c r="H30" s="123" t="s">
        <v>717</v>
      </c>
      <c r="I30" s="125">
        <v>1.72</v>
      </c>
      <c r="J30" s="126">
        <f t="shared" si="0"/>
        <v>6.88</v>
      </c>
      <c r="K30" s="108"/>
    </row>
    <row r="31" spans="1:11" ht="24">
      <c r="A31" s="107"/>
      <c r="B31" s="120">
        <v>4</v>
      </c>
      <c r="C31" s="121" t="s">
        <v>720</v>
      </c>
      <c r="D31" s="122" t="s">
        <v>833</v>
      </c>
      <c r="E31" s="122" t="s">
        <v>27</v>
      </c>
      <c r="F31" s="137" t="s">
        <v>273</v>
      </c>
      <c r="G31" s="138"/>
      <c r="H31" s="123" t="s">
        <v>721</v>
      </c>
      <c r="I31" s="125">
        <v>2.58</v>
      </c>
      <c r="J31" s="126">
        <f t="shared" si="0"/>
        <v>10.32</v>
      </c>
      <c r="K31" s="108"/>
    </row>
    <row r="32" spans="1:11" ht="24">
      <c r="A32" s="107"/>
      <c r="B32" s="120">
        <v>4</v>
      </c>
      <c r="C32" s="121" t="s">
        <v>720</v>
      </c>
      <c r="D32" s="122" t="s">
        <v>834</v>
      </c>
      <c r="E32" s="122" t="s">
        <v>27</v>
      </c>
      <c r="F32" s="137" t="s">
        <v>272</v>
      </c>
      <c r="G32" s="138"/>
      <c r="H32" s="123" t="s">
        <v>721</v>
      </c>
      <c r="I32" s="125">
        <v>2.58</v>
      </c>
      <c r="J32" s="126">
        <f t="shared" si="0"/>
        <v>10.32</v>
      </c>
      <c r="K32" s="108"/>
    </row>
    <row r="33" spans="1:11" ht="24">
      <c r="A33" s="107"/>
      <c r="B33" s="120">
        <v>4</v>
      </c>
      <c r="C33" s="121" t="s">
        <v>720</v>
      </c>
      <c r="D33" s="122" t="s">
        <v>835</v>
      </c>
      <c r="E33" s="122" t="s">
        <v>28</v>
      </c>
      <c r="F33" s="137" t="s">
        <v>273</v>
      </c>
      <c r="G33" s="138"/>
      <c r="H33" s="123" t="s">
        <v>721</v>
      </c>
      <c r="I33" s="125">
        <v>2.58</v>
      </c>
      <c r="J33" s="126">
        <f t="shared" si="0"/>
        <v>10.32</v>
      </c>
      <c r="K33" s="108"/>
    </row>
    <row r="34" spans="1:11" ht="24">
      <c r="A34" s="107"/>
      <c r="B34" s="120">
        <v>4</v>
      </c>
      <c r="C34" s="121" t="s">
        <v>720</v>
      </c>
      <c r="D34" s="122" t="s">
        <v>836</v>
      </c>
      <c r="E34" s="122" t="s">
        <v>28</v>
      </c>
      <c r="F34" s="137" t="s">
        <v>272</v>
      </c>
      <c r="G34" s="138"/>
      <c r="H34" s="123" t="s">
        <v>721</v>
      </c>
      <c r="I34" s="125">
        <v>2.58</v>
      </c>
      <c r="J34" s="126">
        <f t="shared" si="0"/>
        <v>10.32</v>
      </c>
      <c r="K34" s="108"/>
    </row>
    <row r="35" spans="1:11" ht="24">
      <c r="A35" s="107"/>
      <c r="B35" s="120">
        <v>4</v>
      </c>
      <c r="C35" s="121" t="s">
        <v>722</v>
      </c>
      <c r="D35" s="122" t="s">
        <v>837</v>
      </c>
      <c r="E35" s="122" t="s">
        <v>27</v>
      </c>
      <c r="F35" s="137"/>
      <c r="G35" s="138"/>
      <c r="H35" s="123" t="s">
        <v>723</v>
      </c>
      <c r="I35" s="125">
        <v>3.42</v>
      </c>
      <c r="J35" s="126">
        <f t="shared" si="0"/>
        <v>13.68</v>
      </c>
      <c r="K35" s="108"/>
    </row>
    <row r="36" spans="1:11" ht="24">
      <c r="A36" s="107"/>
      <c r="B36" s="120">
        <v>4</v>
      </c>
      <c r="C36" s="121" t="s">
        <v>722</v>
      </c>
      <c r="D36" s="122" t="s">
        <v>838</v>
      </c>
      <c r="E36" s="122" t="s">
        <v>28</v>
      </c>
      <c r="F36" s="137"/>
      <c r="G36" s="138"/>
      <c r="H36" s="123" t="s">
        <v>723</v>
      </c>
      <c r="I36" s="125">
        <v>3.42</v>
      </c>
      <c r="J36" s="126">
        <f t="shared" si="0"/>
        <v>13.68</v>
      </c>
      <c r="K36" s="108"/>
    </row>
    <row r="37" spans="1:11" ht="24">
      <c r="A37" s="107"/>
      <c r="B37" s="120">
        <v>4</v>
      </c>
      <c r="C37" s="121" t="s">
        <v>724</v>
      </c>
      <c r="D37" s="122" t="s">
        <v>839</v>
      </c>
      <c r="E37" s="122" t="s">
        <v>27</v>
      </c>
      <c r="F37" s="137" t="s">
        <v>273</v>
      </c>
      <c r="G37" s="138"/>
      <c r="H37" s="123" t="s">
        <v>725</v>
      </c>
      <c r="I37" s="125">
        <v>1.21</v>
      </c>
      <c r="J37" s="126">
        <f t="shared" si="0"/>
        <v>4.84</v>
      </c>
      <c r="K37" s="108"/>
    </row>
    <row r="38" spans="1:11" ht="24">
      <c r="A38" s="107"/>
      <c r="B38" s="120">
        <v>4</v>
      </c>
      <c r="C38" s="121" t="s">
        <v>724</v>
      </c>
      <c r="D38" s="122" t="s">
        <v>840</v>
      </c>
      <c r="E38" s="122" t="s">
        <v>28</v>
      </c>
      <c r="F38" s="137" t="s">
        <v>273</v>
      </c>
      <c r="G38" s="138"/>
      <c r="H38" s="123" t="s">
        <v>725</v>
      </c>
      <c r="I38" s="125">
        <v>1.2</v>
      </c>
      <c r="J38" s="126">
        <f t="shared" si="0"/>
        <v>4.8</v>
      </c>
      <c r="K38" s="108"/>
    </row>
    <row r="39" spans="1:11" ht="24">
      <c r="A39" s="107"/>
      <c r="B39" s="120">
        <v>4</v>
      </c>
      <c r="C39" s="121" t="s">
        <v>724</v>
      </c>
      <c r="D39" s="122" t="s">
        <v>841</v>
      </c>
      <c r="E39" s="122" t="s">
        <v>28</v>
      </c>
      <c r="F39" s="137" t="s">
        <v>272</v>
      </c>
      <c r="G39" s="138"/>
      <c r="H39" s="123" t="s">
        <v>725</v>
      </c>
      <c r="I39" s="125">
        <v>1.2</v>
      </c>
      <c r="J39" s="126">
        <f t="shared" si="0"/>
        <v>4.8</v>
      </c>
      <c r="K39" s="108"/>
    </row>
    <row r="40" spans="1:11" ht="24">
      <c r="A40" s="107"/>
      <c r="B40" s="120">
        <v>4</v>
      </c>
      <c r="C40" s="121" t="s">
        <v>724</v>
      </c>
      <c r="D40" s="122" t="s">
        <v>842</v>
      </c>
      <c r="E40" s="122" t="s">
        <v>29</v>
      </c>
      <c r="F40" s="137" t="s">
        <v>273</v>
      </c>
      <c r="G40" s="138"/>
      <c r="H40" s="123" t="s">
        <v>725</v>
      </c>
      <c r="I40" s="125">
        <v>1.2</v>
      </c>
      <c r="J40" s="126">
        <f t="shared" si="0"/>
        <v>4.8</v>
      </c>
      <c r="K40" s="108"/>
    </row>
    <row r="41" spans="1:11" ht="24">
      <c r="A41" s="107"/>
      <c r="B41" s="120">
        <v>4</v>
      </c>
      <c r="C41" s="121" t="s">
        <v>726</v>
      </c>
      <c r="D41" s="122" t="s">
        <v>843</v>
      </c>
      <c r="E41" s="122" t="s">
        <v>28</v>
      </c>
      <c r="F41" s="137" t="s">
        <v>272</v>
      </c>
      <c r="G41" s="138"/>
      <c r="H41" s="123" t="s">
        <v>727</v>
      </c>
      <c r="I41" s="125">
        <v>2.58</v>
      </c>
      <c r="J41" s="126">
        <f t="shared" si="0"/>
        <v>10.32</v>
      </c>
      <c r="K41" s="108"/>
    </row>
    <row r="42" spans="1:11" ht="24">
      <c r="A42" s="107"/>
      <c r="B42" s="120">
        <v>4</v>
      </c>
      <c r="C42" s="121" t="s">
        <v>726</v>
      </c>
      <c r="D42" s="122" t="s">
        <v>844</v>
      </c>
      <c r="E42" s="122" t="s">
        <v>28</v>
      </c>
      <c r="F42" s="137" t="s">
        <v>728</v>
      </c>
      <c r="G42" s="138"/>
      <c r="H42" s="123" t="s">
        <v>727</v>
      </c>
      <c r="I42" s="125">
        <v>2.58</v>
      </c>
      <c r="J42" s="126">
        <f t="shared" si="0"/>
        <v>10.32</v>
      </c>
      <c r="K42" s="108"/>
    </row>
    <row r="43" spans="1:11" ht="24">
      <c r="A43" s="107"/>
      <c r="B43" s="120">
        <v>4</v>
      </c>
      <c r="C43" s="121" t="s">
        <v>729</v>
      </c>
      <c r="D43" s="122" t="s">
        <v>845</v>
      </c>
      <c r="E43" s="122" t="s">
        <v>28</v>
      </c>
      <c r="F43" s="137"/>
      <c r="G43" s="138"/>
      <c r="H43" s="123" t="s">
        <v>730</v>
      </c>
      <c r="I43" s="125">
        <v>1.2</v>
      </c>
      <c r="J43" s="126">
        <f t="shared" si="0"/>
        <v>4.8</v>
      </c>
      <c r="K43" s="108"/>
    </row>
    <row r="44" spans="1:11" ht="36">
      <c r="A44" s="107"/>
      <c r="B44" s="120">
        <v>2</v>
      </c>
      <c r="C44" s="121" t="s">
        <v>662</v>
      </c>
      <c r="D44" s="122" t="s">
        <v>846</v>
      </c>
      <c r="E44" s="122" t="s">
        <v>23</v>
      </c>
      <c r="F44" s="137" t="s">
        <v>107</v>
      </c>
      <c r="G44" s="138"/>
      <c r="H44" s="123" t="s">
        <v>731</v>
      </c>
      <c r="I44" s="125">
        <v>1.49</v>
      </c>
      <c r="J44" s="126">
        <f t="shared" si="0"/>
        <v>2.98</v>
      </c>
      <c r="K44" s="108"/>
    </row>
    <row r="45" spans="1:11" ht="36">
      <c r="A45" s="107"/>
      <c r="B45" s="120">
        <v>2</v>
      </c>
      <c r="C45" s="121" t="s">
        <v>662</v>
      </c>
      <c r="D45" s="122" t="s">
        <v>847</v>
      </c>
      <c r="E45" s="122" t="s">
        <v>23</v>
      </c>
      <c r="F45" s="137" t="s">
        <v>210</v>
      </c>
      <c r="G45" s="138"/>
      <c r="H45" s="123" t="s">
        <v>731</v>
      </c>
      <c r="I45" s="125">
        <v>1.49</v>
      </c>
      <c r="J45" s="126">
        <f t="shared" si="0"/>
        <v>2.98</v>
      </c>
      <c r="K45" s="108"/>
    </row>
    <row r="46" spans="1:11" ht="36">
      <c r="A46" s="107"/>
      <c r="B46" s="120">
        <v>2</v>
      </c>
      <c r="C46" s="121" t="s">
        <v>662</v>
      </c>
      <c r="D46" s="122" t="s">
        <v>848</v>
      </c>
      <c r="E46" s="122" t="s">
        <v>23</v>
      </c>
      <c r="F46" s="137" t="s">
        <v>213</v>
      </c>
      <c r="G46" s="138"/>
      <c r="H46" s="123" t="s">
        <v>731</v>
      </c>
      <c r="I46" s="125">
        <v>1.49</v>
      </c>
      <c r="J46" s="126">
        <f t="shared" si="0"/>
        <v>2.98</v>
      </c>
      <c r="K46" s="108"/>
    </row>
    <row r="47" spans="1:11" ht="36">
      <c r="A47" s="107"/>
      <c r="B47" s="120">
        <v>2</v>
      </c>
      <c r="C47" s="121" t="s">
        <v>662</v>
      </c>
      <c r="D47" s="122" t="s">
        <v>849</v>
      </c>
      <c r="E47" s="122" t="s">
        <v>23</v>
      </c>
      <c r="F47" s="137" t="s">
        <v>266</v>
      </c>
      <c r="G47" s="138"/>
      <c r="H47" s="123" t="s">
        <v>731</v>
      </c>
      <c r="I47" s="125">
        <v>1.49</v>
      </c>
      <c r="J47" s="126">
        <f t="shared" si="0"/>
        <v>2.98</v>
      </c>
      <c r="K47" s="108"/>
    </row>
    <row r="48" spans="1:11" ht="36">
      <c r="A48" s="107"/>
      <c r="B48" s="120">
        <v>2</v>
      </c>
      <c r="C48" s="121" t="s">
        <v>662</v>
      </c>
      <c r="D48" s="122" t="s">
        <v>850</v>
      </c>
      <c r="E48" s="122" t="s">
        <v>23</v>
      </c>
      <c r="F48" s="137" t="s">
        <v>268</v>
      </c>
      <c r="G48" s="138"/>
      <c r="H48" s="123" t="s">
        <v>731</v>
      </c>
      <c r="I48" s="125">
        <v>1.49</v>
      </c>
      <c r="J48" s="126">
        <f t="shared" si="0"/>
        <v>2.98</v>
      </c>
      <c r="K48" s="108"/>
    </row>
    <row r="49" spans="1:11" ht="36">
      <c r="A49" s="107"/>
      <c r="B49" s="120">
        <v>2</v>
      </c>
      <c r="C49" s="121" t="s">
        <v>662</v>
      </c>
      <c r="D49" s="122" t="s">
        <v>851</v>
      </c>
      <c r="E49" s="122" t="s">
        <v>23</v>
      </c>
      <c r="F49" s="137" t="s">
        <v>311</v>
      </c>
      <c r="G49" s="138"/>
      <c r="H49" s="123" t="s">
        <v>731</v>
      </c>
      <c r="I49" s="125">
        <v>1.49</v>
      </c>
      <c r="J49" s="126">
        <f t="shared" si="0"/>
        <v>2.98</v>
      </c>
      <c r="K49" s="108"/>
    </row>
    <row r="50" spans="1:11" ht="36">
      <c r="A50" s="107"/>
      <c r="B50" s="120">
        <v>10</v>
      </c>
      <c r="C50" s="121" t="s">
        <v>662</v>
      </c>
      <c r="D50" s="122" t="s">
        <v>852</v>
      </c>
      <c r="E50" s="122" t="s">
        <v>25</v>
      </c>
      <c r="F50" s="137" t="s">
        <v>107</v>
      </c>
      <c r="G50" s="138"/>
      <c r="H50" s="123" t="s">
        <v>731</v>
      </c>
      <c r="I50" s="125">
        <v>1.49</v>
      </c>
      <c r="J50" s="126">
        <f t="shared" si="0"/>
        <v>14.9</v>
      </c>
      <c r="K50" s="108"/>
    </row>
    <row r="51" spans="1:11" ht="36">
      <c r="A51" s="107"/>
      <c r="B51" s="120">
        <v>4</v>
      </c>
      <c r="C51" s="121" t="s">
        <v>662</v>
      </c>
      <c r="D51" s="122" t="s">
        <v>853</v>
      </c>
      <c r="E51" s="122" t="s">
        <v>25</v>
      </c>
      <c r="F51" s="137" t="s">
        <v>266</v>
      </c>
      <c r="G51" s="138"/>
      <c r="H51" s="123" t="s">
        <v>731</v>
      </c>
      <c r="I51" s="125">
        <v>1.49</v>
      </c>
      <c r="J51" s="126">
        <f t="shared" si="0"/>
        <v>5.96</v>
      </c>
      <c r="K51" s="108"/>
    </row>
    <row r="52" spans="1:11" ht="36">
      <c r="A52" s="107"/>
      <c r="B52" s="120">
        <v>4</v>
      </c>
      <c r="C52" s="121" t="s">
        <v>662</v>
      </c>
      <c r="D52" s="122" t="s">
        <v>854</v>
      </c>
      <c r="E52" s="122" t="s">
        <v>25</v>
      </c>
      <c r="F52" s="137" t="s">
        <v>310</v>
      </c>
      <c r="G52" s="138"/>
      <c r="H52" s="123" t="s">
        <v>731</v>
      </c>
      <c r="I52" s="125">
        <v>1.49</v>
      </c>
      <c r="J52" s="126">
        <f t="shared" si="0"/>
        <v>5.96</v>
      </c>
      <c r="K52" s="108"/>
    </row>
    <row r="53" spans="1:11" ht="36">
      <c r="A53" s="107"/>
      <c r="B53" s="120">
        <v>4</v>
      </c>
      <c r="C53" s="121" t="s">
        <v>662</v>
      </c>
      <c r="D53" s="122" t="s">
        <v>855</v>
      </c>
      <c r="E53" s="122" t="s">
        <v>25</v>
      </c>
      <c r="F53" s="137" t="s">
        <v>269</v>
      </c>
      <c r="G53" s="138"/>
      <c r="H53" s="123" t="s">
        <v>731</v>
      </c>
      <c r="I53" s="125">
        <v>1.49</v>
      </c>
      <c r="J53" s="126">
        <f t="shared" si="0"/>
        <v>5.96</v>
      </c>
      <c r="K53" s="108"/>
    </row>
    <row r="54" spans="1:11" ht="36">
      <c r="A54" s="107"/>
      <c r="B54" s="120">
        <v>4</v>
      </c>
      <c r="C54" s="121" t="s">
        <v>662</v>
      </c>
      <c r="D54" s="122" t="s">
        <v>856</v>
      </c>
      <c r="E54" s="122" t="s">
        <v>25</v>
      </c>
      <c r="F54" s="137" t="s">
        <v>270</v>
      </c>
      <c r="G54" s="138"/>
      <c r="H54" s="123" t="s">
        <v>731</v>
      </c>
      <c r="I54" s="125">
        <v>1.49</v>
      </c>
      <c r="J54" s="126">
        <f t="shared" ref="J54:J85" si="1">I54*B54</f>
        <v>5.96</v>
      </c>
      <c r="K54" s="108"/>
    </row>
    <row r="55" spans="1:11" ht="36">
      <c r="A55" s="107"/>
      <c r="B55" s="120">
        <v>4</v>
      </c>
      <c r="C55" s="121" t="s">
        <v>662</v>
      </c>
      <c r="D55" s="122" t="s">
        <v>857</v>
      </c>
      <c r="E55" s="122" t="s">
        <v>25</v>
      </c>
      <c r="F55" s="137" t="s">
        <v>311</v>
      </c>
      <c r="G55" s="138"/>
      <c r="H55" s="123" t="s">
        <v>731</v>
      </c>
      <c r="I55" s="125">
        <v>1.49</v>
      </c>
      <c r="J55" s="126">
        <f t="shared" si="1"/>
        <v>5.96</v>
      </c>
      <c r="K55" s="108"/>
    </row>
    <row r="56" spans="1:11" ht="36">
      <c r="A56" s="107"/>
      <c r="B56" s="120">
        <v>20</v>
      </c>
      <c r="C56" s="121" t="s">
        <v>662</v>
      </c>
      <c r="D56" s="122" t="s">
        <v>858</v>
      </c>
      <c r="E56" s="122" t="s">
        <v>26</v>
      </c>
      <c r="F56" s="137" t="s">
        <v>107</v>
      </c>
      <c r="G56" s="138"/>
      <c r="H56" s="123" t="s">
        <v>731</v>
      </c>
      <c r="I56" s="125">
        <v>1.49</v>
      </c>
      <c r="J56" s="126">
        <f t="shared" si="1"/>
        <v>29.8</v>
      </c>
      <c r="K56" s="108"/>
    </row>
    <row r="57" spans="1:11" ht="24">
      <c r="A57" s="107"/>
      <c r="B57" s="120">
        <v>20</v>
      </c>
      <c r="C57" s="121" t="s">
        <v>619</v>
      </c>
      <c r="D57" s="122" t="s">
        <v>859</v>
      </c>
      <c r="E57" s="122" t="s">
        <v>26</v>
      </c>
      <c r="F57" s="137" t="s">
        <v>107</v>
      </c>
      <c r="G57" s="138"/>
      <c r="H57" s="123" t="s">
        <v>621</v>
      </c>
      <c r="I57" s="125">
        <v>1.37</v>
      </c>
      <c r="J57" s="126">
        <f t="shared" si="1"/>
        <v>27.400000000000002</v>
      </c>
      <c r="K57" s="108"/>
    </row>
    <row r="58" spans="1:11" ht="24">
      <c r="A58" s="107"/>
      <c r="B58" s="120">
        <v>50</v>
      </c>
      <c r="C58" s="121" t="s">
        <v>732</v>
      </c>
      <c r="D58" s="122" t="s">
        <v>860</v>
      </c>
      <c r="E58" s="122" t="s">
        <v>25</v>
      </c>
      <c r="F58" s="137"/>
      <c r="G58" s="138"/>
      <c r="H58" s="123" t="s">
        <v>733</v>
      </c>
      <c r="I58" s="125">
        <v>0.28000000000000003</v>
      </c>
      <c r="J58" s="126">
        <f t="shared" si="1"/>
        <v>14.000000000000002</v>
      </c>
      <c r="K58" s="108"/>
    </row>
    <row r="59" spans="1:11" ht="24">
      <c r="A59" s="107"/>
      <c r="B59" s="120">
        <v>50</v>
      </c>
      <c r="C59" s="121" t="s">
        <v>732</v>
      </c>
      <c r="D59" s="122" t="s">
        <v>861</v>
      </c>
      <c r="E59" s="122" t="s">
        <v>26</v>
      </c>
      <c r="F59" s="137"/>
      <c r="G59" s="138"/>
      <c r="H59" s="123" t="s">
        <v>733</v>
      </c>
      <c r="I59" s="125">
        <v>0.28000000000000003</v>
      </c>
      <c r="J59" s="126">
        <f t="shared" si="1"/>
        <v>14.000000000000002</v>
      </c>
      <c r="K59" s="108"/>
    </row>
    <row r="60" spans="1:11" ht="24">
      <c r="A60" s="107"/>
      <c r="B60" s="120">
        <v>10</v>
      </c>
      <c r="C60" s="121" t="s">
        <v>734</v>
      </c>
      <c r="D60" s="122" t="s">
        <v>862</v>
      </c>
      <c r="E60" s="122" t="s">
        <v>23</v>
      </c>
      <c r="F60" s="137" t="s">
        <v>272</v>
      </c>
      <c r="G60" s="138"/>
      <c r="H60" s="123" t="s">
        <v>735</v>
      </c>
      <c r="I60" s="125">
        <v>1.02</v>
      </c>
      <c r="J60" s="126">
        <f t="shared" si="1"/>
        <v>10.199999999999999</v>
      </c>
      <c r="K60" s="108"/>
    </row>
    <row r="61" spans="1:11" ht="24">
      <c r="A61" s="107"/>
      <c r="B61" s="120">
        <v>10</v>
      </c>
      <c r="C61" s="121" t="s">
        <v>734</v>
      </c>
      <c r="D61" s="122" t="s">
        <v>863</v>
      </c>
      <c r="E61" s="122" t="s">
        <v>25</v>
      </c>
      <c r="F61" s="137" t="s">
        <v>272</v>
      </c>
      <c r="G61" s="138"/>
      <c r="H61" s="123" t="s">
        <v>735</v>
      </c>
      <c r="I61" s="125">
        <v>1.02</v>
      </c>
      <c r="J61" s="126">
        <f t="shared" si="1"/>
        <v>10.199999999999999</v>
      </c>
      <c r="K61" s="108"/>
    </row>
    <row r="62" spans="1:11" ht="24">
      <c r="A62" s="107"/>
      <c r="B62" s="120">
        <v>20</v>
      </c>
      <c r="C62" s="121" t="s">
        <v>734</v>
      </c>
      <c r="D62" s="122" t="s">
        <v>864</v>
      </c>
      <c r="E62" s="122" t="s">
        <v>26</v>
      </c>
      <c r="F62" s="137" t="s">
        <v>272</v>
      </c>
      <c r="G62" s="138"/>
      <c r="H62" s="123" t="s">
        <v>735</v>
      </c>
      <c r="I62" s="125">
        <v>1.02</v>
      </c>
      <c r="J62" s="126">
        <f t="shared" si="1"/>
        <v>20.399999999999999</v>
      </c>
      <c r="K62" s="108"/>
    </row>
    <row r="63" spans="1:11" ht="36">
      <c r="A63" s="107"/>
      <c r="B63" s="120">
        <v>20</v>
      </c>
      <c r="C63" s="121" t="s">
        <v>736</v>
      </c>
      <c r="D63" s="122" t="s">
        <v>865</v>
      </c>
      <c r="E63" s="122" t="s">
        <v>737</v>
      </c>
      <c r="F63" s="137"/>
      <c r="G63" s="138"/>
      <c r="H63" s="123" t="s">
        <v>819</v>
      </c>
      <c r="I63" s="125">
        <v>2.2400000000000002</v>
      </c>
      <c r="J63" s="126">
        <f t="shared" si="1"/>
        <v>44.800000000000004</v>
      </c>
      <c r="K63" s="108"/>
    </row>
    <row r="64" spans="1:11" ht="36">
      <c r="A64" s="107"/>
      <c r="B64" s="120">
        <v>5</v>
      </c>
      <c r="C64" s="121" t="s">
        <v>736</v>
      </c>
      <c r="D64" s="122" t="s">
        <v>866</v>
      </c>
      <c r="E64" s="122" t="s">
        <v>738</v>
      </c>
      <c r="F64" s="137"/>
      <c r="G64" s="138"/>
      <c r="H64" s="123" t="s">
        <v>819</v>
      </c>
      <c r="I64" s="125">
        <v>2.2400000000000002</v>
      </c>
      <c r="J64" s="126">
        <f t="shared" si="1"/>
        <v>11.200000000000001</v>
      </c>
      <c r="K64" s="108"/>
    </row>
    <row r="65" spans="1:11" ht="24">
      <c r="A65" s="107"/>
      <c r="B65" s="120">
        <v>100</v>
      </c>
      <c r="C65" s="121" t="s">
        <v>739</v>
      </c>
      <c r="D65" s="122" t="s">
        <v>867</v>
      </c>
      <c r="E65" s="122" t="s">
        <v>25</v>
      </c>
      <c r="F65" s="137"/>
      <c r="G65" s="138"/>
      <c r="H65" s="123" t="s">
        <v>740</v>
      </c>
      <c r="I65" s="125">
        <v>0.42</v>
      </c>
      <c r="J65" s="126">
        <f t="shared" si="1"/>
        <v>42</v>
      </c>
      <c r="K65" s="108"/>
    </row>
    <row r="66" spans="1:11" ht="24">
      <c r="A66" s="107"/>
      <c r="B66" s="120">
        <v>100</v>
      </c>
      <c r="C66" s="121" t="s">
        <v>739</v>
      </c>
      <c r="D66" s="122" t="s">
        <v>868</v>
      </c>
      <c r="E66" s="122" t="s">
        <v>26</v>
      </c>
      <c r="F66" s="137"/>
      <c r="G66" s="138"/>
      <c r="H66" s="123" t="s">
        <v>740</v>
      </c>
      <c r="I66" s="125">
        <v>0.42</v>
      </c>
      <c r="J66" s="126">
        <f t="shared" si="1"/>
        <v>42</v>
      </c>
      <c r="K66" s="108"/>
    </row>
    <row r="67" spans="1:11" ht="24">
      <c r="A67" s="107"/>
      <c r="B67" s="120">
        <v>20</v>
      </c>
      <c r="C67" s="121" t="s">
        <v>741</v>
      </c>
      <c r="D67" s="122" t="s">
        <v>869</v>
      </c>
      <c r="E67" s="122" t="s">
        <v>25</v>
      </c>
      <c r="F67" s="137" t="s">
        <v>272</v>
      </c>
      <c r="G67" s="138"/>
      <c r="H67" s="123" t="s">
        <v>742</v>
      </c>
      <c r="I67" s="125">
        <v>1.02</v>
      </c>
      <c r="J67" s="126">
        <f t="shared" si="1"/>
        <v>20.399999999999999</v>
      </c>
      <c r="K67" s="108"/>
    </row>
    <row r="68" spans="1:11" ht="24">
      <c r="A68" s="107"/>
      <c r="B68" s="120">
        <v>20</v>
      </c>
      <c r="C68" s="121" t="s">
        <v>741</v>
      </c>
      <c r="D68" s="122" t="s">
        <v>870</v>
      </c>
      <c r="E68" s="122" t="s">
        <v>26</v>
      </c>
      <c r="F68" s="137" t="s">
        <v>272</v>
      </c>
      <c r="G68" s="138"/>
      <c r="H68" s="123" t="s">
        <v>742</v>
      </c>
      <c r="I68" s="125">
        <v>1.02</v>
      </c>
      <c r="J68" s="126">
        <f t="shared" si="1"/>
        <v>20.399999999999999</v>
      </c>
      <c r="K68" s="108"/>
    </row>
    <row r="69" spans="1:11" ht="24">
      <c r="A69" s="107"/>
      <c r="B69" s="120">
        <v>10</v>
      </c>
      <c r="C69" s="121" t="s">
        <v>743</v>
      </c>
      <c r="D69" s="122" t="s">
        <v>871</v>
      </c>
      <c r="E69" s="122" t="s">
        <v>25</v>
      </c>
      <c r="F69" s="137" t="s">
        <v>737</v>
      </c>
      <c r="G69" s="138"/>
      <c r="H69" s="123" t="s">
        <v>744</v>
      </c>
      <c r="I69" s="125">
        <v>4.92</v>
      </c>
      <c r="J69" s="126">
        <f t="shared" si="1"/>
        <v>49.2</v>
      </c>
      <c r="K69" s="108"/>
    </row>
    <row r="70" spans="1:11" ht="24">
      <c r="A70" s="107"/>
      <c r="B70" s="120">
        <v>10</v>
      </c>
      <c r="C70" s="121" t="s">
        <v>743</v>
      </c>
      <c r="D70" s="122" t="s">
        <v>872</v>
      </c>
      <c r="E70" s="122" t="s">
        <v>26</v>
      </c>
      <c r="F70" s="137" t="s">
        <v>737</v>
      </c>
      <c r="G70" s="138"/>
      <c r="H70" s="123" t="s">
        <v>744</v>
      </c>
      <c r="I70" s="125">
        <v>4.92</v>
      </c>
      <c r="J70" s="126">
        <f t="shared" si="1"/>
        <v>49.2</v>
      </c>
      <c r="K70" s="108"/>
    </row>
    <row r="71" spans="1:11">
      <c r="A71" s="107"/>
      <c r="B71" s="120">
        <v>100</v>
      </c>
      <c r="C71" s="121" t="s">
        <v>656</v>
      </c>
      <c r="D71" s="122" t="s">
        <v>873</v>
      </c>
      <c r="E71" s="122" t="s">
        <v>25</v>
      </c>
      <c r="F71" s="137"/>
      <c r="G71" s="138"/>
      <c r="H71" s="123" t="s">
        <v>658</v>
      </c>
      <c r="I71" s="125">
        <v>0.28999999999999998</v>
      </c>
      <c r="J71" s="126">
        <f t="shared" si="1"/>
        <v>28.999999999999996</v>
      </c>
      <c r="K71" s="108"/>
    </row>
    <row r="72" spans="1:11">
      <c r="A72" s="107"/>
      <c r="B72" s="120">
        <v>200</v>
      </c>
      <c r="C72" s="121" t="s">
        <v>656</v>
      </c>
      <c r="D72" s="122" t="s">
        <v>874</v>
      </c>
      <c r="E72" s="122" t="s">
        <v>67</v>
      </c>
      <c r="F72" s="137"/>
      <c r="G72" s="138"/>
      <c r="H72" s="123" t="s">
        <v>658</v>
      </c>
      <c r="I72" s="125">
        <v>0.28999999999999998</v>
      </c>
      <c r="J72" s="126">
        <f t="shared" si="1"/>
        <v>57.999999999999993</v>
      </c>
      <c r="K72" s="108"/>
    </row>
    <row r="73" spans="1:11">
      <c r="A73" s="107"/>
      <c r="B73" s="120">
        <v>200</v>
      </c>
      <c r="C73" s="121" t="s">
        <v>656</v>
      </c>
      <c r="D73" s="122" t="s">
        <v>875</v>
      </c>
      <c r="E73" s="122" t="s">
        <v>26</v>
      </c>
      <c r="F73" s="137"/>
      <c r="G73" s="138"/>
      <c r="H73" s="123" t="s">
        <v>658</v>
      </c>
      <c r="I73" s="125">
        <v>0.28999999999999998</v>
      </c>
      <c r="J73" s="126">
        <f t="shared" si="1"/>
        <v>57.999999999999993</v>
      </c>
      <c r="K73" s="108"/>
    </row>
    <row r="74" spans="1:11" ht="24">
      <c r="A74" s="107"/>
      <c r="B74" s="120">
        <v>50</v>
      </c>
      <c r="C74" s="121" t="s">
        <v>745</v>
      </c>
      <c r="D74" s="122" t="s">
        <v>876</v>
      </c>
      <c r="E74" s="122" t="s">
        <v>26</v>
      </c>
      <c r="F74" s="137" t="s">
        <v>272</v>
      </c>
      <c r="G74" s="138"/>
      <c r="H74" s="123" t="s">
        <v>746</v>
      </c>
      <c r="I74" s="125">
        <v>1.02</v>
      </c>
      <c r="J74" s="126">
        <f t="shared" si="1"/>
        <v>51</v>
      </c>
      <c r="K74" s="108"/>
    </row>
    <row r="75" spans="1:11" ht="24">
      <c r="A75" s="107"/>
      <c r="B75" s="120">
        <v>20</v>
      </c>
      <c r="C75" s="121" t="s">
        <v>745</v>
      </c>
      <c r="D75" s="122" t="s">
        <v>877</v>
      </c>
      <c r="E75" s="122" t="s">
        <v>90</v>
      </c>
      <c r="F75" s="137" t="s">
        <v>272</v>
      </c>
      <c r="G75" s="138"/>
      <c r="H75" s="123" t="s">
        <v>746</v>
      </c>
      <c r="I75" s="125">
        <v>1.02</v>
      </c>
      <c r="J75" s="126">
        <f t="shared" si="1"/>
        <v>20.399999999999999</v>
      </c>
      <c r="K75" s="108"/>
    </row>
    <row r="76" spans="1:11" ht="24">
      <c r="A76" s="107"/>
      <c r="B76" s="120">
        <v>20</v>
      </c>
      <c r="C76" s="121" t="s">
        <v>747</v>
      </c>
      <c r="D76" s="122" t="s">
        <v>878</v>
      </c>
      <c r="E76" s="122" t="s">
        <v>107</v>
      </c>
      <c r="F76" s="137"/>
      <c r="G76" s="138"/>
      <c r="H76" s="123" t="s">
        <v>748</v>
      </c>
      <c r="I76" s="125">
        <v>2.93</v>
      </c>
      <c r="J76" s="126">
        <f t="shared" si="1"/>
        <v>58.6</v>
      </c>
      <c r="K76" s="108"/>
    </row>
    <row r="77" spans="1:11" ht="24">
      <c r="A77" s="107"/>
      <c r="B77" s="120">
        <v>20</v>
      </c>
      <c r="C77" s="121" t="s">
        <v>65</v>
      </c>
      <c r="D77" s="122" t="s">
        <v>879</v>
      </c>
      <c r="E77" s="122" t="s">
        <v>25</v>
      </c>
      <c r="F77" s="137"/>
      <c r="G77" s="138"/>
      <c r="H77" s="123" t="s">
        <v>749</v>
      </c>
      <c r="I77" s="125">
        <v>2.76</v>
      </c>
      <c r="J77" s="126">
        <f t="shared" si="1"/>
        <v>55.199999999999996</v>
      </c>
      <c r="K77" s="108"/>
    </row>
    <row r="78" spans="1:11" ht="24">
      <c r="A78" s="107"/>
      <c r="B78" s="120">
        <v>50</v>
      </c>
      <c r="C78" s="121" t="s">
        <v>65</v>
      </c>
      <c r="D78" s="122" t="s">
        <v>880</v>
      </c>
      <c r="E78" s="122" t="s">
        <v>67</v>
      </c>
      <c r="F78" s="137"/>
      <c r="G78" s="138"/>
      <c r="H78" s="123" t="s">
        <v>749</v>
      </c>
      <c r="I78" s="125">
        <v>2.76</v>
      </c>
      <c r="J78" s="126">
        <f t="shared" si="1"/>
        <v>138</v>
      </c>
      <c r="K78" s="108"/>
    </row>
    <row r="79" spans="1:11" ht="24">
      <c r="A79" s="107"/>
      <c r="B79" s="120">
        <v>50</v>
      </c>
      <c r="C79" s="121" t="s">
        <v>65</v>
      </c>
      <c r="D79" s="122" t="s">
        <v>881</v>
      </c>
      <c r="E79" s="122" t="s">
        <v>26</v>
      </c>
      <c r="F79" s="137"/>
      <c r="G79" s="138"/>
      <c r="H79" s="123" t="s">
        <v>749</v>
      </c>
      <c r="I79" s="125">
        <v>2.76</v>
      </c>
      <c r="J79" s="126">
        <f t="shared" si="1"/>
        <v>138</v>
      </c>
      <c r="K79" s="108"/>
    </row>
    <row r="80" spans="1:11" ht="24">
      <c r="A80" s="107"/>
      <c r="B80" s="120">
        <v>10</v>
      </c>
      <c r="C80" s="121" t="s">
        <v>65</v>
      </c>
      <c r="D80" s="122" t="s">
        <v>882</v>
      </c>
      <c r="E80" s="122" t="s">
        <v>93</v>
      </c>
      <c r="F80" s="137"/>
      <c r="G80" s="138"/>
      <c r="H80" s="123" t="s">
        <v>749</v>
      </c>
      <c r="I80" s="125">
        <v>2.76</v>
      </c>
      <c r="J80" s="126">
        <f t="shared" si="1"/>
        <v>27.599999999999998</v>
      </c>
      <c r="K80" s="108"/>
    </row>
    <row r="81" spans="1:11" ht="24">
      <c r="A81" s="107"/>
      <c r="B81" s="120">
        <v>15</v>
      </c>
      <c r="C81" s="121" t="s">
        <v>750</v>
      </c>
      <c r="D81" s="122" t="s">
        <v>883</v>
      </c>
      <c r="E81" s="122" t="s">
        <v>651</v>
      </c>
      <c r="F81" s="137"/>
      <c r="G81" s="138"/>
      <c r="H81" s="123" t="s">
        <v>751</v>
      </c>
      <c r="I81" s="125">
        <v>3.62</v>
      </c>
      <c r="J81" s="126">
        <f t="shared" si="1"/>
        <v>54.300000000000004</v>
      </c>
      <c r="K81" s="108"/>
    </row>
    <row r="82" spans="1:11" ht="24">
      <c r="A82" s="107"/>
      <c r="B82" s="120">
        <v>20</v>
      </c>
      <c r="C82" s="121" t="s">
        <v>750</v>
      </c>
      <c r="D82" s="122" t="s">
        <v>884</v>
      </c>
      <c r="E82" s="122" t="s">
        <v>25</v>
      </c>
      <c r="F82" s="137"/>
      <c r="G82" s="138"/>
      <c r="H82" s="123" t="s">
        <v>751</v>
      </c>
      <c r="I82" s="125">
        <v>3.62</v>
      </c>
      <c r="J82" s="126">
        <f t="shared" si="1"/>
        <v>72.400000000000006</v>
      </c>
      <c r="K82" s="108"/>
    </row>
    <row r="83" spans="1:11" ht="24">
      <c r="A83" s="107"/>
      <c r="B83" s="120">
        <v>20</v>
      </c>
      <c r="C83" s="121" t="s">
        <v>750</v>
      </c>
      <c r="D83" s="122" t="s">
        <v>885</v>
      </c>
      <c r="E83" s="122" t="s">
        <v>67</v>
      </c>
      <c r="F83" s="137"/>
      <c r="G83" s="138"/>
      <c r="H83" s="123" t="s">
        <v>751</v>
      </c>
      <c r="I83" s="125">
        <v>3.62</v>
      </c>
      <c r="J83" s="126">
        <f t="shared" si="1"/>
        <v>72.400000000000006</v>
      </c>
      <c r="K83" s="108"/>
    </row>
    <row r="84" spans="1:11" ht="24">
      <c r="A84" s="107"/>
      <c r="B84" s="120">
        <v>5</v>
      </c>
      <c r="C84" s="121" t="s">
        <v>68</v>
      </c>
      <c r="D84" s="122" t="s">
        <v>886</v>
      </c>
      <c r="E84" s="122" t="s">
        <v>752</v>
      </c>
      <c r="F84" s="137" t="s">
        <v>272</v>
      </c>
      <c r="G84" s="138"/>
      <c r="H84" s="123" t="s">
        <v>753</v>
      </c>
      <c r="I84" s="125">
        <v>3.36</v>
      </c>
      <c r="J84" s="126">
        <f t="shared" si="1"/>
        <v>16.8</v>
      </c>
      <c r="K84" s="108"/>
    </row>
    <row r="85" spans="1:11" ht="24">
      <c r="A85" s="107"/>
      <c r="B85" s="120">
        <v>10</v>
      </c>
      <c r="C85" s="121" t="s">
        <v>68</v>
      </c>
      <c r="D85" s="122" t="s">
        <v>887</v>
      </c>
      <c r="E85" s="122" t="s">
        <v>23</v>
      </c>
      <c r="F85" s="137" t="s">
        <v>272</v>
      </c>
      <c r="G85" s="138"/>
      <c r="H85" s="123" t="s">
        <v>753</v>
      </c>
      <c r="I85" s="125">
        <v>3.36</v>
      </c>
      <c r="J85" s="126">
        <f t="shared" si="1"/>
        <v>33.6</v>
      </c>
      <c r="K85" s="108"/>
    </row>
    <row r="86" spans="1:11" ht="24">
      <c r="A86" s="107"/>
      <c r="B86" s="120">
        <v>10</v>
      </c>
      <c r="C86" s="121" t="s">
        <v>68</v>
      </c>
      <c r="D86" s="122" t="s">
        <v>888</v>
      </c>
      <c r="E86" s="122" t="s">
        <v>651</v>
      </c>
      <c r="F86" s="137" t="s">
        <v>272</v>
      </c>
      <c r="G86" s="138"/>
      <c r="H86" s="123" t="s">
        <v>753</v>
      </c>
      <c r="I86" s="125">
        <v>3.36</v>
      </c>
      <c r="J86" s="126">
        <f t="shared" ref="J86:J117" si="2">I86*B86</f>
        <v>33.6</v>
      </c>
      <c r="K86" s="108"/>
    </row>
    <row r="87" spans="1:11" ht="24">
      <c r="A87" s="107"/>
      <c r="B87" s="120">
        <v>20</v>
      </c>
      <c r="C87" s="121" t="s">
        <v>68</v>
      </c>
      <c r="D87" s="122" t="s">
        <v>889</v>
      </c>
      <c r="E87" s="122" t="s">
        <v>25</v>
      </c>
      <c r="F87" s="137" t="s">
        <v>272</v>
      </c>
      <c r="G87" s="138"/>
      <c r="H87" s="123" t="s">
        <v>753</v>
      </c>
      <c r="I87" s="125">
        <v>3.36</v>
      </c>
      <c r="J87" s="126">
        <f t="shared" si="2"/>
        <v>67.2</v>
      </c>
      <c r="K87" s="108"/>
    </row>
    <row r="88" spans="1:11" ht="24">
      <c r="A88" s="107"/>
      <c r="B88" s="120">
        <v>10</v>
      </c>
      <c r="C88" s="121" t="s">
        <v>68</v>
      </c>
      <c r="D88" s="122" t="s">
        <v>890</v>
      </c>
      <c r="E88" s="122" t="s">
        <v>25</v>
      </c>
      <c r="F88" s="137" t="s">
        <v>728</v>
      </c>
      <c r="G88" s="138"/>
      <c r="H88" s="123" t="s">
        <v>753</v>
      </c>
      <c r="I88" s="125">
        <v>3.36</v>
      </c>
      <c r="J88" s="126">
        <f t="shared" si="2"/>
        <v>33.6</v>
      </c>
      <c r="K88" s="108"/>
    </row>
    <row r="89" spans="1:11" ht="24">
      <c r="A89" s="107"/>
      <c r="B89" s="120">
        <v>50</v>
      </c>
      <c r="C89" s="121" t="s">
        <v>68</v>
      </c>
      <c r="D89" s="122" t="s">
        <v>891</v>
      </c>
      <c r="E89" s="122" t="s">
        <v>67</v>
      </c>
      <c r="F89" s="137" t="s">
        <v>272</v>
      </c>
      <c r="G89" s="138"/>
      <c r="H89" s="123" t="s">
        <v>753</v>
      </c>
      <c r="I89" s="125">
        <v>3.36</v>
      </c>
      <c r="J89" s="126">
        <f t="shared" si="2"/>
        <v>168</v>
      </c>
      <c r="K89" s="108"/>
    </row>
    <row r="90" spans="1:11" ht="24">
      <c r="A90" s="107"/>
      <c r="B90" s="120">
        <v>40</v>
      </c>
      <c r="C90" s="121" t="s">
        <v>68</v>
      </c>
      <c r="D90" s="122" t="s">
        <v>892</v>
      </c>
      <c r="E90" s="122" t="s">
        <v>26</v>
      </c>
      <c r="F90" s="137" t="s">
        <v>272</v>
      </c>
      <c r="G90" s="138"/>
      <c r="H90" s="123" t="s">
        <v>753</v>
      </c>
      <c r="I90" s="125">
        <v>3.36</v>
      </c>
      <c r="J90" s="126">
        <f t="shared" si="2"/>
        <v>134.4</v>
      </c>
      <c r="K90" s="108"/>
    </row>
    <row r="91" spans="1:11" ht="24">
      <c r="A91" s="107"/>
      <c r="B91" s="120">
        <v>5</v>
      </c>
      <c r="C91" s="121" t="s">
        <v>68</v>
      </c>
      <c r="D91" s="122" t="s">
        <v>893</v>
      </c>
      <c r="E91" s="122" t="s">
        <v>90</v>
      </c>
      <c r="F91" s="137" t="s">
        <v>272</v>
      </c>
      <c r="G91" s="138"/>
      <c r="H91" s="123" t="s">
        <v>753</v>
      </c>
      <c r="I91" s="125">
        <v>3.36</v>
      </c>
      <c r="J91" s="126">
        <f t="shared" si="2"/>
        <v>16.8</v>
      </c>
      <c r="K91" s="108"/>
    </row>
    <row r="92" spans="1:11" ht="24">
      <c r="A92" s="107"/>
      <c r="B92" s="120">
        <v>5</v>
      </c>
      <c r="C92" s="121" t="s">
        <v>68</v>
      </c>
      <c r="D92" s="122" t="s">
        <v>894</v>
      </c>
      <c r="E92" s="122" t="s">
        <v>27</v>
      </c>
      <c r="F92" s="137" t="s">
        <v>273</v>
      </c>
      <c r="G92" s="138"/>
      <c r="H92" s="123" t="s">
        <v>753</v>
      </c>
      <c r="I92" s="125">
        <v>3.36</v>
      </c>
      <c r="J92" s="126">
        <f t="shared" si="2"/>
        <v>16.8</v>
      </c>
      <c r="K92" s="108"/>
    </row>
    <row r="93" spans="1:11" ht="24">
      <c r="A93" s="107"/>
      <c r="B93" s="120">
        <v>10</v>
      </c>
      <c r="C93" s="121" t="s">
        <v>68</v>
      </c>
      <c r="D93" s="122" t="s">
        <v>895</v>
      </c>
      <c r="E93" s="122" t="s">
        <v>27</v>
      </c>
      <c r="F93" s="137" t="s">
        <v>272</v>
      </c>
      <c r="G93" s="138"/>
      <c r="H93" s="123" t="s">
        <v>753</v>
      </c>
      <c r="I93" s="125">
        <v>3.36</v>
      </c>
      <c r="J93" s="126">
        <f t="shared" si="2"/>
        <v>33.6</v>
      </c>
      <c r="K93" s="108"/>
    </row>
    <row r="94" spans="1:11" ht="24">
      <c r="A94" s="107"/>
      <c r="B94" s="120">
        <v>5</v>
      </c>
      <c r="C94" s="121" t="s">
        <v>68</v>
      </c>
      <c r="D94" s="122" t="s">
        <v>896</v>
      </c>
      <c r="E94" s="122" t="s">
        <v>27</v>
      </c>
      <c r="F94" s="137" t="s">
        <v>728</v>
      </c>
      <c r="G94" s="138"/>
      <c r="H94" s="123" t="s">
        <v>753</v>
      </c>
      <c r="I94" s="125">
        <v>3.36</v>
      </c>
      <c r="J94" s="126">
        <f t="shared" si="2"/>
        <v>16.8</v>
      </c>
      <c r="K94" s="108"/>
    </row>
    <row r="95" spans="1:11" ht="24">
      <c r="A95" s="107"/>
      <c r="B95" s="120">
        <v>5</v>
      </c>
      <c r="C95" s="121" t="s">
        <v>68</v>
      </c>
      <c r="D95" s="122" t="s">
        <v>897</v>
      </c>
      <c r="E95" s="122" t="s">
        <v>93</v>
      </c>
      <c r="F95" s="137" t="s">
        <v>272</v>
      </c>
      <c r="G95" s="138"/>
      <c r="H95" s="123" t="s">
        <v>753</v>
      </c>
      <c r="I95" s="125">
        <v>3.36</v>
      </c>
      <c r="J95" s="126">
        <f t="shared" si="2"/>
        <v>16.8</v>
      </c>
      <c r="K95" s="108"/>
    </row>
    <row r="96" spans="1:11" ht="24">
      <c r="A96" s="107"/>
      <c r="B96" s="120">
        <v>10</v>
      </c>
      <c r="C96" s="121" t="s">
        <v>473</v>
      </c>
      <c r="D96" s="122" t="s">
        <v>898</v>
      </c>
      <c r="E96" s="122" t="s">
        <v>23</v>
      </c>
      <c r="F96" s="137" t="s">
        <v>673</v>
      </c>
      <c r="G96" s="138"/>
      <c r="H96" s="123" t="s">
        <v>475</v>
      </c>
      <c r="I96" s="125">
        <v>3.88</v>
      </c>
      <c r="J96" s="126">
        <f t="shared" si="2"/>
        <v>38.799999999999997</v>
      </c>
      <c r="K96" s="108"/>
    </row>
    <row r="97" spans="1:11" ht="24">
      <c r="A97" s="107"/>
      <c r="B97" s="120">
        <v>10</v>
      </c>
      <c r="C97" s="121" t="s">
        <v>473</v>
      </c>
      <c r="D97" s="122" t="s">
        <v>899</v>
      </c>
      <c r="E97" s="122" t="s">
        <v>651</v>
      </c>
      <c r="F97" s="137" t="s">
        <v>673</v>
      </c>
      <c r="G97" s="138"/>
      <c r="H97" s="123" t="s">
        <v>475</v>
      </c>
      <c r="I97" s="125">
        <v>3.88</v>
      </c>
      <c r="J97" s="126">
        <f t="shared" si="2"/>
        <v>38.799999999999997</v>
      </c>
      <c r="K97" s="108"/>
    </row>
    <row r="98" spans="1:11" ht="24">
      <c r="A98" s="107"/>
      <c r="B98" s="120">
        <v>15</v>
      </c>
      <c r="C98" s="121" t="s">
        <v>473</v>
      </c>
      <c r="D98" s="122" t="s">
        <v>900</v>
      </c>
      <c r="E98" s="122" t="s">
        <v>651</v>
      </c>
      <c r="F98" s="137" t="s">
        <v>272</v>
      </c>
      <c r="G98" s="138"/>
      <c r="H98" s="123" t="s">
        <v>475</v>
      </c>
      <c r="I98" s="125">
        <v>3.88</v>
      </c>
      <c r="J98" s="126">
        <f t="shared" si="2"/>
        <v>58.199999999999996</v>
      </c>
      <c r="K98" s="108"/>
    </row>
    <row r="99" spans="1:11" ht="24">
      <c r="A99" s="107"/>
      <c r="B99" s="120">
        <v>10</v>
      </c>
      <c r="C99" s="121" t="s">
        <v>473</v>
      </c>
      <c r="D99" s="122" t="s">
        <v>901</v>
      </c>
      <c r="E99" s="122" t="s">
        <v>651</v>
      </c>
      <c r="F99" s="137" t="s">
        <v>728</v>
      </c>
      <c r="G99" s="138"/>
      <c r="H99" s="123" t="s">
        <v>475</v>
      </c>
      <c r="I99" s="125">
        <v>3.88</v>
      </c>
      <c r="J99" s="126">
        <f t="shared" si="2"/>
        <v>38.799999999999997</v>
      </c>
      <c r="K99" s="108"/>
    </row>
    <row r="100" spans="1:11" ht="24">
      <c r="A100" s="107"/>
      <c r="B100" s="120">
        <v>10</v>
      </c>
      <c r="C100" s="121" t="s">
        <v>473</v>
      </c>
      <c r="D100" s="122" t="s">
        <v>902</v>
      </c>
      <c r="E100" s="122" t="s">
        <v>25</v>
      </c>
      <c r="F100" s="137" t="s">
        <v>728</v>
      </c>
      <c r="G100" s="138"/>
      <c r="H100" s="123" t="s">
        <v>475</v>
      </c>
      <c r="I100" s="125">
        <v>3.88</v>
      </c>
      <c r="J100" s="126">
        <f t="shared" si="2"/>
        <v>38.799999999999997</v>
      </c>
      <c r="K100" s="108"/>
    </row>
    <row r="101" spans="1:11" ht="24">
      <c r="A101" s="107"/>
      <c r="B101" s="120">
        <v>20</v>
      </c>
      <c r="C101" s="121" t="s">
        <v>473</v>
      </c>
      <c r="D101" s="122" t="s">
        <v>903</v>
      </c>
      <c r="E101" s="122" t="s">
        <v>67</v>
      </c>
      <c r="F101" s="137" t="s">
        <v>272</v>
      </c>
      <c r="G101" s="138"/>
      <c r="H101" s="123" t="s">
        <v>475</v>
      </c>
      <c r="I101" s="125">
        <v>3.88</v>
      </c>
      <c r="J101" s="126">
        <f t="shared" si="2"/>
        <v>77.599999999999994</v>
      </c>
      <c r="K101" s="108"/>
    </row>
    <row r="102" spans="1:11" ht="24">
      <c r="A102" s="107"/>
      <c r="B102" s="120">
        <v>10</v>
      </c>
      <c r="C102" s="121" t="s">
        <v>473</v>
      </c>
      <c r="D102" s="122" t="s">
        <v>904</v>
      </c>
      <c r="E102" s="122" t="s">
        <v>26</v>
      </c>
      <c r="F102" s="137" t="s">
        <v>728</v>
      </c>
      <c r="G102" s="138"/>
      <c r="H102" s="123" t="s">
        <v>475</v>
      </c>
      <c r="I102" s="125">
        <v>3.88</v>
      </c>
      <c r="J102" s="126">
        <f t="shared" si="2"/>
        <v>38.799999999999997</v>
      </c>
      <c r="K102" s="108"/>
    </row>
    <row r="103" spans="1:11" ht="24">
      <c r="A103" s="107"/>
      <c r="B103" s="120">
        <v>20</v>
      </c>
      <c r="C103" s="121" t="s">
        <v>473</v>
      </c>
      <c r="D103" s="122" t="s">
        <v>905</v>
      </c>
      <c r="E103" s="122" t="s">
        <v>294</v>
      </c>
      <c r="F103" s="137" t="s">
        <v>272</v>
      </c>
      <c r="G103" s="138"/>
      <c r="H103" s="123" t="s">
        <v>475</v>
      </c>
      <c r="I103" s="125">
        <v>3.88</v>
      </c>
      <c r="J103" s="126">
        <f t="shared" si="2"/>
        <v>77.599999999999994</v>
      </c>
      <c r="K103" s="108"/>
    </row>
    <row r="104" spans="1:11" ht="24">
      <c r="A104" s="107"/>
      <c r="B104" s="120">
        <v>20</v>
      </c>
      <c r="C104" s="121" t="s">
        <v>473</v>
      </c>
      <c r="D104" s="122" t="s">
        <v>906</v>
      </c>
      <c r="E104" s="122" t="s">
        <v>314</v>
      </c>
      <c r="F104" s="137" t="s">
        <v>272</v>
      </c>
      <c r="G104" s="138"/>
      <c r="H104" s="123" t="s">
        <v>475</v>
      </c>
      <c r="I104" s="125">
        <v>3.88</v>
      </c>
      <c r="J104" s="126">
        <f t="shared" si="2"/>
        <v>77.599999999999994</v>
      </c>
      <c r="K104" s="108"/>
    </row>
    <row r="105" spans="1:11" ht="24">
      <c r="A105" s="107"/>
      <c r="B105" s="120">
        <v>20</v>
      </c>
      <c r="C105" s="121" t="s">
        <v>754</v>
      </c>
      <c r="D105" s="122" t="s">
        <v>907</v>
      </c>
      <c r="E105" s="122" t="s">
        <v>107</v>
      </c>
      <c r="F105" s="137" t="s">
        <v>26</v>
      </c>
      <c r="G105" s="138"/>
      <c r="H105" s="123" t="s">
        <v>755</v>
      </c>
      <c r="I105" s="125">
        <v>3.8</v>
      </c>
      <c r="J105" s="126">
        <f t="shared" si="2"/>
        <v>76</v>
      </c>
      <c r="K105" s="108"/>
    </row>
    <row r="106" spans="1:11" ht="36">
      <c r="A106" s="107"/>
      <c r="B106" s="120">
        <v>4</v>
      </c>
      <c r="C106" s="121" t="s">
        <v>756</v>
      </c>
      <c r="D106" s="122" t="s">
        <v>908</v>
      </c>
      <c r="E106" s="122" t="s">
        <v>27</v>
      </c>
      <c r="F106" s="137" t="s">
        <v>107</v>
      </c>
      <c r="G106" s="138"/>
      <c r="H106" s="123" t="s">
        <v>757</v>
      </c>
      <c r="I106" s="125">
        <v>5.84</v>
      </c>
      <c r="J106" s="126">
        <f t="shared" si="2"/>
        <v>23.36</v>
      </c>
      <c r="K106" s="108"/>
    </row>
    <row r="107" spans="1:11" ht="36">
      <c r="A107" s="107"/>
      <c r="B107" s="120">
        <v>4</v>
      </c>
      <c r="C107" s="121" t="s">
        <v>756</v>
      </c>
      <c r="D107" s="122" t="s">
        <v>909</v>
      </c>
      <c r="E107" s="122" t="s">
        <v>28</v>
      </c>
      <c r="F107" s="137" t="s">
        <v>213</v>
      </c>
      <c r="G107" s="138"/>
      <c r="H107" s="123" t="s">
        <v>757</v>
      </c>
      <c r="I107" s="125">
        <v>5.84</v>
      </c>
      <c r="J107" s="126">
        <f t="shared" si="2"/>
        <v>23.36</v>
      </c>
      <c r="K107" s="108"/>
    </row>
    <row r="108" spans="1:11" ht="24">
      <c r="A108" s="107"/>
      <c r="B108" s="120">
        <v>2</v>
      </c>
      <c r="C108" s="121" t="s">
        <v>758</v>
      </c>
      <c r="D108" s="122" t="s">
        <v>910</v>
      </c>
      <c r="E108" s="122"/>
      <c r="F108" s="137"/>
      <c r="G108" s="138"/>
      <c r="H108" s="123" t="s">
        <v>759</v>
      </c>
      <c r="I108" s="125">
        <v>1.1299999999999999</v>
      </c>
      <c r="J108" s="126">
        <f t="shared" si="2"/>
        <v>2.2599999999999998</v>
      </c>
      <c r="K108" s="108"/>
    </row>
    <row r="109" spans="1:11" ht="24">
      <c r="A109" s="107"/>
      <c r="B109" s="120">
        <v>2</v>
      </c>
      <c r="C109" s="121" t="s">
        <v>760</v>
      </c>
      <c r="D109" s="122" t="s">
        <v>911</v>
      </c>
      <c r="E109" s="122"/>
      <c r="F109" s="137"/>
      <c r="G109" s="138"/>
      <c r="H109" s="123" t="s">
        <v>761</v>
      </c>
      <c r="I109" s="125">
        <v>1.07</v>
      </c>
      <c r="J109" s="126">
        <f t="shared" si="2"/>
        <v>2.14</v>
      </c>
      <c r="K109" s="108"/>
    </row>
    <row r="110" spans="1:11" ht="24">
      <c r="A110" s="107"/>
      <c r="B110" s="120">
        <v>2</v>
      </c>
      <c r="C110" s="121" t="s">
        <v>762</v>
      </c>
      <c r="D110" s="122" t="s">
        <v>912</v>
      </c>
      <c r="E110" s="122"/>
      <c r="F110" s="137"/>
      <c r="G110" s="138"/>
      <c r="H110" s="123" t="s">
        <v>763</v>
      </c>
      <c r="I110" s="125">
        <v>1.25</v>
      </c>
      <c r="J110" s="126">
        <f t="shared" si="2"/>
        <v>2.5</v>
      </c>
      <c r="K110" s="108"/>
    </row>
    <row r="111" spans="1:11" ht="24">
      <c r="A111" s="107"/>
      <c r="B111" s="120">
        <v>2</v>
      </c>
      <c r="C111" s="121" t="s">
        <v>764</v>
      </c>
      <c r="D111" s="122" t="s">
        <v>913</v>
      </c>
      <c r="E111" s="122" t="s">
        <v>272</v>
      </c>
      <c r="F111" s="137"/>
      <c r="G111" s="138"/>
      <c r="H111" s="123" t="s">
        <v>765</v>
      </c>
      <c r="I111" s="125">
        <v>3.9</v>
      </c>
      <c r="J111" s="126">
        <f t="shared" si="2"/>
        <v>7.8</v>
      </c>
      <c r="K111" s="108"/>
    </row>
    <row r="112" spans="1:11" ht="24">
      <c r="A112" s="107"/>
      <c r="B112" s="120">
        <v>2</v>
      </c>
      <c r="C112" s="121" t="s">
        <v>766</v>
      </c>
      <c r="D112" s="122" t="s">
        <v>914</v>
      </c>
      <c r="E112" s="122" t="s">
        <v>272</v>
      </c>
      <c r="F112" s="137"/>
      <c r="G112" s="138"/>
      <c r="H112" s="123" t="s">
        <v>767</v>
      </c>
      <c r="I112" s="125">
        <v>3.36</v>
      </c>
      <c r="J112" s="126">
        <f t="shared" si="2"/>
        <v>6.72</v>
      </c>
      <c r="K112" s="108"/>
    </row>
    <row r="113" spans="1:11" ht="24">
      <c r="A113" s="107"/>
      <c r="B113" s="120">
        <v>2</v>
      </c>
      <c r="C113" s="121" t="s">
        <v>768</v>
      </c>
      <c r="D113" s="122" t="s">
        <v>915</v>
      </c>
      <c r="E113" s="122" t="s">
        <v>272</v>
      </c>
      <c r="F113" s="137"/>
      <c r="G113" s="138"/>
      <c r="H113" s="123" t="s">
        <v>769</v>
      </c>
      <c r="I113" s="125">
        <v>3.38</v>
      </c>
      <c r="J113" s="126">
        <f t="shared" si="2"/>
        <v>6.76</v>
      </c>
      <c r="K113" s="108"/>
    </row>
    <row r="114" spans="1:11" ht="24">
      <c r="A114" s="107"/>
      <c r="B114" s="120">
        <v>3</v>
      </c>
      <c r="C114" s="121" t="s">
        <v>770</v>
      </c>
      <c r="D114" s="122" t="s">
        <v>916</v>
      </c>
      <c r="E114" s="122"/>
      <c r="F114" s="137"/>
      <c r="G114" s="138"/>
      <c r="H114" s="123" t="s">
        <v>771</v>
      </c>
      <c r="I114" s="125">
        <v>1.0900000000000001</v>
      </c>
      <c r="J114" s="126">
        <f t="shared" si="2"/>
        <v>3.2700000000000005</v>
      </c>
      <c r="K114" s="108"/>
    </row>
    <row r="115" spans="1:11" ht="24">
      <c r="A115" s="107"/>
      <c r="B115" s="120">
        <v>1</v>
      </c>
      <c r="C115" s="121" t="s">
        <v>772</v>
      </c>
      <c r="D115" s="122" t="s">
        <v>917</v>
      </c>
      <c r="E115" s="122" t="s">
        <v>273</v>
      </c>
      <c r="F115" s="137"/>
      <c r="G115" s="138"/>
      <c r="H115" s="123" t="s">
        <v>773</v>
      </c>
      <c r="I115" s="125">
        <v>3.36</v>
      </c>
      <c r="J115" s="126">
        <f t="shared" si="2"/>
        <v>3.36</v>
      </c>
      <c r="K115" s="108"/>
    </row>
    <row r="116" spans="1:11" ht="24">
      <c r="A116" s="107"/>
      <c r="B116" s="120">
        <v>1</v>
      </c>
      <c r="C116" s="121" t="s">
        <v>772</v>
      </c>
      <c r="D116" s="122" t="s">
        <v>918</v>
      </c>
      <c r="E116" s="122" t="s">
        <v>271</v>
      </c>
      <c r="F116" s="137"/>
      <c r="G116" s="138"/>
      <c r="H116" s="123" t="s">
        <v>773</v>
      </c>
      <c r="I116" s="125">
        <v>3.36</v>
      </c>
      <c r="J116" s="126">
        <f t="shared" si="2"/>
        <v>3.36</v>
      </c>
      <c r="K116" s="108"/>
    </row>
    <row r="117" spans="1:11" ht="24">
      <c r="A117" s="107"/>
      <c r="B117" s="120">
        <v>2</v>
      </c>
      <c r="C117" s="121" t="s">
        <v>772</v>
      </c>
      <c r="D117" s="122" t="s">
        <v>919</v>
      </c>
      <c r="E117" s="122" t="s">
        <v>272</v>
      </c>
      <c r="F117" s="137"/>
      <c r="G117" s="138"/>
      <c r="H117" s="123" t="s">
        <v>773</v>
      </c>
      <c r="I117" s="125">
        <v>3.36</v>
      </c>
      <c r="J117" s="126">
        <f t="shared" si="2"/>
        <v>6.72</v>
      </c>
      <c r="K117" s="108"/>
    </row>
    <row r="118" spans="1:11" ht="24">
      <c r="A118" s="107"/>
      <c r="B118" s="120">
        <v>1</v>
      </c>
      <c r="C118" s="121" t="s">
        <v>774</v>
      </c>
      <c r="D118" s="122" t="s">
        <v>920</v>
      </c>
      <c r="E118" s="122" t="s">
        <v>273</v>
      </c>
      <c r="F118" s="137"/>
      <c r="G118" s="138"/>
      <c r="H118" s="123" t="s">
        <v>775</v>
      </c>
      <c r="I118" s="125">
        <v>3.4</v>
      </c>
      <c r="J118" s="126">
        <f t="shared" ref="J118:J149" si="3">I118*B118</f>
        <v>3.4</v>
      </c>
      <c r="K118" s="108"/>
    </row>
    <row r="119" spans="1:11" ht="24">
      <c r="A119" s="107"/>
      <c r="B119" s="120">
        <v>1</v>
      </c>
      <c r="C119" s="121" t="s">
        <v>776</v>
      </c>
      <c r="D119" s="122" t="s">
        <v>921</v>
      </c>
      <c r="E119" s="122" t="s">
        <v>273</v>
      </c>
      <c r="F119" s="137"/>
      <c r="G119" s="138"/>
      <c r="H119" s="123" t="s">
        <v>777</v>
      </c>
      <c r="I119" s="125">
        <v>3.4</v>
      </c>
      <c r="J119" s="126">
        <f t="shared" si="3"/>
        <v>3.4</v>
      </c>
      <c r="K119" s="108"/>
    </row>
    <row r="120" spans="1:11" ht="24">
      <c r="A120" s="107"/>
      <c r="B120" s="120">
        <v>1</v>
      </c>
      <c r="C120" s="121" t="s">
        <v>778</v>
      </c>
      <c r="D120" s="122" t="s">
        <v>922</v>
      </c>
      <c r="E120" s="122" t="s">
        <v>273</v>
      </c>
      <c r="F120" s="137"/>
      <c r="G120" s="138"/>
      <c r="H120" s="123" t="s">
        <v>779</v>
      </c>
      <c r="I120" s="125">
        <v>4</v>
      </c>
      <c r="J120" s="126">
        <f t="shared" si="3"/>
        <v>4</v>
      </c>
      <c r="K120" s="108"/>
    </row>
    <row r="121" spans="1:11" ht="24">
      <c r="A121" s="107"/>
      <c r="B121" s="120">
        <v>1</v>
      </c>
      <c r="C121" s="121" t="s">
        <v>780</v>
      </c>
      <c r="D121" s="122" t="s">
        <v>923</v>
      </c>
      <c r="E121" s="122" t="s">
        <v>273</v>
      </c>
      <c r="F121" s="137"/>
      <c r="G121" s="138"/>
      <c r="H121" s="123" t="s">
        <v>781</v>
      </c>
      <c r="I121" s="125">
        <v>4</v>
      </c>
      <c r="J121" s="126">
        <f t="shared" si="3"/>
        <v>4</v>
      </c>
      <c r="K121" s="108"/>
    </row>
    <row r="122" spans="1:11" ht="24">
      <c r="A122" s="107"/>
      <c r="B122" s="120">
        <v>2</v>
      </c>
      <c r="C122" s="121" t="s">
        <v>782</v>
      </c>
      <c r="D122" s="122" t="s">
        <v>924</v>
      </c>
      <c r="E122" s="122"/>
      <c r="F122" s="137"/>
      <c r="G122" s="138"/>
      <c r="H122" s="123" t="s">
        <v>783</v>
      </c>
      <c r="I122" s="125">
        <v>1.1100000000000001</v>
      </c>
      <c r="J122" s="126">
        <f t="shared" si="3"/>
        <v>2.2200000000000002</v>
      </c>
      <c r="K122" s="108"/>
    </row>
    <row r="123" spans="1:11" ht="24">
      <c r="A123" s="107"/>
      <c r="B123" s="120">
        <v>4</v>
      </c>
      <c r="C123" s="121" t="s">
        <v>784</v>
      </c>
      <c r="D123" s="122" t="s">
        <v>925</v>
      </c>
      <c r="E123" s="122"/>
      <c r="F123" s="137"/>
      <c r="G123" s="138"/>
      <c r="H123" s="123" t="s">
        <v>785</v>
      </c>
      <c r="I123" s="125">
        <v>1.04</v>
      </c>
      <c r="J123" s="126">
        <f t="shared" si="3"/>
        <v>4.16</v>
      </c>
      <c r="K123" s="108"/>
    </row>
    <row r="124" spans="1:11" ht="24">
      <c r="A124" s="107"/>
      <c r="B124" s="120">
        <v>2</v>
      </c>
      <c r="C124" s="121" t="s">
        <v>786</v>
      </c>
      <c r="D124" s="122" t="s">
        <v>926</v>
      </c>
      <c r="E124" s="122"/>
      <c r="F124" s="137"/>
      <c r="G124" s="138"/>
      <c r="H124" s="123" t="s">
        <v>787</v>
      </c>
      <c r="I124" s="125">
        <v>1.0900000000000001</v>
      </c>
      <c r="J124" s="126">
        <f t="shared" si="3"/>
        <v>2.1800000000000002</v>
      </c>
      <c r="K124" s="108"/>
    </row>
    <row r="125" spans="1:11" ht="24">
      <c r="A125" s="107"/>
      <c r="B125" s="120">
        <v>5</v>
      </c>
      <c r="C125" s="121" t="s">
        <v>788</v>
      </c>
      <c r="D125" s="122" t="s">
        <v>927</v>
      </c>
      <c r="E125" s="122" t="s">
        <v>107</v>
      </c>
      <c r="F125" s="137"/>
      <c r="G125" s="138"/>
      <c r="H125" s="123" t="s">
        <v>789</v>
      </c>
      <c r="I125" s="125">
        <v>6.41</v>
      </c>
      <c r="J125" s="126">
        <f t="shared" si="3"/>
        <v>32.049999999999997</v>
      </c>
      <c r="K125" s="108"/>
    </row>
    <row r="126" spans="1:11" ht="24">
      <c r="A126" s="107"/>
      <c r="B126" s="120">
        <v>1</v>
      </c>
      <c r="C126" s="121" t="s">
        <v>788</v>
      </c>
      <c r="D126" s="122" t="s">
        <v>928</v>
      </c>
      <c r="E126" s="122" t="s">
        <v>265</v>
      </c>
      <c r="F126" s="137"/>
      <c r="G126" s="138"/>
      <c r="H126" s="123" t="s">
        <v>789</v>
      </c>
      <c r="I126" s="125">
        <v>6.41</v>
      </c>
      <c r="J126" s="126">
        <f t="shared" si="3"/>
        <v>6.41</v>
      </c>
      <c r="K126" s="108"/>
    </row>
    <row r="127" spans="1:11" ht="24">
      <c r="A127" s="107"/>
      <c r="B127" s="120">
        <v>1</v>
      </c>
      <c r="C127" s="121" t="s">
        <v>788</v>
      </c>
      <c r="D127" s="122" t="s">
        <v>929</v>
      </c>
      <c r="E127" s="122" t="s">
        <v>311</v>
      </c>
      <c r="F127" s="137"/>
      <c r="G127" s="138"/>
      <c r="H127" s="123" t="s">
        <v>789</v>
      </c>
      <c r="I127" s="125">
        <v>6.41</v>
      </c>
      <c r="J127" s="126">
        <f t="shared" si="3"/>
        <v>6.41</v>
      </c>
      <c r="K127" s="108"/>
    </row>
    <row r="128" spans="1:11" ht="24">
      <c r="A128" s="107"/>
      <c r="B128" s="120">
        <v>2</v>
      </c>
      <c r="C128" s="121" t="s">
        <v>790</v>
      </c>
      <c r="D128" s="122" t="s">
        <v>930</v>
      </c>
      <c r="E128" s="122" t="s">
        <v>107</v>
      </c>
      <c r="F128" s="137"/>
      <c r="G128" s="138"/>
      <c r="H128" s="123" t="s">
        <v>791</v>
      </c>
      <c r="I128" s="125">
        <v>5.65</v>
      </c>
      <c r="J128" s="126">
        <f t="shared" si="3"/>
        <v>11.3</v>
      </c>
      <c r="K128" s="108"/>
    </row>
    <row r="129" spans="1:11" ht="24">
      <c r="A129" s="107"/>
      <c r="B129" s="120">
        <v>5</v>
      </c>
      <c r="C129" s="121" t="s">
        <v>792</v>
      </c>
      <c r="D129" s="122" t="s">
        <v>931</v>
      </c>
      <c r="E129" s="122" t="s">
        <v>107</v>
      </c>
      <c r="F129" s="137"/>
      <c r="G129" s="138"/>
      <c r="H129" s="123" t="s">
        <v>793</v>
      </c>
      <c r="I129" s="125">
        <v>4.16</v>
      </c>
      <c r="J129" s="126">
        <f t="shared" si="3"/>
        <v>20.8</v>
      </c>
      <c r="K129" s="108"/>
    </row>
    <row r="130" spans="1:11" ht="24">
      <c r="A130" s="107"/>
      <c r="B130" s="120">
        <v>3</v>
      </c>
      <c r="C130" s="121" t="s">
        <v>794</v>
      </c>
      <c r="D130" s="122" t="s">
        <v>932</v>
      </c>
      <c r="E130" s="122" t="s">
        <v>107</v>
      </c>
      <c r="F130" s="137"/>
      <c r="G130" s="138"/>
      <c r="H130" s="123" t="s">
        <v>795</v>
      </c>
      <c r="I130" s="125">
        <v>4.07</v>
      </c>
      <c r="J130" s="126">
        <f t="shared" si="3"/>
        <v>12.21</v>
      </c>
      <c r="K130" s="108"/>
    </row>
    <row r="131" spans="1:11" ht="36">
      <c r="A131" s="107"/>
      <c r="B131" s="120">
        <v>5</v>
      </c>
      <c r="C131" s="121" t="s">
        <v>796</v>
      </c>
      <c r="D131" s="122" t="s">
        <v>933</v>
      </c>
      <c r="E131" s="122" t="s">
        <v>737</v>
      </c>
      <c r="F131" s="137"/>
      <c r="G131" s="138"/>
      <c r="H131" s="123" t="s">
        <v>797</v>
      </c>
      <c r="I131" s="125">
        <v>10.91</v>
      </c>
      <c r="J131" s="126">
        <f t="shared" si="3"/>
        <v>54.55</v>
      </c>
      <c r="K131" s="108"/>
    </row>
    <row r="132" spans="1:11" ht="36">
      <c r="A132" s="107"/>
      <c r="B132" s="120">
        <v>5</v>
      </c>
      <c r="C132" s="121" t="s">
        <v>798</v>
      </c>
      <c r="D132" s="122" t="s">
        <v>934</v>
      </c>
      <c r="E132" s="122" t="s">
        <v>737</v>
      </c>
      <c r="F132" s="137"/>
      <c r="G132" s="138"/>
      <c r="H132" s="123" t="s">
        <v>799</v>
      </c>
      <c r="I132" s="125">
        <v>9.17</v>
      </c>
      <c r="J132" s="126">
        <f t="shared" si="3"/>
        <v>45.85</v>
      </c>
      <c r="K132" s="108"/>
    </row>
    <row r="133" spans="1:11" ht="36">
      <c r="A133" s="107"/>
      <c r="B133" s="120">
        <v>1</v>
      </c>
      <c r="C133" s="121" t="s">
        <v>798</v>
      </c>
      <c r="D133" s="122" t="s">
        <v>935</v>
      </c>
      <c r="E133" s="122" t="s">
        <v>800</v>
      </c>
      <c r="F133" s="137"/>
      <c r="G133" s="138"/>
      <c r="H133" s="123" t="s">
        <v>799</v>
      </c>
      <c r="I133" s="125">
        <v>9.17</v>
      </c>
      <c r="J133" s="126">
        <f t="shared" si="3"/>
        <v>9.17</v>
      </c>
      <c r="K133" s="108"/>
    </row>
    <row r="134" spans="1:11" ht="36">
      <c r="A134" s="107"/>
      <c r="B134" s="120">
        <v>1</v>
      </c>
      <c r="C134" s="121" t="s">
        <v>798</v>
      </c>
      <c r="D134" s="122" t="s">
        <v>936</v>
      </c>
      <c r="E134" s="122" t="s">
        <v>738</v>
      </c>
      <c r="F134" s="137"/>
      <c r="G134" s="138"/>
      <c r="H134" s="123" t="s">
        <v>799</v>
      </c>
      <c r="I134" s="125">
        <v>9.17</v>
      </c>
      <c r="J134" s="126">
        <f t="shared" si="3"/>
        <v>9.17</v>
      </c>
      <c r="K134" s="108"/>
    </row>
    <row r="135" spans="1:11" ht="36">
      <c r="A135" s="107"/>
      <c r="B135" s="120">
        <v>1</v>
      </c>
      <c r="C135" s="121" t="s">
        <v>798</v>
      </c>
      <c r="D135" s="122" t="s">
        <v>937</v>
      </c>
      <c r="E135" s="122" t="s">
        <v>801</v>
      </c>
      <c r="F135" s="137"/>
      <c r="G135" s="138"/>
      <c r="H135" s="123" t="s">
        <v>799</v>
      </c>
      <c r="I135" s="125">
        <v>9.17</v>
      </c>
      <c r="J135" s="126">
        <f t="shared" si="3"/>
        <v>9.17</v>
      </c>
      <c r="K135" s="108"/>
    </row>
    <row r="136" spans="1:11" ht="36">
      <c r="A136" s="107"/>
      <c r="B136" s="120">
        <v>1</v>
      </c>
      <c r="C136" s="121" t="s">
        <v>798</v>
      </c>
      <c r="D136" s="122" t="s">
        <v>938</v>
      </c>
      <c r="E136" s="122" t="s">
        <v>802</v>
      </c>
      <c r="F136" s="137"/>
      <c r="G136" s="138"/>
      <c r="H136" s="123" t="s">
        <v>799</v>
      </c>
      <c r="I136" s="125">
        <v>9.17</v>
      </c>
      <c r="J136" s="126">
        <f t="shared" si="3"/>
        <v>9.17</v>
      </c>
      <c r="K136" s="108"/>
    </row>
    <row r="137" spans="1:11" ht="36">
      <c r="A137" s="107"/>
      <c r="B137" s="120">
        <v>1</v>
      </c>
      <c r="C137" s="121" t="s">
        <v>798</v>
      </c>
      <c r="D137" s="122" t="s">
        <v>939</v>
      </c>
      <c r="E137" s="122" t="s">
        <v>803</v>
      </c>
      <c r="F137" s="137"/>
      <c r="G137" s="138"/>
      <c r="H137" s="123" t="s">
        <v>799</v>
      </c>
      <c r="I137" s="125">
        <v>9.17</v>
      </c>
      <c r="J137" s="126">
        <f t="shared" si="3"/>
        <v>9.17</v>
      </c>
      <c r="K137" s="108"/>
    </row>
    <row r="138" spans="1:11" ht="36">
      <c r="A138" s="107"/>
      <c r="B138" s="120">
        <v>1</v>
      </c>
      <c r="C138" s="121" t="s">
        <v>798</v>
      </c>
      <c r="D138" s="122" t="s">
        <v>940</v>
      </c>
      <c r="E138" s="122" t="s">
        <v>804</v>
      </c>
      <c r="F138" s="137"/>
      <c r="G138" s="138"/>
      <c r="H138" s="123" t="s">
        <v>799</v>
      </c>
      <c r="I138" s="125">
        <v>9.17</v>
      </c>
      <c r="J138" s="126">
        <f t="shared" si="3"/>
        <v>9.17</v>
      </c>
      <c r="K138" s="108"/>
    </row>
    <row r="139" spans="1:11" ht="36">
      <c r="A139" s="107"/>
      <c r="B139" s="120">
        <v>1</v>
      </c>
      <c r="C139" s="121" t="s">
        <v>798</v>
      </c>
      <c r="D139" s="122" t="s">
        <v>941</v>
      </c>
      <c r="E139" s="122" t="s">
        <v>805</v>
      </c>
      <c r="F139" s="137"/>
      <c r="G139" s="138"/>
      <c r="H139" s="123" t="s">
        <v>799</v>
      </c>
      <c r="I139" s="125">
        <v>9.17</v>
      </c>
      <c r="J139" s="126">
        <f t="shared" si="3"/>
        <v>9.17</v>
      </c>
      <c r="K139" s="108"/>
    </row>
    <row r="140" spans="1:11" ht="36">
      <c r="A140" s="107"/>
      <c r="B140" s="120">
        <v>1</v>
      </c>
      <c r="C140" s="121" t="s">
        <v>798</v>
      </c>
      <c r="D140" s="122" t="s">
        <v>942</v>
      </c>
      <c r="E140" s="122" t="s">
        <v>806</v>
      </c>
      <c r="F140" s="137"/>
      <c r="G140" s="138"/>
      <c r="H140" s="123" t="s">
        <v>799</v>
      </c>
      <c r="I140" s="125">
        <v>9.17</v>
      </c>
      <c r="J140" s="126">
        <f t="shared" si="3"/>
        <v>9.17</v>
      </c>
      <c r="K140" s="108"/>
    </row>
    <row r="141" spans="1:11" ht="36">
      <c r="A141" s="107"/>
      <c r="B141" s="120">
        <v>1</v>
      </c>
      <c r="C141" s="121" t="s">
        <v>798</v>
      </c>
      <c r="D141" s="122" t="s">
        <v>943</v>
      </c>
      <c r="E141" s="122" t="s">
        <v>807</v>
      </c>
      <c r="F141" s="137"/>
      <c r="G141" s="138"/>
      <c r="H141" s="123" t="s">
        <v>799</v>
      </c>
      <c r="I141" s="125">
        <v>9.17</v>
      </c>
      <c r="J141" s="126">
        <f t="shared" si="3"/>
        <v>9.17</v>
      </c>
      <c r="K141" s="108"/>
    </row>
    <row r="142" spans="1:11" ht="36">
      <c r="A142" s="107"/>
      <c r="B142" s="120">
        <v>1</v>
      </c>
      <c r="C142" s="121" t="s">
        <v>798</v>
      </c>
      <c r="D142" s="122" t="s">
        <v>944</v>
      </c>
      <c r="E142" s="122" t="s">
        <v>808</v>
      </c>
      <c r="F142" s="137"/>
      <c r="G142" s="138"/>
      <c r="H142" s="123" t="s">
        <v>799</v>
      </c>
      <c r="I142" s="125">
        <v>9.17</v>
      </c>
      <c r="J142" s="126">
        <f t="shared" si="3"/>
        <v>9.17</v>
      </c>
      <c r="K142" s="108"/>
    </row>
    <row r="143" spans="1:11" ht="36">
      <c r="A143" s="107"/>
      <c r="B143" s="120">
        <v>1</v>
      </c>
      <c r="C143" s="121" t="s">
        <v>798</v>
      </c>
      <c r="D143" s="122" t="s">
        <v>945</v>
      </c>
      <c r="E143" s="122" t="s">
        <v>809</v>
      </c>
      <c r="F143" s="137"/>
      <c r="G143" s="138"/>
      <c r="H143" s="123" t="s">
        <v>799</v>
      </c>
      <c r="I143" s="125">
        <v>9.17</v>
      </c>
      <c r="J143" s="126">
        <f t="shared" si="3"/>
        <v>9.17</v>
      </c>
      <c r="K143" s="108"/>
    </row>
    <row r="144" spans="1:11" ht="36">
      <c r="A144" s="107"/>
      <c r="B144" s="120">
        <v>5</v>
      </c>
      <c r="C144" s="121" t="s">
        <v>810</v>
      </c>
      <c r="D144" s="122" t="s">
        <v>946</v>
      </c>
      <c r="E144" s="122" t="s">
        <v>737</v>
      </c>
      <c r="F144" s="137"/>
      <c r="G144" s="138"/>
      <c r="H144" s="123" t="s">
        <v>811</v>
      </c>
      <c r="I144" s="125">
        <v>9.2100000000000009</v>
      </c>
      <c r="J144" s="126">
        <f t="shared" si="3"/>
        <v>46.050000000000004</v>
      </c>
      <c r="K144" s="108"/>
    </row>
    <row r="145" spans="1:11" ht="25.5">
      <c r="A145" s="107"/>
      <c r="B145" s="120">
        <v>5</v>
      </c>
      <c r="C145" s="121" t="s">
        <v>812</v>
      </c>
      <c r="D145" s="122" t="s">
        <v>947</v>
      </c>
      <c r="E145" s="122" t="s">
        <v>651</v>
      </c>
      <c r="F145" s="137"/>
      <c r="G145" s="138"/>
      <c r="H145" s="123" t="s">
        <v>813</v>
      </c>
      <c r="I145" s="125">
        <v>24.27</v>
      </c>
      <c r="J145" s="126">
        <f t="shared" si="3"/>
        <v>121.35</v>
      </c>
      <c r="K145" s="108"/>
    </row>
    <row r="146" spans="1:11" ht="25.5">
      <c r="A146" s="107"/>
      <c r="B146" s="120">
        <v>5</v>
      </c>
      <c r="C146" s="121" t="s">
        <v>812</v>
      </c>
      <c r="D146" s="122" t="s">
        <v>948</v>
      </c>
      <c r="E146" s="122" t="s">
        <v>67</v>
      </c>
      <c r="F146" s="137"/>
      <c r="G146" s="138"/>
      <c r="H146" s="123" t="s">
        <v>813</v>
      </c>
      <c r="I146" s="125">
        <v>24.27</v>
      </c>
      <c r="J146" s="126">
        <f t="shared" si="3"/>
        <v>121.35</v>
      </c>
      <c r="K146" s="108"/>
    </row>
    <row r="147" spans="1:11" ht="25.5">
      <c r="A147" s="107"/>
      <c r="B147" s="120">
        <v>5</v>
      </c>
      <c r="C147" s="121" t="s">
        <v>812</v>
      </c>
      <c r="D147" s="122" t="s">
        <v>949</v>
      </c>
      <c r="E147" s="122" t="s">
        <v>26</v>
      </c>
      <c r="F147" s="137"/>
      <c r="G147" s="138"/>
      <c r="H147" s="123" t="s">
        <v>813</v>
      </c>
      <c r="I147" s="125">
        <v>24.27</v>
      </c>
      <c r="J147" s="126">
        <f t="shared" si="3"/>
        <v>121.35</v>
      </c>
      <c r="K147" s="108"/>
    </row>
    <row r="148" spans="1:11" ht="25.5">
      <c r="A148" s="107"/>
      <c r="B148" s="120">
        <v>3</v>
      </c>
      <c r="C148" s="121" t="s">
        <v>814</v>
      </c>
      <c r="D148" s="122" t="s">
        <v>950</v>
      </c>
      <c r="E148" s="122" t="s">
        <v>23</v>
      </c>
      <c r="F148" s="137"/>
      <c r="G148" s="138"/>
      <c r="H148" s="123" t="s">
        <v>815</v>
      </c>
      <c r="I148" s="125">
        <v>24.27</v>
      </c>
      <c r="J148" s="126">
        <f t="shared" si="3"/>
        <v>72.81</v>
      </c>
      <c r="K148" s="108"/>
    </row>
    <row r="149" spans="1:11" ht="25.5">
      <c r="A149" s="107"/>
      <c r="B149" s="120">
        <v>3</v>
      </c>
      <c r="C149" s="121" t="s">
        <v>814</v>
      </c>
      <c r="D149" s="122" t="s">
        <v>951</v>
      </c>
      <c r="E149" s="122" t="s">
        <v>25</v>
      </c>
      <c r="F149" s="137"/>
      <c r="G149" s="138"/>
      <c r="H149" s="123" t="s">
        <v>815</v>
      </c>
      <c r="I149" s="125">
        <v>24.27</v>
      </c>
      <c r="J149" s="126">
        <f t="shared" si="3"/>
        <v>72.81</v>
      </c>
      <c r="K149" s="108"/>
    </row>
    <row r="150" spans="1:11" ht="25.5">
      <c r="A150" s="107"/>
      <c r="B150" s="120">
        <v>3</v>
      </c>
      <c r="C150" s="121" t="s">
        <v>814</v>
      </c>
      <c r="D150" s="122" t="s">
        <v>952</v>
      </c>
      <c r="E150" s="122" t="s">
        <v>67</v>
      </c>
      <c r="F150" s="137"/>
      <c r="G150" s="138"/>
      <c r="H150" s="123" t="s">
        <v>815</v>
      </c>
      <c r="I150" s="125">
        <v>24.27</v>
      </c>
      <c r="J150" s="126">
        <f t="shared" ref="J150:J152" si="4">I150*B150</f>
        <v>72.81</v>
      </c>
      <c r="K150" s="108"/>
    </row>
    <row r="151" spans="1:11" ht="25.5">
      <c r="A151" s="107"/>
      <c r="B151" s="120">
        <v>3</v>
      </c>
      <c r="C151" s="121" t="s">
        <v>814</v>
      </c>
      <c r="D151" s="122" t="s">
        <v>953</v>
      </c>
      <c r="E151" s="122" t="s">
        <v>26</v>
      </c>
      <c r="F151" s="137"/>
      <c r="G151" s="138"/>
      <c r="H151" s="123" t="s">
        <v>815</v>
      </c>
      <c r="I151" s="125">
        <v>24.27</v>
      </c>
      <c r="J151" s="126">
        <f t="shared" si="4"/>
        <v>72.81</v>
      </c>
      <c r="K151" s="108"/>
    </row>
    <row r="152" spans="1:11" ht="24">
      <c r="A152" s="107"/>
      <c r="B152" s="102">
        <v>3</v>
      </c>
      <c r="C152" s="10" t="s">
        <v>816</v>
      </c>
      <c r="D152" s="111" t="s">
        <v>954</v>
      </c>
      <c r="E152" s="111" t="s">
        <v>110</v>
      </c>
      <c r="F152" s="139"/>
      <c r="G152" s="140"/>
      <c r="H152" s="11" t="s">
        <v>817</v>
      </c>
      <c r="I152" s="12">
        <v>1.1100000000000001</v>
      </c>
      <c r="J152" s="103">
        <f t="shared" si="4"/>
        <v>3.33</v>
      </c>
      <c r="K152" s="108"/>
    </row>
    <row r="153" spans="1:11">
      <c r="A153" s="107"/>
      <c r="B153" s="124"/>
      <c r="C153" s="124"/>
      <c r="D153" s="124"/>
      <c r="E153" s="124"/>
      <c r="F153" s="124"/>
      <c r="G153" s="124"/>
      <c r="H153" s="124"/>
      <c r="I153" s="127" t="s">
        <v>255</v>
      </c>
      <c r="J153" s="128">
        <f>SUM(J22:J152)</f>
        <v>3735.0100000000011</v>
      </c>
      <c r="K153" s="108"/>
    </row>
    <row r="154" spans="1:11">
      <c r="A154" s="107"/>
      <c r="B154" s="124"/>
      <c r="C154" s="124"/>
      <c r="D154" s="124"/>
      <c r="E154" s="124"/>
      <c r="F154" s="124"/>
      <c r="G154" s="124"/>
      <c r="H154" s="124"/>
      <c r="I154" s="127" t="s">
        <v>955</v>
      </c>
      <c r="J154" s="128">
        <f>J153*-40%</f>
        <v>-1494.0040000000006</v>
      </c>
      <c r="K154" s="108"/>
    </row>
    <row r="155" spans="1:11" outlineLevel="1">
      <c r="A155" s="107"/>
      <c r="B155" s="124"/>
      <c r="C155" s="124"/>
      <c r="D155" s="124"/>
      <c r="E155" s="124"/>
      <c r="F155" s="124"/>
      <c r="G155" s="124"/>
      <c r="H155" s="124"/>
      <c r="I155" s="127" t="s">
        <v>956</v>
      </c>
      <c r="J155" s="128">
        <v>0</v>
      </c>
      <c r="K155" s="108"/>
    </row>
    <row r="156" spans="1:11">
      <c r="A156" s="107"/>
      <c r="B156" s="124"/>
      <c r="C156" s="124"/>
      <c r="D156" s="124"/>
      <c r="E156" s="124"/>
      <c r="F156" s="124"/>
      <c r="G156" s="124"/>
      <c r="H156" s="124"/>
      <c r="I156" s="127" t="s">
        <v>257</v>
      </c>
      <c r="J156" s="130">
        <f>SUM(J153:J155)</f>
        <v>2241.0060000000003</v>
      </c>
      <c r="K156" s="108"/>
    </row>
    <row r="157" spans="1:11">
      <c r="A157" s="6"/>
      <c r="B157" s="7"/>
      <c r="C157" s="7"/>
      <c r="D157" s="7"/>
      <c r="E157" s="7"/>
      <c r="F157" s="7"/>
      <c r="G157" s="7"/>
      <c r="H157" s="7" t="s">
        <v>965</v>
      </c>
      <c r="I157" s="7"/>
      <c r="J157" s="7"/>
      <c r="K157" s="8"/>
    </row>
    <row r="159" spans="1:11">
      <c r="H159" s="1" t="s">
        <v>963</v>
      </c>
      <c r="I159" s="136">
        <f>3454.88</f>
        <v>3454.88</v>
      </c>
    </row>
    <row r="160" spans="1:11">
      <c r="H160" s="134" t="s">
        <v>964</v>
      </c>
      <c r="I160" s="135">
        <f>I159-J156</f>
        <v>1213.8739999999998</v>
      </c>
    </row>
    <row r="162" spans="8:9">
      <c r="H162" s="1" t="s">
        <v>820</v>
      </c>
      <c r="I162" s="88">
        <f>'Tax Invoice'!E14</f>
        <v>21.2</v>
      </c>
    </row>
    <row r="163" spans="8:9">
      <c r="H163" s="1" t="s">
        <v>705</v>
      </c>
      <c r="I163" s="88">
        <f>'Tax Invoice'!M11</f>
        <v>35.5</v>
      </c>
    </row>
    <row r="164" spans="8:9">
      <c r="H164" s="1" t="s">
        <v>821</v>
      </c>
      <c r="I164" s="88">
        <f>I166/I163</f>
        <v>2230.484845070423</v>
      </c>
    </row>
    <row r="165" spans="8:9">
      <c r="H165" s="1" t="s">
        <v>822</v>
      </c>
      <c r="I165" s="88">
        <f>I167/I163</f>
        <v>1338.2909070422538</v>
      </c>
    </row>
    <row r="166" spans="8:9">
      <c r="H166" s="1" t="s">
        <v>706</v>
      </c>
      <c r="I166" s="88">
        <f>J153*I162</f>
        <v>79182.212000000014</v>
      </c>
    </row>
    <row r="167" spans="8:9">
      <c r="H167" s="1" t="s">
        <v>707</v>
      </c>
      <c r="I167" s="88">
        <f>J156*I162</f>
        <v>47509.327200000007</v>
      </c>
    </row>
  </sheetData>
  <mergeCells count="135">
    <mergeCell ref="J10:J11"/>
    <mergeCell ref="J14:J15"/>
    <mergeCell ref="F20:G20"/>
    <mergeCell ref="F21:G21"/>
    <mergeCell ref="F22:G22"/>
    <mergeCell ref="F28:G28"/>
    <mergeCell ref="F29:G29"/>
    <mergeCell ref="F30:G30"/>
    <mergeCell ref="F31:G31"/>
    <mergeCell ref="F32:G32"/>
    <mergeCell ref="F23:G23"/>
    <mergeCell ref="F24:G24"/>
    <mergeCell ref="F25:G25"/>
    <mergeCell ref="F26:G26"/>
    <mergeCell ref="F27:G27"/>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28:G128"/>
    <mergeCell ref="F129:G129"/>
    <mergeCell ref="F130:G130"/>
    <mergeCell ref="F131:G131"/>
    <mergeCell ref="F132:G132"/>
    <mergeCell ref="F123:G123"/>
    <mergeCell ref="F124:G124"/>
    <mergeCell ref="F125:G125"/>
    <mergeCell ref="F126:G126"/>
    <mergeCell ref="F127:G127"/>
    <mergeCell ref="F138:G138"/>
    <mergeCell ref="F139:G139"/>
    <mergeCell ref="F140:G140"/>
    <mergeCell ref="F141:G141"/>
    <mergeCell ref="F142:G142"/>
    <mergeCell ref="F133:G133"/>
    <mergeCell ref="F134:G134"/>
    <mergeCell ref="F135:G135"/>
    <mergeCell ref="F136:G136"/>
    <mergeCell ref="F137:G137"/>
    <mergeCell ref="F148:G148"/>
    <mergeCell ref="F149:G149"/>
    <mergeCell ref="F150:G150"/>
    <mergeCell ref="F151:G151"/>
    <mergeCell ref="F152:G152"/>
    <mergeCell ref="F143:G143"/>
    <mergeCell ref="F144:G144"/>
    <mergeCell ref="F145:G145"/>
    <mergeCell ref="F146:G146"/>
    <mergeCell ref="F147:G147"/>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5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1802</v>
      </c>
      <c r="O1" t="s">
        <v>144</v>
      </c>
      <c r="T1" t="s">
        <v>255</v>
      </c>
      <c r="U1">
        <v>3735.0100000000011</v>
      </c>
    </row>
    <row r="2" spans="1:21" ht="15.75">
      <c r="A2" s="107"/>
      <c r="B2" s="116" t="s">
        <v>134</v>
      </c>
      <c r="C2" s="112"/>
      <c r="D2" s="112"/>
      <c r="E2" s="112"/>
      <c r="F2" s="112"/>
      <c r="G2" s="112"/>
      <c r="H2" s="112"/>
      <c r="I2" s="117" t="s">
        <v>140</v>
      </c>
      <c r="J2" s="108"/>
      <c r="T2" t="s">
        <v>184</v>
      </c>
      <c r="U2">
        <v>280.13</v>
      </c>
    </row>
    <row r="3" spans="1:21">
      <c r="A3" s="107"/>
      <c r="B3" s="113" t="s">
        <v>135</v>
      </c>
      <c r="C3" s="112"/>
      <c r="D3" s="112"/>
      <c r="E3" s="112"/>
      <c r="F3" s="112"/>
      <c r="G3" s="112"/>
      <c r="H3" s="112"/>
      <c r="I3" s="112"/>
      <c r="J3" s="108"/>
      <c r="T3" t="s">
        <v>185</v>
      </c>
    </row>
    <row r="4" spans="1:21">
      <c r="A4" s="107"/>
      <c r="B4" s="113" t="s">
        <v>136</v>
      </c>
      <c r="C4" s="112"/>
      <c r="D4" s="112"/>
      <c r="E4" s="112"/>
      <c r="F4" s="112"/>
      <c r="G4" s="112"/>
      <c r="H4" s="112"/>
      <c r="I4" s="112"/>
      <c r="J4" s="108"/>
      <c r="T4" t="s">
        <v>257</v>
      </c>
      <c r="U4">
        <v>4015.1400000000012</v>
      </c>
    </row>
    <row r="5" spans="1:21">
      <c r="A5" s="107"/>
      <c r="B5" s="113" t="s">
        <v>137</v>
      </c>
      <c r="C5" s="112"/>
      <c r="D5" s="112"/>
      <c r="E5" s="112"/>
      <c r="F5" s="112"/>
      <c r="G5" s="112"/>
      <c r="H5" s="112"/>
      <c r="I5" s="112"/>
      <c r="J5" s="108"/>
      <c r="S5" t="s">
        <v>818</v>
      </c>
    </row>
    <row r="6" spans="1:21">
      <c r="A6" s="107"/>
      <c r="B6" s="113" t="s">
        <v>138</v>
      </c>
      <c r="C6" s="112"/>
      <c r="D6" s="112"/>
      <c r="E6" s="112"/>
      <c r="F6" s="112"/>
      <c r="G6" s="112"/>
      <c r="H6" s="112"/>
      <c r="I6" s="112"/>
      <c r="J6" s="108"/>
    </row>
    <row r="7" spans="1:21">
      <c r="A7" s="107"/>
      <c r="B7" s="113" t="s">
        <v>139</v>
      </c>
      <c r="C7" s="112"/>
      <c r="D7" s="112"/>
      <c r="E7" s="112"/>
      <c r="F7" s="112"/>
      <c r="G7" s="112"/>
      <c r="H7" s="112"/>
      <c r="I7" s="112"/>
      <c r="J7" s="108"/>
    </row>
    <row r="8" spans="1:21">
      <c r="A8" s="107"/>
      <c r="B8" s="112"/>
      <c r="C8" s="112"/>
      <c r="D8" s="112"/>
      <c r="E8" s="112"/>
      <c r="F8" s="112"/>
      <c r="G8" s="112"/>
      <c r="H8" s="112"/>
      <c r="I8" s="112"/>
      <c r="J8" s="108"/>
    </row>
    <row r="9" spans="1:21">
      <c r="A9" s="107"/>
      <c r="B9" s="98" t="s">
        <v>0</v>
      </c>
      <c r="C9" s="99"/>
      <c r="D9" s="99"/>
      <c r="E9" s="100"/>
      <c r="F9" s="95"/>
      <c r="G9" s="96" t="s">
        <v>7</v>
      </c>
      <c r="H9" s="112"/>
      <c r="I9" s="96" t="s">
        <v>195</v>
      </c>
      <c r="J9" s="108"/>
    </row>
    <row r="10" spans="1:21">
      <c r="A10" s="107"/>
      <c r="B10" s="107" t="s">
        <v>709</v>
      </c>
      <c r="C10" s="112"/>
      <c r="D10" s="112"/>
      <c r="E10" s="108"/>
      <c r="F10" s="109"/>
      <c r="G10" s="109" t="s">
        <v>709</v>
      </c>
      <c r="H10" s="112"/>
      <c r="I10" s="141"/>
      <c r="J10" s="108"/>
    </row>
    <row r="11" spans="1:21">
      <c r="A11" s="107"/>
      <c r="B11" s="107" t="s">
        <v>710</v>
      </c>
      <c r="C11" s="112"/>
      <c r="D11" s="112"/>
      <c r="E11" s="108"/>
      <c r="F11" s="109"/>
      <c r="G11" s="109" t="s">
        <v>710</v>
      </c>
      <c r="H11" s="112"/>
      <c r="I11" s="142"/>
      <c r="J11" s="108"/>
    </row>
    <row r="12" spans="1:21">
      <c r="A12" s="107"/>
      <c r="B12" s="107" t="s">
        <v>711</v>
      </c>
      <c r="C12" s="112"/>
      <c r="D12" s="112"/>
      <c r="E12" s="108"/>
      <c r="F12" s="109"/>
      <c r="G12" s="109" t="s">
        <v>711</v>
      </c>
      <c r="H12" s="112"/>
      <c r="I12" s="112"/>
      <c r="J12" s="108"/>
    </row>
    <row r="13" spans="1:21">
      <c r="A13" s="107"/>
      <c r="B13" s="107" t="s">
        <v>712</v>
      </c>
      <c r="C13" s="112"/>
      <c r="D13" s="112"/>
      <c r="E13" s="108"/>
      <c r="F13" s="109"/>
      <c r="G13" s="109" t="s">
        <v>712</v>
      </c>
      <c r="H13" s="112"/>
      <c r="I13" s="96" t="s">
        <v>11</v>
      </c>
      <c r="J13" s="108"/>
    </row>
    <row r="14" spans="1:21">
      <c r="A14" s="107"/>
      <c r="B14" s="107" t="s">
        <v>713</v>
      </c>
      <c r="C14" s="112"/>
      <c r="D14" s="112"/>
      <c r="E14" s="108"/>
      <c r="F14" s="109"/>
      <c r="G14" s="109" t="s">
        <v>713</v>
      </c>
      <c r="H14" s="112"/>
      <c r="I14" s="143">
        <v>45327</v>
      </c>
      <c r="J14" s="108"/>
    </row>
    <row r="15" spans="1:21">
      <c r="A15" s="107"/>
      <c r="B15" s="6" t="s">
        <v>6</v>
      </c>
      <c r="C15" s="7"/>
      <c r="D15" s="7"/>
      <c r="E15" s="8"/>
      <c r="F15" s="109"/>
      <c r="G15" s="9" t="s">
        <v>6</v>
      </c>
      <c r="H15" s="112"/>
      <c r="I15" s="144"/>
      <c r="J15" s="108"/>
    </row>
    <row r="16" spans="1:21">
      <c r="A16" s="107"/>
      <c r="B16" s="112"/>
      <c r="C16" s="112"/>
      <c r="D16" s="112"/>
      <c r="E16" s="112"/>
      <c r="F16" s="112"/>
      <c r="G16" s="112"/>
      <c r="H16" s="115" t="s">
        <v>142</v>
      </c>
      <c r="I16" s="129">
        <v>41618</v>
      </c>
      <c r="J16" s="108"/>
    </row>
    <row r="17" spans="1:16">
      <c r="A17" s="107"/>
      <c r="B17" s="112" t="s">
        <v>714</v>
      </c>
      <c r="C17" s="112"/>
      <c r="D17" s="112"/>
      <c r="E17" s="112"/>
      <c r="F17" s="112"/>
      <c r="G17" s="112"/>
      <c r="H17" s="115" t="s">
        <v>143</v>
      </c>
      <c r="I17" s="129"/>
      <c r="J17" s="108"/>
    </row>
    <row r="18" spans="1:16" ht="18">
      <c r="A18" s="107"/>
      <c r="B18" s="112" t="s">
        <v>715</v>
      </c>
      <c r="C18" s="112"/>
      <c r="D18" s="112"/>
      <c r="E18" s="112"/>
      <c r="F18" s="112"/>
      <c r="G18" s="112"/>
      <c r="H18" s="114" t="s">
        <v>258</v>
      </c>
      <c r="I18" s="101" t="s">
        <v>168</v>
      </c>
      <c r="J18" s="108"/>
    </row>
    <row r="19" spans="1:16">
      <c r="A19" s="107"/>
      <c r="B19" s="112"/>
      <c r="C19" s="112"/>
      <c r="D19" s="112"/>
      <c r="E19" s="112"/>
      <c r="F19" s="112"/>
      <c r="G19" s="112"/>
      <c r="H19" s="112"/>
      <c r="I19" s="112"/>
      <c r="J19" s="108"/>
      <c r="P19">
        <v>45327</v>
      </c>
    </row>
    <row r="20" spans="1:16">
      <c r="A20" s="107"/>
      <c r="B20" s="97" t="s">
        <v>198</v>
      </c>
      <c r="C20" s="97" t="s">
        <v>199</v>
      </c>
      <c r="D20" s="110" t="s">
        <v>200</v>
      </c>
      <c r="E20" s="145" t="s">
        <v>201</v>
      </c>
      <c r="F20" s="146"/>
      <c r="G20" s="97" t="s">
        <v>169</v>
      </c>
      <c r="H20" s="97" t="s">
        <v>202</v>
      </c>
      <c r="I20" s="97" t="s">
        <v>21</v>
      </c>
      <c r="J20" s="108"/>
    </row>
    <row r="21" spans="1:16">
      <c r="A21" s="107"/>
      <c r="B21" s="118"/>
      <c r="C21" s="118"/>
      <c r="D21" s="119"/>
      <c r="E21" s="147"/>
      <c r="F21" s="148"/>
      <c r="G21" s="118" t="s">
        <v>141</v>
      </c>
      <c r="H21" s="118"/>
      <c r="I21" s="118"/>
      <c r="J21" s="108"/>
    </row>
    <row r="22" spans="1:16" ht="168">
      <c r="A22" s="107"/>
      <c r="B22" s="120">
        <v>4</v>
      </c>
      <c r="C22" s="121" t="s">
        <v>100</v>
      </c>
      <c r="D22" s="122" t="s">
        <v>716</v>
      </c>
      <c r="E22" s="137" t="s">
        <v>265</v>
      </c>
      <c r="F22" s="138"/>
      <c r="G22" s="123" t="s">
        <v>717</v>
      </c>
      <c r="H22" s="125">
        <v>1.72</v>
      </c>
      <c r="I22" s="126">
        <f t="shared" ref="I22:I53" si="0">H22*B22</f>
        <v>6.88</v>
      </c>
      <c r="J22" s="108"/>
    </row>
    <row r="23" spans="1:16" ht="168">
      <c r="A23" s="107"/>
      <c r="B23" s="120">
        <v>4</v>
      </c>
      <c r="C23" s="121" t="s">
        <v>100</v>
      </c>
      <c r="D23" s="122" t="s">
        <v>718</v>
      </c>
      <c r="E23" s="137" t="s">
        <v>107</v>
      </c>
      <c r="F23" s="138"/>
      <c r="G23" s="123" t="s">
        <v>717</v>
      </c>
      <c r="H23" s="125">
        <v>1.72</v>
      </c>
      <c r="I23" s="126">
        <f t="shared" si="0"/>
        <v>6.88</v>
      </c>
      <c r="J23" s="108"/>
    </row>
    <row r="24" spans="1:16" ht="168">
      <c r="A24" s="107"/>
      <c r="B24" s="120">
        <v>4</v>
      </c>
      <c r="C24" s="121" t="s">
        <v>100</v>
      </c>
      <c r="D24" s="122" t="s">
        <v>718</v>
      </c>
      <c r="E24" s="137" t="s">
        <v>210</v>
      </c>
      <c r="F24" s="138"/>
      <c r="G24" s="123" t="s">
        <v>717</v>
      </c>
      <c r="H24" s="125">
        <v>1.72</v>
      </c>
      <c r="I24" s="126">
        <f t="shared" si="0"/>
        <v>6.88</v>
      </c>
      <c r="J24" s="108"/>
    </row>
    <row r="25" spans="1:16" ht="168">
      <c r="A25" s="107"/>
      <c r="B25" s="120">
        <v>4</v>
      </c>
      <c r="C25" s="121" t="s">
        <v>100</v>
      </c>
      <c r="D25" s="122" t="s">
        <v>718</v>
      </c>
      <c r="E25" s="137" t="s">
        <v>212</v>
      </c>
      <c r="F25" s="138"/>
      <c r="G25" s="123" t="s">
        <v>717</v>
      </c>
      <c r="H25" s="125">
        <v>1.72</v>
      </c>
      <c r="I25" s="126">
        <f t="shared" si="0"/>
        <v>6.88</v>
      </c>
      <c r="J25" s="108"/>
    </row>
    <row r="26" spans="1:16" ht="168">
      <c r="A26" s="107"/>
      <c r="B26" s="120">
        <v>4</v>
      </c>
      <c r="C26" s="121" t="s">
        <v>100</v>
      </c>
      <c r="D26" s="122" t="s">
        <v>718</v>
      </c>
      <c r="E26" s="137" t="s">
        <v>213</v>
      </c>
      <c r="F26" s="138"/>
      <c r="G26" s="123" t="s">
        <v>717</v>
      </c>
      <c r="H26" s="125">
        <v>1.72</v>
      </c>
      <c r="I26" s="126">
        <f t="shared" si="0"/>
        <v>6.88</v>
      </c>
      <c r="J26" s="108"/>
    </row>
    <row r="27" spans="1:16" ht="168">
      <c r="A27" s="107"/>
      <c r="B27" s="120">
        <v>4</v>
      </c>
      <c r="C27" s="121" t="s">
        <v>100</v>
      </c>
      <c r="D27" s="122" t="s">
        <v>719</v>
      </c>
      <c r="E27" s="137" t="s">
        <v>107</v>
      </c>
      <c r="F27" s="138"/>
      <c r="G27" s="123" t="s">
        <v>717</v>
      </c>
      <c r="H27" s="125">
        <v>1.72</v>
      </c>
      <c r="I27" s="126">
        <f t="shared" si="0"/>
        <v>6.88</v>
      </c>
      <c r="J27" s="108"/>
    </row>
    <row r="28" spans="1:16" ht="168">
      <c r="A28" s="107"/>
      <c r="B28" s="120">
        <v>4</v>
      </c>
      <c r="C28" s="121" t="s">
        <v>100</v>
      </c>
      <c r="D28" s="122" t="s">
        <v>719</v>
      </c>
      <c r="E28" s="137" t="s">
        <v>210</v>
      </c>
      <c r="F28" s="138"/>
      <c r="G28" s="123" t="s">
        <v>717</v>
      </c>
      <c r="H28" s="125">
        <v>1.72</v>
      </c>
      <c r="I28" s="126">
        <f t="shared" si="0"/>
        <v>6.88</v>
      </c>
      <c r="J28" s="108"/>
    </row>
    <row r="29" spans="1:16" ht="168">
      <c r="A29" s="107"/>
      <c r="B29" s="120">
        <v>4</v>
      </c>
      <c r="C29" s="121" t="s">
        <v>100</v>
      </c>
      <c r="D29" s="122" t="s">
        <v>719</v>
      </c>
      <c r="E29" s="137" t="s">
        <v>265</v>
      </c>
      <c r="F29" s="138"/>
      <c r="G29" s="123" t="s">
        <v>717</v>
      </c>
      <c r="H29" s="125">
        <v>1.72</v>
      </c>
      <c r="I29" s="126">
        <f t="shared" si="0"/>
        <v>6.88</v>
      </c>
      <c r="J29" s="108"/>
    </row>
    <row r="30" spans="1:16" ht="168">
      <c r="A30" s="107"/>
      <c r="B30" s="120">
        <v>4</v>
      </c>
      <c r="C30" s="121" t="s">
        <v>100</v>
      </c>
      <c r="D30" s="122" t="s">
        <v>719</v>
      </c>
      <c r="E30" s="137" t="s">
        <v>310</v>
      </c>
      <c r="F30" s="138"/>
      <c r="G30" s="123" t="s">
        <v>717</v>
      </c>
      <c r="H30" s="125">
        <v>1.72</v>
      </c>
      <c r="I30" s="126">
        <f t="shared" si="0"/>
        <v>6.88</v>
      </c>
      <c r="J30" s="108"/>
    </row>
    <row r="31" spans="1:16" ht="120">
      <c r="A31" s="107"/>
      <c r="B31" s="120">
        <v>4</v>
      </c>
      <c r="C31" s="121" t="s">
        <v>720</v>
      </c>
      <c r="D31" s="122" t="s">
        <v>27</v>
      </c>
      <c r="E31" s="137" t="s">
        <v>273</v>
      </c>
      <c r="F31" s="138"/>
      <c r="G31" s="123" t="s">
        <v>721</v>
      </c>
      <c r="H31" s="125">
        <v>2.58</v>
      </c>
      <c r="I31" s="126">
        <f t="shared" si="0"/>
        <v>10.32</v>
      </c>
      <c r="J31" s="108"/>
    </row>
    <row r="32" spans="1:16" ht="120">
      <c r="A32" s="107"/>
      <c r="B32" s="120">
        <v>4</v>
      </c>
      <c r="C32" s="121" t="s">
        <v>720</v>
      </c>
      <c r="D32" s="122" t="s">
        <v>27</v>
      </c>
      <c r="E32" s="137" t="s">
        <v>272</v>
      </c>
      <c r="F32" s="138"/>
      <c r="G32" s="123" t="s">
        <v>721</v>
      </c>
      <c r="H32" s="125">
        <v>2.58</v>
      </c>
      <c r="I32" s="126">
        <f t="shared" si="0"/>
        <v>10.32</v>
      </c>
      <c r="J32" s="108"/>
    </row>
    <row r="33" spans="1:10" ht="120">
      <c r="A33" s="107"/>
      <c r="B33" s="120">
        <v>4</v>
      </c>
      <c r="C33" s="121" t="s">
        <v>720</v>
      </c>
      <c r="D33" s="122" t="s">
        <v>28</v>
      </c>
      <c r="E33" s="137" t="s">
        <v>273</v>
      </c>
      <c r="F33" s="138"/>
      <c r="G33" s="123" t="s">
        <v>721</v>
      </c>
      <c r="H33" s="125">
        <v>2.58</v>
      </c>
      <c r="I33" s="126">
        <f t="shared" si="0"/>
        <v>10.32</v>
      </c>
      <c r="J33" s="108"/>
    </row>
    <row r="34" spans="1:10" ht="120">
      <c r="A34" s="107"/>
      <c r="B34" s="120">
        <v>4</v>
      </c>
      <c r="C34" s="121" t="s">
        <v>720</v>
      </c>
      <c r="D34" s="122" t="s">
        <v>28</v>
      </c>
      <c r="E34" s="137" t="s">
        <v>272</v>
      </c>
      <c r="F34" s="138"/>
      <c r="G34" s="123" t="s">
        <v>721</v>
      </c>
      <c r="H34" s="125">
        <v>2.58</v>
      </c>
      <c r="I34" s="126">
        <f t="shared" si="0"/>
        <v>10.32</v>
      </c>
      <c r="J34" s="108"/>
    </row>
    <row r="35" spans="1:10" ht="108">
      <c r="A35" s="107"/>
      <c r="B35" s="120">
        <v>4</v>
      </c>
      <c r="C35" s="121" t="s">
        <v>722</v>
      </c>
      <c r="D35" s="122" t="s">
        <v>27</v>
      </c>
      <c r="E35" s="137"/>
      <c r="F35" s="138"/>
      <c r="G35" s="123" t="s">
        <v>723</v>
      </c>
      <c r="H35" s="125">
        <v>3.42</v>
      </c>
      <c r="I35" s="126">
        <f t="shared" si="0"/>
        <v>13.68</v>
      </c>
      <c r="J35" s="108"/>
    </row>
    <row r="36" spans="1:10" ht="108">
      <c r="A36" s="107"/>
      <c r="B36" s="120">
        <v>4</v>
      </c>
      <c r="C36" s="121" t="s">
        <v>722</v>
      </c>
      <c r="D36" s="122" t="s">
        <v>28</v>
      </c>
      <c r="E36" s="137"/>
      <c r="F36" s="138"/>
      <c r="G36" s="123" t="s">
        <v>723</v>
      </c>
      <c r="H36" s="125">
        <v>3.42</v>
      </c>
      <c r="I36" s="126">
        <f t="shared" si="0"/>
        <v>13.68</v>
      </c>
      <c r="J36" s="108"/>
    </row>
    <row r="37" spans="1:10" ht="132">
      <c r="A37" s="107"/>
      <c r="B37" s="120">
        <v>4</v>
      </c>
      <c r="C37" s="121" t="s">
        <v>724</v>
      </c>
      <c r="D37" s="122" t="s">
        <v>27</v>
      </c>
      <c r="E37" s="137" t="s">
        <v>273</v>
      </c>
      <c r="F37" s="138"/>
      <c r="G37" s="123" t="s">
        <v>725</v>
      </c>
      <c r="H37" s="125">
        <v>1.21</v>
      </c>
      <c r="I37" s="126">
        <f t="shared" si="0"/>
        <v>4.84</v>
      </c>
      <c r="J37" s="108"/>
    </row>
    <row r="38" spans="1:10" ht="132">
      <c r="A38" s="107"/>
      <c r="B38" s="120">
        <v>4</v>
      </c>
      <c r="C38" s="121" t="s">
        <v>724</v>
      </c>
      <c r="D38" s="122" t="s">
        <v>28</v>
      </c>
      <c r="E38" s="137" t="s">
        <v>273</v>
      </c>
      <c r="F38" s="138"/>
      <c r="G38" s="123" t="s">
        <v>725</v>
      </c>
      <c r="H38" s="125">
        <v>1.2</v>
      </c>
      <c r="I38" s="126">
        <f t="shared" si="0"/>
        <v>4.8</v>
      </c>
      <c r="J38" s="108"/>
    </row>
    <row r="39" spans="1:10" ht="132">
      <c r="A39" s="107"/>
      <c r="B39" s="120">
        <v>4</v>
      </c>
      <c r="C39" s="121" t="s">
        <v>724</v>
      </c>
      <c r="D39" s="122" t="s">
        <v>28</v>
      </c>
      <c r="E39" s="137" t="s">
        <v>272</v>
      </c>
      <c r="F39" s="138"/>
      <c r="G39" s="123" t="s">
        <v>725</v>
      </c>
      <c r="H39" s="125">
        <v>1.2</v>
      </c>
      <c r="I39" s="126">
        <f t="shared" si="0"/>
        <v>4.8</v>
      </c>
      <c r="J39" s="108"/>
    </row>
    <row r="40" spans="1:10" ht="132">
      <c r="A40" s="107"/>
      <c r="B40" s="120">
        <v>4</v>
      </c>
      <c r="C40" s="121" t="s">
        <v>724</v>
      </c>
      <c r="D40" s="122" t="s">
        <v>29</v>
      </c>
      <c r="E40" s="137" t="s">
        <v>273</v>
      </c>
      <c r="F40" s="138"/>
      <c r="G40" s="123" t="s">
        <v>725</v>
      </c>
      <c r="H40" s="125">
        <v>1.2</v>
      </c>
      <c r="I40" s="126">
        <f t="shared" si="0"/>
        <v>4.8</v>
      </c>
      <c r="J40" s="108"/>
    </row>
    <row r="41" spans="1:10" ht="144">
      <c r="A41" s="107"/>
      <c r="B41" s="120">
        <v>4</v>
      </c>
      <c r="C41" s="121" t="s">
        <v>726</v>
      </c>
      <c r="D41" s="122" t="s">
        <v>28</v>
      </c>
      <c r="E41" s="137" t="s">
        <v>272</v>
      </c>
      <c r="F41" s="138"/>
      <c r="G41" s="123" t="s">
        <v>727</v>
      </c>
      <c r="H41" s="125">
        <v>2.58</v>
      </c>
      <c r="I41" s="126">
        <f t="shared" si="0"/>
        <v>10.32</v>
      </c>
      <c r="J41" s="108"/>
    </row>
    <row r="42" spans="1:10" ht="144">
      <c r="A42" s="107"/>
      <c r="B42" s="120">
        <v>4</v>
      </c>
      <c r="C42" s="121" t="s">
        <v>726</v>
      </c>
      <c r="D42" s="122" t="s">
        <v>28</v>
      </c>
      <c r="E42" s="137" t="s">
        <v>728</v>
      </c>
      <c r="F42" s="138"/>
      <c r="G42" s="123" t="s">
        <v>727</v>
      </c>
      <c r="H42" s="125">
        <v>2.58</v>
      </c>
      <c r="I42" s="126">
        <f t="shared" si="0"/>
        <v>10.32</v>
      </c>
      <c r="J42" s="108"/>
    </row>
    <row r="43" spans="1:10" ht="144">
      <c r="A43" s="107"/>
      <c r="B43" s="120">
        <v>4</v>
      </c>
      <c r="C43" s="121" t="s">
        <v>729</v>
      </c>
      <c r="D43" s="122" t="s">
        <v>28</v>
      </c>
      <c r="E43" s="137"/>
      <c r="F43" s="138"/>
      <c r="G43" s="123" t="s">
        <v>730</v>
      </c>
      <c r="H43" s="125">
        <v>1.2</v>
      </c>
      <c r="I43" s="126">
        <f t="shared" si="0"/>
        <v>4.8</v>
      </c>
      <c r="J43" s="108"/>
    </row>
    <row r="44" spans="1:10" ht="192">
      <c r="A44" s="107"/>
      <c r="B44" s="120">
        <v>2</v>
      </c>
      <c r="C44" s="121" t="s">
        <v>662</v>
      </c>
      <c r="D44" s="122" t="s">
        <v>23</v>
      </c>
      <c r="E44" s="137" t="s">
        <v>107</v>
      </c>
      <c r="F44" s="138"/>
      <c r="G44" s="123" t="s">
        <v>731</v>
      </c>
      <c r="H44" s="125">
        <v>1.49</v>
      </c>
      <c r="I44" s="126">
        <f t="shared" si="0"/>
        <v>2.98</v>
      </c>
      <c r="J44" s="108"/>
    </row>
    <row r="45" spans="1:10" ht="192">
      <c r="A45" s="107"/>
      <c r="B45" s="120">
        <v>2</v>
      </c>
      <c r="C45" s="121" t="s">
        <v>662</v>
      </c>
      <c r="D45" s="122" t="s">
        <v>23</v>
      </c>
      <c r="E45" s="137" t="s">
        <v>210</v>
      </c>
      <c r="F45" s="138"/>
      <c r="G45" s="123" t="s">
        <v>731</v>
      </c>
      <c r="H45" s="125">
        <v>1.49</v>
      </c>
      <c r="I45" s="126">
        <f t="shared" si="0"/>
        <v>2.98</v>
      </c>
      <c r="J45" s="108"/>
    </row>
    <row r="46" spans="1:10" ht="192">
      <c r="A46" s="107"/>
      <c r="B46" s="120">
        <v>2</v>
      </c>
      <c r="C46" s="121" t="s">
        <v>662</v>
      </c>
      <c r="D46" s="122" t="s">
        <v>23</v>
      </c>
      <c r="E46" s="137" t="s">
        <v>213</v>
      </c>
      <c r="F46" s="138"/>
      <c r="G46" s="123" t="s">
        <v>731</v>
      </c>
      <c r="H46" s="125">
        <v>1.49</v>
      </c>
      <c r="I46" s="126">
        <f t="shared" si="0"/>
        <v>2.98</v>
      </c>
      <c r="J46" s="108"/>
    </row>
    <row r="47" spans="1:10" ht="192">
      <c r="A47" s="107"/>
      <c r="B47" s="120">
        <v>2</v>
      </c>
      <c r="C47" s="121" t="s">
        <v>662</v>
      </c>
      <c r="D47" s="122" t="s">
        <v>23</v>
      </c>
      <c r="E47" s="137" t="s">
        <v>266</v>
      </c>
      <c r="F47" s="138"/>
      <c r="G47" s="123" t="s">
        <v>731</v>
      </c>
      <c r="H47" s="125">
        <v>1.49</v>
      </c>
      <c r="I47" s="126">
        <f t="shared" si="0"/>
        <v>2.98</v>
      </c>
      <c r="J47" s="108"/>
    </row>
    <row r="48" spans="1:10" ht="192">
      <c r="A48" s="107"/>
      <c r="B48" s="120">
        <v>2</v>
      </c>
      <c r="C48" s="121" t="s">
        <v>662</v>
      </c>
      <c r="D48" s="122" t="s">
        <v>23</v>
      </c>
      <c r="E48" s="137" t="s">
        <v>268</v>
      </c>
      <c r="F48" s="138"/>
      <c r="G48" s="123" t="s">
        <v>731</v>
      </c>
      <c r="H48" s="125">
        <v>1.49</v>
      </c>
      <c r="I48" s="126">
        <f t="shared" si="0"/>
        <v>2.98</v>
      </c>
      <c r="J48" s="108"/>
    </row>
    <row r="49" spans="1:10" ht="192">
      <c r="A49" s="107"/>
      <c r="B49" s="120">
        <v>2</v>
      </c>
      <c r="C49" s="121" t="s">
        <v>662</v>
      </c>
      <c r="D49" s="122" t="s">
        <v>23</v>
      </c>
      <c r="E49" s="137" t="s">
        <v>311</v>
      </c>
      <c r="F49" s="138"/>
      <c r="G49" s="123" t="s">
        <v>731</v>
      </c>
      <c r="H49" s="125">
        <v>1.49</v>
      </c>
      <c r="I49" s="126">
        <f t="shared" si="0"/>
        <v>2.98</v>
      </c>
      <c r="J49" s="108"/>
    </row>
    <row r="50" spans="1:10" ht="192">
      <c r="A50" s="107"/>
      <c r="B50" s="120">
        <v>10</v>
      </c>
      <c r="C50" s="121" t="s">
        <v>662</v>
      </c>
      <c r="D50" s="122" t="s">
        <v>25</v>
      </c>
      <c r="E50" s="137" t="s">
        <v>107</v>
      </c>
      <c r="F50" s="138"/>
      <c r="G50" s="123" t="s">
        <v>731</v>
      </c>
      <c r="H50" s="125">
        <v>1.49</v>
      </c>
      <c r="I50" s="126">
        <f t="shared" si="0"/>
        <v>14.9</v>
      </c>
      <c r="J50" s="108"/>
    </row>
    <row r="51" spans="1:10" ht="192">
      <c r="A51" s="107"/>
      <c r="B51" s="120">
        <v>4</v>
      </c>
      <c r="C51" s="121" t="s">
        <v>662</v>
      </c>
      <c r="D51" s="122" t="s">
        <v>25</v>
      </c>
      <c r="E51" s="137" t="s">
        <v>266</v>
      </c>
      <c r="F51" s="138"/>
      <c r="G51" s="123" t="s">
        <v>731</v>
      </c>
      <c r="H51" s="125">
        <v>1.49</v>
      </c>
      <c r="I51" s="126">
        <f t="shared" si="0"/>
        <v>5.96</v>
      </c>
      <c r="J51" s="108"/>
    </row>
    <row r="52" spans="1:10" ht="192">
      <c r="A52" s="107"/>
      <c r="B52" s="120">
        <v>4</v>
      </c>
      <c r="C52" s="121" t="s">
        <v>662</v>
      </c>
      <c r="D52" s="122" t="s">
        <v>25</v>
      </c>
      <c r="E52" s="137" t="s">
        <v>310</v>
      </c>
      <c r="F52" s="138"/>
      <c r="G52" s="123" t="s">
        <v>731</v>
      </c>
      <c r="H52" s="125">
        <v>1.49</v>
      </c>
      <c r="I52" s="126">
        <f t="shared" si="0"/>
        <v>5.96</v>
      </c>
      <c r="J52" s="108"/>
    </row>
    <row r="53" spans="1:10" ht="192">
      <c r="A53" s="107"/>
      <c r="B53" s="120">
        <v>4</v>
      </c>
      <c r="C53" s="121" t="s">
        <v>662</v>
      </c>
      <c r="D53" s="122" t="s">
        <v>25</v>
      </c>
      <c r="E53" s="137" t="s">
        <v>269</v>
      </c>
      <c r="F53" s="138"/>
      <c r="G53" s="123" t="s">
        <v>731</v>
      </c>
      <c r="H53" s="125">
        <v>1.49</v>
      </c>
      <c r="I53" s="126">
        <f t="shared" si="0"/>
        <v>5.96</v>
      </c>
      <c r="J53" s="108"/>
    </row>
    <row r="54" spans="1:10" ht="192">
      <c r="A54" s="107"/>
      <c r="B54" s="120">
        <v>4</v>
      </c>
      <c r="C54" s="121" t="s">
        <v>662</v>
      </c>
      <c r="D54" s="122" t="s">
        <v>25</v>
      </c>
      <c r="E54" s="137" t="s">
        <v>270</v>
      </c>
      <c r="F54" s="138"/>
      <c r="G54" s="123" t="s">
        <v>731</v>
      </c>
      <c r="H54" s="125">
        <v>1.49</v>
      </c>
      <c r="I54" s="126">
        <f t="shared" ref="I54:I85" si="1">H54*B54</f>
        <v>5.96</v>
      </c>
      <c r="J54" s="108"/>
    </row>
    <row r="55" spans="1:10" ht="192">
      <c r="A55" s="107"/>
      <c r="B55" s="120">
        <v>4</v>
      </c>
      <c r="C55" s="121" t="s">
        <v>662</v>
      </c>
      <c r="D55" s="122" t="s">
        <v>25</v>
      </c>
      <c r="E55" s="137" t="s">
        <v>311</v>
      </c>
      <c r="F55" s="138"/>
      <c r="G55" s="123" t="s">
        <v>731</v>
      </c>
      <c r="H55" s="125">
        <v>1.49</v>
      </c>
      <c r="I55" s="126">
        <f t="shared" si="1"/>
        <v>5.96</v>
      </c>
      <c r="J55" s="108"/>
    </row>
    <row r="56" spans="1:10" ht="192">
      <c r="A56" s="107"/>
      <c r="B56" s="120">
        <v>20</v>
      </c>
      <c r="C56" s="121" t="s">
        <v>662</v>
      </c>
      <c r="D56" s="122" t="s">
        <v>26</v>
      </c>
      <c r="E56" s="137" t="s">
        <v>107</v>
      </c>
      <c r="F56" s="138"/>
      <c r="G56" s="123" t="s">
        <v>731</v>
      </c>
      <c r="H56" s="125">
        <v>1.49</v>
      </c>
      <c r="I56" s="126">
        <f t="shared" si="1"/>
        <v>29.8</v>
      </c>
      <c r="J56" s="108"/>
    </row>
    <row r="57" spans="1:10" ht="132">
      <c r="A57" s="107"/>
      <c r="B57" s="120">
        <v>20</v>
      </c>
      <c r="C57" s="121" t="s">
        <v>619</v>
      </c>
      <c r="D57" s="122" t="s">
        <v>26</v>
      </c>
      <c r="E57" s="137" t="s">
        <v>107</v>
      </c>
      <c r="F57" s="138"/>
      <c r="G57" s="123" t="s">
        <v>621</v>
      </c>
      <c r="H57" s="125">
        <v>1.37</v>
      </c>
      <c r="I57" s="126">
        <f t="shared" si="1"/>
        <v>27.400000000000002</v>
      </c>
      <c r="J57" s="108"/>
    </row>
    <row r="58" spans="1:10" ht="108">
      <c r="A58" s="107"/>
      <c r="B58" s="120">
        <v>50</v>
      </c>
      <c r="C58" s="121" t="s">
        <v>732</v>
      </c>
      <c r="D58" s="122" t="s">
        <v>25</v>
      </c>
      <c r="E58" s="137"/>
      <c r="F58" s="138"/>
      <c r="G58" s="123" t="s">
        <v>733</v>
      </c>
      <c r="H58" s="125">
        <v>0.28000000000000003</v>
      </c>
      <c r="I58" s="126">
        <f t="shared" si="1"/>
        <v>14.000000000000002</v>
      </c>
      <c r="J58" s="108"/>
    </row>
    <row r="59" spans="1:10" ht="108">
      <c r="A59" s="107"/>
      <c r="B59" s="120">
        <v>50</v>
      </c>
      <c r="C59" s="121" t="s">
        <v>732</v>
      </c>
      <c r="D59" s="122" t="s">
        <v>26</v>
      </c>
      <c r="E59" s="137"/>
      <c r="F59" s="138"/>
      <c r="G59" s="123" t="s">
        <v>733</v>
      </c>
      <c r="H59" s="125">
        <v>0.28000000000000003</v>
      </c>
      <c r="I59" s="126">
        <f t="shared" si="1"/>
        <v>14.000000000000002</v>
      </c>
      <c r="J59" s="108"/>
    </row>
    <row r="60" spans="1:10" ht="144">
      <c r="A60" s="107"/>
      <c r="B60" s="120">
        <v>10</v>
      </c>
      <c r="C60" s="121" t="s">
        <v>734</v>
      </c>
      <c r="D60" s="122" t="s">
        <v>23</v>
      </c>
      <c r="E60" s="137" t="s">
        <v>272</v>
      </c>
      <c r="F60" s="138"/>
      <c r="G60" s="123" t="s">
        <v>735</v>
      </c>
      <c r="H60" s="125">
        <v>1.02</v>
      </c>
      <c r="I60" s="126">
        <f t="shared" si="1"/>
        <v>10.199999999999999</v>
      </c>
      <c r="J60" s="108"/>
    </row>
    <row r="61" spans="1:10" ht="144">
      <c r="A61" s="107"/>
      <c r="B61" s="120">
        <v>10</v>
      </c>
      <c r="C61" s="121" t="s">
        <v>734</v>
      </c>
      <c r="D61" s="122" t="s">
        <v>25</v>
      </c>
      <c r="E61" s="137" t="s">
        <v>272</v>
      </c>
      <c r="F61" s="138"/>
      <c r="G61" s="123" t="s">
        <v>735</v>
      </c>
      <c r="H61" s="125">
        <v>1.02</v>
      </c>
      <c r="I61" s="126">
        <f t="shared" si="1"/>
        <v>10.199999999999999</v>
      </c>
      <c r="J61" s="108"/>
    </row>
    <row r="62" spans="1:10" ht="144">
      <c r="A62" s="107"/>
      <c r="B62" s="120">
        <v>20</v>
      </c>
      <c r="C62" s="121" t="s">
        <v>734</v>
      </c>
      <c r="D62" s="122" t="s">
        <v>26</v>
      </c>
      <c r="E62" s="137" t="s">
        <v>272</v>
      </c>
      <c r="F62" s="138"/>
      <c r="G62" s="123" t="s">
        <v>735</v>
      </c>
      <c r="H62" s="125">
        <v>1.02</v>
      </c>
      <c r="I62" s="126">
        <f t="shared" si="1"/>
        <v>20.399999999999999</v>
      </c>
      <c r="J62" s="108"/>
    </row>
    <row r="63" spans="1:10" ht="192">
      <c r="A63" s="107"/>
      <c r="B63" s="120">
        <v>20</v>
      </c>
      <c r="C63" s="121" t="s">
        <v>736</v>
      </c>
      <c r="D63" s="122" t="s">
        <v>737</v>
      </c>
      <c r="E63" s="137"/>
      <c r="F63" s="138"/>
      <c r="G63" s="123" t="s">
        <v>819</v>
      </c>
      <c r="H63" s="125">
        <v>2.2400000000000002</v>
      </c>
      <c r="I63" s="126">
        <f t="shared" si="1"/>
        <v>44.800000000000004</v>
      </c>
      <c r="J63" s="108"/>
    </row>
    <row r="64" spans="1:10" ht="192">
      <c r="A64" s="107"/>
      <c r="B64" s="120">
        <v>5</v>
      </c>
      <c r="C64" s="121" t="s">
        <v>736</v>
      </c>
      <c r="D64" s="122" t="s">
        <v>738</v>
      </c>
      <c r="E64" s="137"/>
      <c r="F64" s="138"/>
      <c r="G64" s="123" t="s">
        <v>819</v>
      </c>
      <c r="H64" s="125">
        <v>2.2400000000000002</v>
      </c>
      <c r="I64" s="126">
        <f t="shared" si="1"/>
        <v>11.200000000000001</v>
      </c>
      <c r="J64" s="108"/>
    </row>
    <row r="65" spans="1:10" ht="108">
      <c r="A65" s="107"/>
      <c r="B65" s="120">
        <v>100</v>
      </c>
      <c r="C65" s="121" t="s">
        <v>739</v>
      </c>
      <c r="D65" s="122" t="s">
        <v>25</v>
      </c>
      <c r="E65" s="137"/>
      <c r="F65" s="138"/>
      <c r="G65" s="123" t="s">
        <v>740</v>
      </c>
      <c r="H65" s="125">
        <v>0.42</v>
      </c>
      <c r="I65" s="126">
        <f t="shared" si="1"/>
        <v>42</v>
      </c>
      <c r="J65" s="108"/>
    </row>
    <row r="66" spans="1:10" ht="108">
      <c r="A66" s="107"/>
      <c r="B66" s="120">
        <v>100</v>
      </c>
      <c r="C66" s="121" t="s">
        <v>739</v>
      </c>
      <c r="D66" s="122" t="s">
        <v>26</v>
      </c>
      <c r="E66" s="137"/>
      <c r="F66" s="138"/>
      <c r="G66" s="123" t="s">
        <v>740</v>
      </c>
      <c r="H66" s="125">
        <v>0.42</v>
      </c>
      <c r="I66" s="126">
        <f t="shared" si="1"/>
        <v>42</v>
      </c>
      <c r="J66" s="108"/>
    </row>
    <row r="67" spans="1:10" ht="144">
      <c r="A67" s="107"/>
      <c r="B67" s="120">
        <v>20</v>
      </c>
      <c r="C67" s="121" t="s">
        <v>741</v>
      </c>
      <c r="D67" s="122" t="s">
        <v>25</v>
      </c>
      <c r="E67" s="137" t="s">
        <v>272</v>
      </c>
      <c r="F67" s="138"/>
      <c r="G67" s="123" t="s">
        <v>742</v>
      </c>
      <c r="H67" s="125">
        <v>1.02</v>
      </c>
      <c r="I67" s="126">
        <f t="shared" si="1"/>
        <v>20.399999999999999</v>
      </c>
      <c r="J67" s="108"/>
    </row>
    <row r="68" spans="1:10" ht="144">
      <c r="A68" s="107"/>
      <c r="B68" s="120">
        <v>20</v>
      </c>
      <c r="C68" s="121" t="s">
        <v>741</v>
      </c>
      <c r="D68" s="122" t="s">
        <v>26</v>
      </c>
      <c r="E68" s="137" t="s">
        <v>272</v>
      </c>
      <c r="F68" s="138"/>
      <c r="G68" s="123" t="s">
        <v>742</v>
      </c>
      <c r="H68" s="125">
        <v>1.02</v>
      </c>
      <c r="I68" s="126">
        <f t="shared" si="1"/>
        <v>20.399999999999999</v>
      </c>
      <c r="J68" s="108"/>
    </row>
    <row r="69" spans="1:10" ht="144">
      <c r="A69" s="107"/>
      <c r="B69" s="120">
        <v>10</v>
      </c>
      <c r="C69" s="121" t="s">
        <v>743</v>
      </c>
      <c r="D69" s="122" t="s">
        <v>25</v>
      </c>
      <c r="E69" s="137" t="s">
        <v>737</v>
      </c>
      <c r="F69" s="138"/>
      <c r="G69" s="123" t="s">
        <v>744</v>
      </c>
      <c r="H69" s="125">
        <v>4.92</v>
      </c>
      <c r="I69" s="126">
        <f t="shared" si="1"/>
        <v>49.2</v>
      </c>
      <c r="J69" s="108"/>
    </row>
    <row r="70" spans="1:10" ht="144">
      <c r="A70" s="107"/>
      <c r="B70" s="120">
        <v>10</v>
      </c>
      <c r="C70" s="121" t="s">
        <v>743</v>
      </c>
      <c r="D70" s="122" t="s">
        <v>26</v>
      </c>
      <c r="E70" s="137" t="s">
        <v>737</v>
      </c>
      <c r="F70" s="138"/>
      <c r="G70" s="123" t="s">
        <v>744</v>
      </c>
      <c r="H70" s="125">
        <v>4.92</v>
      </c>
      <c r="I70" s="126">
        <f t="shared" si="1"/>
        <v>49.2</v>
      </c>
      <c r="J70" s="108"/>
    </row>
    <row r="71" spans="1:10" ht="84">
      <c r="A71" s="107"/>
      <c r="B71" s="120">
        <v>100</v>
      </c>
      <c r="C71" s="121" t="s">
        <v>656</v>
      </c>
      <c r="D71" s="122" t="s">
        <v>25</v>
      </c>
      <c r="E71" s="137"/>
      <c r="F71" s="138"/>
      <c r="G71" s="123" t="s">
        <v>658</v>
      </c>
      <c r="H71" s="125">
        <v>0.28999999999999998</v>
      </c>
      <c r="I71" s="126">
        <f t="shared" si="1"/>
        <v>28.999999999999996</v>
      </c>
      <c r="J71" s="108"/>
    </row>
    <row r="72" spans="1:10" ht="84">
      <c r="A72" s="107"/>
      <c r="B72" s="120">
        <v>200</v>
      </c>
      <c r="C72" s="121" t="s">
        <v>656</v>
      </c>
      <c r="D72" s="122" t="s">
        <v>67</v>
      </c>
      <c r="E72" s="137"/>
      <c r="F72" s="138"/>
      <c r="G72" s="123" t="s">
        <v>658</v>
      </c>
      <c r="H72" s="125">
        <v>0.28999999999999998</v>
      </c>
      <c r="I72" s="126">
        <f t="shared" si="1"/>
        <v>57.999999999999993</v>
      </c>
      <c r="J72" s="108"/>
    </row>
    <row r="73" spans="1:10" ht="84">
      <c r="A73" s="107"/>
      <c r="B73" s="120">
        <v>200</v>
      </c>
      <c r="C73" s="121" t="s">
        <v>656</v>
      </c>
      <c r="D73" s="122" t="s">
        <v>26</v>
      </c>
      <c r="E73" s="137"/>
      <c r="F73" s="138"/>
      <c r="G73" s="123" t="s">
        <v>658</v>
      </c>
      <c r="H73" s="125">
        <v>0.28999999999999998</v>
      </c>
      <c r="I73" s="126">
        <f t="shared" si="1"/>
        <v>57.999999999999993</v>
      </c>
      <c r="J73" s="108"/>
    </row>
    <row r="74" spans="1:10" ht="120">
      <c r="A74" s="107"/>
      <c r="B74" s="120">
        <v>50</v>
      </c>
      <c r="C74" s="121" t="s">
        <v>745</v>
      </c>
      <c r="D74" s="122" t="s">
        <v>26</v>
      </c>
      <c r="E74" s="137" t="s">
        <v>272</v>
      </c>
      <c r="F74" s="138"/>
      <c r="G74" s="123" t="s">
        <v>746</v>
      </c>
      <c r="H74" s="125">
        <v>1.02</v>
      </c>
      <c r="I74" s="126">
        <f t="shared" si="1"/>
        <v>51</v>
      </c>
      <c r="J74" s="108"/>
    </row>
    <row r="75" spans="1:10" ht="120">
      <c r="A75" s="107"/>
      <c r="B75" s="120">
        <v>20</v>
      </c>
      <c r="C75" s="121" t="s">
        <v>745</v>
      </c>
      <c r="D75" s="122" t="s">
        <v>90</v>
      </c>
      <c r="E75" s="137" t="s">
        <v>272</v>
      </c>
      <c r="F75" s="138"/>
      <c r="G75" s="123" t="s">
        <v>746</v>
      </c>
      <c r="H75" s="125">
        <v>1.02</v>
      </c>
      <c r="I75" s="126">
        <f t="shared" si="1"/>
        <v>20.399999999999999</v>
      </c>
      <c r="J75" s="108"/>
    </row>
    <row r="76" spans="1:10" ht="144">
      <c r="A76" s="107"/>
      <c r="B76" s="120">
        <v>20</v>
      </c>
      <c r="C76" s="121" t="s">
        <v>747</v>
      </c>
      <c r="D76" s="122" t="s">
        <v>107</v>
      </c>
      <c r="E76" s="137"/>
      <c r="F76" s="138"/>
      <c r="G76" s="123" t="s">
        <v>748</v>
      </c>
      <c r="H76" s="125">
        <v>2.93</v>
      </c>
      <c r="I76" s="126">
        <f t="shared" si="1"/>
        <v>58.6</v>
      </c>
      <c r="J76" s="108"/>
    </row>
    <row r="77" spans="1:10" ht="96">
      <c r="A77" s="107"/>
      <c r="B77" s="120">
        <v>20</v>
      </c>
      <c r="C77" s="121" t="s">
        <v>65</v>
      </c>
      <c r="D77" s="122" t="s">
        <v>25</v>
      </c>
      <c r="E77" s="137"/>
      <c r="F77" s="138"/>
      <c r="G77" s="123" t="s">
        <v>749</v>
      </c>
      <c r="H77" s="125">
        <v>2.76</v>
      </c>
      <c r="I77" s="126">
        <f t="shared" si="1"/>
        <v>55.199999999999996</v>
      </c>
      <c r="J77" s="108"/>
    </row>
    <row r="78" spans="1:10" ht="96">
      <c r="A78" s="107"/>
      <c r="B78" s="120">
        <v>50</v>
      </c>
      <c r="C78" s="121" t="s">
        <v>65</v>
      </c>
      <c r="D78" s="122" t="s">
        <v>67</v>
      </c>
      <c r="E78" s="137"/>
      <c r="F78" s="138"/>
      <c r="G78" s="123" t="s">
        <v>749</v>
      </c>
      <c r="H78" s="125">
        <v>2.76</v>
      </c>
      <c r="I78" s="126">
        <f t="shared" si="1"/>
        <v>138</v>
      </c>
      <c r="J78" s="108"/>
    </row>
    <row r="79" spans="1:10" ht="96">
      <c r="A79" s="107"/>
      <c r="B79" s="120">
        <v>50</v>
      </c>
      <c r="C79" s="121" t="s">
        <v>65</v>
      </c>
      <c r="D79" s="122" t="s">
        <v>26</v>
      </c>
      <c r="E79" s="137"/>
      <c r="F79" s="138"/>
      <c r="G79" s="123" t="s">
        <v>749</v>
      </c>
      <c r="H79" s="125">
        <v>2.76</v>
      </c>
      <c r="I79" s="126">
        <f t="shared" si="1"/>
        <v>138</v>
      </c>
      <c r="J79" s="108"/>
    </row>
    <row r="80" spans="1:10" ht="96">
      <c r="A80" s="107"/>
      <c r="B80" s="120">
        <v>10</v>
      </c>
      <c r="C80" s="121" t="s">
        <v>65</v>
      </c>
      <c r="D80" s="122" t="s">
        <v>93</v>
      </c>
      <c r="E80" s="137"/>
      <c r="F80" s="138"/>
      <c r="G80" s="123" t="s">
        <v>749</v>
      </c>
      <c r="H80" s="125">
        <v>2.76</v>
      </c>
      <c r="I80" s="126">
        <f t="shared" si="1"/>
        <v>27.599999999999998</v>
      </c>
      <c r="J80" s="108"/>
    </row>
    <row r="81" spans="1:10" ht="96">
      <c r="A81" s="107"/>
      <c r="B81" s="120">
        <v>15</v>
      </c>
      <c r="C81" s="121" t="s">
        <v>750</v>
      </c>
      <c r="D81" s="122" t="s">
        <v>651</v>
      </c>
      <c r="E81" s="137"/>
      <c r="F81" s="138"/>
      <c r="G81" s="123" t="s">
        <v>751</v>
      </c>
      <c r="H81" s="125">
        <v>3.62</v>
      </c>
      <c r="I81" s="126">
        <f t="shared" si="1"/>
        <v>54.300000000000004</v>
      </c>
      <c r="J81" s="108"/>
    </row>
    <row r="82" spans="1:10" ht="96">
      <c r="A82" s="107"/>
      <c r="B82" s="120">
        <v>20</v>
      </c>
      <c r="C82" s="121" t="s">
        <v>750</v>
      </c>
      <c r="D82" s="122" t="s">
        <v>25</v>
      </c>
      <c r="E82" s="137"/>
      <c r="F82" s="138"/>
      <c r="G82" s="123" t="s">
        <v>751</v>
      </c>
      <c r="H82" s="125">
        <v>3.62</v>
      </c>
      <c r="I82" s="126">
        <f t="shared" si="1"/>
        <v>72.400000000000006</v>
      </c>
      <c r="J82" s="108"/>
    </row>
    <row r="83" spans="1:10" ht="96">
      <c r="A83" s="107"/>
      <c r="B83" s="120">
        <v>20</v>
      </c>
      <c r="C83" s="121" t="s">
        <v>750</v>
      </c>
      <c r="D83" s="122" t="s">
        <v>67</v>
      </c>
      <c r="E83" s="137"/>
      <c r="F83" s="138"/>
      <c r="G83" s="123" t="s">
        <v>751</v>
      </c>
      <c r="H83" s="125">
        <v>3.62</v>
      </c>
      <c r="I83" s="126">
        <f t="shared" si="1"/>
        <v>72.400000000000006</v>
      </c>
      <c r="J83" s="108"/>
    </row>
    <row r="84" spans="1:10" ht="96">
      <c r="A84" s="107"/>
      <c r="B84" s="120">
        <v>5</v>
      </c>
      <c r="C84" s="121" t="s">
        <v>68</v>
      </c>
      <c r="D84" s="122" t="s">
        <v>752</v>
      </c>
      <c r="E84" s="137" t="s">
        <v>272</v>
      </c>
      <c r="F84" s="138"/>
      <c r="G84" s="123" t="s">
        <v>753</v>
      </c>
      <c r="H84" s="125">
        <v>3.36</v>
      </c>
      <c r="I84" s="126">
        <f t="shared" si="1"/>
        <v>16.8</v>
      </c>
      <c r="J84" s="108"/>
    </row>
    <row r="85" spans="1:10" ht="96">
      <c r="A85" s="107"/>
      <c r="B85" s="120">
        <v>10</v>
      </c>
      <c r="C85" s="121" t="s">
        <v>68</v>
      </c>
      <c r="D85" s="122" t="s">
        <v>23</v>
      </c>
      <c r="E85" s="137" t="s">
        <v>272</v>
      </c>
      <c r="F85" s="138"/>
      <c r="G85" s="123" t="s">
        <v>753</v>
      </c>
      <c r="H85" s="125">
        <v>3.36</v>
      </c>
      <c r="I85" s="126">
        <f t="shared" si="1"/>
        <v>33.6</v>
      </c>
      <c r="J85" s="108"/>
    </row>
    <row r="86" spans="1:10" ht="96">
      <c r="A86" s="107"/>
      <c r="B86" s="120">
        <v>10</v>
      </c>
      <c r="C86" s="121" t="s">
        <v>68</v>
      </c>
      <c r="D86" s="122" t="s">
        <v>651</v>
      </c>
      <c r="E86" s="137" t="s">
        <v>272</v>
      </c>
      <c r="F86" s="138"/>
      <c r="G86" s="123" t="s">
        <v>753</v>
      </c>
      <c r="H86" s="125">
        <v>3.36</v>
      </c>
      <c r="I86" s="126">
        <f t="shared" ref="I86:I117" si="2">H86*B86</f>
        <v>33.6</v>
      </c>
      <c r="J86" s="108"/>
    </row>
    <row r="87" spans="1:10" ht="96">
      <c r="A87" s="107"/>
      <c r="B87" s="120">
        <v>20</v>
      </c>
      <c r="C87" s="121" t="s">
        <v>68</v>
      </c>
      <c r="D87" s="122" t="s">
        <v>25</v>
      </c>
      <c r="E87" s="137" t="s">
        <v>272</v>
      </c>
      <c r="F87" s="138"/>
      <c r="G87" s="123" t="s">
        <v>753</v>
      </c>
      <c r="H87" s="125">
        <v>3.36</v>
      </c>
      <c r="I87" s="126">
        <f t="shared" si="2"/>
        <v>67.2</v>
      </c>
      <c r="J87" s="108"/>
    </row>
    <row r="88" spans="1:10" ht="96">
      <c r="A88" s="107"/>
      <c r="B88" s="120">
        <v>10</v>
      </c>
      <c r="C88" s="121" t="s">
        <v>68</v>
      </c>
      <c r="D88" s="122" t="s">
        <v>25</v>
      </c>
      <c r="E88" s="137" t="s">
        <v>728</v>
      </c>
      <c r="F88" s="138"/>
      <c r="G88" s="123" t="s">
        <v>753</v>
      </c>
      <c r="H88" s="125">
        <v>3.36</v>
      </c>
      <c r="I88" s="126">
        <f t="shared" si="2"/>
        <v>33.6</v>
      </c>
      <c r="J88" s="108"/>
    </row>
    <row r="89" spans="1:10" ht="96">
      <c r="A89" s="107"/>
      <c r="B89" s="120">
        <v>50</v>
      </c>
      <c r="C89" s="121" t="s">
        <v>68</v>
      </c>
      <c r="D89" s="122" t="s">
        <v>67</v>
      </c>
      <c r="E89" s="137" t="s">
        <v>272</v>
      </c>
      <c r="F89" s="138"/>
      <c r="G89" s="123" t="s">
        <v>753</v>
      </c>
      <c r="H89" s="125">
        <v>3.36</v>
      </c>
      <c r="I89" s="126">
        <f t="shared" si="2"/>
        <v>168</v>
      </c>
      <c r="J89" s="108"/>
    </row>
    <row r="90" spans="1:10" ht="96">
      <c r="A90" s="107"/>
      <c r="B90" s="120">
        <v>40</v>
      </c>
      <c r="C90" s="121" t="s">
        <v>68</v>
      </c>
      <c r="D90" s="122" t="s">
        <v>26</v>
      </c>
      <c r="E90" s="137" t="s">
        <v>272</v>
      </c>
      <c r="F90" s="138"/>
      <c r="G90" s="123" t="s">
        <v>753</v>
      </c>
      <c r="H90" s="125">
        <v>3.36</v>
      </c>
      <c r="I90" s="126">
        <f t="shared" si="2"/>
        <v>134.4</v>
      </c>
      <c r="J90" s="108"/>
    </row>
    <row r="91" spans="1:10" ht="96">
      <c r="A91" s="107"/>
      <c r="B91" s="120">
        <v>5</v>
      </c>
      <c r="C91" s="121" t="s">
        <v>68</v>
      </c>
      <c r="D91" s="122" t="s">
        <v>90</v>
      </c>
      <c r="E91" s="137" t="s">
        <v>272</v>
      </c>
      <c r="F91" s="138"/>
      <c r="G91" s="123" t="s">
        <v>753</v>
      </c>
      <c r="H91" s="125">
        <v>3.36</v>
      </c>
      <c r="I91" s="126">
        <f t="shared" si="2"/>
        <v>16.8</v>
      </c>
      <c r="J91" s="108"/>
    </row>
    <row r="92" spans="1:10" ht="96">
      <c r="A92" s="107"/>
      <c r="B92" s="120">
        <v>5</v>
      </c>
      <c r="C92" s="121" t="s">
        <v>68</v>
      </c>
      <c r="D92" s="122" t="s">
        <v>27</v>
      </c>
      <c r="E92" s="137" t="s">
        <v>273</v>
      </c>
      <c r="F92" s="138"/>
      <c r="G92" s="123" t="s">
        <v>753</v>
      </c>
      <c r="H92" s="125">
        <v>3.36</v>
      </c>
      <c r="I92" s="126">
        <f t="shared" si="2"/>
        <v>16.8</v>
      </c>
      <c r="J92" s="108"/>
    </row>
    <row r="93" spans="1:10" ht="96">
      <c r="A93" s="107"/>
      <c r="B93" s="120">
        <v>10</v>
      </c>
      <c r="C93" s="121" t="s">
        <v>68</v>
      </c>
      <c r="D93" s="122" t="s">
        <v>27</v>
      </c>
      <c r="E93" s="137" t="s">
        <v>272</v>
      </c>
      <c r="F93" s="138"/>
      <c r="G93" s="123" t="s">
        <v>753</v>
      </c>
      <c r="H93" s="125">
        <v>3.36</v>
      </c>
      <c r="I93" s="126">
        <f t="shared" si="2"/>
        <v>33.6</v>
      </c>
      <c r="J93" s="108"/>
    </row>
    <row r="94" spans="1:10" ht="96">
      <c r="A94" s="107"/>
      <c r="B94" s="120">
        <v>5</v>
      </c>
      <c r="C94" s="121" t="s">
        <v>68</v>
      </c>
      <c r="D94" s="122" t="s">
        <v>27</v>
      </c>
      <c r="E94" s="137" t="s">
        <v>728</v>
      </c>
      <c r="F94" s="138"/>
      <c r="G94" s="123" t="s">
        <v>753</v>
      </c>
      <c r="H94" s="125">
        <v>3.36</v>
      </c>
      <c r="I94" s="126">
        <f t="shared" si="2"/>
        <v>16.8</v>
      </c>
      <c r="J94" s="108"/>
    </row>
    <row r="95" spans="1:10" ht="96">
      <c r="A95" s="107"/>
      <c r="B95" s="120">
        <v>5</v>
      </c>
      <c r="C95" s="121" t="s">
        <v>68</v>
      </c>
      <c r="D95" s="122" t="s">
        <v>93</v>
      </c>
      <c r="E95" s="137" t="s">
        <v>272</v>
      </c>
      <c r="F95" s="138"/>
      <c r="G95" s="123" t="s">
        <v>753</v>
      </c>
      <c r="H95" s="125">
        <v>3.36</v>
      </c>
      <c r="I95" s="126">
        <f t="shared" si="2"/>
        <v>16.8</v>
      </c>
      <c r="J95" s="108"/>
    </row>
    <row r="96" spans="1:10" ht="96">
      <c r="A96" s="107"/>
      <c r="B96" s="120">
        <v>10</v>
      </c>
      <c r="C96" s="121" t="s">
        <v>473</v>
      </c>
      <c r="D96" s="122" t="s">
        <v>23</v>
      </c>
      <c r="E96" s="137" t="s">
        <v>673</v>
      </c>
      <c r="F96" s="138"/>
      <c r="G96" s="123" t="s">
        <v>475</v>
      </c>
      <c r="H96" s="125">
        <v>3.88</v>
      </c>
      <c r="I96" s="126">
        <f t="shared" si="2"/>
        <v>38.799999999999997</v>
      </c>
      <c r="J96" s="108"/>
    </row>
    <row r="97" spans="1:10" ht="96">
      <c r="A97" s="107"/>
      <c r="B97" s="120">
        <v>10</v>
      </c>
      <c r="C97" s="121" t="s">
        <v>473</v>
      </c>
      <c r="D97" s="122" t="s">
        <v>651</v>
      </c>
      <c r="E97" s="137" t="s">
        <v>673</v>
      </c>
      <c r="F97" s="138"/>
      <c r="G97" s="123" t="s">
        <v>475</v>
      </c>
      <c r="H97" s="125">
        <v>3.88</v>
      </c>
      <c r="I97" s="126">
        <f t="shared" si="2"/>
        <v>38.799999999999997</v>
      </c>
      <c r="J97" s="108"/>
    </row>
    <row r="98" spans="1:10" ht="96">
      <c r="A98" s="107"/>
      <c r="B98" s="120">
        <v>15</v>
      </c>
      <c r="C98" s="121" t="s">
        <v>473</v>
      </c>
      <c r="D98" s="122" t="s">
        <v>651</v>
      </c>
      <c r="E98" s="137" t="s">
        <v>272</v>
      </c>
      <c r="F98" s="138"/>
      <c r="G98" s="123" t="s">
        <v>475</v>
      </c>
      <c r="H98" s="125">
        <v>3.88</v>
      </c>
      <c r="I98" s="126">
        <f t="shared" si="2"/>
        <v>58.199999999999996</v>
      </c>
      <c r="J98" s="108"/>
    </row>
    <row r="99" spans="1:10" ht="96">
      <c r="A99" s="107"/>
      <c r="B99" s="120">
        <v>10</v>
      </c>
      <c r="C99" s="121" t="s">
        <v>473</v>
      </c>
      <c r="D99" s="122" t="s">
        <v>651</v>
      </c>
      <c r="E99" s="137" t="s">
        <v>728</v>
      </c>
      <c r="F99" s="138"/>
      <c r="G99" s="123" t="s">
        <v>475</v>
      </c>
      <c r="H99" s="125">
        <v>3.88</v>
      </c>
      <c r="I99" s="126">
        <f t="shared" si="2"/>
        <v>38.799999999999997</v>
      </c>
      <c r="J99" s="108"/>
    </row>
    <row r="100" spans="1:10" ht="96">
      <c r="A100" s="107"/>
      <c r="B100" s="120">
        <v>10</v>
      </c>
      <c r="C100" s="121" t="s">
        <v>473</v>
      </c>
      <c r="D100" s="122" t="s">
        <v>25</v>
      </c>
      <c r="E100" s="137" t="s">
        <v>728</v>
      </c>
      <c r="F100" s="138"/>
      <c r="G100" s="123" t="s">
        <v>475</v>
      </c>
      <c r="H100" s="125">
        <v>3.88</v>
      </c>
      <c r="I100" s="126">
        <f t="shared" si="2"/>
        <v>38.799999999999997</v>
      </c>
      <c r="J100" s="108"/>
    </row>
    <row r="101" spans="1:10" ht="96">
      <c r="A101" s="107"/>
      <c r="B101" s="120">
        <v>20</v>
      </c>
      <c r="C101" s="121" t="s">
        <v>473</v>
      </c>
      <c r="D101" s="122" t="s">
        <v>67</v>
      </c>
      <c r="E101" s="137" t="s">
        <v>272</v>
      </c>
      <c r="F101" s="138"/>
      <c r="G101" s="123" t="s">
        <v>475</v>
      </c>
      <c r="H101" s="125">
        <v>3.88</v>
      </c>
      <c r="I101" s="126">
        <f t="shared" si="2"/>
        <v>77.599999999999994</v>
      </c>
      <c r="J101" s="108"/>
    </row>
    <row r="102" spans="1:10" ht="96">
      <c r="A102" s="107"/>
      <c r="B102" s="120">
        <v>10</v>
      </c>
      <c r="C102" s="121" t="s">
        <v>473</v>
      </c>
      <c r="D102" s="122" t="s">
        <v>26</v>
      </c>
      <c r="E102" s="137" t="s">
        <v>728</v>
      </c>
      <c r="F102" s="138"/>
      <c r="G102" s="123" t="s">
        <v>475</v>
      </c>
      <c r="H102" s="125">
        <v>3.88</v>
      </c>
      <c r="I102" s="126">
        <f t="shared" si="2"/>
        <v>38.799999999999997</v>
      </c>
      <c r="J102" s="108"/>
    </row>
    <row r="103" spans="1:10" ht="96">
      <c r="A103" s="107"/>
      <c r="B103" s="120">
        <v>20</v>
      </c>
      <c r="C103" s="121" t="s">
        <v>473</v>
      </c>
      <c r="D103" s="122" t="s">
        <v>294</v>
      </c>
      <c r="E103" s="137" t="s">
        <v>272</v>
      </c>
      <c r="F103" s="138"/>
      <c r="G103" s="123" t="s">
        <v>475</v>
      </c>
      <c r="H103" s="125">
        <v>3.88</v>
      </c>
      <c r="I103" s="126">
        <f t="shared" si="2"/>
        <v>77.599999999999994</v>
      </c>
      <c r="J103" s="108"/>
    </row>
    <row r="104" spans="1:10" ht="96">
      <c r="A104" s="107"/>
      <c r="B104" s="120">
        <v>20</v>
      </c>
      <c r="C104" s="121" t="s">
        <v>473</v>
      </c>
      <c r="D104" s="122" t="s">
        <v>314</v>
      </c>
      <c r="E104" s="137" t="s">
        <v>272</v>
      </c>
      <c r="F104" s="138"/>
      <c r="G104" s="123" t="s">
        <v>475</v>
      </c>
      <c r="H104" s="125">
        <v>3.88</v>
      </c>
      <c r="I104" s="126">
        <f t="shared" si="2"/>
        <v>77.599999999999994</v>
      </c>
      <c r="J104" s="108"/>
    </row>
    <row r="105" spans="1:10" ht="168">
      <c r="A105" s="107"/>
      <c r="B105" s="120">
        <v>20</v>
      </c>
      <c r="C105" s="121" t="s">
        <v>754</v>
      </c>
      <c r="D105" s="122" t="s">
        <v>107</v>
      </c>
      <c r="E105" s="137" t="s">
        <v>26</v>
      </c>
      <c r="F105" s="138"/>
      <c r="G105" s="123" t="s">
        <v>755</v>
      </c>
      <c r="H105" s="125">
        <v>3.8</v>
      </c>
      <c r="I105" s="126">
        <f t="shared" si="2"/>
        <v>76</v>
      </c>
      <c r="J105" s="108"/>
    </row>
    <row r="106" spans="1:10" ht="216">
      <c r="A106" s="107"/>
      <c r="B106" s="120">
        <v>4</v>
      </c>
      <c r="C106" s="121" t="s">
        <v>756</v>
      </c>
      <c r="D106" s="122" t="s">
        <v>27</v>
      </c>
      <c r="E106" s="137" t="s">
        <v>107</v>
      </c>
      <c r="F106" s="138"/>
      <c r="G106" s="123" t="s">
        <v>757</v>
      </c>
      <c r="H106" s="125">
        <v>5.84</v>
      </c>
      <c r="I106" s="126">
        <f t="shared" si="2"/>
        <v>23.36</v>
      </c>
      <c r="J106" s="108"/>
    </row>
    <row r="107" spans="1:10" ht="216">
      <c r="A107" s="107"/>
      <c r="B107" s="120">
        <v>4</v>
      </c>
      <c r="C107" s="121" t="s">
        <v>756</v>
      </c>
      <c r="D107" s="122" t="s">
        <v>28</v>
      </c>
      <c r="E107" s="137" t="s">
        <v>213</v>
      </c>
      <c r="F107" s="138"/>
      <c r="G107" s="123" t="s">
        <v>757</v>
      </c>
      <c r="H107" s="125">
        <v>5.84</v>
      </c>
      <c r="I107" s="126">
        <f t="shared" si="2"/>
        <v>23.36</v>
      </c>
      <c r="J107" s="108"/>
    </row>
    <row r="108" spans="1:10" ht="132">
      <c r="A108" s="107"/>
      <c r="B108" s="120">
        <v>2</v>
      </c>
      <c r="C108" s="121" t="s">
        <v>758</v>
      </c>
      <c r="D108" s="122"/>
      <c r="E108" s="137"/>
      <c r="F108" s="138"/>
      <c r="G108" s="123" t="s">
        <v>759</v>
      </c>
      <c r="H108" s="125">
        <v>1.1299999999999999</v>
      </c>
      <c r="I108" s="126">
        <f t="shared" si="2"/>
        <v>2.2599999999999998</v>
      </c>
      <c r="J108" s="108"/>
    </row>
    <row r="109" spans="1:10" ht="132">
      <c r="A109" s="107"/>
      <c r="B109" s="120">
        <v>2</v>
      </c>
      <c r="C109" s="121" t="s">
        <v>760</v>
      </c>
      <c r="D109" s="122"/>
      <c r="E109" s="137"/>
      <c r="F109" s="138"/>
      <c r="G109" s="123" t="s">
        <v>761</v>
      </c>
      <c r="H109" s="125">
        <v>1.07</v>
      </c>
      <c r="I109" s="126">
        <f t="shared" si="2"/>
        <v>2.14</v>
      </c>
      <c r="J109" s="108"/>
    </row>
    <row r="110" spans="1:10" ht="132">
      <c r="A110" s="107"/>
      <c r="B110" s="120">
        <v>2</v>
      </c>
      <c r="C110" s="121" t="s">
        <v>762</v>
      </c>
      <c r="D110" s="122"/>
      <c r="E110" s="137"/>
      <c r="F110" s="138"/>
      <c r="G110" s="123" t="s">
        <v>763</v>
      </c>
      <c r="H110" s="125">
        <v>1.25</v>
      </c>
      <c r="I110" s="126">
        <f t="shared" si="2"/>
        <v>2.5</v>
      </c>
      <c r="J110" s="108"/>
    </row>
    <row r="111" spans="1:10" ht="120">
      <c r="A111" s="107"/>
      <c r="B111" s="120">
        <v>2</v>
      </c>
      <c r="C111" s="121" t="s">
        <v>764</v>
      </c>
      <c r="D111" s="122" t="s">
        <v>272</v>
      </c>
      <c r="E111" s="137"/>
      <c r="F111" s="138"/>
      <c r="G111" s="123" t="s">
        <v>765</v>
      </c>
      <c r="H111" s="125">
        <v>3.9</v>
      </c>
      <c r="I111" s="126">
        <f t="shared" si="2"/>
        <v>7.8</v>
      </c>
      <c r="J111" s="108"/>
    </row>
    <row r="112" spans="1:10" ht="120">
      <c r="A112" s="107"/>
      <c r="B112" s="120">
        <v>2</v>
      </c>
      <c r="C112" s="121" t="s">
        <v>766</v>
      </c>
      <c r="D112" s="122" t="s">
        <v>272</v>
      </c>
      <c r="E112" s="137"/>
      <c r="F112" s="138"/>
      <c r="G112" s="123" t="s">
        <v>767</v>
      </c>
      <c r="H112" s="125">
        <v>3.36</v>
      </c>
      <c r="I112" s="126">
        <f t="shared" si="2"/>
        <v>6.72</v>
      </c>
      <c r="J112" s="108"/>
    </row>
    <row r="113" spans="1:10" ht="120">
      <c r="A113" s="107"/>
      <c r="B113" s="120">
        <v>2</v>
      </c>
      <c r="C113" s="121" t="s">
        <v>768</v>
      </c>
      <c r="D113" s="122" t="s">
        <v>272</v>
      </c>
      <c r="E113" s="137"/>
      <c r="F113" s="138"/>
      <c r="G113" s="123" t="s">
        <v>769</v>
      </c>
      <c r="H113" s="125">
        <v>3.38</v>
      </c>
      <c r="I113" s="126">
        <f t="shared" si="2"/>
        <v>6.76</v>
      </c>
      <c r="J113" s="108"/>
    </row>
    <row r="114" spans="1:10" ht="132">
      <c r="A114" s="107"/>
      <c r="B114" s="120">
        <v>3</v>
      </c>
      <c r="C114" s="121" t="s">
        <v>770</v>
      </c>
      <c r="D114" s="122"/>
      <c r="E114" s="137"/>
      <c r="F114" s="138"/>
      <c r="G114" s="123" t="s">
        <v>771</v>
      </c>
      <c r="H114" s="125">
        <v>1.0900000000000001</v>
      </c>
      <c r="I114" s="126">
        <f t="shared" si="2"/>
        <v>3.2700000000000005</v>
      </c>
      <c r="J114" s="108"/>
    </row>
    <row r="115" spans="1:10" ht="132">
      <c r="A115" s="107"/>
      <c r="B115" s="120">
        <v>1</v>
      </c>
      <c r="C115" s="121" t="s">
        <v>772</v>
      </c>
      <c r="D115" s="122" t="s">
        <v>273</v>
      </c>
      <c r="E115" s="137"/>
      <c r="F115" s="138"/>
      <c r="G115" s="123" t="s">
        <v>773</v>
      </c>
      <c r="H115" s="125">
        <v>3.36</v>
      </c>
      <c r="I115" s="126">
        <f t="shared" si="2"/>
        <v>3.36</v>
      </c>
      <c r="J115" s="108"/>
    </row>
    <row r="116" spans="1:10" ht="132">
      <c r="A116" s="107"/>
      <c r="B116" s="120">
        <v>1</v>
      </c>
      <c r="C116" s="121" t="s">
        <v>772</v>
      </c>
      <c r="D116" s="122" t="s">
        <v>271</v>
      </c>
      <c r="E116" s="137"/>
      <c r="F116" s="138"/>
      <c r="G116" s="123" t="s">
        <v>773</v>
      </c>
      <c r="H116" s="125">
        <v>3.36</v>
      </c>
      <c r="I116" s="126">
        <f t="shared" si="2"/>
        <v>3.36</v>
      </c>
      <c r="J116" s="108"/>
    </row>
    <row r="117" spans="1:10" ht="132">
      <c r="A117" s="107"/>
      <c r="B117" s="120">
        <v>2</v>
      </c>
      <c r="C117" s="121" t="s">
        <v>772</v>
      </c>
      <c r="D117" s="122" t="s">
        <v>272</v>
      </c>
      <c r="E117" s="137"/>
      <c r="F117" s="138"/>
      <c r="G117" s="123" t="s">
        <v>773</v>
      </c>
      <c r="H117" s="125">
        <v>3.36</v>
      </c>
      <c r="I117" s="126">
        <f t="shared" si="2"/>
        <v>6.72</v>
      </c>
      <c r="J117" s="108"/>
    </row>
    <row r="118" spans="1:10" ht="132">
      <c r="A118" s="107"/>
      <c r="B118" s="120">
        <v>1</v>
      </c>
      <c r="C118" s="121" t="s">
        <v>774</v>
      </c>
      <c r="D118" s="122" t="s">
        <v>273</v>
      </c>
      <c r="E118" s="137"/>
      <c r="F118" s="138"/>
      <c r="G118" s="123" t="s">
        <v>775</v>
      </c>
      <c r="H118" s="125">
        <v>3.4</v>
      </c>
      <c r="I118" s="126">
        <f t="shared" ref="I118:I149" si="3">H118*B118</f>
        <v>3.4</v>
      </c>
      <c r="J118" s="108"/>
    </row>
    <row r="119" spans="1:10" ht="132">
      <c r="A119" s="107"/>
      <c r="B119" s="120">
        <v>1</v>
      </c>
      <c r="C119" s="121" t="s">
        <v>776</v>
      </c>
      <c r="D119" s="122" t="s">
        <v>273</v>
      </c>
      <c r="E119" s="137"/>
      <c r="F119" s="138"/>
      <c r="G119" s="123" t="s">
        <v>777</v>
      </c>
      <c r="H119" s="125">
        <v>3.4</v>
      </c>
      <c r="I119" s="126">
        <f t="shared" si="3"/>
        <v>3.4</v>
      </c>
      <c r="J119" s="108"/>
    </row>
    <row r="120" spans="1:10" ht="132">
      <c r="A120" s="107"/>
      <c r="B120" s="120">
        <v>1</v>
      </c>
      <c r="C120" s="121" t="s">
        <v>778</v>
      </c>
      <c r="D120" s="122" t="s">
        <v>273</v>
      </c>
      <c r="E120" s="137"/>
      <c r="F120" s="138"/>
      <c r="G120" s="123" t="s">
        <v>779</v>
      </c>
      <c r="H120" s="125">
        <v>4</v>
      </c>
      <c r="I120" s="126">
        <f t="shared" si="3"/>
        <v>4</v>
      </c>
      <c r="J120" s="108"/>
    </row>
    <row r="121" spans="1:10" ht="120">
      <c r="A121" s="107"/>
      <c r="B121" s="120">
        <v>1</v>
      </c>
      <c r="C121" s="121" t="s">
        <v>780</v>
      </c>
      <c r="D121" s="122" t="s">
        <v>273</v>
      </c>
      <c r="E121" s="137"/>
      <c r="F121" s="138"/>
      <c r="G121" s="123" t="s">
        <v>781</v>
      </c>
      <c r="H121" s="125">
        <v>4</v>
      </c>
      <c r="I121" s="126">
        <f t="shared" si="3"/>
        <v>4</v>
      </c>
      <c r="J121" s="108"/>
    </row>
    <row r="122" spans="1:10" ht="144">
      <c r="A122" s="107"/>
      <c r="B122" s="120">
        <v>2</v>
      </c>
      <c r="C122" s="121" t="s">
        <v>782</v>
      </c>
      <c r="D122" s="122"/>
      <c r="E122" s="137"/>
      <c r="F122" s="138"/>
      <c r="G122" s="123" t="s">
        <v>783</v>
      </c>
      <c r="H122" s="125">
        <v>1.1100000000000001</v>
      </c>
      <c r="I122" s="126">
        <f t="shared" si="3"/>
        <v>2.2200000000000002</v>
      </c>
      <c r="J122" s="108"/>
    </row>
    <row r="123" spans="1:10" ht="144">
      <c r="A123" s="107"/>
      <c r="B123" s="120">
        <v>4</v>
      </c>
      <c r="C123" s="121" t="s">
        <v>784</v>
      </c>
      <c r="D123" s="122"/>
      <c r="E123" s="137"/>
      <c r="F123" s="138"/>
      <c r="G123" s="123" t="s">
        <v>785</v>
      </c>
      <c r="H123" s="125">
        <v>1.04</v>
      </c>
      <c r="I123" s="126">
        <f t="shared" si="3"/>
        <v>4.16</v>
      </c>
      <c r="J123" s="108"/>
    </row>
    <row r="124" spans="1:10" ht="144">
      <c r="A124" s="107"/>
      <c r="B124" s="120">
        <v>2</v>
      </c>
      <c r="C124" s="121" t="s">
        <v>786</v>
      </c>
      <c r="D124" s="122"/>
      <c r="E124" s="137"/>
      <c r="F124" s="138"/>
      <c r="G124" s="123" t="s">
        <v>787</v>
      </c>
      <c r="H124" s="125">
        <v>1.0900000000000001</v>
      </c>
      <c r="I124" s="126">
        <f t="shared" si="3"/>
        <v>2.1800000000000002</v>
      </c>
      <c r="J124" s="108"/>
    </row>
    <row r="125" spans="1:10" ht="156">
      <c r="A125" s="107"/>
      <c r="B125" s="120">
        <v>5</v>
      </c>
      <c r="C125" s="121" t="s">
        <v>788</v>
      </c>
      <c r="D125" s="122" t="s">
        <v>107</v>
      </c>
      <c r="E125" s="137"/>
      <c r="F125" s="138"/>
      <c r="G125" s="123" t="s">
        <v>789</v>
      </c>
      <c r="H125" s="125">
        <v>6.41</v>
      </c>
      <c r="I125" s="126">
        <f t="shared" si="3"/>
        <v>32.049999999999997</v>
      </c>
      <c r="J125" s="108"/>
    </row>
    <row r="126" spans="1:10" ht="156">
      <c r="A126" s="107"/>
      <c r="B126" s="120">
        <v>1</v>
      </c>
      <c r="C126" s="121" t="s">
        <v>788</v>
      </c>
      <c r="D126" s="122" t="s">
        <v>265</v>
      </c>
      <c r="E126" s="137"/>
      <c r="F126" s="138"/>
      <c r="G126" s="123" t="s">
        <v>789</v>
      </c>
      <c r="H126" s="125">
        <v>6.41</v>
      </c>
      <c r="I126" s="126">
        <f t="shared" si="3"/>
        <v>6.41</v>
      </c>
      <c r="J126" s="108"/>
    </row>
    <row r="127" spans="1:10" ht="156">
      <c r="A127" s="107"/>
      <c r="B127" s="120">
        <v>1</v>
      </c>
      <c r="C127" s="121" t="s">
        <v>788</v>
      </c>
      <c r="D127" s="122" t="s">
        <v>311</v>
      </c>
      <c r="E127" s="137"/>
      <c r="F127" s="138"/>
      <c r="G127" s="123" t="s">
        <v>789</v>
      </c>
      <c r="H127" s="125">
        <v>6.41</v>
      </c>
      <c r="I127" s="126">
        <f t="shared" si="3"/>
        <v>6.41</v>
      </c>
      <c r="J127" s="108"/>
    </row>
    <row r="128" spans="1:10" ht="156">
      <c r="A128" s="107"/>
      <c r="B128" s="120">
        <v>2</v>
      </c>
      <c r="C128" s="121" t="s">
        <v>790</v>
      </c>
      <c r="D128" s="122" t="s">
        <v>107</v>
      </c>
      <c r="E128" s="137"/>
      <c r="F128" s="138"/>
      <c r="G128" s="123" t="s">
        <v>791</v>
      </c>
      <c r="H128" s="125">
        <v>5.65</v>
      </c>
      <c r="I128" s="126">
        <f t="shared" si="3"/>
        <v>11.3</v>
      </c>
      <c r="J128" s="108"/>
    </row>
    <row r="129" spans="1:10" ht="168">
      <c r="A129" s="107"/>
      <c r="B129" s="120">
        <v>5</v>
      </c>
      <c r="C129" s="121" t="s">
        <v>792</v>
      </c>
      <c r="D129" s="122" t="s">
        <v>107</v>
      </c>
      <c r="E129" s="137"/>
      <c r="F129" s="138"/>
      <c r="G129" s="123" t="s">
        <v>793</v>
      </c>
      <c r="H129" s="125">
        <v>4.16</v>
      </c>
      <c r="I129" s="126">
        <f t="shared" si="3"/>
        <v>20.8</v>
      </c>
      <c r="J129" s="108"/>
    </row>
    <row r="130" spans="1:10" ht="168">
      <c r="A130" s="107"/>
      <c r="B130" s="120">
        <v>3</v>
      </c>
      <c r="C130" s="121" t="s">
        <v>794</v>
      </c>
      <c r="D130" s="122" t="s">
        <v>107</v>
      </c>
      <c r="E130" s="137"/>
      <c r="F130" s="138"/>
      <c r="G130" s="123" t="s">
        <v>795</v>
      </c>
      <c r="H130" s="125">
        <v>4.07</v>
      </c>
      <c r="I130" s="126">
        <f t="shared" si="3"/>
        <v>12.21</v>
      </c>
      <c r="J130" s="108"/>
    </row>
    <row r="131" spans="1:10" ht="168">
      <c r="A131" s="107"/>
      <c r="B131" s="120">
        <v>5</v>
      </c>
      <c r="C131" s="121" t="s">
        <v>796</v>
      </c>
      <c r="D131" s="122" t="s">
        <v>737</v>
      </c>
      <c r="E131" s="137"/>
      <c r="F131" s="138"/>
      <c r="G131" s="123" t="s">
        <v>797</v>
      </c>
      <c r="H131" s="125">
        <v>10.91</v>
      </c>
      <c r="I131" s="126">
        <f t="shared" si="3"/>
        <v>54.55</v>
      </c>
      <c r="J131" s="108"/>
    </row>
    <row r="132" spans="1:10" ht="156">
      <c r="A132" s="107"/>
      <c r="B132" s="120">
        <v>5</v>
      </c>
      <c r="C132" s="121" t="s">
        <v>798</v>
      </c>
      <c r="D132" s="122" t="s">
        <v>737</v>
      </c>
      <c r="E132" s="137"/>
      <c r="F132" s="138"/>
      <c r="G132" s="123" t="s">
        <v>799</v>
      </c>
      <c r="H132" s="125">
        <v>9.17</v>
      </c>
      <c r="I132" s="126">
        <f t="shared" si="3"/>
        <v>45.85</v>
      </c>
      <c r="J132" s="108"/>
    </row>
    <row r="133" spans="1:10" ht="156">
      <c r="A133" s="107"/>
      <c r="B133" s="120">
        <v>1</v>
      </c>
      <c r="C133" s="121" t="s">
        <v>798</v>
      </c>
      <c r="D133" s="122" t="s">
        <v>800</v>
      </c>
      <c r="E133" s="137"/>
      <c r="F133" s="138"/>
      <c r="G133" s="123" t="s">
        <v>799</v>
      </c>
      <c r="H133" s="125">
        <v>9.17</v>
      </c>
      <c r="I133" s="126">
        <f t="shared" si="3"/>
        <v>9.17</v>
      </c>
      <c r="J133" s="108"/>
    </row>
    <row r="134" spans="1:10" ht="156">
      <c r="A134" s="107"/>
      <c r="B134" s="120">
        <v>1</v>
      </c>
      <c r="C134" s="121" t="s">
        <v>798</v>
      </c>
      <c r="D134" s="122" t="s">
        <v>738</v>
      </c>
      <c r="E134" s="137"/>
      <c r="F134" s="138"/>
      <c r="G134" s="123" t="s">
        <v>799</v>
      </c>
      <c r="H134" s="125">
        <v>9.17</v>
      </c>
      <c r="I134" s="126">
        <f t="shared" si="3"/>
        <v>9.17</v>
      </c>
      <c r="J134" s="108"/>
    </row>
    <row r="135" spans="1:10" ht="156">
      <c r="A135" s="107"/>
      <c r="B135" s="120">
        <v>1</v>
      </c>
      <c r="C135" s="121" t="s">
        <v>798</v>
      </c>
      <c r="D135" s="122" t="s">
        <v>801</v>
      </c>
      <c r="E135" s="137"/>
      <c r="F135" s="138"/>
      <c r="G135" s="123" t="s">
        <v>799</v>
      </c>
      <c r="H135" s="125">
        <v>9.17</v>
      </c>
      <c r="I135" s="126">
        <f t="shared" si="3"/>
        <v>9.17</v>
      </c>
      <c r="J135" s="108"/>
    </row>
    <row r="136" spans="1:10" ht="156">
      <c r="A136" s="107"/>
      <c r="B136" s="120">
        <v>1</v>
      </c>
      <c r="C136" s="121" t="s">
        <v>798</v>
      </c>
      <c r="D136" s="122" t="s">
        <v>802</v>
      </c>
      <c r="E136" s="137"/>
      <c r="F136" s="138"/>
      <c r="G136" s="123" t="s">
        <v>799</v>
      </c>
      <c r="H136" s="125">
        <v>9.17</v>
      </c>
      <c r="I136" s="126">
        <f t="shared" si="3"/>
        <v>9.17</v>
      </c>
      <c r="J136" s="108"/>
    </row>
    <row r="137" spans="1:10" ht="156">
      <c r="A137" s="107"/>
      <c r="B137" s="120">
        <v>1</v>
      </c>
      <c r="C137" s="121" t="s">
        <v>798</v>
      </c>
      <c r="D137" s="122" t="s">
        <v>803</v>
      </c>
      <c r="E137" s="137"/>
      <c r="F137" s="138"/>
      <c r="G137" s="123" t="s">
        <v>799</v>
      </c>
      <c r="H137" s="125">
        <v>9.17</v>
      </c>
      <c r="I137" s="126">
        <f t="shared" si="3"/>
        <v>9.17</v>
      </c>
      <c r="J137" s="108"/>
    </row>
    <row r="138" spans="1:10" ht="156">
      <c r="A138" s="107"/>
      <c r="B138" s="120">
        <v>1</v>
      </c>
      <c r="C138" s="121" t="s">
        <v>798</v>
      </c>
      <c r="D138" s="122" t="s">
        <v>804</v>
      </c>
      <c r="E138" s="137"/>
      <c r="F138" s="138"/>
      <c r="G138" s="123" t="s">
        <v>799</v>
      </c>
      <c r="H138" s="125">
        <v>9.17</v>
      </c>
      <c r="I138" s="126">
        <f t="shared" si="3"/>
        <v>9.17</v>
      </c>
      <c r="J138" s="108"/>
    </row>
    <row r="139" spans="1:10" ht="156">
      <c r="A139" s="107"/>
      <c r="B139" s="120">
        <v>1</v>
      </c>
      <c r="C139" s="121" t="s">
        <v>798</v>
      </c>
      <c r="D139" s="122" t="s">
        <v>805</v>
      </c>
      <c r="E139" s="137"/>
      <c r="F139" s="138"/>
      <c r="G139" s="123" t="s">
        <v>799</v>
      </c>
      <c r="H139" s="125">
        <v>9.17</v>
      </c>
      <c r="I139" s="126">
        <f t="shared" si="3"/>
        <v>9.17</v>
      </c>
      <c r="J139" s="108"/>
    </row>
    <row r="140" spans="1:10" ht="156">
      <c r="A140" s="107"/>
      <c r="B140" s="120">
        <v>1</v>
      </c>
      <c r="C140" s="121" t="s">
        <v>798</v>
      </c>
      <c r="D140" s="122" t="s">
        <v>806</v>
      </c>
      <c r="E140" s="137"/>
      <c r="F140" s="138"/>
      <c r="G140" s="123" t="s">
        <v>799</v>
      </c>
      <c r="H140" s="125">
        <v>9.17</v>
      </c>
      <c r="I140" s="126">
        <f t="shared" si="3"/>
        <v>9.17</v>
      </c>
      <c r="J140" s="108"/>
    </row>
    <row r="141" spans="1:10" ht="156">
      <c r="A141" s="107"/>
      <c r="B141" s="120">
        <v>1</v>
      </c>
      <c r="C141" s="121" t="s">
        <v>798</v>
      </c>
      <c r="D141" s="122" t="s">
        <v>807</v>
      </c>
      <c r="E141" s="137"/>
      <c r="F141" s="138"/>
      <c r="G141" s="123" t="s">
        <v>799</v>
      </c>
      <c r="H141" s="125">
        <v>9.17</v>
      </c>
      <c r="I141" s="126">
        <f t="shared" si="3"/>
        <v>9.17</v>
      </c>
      <c r="J141" s="108"/>
    </row>
    <row r="142" spans="1:10" ht="156">
      <c r="A142" s="107"/>
      <c r="B142" s="120">
        <v>1</v>
      </c>
      <c r="C142" s="121" t="s">
        <v>798</v>
      </c>
      <c r="D142" s="122" t="s">
        <v>808</v>
      </c>
      <c r="E142" s="137"/>
      <c r="F142" s="138"/>
      <c r="G142" s="123" t="s">
        <v>799</v>
      </c>
      <c r="H142" s="125">
        <v>9.17</v>
      </c>
      <c r="I142" s="126">
        <f t="shared" si="3"/>
        <v>9.17</v>
      </c>
      <c r="J142" s="108"/>
    </row>
    <row r="143" spans="1:10" ht="156">
      <c r="A143" s="107"/>
      <c r="B143" s="120">
        <v>1</v>
      </c>
      <c r="C143" s="121" t="s">
        <v>798</v>
      </c>
      <c r="D143" s="122" t="s">
        <v>809</v>
      </c>
      <c r="E143" s="137"/>
      <c r="F143" s="138"/>
      <c r="G143" s="123" t="s">
        <v>799</v>
      </c>
      <c r="H143" s="125">
        <v>9.17</v>
      </c>
      <c r="I143" s="126">
        <f t="shared" si="3"/>
        <v>9.17</v>
      </c>
      <c r="J143" s="108"/>
    </row>
    <row r="144" spans="1:10" ht="156">
      <c r="A144" s="107"/>
      <c r="B144" s="120">
        <v>5</v>
      </c>
      <c r="C144" s="121" t="s">
        <v>810</v>
      </c>
      <c r="D144" s="122" t="s">
        <v>737</v>
      </c>
      <c r="E144" s="137"/>
      <c r="F144" s="138"/>
      <c r="G144" s="123" t="s">
        <v>811</v>
      </c>
      <c r="H144" s="125">
        <v>9.2100000000000009</v>
      </c>
      <c r="I144" s="126">
        <f t="shared" si="3"/>
        <v>46.050000000000004</v>
      </c>
      <c r="J144" s="108"/>
    </row>
    <row r="145" spans="1:10" ht="144">
      <c r="A145" s="107"/>
      <c r="B145" s="120">
        <v>5</v>
      </c>
      <c r="C145" s="121" t="s">
        <v>812</v>
      </c>
      <c r="D145" s="122" t="s">
        <v>651</v>
      </c>
      <c r="E145" s="137"/>
      <c r="F145" s="138"/>
      <c r="G145" s="123" t="s">
        <v>813</v>
      </c>
      <c r="H145" s="125">
        <v>24.27</v>
      </c>
      <c r="I145" s="126">
        <f t="shared" si="3"/>
        <v>121.35</v>
      </c>
      <c r="J145" s="108"/>
    </row>
    <row r="146" spans="1:10" ht="144">
      <c r="A146" s="107"/>
      <c r="B146" s="120">
        <v>5</v>
      </c>
      <c r="C146" s="121" t="s">
        <v>812</v>
      </c>
      <c r="D146" s="122" t="s">
        <v>67</v>
      </c>
      <c r="E146" s="137"/>
      <c r="F146" s="138"/>
      <c r="G146" s="123" t="s">
        <v>813</v>
      </c>
      <c r="H146" s="125">
        <v>24.27</v>
      </c>
      <c r="I146" s="126">
        <f t="shared" si="3"/>
        <v>121.35</v>
      </c>
      <c r="J146" s="108"/>
    </row>
    <row r="147" spans="1:10" ht="144">
      <c r="A147" s="107"/>
      <c r="B147" s="120">
        <v>5</v>
      </c>
      <c r="C147" s="121" t="s">
        <v>812</v>
      </c>
      <c r="D147" s="122" t="s">
        <v>26</v>
      </c>
      <c r="E147" s="137"/>
      <c r="F147" s="138"/>
      <c r="G147" s="123" t="s">
        <v>813</v>
      </c>
      <c r="H147" s="125">
        <v>24.27</v>
      </c>
      <c r="I147" s="126">
        <f t="shared" si="3"/>
        <v>121.35</v>
      </c>
      <c r="J147" s="108"/>
    </row>
    <row r="148" spans="1:10" ht="144">
      <c r="A148" s="107"/>
      <c r="B148" s="120">
        <v>3</v>
      </c>
      <c r="C148" s="121" t="s">
        <v>814</v>
      </c>
      <c r="D148" s="122" t="s">
        <v>23</v>
      </c>
      <c r="E148" s="137"/>
      <c r="F148" s="138"/>
      <c r="G148" s="123" t="s">
        <v>815</v>
      </c>
      <c r="H148" s="125">
        <v>24.27</v>
      </c>
      <c r="I148" s="126">
        <f t="shared" si="3"/>
        <v>72.81</v>
      </c>
      <c r="J148" s="108"/>
    </row>
    <row r="149" spans="1:10" ht="144">
      <c r="A149" s="107"/>
      <c r="B149" s="120">
        <v>3</v>
      </c>
      <c r="C149" s="121" t="s">
        <v>814</v>
      </c>
      <c r="D149" s="122" t="s">
        <v>25</v>
      </c>
      <c r="E149" s="137"/>
      <c r="F149" s="138"/>
      <c r="G149" s="123" t="s">
        <v>815</v>
      </c>
      <c r="H149" s="125">
        <v>24.27</v>
      </c>
      <c r="I149" s="126">
        <f t="shared" si="3"/>
        <v>72.81</v>
      </c>
      <c r="J149" s="108"/>
    </row>
    <row r="150" spans="1:10" ht="144">
      <c r="A150" s="107"/>
      <c r="B150" s="120">
        <v>3</v>
      </c>
      <c r="C150" s="121" t="s">
        <v>814</v>
      </c>
      <c r="D150" s="122" t="s">
        <v>67</v>
      </c>
      <c r="E150" s="137"/>
      <c r="F150" s="138"/>
      <c r="G150" s="123" t="s">
        <v>815</v>
      </c>
      <c r="H150" s="125">
        <v>24.27</v>
      </c>
      <c r="I150" s="126">
        <f t="shared" ref="I150:I152" si="4">H150*B150</f>
        <v>72.81</v>
      </c>
      <c r="J150" s="108"/>
    </row>
    <row r="151" spans="1:10" ht="144">
      <c r="A151" s="107"/>
      <c r="B151" s="120">
        <v>3</v>
      </c>
      <c r="C151" s="121" t="s">
        <v>814</v>
      </c>
      <c r="D151" s="122" t="s">
        <v>26</v>
      </c>
      <c r="E151" s="137"/>
      <c r="F151" s="138"/>
      <c r="G151" s="123" t="s">
        <v>815</v>
      </c>
      <c r="H151" s="125">
        <v>24.27</v>
      </c>
      <c r="I151" s="126">
        <f t="shared" si="4"/>
        <v>72.81</v>
      </c>
      <c r="J151" s="108"/>
    </row>
    <row r="152" spans="1:10" ht="96">
      <c r="A152" s="107"/>
      <c r="B152" s="102">
        <v>3</v>
      </c>
      <c r="C152" s="10" t="s">
        <v>816</v>
      </c>
      <c r="D152" s="111" t="s">
        <v>110</v>
      </c>
      <c r="E152" s="139"/>
      <c r="F152" s="140"/>
      <c r="G152" s="11" t="s">
        <v>817</v>
      </c>
      <c r="H152" s="12">
        <v>1.1100000000000001</v>
      </c>
      <c r="I152" s="103">
        <f t="shared" si="4"/>
        <v>3.33</v>
      </c>
      <c r="J152" s="108"/>
    </row>
  </sheetData>
  <mergeCells count="135">
    <mergeCell ref="I10:I11"/>
    <mergeCell ref="I14:I15"/>
    <mergeCell ref="E20:F20"/>
    <mergeCell ref="E21:F21"/>
    <mergeCell ref="E22:F22"/>
    <mergeCell ref="E28:F28"/>
    <mergeCell ref="E29:F29"/>
    <mergeCell ref="E30:F30"/>
    <mergeCell ref="E31:F31"/>
    <mergeCell ref="E32:F32"/>
    <mergeCell ref="E23:F23"/>
    <mergeCell ref="E24:F24"/>
    <mergeCell ref="E25:F25"/>
    <mergeCell ref="E26:F26"/>
    <mergeCell ref="E27:F27"/>
    <mergeCell ref="E38:F38"/>
    <mergeCell ref="E39:F39"/>
    <mergeCell ref="E40:F40"/>
    <mergeCell ref="E41:F41"/>
    <mergeCell ref="E42:F42"/>
    <mergeCell ref="E33:F33"/>
    <mergeCell ref="E34:F34"/>
    <mergeCell ref="E35:F35"/>
    <mergeCell ref="E36:F36"/>
    <mergeCell ref="E37:F37"/>
    <mergeCell ref="E48:F48"/>
    <mergeCell ref="E49:F49"/>
    <mergeCell ref="E50:F50"/>
    <mergeCell ref="E51:F51"/>
    <mergeCell ref="E52:F52"/>
    <mergeCell ref="E43:F43"/>
    <mergeCell ref="E44:F44"/>
    <mergeCell ref="E45:F45"/>
    <mergeCell ref="E46:F46"/>
    <mergeCell ref="E47:F47"/>
    <mergeCell ref="E58:F58"/>
    <mergeCell ref="E59:F59"/>
    <mergeCell ref="E60:F60"/>
    <mergeCell ref="E61:F61"/>
    <mergeCell ref="E62:F62"/>
    <mergeCell ref="E53:F53"/>
    <mergeCell ref="E54:F54"/>
    <mergeCell ref="E55:F55"/>
    <mergeCell ref="E56:F56"/>
    <mergeCell ref="E57:F57"/>
    <mergeCell ref="E68:F68"/>
    <mergeCell ref="E69:F69"/>
    <mergeCell ref="E70:F70"/>
    <mergeCell ref="E71:F71"/>
    <mergeCell ref="E72:F72"/>
    <mergeCell ref="E63:F63"/>
    <mergeCell ref="E64:F64"/>
    <mergeCell ref="E65:F65"/>
    <mergeCell ref="E66:F66"/>
    <mergeCell ref="E67:F67"/>
    <mergeCell ref="E78:F78"/>
    <mergeCell ref="E79:F79"/>
    <mergeCell ref="E80:F80"/>
    <mergeCell ref="E81:F81"/>
    <mergeCell ref="E82:F82"/>
    <mergeCell ref="E73:F73"/>
    <mergeCell ref="E74:F74"/>
    <mergeCell ref="E75:F75"/>
    <mergeCell ref="E76:F76"/>
    <mergeCell ref="E77:F77"/>
    <mergeCell ref="E88:F88"/>
    <mergeCell ref="E89:F89"/>
    <mergeCell ref="E90:F90"/>
    <mergeCell ref="E91:F91"/>
    <mergeCell ref="E92:F92"/>
    <mergeCell ref="E83:F83"/>
    <mergeCell ref="E84:F84"/>
    <mergeCell ref="E85:F85"/>
    <mergeCell ref="E86:F86"/>
    <mergeCell ref="E87:F87"/>
    <mergeCell ref="E98:F98"/>
    <mergeCell ref="E99:F99"/>
    <mergeCell ref="E100:F100"/>
    <mergeCell ref="E101:F101"/>
    <mergeCell ref="E102:F102"/>
    <mergeCell ref="E93:F93"/>
    <mergeCell ref="E94:F94"/>
    <mergeCell ref="E95:F95"/>
    <mergeCell ref="E96:F96"/>
    <mergeCell ref="E97:F97"/>
    <mergeCell ref="E108:F108"/>
    <mergeCell ref="E109:F109"/>
    <mergeCell ref="E110:F110"/>
    <mergeCell ref="E111:F111"/>
    <mergeCell ref="E112:F112"/>
    <mergeCell ref="E103:F103"/>
    <mergeCell ref="E104:F104"/>
    <mergeCell ref="E105:F105"/>
    <mergeCell ref="E106:F106"/>
    <mergeCell ref="E107:F107"/>
    <mergeCell ref="E118:F118"/>
    <mergeCell ref="E119:F119"/>
    <mergeCell ref="E120:F120"/>
    <mergeCell ref="E121:F121"/>
    <mergeCell ref="E122:F122"/>
    <mergeCell ref="E113:F113"/>
    <mergeCell ref="E114:F114"/>
    <mergeCell ref="E115:F115"/>
    <mergeCell ref="E116:F116"/>
    <mergeCell ref="E117:F117"/>
    <mergeCell ref="E128:F128"/>
    <mergeCell ref="E129:F129"/>
    <mergeCell ref="E130:F130"/>
    <mergeCell ref="E131:F131"/>
    <mergeCell ref="E132:F132"/>
    <mergeCell ref="E123:F123"/>
    <mergeCell ref="E124:F124"/>
    <mergeCell ref="E125:F125"/>
    <mergeCell ref="E126:F126"/>
    <mergeCell ref="E127:F127"/>
    <mergeCell ref="E138:F138"/>
    <mergeCell ref="E139:F139"/>
    <mergeCell ref="E140:F140"/>
    <mergeCell ref="E141:F141"/>
    <mergeCell ref="E142:F142"/>
    <mergeCell ref="E133:F133"/>
    <mergeCell ref="E134:F134"/>
    <mergeCell ref="E135:F135"/>
    <mergeCell ref="E136:F136"/>
    <mergeCell ref="E137:F137"/>
    <mergeCell ref="E148:F148"/>
    <mergeCell ref="E149:F149"/>
    <mergeCell ref="E150:F150"/>
    <mergeCell ref="E151:F151"/>
    <mergeCell ref="E152:F152"/>
    <mergeCell ref="E143:F143"/>
    <mergeCell ref="E144:F144"/>
    <mergeCell ref="E145:F145"/>
    <mergeCell ref="E146:F146"/>
    <mergeCell ref="E147:F1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6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7">
        <v>0.3</v>
      </c>
      <c r="O1" t="s">
        <v>181</v>
      </c>
    </row>
    <row r="2" spans="1:15" ht="15.75" customHeight="1">
      <c r="A2" s="107"/>
      <c r="B2" s="116" t="s">
        <v>134</v>
      </c>
      <c r="C2" s="112"/>
      <c r="D2" s="112"/>
      <c r="E2" s="112"/>
      <c r="F2" s="112"/>
      <c r="G2" s="112"/>
      <c r="H2" s="112"/>
      <c r="I2" s="112"/>
      <c r="J2" s="112"/>
      <c r="K2" s="117" t="s">
        <v>140</v>
      </c>
      <c r="L2" s="108"/>
      <c r="N2">
        <v>3735.0100000000011</v>
      </c>
      <c r="O2" t="s">
        <v>182</v>
      </c>
    </row>
    <row r="3" spans="1:15" ht="12.75" customHeight="1">
      <c r="A3" s="107"/>
      <c r="B3" s="113" t="s">
        <v>135</v>
      </c>
      <c r="C3" s="112"/>
      <c r="D3" s="112"/>
      <c r="E3" s="112"/>
      <c r="F3" s="112"/>
      <c r="G3" s="112"/>
      <c r="H3" s="112"/>
      <c r="I3" s="112"/>
      <c r="J3" s="112"/>
      <c r="K3" s="112"/>
      <c r="L3" s="108"/>
      <c r="N3">
        <v>3735.0100000000011</v>
      </c>
      <c r="O3" t="s">
        <v>183</v>
      </c>
    </row>
    <row r="4" spans="1:15" ht="12.75" customHeight="1">
      <c r="A4" s="107"/>
      <c r="B4" s="113" t="s">
        <v>136</v>
      </c>
      <c r="C4" s="112"/>
      <c r="D4" s="112"/>
      <c r="E4" s="112"/>
      <c r="F4" s="112"/>
      <c r="G4" s="112"/>
      <c r="H4" s="112"/>
      <c r="I4" s="112"/>
      <c r="J4" s="112"/>
      <c r="K4" s="112"/>
      <c r="L4" s="108"/>
    </row>
    <row r="5" spans="1:15" ht="12.75" customHeight="1">
      <c r="A5" s="107"/>
      <c r="B5" s="113" t="s">
        <v>137</v>
      </c>
      <c r="C5" s="112"/>
      <c r="D5" s="112"/>
      <c r="E5" s="112"/>
      <c r="F5" s="112"/>
      <c r="G5" s="112"/>
      <c r="H5" s="112"/>
      <c r="I5" s="112"/>
      <c r="J5" s="112"/>
      <c r="K5" s="112"/>
      <c r="L5" s="108"/>
    </row>
    <row r="6" spans="1:15" ht="12.75" customHeight="1">
      <c r="A6" s="107"/>
      <c r="B6" s="113" t="s">
        <v>138</v>
      </c>
      <c r="C6" s="112"/>
      <c r="D6" s="112"/>
      <c r="E6" s="112"/>
      <c r="F6" s="112"/>
      <c r="G6" s="112"/>
      <c r="H6" s="112"/>
      <c r="I6" s="112"/>
      <c r="J6" s="112"/>
      <c r="K6" s="112"/>
      <c r="L6" s="108"/>
    </row>
    <row r="7" spans="1:15" ht="12.75" hidden="1" customHeight="1">
      <c r="A7" s="107"/>
      <c r="B7" s="113" t="s">
        <v>139</v>
      </c>
      <c r="C7" s="112"/>
      <c r="D7" s="112"/>
      <c r="E7" s="112"/>
      <c r="F7" s="112"/>
      <c r="G7" s="112"/>
      <c r="H7" s="112"/>
      <c r="I7" s="112"/>
      <c r="J7" s="112"/>
      <c r="K7" s="112"/>
      <c r="L7" s="108"/>
    </row>
    <row r="8" spans="1:15" ht="12.75" customHeight="1">
      <c r="A8" s="107"/>
      <c r="B8" s="112"/>
      <c r="C8" s="112"/>
      <c r="D8" s="112"/>
      <c r="E8" s="112"/>
      <c r="F8" s="112"/>
      <c r="G8" s="112"/>
      <c r="H8" s="112"/>
      <c r="I8" s="112"/>
      <c r="J8" s="112"/>
      <c r="K8" s="112"/>
      <c r="L8" s="108"/>
    </row>
    <row r="9" spans="1:15" ht="12.75" customHeight="1">
      <c r="A9" s="107"/>
      <c r="B9" s="98" t="s">
        <v>0</v>
      </c>
      <c r="C9" s="99"/>
      <c r="D9" s="99"/>
      <c r="E9" s="99"/>
      <c r="F9" s="100"/>
      <c r="G9" s="95"/>
      <c r="H9" s="96" t="s">
        <v>7</v>
      </c>
      <c r="I9" s="112"/>
      <c r="J9" s="112"/>
      <c r="K9" s="96" t="s">
        <v>195</v>
      </c>
      <c r="L9" s="108"/>
    </row>
    <row r="10" spans="1:15" ht="15" customHeight="1">
      <c r="A10" s="107"/>
      <c r="B10" s="107" t="s">
        <v>709</v>
      </c>
      <c r="C10" s="112"/>
      <c r="D10" s="112"/>
      <c r="E10" s="112"/>
      <c r="F10" s="108"/>
      <c r="G10" s="109"/>
      <c r="H10" s="109" t="s">
        <v>709</v>
      </c>
      <c r="I10" s="112"/>
      <c r="J10" s="112"/>
      <c r="K10" s="141">
        <f>IF(Invoice!J10&lt;&gt;"",Invoice!J10,"")</f>
        <v>53140</v>
      </c>
      <c r="L10" s="108"/>
    </row>
    <row r="11" spans="1:15" ht="12.75" customHeight="1">
      <c r="A11" s="107"/>
      <c r="B11" s="107" t="s">
        <v>710</v>
      </c>
      <c r="C11" s="112"/>
      <c r="D11" s="112"/>
      <c r="E11" s="112"/>
      <c r="F11" s="108"/>
      <c r="G11" s="109"/>
      <c r="H11" s="109" t="s">
        <v>710</v>
      </c>
      <c r="I11" s="112"/>
      <c r="J11" s="112"/>
      <c r="K11" s="142"/>
      <c r="L11" s="108"/>
    </row>
    <row r="12" spans="1:15" ht="12.75" customHeight="1">
      <c r="A12" s="107"/>
      <c r="B12" s="107" t="s">
        <v>711</v>
      </c>
      <c r="C12" s="112"/>
      <c r="D12" s="112"/>
      <c r="E12" s="112"/>
      <c r="F12" s="108"/>
      <c r="G12" s="109"/>
      <c r="H12" s="109" t="s">
        <v>711</v>
      </c>
      <c r="I12" s="112"/>
      <c r="J12" s="112"/>
      <c r="K12" s="112"/>
      <c r="L12" s="108"/>
    </row>
    <row r="13" spans="1:15" ht="12.75" customHeight="1">
      <c r="A13" s="107"/>
      <c r="B13" s="107" t="s">
        <v>962</v>
      </c>
      <c r="C13" s="112"/>
      <c r="D13" s="112"/>
      <c r="E13" s="112"/>
      <c r="F13" s="108"/>
      <c r="G13" s="109"/>
      <c r="H13" s="109" t="s">
        <v>962</v>
      </c>
      <c r="I13" s="112"/>
      <c r="J13" s="112"/>
      <c r="K13" s="96" t="s">
        <v>11</v>
      </c>
      <c r="L13" s="108"/>
    </row>
    <row r="14" spans="1:15" ht="15" customHeight="1">
      <c r="A14" s="107"/>
      <c r="B14" s="107" t="s">
        <v>713</v>
      </c>
      <c r="C14" s="112"/>
      <c r="D14" s="112"/>
      <c r="E14" s="112"/>
      <c r="F14" s="108"/>
      <c r="G14" s="109"/>
      <c r="H14" s="109" t="s">
        <v>713</v>
      </c>
      <c r="I14" s="112"/>
      <c r="J14" s="112"/>
      <c r="K14" s="143">
        <f>Invoice!J14</f>
        <v>45327</v>
      </c>
      <c r="L14" s="108"/>
    </row>
    <row r="15" spans="1:15" ht="15" customHeight="1">
      <c r="A15" s="107"/>
      <c r="B15" s="131" t="s">
        <v>957</v>
      </c>
      <c r="C15" s="7"/>
      <c r="D15" s="7"/>
      <c r="E15" s="7"/>
      <c r="F15" s="8"/>
      <c r="G15" s="109"/>
      <c r="H15" s="132" t="s">
        <v>957</v>
      </c>
      <c r="I15" s="112"/>
      <c r="J15" s="112"/>
      <c r="K15" s="144"/>
      <c r="L15" s="108"/>
    </row>
    <row r="16" spans="1:15" ht="15" customHeight="1">
      <c r="A16" s="107"/>
      <c r="B16" s="112"/>
      <c r="C16" s="112"/>
      <c r="D16" s="112"/>
      <c r="E16" s="112"/>
      <c r="F16" s="112"/>
      <c r="G16" s="112"/>
      <c r="H16" s="112"/>
      <c r="I16" s="115" t="s">
        <v>142</v>
      </c>
      <c r="J16" s="115" t="s">
        <v>142</v>
      </c>
      <c r="K16" s="129">
        <v>41618</v>
      </c>
      <c r="L16" s="108"/>
    </row>
    <row r="17" spans="1:12" ht="12.75" customHeight="1">
      <c r="A17" s="107"/>
      <c r="B17" s="112" t="s">
        <v>714</v>
      </c>
      <c r="C17" s="112"/>
      <c r="D17" s="112"/>
      <c r="E17" s="112"/>
      <c r="F17" s="112"/>
      <c r="G17" s="112"/>
      <c r="H17" s="112"/>
      <c r="I17" s="115" t="s">
        <v>143</v>
      </c>
      <c r="J17" s="115" t="s">
        <v>143</v>
      </c>
      <c r="K17" s="129" t="str">
        <f>IF(Invoice!J17&lt;&gt;"",Invoice!J17,"")</f>
        <v>Didi</v>
      </c>
      <c r="L17" s="108"/>
    </row>
    <row r="18" spans="1:12" ht="18" customHeight="1">
      <c r="A18" s="107"/>
      <c r="B18" s="112" t="s">
        <v>715</v>
      </c>
      <c r="C18" s="112"/>
      <c r="D18" s="112"/>
      <c r="E18" s="112"/>
      <c r="F18" s="112"/>
      <c r="G18" s="112"/>
      <c r="H18" s="112"/>
      <c r="I18" s="114" t="s">
        <v>258</v>
      </c>
      <c r="J18" s="114" t="s">
        <v>258</v>
      </c>
      <c r="K18" s="101" t="s">
        <v>168</v>
      </c>
      <c r="L18" s="108"/>
    </row>
    <row r="19" spans="1:12" ht="12.75" customHeight="1">
      <c r="A19" s="107"/>
      <c r="B19" s="112"/>
      <c r="C19" s="112"/>
      <c r="D19" s="112"/>
      <c r="E19" s="112"/>
      <c r="F19" s="112"/>
      <c r="G19" s="112"/>
      <c r="H19" s="112"/>
      <c r="I19" s="112"/>
      <c r="J19" s="112"/>
      <c r="K19" s="112"/>
      <c r="L19" s="108"/>
    </row>
    <row r="20" spans="1:12" ht="12.75" customHeight="1">
      <c r="A20" s="107"/>
      <c r="B20" s="97" t="s">
        <v>198</v>
      </c>
      <c r="C20" s="97" t="s">
        <v>199</v>
      </c>
      <c r="D20" s="97" t="s">
        <v>284</v>
      </c>
      <c r="E20" s="110" t="s">
        <v>200</v>
      </c>
      <c r="F20" s="145" t="s">
        <v>201</v>
      </c>
      <c r="G20" s="146"/>
      <c r="H20" s="97" t="s">
        <v>169</v>
      </c>
      <c r="I20" s="97" t="s">
        <v>202</v>
      </c>
      <c r="J20" s="97" t="s">
        <v>202</v>
      </c>
      <c r="K20" s="97" t="s">
        <v>21</v>
      </c>
      <c r="L20" s="108"/>
    </row>
    <row r="21" spans="1:12" ht="12.75" customHeight="1">
      <c r="A21" s="107"/>
      <c r="B21" s="118"/>
      <c r="C21" s="118"/>
      <c r="D21" s="118"/>
      <c r="E21" s="119"/>
      <c r="F21" s="147"/>
      <c r="G21" s="148"/>
      <c r="H21" s="118" t="s">
        <v>141</v>
      </c>
      <c r="I21" s="118"/>
      <c r="J21" s="118"/>
      <c r="K21" s="118"/>
      <c r="L21" s="108"/>
    </row>
    <row r="22" spans="1:12" ht="24" customHeight="1">
      <c r="A22" s="107"/>
      <c r="B22" s="120">
        <f>'Tax Invoice'!D18</f>
        <v>4</v>
      </c>
      <c r="C22" s="121" t="s">
        <v>100</v>
      </c>
      <c r="D22" s="121" t="s">
        <v>100</v>
      </c>
      <c r="E22" s="122" t="s">
        <v>716</v>
      </c>
      <c r="F22" s="137" t="s">
        <v>265</v>
      </c>
      <c r="G22" s="138"/>
      <c r="H22" s="123" t="s">
        <v>717</v>
      </c>
      <c r="I22" s="125">
        <f t="shared" ref="I22:I53" si="0">ROUNDUP(J22*$N$1,2)</f>
        <v>0.52</v>
      </c>
      <c r="J22" s="125">
        <v>1.72</v>
      </c>
      <c r="K22" s="126">
        <f t="shared" ref="K22:K53" si="1">I22*B22</f>
        <v>2.08</v>
      </c>
      <c r="L22" s="108"/>
    </row>
    <row r="23" spans="1:12" ht="24" customHeight="1">
      <c r="A23" s="107"/>
      <c r="B23" s="120">
        <f>'Tax Invoice'!D19</f>
        <v>4</v>
      </c>
      <c r="C23" s="121" t="s">
        <v>100</v>
      </c>
      <c r="D23" s="121" t="s">
        <v>100</v>
      </c>
      <c r="E23" s="122" t="s">
        <v>718</v>
      </c>
      <c r="F23" s="137" t="s">
        <v>107</v>
      </c>
      <c r="G23" s="138"/>
      <c r="H23" s="123" t="s">
        <v>717</v>
      </c>
      <c r="I23" s="125">
        <f t="shared" si="0"/>
        <v>0.52</v>
      </c>
      <c r="J23" s="125">
        <v>1.72</v>
      </c>
      <c r="K23" s="126">
        <f t="shared" si="1"/>
        <v>2.08</v>
      </c>
      <c r="L23" s="108"/>
    </row>
    <row r="24" spans="1:12" ht="24" customHeight="1">
      <c r="A24" s="107"/>
      <c r="B24" s="120">
        <f>'Tax Invoice'!D20</f>
        <v>4</v>
      </c>
      <c r="C24" s="121" t="s">
        <v>100</v>
      </c>
      <c r="D24" s="121" t="s">
        <v>100</v>
      </c>
      <c r="E24" s="122" t="s">
        <v>718</v>
      </c>
      <c r="F24" s="137" t="s">
        <v>210</v>
      </c>
      <c r="G24" s="138"/>
      <c r="H24" s="123" t="s">
        <v>717</v>
      </c>
      <c r="I24" s="125">
        <f t="shared" si="0"/>
        <v>0.52</v>
      </c>
      <c r="J24" s="125">
        <v>1.72</v>
      </c>
      <c r="K24" s="126">
        <f t="shared" si="1"/>
        <v>2.08</v>
      </c>
      <c r="L24" s="108"/>
    </row>
    <row r="25" spans="1:12" ht="24" customHeight="1">
      <c r="A25" s="107"/>
      <c r="B25" s="120">
        <f>'Tax Invoice'!D21</f>
        <v>4</v>
      </c>
      <c r="C25" s="121" t="s">
        <v>100</v>
      </c>
      <c r="D25" s="121" t="s">
        <v>100</v>
      </c>
      <c r="E25" s="122" t="s">
        <v>718</v>
      </c>
      <c r="F25" s="137" t="s">
        <v>212</v>
      </c>
      <c r="G25" s="138"/>
      <c r="H25" s="123" t="s">
        <v>717</v>
      </c>
      <c r="I25" s="125">
        <f t="shared" si="0"/>
        <v>0.52</v>
      </c>
      <c r="J25" s="125">
        <v>1.72</v>
      </c>
      <c r="K25" s="126">
        <f t="shared" si="1"/>
        <v>2.08</v>
      </c>
      <c r="L25" s="108"/>
    </row>
    <row r="26" spans="1:12" ht="24" customHeight="1">
      <c r="A26" s="107"/>
      <c r="B26" s="120">
        <f>'Tax Invoice'!D22</f>
        <v>4</v>
      </c>
      <c r="C26" s="121" t="s">
        <v>100</v>
      </c>
      <c r="D26" s="121" t="s">
        <v>100</v>
      </c>
      <c r="E26" s="122" t="s">
        <v>718</v>
      </c>
      <c r="F26" s="137" t="s">
        <v>213</v>
      </c>
      <c r="G26" s="138"/>
      <c r="H26" s="123" t="s">
        <v>717</v>
      </c>
      <c r="I26" s="125">
        <f t="shared" si="0"/>
        <v>0.52</v>
      </c>
      <c r="J26" s="125">
        <v>1.72</v>
      </c>
      <c r="K26" s="126">
        <f t="shared" si="1"/>
        <v>2.08</v>
      </c>
      <c r="L26" s="108"/>
    </row>
    <row r="27" spans="1:12" ht="24" customHeight="1">
      <c r="A27" s="107"/>
      <c r="B27" s="120">
        <f>'Tax Invoice'!D23</f>
        <v>4</v>
      </c>
      <c r="C27" s="121" t="s">
        <v>100</v>
      </c>
      <c r="D27" s="121" t="s">
        <v>100</v>
      </c>
      <c r="E27" s="122" t="s">
        <v>719</v>
      </c>
      <c r="F27" s="137" t="s">
        <v>107</v>
      </c>
      <c r="G27" s="138"/>
      <c r="H27" s="123" t="s">
        <v>717</v>
      </c>
      <c r="I27" s="125">
        <f t="shared" si="0"/>
        <v>0.52</v>
      </c>
      <c r="J27" s="125">
        <v>1.72</v>
      </c>
      <c r="K27" s="126">
        <f t="shared" si="1"/>
        <v>2.08</v>
      </c>
      <c r="L27" s="108"/>
    </row>
    <row r="28" spans="1:12" ht="24" customHeight="1">
      <c r="A28" s="107"/>
      <c r="B28" s="120">
        <f>'Tax Invoice'!D24</f>
        <v>4</v>
      </c>
      <c r="C28" s="121" t="s">
        <v>100</v>
      </c>
      <c r="D28" s="121" t="s">
        <v>100</v>
      </c>
      <c r="E28" s="122" t="s">
        <v>719</v>
      </c>
      <c r="F28" s="137" t="s">
        <v>210</v>
      </c>
      <c r="G28" s="138"/>
      <c r="H28" s="123" t="s">
        <v>717</v>
      </c>
      <c r="I28" s="125">
        <f t="shared" si="0"/>
        <v>0.52</v>
      </c>
      <c r="J28" s="125">
        <v>1.72</v>
      </c>
      <c r="K28" s="126">
        <f t="shared" si="1"/>
        <v>2.08</v>
      </c>
      <c r="L28" s="108"/>
    </row>
    <row r="29" spans="1:12" ht="24" customHeight="1">
      <c r="A29" s="107"/>
      <c r="B29" s="120">
        <f>'Tax Invoice'!D25</f>
        <v>4</v>
      </c>
      <c r="C29" s="121" t="s">
        <v>100</v>
      </c>
      <c r="D29" s="121" t="s">
        <v>100</v>
      </c>
      <c r="E29" s="122" t="s">
        <v>719</v>
      </c>
      <c r="F29" s="137" t="s">
        <v>265</v>
      </c>
      <c r="G29" s="138"/>
      <c r="H29" s="123" t="s">
        <v>717</v>
      </c>
      <c r="I29" s="125">
        <f t="shared" si="0"/>
        <v>0.52</v>
      </c>
      <c r="J29" s="125">
        <v>1.72</v>
      </c>
      <c r="K29" s="126">
        <f t="shared" si="1"/>
        <v>2.08</v>
      </c>
      <c r="L29" s="108"/>
    </row>
    <row r="30" spans="1:12" ht="24" customHeight="1">
      <c r="A30" s="107"/>
      <c r="B30" s="120">
        <f>'Tax Invoice'!D26</f>
        <v>4</v>
      </c>
      <c r="C30" s="121" t="s">
        <v>100</v>
      </c>
      <c r="D30" s="121" t="s">
        <v>100</v>
      </c>
      <c r="E30" s="122" t="s">
        <v>719</v>
      </c>
      <c r="F30" s="137" t="s">
        <v>310</v>
      </c>
      <c r="G30" s="138"/>
      <c r="H30" s="123" t="s">
        <v>717</v>
      </c>
      <c r="I30" s="125">
        <f t="shared" si="0"/>
        <v>0.52</v>
      </c>
      <c r="J30" s="125">
        <v>1.72</v>
      </c>
      <c r="K30" s="126">
        <f t="shared" si="1"/>
        <v>2.08</v>
      </c>
      <c r="L30" s="108"/>
    </row>
    <row r="31" spans="1:12" ht="24" customHeight="1">
      <c r="A31" s="107"/>
      <c r="B31" s="120">
        <f>'Tax Invoice'!D27</f>
        <v>4</v>
      </c>
      <c r="C31" s="121" t="s">
        <v>720</v>
      </c>
      <c r="D31" s="121" t="s">
        <v>720</v>
      </c>
      <c r="E31" s="122" t="s">
        <v>27</v>
      </c>
      <c r="F31" s="137" t="s">
        <v>273</v>
      </c>
      <c r="G31" s="138"/>
      <c r="H31" s="123" t="s">
        <v>721</v>
      </c>
      <c r="I31" s="125">
        <f t="shared" si="0"/>
        <v>0.78</v>
      </c>
      <c r="J31" s="125">
        <v>2.58</v>
      </c>
      <c r="K31" s="126">
        <f t="shared" si="1"/>
        <v>3.12</v>
      </c>
      <c r="L31" s="108"/>
    </row>
    <row r="32" spans="1:12" ht="24" customHeight="1">
      <c r="A32" s="107"/>
      <c r="B32" s="120">
        <f>'Tax Invoice'!D28</f>
        <v>4</v>
      </c>
      <c r="C32" s="121" t="s">
        <v>720</v>
      </c>
      <c r="D32" s="121" t="s">
        <v>720</v>
      </c>
      <c r="E32" s="122" t="s">
        <v>27</v>
      </c>
      <c r="F32" s="137" t="s">
        <v>272</v>
      </c>
      <c r="G32" s="138"/>
      <c r="H32" s="123" t="s">
        <v>721</v>
      </c>
      <c r="I32" s="125">
        <f t="shared" si="0"/>
        <v>0.78</v>
      </c>
      <c r="J32" s="125">
        <v>2.58</v>
      </c>
      <c r="K32" s="126">
        <f t="shared" si="1"/>
        <v>3.12</v>
      </c>
      <c r="L32" s="108"/>
    </row>
    <row r="33" spans="1:12" ht="24" customHeight="1">
      <c r="A33" s="107"/>
      <c r="B33" s="120">
        <f>'Tax Invoice'!D29</f>
        <v>4</v>
      </c>
      <c r="C33" s="121" t="s">
        <v>720</v>
      </c>
      <c r="D33" s="121" t="s">
        <v>720</v>
      </c>
      <c r="E33" s="122" t="s">
        <v>28</v>
      </c>
      <c r="F33" s="137" t="s">
        <v>273</v>
      </c>
      <c r="G33" s="138"/>
      <c r="H33" s="123" t="s">
        <v>721</v>
      </c>
      <c r="I33" s="125">
        <f t="shared" si="0"/>
        <v>0.78</v>
      </c>
      <c r="J33" s="125">
        <v>2.58</v>
      </c>
      <c r="K33" s="126">
        <f t="shared" si="1"/>
        <v>3.12</v>
      </c>
      <c r="L33" s="108"/>
    </row>
    <row r="34" spans="1:12" ht="24" customHeight="1">
      <c r="A34" s="107"/>
      <c r="B34" s="120">
        <f>'Tax Invoice'!D30</f>
        <v>4</v>
      </c>
      <c r="C34" s="121" t="s">
        <v>720</v>
      </c>
      <c r="D34" s="121" t="s">
        <v>720</v>
      </c>
      <c r="E34" s="122" t="s">
        <v>28</v>
      </c>
      <c r="F34" s="137" t="s">
        <v>272</v>
      </c>
      <c r="G34" s="138"/>
      <c r="H34" s="123" t="s">
        <v>721</v>
      </c>
      <c r="I34" s="125">
        <f t="shared" si="0"/>
        <v>0.78</v>
      </c>
      <c r="J34" s="125">
        <v>2.58</v>
      </c>
      <c r="K34" s="126">
        <f t="shared" si="1"/>
        <v>3.12</v>
      </c>
      <c r="L34" s="108"/>
    </row>
    <row r="35" spans="1:12" ht="24" customHeight="1">
      <c r="A35" s="107"/>
      <c r="B35" s="120">
        <f>'Tax Invoice'!D31</f>
        <v>4</v>
      </c>
      <c r="C35" s="121" t="s">
        <v>722</v>
      </c>
      <c r="D35" s="121" t="s">
        <v>722</v>
      </c>
      <c r="E35" s="122" t="s">
        <v>27</v>
      </c>
      <c r="F35" s="137"/>
      <c r="G35" s="138"/>
      <c r="H35" s="123" t="s">
        <v>723</v>
      </c>
      <c r="I35" s="125">
        <f t="shared" si="0"/>
        <v>1.03</v>
      </c>
      <c r="J35" s="125">
        <v>3.42</v>
      </c>
      <c r="K35" s="126">
        <f t="shared" si="1"/>
        <v>4.12</v>
      </c>
      <c r="L35" s="108"/>
    </row>
    <row r="36" spans="1:12" ht="24" customHeight="1">
      <c r="A36" s="107"/>
      <c r="B36" s="120">
        <f>'Tax Invoice'!D32</f>
        <v>4</v>
      </c>
      <c r="C36" s="121" t="s">
        <v>722</v>
      </c>
      <c r="D36" s="121" t="s">
        <v>722</v>
      </c>
      <c r="E36" s="122" t="s">
        <v>28</v>
      </c>
      <c r="F36" s="137"/>
      <c r="G36" s="138"/>
      <c r="H36" s="123" t="s">
        <v>723</v>
      </c>
      <c r="I36" s="125">
        <f t="shared" si="0"/>
        <v>1.03</v>
      </c>
      <c r="J36" s="125">
        <v>3.42</v>
      </c>
      <c r="K36" s="126">
        <f t="shared" si="1"/>
        <v>4.12</v>
      </c>
      <c r="L36" s="108"/>
    </row>
    <row r="37" spans="1:12" ht="24" customHeight="1">
      <c r="A37" s="107"/>
      <c r="B37" s="120">
        <f>'Tax Invoice'!D33</f>
        <v>4</v>
      </c>
      <c r="C37" s="121" t="s">
        <v>724</v>
      </c>
      <c r="D37" s="121" t="s">
        <v>724</v>
      </c>
      <c r="E37" s="122" t="s">
        <v>27</v>
      </c>
      <c r="F37" s="137" t="s">
        <v>273</v>
      </c>
      <c r="G37" s="138"/>
      <c r="H37" s="123" t="s">
        <v>725</v>
      </c>
      <c r="I37" s="125">
        <f t="shared" si="0"/>
        <v>0.37</v>
      </c>
      <c r="J37" s="125">
        <v>1.21</v>
      </c>
      <c r="K37" s="126">
        <f t="shared" si="1"/>
        <v>1.48</v>
      </c>
      <c r="L37" s="108"/>
    </row>
    <row r="38" spans="1:12" ht="24" customHeight="1">
      <c r="A38" s="107"/>
      <c r="B38" s="120">
        <f>'Tax Invoice'!D34</f>
        <v>4</v>
      </c>
      <c r="C38" s="121" t="s">
        <v>724</v>
      </c>
      <c r="D38" s="121" t="s">
        <v>724</v>
      </c>
      <c r="E38" s="122" t="s">
        <v>28</v>
      </c>
      <c r="F38" s="137" t="s">
        <v>273</v>
      </c>
      <c r="G38" s="138"/>
      <c r="H38" s="123" t="s">
        <v>725</v>
      </c>
      <c r="I38" s="125">
        <f t="shared" si="0"/>
        <v>0.36</v>
      </c>
      <c r="J38" s="125">
        <v>1.2</v>
      </c>
      <c r="K38" s="126">
        <f t="shared" si="1"/>
        <v>1.44</v>
      </c>
      <c r="L38" s="108"/>
    </row>
    <row r="39" spans="1:12" ht="24" customHeight="1">
      <c r="A39" s="107"/>
      <c r="B39" s="120">
        <f>'Tax Invoice'!D35</f>
        <v>4</v>
      </c>
      <c r="C39" s="121" t="s">
        <v>724</v>
      </c>
      <c r="D39" s="121" t="s">
        <v>724</v>
      </c>
      <c r="E39" s="122" t="s">
        <v>28</v>
      </c>
      <c r="F39" s="137" t="s">
        <v>272</v>
      </c>
      <c r="G39" s="138"/>
      <c r="H39" s="123" t="s">
        <v>725</v>
      </c>
      <c r="I39" s="125">
        <f t="shared" si="0"/>
        <v>0.36</v>
      </c>
      <c r="J39" s="125">
        <v>1.2</v>
      </c>
      <c r="K39" s="126">
        <f t="shared" si="1"/>
        <v>1.44</v>
      </c>
      <c r="L39" s="108"/>
    </row>
    <row r="40" spans="1:12" ht="24" customHeight="1">
      <c r="A40" s="107"/>
      <c r="B40" s="120">
        <f>'Tax Invoice'!D36</f>
        <v>4</v>
      </c>
      <c r="C40" s="121" t="s">
        <v>724</v>
      </c>
      <c r="D40" s="121" t="s">
        <v>724</v>
      </c>
      <c r="E40" s="122" t="s">
        <v>29</v>
      </c>
      <c r="F40" s="137" t="s">
        <v>273</v>
      </c>
      <c r="G40" s="138"/>
      <c r="H40" s="123" t="s">
        <v>725</v>
      </c>
      <c r="I40" s="125">
        <f t="shared" si="0"/>
        <v>0.36</v>
      </c>
      <c r="J40" s="125">
        <v>1.2</v>
      </c>
      <c r="K40" s="126">
        <f t="shared" si="1"/>
        <v>1.44</v>
      </c>
      <c r="L40" s="108"/>
    </row>
    <row r="41" spans="1:12" ht="24" customHeight="1">
      <c r="A41" s="107"/>
      <c r="B41" s="120">
        <f>'Tax Invoice'!D37</f>
        <v>4</v>
      </c>
      <c r="C41" s="121" t="s">
        <v>726</v>
      </c>
      <c r="D41" s="121" t="s">
        <v>726</v>
      </c>
      <c r="E41" s="122" t="s">
        <v>28</v>
      </c>
      <c r="F41" s="137" t="s">
        <v>272</v>
      </c>
      <c r="G41" s="138"/>
      <c r="H41" s="123" t="s">
        <v>727</v>
      </c>
      <c r="I41" s="125">
        <f t="shared" si="0"/>
        <v>0.78</v>
      </c>
      <c r="J41" s="125">
        <v>2.58</v>
      </c>
      <c r="K41" s="126">
        <f t="shared" si="1"/>
        <v>3.12</v>
      </c>
      <c r="L41" s="108"/>
    </row>
    <row r="42" spans="1:12" ht="24" customHeight="1">
      <c r="A42" s="107"/>
      <c r="B42" s="120">
        <f>'Tax Invoice'!D38</f>
        <v>4</v>
      </c>
      <c r="C42" s="121" t="s">
        <v>726</v>
      </c>
      <c r="D42" s="121" t="s">
        <v>726</v>
      </c>
      <c r="E42" s="122" t="s">
        <v>28</v>
      </c>
      <c r="F42" s="137" t="s">
        <v>728</v>
      </c>
      <c r="G42" s="138"/>
      <c r="H42" s="123" t="s">
        <v>727</v>
      </c>
      <c r="I42" s="125">
        <f t="shared" si="0"/>
        <v>0.78</v>
      </c>
      <c r="J42" s="125">
        <v>2.58</v>
      </c>
      <c r="K42" s="126">
        <f t="shared" si="1"/>
        <v>3.12</v>
      </c>
      <c r="L42" s="108"/>
    </row>
    <row r="43" spans="1:12" ht="24" customHeight="1">
      <c r="A43" s="107"/>
      <c r="B43" s="120">
        <f>'Tax Invoice'!D39</f>
        <v>4</v>
      </c>
      <c r="C43" s="121" t="s">
        <v>729</v>
      </c>
      <c r="D43" s="121" t="s">
        <v>729</v>
      </c>
      <c r="E43" s="122" t="s">
        <v>28</v>
      </c>
      <c r="F43" s="137"/>
      <c r="G43" s="138"/>
      <c r="H43" s="123" t="s">
        <v>730</v>
      </c>
      <c r="I43" s="125">
        <f t="shared" si="0"/>
        <v>0.36</v>
      </c>
      <c r="J43" s="125">
        <v>1.2</v>
      </c>
      <c r="K43" s="126">
        <f t="shared" si="1"/>
        <v>1.44</v>
      </c>
      <c r="L43" s="108"/>
    </row>
    <row r="44" spans="1:12" ht="24" customHeight="1">
      <c r="A44" s="107"/>
      <c r="B44" s="120">
        <f>'Tax Invoice'!D40</f>
        <v>2</v>
      </c>
      <c r="C44" s="121" t="s">
        <v>662</v>
      </c>
      <c r="D44" s="121" t="s">
        <v>662</v>
      </c>
      <c r="E44" s="122" t="s">
        <v>23</v>
      </c>
      <c r="F44" s="137" t="s">
        <v>107</v>
      </c>
      <c r="G44" s="138"/>
      <c r="H44" s="123" t="s">
        <v>731</v>
      </c>
      <c r="I44" s="125">
        <f t="shared" si="0"/>
        <v>0.45</v>
      </c>
      <c r="J44" s="125">
        <v>1.49</v>
      </c>
      <c r="K44" s="126">
        <f t="shared" si="1"/>
        <v>0.9</v>
      </c>
      <c r="L44" s="108"/>
    </row>
    <row r="45" spans="1:12" ht="24" customHeight="1">
      <c r="A45" s="107"/>
      <c r="B45" s="120">
        <f>'Tax Invoice'!D41</f>
        <v>2</v>
      </c>
      <c r="C45" s="121" t="s">
        <v>662</v>
      </c>
      <c r="D45" s="121" t="s">
        <v>662</v>
      </c>
      <c r="E45" s="122" t="s">
        <v>23</v>
      </c>
      <c r="F45" s="137" t="s">
        <v>210</v>
      </c>
      <c r="G45" s="138"/>
      <c r="H45" s="123" t="s">
        <v>731</v>
      </c>
      <c r="I45" s="125">
        <f t="shared" si="0"/>
        <v>0.45</v>
      </c>
      <c r="J45" s="125">
        <v>1.49</v>
      </c>
      <c r="K45" s="126">
        <f t="shared" si="1"/>
        <v>0.9</v>
      </c>
      <c r="L45" s="108"/>
    </row>
    <row r="46" spans="1:12" ht="24" customHeight="1">
      <c r="A46" s="107"/>
      <c r="B46" s="120">
        <f>'Tax Invoice'!D42</f>
        <v>2</v>
      </c>
      <c r="C46" s="121" t="s">
        <v>662</v>
      </c>
      <c r="D46" s="121" t="s">
        <v>662</v>
      </c>
      <c r="E46" s="122" t="s">
        <v>23</v>
      </c>
      <c r="F46" s="137" t="s">
        <v>213</v>
      </c>
      <c r="G46" s="138"/>
      <c r="H46" s="123" t="s">
        <v>731</v>
      </c>
      <c r="I46" s="125">
        <f t="shared" si="0"/>
        <v>0.45</v>
      </c>
      <c r="J46" s="125">
        <v>1.49</v>
      </c>
      <c r="K46" s="126">
        <f t="shared" si="1"/>
        <v>0.9</v>
      </c>
      <c r="L46" s="108"/>
    </row>
    <row r="47" spans="1:12" ht="24" customHeight="1">
      <c r="A47" s="107"/>
      <c r="B47" s="120">
        <f>'Tax Invoice'!D43</f>
        <v>2</v>
      </c>
      <c r="C47" s="121" t="s">
        <v>662</v>
      </c>
      <c r="D47" s="121" t="s">
        <v>662</v>
      </c>
      <c r="E47" s="122" t="s">
        <v>23</v>
      </c>
      <c r="F47" s="137" t="s">
        <v>266</v>
      </c>
      <c r="G47" s="138"/>
      <c r="H47" s="123" t="s">
        <v>731</v>
      </c>
      <c r="I47" s="125">
        <f t="shared" si="0"/>
        <v>0.45</v>
      </c>
      <c r="J47" s="125">
        <v>1.49</v>
      </c>
      <c r="K47" s="126">
        <f t="shared" si="1"/>
        <v>0.9</v>
      </c>
      <c r="L47" s="108"/>
    </row>
    <row r="48" spans="1:12" ht="24" customHeight="1">
      <c r="A48" s="107"/>
      <c r="B48" s="120">
        <f>'Tax Invoice'!D44</f>
        <v>2</v>
      </c>
      <c r="C48" s="121" t="s">
        <v>662</v>
      </c>
      <c r="D48" s="121" t="s">
        <v>662</v>
      </c>
      <c r="E48" s="122" t="s">
        <v>23</v>
      </c>
      <c r="F48" s="137" t="s">
        <v>268</v>
      </c>
      <c r="G48" s="138"/>
      <c r="H48" s="123" t="s">
        <v>731</v>
      </c>
      <c r="I48" s="125">
        <f t="shared" si="0"/>
        <v>0.45</v>
      </c>
      <c r="J48" s="125">
        <v>1.49</v>
      </c>
      <c r="K48" s="126">
        <f t="shared" si="1"/>
        <v>0.9</v>
      </c>
      <c r="L48" s="108"/>
    </row>
    <row r="49" spans="1:12" ht="24" customHeight="1">
      <c r="A49" s="107"/>
      <c r="B49" s="120">
        <f>'Tax Invoice'!D45</f>
        <v>2</v>
      </c>
      <c r="C49" s="121" t="s">
        <v>662</v>
      </c>
      <c r="D49" s="121" t="s">
        <v>662</v>
      </c>
      <c r="E49" s="122" t="s">
        <v>23</v>
      </c>
      <c r="F49" s="137" t="s">
        <v>311</v>
      </c>
      <c r="G49" s="138"/>
      <c r="H49" s="123" t="s">
        <v>731</v>
      </c>
      <c r="I49" s="125">
        <f t="shared" si="0"/>
        <v>0.45</v>
      </c>
      <c r="J49" s="125">
        <v>1.49</v>
      </c>
      <c r="K49" s="126">
        <f t="shared" si="1"/>
        <v>0.9</v>
      </c>
      <c r="L49" s="108"/>
    </row>
    <row r="50" spans="1:12" ht="24" customHeight="1">
      <c r="A50" s="107"/>
      <c r="B50" s="120">
        <f>'Tax Invoice'!D46</f>
        <v>10</v>
      </c>
      <c r="C50" s="121" t="s">
        <v>662</v>
      </c>
      <c r="D50" s="121" t="s">
        <v>662</v>
      </c>
      <c r="E50" s="122" t="s">
        <v>25</v>
      </c>
      <c r="F50" s="137" t="s">
        <v>107</v>
      </c>
      <c r="G50" s="138"/>
      <c r="H50" s="123" t="s">
        <v>731</v>
      </c>
      <c r="I50" s="125">
        <f t="shared" si="0"/>
        <v>0.45</v>
      </c>
      <c r="J50" s="125">
        <v>1.49</v>
      </c>
      <c r="K50" s="126">
        <f t="shared" si="1"/>
        <v>4.5</v>
      </c>
      <c r="L50" s="108"/>
    </row>
    <row r="51" spans="1:12" ht="24" customHeight="1">
      <c r="A51" s="107"/>
      <c r="B51" s="120">
        <f>'Tax Invoice'!D47</f>
        <v>4</v>
      </c>
      <c r="C51" s="121" t="s">
        <v>662</v>
      </c>
      <c r="D51" s="121" t="s">
        <v>662</v>
      </c>
      <c r="E51" s="122" t="s">
        <v>25</v>
      </c>
      <c r="F51" s="137" t="s">
        <v>266</v>
      </c>
      <c r="G51" s="138"/>
      <c r="H51" s="123" t="s">
        <v>731</v>
      </c>
      <c r="I51" s="125">
        <f t="shared" si="0"/>
        <v>0.45</v>
      </c>
      <c r="J51" s="125">
        <v>1.49</v>
      </c>
      <c r="K51" s="126">
        <f t="shared" si="1"/>
        <v>1.8</v>
      </c>
      <c r="L51" s="108"/>
    </row>
    <row r="52" spans="1:12" ht="24" customHeight="1">
      <c r="A52" s="107"/>
      <c r="B52" s="120">
        <f>'Tax Invoice'!D48</f>
        <v>4</v>
      </c>
      <c r="C52" s="121" t="s">
        <v>662</v>
      </c>
      <c r="D52" s="121" t="s">
        <v>662</v>
      </c>
      <c r="E52" s="122" t="s">
        <v>25</v>
      </c>
      <c r="F52" s="137" t="s">
        <v>310</v>
      </c>
      <c r="G52" s="138"/>
      <c r="H52" s="123" t="s">
        <v>731</v>
      </c>
      <c r="I52" s="125">
        <f t="shared" si="0"/>
        <v>0.45</v>
      </c>
      <c r="J52" s="125">
        <v>1.49</v>
      </c>
      <c r="K52" s="126">
        <f t="shared" si="1"/>
        <v>1.8</v>
      </c>
      <c r="L52" s="108"/>
    </row>
    <row r="53" spans="1:12" ht="24" customHeight="1">
      <c r="A53" s="107"/>
      <c r="B53" s="120">
        <f>'Tax Invoice'!D49</f>
        <v>4</v>
      </c>
      <c r="C53" s="121" t="s">
        <v>662</v>
      </c>
      <c r="D53" s="121" t="s">
        <v>662</v>
      </c>
      <c r="E53" s="122" t="s">
        <v>25</v>
      </c>
      <c r="F53" s="137" t="s">
        <v>269</v>
      </c>
      <c r="G53" s="138"/>
      <c r="H53" s="123" t="s">
        <v>731</v>
      </c>
      <c r="I53" s="125">
        <f t="shared" si="0"/>
        <v>0.45</v>
      </c>
      <c r="J53" s="125">
        <v>1.49</v>
      </c>
      <c r="K53" s="126">
        <f t="shared" si="1"/>
        <v>1.8</v>
      </c>
      <c r="L53" s="108"/>
    </row>
    <row r="54" spans="1:12" ht="24" customHeight="1">
      <c r="A54" s="107"/>
      <c r="B54" s="120">
        <f>'Tax Invoice'!D50</f>
        <v>4</v>
      </c>
      <c r="C54" s="121" t="s">
        <v>662</v>
      </c>
      <c r="D54" s="121" t="s">
        <v>662</v>
      </c>
      <c r="E54" s="122" t="s">
        <v>25</v>
      </c>
      <c r="F54" s="137" t="s">
        <v>270</v>
      </c>
      <c r="G54" s="138"/>
      <c r="H54" s="123" t="s">
        <v>731</v>
      </c>
      <c r="I54" s="125">
        <f t="shared" ref="I54:I85" si="2">ROUNDUP(J54*$N$1,2)</f>
        <v>0.45</v>
      </c>
      <c r="J54" s="125">
        <v>1.49</v>
      </c>
      <c r="K54" s="126">
        <f t="shared" ref="K54:K85" si="3">I54*B54</f>
        <v>1.8</v>
      </c>
      <c r="L54" s="108"/>
    </row>
    <row r="55" spans="1:12" ht="24" customHeight="1">
      <c r="A55" s="107"/>
      <c r="B55" s="120">
        <f>'Tax Invoice'!D51</f>
        <v>4</v>
      </c>
      <c r="C55" s="121" t="s">
        <v>662</v>
      </c>
      <c r="D55" s="121" t="s">
        <v>662</v>
      </c>
      <c r="E55" s="122" t="s">
        <v>25</v>
      </c>
      <c r="F55" s="137" t="s">
        <v>311</v>
      </c>
      <c r="G55" s="138"/>
      <c r="H55" s="123" t="s">
        <v>731</v>
      </c>
      <c r="I55" s="125">
        <f t="shared" si="2"/>
        <v>0.45</v>
      </c>
      <c r="J55" s="125">
        <v>1.49</v>
      </c>
      <c r="K55" s="126">
        <f t="shared" si="3"/>
        <v>1.8</v>
      </c>
      <c r="L55" s="108"/>
    </row>
    <row r="56" spans="1:12" ht="24" customHeight="1">
      <c r="A56" s="107"/>
      <c r="B56" s="120">
        <f>'Tax Invoice'!D52</f>
        <v>20</v>
      </c>
      <c r="C56" s="121" t="s">
        <v>662</v>
      </c>
      <c r="D56" s="121" t="s">
        <v>662</v>
      </c>
      <c r="E56" s="122" t="s">
        <v>26</v>
      </c>
      <c r="F56" s="137" t="s">
        <v>107</v>
      </c>
      <c r="G56" s="138"/>
      <c r="H56" s="123" t="s">
        <v>731</v>
      </c>
      <c r="I56" s="125">
        <f t="shared" si="2"/>
        <v>0.45</v>
      </c>
      <c r="J56" s="125">
        <v>1.49</v>
      </c>
      <c r="K56" s="126">
        <f t="shared" si="3"/>
        <v>9</v>
      </c>
      <c r="L56" s="108"/>
    </row>
    <row r="57" spans="1:12" ht="24" customHeight="1">
      <c r="A57" s="107"/>
      <c r="B57" s="120">
        <f>'Tax Invoice'!D53</f>
        <v>20</v>
      </c>
      <c r="C57" s="121" t="s">
        <v>619</v>
      </c>
      <c r="D57" s="121" t="s">
        <v>619</v>
      </c>
      <c r="E57" s="122" t="s">
        <v>26</v>
      </c>
      <c r="F57" s="137" t="s">
        <v>107</v>
      </c>
      <c r="G57" s="138"/>
      <c r="H57" s="123" t="s">
        <v>621</v>
      </c>
      <c r="I57" s="125">
        <f t="shared" si="2"/>
        <v>0.42</v>
      </c>
      <c r="J57" s="125">
        <v>1.37</v>
      </c>
      <c r="K57" s="126">
        <f t="shared" si="3"/>
        <v>8.4</v>
      </c>
      <c r="L57" s="108"/>
    </row>
    <row r="58" spans="1:12" ht="24" customHeight="1">
      <c r="A58" s="107"/>
      <c r="B58" s="120">
        <f>'Tax Invoice'!D54</f>
        <v>50</v>
      </c>
      <c r="C58" s="121" t="s">
        <v>732</v>
      </c>
      <c r="D58" s="121" t="s">
        <v>732</v>
      </c>
      <c r="E58" s="122" t="s">
        <v>25</v>
      </c>
      <c r="F58" s="137"/>
      <c r="G58" s="138"/>
      <c r="H58" s="123" t="s">
        <v>733</v>
      </c>
      <c r="I58" s="125">
        <f t="shared" si="2"/>
        <v>0.09</v>
      </c>
      <c r="J58" s="125">
        <v>0.28000000000000003</v>
      </c>
      <c r="K58" s="126">
        <f t="shared" si="3"/>
        <v>4.5</v>
      </c>
      <c r="L58" s="108"/>
    </row>
    <row r="59" spans="1:12" ht="24" customHeight="1">
      <c r="A59" s="107"/>
      <c r="B59" s="120">
        <f>'Tax Invoice'!D55</f>
        <v>50</v>
      </c>
      <c r="C59" s="121" t="s">
        <v>732</v>
      </c>
      <c r="D59" s="121" t="s">
        <v>732</v>
      </c>
      <c r="E59" s="122" t="s">
        <v>26</v>
      </c>
      <c r="F59" s="137"/>
      <c r="G59" s="138"/>
      <c r="H59" s="123" t="s">
        <v>733</v>
      </c>
      <c r="I59" s="125">
        <f t="shared" si="2"/>
        <v>0.09</v>
      </c>
      <c r="J59" s="125">
        <v>0.28000000000000003</v>
      </c>
      <c r="K59" s="126">
        <f t="shared" si="3"/>
        <v>4.5</v>
      </c>
      <c r="L59" s="108"/>
    </row>
    <row r="60" spans="1:12" ht="24" customHeight="1">
      <c r="A60" s="107"/>
      <c r="B60" s="120">
        <f>'Tax Invoice'!D56</f>
        <v>10</v>
      </c>
      <c r="C60" s="121" t="s">
        <v>734</v>
      </c>
      <c r="D60" s="121" t="s">
        <v>734</v>
      </c>
      <c r="E60" s="122" t="s">
        <v>23</v>
      </c>
      <c r="F60" s="137" t="s">
        <v>272</v>
      </c>
      <c r="G60" s="138"/>
      <c r="H60" s="123" t="s">
        <v>735</v>
      </c>
      <c r="I60" s="125">
        <f t="shared" si="2"/>
        <v>0.31</v>
      </c>
      <c r="J60" s="125">
        <v>1.02</v>
      </c>
      <c r="K60" s="126">
        <f t="shared" si="3"/>
        <v>3.1</v>
      </c>
      <c r="L60" s="108"/>
    </row>
    <row r="61" spans="1:12" ht="24" customHeight="1">
      <c r="A61" s="107"/>
      <c r="B61" s="120">
        <f>'Tax Invoice'!D57</f>
        <v>10</v>
      </c>
      <c r="C61" s="121" t="s">
        <v>734</v>
      </c>
      <c r="D61" s="121" t="s">
        <v>734</v>
      </c>
      <c r="E61" s="122" t="s">
        <v>25</v>
      </c>
      <c r="F61" s="137" t="s">
        <v>272</v>
      </c>
      <c r="G61" s="138"/>
      <c r="H61" s="123" t="s">
        <v>735</v>
      </c>
      <c r="I61" s="125">
        <f t="shared" si="2"/>
        <v>0.31</v>
      </c>
      <c r="J61" s="125">
        <v>1.02</v>
      </c>
      <c r="K61" s="126">
        <f t="shared" si="3"/>
        <v>3.1</v>
      </c>
      <c r="L61" s="108"/>
    </row>
    <row r="62" spans="1:12" ht="24" customHeight="1">
      <c r="A62" s="107"/>
      <c r="B62" s="120">
        <f>'Tax Invoice'!D58</f>
        <v>20</v>
      </c>
      <c r="C62" s="121" t="s">
        <v>734</v>
      </c>
      <c r="D62" s="121" t="s">
        <v>734</v>
      </c>
      <c r="E62" s="122" t="s">
        <v>26</v>
      </c>
      <c r="F62" s="137" t="s">
        <v>272</v>
      </c>
      <c r="G62" s="138"/>
      <c r="H62" s="123" t="s">
        <v>735</v>
      </c>
      <c r="I62" s="125">
        <f t="shared" si="2"/>
        <v>0.31</v>
      </c>
      <c r="J62" s="125">
        <v>1.02</v>
      </c>
      <c r="K62" s="126">
        <f t="shared" si="3"/>
        <v>6.2</v>
      </c>
      <c r="L62" s="108"/>
    </row>
    <row r="63" spans="1:12" ht="36" customHeight="1">
      <c r="A63" s="107"/>
      <c r="B63" s="120">
        <f>'Tax Invoice'!D59</f>
        <v>20</v>
      </c>
      <c r="C63" s="121" t="s">
        <v>736</v>
      </c>
      <c r="D63" s="121" t="s">
        <v>736</v>
      </c>
      <c r="E63" s="122" t="s">
        <v>737</v>
      </c>
      <c r="F63" s="137"/>
      <c r="G63" s="138"/>
      <c r="H63" s="123" t="s">
        <v>819</v>
      </c>
      <c r="I63" s="125">
        <f t="shared" si="2"/>
        <v>0.68</v>
      </c>
      <c r="J63" s="125">
        <v>2.2400000000000002</v>
      </c>
      <c r="K63" s="126">
        <f t="shared" si="3"/>
        <v>13.600000000000001</v>
      </c>
      <c r="L63" s="108"/>
    </row>
    <row r="64" spans="1:12" ht="36" customHeight="1">
      <c r="A64" s="107"/>
      <c r="B64" s="120">
        <f>'Tax Invoice'!D60</f>
        <v>5</v>
      </c>
      <c r="C64" s="121" t="s">
        <v>736</v>
      </c>
      <c r="D64" s="121" t="s">
        <v>736</v>
      </c>
      <c r="E64" s="122" t="s">
        <v>738</v>
      </c>
      <c r="F64" s="137"/>
      <c r="G64" s="138"/>
      <c r="H64" s="123" t="s">
        <v>819</v>
      </c>
      <c r="I64" s="125">
        <f t="shared" si="2"/>
        <v>0.68</v>
      </c>
      <c r="J64" s="125">
        <v>2.2400000000000002</v>
      </c>
      <c r="K64" s="126">
        <f t="shared" si="3"/>
        <v>3.4000000000000004</v>
      </c>
      <c r="L64" s="108"/>
    </row>
    <row r="65" spans="1:12" ht="24" customHeight="1">
      <c r="A65" s="107"/>
      <c r="B65" s="120">
        <f>'Tax Invoice'!D61</f>
        <v>100</v>
      </c>
      <c r="C65" s="121" t="s">
        <v>739</v>
      </c>
      <c r="D65" s="121" t="s">
        <v>739</v>
      </c>
      <c r="E65" s="122" t="s">
        <v>25</v>
      </c>
      <c r="F65" s="137"/>
      <c r="G65" s="138"/>
      <c r="H65" s="123" t="s">
        <v>740</v>
      </c>
      <c r="I65" s="125">
        <f t="shared" si="2"/>
        <v>0.13</v>
      </c>
      <c r="J65" s="125">
        <v>0.42</v>
      </c>
      <c r="K65" s="126">
        <f t="shared" si="3"/>
        <v>13</v>
      </c>
      <c r="L65" s="108"/>
    </row>
    <row r="66" spans="1:12" ht="24" customHeight="1">
      <c r="A66" s="107"/>
      <c r="B66" s="120">
        <f>'Tax Invoice'!D62</f>
        <v>100</v>
      </c>
      <c r="C66" s="121" t="s">
        <v>739</v>
      </c>
      <c r="D66" s="121" t="s">
        <v>739</v>
      </c>
      <c r="E66" s="122" t="s">
        <v>26</v>
      </c>
      <c r="F66" s="137"/>
      <c r="G66" s="138"/>
      <c r="H66" s="123" t="s">
        <v>740</v>
      </c>
      <c r="I66" s="125">
        <f t="shared" si="2"/>
        <v>0.13</v>
      </c>
      <c r="J66" s="125">
        <v>0.42</v>
      </c>
      <c r="K66" s="126">
        <f t="shared" si="3"/>
        <v>13</v>
      </c>
      <c r="L66" s="108"/>
    </row>
    <row r="67" spans="1:12" ht="24" customHeight="1">
      <c r="A67" s="107"/>
      <c r="B67" s="120">
        <f>'Tax Invoice'!D63</f>
        <v>20</v>
      </c>
      <c r="C67" s="121" t="s">
        <v>741</v>
      </c>
      <c r="D67" s="121" t="s">
        <v>741</v>
      </c>
      <c r="E67" s="122" t="s">
        <v>25</v>
      </c>
      <c r="F67" s="137" t="s">
        <v>272</v>
      </c>
      <c r="G67" s="138"/>
      <c r="H67" s="123" t="s">
        <v>742</v>
      </c>
      <c r="I67" s="125">
        <f t="shared" si="2"/>
        <v>0.31</v>
      </c>
      <c r="J67" s="125">
        <v>1.02</v>
      </c>
      <c r="K67" s="126">
        <f t="shared" si="3"/>
        <v>6.2</v>
      </c>
      <c r="L67" s="108"/>
    </row>
    <row r="68" spans="1:12" ht="24" customHeight="1">
      <c r="A68" s="107"/>
      <c r="B68" s="120">
        <f>'Tax Invoice'!D64</f>
        <v>20</v>
      </c>
      <c r="C68" s="121" t="s">
        <v>741</v>
      </c>
      <c r="D68" s="121" t="s">
        <v>741</v>
      </c>
      <c r="E68" s="122" t="s">
        <v>26</v>
      </c>
      <c r="F68" s="137" t="s">
        <v>272</v>
      </c>
      <c r="G68" s="138"/>
      <c r="H68" s="123" t="s">
        <v>742</v>
      </c>
      <c r="I68" s="125">
        <f t="shared" si="2"/>
        <v>0.31</v>
      </c>
      <c r="J68" s="125">
        <v>1.02</v>
      </c>
      <c r="K68" s="126">
        <f t="shared" si="3"/>
        <v>6.2</v>
      </c>
      <c r="L68" s="108"/>
    </row>
    <row r="69" spans="1:12" ht="24" customHeight="1">
      <c r="A69" s="107"/>
      <c r="B69" s="120">
        <f>'Tax Invoice'!D65</f>
        <v>10</v>
      </c>
      <c r="C69" s="121" t="s">
        <v>743</v>
      </c>
      <c r="D69" s="121" t="s">
        <v>743</v>
      </c>
      <c r="E69" s="122" t="s">
        <v>25</v>
      </c>
      <c r="F69" s="137" t="s">
        <v>737</v>
      </c>
      <c r="G69" s="138"/>
      <c r="H69" s="123" t="s">
        <v>744</v>
      </c>
      <c r="I69" s="125">
        <f t="shared" si="2"/>
        <v>1.48</v>
      </c>
      <c r="J69" s="125">
        <v>4.92</v>
      </c>
      <c r="K69" s="126">
        <f t="shared" si="3"/>
        <v>14.8</v>
      </c>
      <c r="L69" s="108"/>
    </row>
    <row r="70" spans="1:12" ht="24" customHeight="1">
      <c r="A70" s="107"/>
      <c r="B70" s="120">
        <f>'Tax Invoice'!D66</f>
        <v>10</v>
      </c>
      <c r="C70" s="121" t="s">
        <v>743</v>
      </c>
      <c r="D70" s="121" t="s">
        <v>743</v>
      </c>
      <c r="E70" s="122" t="s">
        <v>26</v>
      </c>
      <c r="F70" s="137" t="s">
        <v>737</v>
      </c>
      <c r="G70" s="138"/>
      <c r="H70" s="123" t="s">
        <v>744</v>
      </c>
      <c r="I70" s="125">
        <f t="shared" si="2"/>
        <v>1.48</v>
      </c>
      <c r="J70" s="125">
        <v>4.92</v>
      </c>
      <c r="K70" s="126">
        <f t="shared" si="3"/>
        <v>14.8</v>
      </c>
      <c r="L70" s="108"/>
    </row>
    <row r="71" spans="1:12" ht="12.75" customHeight="1">
      <c r="A71" s="107"/>
      <c r="B71" s="120">
        <f>'Tax Invoice'!D67</f>
        <v>100</v>
      </c>
      <c r="C71" s="121" t="s">
        <v>656</v>
      </c>
      <c r="D71" s="121" t="s">
        <v>656</v>
      </c>
      <c r="E71" s="122" t="s">
        <v>25</v>
      </c>
      <c r="F71" s="137"/>
      <c r="G71" s="138"/>
      <c r="H71" s="123" t="s">
        <v>658</v>
      </c>
      <c r="I71" s="125">
        <f t="shared" si="2"/>
        <v>0.09</v>
      </c>
      <c r="J71" s="125">
        <v>0.28999999999999998</v>
      </c>
      <c r="K71" s="126">
        <f t="shared" si="3"/>
        <v>9</v>
      </c>
      <c r="L71" s="108"/>
    </row>
    <row r="72" spans="1:12" ht="12.75" customHeight="1">
      <c r="A72" s="107"/>
      <c r="B72" s="120">
        <f>'Tax Invoice'!D68</f>
        <v>200</v>
      </c>
      <c r="C72" s="121" t="s">
        <v>656</v>
      </c>
      <c r="D72" s="121" t="s">
        <v>656</v>
      </c>
      <c r="E72" s="122" t="s">
        <v>67</v>
      </c>
      <c r="F72" s="137"/>
      <c r="G72" s="138"/>
      <c r="H72" s="123" t="s">
        <v>658</v>
      </c>
      <c r="I72" s="125">
        <f t="shared" si="2"/>
        <v>0.09</v>
      </c>
      <c r="J72" s="125">
        <v>0.28999999999999998</v>
      </c>
      <c r="K72" s="126">
        <f t="shared" si="3"/>
        <v>18</v>
      </c>
      <c r="L72" s="108"/>
    </row>
    <row r="73" spans="1:12" ht="12.75" customHeight="1">
      <c r="A73" s="107"/>
      <c r="B73" s="120">
        <f>'Tax Invoice'!D69</f>
        <v>200</v>
      </c>
      <c r="C73" s="121" t="s">
        <v>656</v>
      </c>
      <c r="D73" s="121" t="s">
        <v>656</v>
      </c>
      <c r="E73" s="122" t="s">
        <v>26</v>
      </c>
      <c r="F73" s="137"/>
      <c r="G73" s="138"/>
      <c r="H73" s="123" t="s">
        <v>658</v>
      </c>
      <c r="I73" s="125">
        <f t="shared" si="2"/>
        <v>0.09</v>
      </c>
      <c r="J73" s="125">
        <v>0.28999999999999998</v>
      </c>
      <c r="K73" s="126">
        <f t="shared" si="3"/>
        <v>18</v>
      </c>
      <c r="L73" s="108"/>
    </row>
    <row r="74" spans="1:12" ht="24" customHeight="1">
      <c r="A74" s="107"/>
      <c r="B74" s="120">
        <f>'Tax Invoice'!D70</f>
        <v>50</v>
      </c>
      <c r="C74" s="121" t="s">
        <v>745</v>
      </c>
      <c r="D74" s="121" t="s">
        <v>745</v>
      </c>
      <c r="E74" s="122" t="s">
        <v>26</v>
      </c>
      <c r="F74" s="137" t="s">
        <v>272</v>
      </c>
      <c r="G74" s="138"/>
      <c r="H74" s="123" t="s">
        <v>746</v>
      </c>
      <c r="I74" s="125">
        <f t="shared" si="2"/>
        <v>0.31</v>
      </c>
      <c r="J74" s="125">
        <v>1.02</v>
      </c>
      <c r="K74" s="126">
        <f t="shared" si="3"/>
        <v>15.5</v>
      </c>
      <c r="L74" s="108"/>
    </row>
    <row r="75" spans="1:12" ht="24" customHeight="1">
      <c r="A75" s="107"/>
      <c r="B75" s="120">
        <f>'Tax Invoice'!D71</f>
        <v>20</v>
      </c>
      <c r="C75" s="121" t="s">
        <v>745</v>
      </c>
      <c r="D75" s="121" t="s">
        <v>745</v>
      </c>
      <c r="E75" s="122" t="s">
        <v>90</v>
      </c>
      <c r="F75" s="137" t="s">
        <v>272</v>
      </c>
      <c r="G75" s="138"/>
      <c r="H75" s="123" t="s">
        <v>746</v>
      </c>
      <c r="I75" s="125">
        <f t="shared" si="2"/>
        <v>0.31</v>
      </c>
      <c r="J75" s="125">
        <v>1.02</v>
      </c>
      <c r="K75" s="126">
        <f t="shared" si="3"/>
        <v>6.2</v>
      </c>
      <c r="L75" s="108"/>
    </row>
    <row r="76" spans="1:12" ht="24" customHeight="1">
      <c r="A76" s="107"/>
      <c r="B76" s="120">
        <f>'Tax Invoice'!D72</f>
        <v>20</v>
      </c>
      <c r="C76" s="121" t="s">
        <v>747</v>
      </c>
      <c r="D76" s="121" t="s">
        <v>747</v>
      </c>
      <c r="E76" s="122" t="s">
        <v>107</v>
      </c>
      <c r="F76" s="137"/>
      <c r="G76" s="138"/>
      <c r="H76" s="123" t="s">
        <v>748</v>
      </c>
      <c r="I76" s="125">
        <f t="shared" si="2"/>
        <v>0.88</v>
      </c>
      <c r="J76" s="125">
        <v>2.93</v>
      </c>
      <c r="K76" s="126">
        <f t="shared" si="3"/>
        <v>17.600000000000001</v>
      </c>
      <c r="L76" s="108"/>
    </row>
    <row r="77" spans="1:12" ht="24" customHeight="1">
      <c r="A77" s="107"/>
      <c r="B77" s="120">
        <f>'Tax Invoice'!D73</f>
        <v>20</v>
      </c>
      <c r="C77" s="121" t="s">
        <v>65</v>
      </c>
      <c r="D77" s="121" t="s">
        <v>65</v>
      </c>
      <c r="E77" s="122" t="s">
        <v>25</v>
      </c>
      <c r="F77" s="137"/>
      <c r="G77" s="138"/>
      <c r="H77" s="123" t="s">
        <v>749</v>
      </c>
      <c r="I77" s="125">
        <f t="shared" si="2"/>
        <v>0.83</v>
      </c>
      <c r="J77" s="125">
        <v>2.76</v>
      </c>
      <c r="K77" s="126">
        <f t="shared" si="3"/>
        <v>16.599999999999998</v>
      </c>
      <c r="L77" s="108"/>
    </row>
    <row r="78" spans="1:12" ht="24" customHeight="1">
      <c r="A78" s="107"/>
      <c r="B78" s="120">
        <f>'Tax Invoice'!D74</f>
        <v>50</v>
      </c>
      <c r="C78" s="121" t="s">
        <v>65</v>
      </c>
      <c r="D78" s="121" t="s">
        <v>65</v>
      </c>
      <c r="E78" s="122" t="s">
        <v>67</v>
      </c>
      <c r="F78" s="137"/>
      <c r="G78" s="138"/>
      <c r="H78" s="123" t="s">
        <v>749</v>
      </c>
      <c r="I78" s="125">
        <f t="shared" si="2"/>
        <v>0.83</v>
      </c>
      <c r="J78" s="125">
        <v>2.76</v>
      </c>
      <c r="K78" s="126">
        <f t="shared" si="3"/>
        <v>41.5</v>
      </c>
      <c r="L78" s="108"/>
    </row>
    <row r="79" spans="1:12" ht="24" customHeight="1">
      <c r="A79" s="107"/>
      <c r="B79" s="120">
        <f>'Tax Invoice'!D75</f>
        <v>50</v>
      </c>
      <c r="C79" s="121" t="s">
        <v>65</v>
      </c>
      <c r="D79" s="121" t="s">
        <v>65</v>
      </c>
      <c r="E79" s="122" t="s">
        <v>26</v>
      </c>
      <c r="F79" s="137"/>
      <c r="G79" s="138"/>
      <c r="H79" s="123" t="s">
        <v>749</v>
      </c>
      <c r="I79" s="125">
        <f t="shared" si="2"/>
        <v>0.83</v>
      </c>
      <c r="J79" s="125">
        <v>2.76</v>
      </c>
      <c r="K79" s="126">
        <f t="shared" si="3"/>
        <v>41.5</v>
      </c>
      <c r="L79" s="108"/>
    </row>
    <row r="80" spans="1:12" ht="24" customHeight="1">
      <c r="A80" s="107"/>
      <c r="B80" s="120">
        <f>'Tax Invoice'!D76</f>
        <v>10</v>
      </c>
      <c r="C80" s="121" t="s">
        <v>65</v>
      </c>
      <c r="D80" s="121" t="s">
        <v>65</v>
      </c>
      <c r="E80" s="122" t="s">
        <v>93</v>
      </c>
      <c r="F80" s="137"/>
      <c r="G80" s="138"/>
      <c r="H80" s="123" t="s">
        <v>749</v>
      </c>
      <c r="I80" s="125">
        <f t="shared" si="2"/>
        <v>0.83</v>
      </c>
      <c r="J80" s="125">
        <v>2.76</v>
      </c>
      <c r="K80" s="126">
        <f t="shared" si="3"/>
        <v>8.2999999999999989</v>
      </c>
      <c r="L80" s="108"/>
    </row>
    <row r="81" spans="1:12" ht="24" customHeight="1">
      <c r="A81" s="107"/>
      <c r="B81" s="120">
        <f>'Tax Invoice'!D77</f>
        <v>15</v>
      </c>
      <c r="C81" s="121" t="s">
        <v>750</v>
      </c>
      <c r="D81" s="121" t="s">
        <v>750</v>
      </c>
      <c r="E81" s="122" t="s">
        <v>651</v>
      </c>
      <c r="F81" s="137"/>
      <c r="G81" s="138"/>
      <c r="H81" s="123" t="s">
        <v>751</v>
      </c>
      <c r="I81" s="125">
        <f t="shared" si="2"/>
        <v>1.0900000000000001</v>
      </c>
      <c r="J81" s="125">
        <v>3.62</v>
      </c>
      <c r="K81" s="126">
        <f t="shared" si="3"/>
        <v>16.350000000000001</v>
      </c>
      <c r="L81" s="108"/>
    </row>
    <row r="82" spans="1:12" ht="24" customHeight="1">
      <c r="A82" s="107"/>
      <c r="B82" s="120">
        <f>'Tax Invoice'!D78</f>
        <v>20</v>
      </c>
      <c r="C82" s="121" t="s">
        <v>750</v>
      </c>
      <c r="D82" s="121" t="s">
        <v>750</v>
      </c>
      <c r="E82" s="122" t="s">
        <v>25</v>
      </c>
      <c r="F82" s="137"/>
      <c r="G82" s="138"/>
      <c r="H82" s="123" t="s">
        <v>751</v>
      </c>
      <c r="I82" s="125">
        <f t="shared" si="2"/>
        <v>1.0900000000000001</v>
      </c>
      <c r="J82" s="125">
        <v>3.62</v>
      </c>
      <c r="K82" s="126">
        <f t="shared" si="3"/>
        <v>21.8</v>
      </c>
      <c r="L82" s="108"/>
    </row>
    <row r="83" spans="1:12" ht="24" customHeight="1">
      <c r="A83" s="107"/>
      <c r="B83" s="120">
        <f>'Tax Invoice'!D79</f>
        <v>20</v>
      </c>
      <c r="C83" s="121" t="s">
        <v>750</v>
      </c>
      <c r="D83" s="121" t="s">
        <v>750</v>
      </c>
      <c r="E83" s="122" t="s">
        <v>67</v>
      </c>
      <c r="F83" s="137"/>
      <c r="G83" s="138"/>
      <c r="H83" s="123" t="s">
        <v>751</v>
      </c>
      <c r="I83" s="125">
        <f t="shared" si="2"/>
        <v>1.0900000000000001</v>
      </c>
      <c r="J83" s="125">
        <v>3.62</v>
      </c>
      <c r="K83" s="126">
        <f t="shared" si="3"/>
        <v>21.8</v>
      </c>
      <c r="L83" s="108"/>
    </row>
    <row r="84" spans="1:12" ht="12.75" customHeight="1">
      <c r="A84" s="107"/>
      <c r="B84" s="120">
        <f>'Tax Invoice'!D80</f>
        <v>5</v>
      </c>
      <c r="C84" s="121" t="s">
        <v>68</v>
      </c>
      <c r="D84" s="121" t="s">
        <v>68</v>
      </c>
      <c r="E84" s="122" t="s">
        <v>752</v>
      </c>
      <c r="F84" s="137" t="s">
        <v>272</v>
      </c>
      <c r="G84" s="138"/>
      <c r="H84" s="123" t="s">
        <v>753</v>
      </c>
      <c r="I84" s="125">
        <f t="shared" si="2"/>
        <v>1.01</v>
      </c>
      <c r="J84" s="125">
        <v>3.36</v>
      </c>
      <c r="K84" s="126">
        <f t="shared" si="3"/>
        <v>5.05</v>
      </c>
      <c r="L84" s="108"/>
    </row>
    <row r="85" spans="1:12" ht="12.75" customHeight="1">
      <c r="A85" s="107"/>
      <c r="B85" s="120">
        <f>'Tax Invoice'!D81</f>
        <v>10</v>
      </c>
      <c r="C85" s="121" t="s">
        <v>68</v>
      </c>
      <c r="D85" s="121" t="s">
        <v>68</v>
      </c>
      <c r="E85" s="122" t="s">
        <v>23</v>
      </c>
      <c r="F85" s="137" t="s">
        <v>272</v>
      </c>
      <c r="G85" s="138"/>
      <c r="H85" s="123" t="s">
        <v>753</v>
      </c>
      <c r="I85" s="125">
        <f t="shared" si="2"/>
        <v>1.01</v>
      </c>
      <c r="J85" s="125">
        <v>3.36</v>
      </c>
      <c r="K85" s="126">
        <f t="shared" si="3"/>
        <v>10.1</v>
      </c>
      <c r="L85" s="108"/>
    </row>
    <row r="86" spans="1:12" ht="12.75" customHeight="1">
      <c r="A86" s="107"/>
      <c r="B86" s="120">
        <f>'Tax Invoice'!D82</f>
        <v>10</v>
      </c>
      <c r="C86" s="121" t="s">
        <v>68</v>
      </c>
      <c r="D86" s="121" t="s">
        <v>68</v>
      </c>
      <c r="E86" s="122" t="s">
        <v>651</v>
      </c>
      <c r="F86" s="137" t="s">
        <v>272</v>
      </c>
      <c r="G86" s="138"/>
      <c r="H86" s="123" t="s">
        <v>753</v>
      </c>
      <c r="I86" s="125">
        <f t="shared" ref="I86:I117" si="4">ROUNDUP(J86*$N$1,2)</f>
        <v>1.01</v>
      </c>
      <c r="J86" s="125">
        <v>3.36</v>
      </c>
      <c r="K86" s="126">
        <f t="shared" ref="K86:K117" si="5">I86*B86</f>
        <v>10.1</v>
      </c>
      <c r="L86" s="108"/>
    </row>
    <row r="87" spans="1:12" ht="12.75" customHeight="1">
      <c r="A87" s="107"/>
      <c r="B87" s="120">
        <f>'Tax Invoice'!D83</f>
        <v>20</v>
      </c>
      <c r="C87" s="121" t="s">
        <v>68</v>
      </c>
      <c r="D87" s="121" t="s">
        <v>68</v>
      </c>
      <c r="E87" s="122" t="s">
        <v>25</v>
      </c>
      <c r="F87" s="137" t="s">
        <v>272</v>
      </c>
      <c r="G87" s="138"/>
      <c r="H87" s="123" t="s">
        <v>753</v>
      </c>
      <c r="I87" s="125">
        <f t="shared" si="4"/>
        <v>1.01</v>
      </c>
      <c r="J87" s="125">
        <v>3.36</v>
      </c>
      <c r="K87" s="126">
        <f t="shared" si="5"/>
        <v>20.2</v>
      </c>
      <c r="L87" s="108"/>
    </row>
    <row r="88" spans="1:12" ht="12.75" customHeight="1">
      <c r="A88" s="107"/>
      <c r="B88" s="120">
        <f>'Tax Invoice'!D84</f>
        <v>10</v>
      </c>
      <c r="C88" s="121" t="s">
        <v>68</v>
      </c>
      <c r="D88" s="121" t="s">
        <v>68</v>
      </c>
      <c r="E88" s="122" t="s">
        <v>25</v>
      </c>
      <c r="F88" s="137" t="s">
        <v>728</v>
      </c>
      <c r="G88" s="138"/>
      <c r="H88" s="123" t="s">
        <v>753</v>
      </c>
      <c r="I88" s="125">
        <f t="shared" si="4"/>
        <v>1.01</v>
      </c>
      <c r="J88" s="125">
        <v>3.36</v>
      </c>
      <c r="K88" s="126">
        <f t="shared" si="5"/>
        <v>10.1</v>
      </c>
      <c r="L88" s="108"/>
    </row>
    <row r="89" spans="1:12" ht="12.75" customHeight="1">
      <c r="A89" s="107"/>
      <c r="B89" s="120">
        <f>'Tax Invoice'!D85</f>
        <v>50</v>
      </c>
      <c r="C89" s="121" t="s">
        <v>68</v>
      </c>
      <c r="D89" s="121" t="s">
        <v>68</v>
      </c>
      <c r="E89" s="122" t="s">
        <v>67</v>
      </c>
      <c r="F89" s="137" t="s">
        <v>272</v>
      </c>
      <c r="G89" s="138"/>
      <c r="H89" s="123" t="s">
        <v>753</v>
      </c>
      <c r="I89" s="125">
        <f t="shared" si="4"/>
        <v>1.01</v>
      </c>
      <c r="J89" s="125">
        <v>3.36</v>
      </c>
      <c r="K89" s="126">
        <f t="shared" si="5"/>
        <v>50.5</v>
      </c>
      <c r="L89" s="108"/>
    </row>
    <row r="90" spans="1:12" ht="12.75" customHeight="1">
      <c r="A90" s="107"/>
      <c r="B90" s="120">
        <f>'Tax Invoice'!D86</f>
        <v>40</v>
      </c>
      <c r="C90" s="121" t="s">
        <v>68</v>
      </c>
      <c r="D90" s="121" t="s">
        <v>68</v>
      </c>
      <c r="E90" s="122" t="s">
        <v>26</v>
      </c>
      <c r="F90" s="137" t="s">
        <v>272</v>
      </c>
      <c r="G90" s="138"/>
      <c r="H90" s="123" t="s">
        <v>753</v>
      </c>
      <c r="I90" s="125">
        <f t="shared" si="4"/>
        <v>1.01</v>
      </c>
      <c r="J90" s="125">
        <v>3.36</v>
      </c>
      <c r="K90" s="126">
        <f t="shared" si="5"/>
        <v>40.4</v>
      </c>
      <c r="L90" s="108"/>
    </row>
    <row r="91" spans="1:12" ht="12.75" customHeight="1">
      <c r="A91" s="107"/>
      <c r="B91" s="120">
        <f>'Tax Invoice'!D87</f>
        <v>5</v>
      </c>
      <c r="C91" s="121" t="s">
        <v>68</v>
      </c>
      <c r="D91" s="121" t="s">
        <v>68</v>
      </c>
      <c r="E91" s="122" t="s">
        <v>90</v>
      </c>
      <c r="F91" s="137" t="s">
        <v>272</v>
      </c>
      <c r="G91" s="138"/>
      <c r="H91" s="123" t="s">
        <v>753</v>
      </c>
      <c r="I91" s="125">
        <f t="shared" si="4"/>
        <v>1.01</v>
      </c>
      <c r="J91" s="125">
        <v>3.36</v>
      </c>
      <c r="K91" s="126">
        <f t="shared" si="5"/>
        <v>5.05</v>
      </c>
      <c r="L91" s="108"/>
    </row>
    <row r="92" spans="1:12" ht="12.75" customHeight="1">
      <c r="A92" s="107"/>
      <c r="B92" s="120">
        <f>'Tax Invoice'!D88</f>
        <v>5</v>
      </c>
      <c r="C92" s="121" t="s">
        <v>68</v>
      </c>
      <c r="D92" s="121" t="s">
        <v>68</v>
      </c>
      <c r="E92" s="122" t="s">
        <v>27</v>
      </c>
      <c r="F92" s="137" t="s">
        <v>273</v>
      </c>
      <c r="G92" s="138"/>
      <c r="H92" s="123" t="s">
        <v>753</v>
      </c>
      <c r="I92" s="125">
        <f t="shared" si="4"/>
        <v>1.01</v>
      </c>
      <c r="J92" s="125">
        <v>3.36</v>
      </c>
      <c r="K92" s="126">
        <f t="shared" si="5"/>
        <v>5.05</v>
      </c>
      <c r="L92" s="108"/>
    </row>
    <row r="93" spans="1:12" ht="12.75" customHeight="1">
      <c r="A93" s="107"/>
      <c r="B93" s="120">
        <f>'Tax Invoice'!D89</f>
        <v>10</v>
      </c>
      <c r="C93" s="121" t="s">
        <v>68</v>
      </c>
      <c r="D93" s="121" t="s">
        <v>68</v>
      </c>
      <c r="E93" s="122" t="s">
        <v>27</v>
      </c>
      <c r="F93" s="137" t="s">
        <v>272</v>
      </c>
      <c r="G93" s="138"/>
      <c r="H93" s="123" t="s">
        <v>753</v>
      </c>
      <c r="I93" s="125">
        <f t="shared" si="4"/>
        <v>1.01</v>
      </c>
      <c r="J93" s="125">
        <v>3.36</v>
      </c>
      <c r="K93" s="126">
        <f t="shared" si="5"/>
        <v>10.1</v>
      </c>
      <c r="L93" s="108"/>
    </row>
    <row r="94" spans="1:12" ht="12.75" customHeight="1">
      <c r="A94" s="107"/>
      <c r="B94" s="120">
        <f>'Tax Invoice'!D90</f>
        <v>5</v>
      </c>
      <c r="C94" s="121" t="s">
        <v>68</v>
      </c>
      <c r="D94" s="121" t="s">
        <v>68</v>
      </c>
      <c r="E94" s="122" t="s">
        <v>27</v>
      </c>
      <c r="F94" s="137" t="s">
        <v>728</v>
      </c>
      <c r="G94" s="138"/>
      <c r="H94" s="123" t="s">
        <v>753</v>
      </c>
      <c r="I94" s="125">
        <f t="shared" si="4"/>
        <v>1.01</v>
      </c>
      <c r="J94" s="125">
        <v>3.36</v>
      </c>
      <c r="K94" s="126">
        <f t="shared" si="5"/>
        <v>5.05</v>
      </c>
      <c r="L94" s="108"/>
    </row>
    <row r="95" spans="1:12" ht="12.75" customHeight="1">
      <c r="A95" s="107"/>
      <c r="B95" s="120">
        <f>'Tax Invoice'!D91</f>
        <v>5</v>
      </c>
      <c r="C95" s="121" t="s">
        <v>68</v>
      </c>
      <c r="D95" s="121" t="s">
        <v>68</v>
      </c>
      <c r="E95" s="122" t="s">
        <v>93</v>
      </c>
      <c r="F95" s="137" t="s">
        <v>272</v>
      </c>
      <c r="G95" s="138"/>
      <c r="H95" s="123" t="s">
        <v>753</v>
      </c>
      <c r="I95" s="125">
        <f t="shared" si="4"/>
        <v>1.01</v>
      </c>
      <c r="J95" s="125">
        <v>3.36</v>
      </c>
      <c r="K95" s="126">
        <f t="shared" si="5"/>
        <v>5.05</v>
      </c>
      <c r="L95" s="108"/>
    </row>
    <row r="96" spans="1:12" ht="12.75" customHeight="1">
      <c r="A96" s="107"/>
      <c r="B96" s="120">
        <f>'Tax Invoice'!D92</f>
        <v>10</v>
      </c>
      <c r="C96" s="121" t="s">
        <v>473</v>
      </c>
      <c r="D96" s="121" t="s">
        <v>473</v>
      </c>
      <c r="E96" s="122" t="s">
        <v>23</v>
      </c>
      <c r="F96" s="137" t="s">
        <v>673</v>
      </c>
      <c r="G96" s="138"/>
      <c r="H96" s="123" t="s">
        <v>475</v>
      </c>
      <c r="I96" s="125">
        <f t="shared" si="4"/>
        <v>1.17</v>
      </c>
      <c r="J96" s="125">
        <v>3.88</v>
      </c>
      <c r="K96" s="126">
        <f t="shared" si="5"/>
        <v>11.7</v>
      </c>
      <c r="L96" s="108"/>
    </row>
    <row r="97" spans="1:12" ht="12.75" customHeight="1">
      <c r="A97" s="107"/>
      <c r="B97" s="120">
        <f>'Tax Invoice'!D93</f>
        <v>10</v>
      </c>
      <c r="C97" s="121" t="s">
        <v>473</v>
      </c>
      <c r="D97" s="121" t="s">
        <v>473</v>
      </c>
      <c r="E97" s="122" t="s">
        <v>651</v>
      </c>
      <c r="F97" s="137" t="s">
        <v>673</v>
      </c>
      <c r="G97" s="138"/>
      <c r="H97" s="123" t="s">
        <v>475</v>
      </c>
      <c r="I97" s="125">
        <f t="shared" si="4"/>
        <v>1.17</v>
      </c>
      <c r="J97" s="125">
        <v>3.88</v>
      </c>
      <c r="K97" s="126">
        <f t="shared" si="5"/>
        <v>11.7</v>
      </c>
      <c r="L97" s="108"/>
    </row>
    <row r="98" spans="1:12" ht="12.75" customHeight="1">
      <c r="A98" s="107"/>
      <c r="B98" s="120">
        <f>'Tax Invoice'!D94</f>
        <v>15</v>
      </c>
      <c r="C98" s="121" t="s">
        <v>473</v>
      </c>
      <c r="D98" s="121" t="s">
        <v>473</v>
      </c>
      <c r="E98" s="122" t="s">
        <v>651</v>
      </c>
      <c r="F98" s="137" t="s">
        <v>272</v>
      </c>
      <c r="G98" s="138"/>
      <c r="H98" s="123" t="s">
        <v>475</v>
      </c>
      <c r="I98" s="125">
        <f t="shared" si="4"/>
        <v>1.17</v>
      </c>
      <c r="J98" s="125">
        <v>3.88</v>
      </c>
      <c r="K98" s="126">
        <f t="shared" si="5"/>
        <v>17.549999999999997</v>
      </c>
      <c r="L98" s="108"/>
    </row>
    <row r="99" spans="1:12" ht="12.75" customHeight="1">
      <c r="A99" s="107"/>
      <c r="B99" s="120">
        <f>'Tax Invoice'!D95</f>
        <v>10</v>
      </c>
      <c r="C99" s="121" t="s">
        <v>473</v>
      </c>
      <c r="D99" s="121" t="s">
        <v>473</v>
      </c>
      <c r="E99" s="122" t="s">
        <v>651</v>
      </c>
      <c r="F99" s="137" t="s">
        <v>728</v>
      </c>
      <c r="G99" s="138"/>
      <c r="H99" s="123" t="s">
        <v>475</v>
      </c>
      <c r="I99" s="125">
        <f t="shared" si="4"/>
        <v>1.17</v>
      </c>
      <c r="J99" s="125">
        <v>3.88</v>
      </c>
      <c r="K99" s="126">
        <f t="shared" si="5"/>
        <v>11.7</v>
      </c>
      <c r="L99" s="108"/>
    </row>
    <row r="100" spans="1:12" ht="12.75" customHeight="1">
      <c r="A100" s="107"/>
      <c r="B100" s="120">
        <f>'Tax Invoice'!D96</f>
        <v>10</v>
      </c>
      <c r="C100" s="121" t="s">
        <v>473</v>
      </c>
      <c r="D100" s="121" t="s">
        <v>473</v>
      </c>
      <c r="E100" s="122" t="s">
        <v>25</v>
      </c>
      <c r="F100" s="137" t="s">
        <v>728</v>
      </c>
      <c r="G100" s="138"/>
      <c r="H100" s="123" t="s">
        <v>475</v>
      </c>
      <c r="I100" s="125">
        <f t="shared" si="4"/>
        <v>1.17</v>
      </c>
      <c r="J100" s="125">
        <v>3.88</v>
      </c>
      <c r="K100" s="126">
        <f t="shared" si="5"/>
        <v>11.7</v>
      </c>
      <c r="L100" s="108"/>
    </row>
    <row r="101" spans="1:12" ht="12.75" customHeight="1">
      <c r="A101" s="107"/>
      <c r="B101" s="120">
        <f>'Tax Invoice'!D97</f>
        <v>20</v>
      </c>
      <c r="C101" s="121" t="s">
        <v>473</v>
      </c>
      <c r="D101" s="121" t="s">
        <v>473</v>
      </c>
      <c r="E101" s="122" t="s">
        <v>67</v>
      </c>
      <c r="F101" s="137" t="s">
        <v>272</v>
      </c>
      <c r="G101" s="138"/>
      <c r="H101" s="123" t="s">
        <v>475</v>
      </c>
      <c r="I101" s="125">
        <f t="shared" si="4"/>
        <v>1.17</v>
      </c>
      <c r="J101" s="125">
        <v>3.88</v>
      </c>
      <c r="K101" s="126">
        <f t="shared" si="5"/>
        <v>23.4</v>
      </c>
      <c r="L101" s="108"/>
    </row>
    <row r="102" spans="1:12" ht="12.75" customHeight="1">
      <c r="A102" s="107"/>
      <c r="B102" s="120">
        <f>'Tax Invoice'!D98</f>
        <v>10</v>
      </c>
      <c r="C102" s="121" t="s">
        <v>473</v>
      </c>
      <c r="D102" s="121" t="s">
        <v>473</v>
      </c>
      <c r="E102" s="122" t="s">
        <v>26</v>
      </c>
      <c r="F102" s="137" t="s">
        <v>728</v>
      </c>
      <c r="G102" s="138"/>
      <c r="H102" s="123" t="s">
        <v>475</v>
      </c>
      <c r="I102" s="125">
        <f t="shared" si="4"/>
        <v>1.17</v>
      </c>
      <c r="J102" s="125">
        <v>3.88</v>
      </c>
      <c r="K102" s="126">
        <f t="shared" si="5"/>
        <v>11.7</v>
      </c>
      <c r="L102" s="108"/>
    </row>
    <row r="103" spans="1:12" ht="12.75" customHeight="1">
      <c r="A103" s="107"/>
      <c r="B103" s="120">
        <f>'Tax Invoice'!D99</f>
        <v>20</v>
      </c>
      <c r="C103" s="121" t="s">
        <v>473</v>
      </c>
      <c r="D103" s="121" t="s">
        <v>473</v>
      </c>
      <c r="E103" s="122" t="s">
        <v>294</v>
      </c>
      <c r="F103" s="137" t="s">
        <v>272</v>
      </c>
      <c r="G103" s="138"/>
      <c r="H103" s="123" t="s">
        <v>475</v>
      </c>
      <c r="I103" s="125">
        <f t="shared" si="4"/>
        <v>1.17</v>
      </c>
      <c r="J103" s="125">
        <v>3.88</v>
      </c>
      <c r="K103" s="126">
        <f t="shared" si="5"/>
        <v>23.4</v>
      </c>
      <c r="L103" s="108"/>
    </row>
    <row r="104" spans="1:12" ht="12.75" customHeight="1">
      <c r="A104" s="107"/>
      <c r="B104" s="120">
        <f>'Tax Invoice'!D100</f>
        <v>20</v>
      </c>
      <c r="C104" s="121" t="s">
        <v>473</v>
      </c>
      <c r="D104" s="121" t="s">
        <v>473</v>
      </c>
      <c r="E104" s="122" t="s">
        <v>314</v>
      </c>
      <c r="F104" s="137" t="s">
        <v>272</v>
      </c>
      <c r="G104" s="138"/>
      <c r="H104" s="123" t="s">
        <v>475</v>
      </c>
      <c r="I104" s="125">
        <f t="shared" si="4"/>
        <v>1.17</v>
      </c>
      <c r="J104" s="125">
        <v>3.88</v>
      </c>
      <c r="K104" s="126">
        <f t="shared" si="5"/>
        <v>23.4</v>
      </c>
      <c r="L104" s="108"/>
    </row>
    <row r="105" spans="1:12" ht="24" customHeight="1">
      <c r="A105" s="107"/>
      <c r="B105" s="120">
        <f>'Tax Invoice'!D101</f>
        <v>20</v>
      </c>
      <c r="C105" s="121" t="s">
        <v>754</v>
      </c>
      <c r="D105" s="121" t="s">
        <v>754</v>
      </c>
      <c r="E105" s="122" t="s">
        <v>107</v>
      </c>
      <c r="F105" s="137" t="s">
        <v>26</v>
      </c>
      <c r="G105" s="138"/>
      <c r="H105" s="123" t="s">
        <v>755</v>
      </c>
      <c r="I105" s="125">
        <f t="shared" si="4"/>
        <v>1.1399999999999999</v>
      </c>
      <c r="J105" s="125">
        <v>3.8</v>
      </c>
      <c r="K105" s="126">
        <f t="shared" si="5"/>
        <v>22.799999999999997</v>
      </c>
      <c r="L105" s="108"/>
    </row>
    <row r="106" spans="1:12" ht="36" customHeight="1">
      <c r="A106" s="107"/>
      <c r="B106" s="120">
        <f>'Tax Invoice'!D102</f>
        <v>4</v>
      </c>
      <c r="C106" s="121" t="s">
        <v>756</v>
      </c>
      <c r="D106" s="121" t="s">
        <v>756</v>
      </c>
      <c r="E106" s="122" t="s">
        <v>27</v>
      </c>
      <c r="F106" s="137" t="s">
        <v>107</v>
      </c>
      <c r="G106" s="138"/>
      <c r="H106" s="123" t="s">
        <v>757</v>
      </c>
      <c r="I106" s="125">
        <f t="shared" si="4"/>
        <v>1.76</v>
      </c>
      <c r="J106" s="125">
        <v>5.84</v>
      </c>
      <c r="K106" s="126">
        <f t="shared" si="5"/>
        <v>7.04</v>
      </c>
      <c r="L106" s="108"/>
    </row>
    <row r="107" spans="1:12" ht="36" customHeight="1">
      <c r="A107" s="107"/>
      <c r="B107" s="120">
        <f>'Tax Invoice'!D103</f>
        <v>4</v>
      </c>
      <c r="C107" s="121" t="s">
        <v>756</v>
      </c>
      <c r="D107" s="121" t="s">
        <v>756</v>
      </c>
      <c r="E107" s="122" t="s">
        <v>28</v>
      </c>
      <c r="F107" s="137" t="s">
        <v>213</v>
      </c>
      <c r="G107" s="138"/>
      <c r="H107" s="123" t="s">
        <v>757</v>
      </c>
      <c r="I107" s="125">
        <f t="shared" si="4"/>
        <v>1.76</v>
      </c>
      <c r="J107" s="125">
        <v>5.84</v>
      </c>
      <c r="K107" s="126">
        <f t="shared" si="5"/>
        <v>7.04</v>
      </c>
      <c r="L107" s="108"/>
    </row>
    <row r="108" spans="1:12" ht="24" customHeight="1">
      <c r="A108" s="107"/>
      <c r="B108" s="120">
        <f>'Tax Invoice'!D104</f>
        <v>2</v>
      </c>
      <c r="C108" s="121" t="s">
        <v>758</v>
      </c>
      <c r="D108" s="121" t="s">
        <v>758</v>
      </c>
      <c r="E108" s="122"/>
      <c r="F108" s="137"/>
      <c r="G108" s="138"/>
      <c r="H108" s="123" t="s">
        <v>759</v>
      </c>
      <c r="I108" s="125">
        <f t="shared" si="4"/>
        <v>0.34</v>
      </c>
      <c r="J108" s="125">
        <v>1.1299999999999999</v>
      </c>
      <c r="K108" s="126">
        <f t="shared" si="5"/>
        <v>0.68</v>
      </c>
      <c r="L108" s="108"/>
    </row>
    <row r="109" spans="1:12" ht="24" customHeight="1">
      <c r="A109" s="107"/>
      <c r="B109" s="120">
        <f>'Tax Invoice'!D105</f>
        <v>2</v>
      </c>
      <c r="C109" s="121" t="s">
        <v>760</v>
      </c>
      <c r="D109" s="121" t="s">
        <v>760</v>
      </c>
      <c r="E109" s="122"/>
      <c r="F109" s="137"/>
      <c r="G109" s="138"/>
      <c r="H109" s="123" t="s">
        <v>761</v>
      </c>
      <c r="I109" s="125">
        <f t="shared" si="4"/>
        <v>0.33</v>
      </c>
      <c r="J109" s="125">
        <v>1.07</v>
      </c>
      <c r="K109" s="126">
        <f t="shared" si="5"/>
        <v>0.66</v>
      </c>
      <c r="L109" s="108"/>
    </row>
    <row r="110" spans="1:12" ht="24" customHeight="1">
      <c r="A110" s="107"/>
      <c r="B110" s="120">
        <f>'Tax Invoice'!D106</f>
        <v>2</v>
      </c>
      <c r="C110" s="121" t="s">
        <v>762</v>
      </c>
      <c r="D110" s="121" t="s">
        <v>762</v>
      </c>
      <c r="E110" s="122"/>
      <c r="F110" s="137"/>
      <c r="G110" s="138"/>
      <c r="H110" s="123" t="s">
        <v>763</v>
      </c>
      <c r="I110" s="125">
        <f t="shared" si="4"/>
        <v>0.38</v>
      </c>
      <c r="J110" s="125">
        <v>1.25</v>
      </c>
      <c r="K110" s="126">
        <f t="shared" si="5"/>
        <v>0.76</v>
      </c>
      <c r="L110" s="108"/>
    </row>
    <row r="111" spans="1:12" ht="24" customHeight="1">
      <c r="A111" s="107"/>
      <c r="B111" s="120">
        <f>'Tax Invoice'!D107</f>
        <v>2</v>
      </c>
      <c r="C111" s="121" t="s">
        <v>764</v>
      </c>
      <c r="D111" s="121" t="s">
        <v>764</v>
      </c>
      <c r="E111" s="122" t="s">
        <v>272</v>
      </c>
      <c r="F111" s="137"/>
      <c r="G111" s="138"/>
      <c r="H111" s="123" t="s">
        <v>765</v>
      </c>
      <c r="I111" s="125">
        <f t="shared" si="4"/>
        <v>1.17</v>
      </c>
      <c r="J111" s="125">
        <v>3.9</v>
      </c>
      <c r="K111" s="126">
        <f t="shared" si="5"/>
        <v>2.34</v>
      </c>
      <c r="L111" s="108"/>
    </row>
    <row r="112" spans="1:12" ht="24" customHeight="1">
      <c r="A112" s="107"/>
      <c r="B112" s="120">
        <f>'Tax Invoice'!D108</f>
        <v>2</v>
      </c>
      <c r="C112" s="121" t="s">
        <v>766</v>
      </c>
      <c r="D112" s="121" t="s">
        <v>766</v>
      </c>
      <c r="E112" s="122" t="s">
        <v>272</v>
      </c>
      <c r="F112" s="137"/>
      <c r="G112" s="138"/>
      <c r="H112" s="123" t="s">
        <v>767</v>
      </c>
      <c r="I112" s="125">
        <f t="shared" si="4"/>
        <v>1.01</v>
      </c>
      <c r="J112" s="125">
        <v>3.36</v>
      </c>
      <c r="K112" s="126">
        <f t="shared" si="5"/>
        <v>2.02</v>
      </c>
      <c r="L112" s="108"/>
    </row>
    <row r="113" spans="1:12" ht="24" customHeight="1">
      <c r="A113" s="107"/>
      <c r="B113" s="120">
        <f>'Tax Invoice'!D109</f>
        <v>2</v>
      </c>
      <c r="C113" s="121" t="s">
        <v>768</v>
      </c>
      <c r="D113" s="121" t="s">
        <v>768</v>
      </c>
      <c r="E113" s="122" t="s">
        <v>272</v>
      </c>
      <c r="F113" s="137"/>
      <c r="G113" s="138"/>
      <c r="H113" s="123" t="s">
        <v>769</v>
      </c>
      <c r="I113" s="125">
        <f t="shared" si="4"/>
        <v>1.02</v>
      </c>
      <c r="J113" s="125">
        <v>3.38</v>
      </c>
      <c r="K113" s="126">
        <f t="shared" si="5"/>
        <v>2.04</v>
      </c>
      <c r="L113" s="108"/>
    </row>
    <row r="114" spans="1:12" ht="24" customHeight="1">
      <c r="A114" s="107"/>
      <c r="B114" s="120">
        <f>'Tax Invoice'!D110</f>
        <v>3</v>
      </c>
      <c r="C114" s="121" t="s">
        <v>770</v>
      </c>
      <c r="D114" s="121" t="s">
        <v>770</v>
      </c>
      <c r="E114" s="122"/>
      <c r="F114" s="137"/>
      <c r="G114" s="138"/>
      <c r="H114" s="123" t="s">
        <v>771</v>
      </c>
      <c r="I114" s="125">
        <f t="shared" si="4"/>
        <v>0.33</v>
      </c>
      <c r="J114" s="125">
        <v>1.0900000000000001</v>
      </c>
      <c r="K114" s="126">
        <f t="shared" si="5"/>
        <v>0.99</v>
      </c>
      <c r="L114" s="108"/>
    </row>
    <row r="115" spans="1:12" ht="24" customHeight="1">
      <c r="A115" s="107"/>
      <c r="B115" s="120">
        <f>'Tax Invoice'!D111</f>
        <v>1</v>
      </c>
      <c r="C115" s="121" t="s">
        <v>772</v>
      </c>
      <c r="D115" s="121" t="s">
        <v>772</v>
      </c>
      <c r="E115" s="122" t="s">
        <v>273</v>
      </c>
      <c r="F115" s="137"/>
      <c r="G115" s="138"/>
      <c r="H115" s="123" t="s">
        <v>773</v>
      </c>
      <c r="I115" s="125">
        <f t="shared" si="4"/>
        <v>1.01</v>
      </c>
      <c r="J115" s="125">
        <v>3.36</v>
      </c>
      <c r="K115" s="126">
        <f t="shared" si="5"/>
        <v>1.01</v>
      </c>
      <c r="L115" s="108"/>
    </row>
    <row r="116" spans="1:12" ht="24" customHeight="1">
      <c r="A116" s="107"/>
      <c r="B116" s="120">
        <f>'Tax Invoice'!D112</f>
        <v>1</v>
      </c>
      <c r="C116" s="121" t="s">
        <v>772</v>
      </c>
      <c r="D116" s="121" t="s">
        <v>772</v>
      </c>
      <c r="E116" s="122" t="s">
        <v>271</v>
      </c>
      <c r="F116" s="137"/>
      <c r="G116" s="138"/>
      <c r="H116" s="123" t="s">
        <v>773</v>
      </c>
      <c r="I116" s="125">
        <f t="shared" si="4"/>
        <v>1.01</v>
      </c>
      <c r="J116" s="125">
        <v>3.36</v>
      </c>
      <c r="K116" s="126">
        <f t="shared" si="5"/>
        <v>1.01</v>
      </c>
      <c r="L116" s="108"/>
    </row>
    <row r="117" spans="1:12" ht="24" customHeight="1">
      <c r="A117" s="107"/>
      <c r="B117" s="120">
        <f>'Tax Invoice'!D113</f>
        <v>2</v>
      </c>
      <c r="C117" s="121" t="s">
        <v>772</v>
      </c>
      <c r="D117" s="121" t="s">
        <v>772</v>
      </c>
      <c r="E117" s="122" t="s">
        <v>272</v>
      </c>
      <c r="F117" s="137"/>
      <c r="G117" s="138"/>
      <c r="H117" s="123" t="s">
        <v>773</v>
      </c>
      <c r="I117" s="125">
        <f t="shared" si="4"/>
        <v>1.01</v>
      </c>
      <c r="J117" s="125">
        <v>3.36</v>
      </c>
      <c r="K117" s="126">
        <f t="shared" si="5"/>
        <v>2.02</v>
      </c>
      <c r="L117" s="108"/>
    </row>
    <row r="118" spans="1:12" ht="24" customHeight="1">
      <c r="A118" s="107"/>
      <c r="B118" s="120">
        <f>'Tax Invoice'!D114</f>
        <v>1</v>
      </c>
      <c r="C118" s="121" t="s">
        <v>774</v>
      </c>
      <c r="D118" s="121" t="s">
        <v>774</v>
      </c>
      <c r="E118" s="122" t="s">
        <v>273</v>
      </c>
      <c r="F118" s="137"/>
      <c r="G118" s="138"/>
      <c r="H118" s="123" t="s">
        <v>775</v>
      </c>
      <c r="I118" s="125">
        <f t="shared" ref="I118:I149" si="6">ROUNDUP(J118*$N$1,2)</f>
        <v>1.02</v>
      </c>
      <c r="J118" s="125">
        <v>3.4</v>
      </c>
      <c r="K118" s="126">
        <f t="shared" ref="K118:K152" si="7">I118*B118</f>
        <v>1.02</v>
      </c>
      <c r="L118" s="108"/>
    </row>
    <row r="119" spans="1:12" ht="24" customHeight="1">
      <c r="A119" s="107"/>
      <c r="B119" s="120">
        <f>'Tax Invoice'!D115</f>
        <v>1</v>
      </c>
      <c r="C119" s="121" t="s">
        <v>776</v>
      </c>
      <c r="D119" s="121" t="s">
        <v>776</v>
      </c>
      <c r="E119" s="122" t="s">
        <v>273</v>
      </c>
      <c r="F119" s="137"/>
      <c r="G119" s="138"/>
      <c r="H119" s="123" t="s">
        <v>777</v>
      </c>
      <c r="I119" s="125">
        <f t="shared" si="6"/>
        <v>1.02</v>
      </c>
      <c r="J119" s="125">
        <v>3.4</v>
      </c>
      <c r="K119" s="126">
        <f t="shared" si="7"/>
        <v>1.02</v>
      </c>
      <c r="L119" s="108"/>
    </row>
    <row r="120" spans="1:12" ht="24" customHeight="1">
      <c r="A120" s="107"/>
      <c r="B120" s="120">
        <f>'Tax Invoice'!D116</f>
        <v>1</v>
      </c>
      <c r="C120" s="121" t="s">
        <v>778</v>
      </c>
      <c r="D120" s="121" t="s">
        <v>778</v>
      </c>
      <c r="E120" s="122" t="s">
        <v>273</v>
      </c>
      <c r="F120" s="137"/>
      <c r="G120" s="138"/>
      <c r="H120" s="123" t="s">
        <v>779</v>
      </c>
      <c r="I120" s="125">
        <f t="shared" si="6"/>
        <v>1.2</v>
      </c>
      <c r="J120" s="125">
        <v>4</v>
      </c>
      <c r="K120" s="126">
        <f t="shared" si="7"/>
        <v>1.2</v>
      </c>
      <c r="L120" s="108"/>
    </row>
    <row r="121" spans="1:12" ht="24" customHeight="1">
      <c r="A121" s="107"/>
      <c r="B121" s="120">
        <f>'Tax Invoice'!D117</f>
        <v>1</v>
      </c>
      <c r="C121" s="121" t="s">
        <v>780</v>
      </c>
      <c r="D121" s="121" t="s">
        <v>780</v>
      </c>
      <c r="E121" s="122" t="s">
        <v>273</v>
      </c>
      <c r="F121" s="137"/>
      <c r="G121" s="138"/>
      <c r="H121" s="123" t="s">
        <v>781</v>
      </c>
      <c r="I121" s="125">
        <f t="shared" si="6"/>
        <v>1.2</v>
      </c>
      <c r="J121" s="125">
        <v>4</v>
      </c>
      <c r="K121" s="126">
        <f t="shared" si="7"/>
        <v>1.2</v>
      </c>
      <c r="L121" s="108"/>
    </row>
    <row r="122" spans="1:12" ht="24" customHeight="1">
      <c r="A122" s="107"/>
      <c r="B122" s="120">
        <f>'Tax Invoice'!D118</f>
        <v>2</v>
      </c>
      <c r="C122" s="121" t="s">
        <v>782</v>
      </c>
      <c r="D122" s="121" t="s">
        <v>782</v>
      </c>
      <c r="E122" s="122"/>
      <c r="F122" s="137"/>
      <c r="G122" s="138"/>
      <c r="H122" s="123" t="s">
        <v>783</v>
      </c>
      <c r="I122" s="125">
        <f t="shared" si="6"/>
        <v>0.34</v>
      </c>
      <c r="J122" s="125">
        <v>1.1100000000000001</v>
      </c>
      <c r="K122" s="126">
        <f t="shared" si="7"/>
        <v>0.68</v>
      </c>
      <c r="L122" s="108"/>
    </row>
    <row r="123" spans="1:12" ht="24" customHeight="1">
      <c r="A123" s="107"/>
      <c r="B123" s="120">
        <f>'Tax Invoice'!D119</f>
        <v>4</v>
      </c>
      <c r="C123" s="121" t="s">
        <v>784</v>
      </c>
      <c r="D123" s="121" t="s">
        <v>784</v>
      </c>
      <c r="E123" s="122"/>
      <c r="F123" s="137"/>
      <c r="G123" s="138"/>
      <c r="H123" s="123" t="s">
        <v>785</v>
      </c>
      <c r="I123" s="125">
        <f t="shared" si="6"/>
        <v>0.32</v>
      </c>
      <c r="J123" s="125">
        <v>1.04</v>
      </c>
      <c r="K123" s="126">
        <f t="shared" si="7"/>
        <v>1.28</v>
      </c>
      <c r="L123" s="108"/>
    </row>
    <row r="124" spans="1:12" ht="24" customHeight="1">
      <c r="A124" s="107"/>
      <c r="B124" s="120">
        <f>'Tax Invoice'!D120</f>
        <v>2</v>
      </c>
      <c r="C124" s="121" t="s">
        <v>786</v>
      </c>
      <c r="D124" s="121" t="s">
        <v>786</v>
      </c>
      <c r="E124" s="122"/>
      <c r="F124" s="137"/>
      <c r="G124" s="138"/>
      <c r="H124" s="123" t="s">
        <v>787</v>
      </c>
      <c r="I124" s="125">
        <f t="shared" si="6"/>
        <v>0.33</v>
      </c>
      <c r="J124" s="125">
        <v>1.0900000000000001</v>
      </c>
      <c r="K124" s="126">
        <f t="shared" si="7"/>
        <v>0.66</v>
      </c>
      <c r="L124" s="108"/>
    </row>
    <row r="125" spans="1:12" ht="24" customHeight="1">
      <c r="A125" s="107"/>
      <c r="B125" s="120">
        <f>'Tax Invoice'!D121</f>
        <v>5</v>
      </c>
      <c r="C125" s="121" t="s">
        <v>788</v>
      </c>
      <c r="D125" s="121" t="s">
        <v>788</v>
      </c>
      <c r="E125" s="122" t="s">
        <v>107</v>
      </c>
      <c r="F125" s="137"/>
      <c r="G125" s="138"/>
      <c r="H125" s="123" t="s">
        <v>789</v>
      </c>
      <c r="I125" s="125">
        <f t="shared" si="6"/>
        <v>1.93</v>
      </c>
      <c r="J125" s="125">
        <v>6.41</v>
      </c>
      <c r="K125" s="126">
        <f t="shared" si="7"/>
        <v>9.65</v>
      </c>
      <c r="L125" s="108"/>
    </row>
    <row r="126" spans="1:12" ht="24" customHeight="1">
      <c r="A126" s="107"/>
      <c r="B126" s="120">
        <f>'Tax Invoice'!D122</f>
        <v>1</v>
      </c>
      <c r="C126" s="121" t="s">
        <v>788</v>
      </c>
      <c r="D126" s="121" t="s">
        <v>788</v>
      </c>
      <c r="E126" s="122" t="s">
        <v>265</v>
      </c>
      <c r="F126" s="137"/>
      <c r="G126" s="138"/>
      <c r="H126" s="123" t="s">
        <v>789</v>
      </c>
      <c r="I126" s="125">
        <f t="shared" si="6"/>
        <v>1.93</v>
      </c>
      <c r="J126" s="125">
        <v>6.41</v>
      </c>
      <c r="K126" s="126">
        <f t="shared" si="7"/>
        <v>1.93</v>
      </c>
      <c r="L126" s="108"/>
    </row>
    <row r="127" spans="1:12" ht="24" customHeight="1">
      <c r="A127" s="107"/>
      <c r="B127" s="120">
        <f>'Tax Invoice'!D123</f>
        <v>1</v>
      </c>
      <c r="C127" s="121" t="s">
        <v>788</v>
      </c>
      <c r="D127" s="121" t="s">
        <v>788</v>
      </c>
      <c r="E127" s="122" t="s">
        <v>311</v>
      </c>
      <c r="F127" s="137"/>
      <c r="G127" s="138"/>
      <c r="H127" s="123" t="s">
        <v>789</v>
      </c>
      <c r="I127" s="125">
        <f t="shared" si="6"/>
        <v>1.93</v>
      </c>
      <c r="J127" s="125">
        <v>6.41</v>
      </c>
      <c r="K127" s="126">
        <f t="shared" si="7"/>
        <v>1.93</v>
      </c>
      <c r="L127" s="108"/>
    </row>
    <row r="128" spans="1:12" ht="24" customHeight="1">
      <c r="A128" s="107"/>
      <c r="B128" s="120">
        <f>'Tax Invoice'!D124</f>
        <v>2</v>
      </c>
      <c r="C128" s="121" t="s">
        <v>790</v>
      </c>
      <c r="D128" s="121" t="s">
        <v>790</v>
      </c>
      <c r="E128" s="122" t="s">
        <v>107</v>
      </c>
      <c r="F128" s="137"/>
      <c r="G128" s="138"/>
      <c r="H128" s="123" t="s">
        <v>791</v>
      </c>
      <c r="I128" s="125">
        <f t="shared" si="6"/>
        <v>1.7</v>
      </c>
      <c r="J128" s="125">
        <v>5.65</v>
      </c>
      <c r="K128" s="126">
        <f t="shared" si="7"/>
        <v>3.4</v>
      </c>
      <c r="L128" s="108"/>
    </row>
    <row r="129" spans="1:12" ht="24" customHeight="1">
      <c r="A129" s="107"/>
      <c r="B129" s="120">
        <f>'Tax Invoice'!D125</f>
        <v>5</v>
      </c>
      <c r="C129" s="121" t="s">
        <v>792</v>
      </c>
      <c r="D129" s="121" t="s">
        <v>792</v>
      </c>
      <c r="E129" s="122" t="s">
        <v>107</v>
      </c>
      <c r="F129" s="137"/>
      <c r="G129" s="138"/>
      <c r="H129" s="123" t="s">
        <v>793</v>
      </c>
      <c r="I129" s="125">
        <f t="shared" si="6"/>
        <v>1.25</v>
      </c>
      <c r="J129" s="125">
        <v>4.16</v>
      </c>
      <c r="K129" s="126">
        <f t="shared" si="7"/>
        <v>6.25</v>
      </c>
      <c r="L129" s="108"/>
    </row>
    <row r="130" spans="1:12" ht="24" customHeight="1">
      <c r="A130" s="107"/>
      <c r="B130" s="120">
        <f>'Tax Invoice'!D126</f>
        <v>3</v>
      </c>
      <c r="C130" s="121" t="s">
        <v>794</v>
      </c>
      <c r="D130" s="121" t="s">
        <v>794</v>
      </c>
      <c r="E130" s="122" t="s">
        <v>107</v>
      </c>
      <c r="F130" s="137"/>
      <c r="G130" s="138"/>
      <c r="H130" s="123" t="s">
        <v>795</v>
      </c>
      <c r="I130" s="125">
        <f t="shared" si="6"/>
        <v>1.23</v>
      </c>
      <c r="J130" s="125">
        <v>4.07</v>
      </c>
      <c r="K130" s="126">
        <f t="shared" si="7"/>
        <v>3.69</v>
      </c>
      <c r="L130" s="108"/>
    </row>
    <row r="131" spans="1:12" ht="36" customHeight="1">
      <c r="A131" s="107"/>
      <c r="B131" s="120">
        <f>'Tax Invoice'!D127</f>
        <v>5</v>
      </c>
      <c r="C131" s="121" t="s">
        <v>796</v>
      </c>
      <c r="D131" s="121" t="s">
        <v>796</v>
      </c>
      <c r="E131" s="122" t="s">
        <v>737</v>
      </c>
      <c r="F131" s="137"/>
      <c r="G131" s="138"/>
      <c r="H131" s="123" t="s">
        <v>797</v>
      </c>
      <c r="I131" s="125">
        <f t="shared" si="6"/>
        <v>3.28</v>
      </c>
      <c r="J131" s="125">
        <v>10.91</v>
      </c>
      <c r="K131" s="126">
        <f t="shared" si="7"/>
        <v>16.399999999999999</v>
      </c>
      <c r="L131" s="108"/>
    </row>
    <row r="132" spans="1:12" ht="36" customHeight="1">
      <c r="A132" s="107"/>
      <c r="B132" s="120">
        <f>'Tax Invoice'!D128</f>
        <v>5</v>
      </c>
      <c r="C132" s="121" t="s">
        <v>798</v>
      </c>
      <c r="D132" s="121" t="s">
        <v>798</v>
      </c>
      <c r="E132" s="122" t="s">
        <v>737</v>
      </c>
      <c r="F132" s="137"/>
      <c r="G132" s="138"/>
      <c r="H132" s="123" t="s">
        <v>799</v>
      </c>
      <c r="I132" s="125">
        <f t="shared" si="6"/>
        <v>2.76</v>
      </c>
      <c r="J132" s="125">
        <v>9.17</v>
      </c>
      <c r="K132" s="126">
        <f t="shared" si="7"/>
        <v>13.799999999999999</v>
      </c>
      <c r="L132" s="108"/>
    </row>
    <row r="133" spans="1:12" ht="36" customHeight="1">
      <c r="A133" s="107"/>
      <c r="B133" s="120">
        <f>'Tax Invoice'!D129</f>
        <v>1</v>
      </c>
      <c r="C133" s="121" t="s">
        <v>798</v>
      </c>
      <c r="D133" s="121" t="s">
        <v>798</v>
      </c>
      <c r="E133" s="122" t="s">
        <v>800</v>
      </c>
      <c r="F133" s="137"/>
      <c r="G133" s="138"/>
      <c r="H133" s="123" t="s">
        <v>799</v>
      </c>
      <c r="I133" s="125">
        <f t="shared" si="6"/>
        <v>2.76</v>
      </c>
      <c r="J133" s="125">
        <v>9.17</v>
      </c>
      <c r="K133" s="126">
        <f t="shared" si="7"/>
        <v>2.76</v>
      </c>
      <c r="L133" s="108"/>
    </row>
    <row r="134" spans="1:12" ht="36" customHeight="1">
      <c r="A134" s="107"/>
      <c r="B134" s="120">
        <f>'Tax Invoice'!D130</f>
        <v>1</v>
      </c>
      <c r="C134" s="121" t="s">
        <v>798</v>
      </c>
      <c r="D134" s="121" t="s">
        <v>798</v>
      </c>
      <c r="E134" s="122" t="s">
        <v>738</v>
      </c>
      <c r="F134" s="137"/>
      <c r="G134" s="138"/>
      <c r="H134" s="123" t="s">
        <v>799</v>
      </c>
      <c r="I134" s="125">
        <f t="shared" si="6"/>
        <v>2.76</v>
      </c>
      <c r="J134" s="125">
        <v>9.17</v>
      </c>
      <c r="K134" s="126">
        <f t="shared" si="7"/>
        <v>2.76</v>
      </c>
      <c r="L134" s="108"/>
    </row>
    <row r="135" spans="1:12" ht="36" customHeight="1">
      <c r="A135" s="107"/>
      <c r="B135" s="120">
        <f>'Tax Invoice'!D131</f>
        <v>1</v>
      </c>
      <c r="C135" s="121" t="s">
        <v>798</v>
      </c>
      <c r="D135" s="121" t="s">
        <v>798</v>
      </c>
      <c r="E135" s="122" t="s">
        <v>801</v>
      </c>
      <c r="F135" s="137"/>
      <c r="G135" s="138"/>
      <c r="H135" s="123" t="s">
        <v>799</v>
      </c>
      <c r="I135" s="125">
        <f t="shared" si="6"/>
        <v>2.76</v>
      </c>
      <c r="J135" s="125">
        <v>9.17</v>
      </c>
      <c r="K135" s="126">
        <f t="shared" si="7"/>
        <v>2.76</v>
      </c>
      <c r="L135" s="108"/>
    </row>
    <row r="136" spans="1:12" ht="36" customHeight="1">
      <c r="A136" s="107"/>
      <c r="B136" s="120">
        <f>'Tax Invoice'!D132</f>
        <v>1</v>
      </c>
      <c r="C136" s="121" t="s">
        <v>798</v>
      </c>
      <c r="D136" s="121" t="s">
        <v>798</v>
      </c>
      <c r="E136" s="122" t="s">
        <v>802</v>
      </c>
      <c r="F136" s="137"/>
      <c r="G136" s="138"/>
      <c r="H136" s="123" t="s">
        <v>799</v>
      </c>
      <c r="I136" s="125">
        <f t="shared" si="6"/>
        <v>2.76</v>
      </c>
      <c r="J136" s="125">
        <v>9.17</v>
      </c>
      <c r="K136" s="126">
        <f t="shared" si="7"/>
        <v>2.76</v>
      </c>
      <c r="L136" s="108"/>
    </row>
    <row r="137" spans="1:12" ht="36" customHeight="1">
      <c r="A137" s="107"/>
      <c r="B137" s="120">
        <f>'Tax Invoice'!D133</f>
        <v>1</v>
      </c>
      <c r="C137" s="121" t="s">
        <v>798</v>
      </c>
      <c r="D137" s="121" t="s">
        <v>798</v>
      </c>
      <c r="E137" s="122" t="s">
        <v>803</v>
      </c>
      <c r="F137" s="137"/>
      <c r="G137" s="138"/>
      <c r="H137" s="123" t="s">
        <v>799</v>
      </c>
      <c r="I137" s="125">
        <f t="shared" si="6"/>
        <v>2.76</v>
      </c>
      <c r="J137" s="125">
        <v>9.17</v>
      </c>
      <c r="K137" s="126">
        <f t="shared" si="7"/>
        <v>2.76</v>
      </c>
      <c r="L137" s="108"/>
    </row>
    <row r="138" spans="1:12" ht="36" customHeight="1">
      <c r="A138" s="107"/>
      <c r="B138" s="120">
        <f>'Tax Invoice'!D134</f>
        <v>1</v>
      </c>
      <c r="C138" s="121" t="s">
        <v>798</v>
      </c>
      <c r="D138" s="121" t="s">
        <v>798</v>
      </c>
      <c r="E138" s="122" t="s">
        <v>804</v>
      </c>
      <c r="F138" s="137"/>
      <c r="G138" s="138"/>
      <c r="H138" s="123" t="s">
        <v>799</v>
      </c>
      <c r="I138" s="125">
        <f t="shared" si="6"/>
        <v>2.76</v>
      </c>
      <c r="J138" s="125">
        <v>9.17</v>
      </c>
      <c r="K138" s="126">
        <f t="shared" si="7"/>
        <v>2.76</v>
      </c>
      <c r="L138" s="108"/>
    </row>
    <row r="139" spans="1:12" ht="36" customHeight="1">
      <c r="A139" s="107"/>
      <c r="B139" s="120">
        <f>'Tax Invoice'!D135</f>
        <v>1</v>
      </c>
      <c r="C139" s="121" t="s">
        <v>798</v>
      </c>
      <c r="D139" s="121" t="s">
        <v>798</v>
      </c>
      <c r="E139" s="122" t="s">
        <v>805</v>
      </c>
      <c r="F139" s="137"/>
      <c r="G139" s="138"/>
      <c r="H139" s="123" t="s">
        <v>799</v>
      </c>
      <c r="I139" s="125">
        <f t="shared" si="6"/>
        <v>2.76</v>
      </c>
      <c r="J139" s="125">
        <v>9.17</v>
      </c>
      <c r="K139" s="126">
        <f t="shared" si="7"/>
        <v>2.76</v>
      </c>
      <c r="L139" s="108"/>
    </row>
    <row r="140" spans="1:12" ht="36" customHeight="1">
      <c r="A140" s="107"/>
      <c r="B140" s="120">
        <f>'Tax Invoice'!D136</f>
        <v>1</v>
      </c>
      <c r="C140" s="121" t="s">
        <v>798</v>
      </c>
      <c r="D140" s="121" t="s">
        <v>798</v>
      </c>
      <c r="E140" s="122" t="s">
        <v>806</v>
      </c>
      <c r="F140" s="137"/>
      <c r="G140" s="138"/>
      <c r="H140" s="123" t="s">
        <v>799</v>
      </c>
      <c r="I140" s="125">
        <f t="shared" si="6"/>
        <v>2.76</v>
      </c>
      <c r="J140" s="125">
        <v>9.17</v>
      </c>
      <c r="K140" s="126">
        <f t="shared" si="7"/>
        <v>2.76</v>
      </c>
      <c r="L140" s="108"/>
    </row>
    <row r="141" spans="1:12" ht="36" customHeight="1">
      <c r="A141" s="107"/>
      <c r="B141" s="120">
        <f>'Tax Invoice'!D137</f>
        <v>1</v>
      </c>
      <c r="C141" s="121" t="s">
        <v>798</v>
      </c>
      <c r="D141" s="121" t="s">
        <v>798</v>
      </c>
      <c r="E141" s="122" t="s">
        <v>807</v>
      </c>
      <c r="F141" s="137"/>
      <c r="G141" s="138"/>
      <c r="H141" s="123" t="s">
        <v>799</v>
      </c>
      <c r="I141" s="125">
        <f t="shared" si="6"/>
        <v>2.76</v>
      </c>
      <c r="J141" s="125">
        <v>9.17</v>
      </c>
      <c r="K141" s="126">
        <f t="shared" si="7"/>
        <v>2.76</v>
      </c>
      <c r="L141" s="108"/>
    </row>
    <row r="142" spans="1:12" ht="36" customHeight="1">
      <c r="A142" s="107"/>
      <c r="B142" s="120">
        <f>'Tax Invoice'!D138</f>
        <v>1</v>
      </c>
      <c r="C142" s="121" t="s">
        <v>798</v>
      </c>
      <c r="D142" s="121" t="s">
        <v>798</v>
      </c>
      <c r="E142" s="122" t="s">
        <v>808</v>
      </c>
      <c r="F142" s="137"/>
      <c r="G142" s="138"/>
      <c r="H142" s="123" t="s">
        <v>799</v>
      </c>
      <c r="I142" s="125">
        <f t="shared" si="6"/>
        <v>2.76</v>
      </c>
      <c r="J142" s="125">
        <v>9.17</v>
      </c>
      <c r="K142" s="126">
        <f t="shared" si="7"/>
        <v>2.76</v>
      </c>
      <c r="L142" s="108"/>
    </row>
    <row r="143" spans="1:12" ht="36" customHeight="1">
      <c r="A143" s="107"/>
      <c r="B143" s="120">
        <f>'Tax Invoice'!D139</f>
        <v>1</v>
      </c>
      <c r="C143" s="121" t="s">
        <v>798</v>
      </c>
      <c r="D143" s="121" t="s">
        <v>798</v>
      </c>
      <c r="E143" s="122" t="s">
        <v>809</v>
      </c>
      <c r="F143" s="137"/>
      <c r="G143" s="138"/>
      <c r="H143" s="123" t="s">
        <v>799</v>
      </c>
      <c r="I143" s="125">
        <f t="shared" si="6"/>
        <v>2.76</v>
      </c>
      <c r="J143" s="125">
        <v>9.17</v>
      </c>
      <c r="K143" s="126">
        <f t="shared" si="7"/>
        <v>2.76</v>
      </c>
      <c r="L143" s="108"/>
    </row>
    <row r="144" spans="1:12" ht="36" customHeight="1">
      <c r="A144" s="107"/>
      <c r="B144" s="120">
        <f>'Tax Invoice'!D140</f>
        <v>5</v>
      </c>
      <c r="C144" s="121" t="s">
        <v>810</v>
      </c>
      <c r="D144" s="121" t="s">
        <v>810</v>
      </c>
      <c r="E144" s="122" t="s">
        <v>737</v>
      </c>
      <c r="F144" s="137"/>
      <c r="G144" s="138"/>
      <c r="H144" s="123" t="s">
        <v>811</v>
      </c>
      <c r="I144" s="125">
        <f t="shared" si="6"/>
        <v>2.7699999999999996</v>
      </c>
      <c r="J144" s="125">
        <v>9.2100000000000009</v>
      </c>
      <c r="K144" s="126">
        <f t="shared" si="7"/>
        <v>13.849999999999998</v>
      </c>
      <c r="L144" s="108"/>
    </row>
    <row r="145" spans="1:12" ht="25.5" customHeight="1">
      <c r="A145" s="107"/>
      <c r="B145" s="120">
        <f>'Tax Invoice'!D141</f>
        <v>5</v>
      </c>
      <c r="C145" s="121" t="s">
        <v>812</v>
      </c>
      <c r="D145" s="121" t="s">
        <v>812</v>
      </c>
      <c r="E145" s="122" t="s">
        <v>651</v>
      </c>
      <c r="F145" s="137"/>
      <c r="G145" s="138"/>
      <c r="H145" s="123" t="s">
        <v>813</v>
      </c>
      <c r="I145" s="125">
        <f t="shared" si="6"/>
        <v>7.29</v>
      </c>
      <c r="J145" s="125">
        <v>24.27</v>
      </c>
      <c r="K145" s="126">
        <f t="shared" si="7"/>
        <v>36.450000000000003</v>
      </c>
      <c r="L145" s="108"/>
    </row>
    <row r="146" spans="1:12" ht="25.5" customHeight="1">
      <c r="A146" s="107"/>
      <c r="B146" s="120">
        <f>'Tax Invoice'!D142</f>
        <v>5</v>
      </c>
      <c r="C146" s="121" t="s">
        <v>812</v>
      </c>
      <c r="D146" s="121" t="s">
        <v>812</v>
      </c>
      <c r="E146" s="122" t="s">
        <v>67</v>
      </c>
      <c r="F146" s="137"/>
      <c r="G146" s="138"/>
      <c r="H146" s="123" t="s">
        <v>813</v>
      </c>
      <c r="I146" s="125">
        <f t="shared" si="6"/>
        <v>7.29</v>
      </c>
      <c r="J146" s="125">
        <v>24.27</v>
      </c>
      <c r="K146" s="126">
        <f t="shared" si="7"/>
        <v>36.450000000000003</v>
      </c>
      <c r="L146" s="108"/>
    </row>
    <row r="147" spans="1:12" ht="25.5" customHeight="1">
      <c r="A147" s="107"/>
      <c r="B147" s="120">
        <f>'Tax Invoice'!D143</f>
        <v>5</v>
      </c>
      <c r="C147" s="121" t="s">
        <v>812</v>
      </c>
      <c r="D147" s="121" t="s">
        <v>812</v>
      </c>
      <c r="E147" s="122" t="s">
        <v>26</v>
      </c>
      <c r="F147" s="137"/>
      <c r="G147" s="138"/>
      <c r="H147" s="123" t="s">
        <v>813</v>
      </c>
      <c r="I147" s="125">
        <f t="shared" si="6"/>
        <v>7.29</v>
      </c>
      <c r="J147" s="125">
        <v>24.27</v>
      </c>
      <c r="K147" s="126">
        <f t="shared" si="7"/>
        <v>36.450000000000003</v>
      </c>
      <c r="L147" s="108"/>
    </row>
    <row r="148" spans="1:12" ht="25.5" customHeight="1">
      <c r="A148" s="107"/>
      <c r="B148" s="120">
        <f>'Tax Invoice'!D144</f>
        <v>3</v>
      </c>
      <c r="C148" s="121" t="s">
        <v>814</v>
      </c>
      <c r="D148" s="121" t="s">
        <v>814</v>
      </c>
      <c r="E148" s="122" t="s">
        <v>23</v>
      </c>
      <c r="F148" s="137"/>
      <c r="G148" s="138"/>
      <c r="H148" s="123" t="s">
        <v>815</v>
      </c>
      <c r="I148" s="125">
        <f t="shared" si="6"/>
        <v>7.29</v>
      </c>
      <c r="J148" s="125">
        <v>24.27</v>
      </c>
      <c r="K148" s="126">
        <f t="shared" si="7"/>
        <v>21.87</v>
      </c>
      <c r="L148" s="108"/>
    </row>
    <row r="149" spans="1:12" ht="25.5" customHeight="1">
      <c r="A149" s="107"/>
      <c r="B149" s="120">
        <f>'Tax Invoice'!D145</f>
        <v>3</v>
      </c>
      <c r="C149" s="121" t="s">
        <v>814</v>
      </c>
      <c r="D149" s="121" t="s">
        <v>814</v>
      </c>
      <c r="E149" s="122" t="s">
        <v>25</v>
      </c>
      <c r="F149" s="137"/>
      <c r="G149" s="138"/>
      <c r="H149" s="123" t="s">
        <v>815</v>
      </c>
      <c r="I149" s="125">
        <f t="shared" si="6"/>
        <v>7.29</v>
      </c>
      <c r="J149" s="125">
        <v>24.27</v>
      </c>
      <c r="K149" s="126">
        <f t="shared" si="7"/>
        <v>21.87</v>
      </c>
      <c r="L149" s="108"/>
    </row>
    <row r="150" spans="1:12" ht="25.5" customHeight="1">
      <c r="A150" s="107"/>
      <c r="B150" s="120">
        <f>'Tax Invoice'!D146</f>
        <v>3</v>
      </c>
      <c r="C150" s="121" t="s">
        <v>814</v>
      </c>
      <c r="D150" s="121" t="s">
        <v>814</v>
      </c>
      <c r="E150" s="122" t="s">
        <v>67</v>
      </c>
      <c r="F150" s="137"/>
      <c r="G150" s="138"/>
      <c r="H150" s="123" t="s">
        <v>815</v>
      </c>
      <c r="I150" s="125">
        <f t="shared" ref="I150:I152" si="8">ROUNDUP(J150*$N$1,2)</f>
        <v>7.29</v>
      </c>
      <c r="J150" s="125">
        <v>24.27</v>
      </c>
      <c r="K150" s="126">
        <f t="shared" si="7"/>
        <v>21.87</v>
      </c>
      <c r="L150" s="108"/>
    </row>
    <row r="151" spans="1:12" ht="25.5" customHeight="1">
      <c r="A151" s="107"/>
      <c r="B151" s="120">
        <f>'Tax Invoice'!D147</f>
        <v>3</v>
      </c>
      <c r="C151" s="121" t="s">
        <v>814</v>
      </c>
      <c r="D151" s="121" t="s">
        <v>814</v>
      </c>
      <c r="E151" s="122" t="s">
        <v>26</v>
      </c>
      <c r="F151" s="137"/>
      <c r="G151" s="138"/>
      <c r="H151" s="123" t="s">
        <v>815</v>
      </c>
      <c r="I151" s="125">
        <f t="shared" si="8"/>
        <v>7.29</v>
      </c>
      <c r="J151" s="125">
        <v>24.27</v>
      </c>
      <c r="K151" s="126">
        <f t="shared" si="7"/>
        <v>21.87</v>
      </c>
      <c r="L151" s="108"/>
    </row>
    <row r="152" spans="1:12" ht="24" customHeight="1">
      <c r="A152" s="107"/>
      <c r="B152" s="102">
        <f>'Tax Invoice'!D148</f>
        <v>3</v>
      </c>
      <c r="C152" s="10" t="s">
        <v>816</v>
      </c>
      <c r="D152" s="10" t="s">
        <v>816</v>
      </c>
      <c r="E152" s="111" t="s">
        <v>110</v>
      </c>
      <c r="F152" s="139"/>
      <c r="G152" s="140"/>
      <c r="H152" s="11" t="s">
        <v>817</v>
      </c>
      <c r="I152" s="12">
        <f t="shared" si="8"/>
        <v>0.34</v>
      </c>
      <c r="J152" s="12">
        <v>1.1100000000000001</v>
      </c>
      <c r="K152" s="103">
        <f t="shared" si="7"/>
        <v>1.02</v>
      </c>
      <c r="L152" s="108"/>
    </row>
    <row r="153" spans="1:12" ht="12.75" customHeight="1">
      <c r="A153" s="107"/>
      <c r="B153" s="124">
        <f>SUM(B22:B152)</f>
        <v>1802</v>
      </c>
      <c r="C153" s="124" t="s">
        <v>144</v>
      </c>
      <c r="D153" s="124"/>
      <c r="E153" s="124"/>
      <c r="F153" s="124"/>
      <c r="G153" s="124"/>
      <c r="H153" s="124"/>
      <c r="I153" s="127" t="s">
        <v>255</v>
      </c>
      <c r="J153" s="127" t="s">
        <v>255</v>
      </c>
      <c r="K153" s="128">
        <f>SUM(K22:K152)</f>
        <v>1127.3499999999992</v>
      </c>
      <c r="L153" s="108"/>
    </row>
    <row r="154" spans="1:12" ht="12.75" customHeight="1">
      <c r="A154" s="107"/>
      <c r="B154" s="124"/>
      <c r="C154" s="124"/>
      <c r="D154" s="124"/>
      <c r="E154" s="124"/>
      <c r="F154" s="124"/>
      <c r="G154" s="124"/>
      <c r="H154" s="124"/>
      <c r="I154" s="127" t="s">
        <v>958</v>
      </c>
      <c r="J154" s="127" t="s">
        <v>184</v>
      </c>
      <c r="K154" s="128">
        <f>K153*-0.4</f>
        <v>-450.93999999999971</v>
      </c>
      <c r="L154" s="108"/>
    </row>
    <row r="155" spans="1:12" ht="12.75" customHeight="1" outlineLevel="1">
      <c r="A155" s="107"/>
      <c r="B155" s="124"/>
      <c r="C155" s="124"/>
      <c r="D155" s="124"/>
      <c r="E155" s="124"/>
      <c r="F155" s="124"/>
      <c r="G155" s="124"/>
      <c r="H155" s="124"/>
      <c r="I155" s="127" t="s">
        <v>959</v>
      </c>
      <c r="J155" s="127" t="s">
        <v>185</v>
      </c>
      <c r="K155" s="128">
        <v>0</v>
      </c>
      <c r="L155" s="108"/>
    </row>
    <row r="156" spans="1:12" ht="12.75" customHeight="1">
      <c r="A156" s="107"/>
      <c r="B156" s="133" t="s">
        <v>961</v>
      </c>
      <c r="C156" s="124"/>
      <c r="D156" s="124"/>
      <c r="E156" s="124"/>
      <c r="F156" s="124"/>
      <c r="G156" s="124"/>
      <c r="H156" s="124"/>
      <c r="I156" s="127" t="s">
        <v>257</v>
      </c>
      <c r="J156" s="127" t="s">
        <v>257</v>
      </c>
      <c r="K156" s="128">
        <f>SUM(K153:K155)</f>
        <v>676.40999999999951</v>
      </c>
      <c r="L156" s="108"/>
    </row>
    <row r="157" spans="1:12" ht="12.75" customHeight="1">
      <c r="A157" s="6"/>
      <c r="B157" s="7"/>
      <c r="C157" s="7"/>
      <c r="D157" s="7"/>
      <c r="E157" s="7"/>
      <c r="F157" s="7"/>
      <c r="G157" s="7"/>
      <c r="H157" s="7" t="s">
        <v>960</v>
      </c>
      <c r="I157" s="7"/>
      <c r="J157" s="7"/>
      <c r="K157" s="7"/>
      <c r="L157" s="8"/>
    </row>
    <row r="158" spans="1:12" ht="12.75" customHeight="1"/>
    <row r="159" spans="1:12" ht="12.75" customHeight="1"/>
    <row r="160" spans="1:12" ht="12.75" customHeight="1"/>
    <row r="161" ht="12.75" customHeight="1"/>
    <row r="162" ht="12.75" customHeight="1"/>
    <row r="163" ht="12.75" customHeight="1"/>
    <row r="164" ht="12.75" customHeight="1"/>
  </sheetData>
  <mergeCells count="135">
    <mergeCell ref="F20:G20"/>
    <mergeCell ref="F21:G21"/>
    <mergeCell ref="F22:G22"/>
    <mergeCell ref="K10:K11"/>
    <mergeCell ref="K14:K15"/>
    <mergeCell ref="F28:G28"/>
    <mergeCell ref="F29:G29"/>
    <mergeCell ref="F30:G30"/>
    <mergeCell ref="F31:G31"/>
    <mergeCell ref="F32:G32"/>
    <mergeCell ref="F23:G23"/>
    <mergeCell ref="F24:G24"/>
    <mergeCell ref="F25:G25"/>
    <mergeCell ref="F26:G26"/>
    <mergeCell ref="F27:G27"/>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28:G128"/>
    <mergeCell ref="F129:G129"/>
    <mergeCell ref="F130:G130"/>
    <mergeCell ref="F131:G131"/>
    <mergeCell ref="F132:G132"/>
    <mergeCell ref="F123:G123"/>
    <mergeCell ref="F124:G124"/>
    <mergeCell ref="F125:G125"/>
    <mergeCell ref="F126:G126"/>
    <mergeCell ref="F127:G127"/>
    <mergeCell ref="F138:G138"/>
    <mergeCell ref="F139:G139"/>
    <mergeCell ref="F140:G140"/>
    <mergeCell ref="F141:G141"/>
    <mergeCell ref="F142:G142"/>
    <mergeCell ref="F133:G133"/>
    <mergeCell ref="F134:G134"/>
    <mergeCell ref="F135:G135"/>
    <mergeCell ref="F136:G136"/>
    <mergeCell ref="F137:G137"/>
    <mergeCell ref="F148:G148"/>
    <mergeCell ref="F149:G149"/>
    <mergeCell ref="F150:G150"/>
    <mergeCell ref="F151:G151"/>
    <mergeCell ref="F152:G152"/>
    <mergeCell ref="F143:G143"/>
    <mergeCell ref="F144:G144"/>
    <mergeCell ref="F145:G145"/>
    <mergeCell ref="F146:G146"/>
    <mergeCell ref="F147:G14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145</v>
      </c>
      <c r="B1" s="14" t="s">
        <v>146</v>
      </c>
      <c r="C1" s="14"/>
      <c r="D1" s="15"/>
      <c r="E1" s="15"/>
      <c r="F1" s="15"/>
      <c r="G1" s="15"/>
      <c r="H1" s="16"/>
      <c r="I1" s="17"/>
      <c r="N1" s="89">
        <f>N2/N3</f>
        <v>1</v>
      </c>
      <c r="O1" s="18" t="s">
        <v>181</v>
      </c>
    </row>
    <row r="2" spans="1:15" s="18" customFormat="1" ht="13.5" thickBot="1">
      <c r="A2" s="19" t="s">
        <v>147</v>
      </c>
      <c r="B2" s="20" t="s">
        <v>148</v>
      </c>
      <c r="C2" s="20"/>
      <c r="D2" s="21"/>
      <c r="E2" s="22"/>
      <c r="G2" s="23" t="s">
        <v>149</v>
      </c>
      <c r="H2" s="24" t="s">
        <v>150</v>
      </c>
      <c r="N2" s="18">
        <v>3735.0100000000011</v>
      </c>
      <c r="O2" s="18" t="s">
        <v>259</v>
      </c>
    </row>
    <row r="3" spans="1:15" s="18" customFormat="1" ht="15" customHeight="1" thickBot="1">
      <c r="A3" s="19" t="s">
        <v>151</v>
      </c>
      <c r="G3" s="25">
        <f>Invoice!J14</f>
        <v>45327</v>
      </c>
      <c r="H3" s="26"/>
      <c r="N3" s="18">
        <v>3735.0100000000011</v>
      </c>
      <c r="O3" s="18" t="s">
        <v>260</v>
      </c>
    </row>
    <row r="4" spans="1:15" s="18" customFormat="1">
      <c r="A4" s="19" t="s">
        <v>152</v>
      </c>
    </row>
    <row r="5" spans="1:15" s="18" customFormat="1">
      <c r="A5" s="19" t="s">
        <v>153</v>
      </c>
    </row>
    <row r="6" spans="1:15" s="18" customFormat="1">
      <c r="A6" s="19" t="s">
        <v>154</v>
      </c>
    </row>
    <row r="7" spans="1:15" s="18" customFormat="1" ht="15">
      <c r="A7"/>
      <c r="F7" s="28"/>
    </row>
    <row r="8" spans="1:15" s="18" customFormat="1" ht="10.5" customHeight="1" thickBot="1">
      <c r="A8" s="27"/>
      <c r="F8" s="28"/>
      <c r="J8" s="18" t="s">
        <v>155</v>
      </c>
    </row>
    <row r="9" spans="1:15" s="18" customFormat="1" ht="13.5" thickBot="1">
      <c r="A9" s="29" t="s">
        <v>156</v>
      </c>
      <c r="F9" s="30" t="s">
        <v>157</v>
      </c>
      <c r="G9" s="31"/>
      <c r="H9" s="32"/>
      <c r="J9" s="18" t="str">
        <f>'Copy paste to Here'!I18</f>
        <v>NZD</v>
      </c>
    </row>
    <row r="10" spans="1:15" s="18" customFormat="1" ht="13.5" thickBot="1">
      <c r="A10" s="33" t="str">
        <f>'Copy paste to Here'!G10</f>
        <v>Jewellery Importers c/o keen on piercing</v>
      </c>
      <c r="B10" s="34"/>
      <c r="C10" s="34"/>
      <c r="D10" s="34"/>
      <c r="F10" s="35" t="str">
        <f>'Copy paste to Here'!B10</f>
        <v>Jewellery Importers c/o keen on piercing</v>
      </c>
      <c r="G10" s="36"/>
      <c r="H10" s="37"/>
      <c r="K10" s="92" t="s">
        <v>276</v>
      </c>
      <c r="L10" s="32" t="s">
        <v>276</v>
      </c>
      <c r="M10" s="18">
        <v>1</v>
      </c>
    </row>
    <row r="11" spans="1:15" s="18" customFormat="1" ht="15.75" thickBot="1">
      <c r="A11" s="38" t="str">
        <f>'Copy paste to Here'!G11</f>
        <v>Jewellery Importers</v>
      </c>
      <c r="B11" s="39"/>
      <c r="C11" s="39"/>
      <c r="D11" s="39"/>
      <c r="F11" s="40" t="str">
        <f>'Copy paste to Here'!B11</f>
        <v>Jewellery Importers</v>
      </c>
      <c r="G11" s="41"/>
      <c r="H11" s="42"/>
      <c r="K11" s="90" t="s">
        <v>158</v>
      </c>
      <c r="L11" s="43" t="s">
        <v>159</v>
      </c>
      <c r="M11" s="18">
        <f>VLOOKUP(G3,[1]Sheet1!$A$9:$I$7290,2,FALSE)</f>
        <v>35.5</v>
      </c>
    </row>
    <row r="12" spans="1:15" s="18" customFormat="1" ht="15.75" thickBot="1">
      <c r="A12" s="38" t="str">
        <f>'Copy paste to Here'!G12</f>
        <v>212 Broadway C/O Keen on Piercing</v>
      </c>
      <c r="B12" s="39"/>
      <c r="C12" s="39"/>
      <c r="D12" s="39"/>
      <c r="E12" s="86"/>
      <c r="F12" s="40" t="str">
        <f>'Copy paste to Here'!B12</f>
        <v>212 Broadway C/O Keen on Piercing</v>
      </c>
      <c r="G12" s="41"/>
      <c r="H12" s="42"/>
      <c r="K12" s="90" t="s">
        <v>160</v>
      </c>
      <c r="L12" s="43" t="s">
        <v>133</v>
      </c>
      <c r="M12" s="18">
        <f>VLOOKUP(G3,[1]Sheet1!$A$9:$I$7290,3,FALSE)</f>
        <v>38.04</v>
      </c>
    </row>
    <row r="13" spans="1:15" s="18" customFormat="1" ht="15.75" thickBot="1">
      <c r="A13" s="38" t="str">
        <f>'Copy paste to Here'!G13</f>
        <v>1023 Auckland</v>
      </c>
      <c r="B13" s="39"/>
      <c r="C13" s="39"/>
      <c r="D13" s="39"/>
      <c r="E13" s="104" t="s">
        <v>168</v>
      </c>
      <c r="F13" s="40" t="str">
        <f>'Copy paste to Here'!B13</f>
        <v>1023 Auckland</v>
      </c>
      <c r="G13" s="41"/>
      <c r="H13" s="42"/>
      <c r="K13" s="90" t="s">
        <v>161</v>
      </c>
      <c r="L13" s="43" t="s">
        <v>162</v>
      </c>
      <c r="M13" s="106">
        <f>VLOOKUP(G3,[1]Sheet1!$A$9:$I$7290,4,FALSE)</f>
        <v>44.5</v>
      </c>
    </row>
    <row r="14" spans="1:15" s="18" customFormat="1" ht="15.75" thickBot="1">
      <c r="A14" s="38" t="str">
        <f>'Copy paste to Here'!G14</f>
        <v>New Zealand</v>
      </c>
      <c r="B14" s="39"/>
      <c r="C14" s="39"/>
      <c r="D14" s="39"/>
      <c r="E14" s="104">
        <f>VLOOKUP(J9,$L$10:$M$17,2,FALSE)</f>
        <v>21.2</v>
      </c>
      <c r="F14" s="40" t="str">
        <f>'Copy paste to Here'!B14</f>
        <v>New Zealand</v>
      </c>
      <c r="G14" s="41"/>
      <c r="H14" s="42"/>
      <c r="K14" s="90" t="s">
        <v>163</v>
      </c>
      <c r="L14" s="43" t="s">
        <v>164</v>
      </c>
      <c r="M14" s="18">
        <f>VLOOKUP(G3,[1]Sheet1!$A$9:$I$7290,5,FALSE)</f>
        <v>22.66</v>
      </c>
    </row>
    <row r="15" spans="1:15" s="18" customFormat="1" ht="15.75" thickBot="1">
      <c r="A15" s="44" t="str">
        <f>'Copy paste to Here'!G15</f>
        <v xml:space="preserve"> </v>
      </c>
      <c r="F15" s="45" t="str">
        <f>'Copy paste to Here'!B15</f>
        <v xml:space="preserve"> </v>
      </c>
      <c r="G15" s="46"/>
      <c r="H15" s="47"/>
      <c r="K15" s="91" t="s">
        <v>165</v>
      </c>
      <c r="L15" s="48" t="s">
        <v>166</v>
      </c>
      <c r="M15" s="18">
        <f>VLOOKUP(G3,[1]Sheet1!$A$9:$I$7290,6,FALSE)</f>
        <v>26.13</v>
      </c>
    </row>
    <row r="16" spans="1:15" s="18" customFormat="1" ht="13.7" customHeight="1" thickBot="1">
      <c r="A16" s="49"/>
      <c r="K16" s="91" t="s">
        <v>167</v>
      </c>
      <c r="L16" s="48" t="s">
        <v>168</v>
      </c>
      <c r="M16" s="18">
        <f>VLOOKUP(G3,[1]Sheet1!$A$9:$I$7290,7,FALSE)</f>
        <v>21.2</v>
      </c>
    </row>
    <row r="17" spans="1:13" s="18" customFormat="1" ht="13.5" thickBot="1">
      <c r="A17" s="50" t="s">
        <v>169</v>
      </c>
      <c r="B17" s="51" t="s">
        <v>170</v>
      </c>
      <c r="C17" s="51" t="s">
        <v>284</v>
      </c>
      <c r="D17" s="52" t="s">
        <v>198</v>
      </c>
      <c r="E17" s="52" t="s">
        <v>261</v>
      </c>
      <c r="F17" s="52" t="str">
        <f>CONCATENATE("Amount ",,J9)</f>
        <v>Amount NZD</v>
      </c>
      <c r="G17" s="51" t="s">
        <v>171</v>
      </c>
      <c r="H17" s="51" t="s">
        <v>172</v>
      </c>
      <c r="J17" s="18" t="s">
        <v>173</v>
      </c>
      <c r="K17" s="18" t="s">
        <v>174</v>
      </c>
      <c r="L17" s="18" t="s">
        <v>174</v>
      </c>
      <c r="M17" s="18">
        <v>2.5</v>
      </c>
    </row>
    <row r="18" spans="1:13" s="59" customFormat="1" ht="36">
      <c r="A18" s="53" t="str">
        <f>IF((LEN('Copy paste to Here'!G22))&gt;5,((CONCATENATE('Copy paste to Here'!G22," &amp; ",'Copy paste to Here'!D22,"  &amp;  ",'Copy paste to Here'!E22))),"Empty Cell")</f>
        <v>316L steel nipple barbell, 14g (1.6mm) with two forward facing from 4mm to 6mm jewel balls &amp; Length: 12mm with 5mm jewel balls  &amp;  Crystal Color: Blue Zircon</v>
      </c>
      <c r="B18" s="54" t="str">
        <f>'Copy paste to Here'!C22</f>
        <v>BBNP2C</v>
      </c>
      <c r="C18" s="54" t="s">
        <v>100</v>
      </c>
      <c r="D18" s="55">
        <f>Invoice!B22</f>
        <v>4</v>
      </c>
      <c r="E18" s="56">
        <f>'Shipping Invoice'!J22*$N$1</f>
        <v>1.72</v>
      </c>
      <c r="F18" s="56">
        <f>D18*E18</f>
        <v>6.88</v>
      </c>
      <c r="G18" s="57">
        <f>E18*$E$14</f>
        <v>36.463999999999999</v>
      </c>
      <c r="H18" s="58">
        <f>D18*G18</f>
        <v>145.85599999999999</v>
      </c>
    </row>
    <row r="19" spans="1:13" s="59" customFormat="1" ht="36">
      <c r="A19" s="105" t="str">
        <f>IF((LEN('Copy paste to Here'!G23))&gt;5,((CONCATENATE('Copy paste to Here'!G23," &amp; ",'Copy paste to Here'!D23,"  &amp;  ",'Copy paste to Here'!E23))),"Empty Cell")</f>
        <v>316L steel nipple barbell, 14g (1.6mm) with two forward facing from 4mm to 6mm jewel balls &amp; Length: 14mm with 5mm jewel balls  &amp;  Crystal Color: Clear</v>
      </c>
      <c r="B19" s="54" t="str">
        <f>'Copy paste to Here'!C23</f>
        <v>BBNP2C</v>
      </c>
      <c r="C19" s="54" t="s">
        <v>100</v>
      </c>
      <c r="D19" s="55">
        <f>Invoice!B23</f>
        <v>4</v>
      </c>
      <c r="E19" s="56">
        <f>'Shipping Invoice'!J23*$N$1</f>
        <v>1.72</v>
      </c>
      <c r="F19" s="56">
        <f t="shared" ref="F19:F82" si="0">D19*E19</f>
        <v>6.88</v>
      </c>
      <c r="G19" s="57">
        <f t="shared" ref="G19:G82" si="1">E19*$E$14</f>
        <v>36.463999999999999</v>
      </c>
      <c r="H19" s="60">
        <f t="shared" ref="H19:H82" si="2">D19*G19</f>
        <v>145.85599999999999</v>
      </c>
    </row>
    <row r="20" spans="1:13" s="59" customFormat="1" ht="36">
      <c r="A20" s="53" t="str">
        <f>IF((LEN('Copy paste to Here'!G24))&gt;5,((CONCATENATE('Copy paste to Here'!G24," &amp; ",'Copy paste to Here'!D24,"  &amp;  ",'Copy paste to Here'!E24))),"Empty Cell")</f>
        <v>316L steel nipple barbell, 14g (1.6mm) with two forward facing from 4mm to 6mm jewel balls &amp; Length: 14mm with 5mm jewel balls  &amp;  Crystal Color: AB</v>
      </c>
      <c r="B20" s="54" t="str">
        <f>'Copy paste to Here'!C24</f>
        <v>BBNP2C</v>
      </c>
      <c r="C20" s="54" t="s">
        <v>100</v>
      </c>
      <c r="D20" s="55">
        <f>Invoice!B24</f>
        <v>4</v>
      </c>
      <c r="E20" s="56">
        <f>'Shipping Invoice'!J24*$N$1</f>
        <v>1.72</v>
      </c>
      <c r="F20" s="56">
        <f t="shared" si="0"/>
        <v>6.88</v>
      </c>
      <c r="G20" s="57">
        <f t="shared" si="1"/>
        <v>36.463999999999999</v>
      </c>
      <c r="H20" s="60">
        <f t="shared" si="2"/>
        <v>145.85599999999999</v>
      </c>
    </row>
    <row r="21" spans="1:13" s="59" customFormat="1" ht="36">
      <c r="A21" s="53" t="str">
        <f>IF((LEN('Copy paste to Here'!G25))&gt;5,((CONCATENATE('Copy paste to Here'!G25," &amp; ",'Copy paste to Here'!D25,"  &amp;  ",'Copy paste to Here'!E25))),"Empty Cell")</f>
        <v>316L steel nipple barbell, 14g (1.6mm) with two forward facing from 4mm to 6mm jewel balls &amp; Length: 14mm with 5mm jewel balls  &amp;  Crystal Color: Rose</v>
      </c>
      <c r="B21" s="54" t="str">
        <f>'Copy paste to Here'!C25</f>
        <v>BBNP2C</v>
      </c>
      <c r="C21" s="54" t="s">
        <v>100</v>
      </c>
      <c r="D21" s="55">
        <f>Invoice!B25</f>
        <v>4</v>
      </c>
      <c r="E21" s="56">
        <f>'Shipping Invoice'!J25*$N$1</f>
        <v>1.72</v>
      </c>
      <c r="F21" s="56">
        <f t="shared" si="0"/>
        <v>6.88</v>
      </c>
      <c r="G21" s="57">
        <f t="shared" si="1"/>
        <v>36.463999999999999</v>
      </c>
      <c r="H21" s="60">
        <f t="shared" si="2"/>
        <v>145.85599999999999</v>
      </c>
    </row>
    <row r="22" spans="1:13" s="59" customFormat="1" ht="36">
      <c r="A22" s="53" t="str">
        <f>IF((LEN('Copy paste to Here'!G26))&gt;5,((CONCATENATE('Copy paste to Here'!G26," &amp; ",'Copy paste to Here'!D26,"  &amp;  ",'Copy paste to Here'!E26))),"Empty Cell")</f>
        <v>316L steel nipple barbell, 14g (1.6mm) with two forward facing from 4mm to 6mm jewel balls &amp; Length: 14mm with 5mm jewel balls  &amp;  Crystal Color: Light Sapphire</v>
      </c>
      <c r="B22" s="54" t="str">
        <f>'Copy paste to Here'!C26</f>
        <v>BBNP2C</v>
      </c>
      <c r="C22" s="54" t="s">
        <v>100</v>
      </c>
      <c r="D22" s="55">
        <f>Invoice!B26</f>
        <v>4</v>
      </c>
      <c r="E22" s="56">
        <f>'Shipping Invoice'!J26*$N$1</f>
        <v>1.72</v>
      </c>
      <c r="F22" s="56">
        <f t="shared" si="0"/>
        <v>6.88</v>
      </c>
      <c r="G22" s="57">
        <f t="shared" si="1"/>
        <v>36.463999999999999</v>
      </c>
      <c r="H22" s="60">
        <f t="shared" si="2"/>
        <v>145.85599999999999</v>
      </c>
    </row>
    <row r="23" spans="1:13" s="59" customFormat="1" ht="36">
      <c r="A23" s="53" t="str">
        <f>IF((LEN('Copy paste to Here'!G27))&gt;5,((CONCATENATE('Copy paste to Here'!G27," &amp; ",'Copy paste to Here'!D27,"  &amp;  ",'Copy paste to Here'!E27))),"Empty Cell")</f>
        <v>316L steel nipple barbell, 14g (1.6mm) with two forward facing from 4mm to 6mm jewel balls &amp; Length: 16mm with 5mm jewel balls  &amp;  Crystal Color: Clear</v>
      </c>
      <c r="B23" s="54" t="str">
        <f>'Copy paste to Here'!C27</f>
        <v>BBNP2C</v>
      </c>
      <c r="C23" s="54" t="s">
        <v>100</v>
      </c>
      <c r="D23" s="55">
        <f>Invoice!B27</f>
        <v>4</v>
      </c>
      <c r="E23" s="56">
        <f>'Shipping Invoice'!J27*$N$1</f>
        <v>1.72</v>
      </c>
      <c r="F23" s="56">
        <f t="shared" si="0"/>
        <v>6.88</v>
      </c>
      <c r="G23" s="57">
        <f t="shared" si="1"/>
        <v>36.463999999999999</v>
      </c>
      <c r="H23" s="60">
        <f t="shared" si="2"/>
        <v>145.85599999999999</v>
      </c>
    </row>
    <row r="24" spans="1:13" s="59" customFormat="1" ht="36">
      <c r="A24" s="53" t="str">
        <f>IF((LEN('Copy paste to Here'!G28))&gt;5,((CONCATENATE('Copy paste to Here'!G28," &amp; ",'Copy paste to Here'!D28,"  &amp;  ",'Copy paste to Here'!E28))),"Empty Cell")</f>
        <v>316L steel nipple barbell, 14g (1.6mm) with two forward facing from 4mm to 6mm jewel balls &amp; Length: 16mm with 5mm jewel balls  &amp;  Crystal Color: AB</v>
      </c>
      <c r="B24" s="54" t="str">
        <f>'Copy paste to Here'!C28</f>
        <v>BBNP2C</v>
      </c>
      <c r="C24" s="54" t="s">
        <v>100</v>
      </c>
      <c r="D24" s="55">
        <f>Invoice!B28</f>
        <v>4</v>
      </c>
      <c r="E24" s="56">
        <f>'Shipping Invoice'!J28*$N$1</f>
        <v>1.72</v>
      </c>
      <c r="F24" s="56">
        <f t="shared" si="0"/>
        <v>6.88</v>
      </c>
      <c r="G24" s="57">
        <f t="shared" si="1"/>
        <v>36.463999999999999</v>
      </c>
      <c r="H24" s="60">
        <f t="shared" si="2"/>
        <v>145.85599999999999</v>
      </c>
    </row>
    <row r="25" spans="1:13" s="59" customFormat="1" ht="36">
      <c r="A25" s="53" t="str">
        <f>IF((LEN('Copy paste to Here'!G29))&gt;5,((CONCATENATE('Copy paste to Here'!G29," &amp; ",'Copy paste to Here'!D29,"  &amp;  ",'Copy paste to Here'!E29))),"Empty Cell")</f>
        <v>316L steel nipple barbell, 14g (1.6mm) with two forward facing from 4mm to 6mm jewel balls &amp; Length: 16mm with 5mm jewel balls  &amp;  Crystal Color: Blue Zircon</v>
      </c>
      <c r="B25" s="54" t="str">
        <f>'Copy paste to Here'!C29</f>
        <v>BBNP2C</v>
      </c>
      <c r="C25" s="54" t="s">
        <v>100</v>
      </c>
      <c r="D25" s="55">
        <f>Invoice!B29</f>
        <v>4</v>
      </c>
      <c r="E25" s="56">
        <f>'Shipping Invoice'!J29*$N$1</f>
        <v>1.72</v>
      </c>
      <c r="F25" s="56">
        <f t="shared" si="0"/>
        <v>6.88</v>
      </c>
      <c r="G25" s="57">
        <f t="shared" si="1"/>
        <v>36.463999999999999</v>
      </c>
      <c r="H25" s="60">
        <f t="shared" si="2"/>
        <v>145.85599999999999</v>
      </c>
    </row>
    <row r="26" spans="1:13" s="59" customFormat="1" ht="36">
      <c r="A26" s="53" t="str">
        <f>IF((LEN('Copy paste to Here'!G30))&gt;5,((CONCATENATE('Copy paste to Here'!G30," &amp; ",'Copy paste to Here'!D30,"  &amp;  ",'Copy paste to Here'!E30))),"Empty Cell")</f>
        <v>316L steel nipple barbell, 14g (1.6mm) with two forward facing from 4mm to 6mm jewel balls &amp; Length: 16mm with 5mm jewel balls  &amp;  Crystal Color: Fuchsia</v>
      </c>
      <c r="B26" s="54" t="str">
        <f>'Copy paste to Here'!C30</f>
        <v>BBNP2C</v>
      </c>
      <c r="C26" s="54" t="s">
        <v>100</v>
      </c>
      <c r="D26" s="55">
        <f>Invoice!B30</f>
        <v>4</v>
      </c>
      <c r="E26" s="56">
        <f>'Shipping Invoice'!J30*$N$1</f>
        <v>1.72</v>
      </c>
      <c r="F26" s="56">
        <f t="shared" si="0"/>
        <v>6.88</v>
      </c>
      <c r="G26" s="57">
        <f t="shared" si="1"/>
        <v>36.463999999999999</v>
      </c>
      <c r="H26" s="60">
        <f t="shared" si="2"/>
        <v>145.85599999999999</v>
      </c>
    </row>
    <row r="27" spans="1:13" s="59" customFormat="1" ht="25.5">
      <c r="A27" s="53" t="str">
        <f>IF((LEN('Copy paste to Here'!G31))&gt;5,((CONCATENATE('Copy paste to Here'!G31," &amp; ",'Copy paste to Here'!D31,"  &amp;  ",'Copy paste to Here'!E31))),"Empty Cell")</f>
        <v>Anodized surgical steel nipple barbell, 14g (1.6mm) with two small wings &amp; Length: 12mm  &amp;  Color: Black</v>
      </c>
      <c r="B27" s="54" t="str">
        <f>'Copy paste to Here'!C31</f>
        <v>BBNPTWG</v>
      </c>
      <c r="C27" s="54" t="s">
        <v>720</v>
      </c>
      <c r="D27" s="55">
        <f>Invoice!B31</f>
        <v>4</v>
      </c>
      <c r="E27" s="56">
        <f>'Shipping Invoice'!J31*$N$1</f>
        <v>2.58</v>
      </c>
      <c r="F27" s="56">
        <f t="shared" si="0"/>
        <v>10.32</v>
      </c>
      <c r="G27" s="57">
        <f t="shared" si="1"/>
        <v>54.695999999999998</v>
      </c>
      <c r="H27" s="60">
        <f t="shared" si="2"/>
        <v>218.78399999999999</v>
      </c>
    </row>
    <row r="28" spans="1:13" s="59" customFormat="1" ht="25.5">
      <c r="A28" s="53" t="str">
        <f>IF((LEN('Copy paste to Here'!G32))&gt;5,((CONCATENATE('Copy paste to Here'!G32," &amp; ",'Copy paste to Here'!D32,"  &amp;  ",'Copy paste to Here'!E32))),"Empty Cell")</f>
        <v>Anodized surgical steel nipple barbell, 14g (1.6mm) with two small wings &amp; Length: 12mm  &amp;  Color: Gold</v>
      </c>
      <c r="B28" s="54" t="str">
        <f>'Copy paste to Here'!C32</f>
        <v>BBNPTWG</v>
      </c>
      <c r="C28" s="54" t="s">
        <v>720</v>
      </c>
      <c r="D28" s="55">
        <f>Invoice!B32</f>
        <v>4</v>
      </c>
      <c r="E28" s="56">
        <f>'Shipping Invoice'!J32*$N$1</f>
        <v>2.58</v>
      </c>
      <c r="F28" s="56">
        <f t="shared" si="0"/>
        <v>10.32</v>
      </c>
      <c r="G28" s="57">
        <f t="shared" si="1"/>
        <v>54.695999999999998</v>
      </c>
      <c r="H28" s="60">
        <f t="shared" si="2"/>
        <v>218.78399999999999</v>
      </c>
    </row>
    <row r="29" spans="1:13" s="59" customFormat="1" ht="25.5">
      <c r="A29" s="53" t="str">
        <f>IF((LEN('Copy paste to Here'!G33))&gt;5,((CONCATENATE('Copy paste to Here'!G33," &amp; ",'Copy paste to Here'!D33,"  &amp;  ",'Copy paste to Here'!E33))),"Empty Cell")</f>
        <v>Anodized surgical steel nipple barbell, 14g (1.6mm) with two small wings &amp; Length: 14mm  &amp;  Color: Black</v>
      </c>
      <c r="B29" s="54" t="str">
        <f>'Copy paste to Here'!C33</f>
        <v>BBNPTWG</v>
      </c>
      <c r="C29" s="54" t="s">
        <v>720</v>
      </c>
      <c r="D29" s="55">
        <f>Invoice!B33</f>
        <v>4</v>
      </c>
      <c r="E29" s="56">
        <f>'Shipping Invoice'!J33*$N$1</f>
        <v>2.58</v>
      </c>
      <c r="F29" s="56">
        <f t="shared" si="0"/>
        <v>10.32</v>
      </c>
      <c r="G29" s="57">
        <f t="shared" si="1"/>
        <v>54.695999999999998</v>
      </c>
      <c r="H29" s="60">
        <f t="shared" si="2"/>
        <v>218.78399999999999</v>
      </c>
    </row>
    <row r="30" spans="1:13" s="59" customFormat="1" ht="25.5">
      <c r="A30" s="53" t="str">
        <f>IF((LEN('Copy paste to Here'!G34))&gt;5,((CONCATENATE('Copy paste to Here'!G34," &amp; ",'Copy paste to Here'!D34,"  &amp;  ",'Copy paste to Here'!E34))),"Empty Cell")</f>
        <v>Anodized surgical steel nipple barbell, 14g (1.6mm) with two small wings &amp; Length: 14mm  &amp;  Color: Gold</v>
      </c>
      <c r="B30" s="54" t="str">
        <f>'Copy paste to Here'!C34</f>
        <v>BBNPTWG</v>
      </c>
      <c r="C30" s="54" t="s">
        <v>720</v>
      </c>
      <c r="D30" s="55">
        <f>Invoice!B34</f>
        <v>4</v>
      </c>
      <c r="E30" s="56">
        <f>'Shipping Invoice'!J34*$N$1</f>
        <v>2.58</v>
      </c>
      <c r="F30" s="56">
        <f t="shared" si="0"/>
        <v>10.32</v>
      </c>
      <c r="G30" s="57">
        <f t="shared" si="1"/>
        <v>54.695999999999998</v>
      </c>
      <c r="H30" s="60">
        <f t="shared" si="2"/>
        <v>218.78399999999999</v>
      </c>
    </row>
    <row r="31" spans="1:13" s="59" customFormat="1" ht="25.5">
      <c r="A31" s="53" t="str">
        <f>IF((LEN('Copy paste to Here'!G35))&gt;5,((CONCATENATE('Copy paste to Here'!G35," &amp; ",'Copy paste to Here'!D35,"  &amp;  ",'Copy paste to Here'!E35))),"Empty Cell")</f>
        <v xml:space="preserve">Surgical steel nipple barbell, 14g (1.6mm) with two small wings &amp; Length: 12mm  &amp;  </v>
      </c>
      <c r="B31" s="54" t="str">
        <f>'Copy paste to Here'!C35</f>
        <v>BBNPWG</v>
      </c>
      <c r="C31" s="54" t="s">
        <v>722</v>
      </c>
      <c r="D31" s="55">
        <f>Invoice!B35</f>
        <v>4</v>
      </c>
      <c r="E31" s="56">
        <f>'Shipping Invoice'!J35*$N$1</f>
        <v>3.42</v>
      </c>
      <c r="F31" s="56">
        <f t="shared" si="0"/>
        <v>13.68</v>
      </c>
      <c r="G31" s="57">
        <f t="shared" si="1"/>
        <v>72.503999999999991</v>
      </c>
      <c r="H31" s="60">
        <f t="shared" si="2"/>
        <v>290.01599999999996</v>
      </c>
    </row>
    <row r="32" spans="1:13" s="59" customFormat="1" ht="25.5">
      <c r="A32" s="53" t="str">
        <f>IF((LEN('Copy paste to Here'!G36))&gt;5,((CONCATENATE('Copy paste to Here'!G36," &amp; ",'Copy paste to Here'!D36,"  &amp;  ",'Copy paste to Here'!E36))),"Empty Cell")</f>
        <v xml:space="preserve">Surgical steel nipple barbell, 14g (1.6mm) with two small wings &amp; Length: 14mm  &amp;  </v>
      </c>
      <c r="B32" s="54" t="str">
        <f>'Copy paste to Here'!C36</f>
        <v>BBNPWG</v>
      </c>
      <c r="C32" s="54" t="s">
        <v>722</v>
      </c>
      <c r="D32" s="55">
        <f>Invoice!B36</f>
        <v>4</v>
      </c>
      <c r="E32" s="56">
        <f>'Shipping Invoice'!J36*$N$1</f>
        <v>3.42</v>
      </c>
      <c r="F32" s="56">
        <f t="shared" si="0"/>
        <v>13.68</v>
      </c>
      <c r="G32" s="57">
        <f t="shared" si="1"/>
        <v>72.503999999999991</v>
      </c>
      <c r="H32" s="60">
        <f t="shared" si="2"/>
        <v>290.01599999999996</v>
      </c>
    </row>
    <row r="33" spans="1:8" s="59" customFormat="1" ht="24">
      <c r="A33" s="53" t="str">
        <f>IF((LEN('Copy paste to Here'!G37))&gt;5,((CONCATENATE('Copy paste to Here'!G37," &amp; ",'Copy paste to Here'!D37,"  &amp;  ",'Copy paste to Here'!E37))),"Empty Cell")</f>
        <v>Anodized surgical steel nipple or tongue barbell, 14g (1.6mm) with two 5mm balls &amp; Length: 12mm  &amp;  Color: Black</v>
      </c>
      <c r="B33" s="54" t="str">
        <f>'Copy paste to Here'!C37</f>
        <v>BBTB5</v>
      </c>
      <c r="C33" s="54" t="s">
        <v>724</v>
      </c>
      <c r="D33" s="55">
        <f>Invoice!B37</f>
        <v>4</v>
      </c>
      <c r="E33" s="56">
        <f>'Shipping Invoice'!J37*$N$1</f>
        <v>1.21</v>
      </c>
      <c r="F33" s="56">
        <f t="shared" si="0"/>
        <v>4.84</v>
      </c>
      <c r="G33" s="57">
        <f t="shared" si="1"/>
        <v>25.651999999999997</v>
      </c>
      <c r="H33" s="60">
        <f t="shared" si="2"/>
        <v>102.60799999999999</v>
      </c>
    </row>
    <row r="34" spans="1:8" s="59" customFormat="1" ht="24">
      <c r="A34" s="53" t="str">
        <f>IF((LEN('Copy paste to Here'!G38))&gt;5,((CONCATENATE('Copy paste to Here'!G38," &amp; ",'Copy paste to Here'!D38,"  &amp;  ",'Copy paste to Here'!E38))),"Empty Cell")</f>
        <v>Anodized surgical steel nipple or tongue barbell, 14g (1.6mm) with two 5mm balls &amp; Length: 14mm  &amp;  Color: Black</v>
      </c>
      <c r="B34" s="54" t="str">
        <f>'Copy paste to Here'!C38</f>
        <v>BBTB5</v>
      </c>
      <c r="C34" s="54" t="s">
        <v>724</v>
      </c>
      <c r="D34" s="55">
        <f>Invoice!B38</f>
        <v>4</v>
      </c>
      <c r="E34" s="56">
        <f>'Shipping Invoice'!J38*$N$1</f>
        <v>1.2</v>
      </c>
      <c r="F34" s="56">
        <f t="shared" si="0"/>
        <v>4.8</v>
      </c>
      <c r="G34" s="57">
        <f t="shared" si="1"/>
        <v>25.439999999999998</v>
      </c>
      <c r="H34" s="60">
        <f t="shared" si="2"/>
        <v>101.75999999999999</v>
      </c>
    </row>
    <row r="35" spans="1:8" s="59" customFormat="1" ht="24">
      <c r="A35" s="53" t="str">
        <f>IF((LEN('Copy paste to Here'!G39))&gt;5,((CONCATENATE('Copy paste to Here'!G39," &amp; ",'Copy paste to Here'!D39,"  &amp;  ",'Copy paste to Here'!E39))),"Empty Cell")</f>
        <v>Anodized surgical steel nipple or tongue barbell, 14g (1.6mm) with two 5mm balls &amp; Length: 14mm  &amp;  Color: Gold</v>
      </c>
      <c r="B35" s="54" t="str">
        <f>'Copy paste to Here'!C39</f>
        <v>BBTB5</v>
      </c>
      <c r="C35" s="54" t="s">
        <v>724</v>
      </c>
      <c r="D35" s="55">
        <f>Invoice!B39</f>
        <v>4</v>
      </c>
      <c r="E35" s="56">
        <f>'Shipping Invoice'!J39*$N$1</f>
        <v>1.2</v>
      </c>
      <c r="F35" s="56">
        <f t="shared" si="0"/>
        <v>4.8</v>
      </c>
      <c r="G35" s="57">
        <f t="shared" si="1"/>
        <v>25.439999999999998</v>
      </c>
      <c r="H35" s="60">
        <f t="shared" si="2"/>
        <v>101.75999999999999</v>
      </c>
    </row>
    <row r="36" spans="1:8" s="59" customFormat="1" ht="24">
      <c r="A36" s="53" t="str">
        <f>IF((LEN('Copy paste to Here'!G40))&gt;5,((CONCATENATE('Copy paste to Here'!G40," &amp; ",'Copy paste to Here'!D40,"  &amp;  ",'Copy paste to Here'!E40))),"Empty Cell")</f>
        <v>Anodized surgical steel nipple or tongue barbell, 14g (1.6mm) with two 5mm balls &amp; Length: 16mm  &amp;  Color: Black</v>
      </c>
      <c r="B36" s="54" t="str">
        <f>'Copy paste to Here'!C40</f>
        <v>BBTB5</v>
      </c>
      <c r="C36" s="54" t="s">
        <v>724</v>
      </c>
      <c r="D36" s="55">
        <f>Invoice!B40</f>
        <v>4</v>
      </c>
      <c r="E36" s="56">
        <f>'Shipping Invoice'!J40*$N$1</f>
        <v>1.2</v>
      </c>
      <c r="F36" s="56">
        <f t="shared" si="0"/>
        <v>4.8</v>
      </c>
      <c r="G36" s="57">
        <f t="shared" si="1"/>
        <v>25.439999999999998</v>
      </c>
      <c r="H36" s="60">
        <f t="shared" si="2"/>
        <v>101.75999999999999</v>
      </c>
    </row>
    <row r="37" spans="1:8" s="59" customFormat="1" ht="24">
      <c r="A37" s="53" t="str">
        <f>IF((LEN('Copy paste to Here'!G41))&gt;5,((CONCATENATE('Copy paste to Here'!G41," &amp; ",'Copy paste to Here'!D41,"  &amp;  ",'Copy paste to Here'!E41))),"Empty Cell")</f>
        <v>Anodized 316L steel barbell, 1.6mm (14g) with two forward facing 5mm jewel balls &amp; Length: 14mm  &amp;  Color: Gold</v>
      </c>
      <c r="B37" s="54" t="str">
        <f>'Copy paste to Here'!C41</f>
        <v>BBTNPC</v>
      </c>
      <c r="C37" s="54" t="s">
        <v>726</v>
      </c>
      <c r="D37" s="55">
        <f>Invoice!B41</f>
        <v>4</v>
      </c>
      <c r="E37" s="56">
        <f>'Shipping Invoice'!J41*$N$1</f>
        <v>2.58</v>
      </c>
      <c r="F37" s="56">
        <f t="shared" si="0"/>
        <v>10.32</v>
      </c>
      <c r="G37" s="57">
        <f t="shared" si="1"/>
        <v>54.695999999999998</v>
      </c>
      <c r="H37" s="60">
        <f t="shared" si="2"/>
        <v>218.78399999999999</v>
      </c>
    </row>
    <row r="38" spans="1:8" s="59" customFormat="1" ht="24">
      <c r="A38" s="53" t="str">
        <f>IF((LEN('Copy paste to Here'!G42))&gt;5,((CONCATENATE('Copy paste to Here'!G42," &amp; ",'Copy paste to Here'!D42,"  &amp;  ",'Copy paste to Here'!E42))),"Empty Cell")</f>
        <v>Anodized 316L steel barbell, 1.6mm (14g) with two forward facing 5mm jewel balls &amp; Length: 14mm  &amp;  Color: Rose-gold</v>
      </c>
      <c r="B38" s="54" t="str">
        <f>'Copy paste to Here'!C42</f>
        <v>BBTNPC</v>
      </c>
      <c r="C38" s="54" t="s">
        <v>726</v>
      </c>
      <c r="D38" s="55">
        <f>Invoice!B42</f>
        <v>4</v>
      </c>
      <c r="E38" s="56">
        <f>'Shipping Invoice'!J42*$N$1</f>
        <v>2.58</v>
      </c>
      <c r="F38" s="56">
        <f t="shared" si="0"/>
        <v>10.32</v>
      </c>
      <c r="G38" s="57">
        <f t="shared" si="1"/>
        <v>54.695999999999998</v>
      </c>
      <c r="H38" s="60">
        <f t="shared" si="2"/>
        <v>218.78399999999999</v>
      </c>
    </row>
    <row r="39" spans="1:8" s="59" customFormat="1" ht="24">
      <c r="A39" s="53" t="str">
        <f>IF((LEN('Copy paste to Here'!G43))&gt;5,((CONCATENATE('Copy paste to Here'!G43," &amp; ",'Copy paste to Here'!D43,"  &amp;  ",'Copy paste to Here'!E43))),"Empty Cell")</f>
        <v xml:space="preserve">Rose gold PVD plated 316L steel nipple barbell, 14g (1.6mm) with two 5mm balls &amp; Length: 14mm  &amp;  </v>
      </c>
      <c r="B39" s="54" t="str">
        <f>'Copy paste to Here'!C43</f>
        <v>BBTTB5</v>
      </c>
      <c r="C39" s="54" t="s">
        <v>729</v>
      </c>
      <c r="D39" s="55">
        <f>Invoice!B43</f>
        <v>4</v>
      </c>
      <c r="E39" s="56">
        <f>'Shipping Invoice'!J43*$N$1</f>
        <v>1.2</v>
      </c>
      <c r="F39" s="56">
        <f t="shared" si="0"/>
        <v>4.8</v>
      </c>
      <c r="G39" s="57">
        <f t="shared" si="1"/>
        <v>25.439999999999998</v>
      </c>
      <c r="H39" s="60">
        <f t="shared" si="2"/>
        <v>101.75999999999999</v>
      </c>
    </row>
    <row r="40" spans="1:8" s="59" customFormat="1" ht="36">
      <c r="A40" s="53" t="str">
        <f>IF((LEN('Copy paste to Here'!G44))&gt;5,((CONCATENATE('Copy paste to Here'!G44," &amp; ",'Copy paste to Here'!D44,"  &amp;  ",'Copy paste to Here'!E44))),"Empty Cell")</f>
        <v>316L steel belly banana, 14g (1.6m) with a 8mm and a 5mm bezel set jewel ball using original Czech Preciosa crystals. &amp; Length: 6mm  &amp;  Crystal Color: Clear</v>
      </c>
      <c r="B40" s="54" t="str">
        <f>'Copy paste to Here'!C44</f>
        <v>BN2CG</v>
      </c>
      <c r="C40" s="54" t="s">
        <v>662</v>
      </c>
      <c r="D40" s="55">
        <f>Invoice!B44</f>
        <v>2</v>
      </c>
      <c r="E40" s="56">
        <f>'Shipping Invoice'!J44*$N$1</f>
        <v>1.49</v>
      </c>
      <c r="F40" s="56">
        <f t="shared" si="0"/>
        <v>2.98</v>
      </c>
      <c r="G40" s="57">
        <f t="shared" si="1"/>
        <v>31.587999999999997</v>
      </c>
      <c r="H40" s="60">
        <f t="shared" si="2"/>
        <v>63.175999999999995</v>
      </c>
    </row>
    <row r="41" spans="1:8" s="59" customFormat="1" ht="36">
      <c r="A41" s="53" t="str">
        <f>IF((LEN('Copy paste to Here'!G45))&gt;5,((CONCATENATE('Copy paste to Here'!G45," &amp; ",'Copy paste to Here'!D45,"  &amp;  ",'Copy paste to Here'!E45))),"Empty Cell")</f>
        <v>316L steel belly banana, 14g (1.6m) with a 8mm and a 5mm bezel set jewel ball using original Czech Preciosa crystals. &amp; Length: 6mm  &amp;  Crystal Color: AB</v>
      </c>
      <c r="B41" s="54" t="str">
        <f>'Copy paste to Here'!C45</f>
        <v>BN2CG</v>
      </c>
      <c r="C41" s="54" t="s">
        <v>662</v>
      </c>
      <c r="D41" s="55">
        <f>Invoice!B45</f>
        <v>2</v>
      </c>
      <c r="E41" s="56">
        <f>'Shipping Invoice'!J45*$N$1</f>
        <v>1.49</v>
      </c>
      <c r="F41" s="56">
        <f t="shared" si="0"/>
        <v>2.98</v>
      </c>
      <c r="G41" s="57">
        <f t="shared" si="1"/>
        <v>31.587999999999997</v>
      </c>
      <c r="H41" s="60">
        <f t="shared" si="2"/>
        <v>63.175999999999995</v>
      </c>
    </row>
    <row r="42" spans="1:8" s="59" customFormat="1" ht="36">
      <c r="A42" s="53" t="str">
        <f>IF((LEN('Copy paste to Here'!G46))&gt;5,((CONCATENATE('Copy paste to Here'!G46," &amp; ",'Copy paste to Here'!D46,"  &amp;  ",'Copy paste to Here'!E46))),"Empty Cell")</f>
        <v>316L steel belly banana, 14g (1.6m) with a 8mm and a 5mm bezel set jewel ball using original Czech Preciosa crystals. &amp; Length: 6mm  &amp;  Crystal Color: Light Sapphire</v>
      </c>
      <c r="B42" s="54" t="str">
        <f>'Copy paste to Here'!C46</f>
        <v>BN2CG</v>
      </c>
      <c r="C42" s="54" t="s">
        <v>662</v>
      </c>
      <c r="D42" s="55">
        <f>Invoice!B46</f>
        <v>2</v>
      </c>
      <c r="E42" s="56">
        <f>'Shipping Invoice'!J46*$N$1</f>
        <v>1.49</v>
      </c>
      <c r="F42" s="56">
        <f t="shared" si="0"/>
        <v>2.98</v>
      </c>
      <c r="G42" s="57">
        <f t="shared" si="1"/>
        <v>31.587999999999997</v>
      </c>
      <c r="H42" s="60">
        <f t="shared" si="2"/>
        <v>63.175999999999995</v>
      </c>
    </row>
    <row r="43" spans="1:8" s="59" customFormat="1" ht="36">
      <c r="A43" s="53" t="str">
        <f>IF((LEN('Copy paste to Here'!G47))&gt;5,((CONCATENATE('Copy paste to Here'!G47," &amp; ",'Copy paste to Here'!D47,"  &amp;  ",'Copy paste to Here'!E47))),"Empty Cell")</f>
        <v>316L steel belly banana, 14g (1.6m) with a 8mm and a 5mm bezel set jewel ball using original Czech Preciosa crystals. &amp; Length: 6mm  &amp;  Crystal Color: Light Amethyst</v>
      </c>
      <c r="B43" s="54" t="str">
        <f>'Copy paste to Here'!C47</f>
        <v>BN2CG</v>
      </c>
      <c r="C43" s="54" t="s">
        <v>662</v>
      </c>
      <c r="D43" s="55">
        <f>Invoice!B47</f>
        <v>2</v>
      </c>
      <c r="E43" s="56">
        <f>'Shipping Invoice'!J47*$N$1</f>
        <v>1.49</v>
      </c>
      <c r="F43" s="56">
        <f t="shared" si="0"/>
        <v>2.98</v>
      </c>
      <c r="G43" s="57">
        <f t="shared" si="1"/>
        <v>31.587999999999997</v>
      </c>
      <c r="H43" s="60">
        <f t="shared" si="2"/>
        <v>63.175999999999995</v>
      </c>
    </row>
    <row r="44" spans="1:8" s="59" customFormat="1" ht="36">
      <c r="A44" s="53" t="str">
        <f>IF((LEN('Copy paste to Here'!G48))&gt;5,((CONCATENATE('Copy paste to Here'!G48," &amp; ",'Copy paste to Here'!D48,"  &amp;  ",'Copy paste to Here'!E48))),"Empty Cell")</f>
        <v>316L steel belly banana, 14g (1.6m) with a 8mm and a 5mm bezel set jewel ball using original Czech Preciosa crystals. &amp; Length: 6mm  &amp;  Crystal Color: Jet</v>
      </c>
      <c r="B44" s="54" t="str">
        <f>'Copy paste to Here'!C48</f>
        <v>BN2CG</v>
      </c>
      <c r="C44" s="54" t="s">
        <v>662</v>
      </c>
      <c r="D44" s="55">
        <f>Invoice!B48</f>
        <v>2</v>
      </c>
      <c r="E44" s="56">
        <f>'Shipping Invoice'!J48*$N$1</f>
        <v>1.49</v>
      </c>
      <c r="F44" s="56">
        <f t="shared" si="0"/>
        <v>2.98</v>
      </c>
      <c r="G44" s="57">
        <f t="shared" si="1"/>
        <v>31.587999999999997</v>
      </c>
      <c r="H44" s="60">
        <f t="shared" si="2"/>
        <v>63.175999999999995</v>
      </c>
    </row>
    <row r="45" spans="1:8" s="59" customFormat="1" ht="36">
      <c r="A45" s="53" t="str">
        <f>IF((LEN('Copy paste to Here'!G49))&gt;5,((CONCATENATE('Copy paste to Here'!G49," &amp; ",'Copy paste to Here'!D49,"  &amp;  ",'Copy paste to Here'!E49))),"Empty Cell")</f>
        <v>316L steel belly banana, 14g (1.6m) with a 8mm and a 5mm bezel set jewel ball using original Czech Preciosa crystals. &amp; Length: 6mm  &amp;  Crystal Color: Peridot</v>
      </c>
      <c r="B45" s="54" t="str">
        <f>'Copy paste to Here'!C49</f>
        <v>BN2CG</v>
      </c>
      <c r="C45" s="54" t="s">
        <v>662</v>
      </c>
      <c r="D45" s="55">
        <f>Invoice!B49</f>
        <v>2</v>
      </c>
      <c r="E45" s="56">
        <f>'Shipping Invoice'!J49*$N$1</f>
        <v>1.49</v>
      </c>
      <c r="F45" s="56">
        <f t="shared" si="0"/>
        <v>2.98</v>
      </c>
      <c r="G45" s="57">
        <f t="shared" si="1"/>
        <v>31.587999999999997</v>
      </c>
      <c r="H45" s="60">
        <f t="shared" si="2"/>
        <v>63.175999999999995</v>
      </c>
    </row>
    <row r="46" spans="1:8" s="59" customFormat="1" ht="36">
      <c r="A46" s="53" t="str">
        <f>IF((LEN('Copy paste to Here'!G50))&gt;5,((CONCATENATE('Copy paste to Here'!G50," &amp; ",'Copy paste to Here'!D50,"  &amp;  ",'Copy paste to Here'!E50))),"Empty Cell")</f>
        <v>316L steel belly banana, 14g (1.6m) with a 8mm and a 5mm bezel set jewel ball using original Czech Preciosa crystals. &amp; Length: 8mm  &amp;  Crystal Color: Clear</v>
      </c>
      <c r="B46" s="54" t="str">
        <f>'Copy paste to Here'!C50</f>
        <v>BN2CG</v>
      </c>
      <c r="C46" s="54" t="s">
        <v>662</v>
      </c>
      <c r="D46" s="55">
        <f>Invoice!B50</f>
        <v>10</v>
      </c>
      <c r="E46" s="56">
        <f>'Shipping Invoice'!J50*$N$1</f>
        <v>1.49</v>
      </c>
      <c r="F46" s="56">
        <f t="shared" si="0"/>
        <v>14.9</v>
      </c>
      <c r="G46" s="57">
        <f t="shared" si="1"/>
        <v>31.587999999999997</v>
      </c>
      <c r="H46" s="60">
        <f t="shared" si="2"/>
        <v>315.88</v>
      </c>
    </row>
    <row r="47" spans="1:8" s="59" customFormat="1" ht="36">
      <c r="A47" s="53" t="str">
        <f>IF((LEN('Copy paste to Here'!G51))&gt;5,((CONCATENATE('Copy paste to Here'!G51," &amp; ",'Copy paste to Here'!D51,"  &amp;  ",'Copy paste to Here'!E51))),"Empty Cell")</f>
        <v>316L steel belly banana, 14g (1.6m) with a 8mm and a 5mm bezel set jewel ball using original Czech Preciosa crystals. &amp; Length: 8mm  &amp;  Crystal Color: Light Amethyst</v>
      </c>
      <c r="B47" s="54" t="str">
        <f>'Copy paste to Here'!C51</f>
        <v>BN2CG</v>
      </c>
      <c r="C47" s="54" t="s">
        <v>662</v>
      </c>
      <c r="D47" s="55">
        <f>Invoice!B51</f>
        <v>4</v>
      </c>
      <c r="E47" s="56">
        <f>'Shipping Invoice'!J51*$N$1</f>
        <v>1.49</v>
      </c>
      <c r="F47" s="56">
        <f t="shared" si="0"/>
        <v>5.96</v>
      </c>
      <c r="G47" s="57">
        <f t="shared" si="1"/>
        <v>31.587999999999997</v>
      </c>
      <c r="H47" s="60">
        <f t="shared" si="2"/>
        <v>126.35199999999999</v>
      </c>
    </row>
    <row r="48" spans="1:8" s="59" customFormat="1" ht="36">
      <c r="A48" s="53" t="str">
        <f>IF((LEN('Copy paste to Here'!G52))&gt;5,((CONCATENATE('Copy paste to Here'!G52," &amp; ",'Copy paste to Here'!D52,"  &amp;  ",'Copy paste to Here'!E52))),"Empty Cell")</f>
        <v>316L steel belly banana, 14g (1.6m) with a 8mm and a 5mm bezel set jewel ball using original Czech Preciosa crystals. &amp; Length: 8mm  &amp;  Crystal Color: Fuchsia</v>
      </c>
      <c r="B48" s="54" t="str">
        <f>'Copy paste to Here'!C52</f>
        <v>BN2CG</v>
      </c>
      <c r="C48" s="54" t="s">
        <v>662</v>
      </c>
      <c r="D48" s="55">
        <f>Invoice!B52</f>
        <v>4</v>
      </c>
      <c r="E48" s="56">
        <f>'Shipping Invoice'!J52*$N$1</f>
        <v>1.49</v>
      </c>
      <c r="F48" s="56">
        <f t="shared" si="0"/>
        <v>5.96</v>
      </c>
      <c r="G48" s="57">
        <f t="shared" si="1"/>
        <v>31.587999999999997</v>
      </c>
      <c r="H48" s="60">
        <f t="shared" si="2"/>
        <v>126.35199999999999</v>
      </c>
    </row>
    <row r="49" spans="1:8" s="59" customFormat="1" ht="36">
      <c r="A49" s="53" t="str">
        <f>IF((LEN('Copy paste to Here'!G53))&gt;5,((CONCATENATE('Copy paste to Here'!G53," &amp; ",'Copy paste to Here'!D53,"  &amp;  ",'Copy paste to Here'!E53))),"Empty Cell")</f>
        <v>316L steel belly banana, 14g (1.6m) with a 8mm and a 5mm bezel set jewel ball using original Czech Preciosa crystals. &amp; Length: 8mm  &amp;  Crystal Color: Light Siam</v>
      </c>
      <c r="B49" s="54" t="str">
        <f>'Copy paste to Here'!C53</f>
        <v>BN2CG</v>
      </c>
      <c r="C49" s="54" t="s">
        <v>662</v>
      </c>
      <c r="D49" s="55">
        <f>Invoice!B53</f>
        <v>4</v>
      </c>
      <c r="E49" s="56">
        <f>'Shipping Invoice'!J53*$N$1</f>
        <v>1.49</v>
      </c>
      <c r="F49" s="56">
        <f t="shared" si="0"/>
        <v>5.96</v>
      </c>
      <c r="G49" s="57">
        <f t="shared" si="1"/>
        <v>31.587999999999997</v>
      </c>
      <c r="H49" s="60">
        <f t="shared" si="2"/>
        <v>126.35199999999999</v>
      </c>
    </row>
    <row r="50" spans="1:8" s="59" customFormat="1" ht="36">
      <c r="A50" s="53" t="str">
        <f>IF((LEN('Copy paste to Here'!G54))&gt;5,((CONCATENATE('Copy paste to Here'!G54," &amp; ",'Copy paste to Here'!D54,"  &amp;  ",'Copy paste to Here'!E54))),"Empty Cell")</f>
        <v>316L steel belly banana, 14g (1.6m) with a 8mm and a 5mm bezel set jewel ball using original Czech Preciosa crystals. &amp; Length: 8mm  &amp;  Crystal Color: Emerald</v>
      </c>
      <c r="B50" s="54" t="str">
        <f>'Copy paste to Here'!C54</f>
        <v>BN2CG</v>
      </c>
      <c r="C50" s="54" t="s">
        <v>662</v>
      </c>
      <c r="D50" s="55">
        <f>Invoice!B54</f>
        <v>4</v>
      </c>
      <c r="E50" s="56">
        <f>'Shipping Invoice'!J54*$N$1</f>
        <v>1.49</v>
      </c>
      <c r="F50" s="56">
        <f t="shared" si="0"/>
        <v>5.96</v>
      </c>
      <c r="G50" s="57">
        <f t="shared" si="1"/>
        <v>31.587999999999997</v>
      </c>
      <c r="H50" s="60">
        <f t="shared" si="2"/>
        <v>126.35199999999999</v>
      </c>
    </row>
    <row r="51" spans="1:8" s="59" customFormat="1" ht="36">
      <c r="A51" s="53" t="str">
        <f>IF((LEN('Copy paste to Here'!G55))&gt;5,((CONCATENATE('Copy paste to Here'!G55," &amp; ",'Copy paste to Here'!D55,"  &amp;  ",'Copy paste to Here'!E55))),"Empty Cell")</f>
        <v>316L steel belly banana, 14g (1.6m) with a 8mm and a 5mm bezel set jewel ball using original Czech Preciosa crystals. &amp; Length: 8mm  &amp;  Crystal Color: Peridot</v>
      </c>
      <c r="B51" s="54" t="str">
        <f>'Copy paste to Here'!C55</f>
        <v>BN2CG</v>
      </c>
      <c r="C51" s="54" t="s">
        <v>662</v>
      </c>
      <c r="D51" s="55">
        <f>Invoice!B55</f>
        <v>4</v>
      </c>
      <c r="E51" s="56">
        <f>'Shipping Invoice'!J55*$N$1</f>
        <v>1.49</v>
      </c>
      <c r="F51" s="56">
        <f t="shared" si="0"/>
        <v>5.96</v>
      </c>
      <c r="G51" s="57">
        <f t="shared" si="1"/>
        <v>31.587999999999997</v>
      </c>
      <c r="H51" s="60">
        <f t="shared" si="2"/>
        <v>126.35199999999999</v>
      </c>
    </row>
    <row r="52" spans="1:8" s="59" customFormat="1" ht="36">
      <c r="A52" s="53" t="str">
        <f>IF((LEN('Copy paste to Here'!G56))&gt;5,((CONCATENATE('Copy paste to Here'!G56," &amp; ",'Copy paste to Here'!D56,"  &amp;  ",'Copy paste to Here'!E56))),"Empty Cell")</f>
        <v>316L steel belly banana, 14g (1.6m) with a 8mm and a 5mm bezel set jewel ball using original Czech Preciosa crystals. &amp; Length: 10mm  &amp;  Crystal Color: Clear</v>
      </c>
      <c r="B52" s="54" t="str">
        <f>'Copy paste to Here'!C56</f>
        <v>BN2CG</v>
      </c>
      <c r="C52" s="54" t="s">
        <v>662</v>
      </c>
      <c r="D52" s="55">
        <f>Invoice!B56</f>
        <v>20</v>
      </c>
      <c r="E52" s="56">
        <f>'Shipping Invoice'!J56*$N$1</f>
        <v>1.49</v>
      </c>
      <c r="F52" s="56">
        <f t="shared" si="0"/>
        <v>29.8</v>
      </c>
      <c r="G52" s="57">
        <f t="shared" si="1"/>
        <v>31.587999999999997</v>
      </c>
      <c r="H52" s="60">
        <f t="shared" si="2"/>
        <v>631.76</v>
      </c>
    </row>
    <row r="53" spans="1:8" s="59" customFormat="1" ht="24">
      <c r="A53" s="53" t="str">
        <f>IF((LEN('Copy paste to Here'!G57))&gt;5,((CONCATENATE('Copy paste to Here'!G57," &amp; ",'Copy paste to Here'!D57,"  &amp;  ",'Copy paste to Here'!E57))),"Empty Cell")</f>
        <v>Surgical steel belly banana, 14g (1.6mm) with a 6mm and a 5mm bezel set jewel ball &amp; Length: 10mm  &amp;  Crystal Color: Clear</v>
      </c>
      <c r="B53" s="54" t="str">
        <f>'Copy paste to Here'!C57</f>
        <v>BN2CS</v>
      </c>
      <c r="C53" s="54" t="s">
        <v>619</v>
      </c>
      <c r="D53" s="55">
        <f>Invoice!B57</f>
        <v>20</v>
      </c>
      <c r="E53" s="56">
        <f>'Shipping Invoice'!J57*$N$1</f>
        <v>1.37</v>
      </c>
      <c r="F53" s="56">
        <f t="shared" si="0"/>
        <v>27.400000000000002</v>
      </c>
      <c r="G53" s="57">
        <f t="shared" si="1"/>
        <v>29.044</v>
      </c>
      <c r="H53" s="60">
        <f t="shared" si="2"/>
        <v>580.88</v>
      </c>
    </row>
    <row r="54" spans="1:8" s="59" customFormat="1" ht="24">
      <c r="A54" s="53" t="str">
        <f>IF((LEN('Copy paste to Here'!G58))&gt;5,((CONCATENATE('Copy paste to Here'!G58," &amp; ",'Copy paste to Here'!D58,"  &amp;  ",'Copy paste to Here'!E58))),"Empty Cell")</f>
        <v xml:space="preserve">Surgical steel eyebrow banana, 16g (1.2mm) with two 3mm balls &amp; Length: 8mm  &amp;  </v>
      </c>
      <c r="B54" s="54" t="str">
        <f>'Copy paste to Here'!C58</f>
        <v>BNEB</v>
      </c>
      <c r="C54" s="54" t="s">
        <v>732</v>
      </c>
      <c r="D54" s="55">
        <f>Invoice!B58</f>
        <v>50</v>
      </c>
      <c r="E54" s="56">
        <f>'Shipping Invoice'!J58*$N$1</f>
        <v>0.28000000000000003</v>
      </c>
      <c r="F54" s="56">
        <f t="shared" si="0"/>
        <v>14.000000000000002</v>
      </c>
      <c r="G54" s="57">
        <f t="shared" si="1"/>
        <v>5.9359999999999999</v>
      </c>
      <c r="H54" s="60">
        <f t="shared" si="2"/>
        <v>296.8</v>
      </c>
    </row>
    <row r="55" spans="1:8" s="59" customFormat="1" ht="24">
      <c r="A55" s="53" t="str">
        <f>IF((LEN('Copy paste to Here'!G59))&gt;5,((CONCATENATE('Copy paste to Here'!G59," &amp; ",'Copy paste to Here'!D59,"  &amp;  ",'Copy paste to Here'!E59))),"Empty Cell")</f>
        <v xml:space="preserve">Surgical steel eyebrow banana, 16g (1.2mm) with two 3mm balls &amp; Length: 10mm  &amp;  </v>
      </c>
      <c r="B55" s="54" t="str">
        <f>'Copy paste to Here'!C59</f>
        <v>BNEB</v>
      </c>
      <c r="C55" s="54" t="s">
        <v>732</v>
      </c>
      <c r="D55" s="55">
        <f>Invoice!B59</f>
        <v>50</v>
      </c>
      <c r="E55" s="56">
        <f>'Shipping Invoice'!J59*$N$1</f>
        <v>0.28000000000000003</v>
      </c>
      <c r="F55" s="56">
        <f t="shared" si="0"/>
        <v>14.000000000000002</v>
      </c>
      <c r="G55" s="57">
        <f t="shared" si="1"/>
        <v>5.9359999999999999</v>
      </c>
      <c r="H55" s="60">
        <f t="shared" si="2"/>
        <v>296.8</v>
      </c>
    </row>
    <row r="56" spans="1:8" s="59" customFormat="1" ht="24">
      <c r="A56" s="53" t="str">
        <f>IF((LEN('Copy paste to Here'!G60))&gt;5,((CONCATENATE('Copy paste to Here'!G60," &amp; ",'Copy paste to Here'!D60,"  &amp;  ",'Copy paste to Here'!E60))),"Empty Cell")</f>
        <v>Premium PVD plated surgical steel eyebrow banana, 16g (1.2mm) with two 3mm balls &amp; Length: 6mm  &amp;  Color: Gold</v>
      </c>
      <c r="B56" s="54" t="str">
        <f>'Copy paste to Here'!C60</f>
        <v>BNETB</v>
      </c>
      <c r="C56" s="54" t="s">
        <v>734</v>
      </c>
      <c r="D56" s="55">
        <f>Invoice!B60</f>
        <v>10</v>
      </c>
      <c r="E56" s="56">
        <f>'Shipping Invoice'!J60*$N$1</f>
        <v>1.02</v>
      </c>
      <c r="F56" s="56">
        <f t="shared" si="0"/>
        <v>10.199999999999999</v>
      </c>
      <c r="G56" s="57">
        <f t="shared" si="1"/>
        <v>21.623999999999999</v>
      </c>
      <c r="H56" s="60">
        <f t="shared" si="2"/>
        <v>216.23999999999998</v>
      </c>
    </row>
    <row r="57" spans="1:8" s="59" customFormat="1" ht="24">
      <c r="A57" s="53" t="str">
        <f>IF((LEN('Copy paste to Here'!G61))&gt;5,((CONCATENATE('Copy paste to Here'!G61," &amp; ",'Copy paste to Here'!D61,"  &amp;  ",'Copy paste to Here'!E61))),"Empty Cell")</f>
        <v>Premium PVD plated surgical steel eyebrow banana, 16g (1.2mm) with two 3mm balls &amp; Length: 8mm  &amp;  Color: Gold</v>
      </c>
      <c r="B57" s="54" t="str">
        <f>'Copy paste to Here'!C61</f>
        <v>BNETB</v>
      </c>
      <c r="C57" s="54" t="s">
        <v>734</v>
      </c>
      <c r="D57" s="55">
        <f>Invoice!B61</f>
        <v>10</v>
      </c>
      <c r="E57" s="56">
        <f>'Shipping Invoice'!J61*$N$1</f>
        <v>1.02</v>
      </c>
      <c r="F57" s="56">
        <f t="shared" si="0"/>
        <v>10.199999999999999</v>
      </c>
      <c r="G57" s="57">
        <f t="shared" si="1"/>
        <v>21.623999999999999</v>
      </c>
      <c r="H57" s="60">
        <f t="shared" si="2"/>
        <v>216.23999999999998</v>
      </c>
    </row>
    <row r="58" spans="1:8" s="59" customFormat="1" ht="24">
      <c r="A58" s="53" t="str">
        <f>IF((LEN('Copy paste to Here'!G62))&gt;5,((CONCATENATE('Copy paste to Here'!G62," &amp; ",'Copy paste to Here'!D62,"  &amp;  ",'Copy paste to Here'!E62))),"Empty Cell")</f>
        <v>Premium PVD plated surgical steel eyebrow banana, 16g (1.2mm) with two 3mm balls &amp; Length: 10mm  &amp;  Color: Gold</v>
      </c>
      <c r="B58" s="54" t="str">
        <f>'Copy paste to Here'!C62</f>
        <v>BNETB</v>
      </c>
      <c r="C58" s="54" t="s">
        <v>734</v>
      </c>
      <c r="D58" s="55">
        <f>Invoice!B62</f>
        <v>20</v>
      </c>
      <c r="E58" s="56">
        <f>'Shipping Invoice'!J62*$N$1</f>
        <v>1.02</v>
      </c>
      <c r="F58" s="56">
        <f t="shared" si="0"/>
        <v>20.399999999999999</v>
      </c>
      <c r="G58" s="57">
        <f t="shared" si="1"/>
        <v>21.623999999999999</v>
      </c>
      <c r="H58" s="60">
        <f t="shared" si="2"/>
        <v>432.47999999999996</v>
      </c>
    </row>
    <row r="59" spans="1:8" s="59" customFormat="1" ht="36">
      <c r="A59" s="53" t="str">
        <f>IF((LEN('Copy paste to Here'!G63))&gt;5,((CONCATENATE('Copy paste to Here'!G63," &amp; ",'Copy paste to Here'!D63,"  &amp;  ",'Copy paste to Here'!E63))),"Empty Cell")</f>
        <v xml:space="preserve">PVD plated surgical steel belly banana, 14g (1.6mm) with 5 &amp; 8mm bezel set jewel balls - length 3/8'' (10mm) &amp; Color: Gold Anodized w/ Clear crystal  &amp;  </v>
      </c>
      <c r="B59" s="54" t="str">
        <f>'Copy paste to Here'!C63</f>
        <v>BNT2CG</v>
      </c>
      <c r="C59" s="54" t="s">
        <v>736</v>
      </c>
      <c r="D59" s="55">
        <f>Invoice!B63</f>
        <v>20</v>
      </c>
      <c r="E59" s="56">
        <f>'Shipping Invoice'!J63*$N$1</f>
        <v>2.2400000000000002</v>
      </c>
      <c r="F59" s="56">
        <f t="shared" si="0"/>
        <v>44.800000000000004</v>
      </c>
      <c r="G59" s="57">
        <f t="shared" si="1"/>
        <v>47.488</v>
      </c>
      <c r="H59" s="60">
        <f t="shared" si="2"/>
        <v>949.76</v>
      </c>
    </row>
    <row r="60" spans="1:8" s="59" customFormat="1" ht="36">
      <c r="A60" s="53" t="str">
        <f>IF((LEN('Copy paste to Here'!G64))&gt;5,((CONCATENATE('Copy paste to Here'!G64," &amp; ",'Copy paste to Here'!D64,"  &amp;  ",'Copy paste to Here'!E64))),"Empty Cell")</f>
        <v xml:space="preserve">PVD plated surgical steel belly banana, 14g (1.6mm) with 5 &amp; 8mm bezel set jewel balls - length 3/8'' (10mm) &amp; Color: Gold Anodized w/ Aquamarine crystal  &amp;  </v>
      </c>
      <c r="B60" s="54" t="str">
        <f>'Copy paste to Here'!C64</f>
        <v>BNT2CG</v>
      </c>
      <c r="C60" s="54" t="s">
        <v>736</v>
      </c>
      <c r="D60" s="55">
        <f>Invoice!B64</f>
        <v>5</v>
      </c>
      <c r="E60" s="56">
        <f>'Shipping Invoice'!J64*$N$1</f>
        <v>2.2400000000000002</v>
      </c>
      <c r="F60" s="56">
        <f t="shared" si="0"/>
        <v>11.200000000000001</v>
      </c>
      <c r="G60" s="57">
        <f t="shared" si="1"/>
        <v>47.488</v>
      </c>
      <c r="H60" s="60">
        <f t="shared" si="2"/>
        <v>237.44</v>
      </c>
    </row>
    <row r="61" spans="1:8" s="59" customFormat="1" ht="24">
      <c r="A61" s="53" t="str">
        <f>IF((LEN('Copy paste to Here'!G65))&gt;5,((CONCATENATE('Copy paste to Here'!G65," &amp; ",'Copy paste to Here'!D65,"  &amp;  ",'Copy paste to Here'!E65))),"Empty Cell")</f>
        <v xml:space="preserve">Surgical steel circular barbell, 16g (1.2mm) with two 3mm balls &amp; Length: 8mm  &amp;  </v>
      </c>
      <c r="B61" s="54" t="str">
        <f>'Copy paste to Here'!C65</f>
        <v>CBEB</v>
      </c>
      <c r="C61" s="54" t="s">
        <v>739</v>
      </c>
      <c r="D61" s="55">
        <f>Invoice!B65</f>
        <v>100</v>
      </c>
      <c r="E61" s="56">
        <f>'Shipping Invoice'!J65*$N$1</f>
        <v>0.42</v>
      </c>
      <c r="F61" s="56">
        <f t="shared" si="0"/>
        <v>42</v>
      </c>
      <c r="G61" s="57">
        <f t="shared" si="1"/>
        <v>8.9039999999999999</v>
      </c>
      <c r="H61" s="60">
        <f t="shared" si="2"/>
        <v>890.4</v>
      </c>
    </row>
    <row r="62" spans="1:8" s="59" customFormat="1" ht="24">
      <c r="A62" s="53" t="str">
        <f>IF((LEN('Copy paste to Here'!G66))&gt;5,((CONCATENATE('Copy paste to Here'!G66," &amp; ",'Copy paste to Here'!D66,"  &amp;  ",'Copy paste to Here'!E66))),"Empty Cell")</f>
        <v xml:space="preserve">Surgical steel circular barbell, 16g (1.2mm) with two 3mm balls &amp; Length: 10mm  &amp;  </v>
      </c>
      <c r="B62" s="54" t="str">
        <f>'Copy paste to Here'!C66</f>
        <v>CBEB</v>
      </c>
      <c r="C62" s="54" t="s">
        <v>739</v>
      </c>
      <c r="D62" s="55">
        <f>Invoice!B66</f>
        <v>100</v>
      </c>
      <c r="E62" s="56">
        <f>'Shipping Invoice'!J66*$N$1</f>
        <v>0.42</v>
      </c>
      <c r="F62" s="56">
        <f t="shared" si="0"/>
        <v>42</v>
      </c>
      <c r="G62" s="57">
        <f t="shared" si="1"/>
        <v>8.9039999999999999</v>
      </c>
      <c r="H62" s="60">
        <f t="shared" si="2"/>
        <v>890.4</v>
      </c>
    </row>
    <row r="63" spans="1:8" s="59" customFormat="1" ht="24">
      <c r="A63" s="53" t="str">
        <f>IF((LEN('Copy paste to Here'!G67))&gt;5,((CONCATENATE('Copy paste to Here'!G67," &amp; ",'Copy paste to Here'!D67,"  &amp;  ",'Copy paste to Here'!E67))),"Empty Cell")</f>
        <v>Premium PVD plated surgical steel circular barbell, 16g (1.2mm) with two 3mm balls &amp; Length: 8mm  &amp;  Color: Gold</v>
      </c>
      <c r="B63" s="54" t="str">
        <f>'Copy paste to Here'!C67</f>
        <v>CBETB</v>
      </c>
      <c r="C63" s="54" t="s">
        <v>741</v>
      </c>
      <c r="D63" s="55">
        <f>Invoice!B67</f>
        <v>20</v>
      </c>
      <c r="E63" s="56">
        <f>'Shipping Invoice'!J67*$N$1</f>
        <v>1.02</v>
      </c>
      <c r="F63" s="56">
        <f t="shared" si="0"/>
        <v>20.399999999999999</v>
      </c>
      <c r="G63" s="57">
        <f t="shared" si="1"/>
        <v>21.623999999999999</v>
      </c>
      <c r="H63" s="60">
        <f t="shared" si="2"/>
        <v>432.47999999999996</v>
      </c>
    </row>
    <row r="64" spans="1:8" s="59" customFormat="1" ht="24">
      <c r="A64" s="53" t="str">
        <f>IF((LEN('Copy paste to Here'!G68))&gt;5,((CONCATENATE('Copy paste to Here'!G68," &amp; ",'Copy paste to Here'!D68,"  &amp;  ",'Copy paste to Here'!E68))),"Empty Cell")</f>
        <v>Premium PVD plated surgical steel circular barbell, 16g (1.2mm) with two 3mm balls &amp; Length: 10mm  &amp;  Color: Gold</v>
      </c>
      <c r="B64" s="54" t="str">
        <f>'Copy paste to Here'!C68</f>
        <v>CBETB</v>
      </c>
      <c r="C64" s="54" t="s">
        <v>741</v>
      </c>
      <c r="D64" s="55">
        <f>Invoice!B68</f>
        <v>20</v>
      </c>
      <c r="E64" s="56">
        <f>'Shipping Invoice'!J68*$N$1</f>
        <v>1.02</v>
      </c>
      <c r="F64" s="56">
        <f t="shared" si="0"/>
        <v>20.399999999999999</v>
      </c>
      <c r="G64" s="57">
        <f t="shared" si="1"/>
        <v>21.623999999999999</v>
      </c>
      <c r="H64" s="60">
        <f t="shared" si="2"/>
        <v>432.47999999999996</v>
      </c>
    </row>
    <row r="65" spans="1:8" s="59" customFormat="1" ht="36">
      <c r="A65" s="53" t="str">
        <f>IF((LEN('Copy paste to Here'!G69))&gt;5,((CONCATENATE('Copy paste to Here'!G69," &amp; ",'Copy paste to Here'!D69,"  &amp;  ",'Copy paste to Here'!E69))),"Empty Cell")</f>
        <v>Anodized 316L steel hinged ball closure ring, 16g (1.2mm) with 3mm ball with bezel set crystal &amp; Length: 8mm  &amp;  Color: Gold Anodized w/ Clear crystal</v>
      </c>
      <c r="B65" s="54" t="str">
        <f>'Copy paste to Here'!C69</f>
        <v>HBCRCT16</v>
      </c>
      <c r="C65" s="54" t="s">
        <v>743</v>
      </c>
      <c r="D65" s="55">
        <f>Invoice!B69</f>
        <v>10</v>
      </c>
      <c r="E65" s="56">
        <f>'Shipping Invoice'!J69*$N$1</f>
        <v>4.92</v>
      </c>
      <c r="F65" s="56">
        <f t="shared" si="0"/>
        <v>49.2</v>
      </c>
      <c r="G65" s="57">
        <f t="shared" si="1"/>
        <v>104.304</v>
      </c>
      <c r="H65" s="60">
        <f t="shared" si="2"/>
        <v>1043.04</v>
      </c>
    </row>
    <row r="66" spans="1:8" s="59" customFormat="1" ht="36">
      <c r="A66" s="53" t="str">
        <f>IF((LEN('Copy paste to Here'!G70))&gt;5,((CONCATENATE('Copy paste to Here'!G70," &amp; ",'Copy paste to Here'!D70,"  &amp;  ",'Copy paste to Here'!E70))),"Empty Cell")</f>
        <v>Anodized 316L steel hinged ball closure ring, 16g (1.2mm) with 3mm ball with bezel set crystal &amp; Length: 10mm  &amp;  Color: Gold Anodized w/ Clear crystal</v>
      </c>
      <c r="B66" s="54" t="str">
        <f>'Copy paste to Here'!C70</f>
        <v>HBCRCT16</v>
      </c>
      <c r="C66" s="54" t="s">
        <v>743</v>
      </c>
      <c r="D66" s="55">
        <f>Invoice!B70</f>
        <v>10</v>
      </c>
      <c r="E66" s="56">
        <f>'Shipping Invoice'!J70*$N$1</f>
        <v>4.92</v>
      </c>
      <c r="F66" s="56">
        <f t="shared" si="0"/>
        <v>49.2</v>
      </c>
      <c r="G66" s="57">
        <f t="shared" si="1"/>
        <v>104.304</v>
      </c>
      <c r="H66" s="60">
        <f t="shared" si="2"/>
        <v>1043.04</v>
      </c>
    </row>
    <row r="67" spans="1:8" s="59" customFormat="1" ht="24">
      <c r="A67" s="53" t="str">
        <f>IF((LEN('Copy paste to Here'!G71))&gt;5,((CONCATENATE('Copy paste to Here'!G71," &amp; ",'Copy paste to Here'!D71,"  &amp;  ",'Copy paste to Here'!E71))),"Empty Cell")</f>
        <v xml:space="preserve">Surgical steel labret, 16g (1.2mm) with a 3mm ball &amp; Length: 8mm  &amp;  </v>
      </c>
      <c r="B67" s="54" t="str">
        <f>'Copy paste to Here'!C71</f>
        <v>LBB3</v>
      </c>
      <c r="C67" s="54" t="s">
        <v>656</v>
      </c>
      <c r="D67" s="55">
        <f>Invoice!B71</f>
        <v>100</v>
      </c>
      <c r="E67" s="56">
        <f>'Shipping Invoice'!J71*$N$1</f>
        <v>0.28999999999999998</v>
      </c>
      <c r="F67" s="56">
        <f t="shared" si="0"/>
        <v>28.999999999999996</v>
      </c>
      <c r="G67" s="57">
        <f t="shared" si="1"/>
        <v>6.1479999999999997</v>
      </c>
      <c r="H67" s="60">
        <f t="shared" si="2"/>
        <v>614.79999999999995</v>
      </c>
    </row>
    <row r="68" spans="1:8" s="59" customFormat="1" ht="24">
      <c r="A68" s="53" t="str">
        <f>IF((LEN('Copy paste to Here'!G72))&gt;5,((CONCATENATE('Copy paste to Here'!G72," &amp; ",'Copy paste to Here'!D72,"  &amp;  ",'Copy paste to Here'!E72))),"Empty Cell")</f>
        <v xml:space="preserve">Surgical steel labret, 16g (1.2mm) with a 3mm ball &amp; Length: 9mm  &amp;  </v>
      </c>
      <c r="B68" s="54" t="str">
        <f>'Copy paste to Here'!C72</f>
        <v>LBB3</v>
      </c>
      <c r="C68" s="54" t="s">
        <v>656</v>
      </c>
      <c r="D68" s="55">
        <f>Invoice!B72</f>
        <v>200</v>
      </c>
      <c r="E68" s="56">
        <f>'Shipping Invoice'!J72*$N$1</f>
        <v>0.28999999999999998</v>
      </c>
      <c r="F68" s="56">
        <f t="shared" si="0"/>
        <v>57.999999999999993</v>
      </c>
      <c r="G68" s="57">
        <f t="shared" si="1"/>
        <v>6.1479999999999997</v>
      </c>
      <c r="H68" s="60">
        <f t="shared" si="2"/>
        <v>1229.5999999999999</v>
      </c>
    </row>
    <row r="69" spans="1:8" s="59" customFormat="1" ht="24">
      <c r="A69" s="53" t="str">
        <f>IF((LEN('Copy paste to Here'!G73))&gt;5,((CONCATENATE('Copy paste to Here'!G73," &amp; ",'Copy paste to Here'!D73,"  &amp;  ",'Copy paste to Here'!E73))),"Empty Cell")</f>
        <v xml:space="preserve">Surgical steel labret, 16g (1.2mm) with a 3mm ball &amp; Length: 10mm  &amp;  </v>
      </c>
      <c r="B69" s="54" t="str">
        <f>'Copy paste to Here'!C73</f>
        <v>LBB3</v>
      </c>
      <c r="C69" s="54" t="s">
        <v>656</v>
      </c>
      <c r="D69" s="55">
        <f>Invoice!B73</f>
        <v>200</v>
      </c>
      <c r="E69" s="56">
        <f>'Shipping Invoice'!J73*$N$1</f>
        <v>0.28999999999999998</v>
      </c>
      <c r="F69" s="56">
        <f t="shared" si="0"/>
        <v>57.999999999999993</v>
      </c>
      <c r="G69" s="57">
        <f t="shared" si="1"/>
        <v>6.1479999999999997</v>
      </c>
      <c r="H69" s="60">
        <f t="shared" si="2"/>
        <v>1229.5999999999999</v>
      </c>
    </row>
    <row r="70" spans="1:8" s="59" customFormat="1" ht="24">
      <c r="A70" s="53" t="str">
        <f>IF((LEN('Copy paste to Here'!G74))&gt;5,((CONCATENATE('Copy paste to Here'!G74," &amp; ",'Copy paste to Here'!D74,"  &amp;  ",'Copy paste to Here'!E74))),"Empty Cell")</f>
        <v>Premium PVD plated surgical steel labret, 16g (1.2mm) with a 3mm ball &amp; Length: 10mm  &amp;  Color: Gold</v>
      </c>
      <c r="B70" s="54" t="str">
        <f>'Copy paste to Here'!C74</f>
        <v>LBTB3</v>
      </c>
      <c r="C70" s="54" t="s">
        <v>745</v>
      </c>
      <c r="D70" s="55">
        <f>Invoice!B74</f>
        <v>50</v>
      </c>
      <c r="E70" s="56">
        <f>'Shipping Invoice'!J74*$N$1</f>
        <v>1.02</v>
      </c>
      <c r="F70" s="56">
        <f t="shared" si="0"/>
        <v>51</v>
      </c>
      <c r="G70" s="57">
        <f t="shared" si="1"/>
        <v>21.623999999999999</v>
      </c>
      <c r="H70" s="60">
        <f t="shared" si="2"/>
        <v>1081.2</v>
      </c>
    </row>
    <row r="71" spans="1:8" s="59" customFormat="1" ht="24">
      <c r="A71" s="53" t="str">
        <f>IF((LEN('Copy paste to Here'!G75))&gt;5,((CONCATENATE('Copy paste to Here'!G75," &amp; ",'Copy paste to Here'!D75,"  &amp;  ",'Copy paste to Here'!E75))),"Empty Cell")</f>
        <v>Premium PVD plated surgical steel labret, 16g (1.2mm) with a 3mm ball &amp; Length: 11mm  &amp;  Color: Gold</v>
      </c>
      <c r="B71" s="54" t="str">
        <f>'Copy paste to Here'!C75</f>
        <v>LBTB3</v>
      </c>
      <c r="C71" s="54" t="s">
        <v>745</v>
      </c>
      <c r="D71" s="55">
        <f>Invoice!B75</f>
        <v>20</v>
      </c>
      <c r="E71" s="56">
        <f>'Shipping Invoice'!J75*$N$1</f>
        <v>1.02</v>
      </c>
      <c r="F71" s="56">
        <f t="shared" si="0"/>
        <v>20.399999999999999</v>
      </c>
      <c r="G71" s="57">
        <f t="shared" si="1"/>
        <v>21.623999999999999</v>
      </c>
      <c r="H71" s="60">
        <f t="shared" si="2"/>
        <v>432.47999999999996</v>
      </c>
    </row>
    <row r="72" spans="1:8" s="59" customFormat="1" ht="24">
      <c r="A72" s="53" t="str">
        <f>IF((LEN('Copy paste to Here'!G76))&gt;5,((CONCATENATE('Copy paste to Here'!G76," &amp; ",'Copy paste to Here'!D76,"  &amp;  ",'Copy paste to Here'!E76))),"Empty Cell")</f>
        <v xml:space="preserve">3mm multi-crystal ferido glued ball with resin cover and 16g (1.2mm) threading (sold per pcs) &amp; Crystal Color: Clear  &amp;  </v>
      </c>
      <c r="B72" s="54" t="str">
        <f>'Copy paste to Here'!C76</f>
        <v>MFR3</v>
      </c>
      <c r="C72" s="54" t="s">
        <v>747</v>
      </c>
      <c r="D72" s="55">
        <f>Invoice!B76</f>
        <v>20</v>
      </c>
      <c r="E72" s="56">
        <f>'Shipping Invoice'!J76*$N$1</f>
        <v>2.93</v>
      </c>
      <c r="F72" s="56">
        <f t="shared" si="0"/>
        <v>58.6</v>
      </c>
      <c r="G72" s="57">
        <f t="shared" si="1"/>
        <v>62.116</v>
      </c>
      <c r="H72" s="60">
        <f t="shared" si="2"/>
        <v>1242.32</v>
      </c>
    </row>
    <row r="73" spans="1:8" s="59" customFormat="1" ht="24">
      <c r="A73" s="53" t="str">
        <f>IF((LEN('Copy paste to Here'!G77))&gt;5,((CONCATENATE('Copy paste to Here'!G77," &amp; ",'Copy paste to Here'!D77,"  &amp;  ",'Copy paste to Here'!E77))),"Empty Cell")</f>
        <v xml:space="preserve">High polished surgical steel hinged segment ring, 16g (1.2mm) &amp; Length: 8mm  &amp;  </v>
      </c>
      <c r="B73" s="54" t="str">
        <f>'Copy paste to Here'!C77</f>
        <v>SEGH16</v>
      </c>
      <c r="C73" s="54" t="s">
        <v>65</v>
      </c>
      <c r="D73" s="55">
        <f>Invoice!B77</f>
        <v>20</v>
      </c>
      <c r="E73" s="56">
        <f>'Shipping Invoice'!J77*$N$1</f>
        <v>2.76</v>
      </c>
      <c r="F73" s="56">
        <f t="shared" si="0"/>
        <v>55.199999999999996</v>
      </c>
      <c r="G73" s="57">
        <f t="shared" si="1"/>
        <v>58.511999999999993</v>
      </c>
      <c r="H73" s="60">
        <f t="shared" si="2"/>
        <v>1170.2399999999998</v>
      </c>
    </row>
    <row r="74" spans="1:8" s="59" customFormat="1" ht="24">
      <c r="A74" s="53" t="str">
        <f>IF((LEN('Copy paste to Here'!G78))&gt;5,((CONCATENATE('Copy paste to Here'!G78," &amp; ",'Copy paste to Here'!D78,"  &amp;  ",'Copy paste to Here'!E78))),"Empty Cell")</f>
        <v xml:space="preserve">High polished surgical steel hinged segment ring, 16g (1.2mm) &amp; Length: 9mm  &amp;  </v>
      </c>
      <c r="B74" s="54" t="str">
        <f>'Copy paste to Here'!C78</f>
        <v>SEGH16</v>
      </c>
      <c r="C74" s="54" t="s">
        <v>65</v>
      </c>
      <c r="D74" s="55">
        <f>Invoice!B78</f>
        <v>50</v>
      </c>
      <c r="E74" s="56">
        <f>'Shipping Invoice'!J78*$N$1</f>
        <v>2.76</v>
      </c>
      <c r="F74" s="56">
        <f t="shared" si="0"/>
        <v>138</v>
      </c>
      <c r="G74" s="57">
        <f t="shared" si="1"/>
        <v>58.511999999999993</v>
      </c>
      <c r="H74" s="60">
        <f t="shared" si="2"/>
        <v>2925.5999999999995</v>
      </c>
    </row>
    <row r="75" spans="1:8" s="59" customFormat="1" ht="24">
      <c r="A75" s="53" t="str">
        <f>IF((LEN('Copy paste to Here'!G79))&gt;5,((CONCATENATE('Copy paste to Here'!G79," &amp; ",'Copy paste to Here'!D79,"  &amp;  ",'Copy paste to Here'!E79))),"Empty Cell")</f>
        <v xml:space="preserve">High polished surgical steel hinged segment ring, 16g (1.2mm) &amp; Length: 10mm  &amp;  </v>
      </c>
      <c r="B75" s="54" t="str">
        <f>'Copy paste to Here'!C79</f>
        <v>SEGH16</v>
      </c>
      <c r="C75" s="54" t="s">
        <v>65</v>
      </c>
      <c r="D75" s="55">
        <f>Invoice!B79</f>
        <v>50</v>
      </c>
      <c r="E75" s="56">
        <f>'Shipping Invoice'!J79*$N$1</f>
        <v>2.76</v>
      </c>
      <c r="F75" s="56">
        <f t="shared" si="0"/>
        <v>138</v>
      </c>
      <c r="G75" s="57">
        <f t="shared" si="1"/>
        <v>58.511999999999993</v>
      </c>
      <c r="H75" s="60">
        <f t="shared" si="2"/>
        <v>2925.5999999999995</v>
      </c>
    </row>
    <row r="76" spans="1:8" s="59" customFormat="1" ht="24">
      <c r="A76" s="53" t="str">
        <f>IF((LEN('Copy paste to Here'!G80))&gt;5,((CONCATENATE('Copy paste to Here'!G80," &amp; ",'Copy paste to Here'!D80,"  &amp;  ",'Copy paste to Here'!E80))),"Empty Cell")</f>
        <v xml:space="preserve">High polished surgical steel hinged segment ring, 16g (1.2mm) &amp; Length: 13mm  &amp;  </v>
      </c>
      <c r="B76" s="54" t="str">
        <f>'Copy paste to Here'!C80</f>
        <v>SEGH16</v>
      </c>
      <c r="C76" s="54" t="s">
        <v>65</v>
      </c>
      <c r="D76" s="55">
        <f>Invoice!B80</f>
        <v>10</v>
      </c>
      <c r="E76" s="56">
        <f>'Shipping Invoice'!J80*$N$1</f>
        <v>2.76</v>
      </c>
      <c r="F76" s="56">
        <f t="shared" si="0"/>
        <v>27.599999999999998</v>
      </c>
      <c r="G76" s="57">
        <f t="shared" si="1"/>
        <v>58.511999999999993</v>
      </c>
      <c r="H76" s="60">
        <f t="shared" si="2"/>
        <v>585.11999999999989</v>
      </c>
    </row>
    <row r="77" spans="1:8" s="59" customFormat="1" ht="24">
      <c r="A77" s="53" t="str">
        <f>IF((LEN('Copy paste to Here'!G81))&gt;5,((CONCATENATE('Copy paste to Here'!G81," &amp; ",'Copy paste to Here'!D81,"  &amp;  ",'Copy paste to Here'!E81))),"Empty Cell")</f>
        <v xml:space="preserve">High polished surgical steel hinged segment ring, 20g (0.8mm) &amp; Length: 7mm  &amp;  </v>
      </c>
      <c r="B77" s="54" t="str">
        <f>'Copy paste to Here'!C81</f>
        <v>SEGH20</v>
      </c>
      <c r="C77" s="54" t="s">
        <v>750</v>
      </c>
      <c r="D77" s="55">
        <f>Invoice!B81</f>
        <v>15</v>
      </c>
      <c r="E77" s="56">
        <f>'Shipping Invoice'!J81*$N$1</f>
        <v>3.62</v>
      </c>
      <c r="F77" s="56">
        <f t="shared" si="0"/>
        <v>54.300000000000004</v>
      </c>
      <c r="G77" s="57">
        <f t="shared" si="1"/>
        <v>76.744</v>
      </c>
      <c r="H77" s="60">
        <f t="shared" si="2"/>
        <v>1151.1600000000001</v>
      </c>
    </row>
    <row r="78" spans="1:8" s="59" customFormat="1" ht="24">
      <c r="A78" s="53" t="str">
        <f>IF((LEN('Copy paste to Here'!G82))&gt;5,((CONCATENATE('Copy paste to Here'!G82," &amp; ",'Copy paste to Here'!D82,"  &amp;  ",'Copy paste to Here'!E82))),"Empty Cell")</f>
        <v xml:space="preserve">High polished surgical steel hinged segment ring, 20g (0.8mm) &amp; Length: 8mm  &amp;  </v>
      </c>
      <c r="B78" s="54" t="str">
        <f>'Copy paste to Here'!C82</f>
        <v>SEGH20</v>
      </c>
      <c r="C78" s="54" t="s">
        <v>750</v>
      </c>
      <c r="D78" s="55">
        <f>Invoice!B82</f>
        <v>20</v>
      </c>
      <c r="E78" s="56">
        <f>'Shipping Invoice'!J82*$N$1</f>
        <v>3.62</v>
      </c>
      <c r="F78" s="56">
        <f t="shared" si="0"/>
        <v>72.400000000000006</v>
      </c>
      <c r="G78" s="57">
        <f t="shared" si="1"/>
        <v>76.744</v>
      </c>
      <c r="H78" s="60">
        <f t="shared" si="2"/>
        <v>1534.88</v>
      </c>
    </row>
    <row r="79" spans="1:8" s="59" customFormat="1" ht="24">
      <c r="A79" s="53" t="str">
        <f>IF((LEN('Copy paste to Here'!G83))&gt;5,((CONCATENATE('Copy paste to Here'!G83," &amp; ",'Copy paste to Here'!D83,"  &amp;  ",'Copy paste to Here'!E83))),"Empty Cell")</f>
        <v xml:space="preserve">High polished surgical steel hinged segment ring, 20g (0.8mm) &amp; Length: 9mm  &amp;  </v>
      </c>
      <c r="B79" s="54" t="str">
        <f>'Copy paste to Here'!C83</f>
        <v>SEGH20</v>
      </c>
      <c r="C79" s="54" t="s">
        <v>750</v>
      </c>
      <c r="D79" s="55">
        <f>Invoice!B83</f>
        <v>20</v>
      </c>
      <c r="E79" s="56">
        <f>'Shipping Invoice'!J83*$N$1</f>
        <v>3.62</v>
      </c>
      <c r="F79" s="56">
        <f t="shared" si="0"/>
        <v>72.400000000000006</v>
      </c>
      <c r="G79" s="57">
        <f t="shared" si="1"/>
        <v>76.744</v>
      </c>
      <c r="H79" s="60">
        <f t="shared" si="2"/>
        <v>1534.88</v>
      </c>
    </row>
    <row r="80" spans="1:8" s="59" customFormat="1" ht="25.5">
      <c r="A80" s="53" t="str">
        <f>IF((LEN('Copy paste to Here'!G84))&gt;5,((CONCATENATE('Copy paste to Here'!G84," &amp; ",'Copy paste to Here'!D84,"  &amp;  ",'Copy paste to Here'!E84))),"Empty Cell")</f>
        <v>PVD plated surgical steel hinged segment ring, 16g (1.2mm) &amp; Length: 5mm  &amp;  Color: Gold</v>
      </c>
      <c r="B80" s="54" t="str">
        <f>'Copy paste to Here'!C84</f>
        <v>SEGHT16</v>
      </c>
      <c r="C80" s="54" t="s">
        <v>68</v>
      </c>
      <c r="D80" s="55">
        <f>Invoice!B84</f>
        <v>5</v>
      </c>
      <c r="E80" s="56">
        <f>'Shipping Invoice'!J84*$N$1</f>
        <v>3.36</v>
      </c>
      <c r="F80" s="56">
        <f t="shared" si="0"/>
        <v>16.8</v>
      </c>
      <c r="G80" s="57">
        <f t="shared" si="1"/>
        <v>71.231999999999999</v>
      </c>
      <c r="H80" s="60">
        <f t="shared" si="2"/>
        <v>356.15999999999997</v>
      </c>
    </row>
    <row r="81" spans="1:8" s="59" customFormat="1" ht="25.5">
      <c r="A81" s="53" t="str">
        <f>IF((LEN('Copy paste to Here'!G85))&gt;5,((CONCATENATE('Copy paste to Here'!G85," &amp; ",'Copy paste to Here'!D85,"  &amp;  ",'Copy paste to Here'!E85))),"Empty Cell")</f>
        <v>PVD plated surgical steel hinged segment ring, 16g (1.2mm) &amp; Length: 6mm  &amp;  Color: Gold</v>
      </c>
      <c r="B81" s="54" t="str">
        <f>'Copy paste to Here'!C85</f>
        <v>SEGHT16</v>
      </c>
      <c r="C81" s="54" t="s">
        <v>68</v>
      </c>
      <c r="D81" s="55">
        <f>Invoice!B85</f>
        <v>10</v>
      </c>
      <c r="E81" s="56">
        <f>'Shipping Invoice'!J85*$N$1</f>
        <v>3.36</v>
      </c>
      <c r="F81" s="56">
        <f t="shared" si="0"/>
        <v>33.6</v>
      </c>
      <c r="G81" s="57">
        <f t="shared" si="1"/>
        <v>71.231999999999999</v>
      </c>
      <c r="H81" s="60">
        <f t="shared" si="2"/>
        <v>712.31999999999994</v>
      </c>
    </row>
    <row r="82" spans="1:8" s="59" customFormat="1" ht="25.5">
      <c r="A82" s="53" t="str">
        <f>IF((LEN('Copy paste to Here'!G86))&gt;5,((CONCATENATE('Copy paste to Here'!G86," &amp; ",'Copy paste to Here'!D86,"  &amp;  ",'Copy paste to Here'!E86))),"Empty Cell")</f>
        <v>PVD plated surgical steel hinged segment ring, 16g (1.2mm) &amp; Length: 7mm  &amp;  Color: Gold</v>
      </c>
      <c r="B82" s="54" t="str">
        <f>'Copy paste to Here'!C86</f>
        <v>SEGHT16</v>
      </c>
      <c r="C82" s="54" t="s">
        <v>68</v>
      </c>
      <c r="D82" s="55">
        <f>Invoice!B86</f>
        <v>10</v>
      </c>
      <c r="E82" s="56">
        <f>'Shipping Invoice'!J86*$N$1</f>
        <v>3.36</v>
      </c>
      <c r="F82" s="56">
        <f t="shared" si="0"/>
        <v>33.6</v>
      </c>
      <c r="G82" s="57">
        <f t="shared" si="1"/>
        <v>71.231999999999999</v>
      </c>
      <c r="H82" s="60">
        <f t="shared" si="2"/>
        <v>712.31999999999994</v>
      </c>
    </row>
    <row r="83" spans="1:8" s="59" customFormat="1" ht="25.5">
      <c r="A83" s="53" t="str">
        <f>IF((LEN('Copy paste to Here'!G87))&gt;5,((CONCATENATE('Copy paste to Here'!G87," &amp; ",'Copy paste to Here'!D87,"  &amp;  ",'Copy paste to Here'!E87))),"Empty Cell")</f>
        <v>PVD plated surgical steel hinged segment ring, 16g (1.2mm) &amp; Length: 8mm  &amp;  Color: Gold</v>
      </c>
      <c r="B83" s="54" t="str">
        <f>'Copy paste to Here'!C87</f>
        <v>SEGHT16</v>
      </c>
      <c r="C83" s="54" t="s">
        <v>68</v>
      </c>
      <c r="D83" s="55">
        <f>Invoice!B87</f>
        <v>20</v>
      </c>
      <c r="E83" s="56">
        <f>'Shipping Invoice'!J87*$N$1</f>
        <v>3.36</v>
      </c>
      <c r="F83" s="56">
        <f t="shared" ref="F83:F146" si="3">D83*E83</f>
        <v>67.2</v>
      </c>
      <c r="G83" s="57">
        <f t="shared" ref="G83:G146" si="4">E83*$E$14</f>
        <v>71.231999999999999</v>
      </c>
      <c r="H83" s="60">
        <f t="shared" ref="H83:H146" si="5">D83*G83</f>
        <v>1424.6399999999999</v>
      </c>
    </row>
    <row r="84" spans="1:8" s="59" customFormat="1" ht="25.5">
      <c r="A84" s="53" t="str">
        <f>IF((LEN('Copy paste to Here'!G88))&gt;5,((CONCATENATE('Copy paste to Here'!G88," &amp; ",'Copy paste to Here'!D88,"  &amp;  ",'Copy paste to Here'!E88))),"Empty Cell")</f>
        <v>PVD plated surgical steel hinged segment ring, 16g (1.2mm) &amp; Length: 8mm  &amp;  Color: Rose-gold</v>
      </c>
      <c r="B84" s="54" t="str">
        <f>'Copy paste to Here'!C88</f>
        <v>SEGHT16</v>
      </c>
      <c r="C84" s="54" t="s">
        <v>68</v>
      </c>
      <c r="D84" s="55">
        <f>Invoice!B88</f>
        <v>10</v>
      </c>
      <c r="E84" s="56">
        <f>'Shipping Invoice'!J88*$N$1</f>
        <v>3.36</v>
      </c>
      <c r="F84" s="56">
        <f t="shared" si="3"/>
        <v>33.6</v>
      </c>
      <c r="G84" s="57">
        <f t="shared" si="4"/>
        <v>71.231999999999999</v>
      </c>
      <c r="H84" s="60">
        <f t="shared" si="5"/>
        <v>712.31999999999994</v>
      </c>
    </row>
    <row r="85" spans="1:8" s="59" customFormat="1" ht="25.5">
      <c r="A85" s="53" t="str">
        <f>IF((LEN('Copy paste to Here'!G89))&gt;5,((CONCATENATE('Copy paste to Here'!G89," &amp; ",'Copy paste to Here'!D89,"  &amp;  ",'Copy paste to Here'!E89))),"Empty Cell")</f>
        <v>PVD plated surgical steel hinged segment ring, 16g (1.2mm) &amp; Length: 9mm  &amp;  Color: Gold</v>
      </c>
      <c r="B85" s="54" t="str">
        <f>'Copy paste to Here'!C89</f>
        <v>SEGHT16</v>
      </c>
      <c r="C85" s="54" t="s">
        <v>68</v>
      </c>
      <c r="D85" s="55">
        <f>Invoice!B89</f>
        <v>50</v>
      </c>
      <c r="E85" s="56">
        <f>'Shipping Invoice'!J89*$N$1</f>
        <v>3.36</v>
      </c>
      <c r="F85" s="56">
        <f t="shared" si="3"/>
        <v>168</v>
      </c>
      <c r="G85" s="57">
        <f t="shared" si="4"/>
        <v>71.231999999999999</v>
      </c>
      <c r="H85" s="60">
        <f t="shared" si="5"/>
        <v>3561.6</v>
      </c>
    </row>
    <row r="86" spans="1:8" s="59" customFormat="1" ht="25.5">
      <c r="A86" s="53" t="str">
        <f>IF((LEN('Copy paste to Here'!G90))&gt;5,((CONCATENATE('Copy paste to Here'!G90," &amp; ",'Copy paste to Here'!D90,"  &amp;  ",'Copy paste to Here'!E90))),"Empty Cell")</f>
        <v>PVD plated surgical steel hinged segment ring, 16g (1.2mm) &amp; Length: 10mm  &amp;  Color: Gold</v>
      </c>
      <c r="B86" s="54" t="str">
        <f>'Copy paste to Here'!C90</f>
        <v>SEGHT16</v>
      </c>
      <c r="C86" s="54" t="s">
        <v>68</v>
      </c>
      <c r="D86" s="55">
        <f>Invoice!B90</f>
        <v>40</v>
      </c>
      <c r="E86" s="56">
        <f>'Shipping Invoice'!J90*$N$1</f>
        <v>3.36</v>
      </c>
      <c r="F86" s="56">
        <f t="shared" si="3"/>
        <v>134.4</v>
      </c>
      <c r="G86" s="57">
        <f t="shared" si="4"/>
        <v>71.231999999999999</v>
      </c>
      <c r="H86" s="60">
        <f t="shared" si="5"/>
        <v>2849.2799999999997</v>
      </c>
    </row>
    <row r="87" spans="1:8" s="59" customFormat="1" ht="25.5">
      <c r="A87" s="53" t="str">
        <f>IF((LEN('Copy paste to Here'!G91))&gt;5,((CONCATENATE('Copy paste to Here'!G91," &amp; ",'Copy paste to Here'!D91,"  &amp;  ",'Copy paste to Here'!E91))),"Empty Cell")</f>
        <v>PVD plated surgical steel hinged segment ring, 16g (1.2mm) &amp; Length: 11mm  &amp;  Color: Gold</v>
      </c>
      <c r="B87" s="54" t="str">
        <f>'Copy paste to Here'!C91</f>
        <v>SEGHT16</v>
      </c>
      <c r="C87" s="54" t="s">
        <v>68</v>
      </c>
      <c r="D87" s="55">
        <f>Invoice!B91</f>
        <v>5</v>
      </c>
      <c r="E87" s="56">
        <f>'Shipping Invoice'!J91*$N$1</f>
        <v>3.36</v>
      </c>
      <c r="F87" s="56">
        <f t="shared" si="3"/>
        <v>16.8</v>
      </c>
      <c r="G87" s="57">
        <f t="shared" si="4"/>
        <v>71.231999999999999</v>
      </c>
      <c r="H87" s="60">
        <f t="shared" si="5"/>
        <v>356.15999999999997</v>
      </c>
    </row>
    <row r="88" spans="1:8" s="59" customFormat="1" ht="25.5">
      <c r="A88" s="53" t="str">
        <f>IF((LEN('Copy paste to Here'!G92))&gt;5,((CONCATENATE('Copy paste to Here'!G92," &amp; ",'Copy paste to Here'!D92,"  &amp;  ",'Copy paste to Here'!E92))),"Empty Cell")</f>
        <v>PVD plated surgical steel hinged segment ring, 16g (1.2mm) &amp; Length: 12mm  &amp;  Color: Black</v>
      </c>
      <c r="B88" s="54" t="str">
        <f>'Copy paste to Here'!C92</f>
        <v>SEGHT16</v>
      </c>
      <c r="C88" s="54" t="s">
        <v>68</v>
      </c>
      <c r="D88" s="55">
        <f>Invoice!B92</f>
        <v>5</v>
      </c>
      <c r="E88" s="56">
        <f>'Shipping Invoice'!J92*$N$1</f>
        <v>3.36</v>
      </c>
      <c r="F88" s="56">
        <f t="shared" si="3"/>
        <v>16.8</v>
      </c>
      <c r="G88" s="57">
        <f t="shared" si="4"/>
        <v>71.231999999999999</v>
      </c>
      <c r="H88" s="60">
        <f t="shared" si="5"/>
        <v>356.15999999999997</v>
      </c>
    </row>
    <row r="89" spans="1:8" s="59" customFormat="1" ht="25.5">
      <c r="A89" s="53" t="str">
        <f>IF((LEN('Copy paste to Here'!G93))&gt;5,((CONCATENATE('Copy paste to Here'!G93," &amp; ",'Copy paste to Here'!D93,"  &amp;  ",'Copy paste to Here'!E93))),"Empty Cell")</f>
        <v>PVD plated surgical steel hinged segment ring, 16g (1.2mm) &amp; Length: 12mm  &amp;  Color: Gold</v>
      </c>
      <c r="B89" s="54" t="str">
        <f>'Copy paste to Here'!C93</f>
        <v>SEGHT16</v>
      </c>
      <c r="C89" s="54" t="s">
        <v>68</v>
      </c>
      <c r="D89" s="55">
        <f>Invoice!B93</f>
        <v>10</v>
      </c>
      <c r="E89" s="56">
        <f>'Shipping Invoice'!J93*$N$1</f>
        <v>3.36</v>
      </c>
      <c r="F89" s="56">
        <f t="shared" si="3"/>
        <v>33.6</v>
      </c>
      <c r="G89" s="57">
        <f t="shared" si="4"/>
        <v>71.231999999999999</v>
      </c>
      <c r="H89" s="60">
        <f t="shared" si="5"/>
        <v>712.31999999999994</v>
      </c>
    </row>
    <row r="90" spans="1:8" s="59" customFormat="1" ht="25.5">
      <c r="A90" s="53" t="str">
        <f>IF((LEN('Copy paste to Here'!G94))&gt;5,((CONCATENATE('Copy paste to Here'!G94," &amp; ",'Copy paste to Here'!D94,"  &amp;  ",'Copy paste to Here'!E94))),"Empty Cell")</f>
        <v>PVD plated surgical steel hinged segment ring, 16g (1.2mm) &amp; Length: 12mm  &amp;  Color: Rose-gold</v>
      </c>
      <c r="B90" s="54" t="str">
        <f>'Copy paste to Here'!C94</f>
        <v>SEGHT16</v>
      </c>
      <c r="C90" s="54" t="s">
        <v>68</v>
      </c>
      <c r="D90" s="55">
        <f>Invoice!B94</f>
        <v>5</v>
      </c>
      <c r="E90" s="56">
        <f>'Shipping Invoice'!J94*$N$1</f>
        <v>3.36</v>
      </c>
      <c r="F90" s="56">
        <f t="shared" si="3"/>
        <v>16.8</v>
      </c>
      <c r="G90" s="57">
        <f t="shared" si="4"/>
        <v>71.231999999999999</v>
      </c>
      <c r="H90" s="60">
        <f t="shared" si="5"/>
        <v>356.15999999999997</v>
      </c>
    </row>
    <row r="91" spans="1:8" s="59" customFormat="1" ht="25.5">
      <c r="A91" s="53" t="str">
        <f>IF((LEN('Copy paste to Here'!G95))&gt;5,((CONCATENATE('Copy paste to Here'!G95," &amp; ",'Copy paste to Here'!D95,"  &amp;  ",'Copy paste to Here'!E95))),"Empty Cell")</f>
        <v>PVD plated surgical steel hinged segment ring, 16g (1.2mm) &amp; Length: 13mm  &amp;  Color: Gold</v>
      </c>
      <c r="B91" s="54" t="str">
        <f>'Copy paste to Here'!C95</f>
        <v>SEGHT16</v>
      </c>
      <c r="C91" s="54" t="s">
        <v>68</v>
      </c>
      <c r="D91" s="55">
        <f>Invoice!B95</f>
        <v>5</v>
      </c>
      <c r="E91" s="56">
        <f>'Shipping Invoice'!J95*$N$1</f>
        <v>3.36</v>
      </c>
      <c r="F91" s="56">
        <f t="shared" si="3"/>
        <v>16.8</v>
      </c>
      <c r="G91" s="57">
        <f t="shared" si="4"/>
        <v>71.231999999999999</v>
      </c>
      <c r="H91" s="60">
        <f t="shared" si="5"/>
        <v>356.15999999999997</v>
      </c>
    </row>
    <row r="92" spans="1:8" s="59" customFormat="1" ht="25.5">
      <c r="A92" s="53" t="str">
        <f>IF((LEN('Copy paste to Here'!G96))&gt;5,((CONCATENATE('Copy paste to Here'!G96," &amp; ",'Copy paste to Here'!D96,"  &amp;  ",'Copy paste to Here'!E96))),"Empty Cell")</f>
        <v>PVD plated surgical steel hinged segment ring, 20g (0.8mm) &amp; Length: 6mm  &amp;  Color: Blue</v>
      </c>
      <c r="B92" s="54" t="str">
        <f>'Copy paste to Here'!C96</f>
        <v>SEGHT20</v>
      </c>
      <c r="C92" s="54" t="s">
        <v>473</v>
      </c>
      <c r="D92" s="55">
        <f>Invoice!B96</f>
        <v>10</v>
      </c>
      <c r="E92" s="56">
        <f>'Shipping Invoice'!J96*$N$1</f>
        <v>3.88</v>
      </c>
      <c r="F92" s="56">
        <f t="shared" si="3"/>
        <v>38.799999999999997</v>
      </c>
      <c r="G92" s="57">
        <f t="shared" si="4"/>
        <v>82.256</v>
      </c>
      <c r="H92" s="60">
        <f t="shared" si="5"/>
        <v>822.56</v>
      </c>
    </row>
    <row r="93" spans="1:8" s="59" customFormat="1" ht="25.5">
      <c r="A93" s="53" t="str">
        <f>IF((LEN('Copy paste to Here'!G97))&gt;5,((CONCATENATE('Copy paste to Here'!G97," &amp; ",'Copy paste to Here'!D97,"  &amp;  ",'Copy paste to Here'!E97))),"Empty Cell")</f>
        <v>PVD plated surgical steel hinged segment ring, 20g (0.8mm) &amp; Length: 7mm  &amp;  Color: Blue</v>
      </c>
      <c r="B93" s="54" t="str">
        <f>'Copy paste to Here'!C97</f>
        <v>SEGHT20</v>
      </c>
      <c r="C93" s="54" t="s">
        <v>473</v>
      </c>
      <c r="D93" s="55">
        <f>Invoice!B97</f>
        <v>10</v>
      </c>
      <c r="E93" s="56">
        <f>'Shipping Invoice'!J97*$N$1</f>
        <v>3.88</v>
      </c>
      <c r="F93" s="56">
        <f t="shared" si="3"/>
        <v>38.799999999999997</v>
      </c>
      <c r="G93" s="57">
        <f t="shared" si="4"/>
        <v>82.256</v>
      </c>
      <c r="H93" s="60">
        <f t="shared" si="5"/>
        <v>822.56</v>
      </c>
    </row>
    <row r="94" spans="1:8" s="59" customFormat="1" ht="25.5">
      <c r="A94" s="53" t="str">
        <f>IF((LEN('Copy paste to Here'!G98))&gt;5,((CONCATENATE('Copy paste to Here'!G98," &amp; ",'Copy paste to Here'!D98,"  &amp;  ",'Copy paste to Here'!E98))),"Empty Cell")</f>
        <v>PVD plated surgical steel hinged segment ring, 20g (0.8mm) &amp; Length: 7mm  &amp;  Color: Gold</v>
      </c>
      <c r="B94" s="54" t="str">
        <f>'Copy paste to Here'!C98</f>
        <v>SEGHT20</v>
      </c>
      <c r="C94" s="54" t="s">
        <v>473</v>
      </c>
      <c r="D94" s="55">
        <f>Invoice!B98</f>
        <v>15</v>
      </c>
      <c r="E94" s="56">
        <f>'Shipping Invoice'!J98*$N$1</f>
        <v>3.88</v>
      </c>
      <c r="F94" s="56">
        <f t="shared" si="3"/>
        <v>58.199999999999996</v>
      </c>
      <c r="G94" s="57">
        <f t="shared" si="4"/>
        <v>82.256</v>
      </c>
      <c r="H94" s="60">
        <f t="shared" si="5"/>
        <v>1233.8399999999999</v>
      </c>
    </row>
    <row r="95" spans="1:8" s="59" customFormat="1" ht="25.5">
      <c r="A95" s="53" t="str">
        <f>IF((LEN('Copy paste to Here'!G99))&gt;5,((CONCATENATE('Copy paste to Here'!G99," &amp; ",'Copy paste to Here'!D99,"  &amp;  ",'Copy paste to Here'!E99))),"Empty Cell")</f>
        <v>PVD plated surgical steel hinged segment ring, 20g (0.8mm) &amp; Length: 7mm  &amp;  Color: Rose-gold</v>
      </c>
      <c r="B95" s="54" t="str">
        <f>'Copy paste to Here'!C99</f>
        <v>SEGHT20</v>
      </c>
      <c r="C95" s="54" t="s">
        <v>473</v>
      </c>
      <c r="D95" s="55">
        <f>Invoice!B99</f>
        <v>10</v>
      </c>
      <c r="E95" s="56">
        <f>'Shipping Invoice'!J99*$N$1</f>
        <v>3.88</v>
      </c>
      <c r="F95" s="56">
        <f t="shared" si="3"/>
        <v>38.799999999999997</v>
      </c>
      <c r="G95" s="57">
        <f t="shared" si="4"/>
        <v>82.256</v>
      </c>
      <c r="H95" s="60">
        <f t="shared" si="5"/>
        <v>822.56</v>
      </c>
    </row>
    <row r="96" spans="1:8" s="59" customFormat="1" ht="25.5">
      <c r="A96" s="53" t="str">
        <f>IF((LEN('Copy paste to Here'!G100))&gt;5,((CONCATENATE('Copy paste to Here'!G100," &amp; ",'Copy paste to Here'!D100,"  &amp;  ",'Copy paste to Here'!E100))),"Empty Cell")</f>
        <v>PVD plated surgical steel hinged segment ring, 20g (0.8mm) &amp; Length: 8mm  &amp;  Color: Rose-gold</v>
      </c>
      <c r="B96" s="54" t="str">
        <f>'Copy paste to Here'!C100</f>
        <v>SEGHT20</v>
      </c>
      <c r="C96" s="54" t="s">
        <v>473</v>
      </c>
      <c r="D96" s="55">
        <f>Invoice!B100</f>
        <v>10</v>
      </c>
      <c r="E96" s="56">
        <f>'Shipping Invoice'!J100*$N$1</f>
        <v>3.88</v>
      </c>
      <c r="F96" s="56">
        <f t="shared" si="3"/>
        <v>38.799999999999997</v>
      </c>
      <c r="G96" s="57">
        <f t="shared" si="4"/>
        <v>82.256</v>
      </c>
      <c r="H96" s="60">
        <f t="shared" si="5"/>
        <v>822.56</v>
      </c>
    </row>
    <row r="97" spans="1:8" s="59" customFormat="1" ht="25.5">
      <c r="A97" s="53" t="str">
        <f>IF((LEN('Copy paste to Here'!G101))&gt;5,((CONCATENATE('Copy paste to Here'!G101," &amp; ",'Copy paste to Here'!D101,"  &amp;  ",'Copy paste to Here'!E101))),"Empty Cell")</f>
        <v>PVD plated surgical steel hinged segment ring, 20g (0.8mm) &amp; Length: 9mm  &amp;  Color: Gold</v>
      </c>
      <c r="B97" s="54" t="str">
        <f>'Copy paste to Here'!C101</f>
        <v>SEGHT20</v>
      </c>
      <c r="C97" s="54" t="s">
        <v>473</v>
      </c>
      <c r="D97" s="55">
        <f>Invoice!B101</f>
        <v>20</v>
      </c>
      <c r="E97" s="56">
        <f>'Shipping Invoice'!J101*$N$1</f>
        <v>3.88</v>
      </c>
      <c r="F97" s="56">
        <f t="shared" si="3"/>
        <v>77.599999999999994</v>
      </c>
      <c r="G97" s="57">
        <f t="shared" si="4"/>
        <v>82.256</v>
      </c>
      <c r="H97" s="60">
        <f t="shared" si="5"/>
        <v>1645.12</v>
      </c>
    </row>
    <row r="98" spans="1:8" s="59" customFormat="1" ht="25.5">
      <c r="A98" s="53" t="str">
        <f>IF((LEN('Copy paste to Here'!G102))&gt;5,((CONCATENATE('Copy paste to Here'!G102," &amp; ",'Copy paste to Here'!D102,"  &amp;  ",'Copy paste to Here'!E102))),"Empty Cell")</f>
        <v>PVD plated surgical steel hinged segment ring, 20g (0.8mm) &amp; Length: 10mm  &amp;  Color: Rose-gold</v>
      </c>
      <c r="B98" s="54" t="str">
        <f>'Copy paste to Here'!C102</f>
        <v>SEGHT20</v>
      </c>
      <c r="C98" s="54" t="s">
        <v>473</v>
      </c>
      <c r="D98" s="55">
        <f>Invoice!B102</f>
        <v>10</v>
      </c>
      <c r="E98" s="56">
        <f>'Shipping Invoice'!J102*$N$1</f>
        <v>3.88</v>
      </c>
      <c r="F98" s="56">
        <f t="shared" si="3"/>
        <v>38.799999999999997</v>
      </c>
      <c r="G98" s="57">
        <f t="shared" si="4"/>
        <v>82.256</v>
      </c>
      <c r="H98" s="60">
        <f t="shared" si="5"/>
        <v>822.56</v>
      </c>
    </row>
    <row r="99" spans="1:8" s="59" customFormat="1" ht="25.5">
      <c r="A99" s="53" t="str">
        <f>IF((LEN('Copy paste to Here'!G103))&gt;5,((CONCATENATE('Copy paste to Here'!G103," &amp; ",'Copy paste to Here'!D103,"  &amp;  ",'Copy paste to Here'!E103))),"Empty Cell")</f>
        <v>PVD plated surgical steel hinged segment ring, 20g (0.8mm) &amp; Size: 8mm  &amp;  Color: Gold</v>
      </c>
      <c r="B99" s="54" t="str">
        <f>'Copy paste to Here'!C103</f>
        <v>SEGHT20</v>
      </c>
      <c r="C99" s="54" t="s">
        <v>473</v>
      </c>
      <c r="D99" s="55">
        <f>Invoice!B103</f>
        <v>20</v>
      </c>
      <c r="E99" s="56">
        <f>'Shipping Invoice'!J103*$N$1</f>
        <v>3.88</v>
      </c>
      <c r="F99" s="56">
        <f t="shared" si="3"/>
        <v>77.599999999999994</v>
      </c>
      <c r="G99" s="57">
        <f t="shared" si="4"/>
        <v>82.256</v>
      </c>
      <c r="H99" s="60">
        <f t="shared" si="5"/>
        <v>1645.12</v>
      </c>
    </row>
    <row r="100" spans="1:8" s="59" customFormat="1" ht="25.5">
      <c r="A100" s="53" t="str">
        <f>IF((LEN('Copy paste to Here'!G104))&gt;5,((CONCATENATE('Copy paste to Here'!G104," &amp; ",'Copy paste to Here'!D104,"  &amp;  ",'Copy paste to Here'!E104))),"Empty Cell")</f>
        <v>PVD plated surgical steel hinged segment ring, 20g (0.8mm) &amp; Size: 10mm  &amp;  Color: Gold</v>
      </c>
      <c r="B100" s="54" t="str">
        <f>'Copy paste to Here'!C104</f>
        <v>SEGHT20</v>
      </c>
      <c r="C100" s="54" t="s">
        <v>473</v>
      </c>
      <c r="D100" s="55">
        <f>Invoice!B104</f>
        <v>20</v>
      </c>
      <c r="E100" s="56">
        <f>'Shipping Invoice'!J104*$N$1</f>
        <v>3.88</v>
      </c>
      <c r="F100" s="56">
        <f t="shared" si="3"/>
        <v>77.599999999999994</v>
      </c>
      <c r="G100" s="57">
        <f t="shared" si="4"/>
        <v>82.256</v>
      </c>
      <c r="H100" s="60">
        <f t="shared" si="5"/>
        <v>1645.12</v>
      </c>
    </row>
    <row r="101" spans="1:8" s="59" customFormat="1" ht="36">
      <c r="A101" s="53" t="str">
        <f>IF((LEN('Copy paste to Here'!G105))&gt;5,((CONCATENATE('Copy paste to Here'!G105," &amp; ",'Copy paste to Here'!D105,"  &amp;  ",'Copy paste to Here'!E105))),"Empty Cell")</f>
        <v>High polished titanium G23 belly banana, 1.6mm (14g) with upper 5mm and lower 6mm bezel set jewel balls &amp; Crystal Color: Clear  &amp;  Length: 10mm</v>
      </c>
      <c r="B101" s="54" t="str">
        <f>'Copy paste to Here'!C105</f>
        <v>UBN2CS</v>
      </c>
      <c r="C101" s="54" t="s">
        <v>754</v>
      </c>
      <c r="D101" s="55">
        <f>Invoice!B105</f>
        <v>20</v>
      </c>
      <c r="E101" s="56">
        <f>'Shipping Invoice'!J105*$N$1</f>
        <v>3.8</v>
      </c>
      <c r="F101" s="56">
        <f t="shared" si="3"/>
        <v>76</v>
      </c>
      <c r="G101" s="57">
        <f t="shared" si="4"/>
        <v>80.559999999999988</v>
      </c>
      <c r="H101" s="60">
        <f t="shared" si="5"/>
        <v>1611.1999999999998</v>
      </c>
    </row>
    <row r="102" spans="1:8" s="59" customFormat="1" ht="36">
      <c r="A102" s="53" t="str">
        <f>IF((LEN('Copy paste to Here'!G106))&gt;5,((CONCATENATE('Copy paste to Here'!G106," &amp; ",'Copy paste to Here'!D106,"  &amp;  ",'Copy paste to Here'!E106))),"Empty Cell")</f>
        <v>High polished titanium G23 barbell, 1.6mm (14g) with two 5mm ferido glued plain color color multi crystal balls and resin cover &amp; Length: 12mm  &amp;  Crystal Color: Clear</v>
      </c>
      <c r="B102" s="54" t="str">
        <f>'Copy paste to Here'!C106</f>
        <v>UNPFR5</v>
      </c>
      <c r="C102" s="54" t="s">
        <v>756</v>
      </c>
      <c r="D102" s="55">
        <f>Invoice!B106</f>
        <v>4</v>
      </c>
      <c r="E102" s="56">
        <f>'Shipping Invoice'!J106*$N$1</f>
        <v>5.84</v>
      </c>
      <c r="F102" s="56">
        <f t="shared" si="3"/>
        <v>23.36</v>
      </c>
      <c r="G102" s="57">
        <f t="shared" si="4"/>
        <v>123.80799999999999</v>
      </c>
      <c r="H102" s="60">
        <f t="shared" si="5"/>
        <v>495.23199999999997</v>
      </c>
    </row>
    <row r="103" spans="1:8" s="59" customFormat="1" ht="36">
      <c r="A103" s="53" t="str">
        <f>IF((LEN('Copy paste to Here'!G107))&gt;5,((CONCATENATE('Copy paste to Here'!G107," &amp; ",'Copy paste to Here'!D107,"  &amp;  ",'Copy paste to Here'!E107))),"Empty Cell")</f>
        <v>High polished titanium G23 barbell, 1.6mm (14g) with two 5mm ferido glued plain color color multi crystal balls and resin cover &amp; Length: 14mm  &amp;  Crystal Color: Light Sapphire</v>
      </c>
      <c r="B103" s="54" t="str">
        <f>'Copy paste to Here'!C107</f>
        <v>UNPFR5</v>
      </c>
      <c r="C103" s="54" t="s">
        <v>756</v>
      </c>
      <c r="D103" s="55">
        <f>Invoice!B107</f>
        <v>4</v>
      </c>
      <c r="E103" s="56">
        <f>'Shipping Invoice'!J107*$N$1</f>
        <v>5.84</v>
      </c>
      <c r="F103" s="56">
        <f t="shared" si="3"/>
        <v>23.36</v>
      </c>
      <c r="G103" s="57">
        <f t="shared" si="4"/>
        <v>123.80799999999999</v>
      </c>
      <c r="H103" s="60">
        <f t="shared" si="5"/>
        <v>495.23199999999997</v>
      </c>
    </row>
    <row r="104" spans="1:8" s="59" customFormat="1" ht="24">
      <c r="A104" s="53" t="str">
        <f>IF((LEN('Copy paste to Here'!G108))&gt;5,((CONCATENATE('Copy paste to Here'!G108," &amp; ",'Copy paste to Here'!D108,"  &amp;  ",'Copy paste to Here'!E108))),"Empty Cell")</f>
        <v xml:space="preserve">Pack of 10 pcs. of 2.5mm high polished surgical steel balls with 1.2mm threading (16g) &amp;   &amp;  </v>
      </c>
      <c r="B104" s="54" t="str">
        <f>'Copy paste to Here'!C108</f>
        <v>XBAL25</v>
      </c>
      <c r="C104" s="54" t="s">
        <v>758</v>
      </c>
      <c r="D104" s="55">
        <f>Invoice!B108</f>
        <v>2</v>
      </c>
      <c r="E104" s="56">
        <f>'Shipping Invoice'!J108*$N$1</f>
        <v>1.1299999999999999</v>
      </c>
      <c r="F104" s="56">
        <f t="shared" si="3"/>
        <v>2.2599999999999998</v>
      </c>
      <c r="G104" s="57">
        <f t="shared" si="4"/>
        <v>23.955999999999996</v>
      </c>
      <c r="H104" s="60">
        <f t="shared" si="5"/>
        <v>47.911999999999992</v>
      </c>
    </row>
    <row r="105" spans="1:8" s="59" customFormat="1" ht="24">
      <c r="A105" s="53" t="str">
        <f>IF((LEN('Copy paste to Here'!G109))&gt;5,((CONCATENATE('Copy paste to Here'!G109," &amp; ",'Copy paste to Here'!D109,"  &amp;  ",'Copy paste to Here'!E109))),"Empty Cell")</f>
        <v xml:space="preserve">Pack of 10 pcs. of 3mm high polished surgical steel balls with 1.6mm threading (14g) &amp;   &amp;  </v>
      </c>
      <c r="B105" s="54" t="str">
        <f>'Copy paste to Here'!C109</f>
        <v>XBAL3G</v>
      </c>
      <c r="C105" s="54" t="s">
        <v>760</v>
      </c>
      <c r="D105" s="55">
        <f>Invoice!B109</f>
        <v>2</v>
      </c>
      <c r="E105" s="56">
        <f>'Shipping Invoice'!J109*$N$1</f>
        <v>1.07</v>
      </c>
      <c r="F105" s="56">
        <f t="shared" si="3"/>
        <v>2.14</v>
      </c>
      <c r="G105" s="57">
        <f t="shared" si="4"/>
        <v>22.684000000000001</v>
      </c>
      <c r="H105" s="60">
        <f t="shared" si="5"/>
        <v>45.368000000000002</v>
      </c>
    </row>
    <row r="106" spans="1:8" s="59" customFormat="1" ht="24">
      <c r="A106" s="53" t="str">
        <f>IF((LEN('Copy paste to Here'!G110))&gt;5,((CONCATENATE('Copy paste to Here'!G110," &amp; ",'Copy paste to Here'!D110,"  &amp;  ",'Copy paste to Here'!E110))),"Empty Cell")</f>
        <v xml:space="preserve">Pack of 10 pcs. of 4mm high polished surgical steel balls with 1.2mm threading (16g) &amp;   &amp;  </v>
      </c>
      <c r="B106" s="54" t="str">
        <f>'Copy paste to Here'!C110</f>
        <v>XBAL4S</v>
      </c>
      <c r="C106" s="54" t="s">
        <v>762</v>
      </c>
      <c r="D106" s="55">
        <f>Invoice!B110</f>
        <v>2</v>
      </c>
      <c r="E106" s="56">
        <f>'Shipping Invoice'!J110*$N$1</f>
        <v>1.25</v>
      </c>
      <c r="F106" s="56">
        <f t="shared" si="3"/>
        <v>2.5</v>
      </c>
      <c r="G106" s="57">
        <f t="shared" si="4"/>
        <v>26.5</v>
      </c>
      <c r="H106" s="60">
        <f t="shared" si="5"/>
        <v>53</v>
      </c>
    </row>
    <row r="107" spans="1:8" s="59" customFormat="1" ht="24">
      <c r="A107" s="53" t="str">
        <f>IF((LEN('Copy paste to Here'!G111))&gt;5,((CONCATENATE('Copy paste to Here'!G111," &amp; ",'Copy paste to Here'!D111,"  &amp;  ",'Copy paste to Here'!E111))),"Empty Cell")</f>
        <v xml:space="preserve">Pack of 10 pcs. of 2mm anodized surgical steel balls with threading 1.2mm (16g) &amp; Color: Gold  &amp;  </v>
      </c>
      <c r="B107" s="54" t="str">
        <f>'Copy paste to Here'!C111</f>
        <v>XBT2</v>
      </c>
      <c r="C107" s="54" t="s">
        <v>764</v>
      </c>
      <c r="D107" s="55">
        <f>Invoice!B111</f>
        <v>2</v>
      </c>
      <c r="E107" s="56">
        <f>'Shipping Invoice'!J111*$N$1</f>
        <v>3.9</v>
      </c>
      <c r="F107" s="56">
        <f t="shared" si="3"/>
        <v>7.8</v>
      </c>
      <c r="G107" s="57">
        <f t="shared" si="4"/>
        <v>82.679999999999993</v>
      </c>
      <c r="H107" s="60">
        <f t="shared" si="5"/>
        <v>165.35999999999999</v>
      </c>
    </row>
    <row r="108" spans="1:8" s="59" customFormat="1" ht="24">
      <c r="A108" s="53" t="str">
        <f>IF((LEN('Copy paste to Here'!G112))&gt;5,((CONCATENATE('Copy paste to Here'!G112," &amp; ",'Copy paste to Here'!D112,"  &amp;  ",'Copy paste to Here'!E112))),"Empty Cell")</f>
        <v xml:space="preserve">Pack of 10 pcs. of 2.5mm anodized surgical steel balls with threading 1.2mm (16g) &amp; Color: Gold  &amp;  </v>
      </c>
      <c r="B108" s="54" t="str">
        <f>'Copy paste to Here'!C112</f>
        <v>XBT25</v>
      </c>
      <c r="C108" s="54" t="s">
        <v>766</v>
      </c>
      <c r="D108" s="55">
        <f>Invoice!B112</f>
        <v>2</v>
      </c>
      <c r="E108" s="56">
        <f>'Shipping Invoice'!J112*$N$1</f>
        <v>3.36</v>
      </c>
      <c r="F108" s="56">
        <f t="shared" si="3"/>
        <v>6.72</v>
      </c>
      <c r="G108" s="57">
        <f t="shared" si="4"/>
        <v>71.231999999999999</v>
      </c>
      <c r="H108" s="60">
        <f t="shared" si="5"/>
        <v>142.464</v>
      </c>
    </row>
    <row r="109" spans="1:8" s="59" customFormat="1" ht="24">
      <c r="A109" s="53" t="str">
        <f>IF((LEN('Copy paste to Here'!G113))&gt;5,((CONCATENATE('Copy paste to Here'!G113," &amp; ",'Copy paste to Here'!D113,"  &amp;  ",'Copy paste to Here'!E113))),"Empty Cell")</f>
        <v xml:space="preserve">Pack of 10 pcs. of 3mm anodized surgical steel balls with threading 1.2mm (16g) &amp; Color: Gold  &amp;  </v>
      </c>
      <c r="B109" s="54" t="str">
        <f>'Copy paste to Here'!C113</f>
        <v>XBT3S</v>
      </c>
      <c r="C109" s="54" t="s">
        <v>768</v>
      </c>
      <c r="D109" s="55">
        <f>Invoice!B113</f>
        <v>2</v>
      </c>
      <c r="E109" s="56">
        <f>'Shipping Invoice'!J113*$N$1</f>
        <v>3.38</v>
      </c>
      <c r="F109" s="56">
        <f t="shared" si="3"/>
        <v>6.76</v>
      </c>
      <c r="G109" s="57">
        <f t="shared" si="4"/>
        <v>71.655999999999992</v>
      </c>
      <c r="H109" s="60">
        <f t="shared" si="5"/>
        <v>143.31199999999998</v>
      </c>
    </row>
    <row r="110" spans="1:8" s="59" customFormat="1" ht="24">
      <c r="A110" s="53" t="str">
        <f>IF((LEN('Copy paste to Here'!G114))&gt;5,((CONCATENATE('Copy paste to Here'!G114," &amp; ",'Copy paste to Here'!D114,"  &amp;  ",'Copy paste to Here'!E114))),"Empty Cell")</f>
        <v xml:space="preserve">Pack of 10 pcs. of 4mm high polished surgical steel cones - threading 1.2mm (16g) &amp;   &amp;  </v>
      </c>
      <c r="B110" s="54" t="str">
        <f>'Copy paste to Here'!C114</f>
        <v>XCN4S</v>
      </c>
      <c r="C110" s="54" t="s">
        <v>770</v>
      </c>
      <c r="D110" s="55">
        <f>Invoice!B114</f>
        <v>3</v>
      </c>
      <c r="E110" s="56">
        <f>'Shipping Invoice'!J114*$N$1</f>
        <v>1.0900000000000001</v>
      </c>
      <c r="F110" s="56">
        <f t="shared" si="3"/>
        <v>3.2700000000000005</v>
      </c>
      <c r="G110" s="57">
        <f t="shared" si="4"/>
        <v>23.108000000000001</v>
      </c>
      <c r="H110" s="60">
        <f t="shared" si="5"/>
        <v>69.323999999999998</v>
      </c>
    </row>
    <row r="111" spans="1:8" s="59" customFormat="1" ht="24">
      <c r="A111" s="53" t="str">
        <f>IF((LEN('Copy paste to Here'!G115))&gt;5,((CONCATENATE('Copy paste to Here'!G115," &amp; ",'Copy paste to Here'!D115,"  &amp;  ",'Copy paste to Here'!E115))),"Empty Cell")</f>
        <v xml:space="preserve">Pack of 10 pcs. of 3mm anodized surgical steel cones with threading 1.2mm (16g) &amp; Color: Black  &amp;  </v>
      </c>
      <c r="B111" s="54" t="str">
        <f>'Copy paste to Here'!C115</f>
        <v>XCNT3S</v>
      </c>
      <c r="C111" s="54" t="s">
        <v>772</v>
      </c>
      <c r="D111" s="55">
        <f>Invoice!B115</f>
        <v>1</v>
      </c>
      <c r="E111" s="56">
        <f>'Shipping Invoice'!J115*$N$1</f>
        <v>3.36</v>
      </c>
      <c r="F111" s="56">
        <f t="shared" si="3"/>
        <v>3.36</v>
      </c>
      <c r="G111" s="57">
        <f t="shared" si="4"/>
        <v>71.231999999999999</v>
      </c>
      <c r="H111" s="60">
        <f t="shared" si="5"/>
        <v>71.231999999999999</v>
      </c>
    </row>
    <row r="112" spans="1:8" s="59" customFormat="1" ht="24">
      <c r="A112" s="53" t="str">
        <f>IF((LEN('Copy paste to Here'!G116))&gt;5,((CONCATENATE('Copy paste to Here'!G116," &amp; ",'Copy paste to Here'!D116,"  &amp;  ",'Copy paste to Here'!E116))),"Empty Cell")</f>
        <v xml:space="preserve">Pack of 10 pcs. of 3mm anodized surgical steel cones with threading 1.2mm (16g) &amp; Color: Rainbow  &amp;  </v>
      </c>
      <c r="B112" s="54" t="str">
        <f>'Copy paste to Here'!C116</f>
        <v>XCNT3S</v>
      </c>
      <c r="C112" s="54" t="s">
        <v>772</v>
      </c>
      <c r="D112" s="55">
        <f>Invoice!B116</f>
        <v>1</v>
      </c>
      <c r="E112" s="56">
        <f>'Shipping Invoice'!J116*$N$1</f>
        <v>3.36</v>
      </c>
      <c r="F112" s="56">
        <f t="shared" si="3"/>
        <v>3.36</v>
      </c>
      <c r="G112" s="57">
        <f t="shared" si="4"/>
        <v>71.231999999999999</v>
      </c>
      <c r="H112" s="60">
        <f t="shared" si="5"/>
        <v>71.231999999999999</v>
      </c>
    </row>
    <row r="113" spans="1:8" s="59" customFormat="1" ht="24">
      <c r="A113" s="53" t="str">
        <f>IF((LEN('Copy paste to Here'!G117))&gt;5,((CONCATENATE('Copy paste to Here'!G117," &amp; ",'Copy paste to Here'!D117,"  &amp;  ",'Copy paste to Here'!E117))),"Empty Cell")</f>
        <v xml:space="preserve">Pack of 10 pcs. of 3mm anodized surgical steel cones with threading 1.2mm (16g) &amp; Color: Gold  &amp;  </v>
      </c>
      <c r="B113" s="54" t="str">
        <f>'Copy paste to Here'!C117</f>
        <v>XCNT3S</v>
      </c>
      <c r="C113" s="54" t="s">
        <v>772</v>
      </c>
      <c r="D113" s="55">
        <f>Invoice!B117</f>
        <v>2</v>
      </c>
      <c r="E113" s="56">
        <f>'Shipping Invoice'!J117*$N$1</f>
        <v>3.36</v>
      </c>
      <c r="F113" s="56">
        <f t="shared" si="3"/>
        <v>6.72</v>
      </c>
      <c r="G113" s="57">
        <f t="shared" si="4"/>
        <v>71.231999999999999</v>
      </c>
      <c r="H113" s="60">
        <f t="shared" si="5"/>
        <v>142.464</v>
      </c>
    </row>
    <row r="114" spans="1:8" s="59" customFormat="1" ht="24">
      <c r="A114" s="53" t="str">
        <f>IF((LEN('Copy paste to Here'!G118))&gt;5,((CONCATENATE('Copy paste to Here'!G118," &amp; ",'Copy paste to Here'!D118,"  &amp;  ",'Copy paste to Here'!E118))),"Empty Cell")</f>
        <v xml:space="preserve">Pack of 10 pcs. of 4mm anodized surgical steel cones with threading 1.6mm (14g) &amp; Color: Black  &amp;  </v>
      </c>
      <c r="B114" s="54" t="str">
        <f>'Copy paste to Here'!C118</f>
        <v>XCNT4G</v>
      </c>
      <c r="C114" s="54" t="s">
        <v>774</v>
      </c>
      <c r="D114" s="55">
        <f>Invoice!B118</f>
        <v>1</v>
      </c>
      <c r="E114" s="56">
        <f>'Shipping Invoice'!J118*$N$1</f>
        <v>3.4</v>
      </c>
      <c r="F114" s="56">
        <f t="shared" si="3"/>
        <v>3.4</v>
      </c>
      <c r="G114" s="57">
        <f t="shared" si="4"/>
        <v>72.08</v>
      </c>
      <c r="H114" s="60">
        <f t="shared" si="5"/>
        <v>72.08</v>
      </c>
    </row>
    <row r="115" spans="1:8" s="59" customFormat="1" ht="24">
      <c r="A115" s="53" t="str">
        <f>IF((LEN('Copy paste to Here'!G119))&gt;5,((CONCATENATE('Copy paste to Here'!G119," &amp; ",'Copy paste to Here'!D119,"  &amp;  ",'Copy paste to Here'!E119))),"Empty Cell")</f>
        <v xml:space="preserve">Pack of 10 pcs. of 4mm anodized surgical steel cones with threading 1.2mm (16g) &amp; Color: Black  &amp;  </v>
      </c>
      <c r="B115" s="54" t="str">
        <f>'Copy paste to Here'!C119</f>
        <v>XCNT4S</v>
      </c>
      <c r="C115" s="54" t="s">
        <v>776</v>
      </c>
      <c r="D115" s="55">
        <f>Invoice!B119</f>
        <v>1</v>
      </c>
      <c r="E115" s="56">
        <f>'Shipping Invoice'!J119*$N$1</f>
        <v>3.4</v>
      </c>
      <c r="F115" s="56">
        <f t="shared" si="3"/>
        <v>3.4</v>
      </c>
      <c r="G115" s="57">
        <f t="shared" si="4"/>
        <v>72.08</v>
      </c>
      <c r="H115" s="60">
        <f t="shared" si="5"/>
        <v>72.08</v>
      </c>
    </row>
    <row r="116" spans="1:8" s="59" customFormat="1" ht="24">
      <c r="A116" s="53" t="str">
        <f>IF((LEN('Copy paste to Here'!G120))&gt;5,((CONCATENATE('Copy paste to Here'!G120," &amp; ",'Copy paste to Here'!D120,"  &amp;  ",'Copy paste to Here'!E120))),"Empty Cell")</f>
        <v xml:space="preserve">Pack of 10 pcs. of 5mm anodized surgical steel cones with threading 1.6mm (14g) &amp; Color: Black  &amp;  </v>
      </c>
      <c r="B116" s="54" t="str">
        <f>'Copy paste to Here'!C120</f>
        <v>XCNT5G</v>
      </c>
      <c r="C116" s="54" t="s">
        <v>778</v>
      </c>
      <c r="D116" s="55">
        <f>Invoice!B120</f>
        <v>1</v>
      </c>
      <c r="E116" s="56">
        <f>'Shipping Invoice'!J120*$N$1</f>
        <v>4</v>
      </c>
      <c r="F116" s="56">
        <f t="shared" si="3"/>
        <v>4</v>
      </c>
      <c r="G116" s="57">
        <f t="shared" si="4"/>
        <v>84.8</v>
      </c>
      <c r="H116" s="60">
        <f t="shared" si="5"/>
        <v>84.8</v>
      </c>
    </row>
    <row r="117" spans="1:8" s="59" customFormat="1" ht="24">
      <c r="A117" s="53" t="str">
        <f>IF((LEN('Copy paste to Here'!G121))&gt;5,((CONCATENATE('Copy paste to Here'!G121," &amp; ",'Copy paste to Here'!D121,"  &amp;  ",'Copy paste to Here'!E121))),"Empty Cell")</f>
        <v xml:space="preserve">Pack of 10 pcs. of 5mm anodized surgical steel cones - threading, 16g (1.2mm) &amp; Color: Black  &amp;  </v>
      </c>
      <c r="B117" s="54" t="str">
        <f>'Copy paste to Here'!C121</f>
        <v>XCNT5S</v>
      </c>
      <c r="C117" s="54" t="s">
        <v>780</v>
      </c>
      <c r="D117" s="55">
        <f>Invoice!B121</f>
        <v>1</v>
      </c>
      <c r="E117" s="56">
        <f>'Shipping Invoice'!J121*$N$1</f>
        <v>4</v>
      </c>
      <c r="F117" s="56">
        <f t="shared" si="3"/>
        <v>4</v>
      </c>
      <c r="G117" s="57">
        <f t="shared" si="4"/>
        <v>84.8</v>
      </c>
      <c r="H117" s="60">
        <f t="shared" si="5"/>
        <v>84.8</v>
      </c>
    </row>
    <row r="118" spans="1:8" s="59" customFormat="1" ht="24">
      <c r="A118" s="53" t="str">
        <f>IF((LEN('Copy paste to Here'!G122))&gt;5,((CONCATENATE('Copy paste to Here'!G122," &amp; ",'Copy paste to Here'!D122,"  &amp;  ",'Copy paste to Here'!E122))),"Empty Cell")</f>
        <v xml:space="preserve">Pack of 10 pcs. of 2.5mm high polished surgical steel cones with threading 1.2mm (16g) &amp;   &amp;  </v>
      </c>
      <c r="B118" s="54" t="str">
        <f>'Copy paste to Here'!C122</f>
        <v>XCON25</v>
      </c>
      <c r="C118" s="54" t="s">
        <v>782</v>
      </c>
      <c r="D118" s="55">
        <f>Invoice!B122</f>
        <v>2</v>
      </c>
      <c r="E118" s="56">
        <f>'Shipping Invoice'!J122*$N$1</f>
        <v>1.1100000000000001</v>
      </c>
      <c r="F118" s="56">
        <f t="shared" si="3"/>
        <v>2.2200000000000002</v>
      </c>
      <c r="G118" s="57">
        <f t="shared" si="4"/>
        <v>23.532</v>
      </c>
      <c r="H118" s="60">
        <f t="shared" si="5"/>
        <v>47.064</v>
      </c>
    </row>
    <row r="119" spans="1:8" s="59" customFormat="1" ht="24">
      <c r="A119" s="53" t="str">
        <f>IF((LEN('Copy paste to Here'!G123))&gt;5,((CONCATENATE('Copy paste to Here'!G123," &amp; ",'Copy paste to Here'!D123,"  &amp;  ",'Copy paste to Here'!E123))),"Empty Cell")</f>
        <v xml:space="preserve">Pack of 10 pcs. of 3mm high polished surgical steel cones with threading 1.2mm (16g) &amp;   &amp;  </v>
      </c>
      <c r="B119" s="54" t="str">
        <f>'Copy paste to Here'!C123</f>
        <v>XCON3</v>
      </c>
      <c r="C119" s="54" t="s">
        <v>784</v>
      </c>
      <c r="D119" s="55">
        <f>Invoice!B123</f>
        <v>4</v>
      </c>
      <c r="E119" s="56">
        <f>'Shipping Invoice'!J123*$N$1</f>
        <v>1.04</v>
      </c>
      <c r="F119" s="56">
        <f t="shared" si="3"/>
        <v>4.16</v>
      </c>
      <c r="G119" s="57">
        <f t="shared" si="4"/>
        <v>22.047999999999998</v>
      </c>
      <c r="H119" s="60">
        <f t="shared" si="5"/>
        <v>88.191999999999993</v>
      </c>
    </row>
    <row r="120" spans="1:8" s="59" customFormat="1" ht="24">
      <c r="A120" s="53" t="str">
        <f>IF((LEN('Copy paste to Here'!G124))&gt;5,((CONCATENATE('Copy paste to Here'!G124," &amp; ",'Copy paste to Here'!D124,"  &amp;  ",'Copy paste to Here'!E124))),"Empty Cell")</f>
        <v xml:space="preserve">Pack of 10 pcs. of 4mm high polished surgical steel cones with threading 1.6mm (14g) &amp;   &amp;  </v>
      </c>
      <c r="B120" s="54" t="str">
        <f>'Copy paste to Here'!C124</f>
        <v>XCON4</v>
      </c>
      <c r="C120" s="54" t="s">
        <v>786</v>
      </c>
      <c r="D120" s="55">
        <f>Invoice!B124</f>
        <v>2</v>
      </c>
      <c r="E120" s="56">
        <f>'Shipping Invoice'!J124*$N$1</f>
        <v>1.0900000000000001</v>
      </c>
      <c r="F120" s="56">
        <f t="shared" si="3"/>
        <v>2.1800000000000002</v>
      </c>
      <c r="G120" s="57">
        <f t="shared" si="4"/>
        <v>23.108000000000001</v>
      </c>
      <c r="H120" s="60">
        <f t="shared" si="5"/>
        <v>46.216000000000001</v>
      </c>
    </row>
    <row r="121" spans="1:8" s="59" customFormat="1" ht="24">
      <c r="A121" s="53" t="str">
        <f>IF((LEN('Copy paste to Here'!G125))&gt;5,((CONCATENATE('Copy paste to Here'!G125," &amp; ",'Copy paste to Here'!D125,"  &amp;  ",'Copy paste to Here'!E125))),"Empty Cell")</f>
        <v xml:space="preserve">Pack of 10 pcs. of 3mm surgical steel half jewel balls with bezel set crystal with 1.2mm threading (16g) &amp; Crystal Color: Clear  &amp;  </v>
      </c>
      <c r="B121" s="54" t="str">
        <f>'Copy paste to Here'!C125</f>
        <v>XHJB3</v>
      </c>
      <c r="C121" s="54" t="s">
        <v>788</v>
      </c>
      <c r="D121" s="55">
        <f>Invoice!B125</f>
        <v>5</v>
      </c>
      <c r="E121" s="56">
        <f>'Shipping Invoice'!J125*$N$1</f>
        <v>6.41</v>
      </c>
      <c r="F121" s="56">
        <f t="shared" si="3"/>
        <v>32.049999999999997</v>
      </c>
      <c r="G121" s="57">
        <f t="shared" si="4"/>
        <v>135.892</v>
      </c>
      <c r="H121" s="60">
        <f t="shared" si="5"/>
        <v>679.46</v>
      </c>
    </row>
    <row r="122" spans="1:8" s="59" customFormat="1" ht="36">
      <c r="A122" s="53" t="str">
        <f>IF((LEN('Copy paste to Here'!G126))&gt;5,((CONCATENATE('Copy paste to Here'!G126," &amp; ",'Copy paste to Here'!D126,"  &amp;  ",'Copy paste to Here'!E126))),"Empty Cell")</f>
        <v xml:space="preserve">Pack of 10 pcs. of 3mm surgical steel half jewel balls with bezel set crystal with 1.2mm threading (16g) &amp; Crystal Color: Blue Zircon  &amp;  </v>
      </c>
      <c r="B122" s="54" t="str">
        <f>'Copy paste to Here'!C126</f>
        <v>XHJB3</v>
      </c>
      <c r="C122" s="54" t="s">
        <v>788</v>
      </c>
      <c r="D122" s="55">
        <f>Invoice!B126</f>
        <v>1</v>
      </c>
      <c r="E122" s="56">
        <f>'Shipping Invoice'!J126*$N$1</f>
        <v>6.41</v>
      </c>
      <c r="F122" s="56">
        <f t="shared" si="3"/>
        <v>6.41</v>
      </c>
      <c r="G122" s="57">
        <f t="shared" si="4"/>
        <v>135.892</v>
      </c>
      <c r="H122" s="60">
        <f t="shared" si="5"/>
        <v>135.892</v>
      </c>
    </row>
    <row r="123" spans="1:8" s="59" customFormat="1" ht="24">
      <c r="A123" s="53" t="str">
        <f>IF((LEN('Copy paste to Here'!G127))&gt;5,((CONCATENATE('Copy paste to Here'!G127," &amp; ",'Copy paste to Here'!D127,"  &amp;  ",'Copy paste to Here'!E127))),"Empty Cell")</f>
        <v xml:space="preserve">Pack of 10 pcs. of 3mm surgical steel half jewel balls with bezel set crystal with 1.2mm threading (16g) &amp; Crystal Color: Peridot  &amp;  </v>
      </c>
      <c r="B123" s="54" t="str">
        <f>'Copy paste to Here'!C127</f>
        <v>XHJB3</v>
      </c>
      <c r="C123" s="54" t="s">
        <v>788</v>
      </c>
      <c r="D123" s="55">
        <f>Invoice!B127</f>
        <v>1</v>
      </c>
      <c r="E123" s="56">
        <f>'Shipping Invoice'!J127*$N$1</f>
        <v>6.41</v>
      </c>
      <c r="F123" s="56">
        <f t="shared" si="3"/>
        <v>6.41</v>
      </c>
      <c r="G123" s="57">
        <f t="shared" si="4"/>
        <v>135.892</v>
      </c>
      <c r="H123" s="60">
        <f t="shared" si="5"/>
        <v>135.892</v>
      </c>
    </row>
    <row r="124" spans="1:8" s="59" customFormat="1" ht="24">
      <c r="A124" s="53" t="str">
        <f>IF((LEN('Copy paste to Here'!G128))&gt;5,((CONCATENATE('Copy paste to Here'!G128," &amp; ",'Copy paste to Here'!D128,"  &amp;  ",'Copy paste to Here'!E128))),"Empty Cell")</f>
        <v xml:space="preserve">Pack of 10 pcs. of surgical steel balls with tiny 2.5mm bezel set crystals with 1.2mm threading (16g) &amp; Crystal Color: Clear  &amp;  </v>
      </c>
      <c r="B124" s="54" t="str">
        <f>'Copy paste to Here'!C128</f>
        <v>XJB25</v>
      </c>
      <c r="C124" s="54" t="s">
        <v>790</v>
      </c>
      <c r="D124" s="55">
        <f>Invoice!B128</f>
        <v>2</v>
      </c>
      <c r="E124" s="56">
        <f>'Shipping Invoice'!J128*$N$1</f>
        <v>5.65</v>
      </c>
      <c r="F124" s="56">
        <f t="shared" si="3"/>
        <v>11.3</v>
      </c>
      <c r="G124" s="57">
        <f t="shared" si="4"/>
        <v>119.78</v>
      </c>
      <c r="H124" s="60">
        <f t="shared" si="5"/>
        <v>239.56</v>
      </c>
    </row>
    <row r="125" spans="1:8" s="59" customFormat="1" ht="36">
      <c r="A125" s="53" t="str">
        <f>IF((LEN('Copy paste to Here'!G129))&gt;5,((CONCATENATE('Copy paste to Here'!G129," &amp; ",'Copy paste to Here'!D129,"  &amp;  ",'Copy paste to Here'!E129))),"Empty Cell")</f>
        <v xml:space="preserve">Pack of 10 pcs. of 3mm high polished surgical steel balls with bezel set crystal and with 1.2mm (16g) threading &amp; Crystal Color: Clear  &amp;  </v>
      </c>
      <c r="B125" s="54" t="str">
        <f>'Copy paste to Here'!C129</f>
        <v>XJB3</v>
      </c>
      <c r="C125" s="54" t="s">
        <v>792</v>
      </c>
      <c r="D125" s="55">
        <f>Invoice!B129</f>
        <v>5</v>
      </c>
      <c r="E125" s="56">
        <f>'Shipping Invoice'!J129*$N$1</f>
        <v>4.16</v>
      </c>
      <c r="F125" s="56">
        <f t="shared" si="3"/>
        <v>20.8</v>
      </c>
      <c r="G125" s="57">
        <f t="shared" si="4"/>
        <v>88.191999999999993</v>
      </c>
      <c r="H125" s="60">
        <f t="shared" si="5"/>
        <v>440.96</v>
      </c>
    </row>
    <row r="126" spans="1:8" s="59" customFormat="1" ht="36">
      <c r="A126" s="53" t="str">
        <f>IF((LEN('Copy paste to Here'!G130))&gt;5,((CONCATENATE('Copy paste to Here'!G130," &amp; ",'Copy paste to Here'!D130,"  &amp;  ",'Copy paste to Here'!E130))),"Empty Cell")</f>
        <v xml:space="preserve">Pack of 10 pcs. of 5mm high polished surgical steel balls with bezel set crystal and with 1.6mm (14g) threading &amp; Crystal Color: Clear  &amp;  </v>
      </c>
      <c r="B126" s="54" t="str">
        <f>'Copy paste to Here'!C130</f>
        <v>XJB5</v>
      </c>
      <c r="C126" s="54" t="s">
        <v>794</v>
      </c>
      <c r="D126" s="55">
        <f>Invoice!B130</f>
        <v>3</v>
      </c>
      <c r="E126" s="56">
        <f>'Shipping Invoice'!J130*$N$1</f>
        <v>4.07</v>
      </c>
      <c r="F126" s="56">
        <f t="shared" si="3"/>
        <v>12.21</v>
      </c>
      <c r="G126" s="57">
        <f t="shared" si="4"/>
        <v>86.284000000000006</v>
      </c>
      <c r="H126" s="60">
        <f t="shared" si="5"/>
        <v>258.85200000000003</v>
      </c>
    </row>
    <row r="127" spans="1:8" s="59" customFormat="1" ht="36">
      <c r="A127" s="53" t="str">
        <f>IF((LEN('Copy paste to Here'!G131))&gt;5,((CONCATENATE('Copy paste to Here'!G131," &amp; ",'Copy paste to Here'!D131,"  &amp;  ",'Copy paste to Here'!E131))),"Empty Cell")</f>
        <v xml:space="preserve">Pack of 10 pcs. of 2.5 mm tiny anodized surgical steel balls with bezel set crystal and with 1.2mm threading (16g) &amp; Color: Gold Anodized w/ Clear crystal  &amp;  </v>
      </c>
      <c r="B127" s="54" t="str">
        <f>'Copy paste to Here'!C131</f>
        <v>XJBT25S</v>
      </c>
      <c r="C127" s="54" t="s">
        <v>796</v>
      </c>
      <c r="D127" s="55">
        <f>Invoice!B131</f>
        <v>5</v>
      </c>
      <c r="E127" s="56">
        <f>'Shipping Invoice'!J131*$N$1</f>
        <v>10.91</v>
      </c>
      <c r="F127" s="56">
        <f t="shared" si="3"/>
        <v>54.55</v>
      </c>
      <c r="G127" s="57">
        <f t="shared" si="4"/>
        <v>231.292</v>
      </c>
      <c r="H127" s="60">
        <f t="shared" si="5"/>
        <v>1156.46</v>
      </c>
    </row>
    <row r="128" spans="1:8" s="59" customFormat="1" ht="36">
      <c r="A128" s="53" t="str">
        <f>IF((LEN('Copy paste to Here'!G132))&gt;5,((CONCATENATE('Copy paste to Here'!G132," &amp; ",'Copy paste to Here'!D132,"  &amp;  ",'Copy paste to Here'!E132))),"Empty Cell")</f>
        <v xml:space="preserve">Pack of 10 pcs. of 3mm anodized surgical steel balls with bezel set crystal and with 1.2mm threading (16g) &amp; Color: Gold Anodized w/ Clear crystal  &amp;  </v>
      </c>
      <c r="B128" s="54" t="str">
        <f>'Copy paste to Here'!C132</f>
        <v>XJBT3S</v>
      </c>
      <c r="C128" s="54" t="s">
        <v>798</v>
      </c>
      <c r="D128" s="55">
        <f>Invoice!B132</f>
        <v>5</v>
      </c>
      <c r="E128" s="56">
        <f>'Shipping Invoice'!J132*$N$1</f>
        <v>9.17</v>
      </c>
      <c r="F128" s="56">
        <f t="shared" si="3"/>
        <v>45.85</v>
      </c>
      <c r="G128" s="57">
        <f t="shared" si="4"/>
        <v>194.404</v>
      </c>
      <c r="H128" s="60">
        <f t="shared" si="5"/>
        <v>972.02</v>
      </c>
    </row>
    <row r="129" spans="1:8" s="59" customFormat="1" ht="36">
      <c r="A129" s="53" t="str">
        <f>IF((LEN('Copy paste to Here'!G133))&gt;5,((CONCATENATE('Copy paste to Here'!G133," &amp; ",'Copy paste to Here'!D133,"  &amp;  ",'Copy paste to Here'!E133))),"Empty Cell")</f>
        <v xml:space="preserve">Pack of 10 pcs. of 3mm anodized surgical steel balls with bezel set crystal and with 1.2mm threading (16g) &amp; Color: Gold Anodized w/ AB crystal  &amp;  </v>
      </c>
      <c r="B129" s="54" t="str">
        <f>'Copy paste to Here'!C133</f>
        <v>XJBT3S</v>
      </c>
      <c r="C129" s="54" t="s">
        <v>798</v>
      </c>
      <c r="D129" s="55">
        <f>Invoice!B133</f>
        <v>1</v>
      </c>
      <c r="E129" s="56">
        <f>'Shipping Invoice'!J133*$N$1</f>
        <v>9.17</v>
      </c>
      <c r="F129" s="56">
        <f t="shared" si="3"/>
        <v>9.17</v>
      </c>
      <c r="G129" s="57">
        <f t="shared" si="4"/>
        <v>194.404</v>
      </c>
      <c r="H129" s="60">
        <f t="shared" si="5"/>
        <v>194.404</v>
      </c>
    </row>
    <row r="130" spans="1:8" s="59" customFormat="1" ht="36">
      <c r="A130" s="53" t="str">
        <f>IF((LEN('Copy paste to Here'!G134))&gt;5,((CONCATENATE('Copy paste to Here'!G134," &amp; ",'Copy paste to Here'!D134,"  &amp;  ",'Copy paste to Here'!E134))),"Empty Cell")</f>
        <v xml:space="preserve">Pack of 10 pcs. of 3mm anodized surgical steel balls with bezel set crystal and with 1.2mm threading (16g) &amp; Color: Gold Anodized w/ Aquamarine crystal  &amp;  </v>
      </c>
      <c r="B130" s="54" t="str">
        <f>'Copy paste to Here'!C134</f>
        <v>XJBT3S</v>
      </c>
      <c r="C130" s="54" t="s">
        <v>798</v>
      </c>
      <c r="D130" s="55">
        <f>Invoice!B134</f>
        <v>1</v>
      </c>
      <c r="E130" s="56">
        <f>'Shipping Invoice'!J134*$N$1</f>
        <v>9.17</v>
      </c>
      <c r="F130" s="56">
        <f t="shared" si="3"/>
        <v>9.17</v>
      </c>
      <c r="G130" s="57">
        <f t="shared" si="4"/>
        <v>194.404</v>
      </c>
      <c r="H130" s="60">
        <f t="shared" si="5"/>
        <v>194.404</v>
      </c>
    </row>
    <row r="131" spans="1:8" s="59" customFormat="1" ht="36">
      <c r="A131" s="53" t="str">
        <f>IF((LEN('Copy paste to Here'!G135))&gt;5,((CONCATENATE('Copy paste to Here'!G135," &amp; ",'Copy paste to Here'!D135,"  &amp;  ",'Copy paste to Here'!E135))),"Empty Cell")</f>
        <v xml:space="preserve">Pack of 10 pcs. of 3mm anodized surgical steel balls with bezel set crystal and with 1.2mm threading (16g) &amp; Color: Gold Anodized w/ L. Sapphire crystal  &amp;  </v>
      </c>
      <c r="B131" s="54" t="str">
        <f>'Copy paste to Here'!C135</f>
        <v>XJBT3S</v>
      </c>
      <c r="C131" s="54" t="s">
        <v>798</v>
      </c>
      <c r="D131" s="55">
        <f>Invoice!B135</f>
        <v>1</v>
      </c>
      <c r="E131" s="56">
        <f>'Shipping Invoice'!J135*$N$1</f>
        <v>9.17</v>
      </c>
      <c r="F131" s="56">
        <f t="shared" si="3"/>
        <v>9.17</v>
      </c>
      <c r="G131" s="57">
        <f t="shared" si="4"/>
        <v>194.404</v>
      </c>
      <c r="H131" s="60">
        <f t="shared" si="5"/>
        <v>194.404</v>
      </c>
    </row>
    <row r="132" spans="1:8" s="59" customFormat="1" ht="36">
      <c r="A132" s="53" t="str">
        <f>IF((LEN('Copy paste to Here'!G136))&gt;5,((CONCATENATE('Copy paste to Here'!G136," &amp; ",'Copy paste to Here'!D136,"  &amp;  ",'Copy paste to Here'!E136))),"Empty Cell")</f>
        <v xml:space="preserve">Pack of 10 pcs. of 3mm anodized surgical steel balls with bezel set crystal and with 1.2mm threading (16g) &amp; Color: Gold Anodized w/ L. Siam crystal  &amp;  </v>
      </c>
      <c r="B132" s="54" t="str">
        <f>'Copy paste to Here'!C136</f>
        <v>XJBT3S</v>
      </c>
      <c r="C132" s="54" t="s">
        <v>798</v>
      </c>
      <c r="D132" s="55">
        <f>Invoice!B136</f>
        <v>1</v>
      </c>
      <c r="E132" s="56">
        <f>'Shipping Invoice'!J136*$N$1</f>
        <v>9.17</v>
      </c>
      <c r="F132" s="56">
        <f t="shared" si="3"/>
        <v>9.17</v>
      </c>
      <c r="G132" s="57">
        <f t="shared" si="4"/>
        <v>194.404</v>
      </c>
      <c r="H132" s="60">
        <f t="shared" si="5"/>
        <v>194.404</v>
      </c>
    </row>
    <row r="133" spans="1:8" s="59" customFormat="1" ht="36">
      <c r="A133" s="53" t="str">
        <f>IF((LEN('Copy paste to Here'!G137))&gt;5,((CONCATENATE('Copy paste to Here'!G137," &amp; ",'Copy paste to Here'!D137,"  &amp;  ",'Copy paste to Here'!E137))),"Empty Cell")</f>
        <v xml:space="preserve">Pack of 10 pcs. of 3mm anodized surgical steel balls with bezel set crystal and with 1.2mm threading (16g) &amp; Color: Gold Anodized w/ Jet crystal  &amp;  </v>
      </c>
      <c r="B133" s="54" t="str">
        <f>'Copy paste to Here'!C137</f>
        <v>XJBT3S</v>
      </c>
      <c r="C133" s="54" t="s">
        <v>798</v>
      </c>
      <c r="D133" s="55">
        <f>Invoice!B137</f>
        <v>1</v>
      </c>
      <c r="E133" s="56">
        <f>'Shipping Invoice'!J137*$N$1</f>
        <v>9.17</v>
      </c>
      <c r="F133" s="56">
        <f t="shared" si="3"/>
        <v>9.17</v>
      </c>
      <c r="G133" s="57">
        <f t="shared" si="4"/>
        <v>194.404</v>
      </c>
      <c r="H133" s="60">
        <f t="shared" si="5"/>
        <v>194.404</v>
      </c>
    </row>
    <row r="134" spans="1:8" s="59" customFormat="1" ht="36">
      <c r="A134" s="53" t="str">
        <f>IF((LEN('Copy paste to Here'!G138))&gt;5,((CONCATENATE('Copy paste to Here'!G138," &amp; ",'Copy paste to Here'!D138,"  &amp;  ",'Copy paste to Here'!E138))),"Empty Cell")</f>
        <v xml:space="preserve">Pack of 10 pcs. of 3mm anodized surgical steel balls with bezel set crystal and with 1.2mm threading (16g) &amp; Color: Gold Anodized w/ Peridot crystal  &amp;  </v>
      </c>
      <c r="B134" s="54" t="str">
        <f>'Copy paste to Here'!C138</f>
        <v>XJBT3S</v>
      </c>
      <c r="C134" s="54" t="s">
        <v>798</v>
      </c>
      <c r="D134" s="55">
        <f>Invoice!B138</f>
        <v>1</v>
      </c>
      <c r="E134" s="56">
        <f>'Shipping Invoice'!J138*$N$1</f>
        <v>9.17</v>
      </c>
      <c r="F134" s="56">
        <f t="shared" si="3"/>
        <v>9.17</v>
      </c>
      <c r="G134" s="57">
        <f t="shared" si="4"/>
        <v>194.404</v>
      </c>
      <c r="H134" s="60">
        <f t="shared" si="5"/>
        <v>194.404</v>
      </c>
    </row>
    <row r="135" spans="1:8" s="59" customFormat="1" ht="36">
      <c r="A135" s="53" t="str">
        <f>IF((LEN('Copy paste to Here'!G139))&gt;5,((CONCATENATE('Copy paste to Here'!G139," &amp; ",'Copy paste to Here'!D139,"  &amp;  ",'Copy paste to Here'!E139))),"Empty Cell")</f>
        <v xml:space="preserve">Pack of 10 pcs. of 3mm anodized surgical steel balls with bezel set crystal and with 1.2mm threading (16g) &amp; Color: Gold Anodized w/ L. Amethyst crystal  &amp;  </v>
      </c>
      <c r="B135" s="54" t="str">
        <f>'Copy paste to Here'!C139</f>
        <v>XJBT3S</v>
      </c>
      <c r="C135" s="54" t="s">
        <v>798</v>
      </c>
      <c r="D135" s="55">
        <f>Invoice!B139</f>
        <v>1</v>
      </c>
      <c r="E135" s="56">
        <f>'Shipping Invoice'!J139*$N$1</f>
        <v>9.17</v>
      </c>
      <c r="F135" s="56">
        <f t="shared" si="3"/>
        <v>9.17</v>
      </c>
      <c r="G135" s="57">
        <f t="shared" si="4"/>
        <v>194.404</v>
      </c>
      <c r="H135" s="60">
        <f t="shared" si="5"/>
        <v>194.404</v>
      </c>
    </row>
    <row r="136" spans="1:8" s="59" customFormat="1" ht="36">
      <c r="A136" s="53" t="str">
        <f>IF((LEN('Copy paste to Here'!G140))&gt;5,((CONCATENATE('Copy paste to Here'!G140," &amp; ",'Copy paste to Here'!D140,"  &amp;  ",'Copy paste to Here'!E140))),"Empty Cell")</f>
        <v xml:space="preserve">Pack of 10 pcs. of 3mm anodized surgical steel balls with bezel set crystal and with 1.2mm threading (16g) &amp; Color: Gold Anodized w/ Sapphire crystal  &amp;  </v>
      </c>
      <c r="B136" s="54" t="str">
        <f>'Copy paste to Here'!C140</f>
        <v>XJBT3S</v>
      </c>
      <c r="C136" s="54" t="s">
        <v>798</v>
      </c>
      <c r="D136" s="55">
        <f>Invoice!B140</f>
        <v>1</v>
      </c>
      <c r="E136" s="56">
        <f>'Shipping Invoice'!J140*$N$1</f>
        <v>9.17</v>
      </c>
      <c r="F136" s="56">
        <f t="shared" si="3"/>
        <v>9.17</v>
      </c>
      <c r="G136" s="57">
        <f t="shared" si="4"/>
        <v>194.404</v>
      </c>
      <c r="H136" s="60">
        <f t="shared" si="5"/>
        <v>194.404</v>
      </c>
    </row>
    <row r="137" spans="1:8" s="59" customFormat="1" ht="36">
      <c r="A137" s="53" t="str">
        <f>IF((LEN('Copy paste to Here'!G141))&gt;5,((CONCATENATE('Copy paste to Here'!G141," &amp; ",'Copy paste to Here'!D141,"  &amp;  ",'Copy paste to Here'!E141))),"Empty Cell")</f>
        <v xml:space="preserve">Pack of 10 pcs. of 3mm anodized surgical steel balls with bezel set crystal and with 1.2mm threading (16g) &amp; Color: Gold Anodized w/ Blue zircon crystal  &amp;  </v>
      </c>
      <c r="B137" s="54" t="str">
        <f>'Copy paste to Here'!C141</f>
        <v>XJBT3S</v>
      </c>
      <c r="C137" s="54" t="s">
        <v>798</v>
      </c>
      <c r="D137" s="55">
        <f>Invoice!B141</f>
        <v>1</v>
      </c>
      <c r="E137" s="56">
        <f>'Shipping Invoice'!J141*$N$1</f>
        <v>9.17</v>
      </c>
      <c r="F137" s="56">
        <f t="shared" si="3"/>
        <v>9.17</v>
      </c>
      <c r="G137" s="57">
        <f t="shared" si="4"/>
        <v>194.404</v>
      </c>
      <c r="H137" s="60">
        <f t="shared" si="5"/>
        <v>194.404</v>
      </c>
    </row>
    <row r="138" spans="1:8" s="59" customFormat="1" ht="36">
      <c r="A138" s="53" t="str">
        <f>IF((LEN('Copy paste to Here'!G142))&gt;5,((CONCATENATE('Copy paste to Here'!G142," &amp; ",'Copy paste to Here'!D142,"  &amp;  ",'Copy paste to Here'!E142))),"Empty Cell")</f>
        <v xml:space="preserve">Pack of 10 pcs. of 3mm anodized surgical steel balls with bezel set crystal and with 1.2mm threading (16g) &amp; Color: Gold Anodized w/ Fuchsia crystal  &amp;  </v>
      </c>
      <c r="B138" s="54" t="str">
        <f>'Copy paste to Here'!C142</f>
        <v>XJBT3S</v>
      </c>
      <c r="C138" s="54" t="s">
        <v>798</v>
      </c>
      <c r="D138" s="55">
        <f>Invoice!B142</f>
        <v>1</v>
      </c>
      <c r="E138" s="56">
        <f>'Shipping Invoice'!J142*$N$1</f>
        <v>9.17</v>
      </c>
      <c r="F138" s="56">
        <f t="shared" si="3"/>
        <v>9.17</v>
      </c>
      <c r="G138" s="57">
        <f t="shared" si="4"/>
        <v>194.404</v>
      </c>
      <c r="H138" s="60">
        <f t="shared" si="5"/>
        <v>194.404</v>
      </c>
    </row>
    <row r="139" spans="1:8" s="59" customFormat="1" ht="36">
      <c r="A139" s="53" t="str">
        <f>IF((LEN('Copy paste to Here'!G143))&gt;5,((CONCATENATE('Copy paste to Here'!G143," &amp; ",'Copy paste to Here'!D143,"  &amp;  ",'Copy paste to Here'!E143))),"Empty Cell")</f>
        <v xml:space="preserve">Pack of 10 pcs. of 3mm anodized surgical steel balls with bezel set crystal and with 1.2mm threading (16g) &amp; Color: Gold Anodized w/ Emerald crystal  &amp;  </v>
      </c>
      <c r="B139" s="54" t="str">
        <f>'Copy paste to Here'!C143</f>
        <v>XJBT3S</v>
      </c>
      <c r="C139" s="54" t="s">
        <v>798</v>
      </c>
      <c r="D139" s="55">
        <f>Invoice!B143</f>
        <v>1</v>
      </c>
      <c r="E139" s="56">
        <f>'Shipping Invoice'!J143*$N$1</f>
        <v>9.17</v>
      </c>
      <c r="F139" s="56">
        <f t="shared" si="3"/>
        <v>9.17</v>
      </c>
      <c r="G139" s="57">
        <f t="shared" si="4"/>
        <v>194.404</v>
      </c>
      <c r="H139" s="60">
        <f t="shared" si="5"/>
        <v>194.404</v>
      </c>
    </row>
    <row r="140" spans="1:8" s="59" customFormat="1" ht="36">
      <c r="A140" s="53" t="str">
        <f>IF((LEN('Copy paste to Here'!G144))&gt;5,((CONCATENATE('Copy paste to Here'!G144," &amp; ",'Copy paste to Here'!D144,"  &amp;  ",'Copy paste to Here'!E144))),"Empty Cell")</f>
        <v xml:space="preserve">Pack of 10 pcs. of 4mm anodized surgical steel balls with bezel set crystal and with 1.2mm threading (16g) &amp; Color: Gold Anodized w/ Clear crystal  &amp;  </v>
      </c>
      <c r="B140" s="54" t="str">
        <f>'Copy paste to Here'!C144</f>
        <v>XJBT4S</v>
      </c>
      <c r="C140" s="54" t="s">
        <v>810</v>
      </c>
      <c r="D140" s="55">
        <f>Invoice!B144</f>
        <v>5</v>
      </c>
      <c r="E140" s="56">
        <f>'Shipping Invoice'!J144*$N$1</f>
        <v>9.2100000000000009</v>
      </c>
      <c r="F140" s="56">
        <f t="shared" si="3"/>
        <v>46.050000000000004</v>
      </c>
      <c r="G140" s="57">
        <f t="shared" si="4"/>
        <v>195.25200000000001</v>
      </c>
      <c r="H140" s="60">
        <f t="shared" si="5"/>
        <v>976.26</v>
      </c>
    </row>
    <row r="141" spans="1:8" s="59" customFormat="1" ht="25.5">
      <c r="A141" s="53" t="str">
        <f>IF((LEN('Copy paste to Here'!G145))&gt;5,((CONCATENATE('Copy paste to Here'!G145," &amp; ",'Copy paste to Here'!D145,"  &amp;  ",'Copy paste to Here'!E145))),"Empty Cell")</f>
        <v xml:space="preserve">Titanium G23 threadless labret post, 1.2mm (16g) with 4mm base plate / 10 pcs per pack &amp; Length: 7mm  &amp;  </v>
      </c>
      <c r="B141" s="54" t="str">
        <f>'Copy paste to Here'!C145</f>
        <v>XULBNOB16G</v>
      </c>
      <c r="C141" s="54" t="s">
        <v>812</v>
      </c>
      <c r="D141" s="55">
        <f>Invoice!B145</f>
        <v>5</v>
      </c>
      <c r="E141" s="56">
        <f>'Shipping Invoice'!J145*$N$1</f>
        <v>24.27</v>
      </c>
      <c r="F141" s="56">
        <f t="shared" si="3"/>
        <v>121.35</v>
      </c>
      <c r="G141" s="57">
        <f t="shared" si="4"/>
        <v>514.524</v>
      </c>
      <c r="H141" s="60">
        <f t="shared" si="5"/>
        <v>2572.62</v>
      </c>
    </row>
    <row r="142" spans="1:8" s="59" customFormat="1" ht="25.5">
      <c r="A142" s="53" t="str">
        <f>IF((LEN('Copy paste to Here'!G146))&gt;5,((CONCATENATE('Copy paste to Here'!G146," &amp; ",'Copy paste to Here'!D146,"  &amp;  ",'Copy paste to Here'!E146))),"Empty Cell")</f>
        <v xml:space="preserve">Titanium G23 threadless labret post, 1.2mm (16g) with 4mm base plate / 10 pcs per pack &amp; Length: 9mm  &amp;  </v>
      </c>
      <c r="B142" s="54" t="str">
        <f>'Copy paste to Here'!C146</f>
        <v>XULBNOB16G</v>
      </c>
      <c r="C142" s="54" t="s">
        <v>812</v>
      </c>
      <c r="D142" s="55">
        <f>Invoice!B146</f>
        <v>5</v>
      </c>
      <c r="E142" s="56">
        <f>'Shipping Invoice'!J146*$N$1</f>
        <v>24.27</v>
      </c>
      <c r="F142" s="56">
        <f t="shared" si="3"/>
        <v>121.35</v>
      </c>
      <c r="G142" s="57">
        <f t="shared" si="4"/>
        <v>514.524</v>
      </c>
      <c r="H142" s="60">
        <f t="shared" si="5"/>
        <v>2572.62</v>
      </c>
    </row>
    <row r="143" spans="1:8" s="59" customFormat="1" ht="25.5">
      <c r="A143" s="53" t="str">
        <f>IF((LEN('Copy paste to Here'!G147))&gt;5,((CONCATENATE('Copy paste to Here'!G147," &amp; ",'Copy paste to Here'!D147,"  &amp;  ",'Copy paste to Here'!E147))),"Empty Cell")</f>
        <v xml:space="preserve">Titanium G23 threadless labret post, 1.2mm (16g) with 4mm base plate / 10 pcs per pack &amp; Length: 10mm  &amp;  </v>
      </c>
      <c r="B143" s="54" t="str">
        <f>'Copy paste to Here'!C147</f>
        <v>XULBNOB16G</v>
      </c>
      <c r="C143" s="54" t="s">
        <v>812</v>
      </c>
      <c r="D143" s="55">
        <f>Invoice!B147</f>
        <v>5</v>
      </c>
      <c r="E143" s="56">
        <f>'Shipping Invoice'!J147*$N$1</f>
        <v>24.27</v>
      </c>
      <c r="F143" s="56">
        <f t="shared" si="3"/>
        <v>121.35</v>
      </c>
      <c r="G143" s="57">
        <f t="shared" si="4"/>
        <v>514.524</v>
      </c>
      <c r="H143" s="60">
        <f t="shared" si="5"/>
        <v>2572.62</v>
      </c>
    </row>
    <row r="144" spans="1:8" s="59" customFormat="1" ht="25.5">
      <c r="A144" s="53" t="str">
        <f>IF((LEN('Copy paste to Here'!G148))&gt;5,((CONCATENATE('Copy paste to Here'!G148," &amp; ",'Copy paste to Here'!D148,"  &amp;  ",'Copy paste to Here'!E148))),"Empty Cell")</f>
        <v xml:space="preserve">Titanium G23 threadless labret post, 1mm (18g) with 2.5mm base plate / 10 pcs per pack &amp; Length: 6mm  &amp;  </v>
      </c>
      <c r="B144" s="54" t="str">
        <f>'Copy paste to Here'!C148</f>
        <v>XULBNOS18G</v>
      </c>
      <c r="C144" s="54" t="s">
        <v>814</v>
      </c>
      <c r="D144" s="55">
        <f>Invoice!B148</f>
        <v>3</v>
      </c>
      <c r="E144" s="56">
        <f>'Shipping Invoice'!J148*$N$1</f>
        <v>24.27</v>
      </c>
      <c r="F144" s="56">
        <f t="shared" si="3"/>
        <v>72.81</v>
      </c>
      <c r="G144" s="57">
        <f t="shared" si="4"/>
        <v>514.524</v>
      </c>
      <c r="H144" s="60">
        <f t="shared" si="5"/>
        <v>1543.5720000000001</v>
      </c>
    </row>
    <row r="145" spans="1:8" s="59" customFormat="1" ht="25.5">
      <c r="A145" s="53" t="str">
        <f>IF((LEN('Copy paste to Here'!G149))&gt;5,((CONCATENATE('Copy paste to Here'!G149," &amp; ",'Copy paste to Here'!D149,"  &amp;  ",'Copy paste to Here'!E149))),"Empty Cell")</f>
        <v xml:space="preserve">Titanium G23 threadless labret post, 1mm (18g) with 2.5mm base plate / 10 pcs per pack &amp; Length: 8mm  &amp;  </v>
      </c>
      <c r="B145" s="54" t="str">
        <f>'Copy paste to Here'!C149</f>
        <v>XULBNOS18G</v>
      </c>
      <c r="C145" s="54" t="s">
        <v>814</v>
      </c>
      <c r="D145" s="55">
        <f>Invoice!B149</f>
        <v>3</v>
      </c>
      <c r="E145" s="56">
        <f>'Shipping Invoice'!J149*$N$1</f>
        <v>24.27</v>
      </c>
      <c r="F145" s="56">
        <f t="shared" si="3"/>
        <v>72.81</v>
      </c>
      <c r="G145" s="57">
        <f t="shared" si="4"/>
        <v>514.524</v>
      </c>
      <c r="H145" s="60">
        <f t="shared" si="5"/>
        <v>1543.5720000000001</v>
      </c>
    </row>
    <row r="146" spans="1:8" s="59" customFormat="1" ht="25.5">
      <c r="A146" s="53" t="str">
        <f>IF((LEN('Copy paste to Here'!G150))&gt;5,((CONCATENATE('Copy paste to Here'!G150," &amp; ",'Copy paste to Here'!D150,"  &amp;  ",'Copy paste to Here'!E150))),"Empty Cell")</f>
        <v xml:space="preserve">Titanium G23 threadless labret post, 1mm (18g) with 2.5mm base plate / 10 pcs per pack &amp; Length: 9mm  &amp;  </v>
      </c>
      <c r="B146" s="54" t="str">
        <f>'Copy paste to Here'!C150</f>
        <v>XULBNOS18G</v>
      </c>
      <c r="C146" s="54" t="s">
        <v>814</v>
      </c>
      <c r="D146" s="55">
        <f>Invoice!B150</f>
        <v>3</v>
      </c>
      <c r="E146" s="56">
        <f>'Shipping Invoice'!J150*$N$1</f>
        <v>24.27</v>
      </c>
      <c r="F146" s="56">
        <f t="shared" si="3"/>
        <v>72.81</v>
      </c>
      <c r="G146" s="57">
        <f t="shared" si="4"/>
        <v>514.524</v>
      </c>
      <c r="H146" s="60">
        <f t="shared" si="5"/>
        <v>1543.5720000000001</v>
      </c>
    </row>
    <row r="147" spans="1:8" s="59" customFormat="1" ht="25.5">
      <c r="A147" s="53" t="str">
        <f>IF((LEN('Copy paste to Here'!G151))&gt;5,((CONCATENATE('Copy paste to Here'!G151," &amp; ",'Copy paste to Here'!D151,"  &amp;  ",'Copy paste to Here'!E151))),"Empty Cell")</f>
        <v xml:space="preserve">Titanium G23 threadless labret post, 1mm (18g) with 2.5mm base plate / 10 pcs per pack &amp; Length: 10mm  &amp;  </v>
      </c>
      <c r="B147" s="54" t="str">
        <f>'Copy paste to Here'!C151</f>
        <v>XULBNOS18G</v>
      </c>
      <c r="C147" s="54" t="s">
        <v>814</v>
      </c>
      <c r="D147" s="55">
        <f>Invoice!B151</f>
        <v>3</v>
      </c>
      <c r="E147" s="56">
        <f>'Shipping Invoice'!J151*$N$1</f>
        <v>24.27</v>
      </c>
      <c r="F147" s="56">
        <f t="shared" ref="F147:F156" si="6">D147*E147</f>
        <v>72.81</v>
      </c>
      <c r="G147" s="57">
        <f t="shared" ref="G147:G210" si="7">E147*$E$14</f>
        <v>514.524</v>
      </c>
      <c r="H147" s="60">
        <f t="shared" ref="H147:H210" si="8">D147*G147</f>
        <v>1543.5720000000001</v>
      </c>
    </row>
    <row r="148" spans="1:8" s="59" customFormat="1" ht="24">
      <c r="A148" s="53" t="str">
        <f>IF((LEN('Copy paste to Here'!G152))&gt;5,((CONCATENATE('Copy paste to Here'!G152," &amp; ",'Copy paste to Here'!D152,"  &amp;  ",'Copy paste to Here'!E152))),"Empty Cell")</f>
        <v xml:space="preserve">Set of 10 pcs. of 3mm acrylic UV balls with 16g (1.2mm) threading &amp; Color: Clear  &amp;  </v>
      </c>
      <c r="B148" s="54" t="str">
        <f>'Copy paste to Here'!C152</f>
        <v>XUVB3</v>
      </c>
      <c r="C148" s="54" t="s">
        <v>816</v>
      </c>
      <c r="D148" s="55">
        <f>Invoice!B152</f>
        <v>3</v>
      </c>
      <c r="E148" s="56">
        <f>'Shipping Invoice'!J152*$N$1</f>
        <v>1.1100000000000001</v>
      </c>
      <c r="F148" s="56">
        <f t="shared" si="6"/>
        <v>3.33</v>
      </c>
      <c r="G148" s="57">
        <f t="shared" si="7"/>
        <v>23.532</v>
      </c>
      <c r="H148" s="60">
        <f t="shared" si="8"/>
        <v>70.596000000000004</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175</v>
      </c>
      <c r="B1000" s="72"/>
      <c r="C1000" s="72"/>
      <c r="D1000" s="73"/>
      <c r="E1000" s="56"/>
      <c r="F1000" s="56">
        <f>SUM(F18:F999)</f>
        <v>3735.0100000000011</v>
      </c>
      <c r="G1000" s="57"/>
      <c r="H1000" s="58">
        <f t="shared" ref="H1000:H1008" si="49">F1000*$E$14</f>
        <v>79182.212000000014</v>
      </c>
    </row>
    <row r="1001" spans="1:8" s="59" customFormat="1">
      <c r="A1001" s="53" t="str">
        <f>Invoice!I154</f>
        <v>40% Discount as per Platinum Membership:</v>
      </c>
      <c r="B1001" s="72"/>
      <c r="C1001" s="72"/>
      <c r="D1001" s="73"/>
      <c r="E1001" s="64"/>
      <c r="F1001" s="56">
        <f>Invoice!J154</f>
        <v>-1494.0040000000006</v>
      </c>
      <c r="G1001" s="57"/>
      <c r="H1001" s="58">
        <f t="shared" si="49"/>
        <v>-31672.884800000011</v>
      </c>
    </row>
    <row r="1002" spans="1:8" s="59" customFormat="1">
      <c r="A1002" s="53" t="str">
        <f>Invoice!I155</f>
        <v>Free Shipping to Sweden via DHL as per Platinum Membership:</v>
      </c>
      <c r="B1002" s="72"/>
      <c r="C1002" s="72"/>
      <c r="D1002" s="73"/>
      <c r="E1002" s="64"/>
      <c r="F1002" s="56">
        <f>Invoice!J155</f>
        <v>0</v>
      </c>
      <c r="G1002" s="57"/>
      <c r="H1002" s="58"/>
    </row>
    <row r="1003" spans="1:8" s="59" customFormat="1" hidden="1" outlineLevel="1">
      <c r="A1003" s="53" t="str">
        <f>'[2]Copy paste to Here'!T3</f>
        <v>DISCOUNT</v>
      </c>
      <c r="B1003" s="72"/>
      <c r="C1003" s="72"/>
      <c r="D1003" s="73"/>
      <c r="E1003" s="64"/>
      <c r="F1003" s="56">
        <f>Invoice!J155</f>
        <v>0</v>
      </c>
      <c r="G1003" s="57"/>
      <c r="H1003" s="58">
        <f t="shared" si="49"/>
        <v>0</v>
      </c>
    </row>
    <row r="1004" spans="1:8" s="59" customFormat="1" collapsed="1">
      <c r="A1004" s="53" t="str">
        <f>'[2]Copy paste to Here'!T4</f>
        <v>Total:</v>
      </c>
      <c r="B1004" s="72"/>
      <c r="C1004" s="72"/>
      <c r="D1004" s="73"/>
      <c r="E1004" s="64"/>
      <c r="F1004" s="56">
        <f>SUM(F1000:F1003)</f>
        <v>2241.0060000000003</v>
      </c>
      <c r="G1004" s="57"/>
      <c r="H1004" s="58">
        <f t="shared" si="49"/>
        <v>47509.327200000007</v>
      </c>
    </row>
    <row r="1005" spans="1:8" s="59" customFormat="1" hidden="1">
      <c r="A1005" s="53">
        <f>'[2]Copy paste to Here'!T5</f>
        <v>0</v>
      </c>
      <c r="B1005" s="72"/>
      <c r="C1005" s="72"/>
      <c r="D1005" s="73"/>
      <c r="E1005" s="64"/>
      <c r="F1005" s="56">
        <f>'[2]Copy paste to Here'!U5</f>
        <v>0</v>
      </c>
      <c r="G1005" s="57"/>
      <c r="H1005" s="58">
        <f t="shared" si="49"/>
        <v>0</v>
      </c>
    </row>
    <row r="1006" spans="1:8" s="59" customFormat="1" hidden="1">
      <c r="A1006" s="53">
        <f>'[2]Copy paste to Here'!T6</f>
        <v>0</v>
      </c>
      <c r="B1006" s="72"/>
      <c r="C1006" s="72"/>
      <c r="D1006" s="73"/>
      <c r="E1006" s="64"/>
      <c r="F1006" s="56"/>
      <c r="G1006" s="57"/>
      <c r="H1006" s="58">
        <f t="shared" si="49"/>
        <v>0</v>
      </c>
    </row>
    <row r="1007" spans="1:8" s="59" customFormat="1" hidden="1">
      <c r="A1007" s="53">
        <f>'[2]Copy paste to Here'!T7</f>
        <v>0</v>
      </c>
      <c r="B1007" s="72"/>
      <c r="C1007" s="72"/>
      <c r="D1007" s="73"/>
      <c r="E1007" s="64"/>
      <c r="F1007" s="64"/>
      <c r="G1007" s="57"/>
      <c r="H1007" s="58">
        <f t="shared" si="49"/>
        <v>0</v>
      </c>
    </row>
    <row r="1008" spans="1:8" s="59" customFormat="1" hidden="1">
      <c r="A1008" s="53">
        <f>'[2]Copy paste to Here'!T8</f>
        <v>0</v>
      </c>
      <c r="B1008" s="72"/>
      <c r="C1008" s="72"/>
      <c r="D1008" s="73"/>
      <c r="E1008" s="64"/>
      <c r="F1008" s="64"/>
      <c r="G1008" s="65"/>
      <c r="H1008" s="58">
        <f t="shared" si="49"/>
        <v>0</v>
      </c>
    </row>
    <row r="1009" spans="1:8" s="59" customFormat="1" ht="13.5" thickBot="1">
      <c r="A1009" s="74"/>
      <c r="B1009" s="75"/>
      <c r="C1009" s="75"/>
      <c r="D1009" s="76"/>
      <c r="E1009" s="77"/>
      <c r="F1009" s="77"/>
      <c r="G1009" s="78"/>
      <c r="H1009" s="79"/>
    </row>
    <row r="1010" spans="1:8" s="18" customFormat="1">
      <c r="E1010" s="18" t="s">
        <v>176</v>
      </c>
      <c r="H1010" s="80">
        <f>(SUM(H18:H999))</f>
        <v>79182.212000000043</v>
      </c>
    </row>
    <row r="1011" spans="1:8" s="18" customFormat="1">
      <c r="A1011" s="19"/>
      <c r="E1011" s="18" t="s">
        <v>177</v>
      </c>
      <c r="H1011" s="81">
        <f>(SUMIF($A$1000:$A$1009,"Total:",$H$1000:$H$1009))</f>
        <v>47509.327200000007</v>
      </c>
    </row>
    <row r="1012" spans="1:8" s="18" customFormat="1">
      <c r="E1012" s="18" t="s">
        <v>178</v>
      </c>
      <c r="H1012" s="82">
        <f>H1014-H1013</f>
        <v>44401.240000000005</v>
      </c>
    </row>
    <row r="1013" spans="1:8" s="18" customFormat="1">
      <c r="E1013" s="18" t="s">
        <v>179</v>
      </c>
      <c r="H1013" s="82">
        <f>ROUND((H1014*7)/107,2)</f>
        <v>3108.09</v>
      </c>
    </row>
    <row r="1014" spans="1:8" s="18" customFormat="1">
      <c r="E1014" s="19" t="s">
        <v>180</v>
      </c>
      <c r="H1014" s="83">
        <f>ROUND((SUMIF($A$1000:$A$1009,"Total:",$H$1000:$H$1009)),2)</f>
        <v>47509.33</v>
      </c>
    </row>
    <row r="1015" spans="1:8" s="18" customFormat="1"/>
    <row r="1016" spans="1:8" s="18" customFormat="1" ht="8.4499999999999993" customHeight="1"/>
    <row r="1017" spans="1:8" s="18" customFormat="1" ht="11.25" customHeight="1"/>
    <row r="1018" spans="1:8" s="18" customFormat="1" ht="8.4499999999999993" customHeight="1"/>
    <row r="1019" spans="1:8" s="18" customFormat="1"/>
    <row r="1020" spans="1:8" s="18" customFormat="1" ht="10.5" customHeight="1">
      <c r="A1020" s="19"/>
    </row>
    <row r="1021" spans="1:8" s="18" customFormat="1" ht="9" customHeight="1"/>
    <row r="1022" spans="1:8" s="18" customFormat="1" ht="13.7" customHeight="1">
      <c r="A1022" s="19"/>
    </row>
    <row r="1023" spans="1:8" s="18" customFormat="1" ht="9.75" customHeight="1">
      <c r="A1023" s="84"/>
    </row>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c r="A1348" s="85"/>
      <c r="B1348" s="85"/>
      <c r="C1348" s="85"/>
      <c r="D1348" s="85"/>
      <c r="E1348" s="85"/>
      <c r="F1348" s="85"/>
      <c r="G1348" s="85"/>
      <c r="H1348" s="85"/>
    </row>
    <row r="1349" spans="1:8" s="18" customFormat="1" ht="13.5" customHeight="1">
      <c r="A1349" s="85"/>
      <c r="B1349" s="85"/>
      <c r="C1349" s="85"/>
      <c r="D1349" s="85"/>
      <c r="E1349" s="85"/>
      <c r="F1349" s="85"/>
      <c r="G1349" s="85"/>
      <c r="H1349" s="85"/>
    </row>
    <row r="1350" spans="1:8" s="18" customFormat="1">
      <c r="A1350" s="85"/>
      <c r="B1350" s="85"/>
      <c r="C1350" s="85"/>
      <c r="D1350" s="85"/>
      <c r="E1350" s="85"/>
      <c r="F1350" s="85"/>
      <c r="G1350" s="85"/>
      <c r="H1350" s="85"/>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1"/>
  <sheetViews>
    <sheetView workbookViewId="0">
      <selection activeCell="A5" sqref="A5"/>
    </sheetView>
  </sheetViews>
  <sheetFormatPr defaultRowHeight="15"/>
  <sheetData>
    <row r="1" spans="1:1">
      <c r="A1" s="2" t="s">
        <v>100</v>
      </c>
    </row>
    <row r="2" spans="1:1">
      <c r="A2" s="2" t="s">
        <v>100</v>
      </c>
    </row>
    <row r="3" spans="1:1">
      <c r="A3" s="2" t="s">
        <v>100</v>
      </c>
    </row>
    <row r="4" spans="1:1">
      <c r="A4" s="2" t="s">
        <v>100</v>
      </c>
    </row>
    <row r="5" spans="1:1">
      <c r="A5" s="2" t="s">
        <v>100</v>
      </c>
    </row>
    <row r="6" spans="1:1">
      <c r="A6" s="2" t="s">
        <v>100</v>
      </c>
    </row>
    <row r="7" spans="1:1">
      <c r="A7" s="2" t="s">
        <v>100</v>
      </c>
    </row>
    <row r="8" spans="1:1">
      <c r="A8" s="2" t="s">
        <v>100</v>
      </c>
    </row>
    <row r="9" spans="1:1">
      <c r="A9" s="2" t="s">
        <v>100</v>
      </c>
    </row>
    <row r="10" spans="1:1">
      <c r="A10" s="2" t="s">
        <v>720</v>
      </c>
    </row>
    <row r="11" spans="1:1">
      <c r="A11" s="2" t="s">
        <v>720</v>
      </c>
    </row>
    <row r="12" spans="1:1">
      <c r="A12" s="2" t="s">
        <v>720</v>
      </c>
    </row>
    <row r="13" spans="1:1">
      <c r="A13" s="2" t="s">
        <v>720</v>
      </c>
    </row>
    <row r="14" spans="1:1">
      <c r="A14" s="2" t="s">
        <v>722</v>
      </c>
    </row>
    <row r="15" spans="1:1">
      <c r="A15" s="2" t="s">
        <v>722</v>
      </c>
    </row>
    <row r="16" spans="1:1">
      <c r="A16" s="2" t="s">
        <v>724</v>
      </c>
    </row>
    <row r="17" spans="1:1">
      <c r="A17" s="2" t="s">
        <v>724</v>
      </c>
    </row>
    <row r="18" spans="1:1">
      <c r="A18" s="2" t="s">
        <v>724</v>
      </c>
    </row>
    <row r="19" spans="1:1">
      <c r="A19" s="2" t="s">
        <v>724</v>
      </c>
    </row>
    <row r="20" spans="1:1">
      <c r="A20" s="2" t="s">
        <v>726</v>
      </c>
    </row>
    <row r="21" spans="1:1">
      <c r="A21" s="2" t="s">
        <v>726</v>
      </c>
    </row>
    <row r="22" spans="1:1">
      <c r="A22" s="2" t="s">
        <v>729</v>
      </c>
    </row>
    <row r="23" spans="1:1">
      <c r="A23" s="2" t="s">
        <v>662</v>
      </c>
    </row>
    <row r="24" spans="1:1">
      <c r="A24" s="2" t="s">
        <v>662</v>
      </c>
    </row>
    <row r="25" spans="1:1">
      <c r="A25" s="2" t="s">
        <v>662</v>
      </c>
    </row>
    <row r="26" spans="1:1">
      <c r="A26" s="2" t="s">
        <v>662</v>
      </c>
    </row>
    <row r="27" spans="1:1">
      <c r="A27" s="2" t="s">
        <v>662</v>
      </c>
    </row>
    <row r="28" spans="1:1">
      <c r="A28" s="2" t="s">
        <v>662</v>
      </c>
    </row>
    <row r="29" spans="1:1">
      <c r="A29" s="2" t="s">
        <v>662</v>
      </c>
    </row>
    <row r="30" spans="1:1">
      <c r="A30" s="2" t="s">
        <v>662</v>
      </c>
    </row>
    <row r="31" spans="1:1">
      <c r="A31" s="2" t="s">
        <v>662</v>
      </c>
    </row>
    <row r="32" spans="1:1">
      <c r="A32" s="2" t="s">
        <v>662</v>
      </c>
    </row>
    <row r="33" spans="1:1">
      <c r="A33" s="2" t="s">
        <v>662</v>
      </c>
    </row>
    <row r="34" spans="1:1">
      <c r="A34" s="2" t="s">
        <v>662</v>
      </c>
    </row>
    <row r="35" spans="1:1">
      <c r="A35" s="2" t="s">
        <v>662</v>
      </c>
    </row>
    <row r="36" spans="1:1">
      <c r="A36" s="2" t="s">
        <v>619</v>
      </c>
    </row>
    <row r="37" spans="1:1">
      <c r="A37" s="2" t="s">
        <v>732</v>
      </c>
    </row>
    <row r="38" spans="1:1">
      <c r="A38" s="2" t="s">
        <v>732</v>
      </c>
    </row>
    <row r="39" spans="1:1">
      <c r="A39" s="2" t="s">
        <v>734</v>
      </c>
    </row>
    <row r="40" spans="1:1">
      <c r="A40" s="2" t="s">
        <v>734</v>
      </c>
    </row>
    <row r="41" spans="1:1">
      <c r="A41" s="2" t="s">
        <v>734</v>
      </c>
    </row>
    <row r="42" spans="1:1">
      <c r="A42" s="2" t="s">
        <v>736</v>
      </c>
    </row>
    <row r="43" spans="1:1">
      <c r="A43" s="2" t="s">
        <v>736</v>
      </c>
    </row>
    <row r="44" spans="1:1">
      <c r="A44" s="2" t="s">
        <v>739</v>
      </c>
    </row>
    <row r="45" spans="1:1">
      <c r="A45" s="2" t="s">
        <v>739</v>
      </c>
    </row>
    <row r="46" spans="1:1">
      <c r="A46" s="2" t="s">
        <v>741</v>
      </c>
    </row>
    <row r="47" spans="1:1">
      <c r="A47" s="2" t="s">
        <v>741</v>
      </c>
    </row>
    <row r="48" spans="1:1">
      <c r="A48" s="2" t="s">
        <v>743</v>
      </c>
    </row>
    <row r="49" spans="1:1">
      <c r="A49" s="2" t="s">
        <v>743</v>
      </c>
    </row>
    <row r="50" spans="1:1">
      <c r="A50" s="2" t="s">
        <v>656</v>
      </c>
    </row>
    <row r="51" spans="1:1">
      <c r="A51" s="2" t="s">
        <v>656</v>
      </c>
    </row>
    <row r="52" spans="1:1">
      <c r="A52" s="2" t="s">
        <v>656</v>
      </c>
    </row>
    <row r="53" spans="1:1">
      <c r="A53" s="2" t="s">
        <v>745</v>
      </c>
    </row>
    <row r="54" spans="1:1">
      <c r="A54" s="2" t="s">
        <v>745</v>
      </c>
    </row>
    <row r="55" spans="1:1">
      <c r="A55" s="2" t="s">
        <v>747</v>
      </c>
    </row>
    <row r="56" spans="1:1">
      <c r="A56" s="2" t="s">
        <v>65</v>
      </c>
    </row>
    <row r="57" spans="1:1">
      <c r="A57" s="2" t="s">
        <v>65</v>
      </c>
    </row>
    <row r="58" spans="1:1">
      <c r="A58" s="2" t="s">
        <v>65</v>
      </c>
    </row>
    <row r="59" spans="1:1">
      <c r="A59" s="2" t="s">
        <v>65</v>
      </c>
    </row>
    <row r="60" spans="1:1">
      <c r="A60" s="2" t="s">
        <v>750</v>
      </c>
    </row>
    <row r="61" spans="1:1">
      <c r="A61" s="2" t="s">
        <v>750</v>
      </c>
    </row>
    <row r="62" spans="1:1">
      <c r="A62" s="2" t="s">
        <v>750</v>
      </c>
    </row>
    <row r="63" spans="1:1">
      <c r="A63" s="2" t="s">
        <v>68</v>
      </c>
    </row>
    <row r="64" spans="1:1">
      <c r="A64" s="2" t="s">
        <v>68</v>
      </c>
    </row>
    <row r="65" spans="1:1">
      <c r="A65" s="2" t="s">
        <v>68</v>
      </c>
    </row>
    <row r="66" spans="1:1">
      <c r="A66" s="2" t="s">
        <v>68</v>
      </c>
    </row>
    <row r="67" spans="1:1">
      <c r="A67" s="2" t="s">
        <v>68</v>
      </c>
    </row>
    <row r="68" spans="1:1">
      <c r="A68" s="2" t="s">
        <v>68</v>
      </c>
    </row>
    <row r="69" spans="1:1">
      <c r="A69" s="2" t="s">
        <v>68</v>
      </c>
    </row>
    <row r="70" spans="1:1">
      <c r="A70" s="2" t="s">
        <v>68</v>
      </c>
    </row>
    <row r="71" spans="1:1">
      <c r="A71" s="2" t="s">
        <v>68</v>
      </c>
    </row>
    <row r="72" spans="1:1">
      <c r="A72" s="2" t="s">
        <v>68</v>
      </c>
    </row>
    <row r="73" spans="1:1">
      <c r="A73" s="2" t="s">
        <v>68</v>
      </c>
    </row>
    <row r="74" spans="1:1">
      <c r="A74" s="2" t="s">
        <v>68</v>
      </c>
    </row>
    <row r="75" spans="1:1">
      <c r="A75" s="2" t="s">
        <v>473</v>
      </c>
    </row>
    <row r="76" spans="1:1">
      <c r="A76" s="2" t="s">
        <v>473</v>
      </c>
    </row>
    <row r="77" spans="1:1">
      <c r="A77" s="2" t="s">
        <v>473</v>
      </c>
    </row>
    <row r="78" spans="1:1">
      <c r="A78" s="2" t="s">
        <v>473</v>
      </c>
    </row>
    <row r="79" spans="1:1">
      <c r="A79" s="2" t="s">
        <v>473</v>
      </c>
    </row>
    <row r="80" spans="1:1">
      <c r="A80" s="2" t="s">
        <v>473</v>
      </c>
    </row>
    <row r="81" spans="1:1">
      <c r="A81" s="2" t="s">
        <v>473</v>
      </c>
    </row>
    <row r="82" spans="1:1">
      <c r="A82" s="2" t="s">
        <v>473</v>
      </c>
    </row>
    <row r="83" spans="1:1">
      <c r="A83" s="2" t="s">
        <v>473</v>
      </c>
    </row>
    <row r="84" spans="1:1">
      <c r="A84" s="2" t="s">
        <v>754</v>
      </c>
    </row>
    <row r="85" spans="1:1">
      <c r="A85" s="2" t="s">
        <v>756</v>
      </c>
    </row>
    <row r="86" spans="1:1">
      <c r="A86" s="2" t="s">
        <v>756</v>
      </c>
    </row>
    <row r="87" spans="1:1">
      <c r="A87" s="2" t="s">
        <v>758</v>
      </c>
    </row>
    <row r="88" spans="1:1">
      <c r="A88" s="2" t="s">
        <v>760</v>
      </c>
    </row>
    <row r="89" spans="1:1">
      <c r="A89" s="2" t="s">
        <v>762</v>
      </c>
    </row>
    <row r="90" spans="1:1">
      <c r="A90" s="2" t="s">
        <v>764</v>
      </c>
    </row>
    <row r="91" spans="1:1">
      <c r="A91" s="2" t="s">
        <v>766</v>
      </c>
    </row>
    <row r="92" spans="1:1">
      <c r="A92" s="2" t="s">
        <v>768</v>
      </c>
    </row>
    <row r="93" spans="1:1">
      <c r="A93" s="2" t="s">
        <v>770</v>
      </c>
    </row>
    <row r="94" spans="1:1">
      <c r="A94" s="2" t="s">
        <v>772</v>
      </c>
    </row>
    <row r="95" spans="1:1">
      <c r="A95" s="2" t="s">
        <v>772</v>
      </c>
    </row>
    <row r="96" spans="1:1">
      <c r="A96" s="2" t="s">
        <v>772</v>
      </c>
    </row>
    <row r="97" spans="1:1">
      <c r="A97" s="2" t="s">
        <v>774</v>
      </c>
    </row>
    <row r="98" spans="1:1">
      <c r="A98" s="2" t="s">
        <v>776</v>
      </c>
    </row>
    <row r="99" spans="1:1">
      <c r="A99" s="2" t="s">
        <v>778</v>
      </c>
    </row>
    <row r="100" spans="1:1">
      <c r="A100" s="2" t="s">
        <v>780</v>
      </c>
    </row>
    <row r="101" spans="1:1">
      <c r="A101" s="2" t="s">
        <v>782</v>
      </c>
    </row>
    <row r="102" spans="1:1">
      <c r="A102" s="2" t="s">
        <v>784</v>
      </c>
    </row>
    <row r="103" spans="1:1">
      <c r="A103" s="2" t="s">
        <v>786</v>
      </c>
    </row>
    <row r="104" spans="1:1">
      <c r="A104" s="2" t="s">
        <v>788</v>
      </c>
    </row>
    <row r="105" spans="1:1">
      <c r="A105" s="2" t="s">
        <v>788</v>
      </c>
    </row>
    <row r="106" spans="1:1">
      <c r="A106" s="2" t="s">
        <v>788</v>
      </c>
    </row>
    <row r="107" spans="1:1">
      <c r="A107" s="2" t="s">
        <v>790</v>
      </c>
    </row>
    <row r="108" spans="1:1">
      <c r="A108" s="2" t="s">
        <v>792</v>
      </c>
    </row>
    <row r="109" spans="1:1">
      <c r="A109" s="2" t="s">
        <v>794</v>
      </c>
    </row>
    <row r="110" spans="1:1">
      <c r="A110" s="2" t="s">
        <v>796</v>
      </c>
    </row>
    <row r="111" spans="1:1">
      <c r="A111" s="2" t="s">
        <v>798</v>
      </c>
    </row>
    <row r="112" spans="1:1">
      <c r="A112" s="2" t="s">
        <v>798</v>
      </c>
    </row>
    <row r="113" spans="1:1">
      <c r="A113" s="2" t="s">
        <v>798</v>
      </c>
    </row>
    <row r="114" spans="1:1">
      <c r="A114" s="2" t="s">
        <v>798</v>
      </c>
    </row>
    <row r="115" spans="1:1">
      <c r="A115" s="2" t="s">
        <v>798</v>
      </c>
    </row>
    <row r="116" spans="1:1">
      <c r="A116" s="2" t="s">
        <v>798</v>
      </c>
    </row>
    <row r="117" spans="1:1">
      <c r="A117" s="2" t="s">
        <v>798</v>
      </c>
    </row>
    <row r="118" spans="1:1">
      <c r="A118" s="2" t="s">
        <v>798</v>
      </c>
    </row>
    <row r="119" spans="1:1">
      <c r="A119" s="2" t="s">
        <v>798</v>
      </c>
    </row>
    <row r="120" spans="1:1">
      <c r="A120" s="2" t="s">
        <v>798</v>
      </c>
    </row>
    <row r="121" spans="1:1">
      <c r="A121" s="2" t="s">
        <v>798</v>
      </c>
    </row>
    <row r="122" spans="1:1">
      <c r="A122" s="2" t="s">
        <v>798</v>
      </c>
    </row>
    <row r="123" spans="1:1">
      <c r="A123" s="2" t="s">
        <v>810</v>
      </c>
    </row>
    <row r="124" spans="1:1">
      <c r="A124" s="2" t="s">
        <v>812</v>
      </c>
    </row>
    <row r="125" spans="1:1">
      <c r="A125" s="2" t="s">
        <v>812</v>
      </c>
    </row>
    <row r="126" spans="1:1">
      <c r="A126" s="2" t="s">
        <v>812</v>
      </c>
    </row>
    <row r="127" spans="1:1">
      <c r="A127" s="2" t="s">
        <v>814</v>
      </c>
    </row>
    <row r="128" spans="1:1">
      <c r="A128" s="2" t="s">
        <v>814</v>
      </c>
    </row>
    <row r="129" spans="1:1">
      <c r="A129" s="2" t="s">
        <v>814</v>
      </c>
    </row>
    <row r="130" spans="1:1">
      <c r="A130" s="2" t="s">
        <v>814</v>
      </c>
    </row>
    <row r="131" spans="1:1">
      <c r="A131" s="2" t="s">
        <v>816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8">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8">
        <v>4992.83</v>
      </c>
    </row>
    <row r="60" spans="2:8">
      <c r="F60" s="2" t="s">
        <v>256</v>
      </c>
      <c r="G60" s="2">
        <v>624.1</v>
      </c>
    </row>
    <row r="61" spans="2:8">
      <c r="F61" s="2" t="s">
        <v>257</v>
      </c>
      <c r="G61" s="88">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3">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8">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4">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8">
        <v>41893.03</v>
      </c>
    </row>
    <row r="262" spans="2:9">
      <c r="F262" s="2" t="s">
        <v>256</v>
      </c>
      <c r="G262" s="88">
        <v>6283.95</v>
      </c>
    </row>
    <row r="263" spans="2:9">
      <c r="F263" s="2" t="s">
        <v>257</v>
      </c>
      <c r="G263" s="88">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2024-02-06T10:18:00Z</cp:lastPrinted>
  <dcterms:created xsi:type="dcterms:W3CDTF">2009-06-02T18:56:54Z</dcterms:created>
  <dcterms:modified xsi:type="dcterms:W3CDTF">2024-02-06T10:18:16Z</dcterms:modified>
</cp:coreProperties>
</file>