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B952F1C-C8DD-4F94-85D2-C98C473D3795}"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Invoice!$A$1:$K$238</definedName>
    <definedName name="_xlnm.Print_Area" localSheetId="3">'Shipping Invoice'!$A$1:$L$222</definedName>
    <definedName name="_xlnm.Print_Area" localSheetId="4">'Tax Invoice'!$A$1:$H$1015</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0" i="2" l="1"/>
  <c r="F1002" i="6"/>
  <c r="A1003" i="6"/>
  <c r="A1004" i="6"/>
  <c r="A1006" i="6"/>
  <c r="A1007" i="6"/>
  <c r="F1006" i="6"/>
  <c r="A1005" i="6"/>
  <c r="A1002" i="6"/>
  <c r="A1001" i="6"/>
  <c r="J24"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3" i="2"/>
  <c r="J22" i="2"/>
  <c r="K220" i="7"/>
  <c r="E104" i="6"/>
  <c r="K14" i="7"/>
  <c r="K17" i="7"/>
  <c r="K10" i="7"/>
  <c r="I213" i="7"/>
  <c r="I212" i="7"/>
  <c r="I199" i="7"/>
  <c r="I193" i="7"/>
  <c r="I157" i="7"/>
  <c r="I146" i="7"/>
  <c r="I140" i="7"/>
  <c r="I139" i="7"/>
  <c r="I126" i="7"/>
  <c r="I121" i="7"/>
  <c r="I120" i="7"/>
  <c r="I105" i="7"/>
  <c r="I71" i="7"/>
  <c r="I70" i="7"/>
  <c r="I69" i="7"/>
  <c r="I57" i="7"/>
  <c r="I53" i="7"/>
  <c r="I52" i="7"/>
  <c r="I51" i="7"/>
  <c r="I158" i="7"/>
  <c r="N1" i="6"/>
  <c r="E196" i="6"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E58" i="6" l="1"/>
  <c r="E85" i="6"/>
  <c r="E39" i="6"/>
  <c r="E205" i="6"/>
  <c r="E84" i="6"/>
  <c r="E38" i="6"/>
  <c r="E181" i="6"/>
  <c r="E59" i="6"/>
  <c r="E118" i="6"/>
  <c r="E61" i="6"/>
  <c r="E137" i="6"/>
  <c r="E25" i="6"/>
  <c r="E80" i="6"/>
  <c r="E159" i="6"/>
  <c r="E21" i="6"/>
  <c r="E57" i="6"/>
  <c r="E78" i="6"/>
  <c r="E101" i="6"/>
  <c r="E124" i="6"/>
  <c r="E158" i="6"/>
  <c r="E179" i="6"/>
  <c r="E204" i="6"/>
  <c r="E105" i="6"/>
  <c r="E139" i="6"/>
  <c r="E160" i="6"/>
  <c r="E185" i="6"/>
  <c r="E140" i="6"/>
  <c r="E164" i="6"/>
  <c r="E197" i="6"/>
  <c r="E19" i="6"/>
  <c r="E40" i="6"/>
  <c r="E65" i="6"/>
  <c r="E97" i="6"/>
  <c r="E120" i="6"/>
  <c r="E141" i="6"/>
  <c r="E177" i="6"/>
  <c r="E198" i="6"/>
  <c r="E20" i="6"/>
  <c r="E44" i="6"/>
  <c r="E77" i="6"/>
  <c r="E99" i="6"/>
  <c r="E121" i="6"/>
  <c r="E145" i="6"/>
  <c r="E178" i="6"/>
  <c r="E200" i="6"/>
  <c r="E24" i="6"/>
  <c r="E41" i="6"/>
  <c r="E60" i="6"/>
  <c r="E79" i="6"/>
  <c r="E98" i="6"/>
  <c r="E117" i="6"/>
  <c r="E125" i="6"/>
  <c r="E144" i="6"/>
  <c r="E161" i="6"/>
  <c r="E180" i="6"/>
  <c r="E199" i="6"/>
  <c r="E18" i="6"/>
  <c r="E37" i="6"/>
  <c r="E45" i="6"/>
  <c r="E64" i="6"/>
  <c r="E81" i="6"/>
  <c r="E100" i="6"/>
  <c r="E119" i="6"/>
  <c r="E138" i="6"/>
  <c r="E157" i="6"/>
  <c r="E165" i="6"/>
  <c r="E184" i="6"/>
  <c r="E201" i="6"/>
  <c r="J218" i="2"/>
  <c r="J219" i="2" s="1"/>
  <c r="I84" i="7"/>
  <c r="K84" i="7" s="1"/>
  <c r="I211" i="7"/>
  <c r="I192" i="7"/>
  <c r="K192" i="7" s="1"/>
  <c r="I175" i="7"/>
  <c r="K175" i="7" s="1"/>
  <c r="I156" i="7"/>
  <c r="K156" i="7" s="1"/>
  <c r="I138" i="7"/>
  <c r="K138" i="7" s="1"/>
  <c r="I119" i="7"/>
  <c r="K119" i="7" s="1"/>
  <c r="I102" i="7"/>
  <c r="K102" i="7" s="1"/>
  <c r="I83" i="7"/>
  <c r="K83" i="7" s="1"/>
  <c r="I68" i="7"/>
  <c r="K68" i="7" s="1"/>
  <c r="I50" i="7"/>
  <c r="K50" i="7" s="1"/>
  <c r="I208" i="7"/>
  <c r="I153" i="7"/>
  <c r="K153" i="7" s="1"/>
  <c r="I116" i="7"/>
  <c r="K116" i="7" s="1"/>
  <c r="I66" i="7"/>
  <c r="I151" i="7"/>
  <c r="K151" i="7" s="1"/>
  <c r="I149" i="7"/>
  <c r="K149" i="7" s="1"/>
  <c r="I165" i="7"/>
  <c r="K165" i="7" s="1"/>
  <c r="I39" i="7"/>
  <c r="K39" i="7" s="1"/>
  <c r="I210" i="7"/>
  <c r="K210" i="7" s="1"/>
  <c r="I191" i="7"/>
  <c r="I174" i="7"/>
  <c r="K174" i="7" s="1"/>
  <c r="I155" i="7"/>
  <c r="I137" i="7"/>
  <c r="K137" i="7" s="1"/>
  <c r="I118" i="7"/>
  <c r="I101" i="7"/>
  <c r="K101" i="7" s="1"/>
  <c r="I67" i="7"/>
  <c r="K67" i="7" s="1"/>
  <c r="I49" i="7"/>
  <c r="K49" i="7" s="1"/>
  <c r="I82" i="7"/>
  <c r="K82" i="7" s="1"/>
  <c r="I96" i="7"/>
  <c r="K96" i="7" s="1"/>
  <c r="I184" i="7"/>
  <c r="K184" i="7" s="1"/>
  <c r="I95" i="7"/>
  <c r="K95" i="7" s="1"/>
  <c r="I42" i="7"/>
  <c r="K42" i="7" s="1"/>
  <c r="I111" i="7"/>
  <c r="K111" i="7" s="1"/>
  <c r="I75" i="7"/>
  <c r="K75" i="7" s="1"/>
  <c r="I200" i="7"/>
  <c r="I147" i="7"/>
  <c r="K147" i="7" s="1"/>
  <c r="I110" i="7"/>
  <c r="K110" i="7" s="1"/>
  <c r="I58" i="7"/>
  <c r="K58" i="7" s="1"/>
  <c r="I22" i="7"/>
  <c r="K22" i="7" s="1"/>
  <c r="I209" i="7"/>
  <c r="K209" i="7" s="1"/>
  <c r="I190" i="7"/>
  <c r="I154" i="7"/>
  <c r="K154" i="7" s="1"/>
  <c r="I136" i="7"/>
  <c r="K136" i="7" s="1"/>
  <c r="I117" i="7"/>
  <c r="K117" i="7" s="1"/>
  <c r="I100" i="7"/>
  <c r="K100" i="7" s="1"/>
  <c r="I48" i="7"/>
  <c r="K48" i="7" s="1"/>
  <c r="I31" i="7"/>
  <c r="K31" i="7" s="1"/>
  <c r="I47" i="7"/>
  <c r="K47" i="7" s="1"/>
  <c r="I131" i="7"/>
  <c r="K131" i="7" s="1"/>
  <c r="I167" i="7"/>
  <c r="K167" i="7" s="1"/>
  <c r="I201" i="7"/>
  <c r="K201" i="7" s="1"/>
  <c r="I128" i="7"/>
  <c r="K128" i="7" s="1"/>
  <c r="I93" i="7"/>
  <c r="K93" i="7" s="1"/>
  <c r="I40" i="7"/>
  <c r="K40" i="7" s="1"/>
  <c r="I189" i="7"/>
  <c r="K189" i="7" s="1"/>
  <c r="I173" i="7"/>
  <c r="K173" i="7" s="1"/>
  <c r="I135" i="7"/>
  <c r="K135" i="7" s="1"/>
  <c r="I99" i="7"/>
  <c r="K99" i="7" s="1"/>
  <c r="I30" i="7"/>
  <c r="K30" i="7" s="1"/>
  <c r="I183" i="7"/>
  <c r="K183" i="7" s="1"/>
  <c r="I127" i="7"/>
  <c r="I207" i="7"/>
  <c r="K207" i="7" s="1"/>
  <c r="I188" i="7"/>
  <c r="I172" i="7"/>
  <c r="K172" i="7" s="1"/>
  <c r="I152" i="7"/>
  <c r="K152" i="7" s="1"/>
  <c r="I134" i="7"/>
  <c r="K134" i="7" s="1"/>
  <c r="I115" i="7"/>
  <c r="K115" i="7" s="1"/>
  <c r="I98" i="7"/>
  <c r="K98" i="7" s="1"/>
  <c r="I81" i="7"/>
  <c r="K81" i="7" s="1"/>
  <c r="I65" i="7"/>
  <c r="I46" i="7"/>
  <c r="K46" i="7" s="1"/>
  <c r="I29" i="7"/>
  <c r="K29" i="7" s="1"/>
  <c r="I204" i="7"/>
  <c r="K204" i="7" s="1"/>
  <c r="I78" i="7"/>
  <c r="K78" i="7" s="1"/>
  <c r="I62" i="7"/>
  <c r="K62" i="7" s="1"/>
  <c r="I26" i="7"/>
  <c r="K26" i="7" s="1"/>
  <c r="I203" i="7"/>
  <c r="K203" i="7" s="1"/>
  <c r="I112" i="7"/>
  <c r="I61" i="7"/>
  <c r="K61" i="7" s="1"/>
  <c r="I148" i="7"/>
  <c r="I206" i="7"/>
  <c r="I187" i="7"/>
  <c r="K187" i="7" s="1"/>
  <c r="I171" i="7"/>
  <c r="K171" i="7" s="1"/>
  <c r="I133" i="7"/>
  <c r="K133" i="7" s="1"/>
  <c r="I114" i="7"/>
  <c r="K114" i="7" s="1"/>
  <c r="I97" i="7"/>
  <c r="K97" i="7" s="1"/>
  <c r="I80" i="7"/>
  <c r="K80" i="7" s="1"/>
  <c r="I64" i="7"/>
  <c r="K64" i="7" s="1"/>
  <c r="I45" i="7"/>
  <c r="K45" i="7" s="1"/>
  <c r="I28" i="7"/>
  <c r="K28" i="7" s="1"/>
  <c r="I185" i="7"/>
  <c r="K185" i="7" s="1"/>
  <c r="I43" i="7"/>
  <c r="K43" i="7" s="1"/>
  <c r="I129" i="7"/>
  <c r="K129" i="7" s="1"/>
  <c r="I182" i="7"/>
  <c r="K182" i="7" s="1"/>
  <c r="I23" i="7"/>
  <c r="K23" i="7" s="1"/>
  <c r="I205" i="7"/>
  <c r="K205" i="7" s="1"/>
  <c r="I186" i="7"/>
  <c r="K186" i="7" s="1"/>
  <c r="I170" i="7"/>
  <c r="K170" i="7" s="1"/>
  <c r="I132" i="7"/>
  <c r="K132" i="7" s="1"/>
  <c r="I113" i="7"/>
  <c r="K113" i="7" s="1"/>
  <c r="I79" i="7"/>
  <c r="K79" i="7" s="1"/>
  <c r="I63" i="7"/>
  <c r="K63" i="7" s="1"/>
  <c r="I44" i="7"/>
  <c r="K44" i="7" s="1"/>
  <c r="I27" i="7"/>
  <c r="K27" i="7" s="1"/>
  <c r="I169" i="7"/>
  <c r="K169" i="7" s="1"/>
  <c r="I168" i="7"/>
  <c r="K168" i="7" s="1"/>
  <c r="I130" i="7"/>
  <c r="K130" i="7" s="1"/>
  <c r="I77" i="7"/>
  <c r="K77" i="7" s="1"/>
  <c r="I25" i="7"/>
  <c r="K25" i="7" s="1"/>
  <c r="I166" i="7"/>
  <c r="K166" i="7" s="1"/>
  <c r="I59" i="7"/>
  <c r="K59" i="7" s="1"/>
  <c r="I150" i="7"/>
  <c r="K150" i="7" s="1"/>
  <c r="I202" i="7"/>
  <c r="K202" i="7" s="1"/>
  <c r="I94" i="7"/>
  <c r="K94" i="7" s="1"/>
  <c r="I76" i="7"/>
  <c r="K76" i="7" s="1"/>
  <c r="I60" i="7"/>
  <c r="K60" i="7" s="1"/>
  <c r="I41" i="7"/>
  <c r="K41" i="7" s="1"/>
  <c r="I24" i="7"/>
  <c r="K24" i="7" s="1"/>
  <c r="I92" i="7"/>
  <c r="K92" i="7" s="1"/>
  <c r="I198" i="7"/>
  <c r="K198" i="7" s="1"/>
  <c r="I181" i="7"/>
  <c r="K181" i="7" s="1"/>
  <c r="I163" i="7"/>
  <c r="K163" i="7" s="1"/>
  <c r="I145" i="7"/>
  <c r="K145" i="7" s="1"/>
  <c r="I125" i="7"/>
  <c r="K125" i="7" s="1"/>
  <c r="I109" i="7"/>
  <c r="K109" i="7" s="1"/>
  <c r="I90" i="7"/>
  <c r="K90" i="7" s="1"/>
  <c r="I74" i="7"/>
  <c r="K74" i="7" s="1"/>
  <c r="I56" i="7"/>
  <c r="K56" i="7" s="1"/>
  <c r="I37" i="7"/>
  <c r="K37" i="7" s="1"/>
  <c r="I217" i="7"/>
  <c r="K217" i="7" s="1"/>
  <c r="I197" i="7"/>
  <c r="K197" i="7" s="1"/>
  <c r="I162" i="7"/>
  <c r="K162" i="7" s="1"/>
  <c r="I144" i="7"/>
  <c r="K144" i="7" s="1"/>
  <c r="I124" i="7"/>
  <c r="K124" i="7" s="1"/>
  <c r="I108" i="7"/>
  <c r="K108" i="7" s="1"/>
  <c r="I89" i="7"/>
  <c r="K89" i="7" s="1"/>
  <c r="I73" i="7"/>
  <c r="K73" i="7" s="1"/>
  <c r="I55" i="7"/>
  <c r="I36" i="7"/>
  <c r="K36" i="7" s="1"/>
  <c r="I216" i="7"/>
  <c r="K216" i="7" s="1"/>
  <c r="I196" i="7"/>
  <c r="K196" i="7" s="1"/>
  <c r="I180" i="7"/>
  <c r="I161" i="7"/>
  <c r="K161" i="7" s="1"/>
  <c r="I143" i="7"/>
  <c r="K143" i="7" s="1"/>
  <c r="I123" i="7"/>
  <c r="K123" i="7" s="1"/>
  <c r="I107" i="7"/>
  <c r="K107" i="7" s="1"/>
  <c r="I88" i="7"/>
  <c r="K88" i="7" s="1"/>
  <c r="I54" i="7"/>
  <c r="I35" i="7"/>
  <c r="K35" i="7" s="1"/>
  <c r="I215" i="7"/>
  <c r="K215" i="7" s="1"/>
  <c r="I195" i="7"/>
  <c r="K195" i="7" s="1"/>
  <c r="I179" i="7"/>
  <c r="K179" i="7" s="1"/>
  <c r="I160" i="7"/>
  <c r="I142" i="7"/>
  <c r="K142" i="7" s="1"/>
  <c r="I106" i="7"/>
  <c r="K106" i="7" s="1"/>
  <c r="I87" i="7"/>
  <c r="K87" i="7" s="1"/>
  <c r="I72" i="7"/>
  <c r="K72" i="7" s="1"/>
  <c r="I34" i="7"/>
  <c r="K34" i="7" s="1"/>
  <c r="I214" i="7"/>
  <c r="K214" i="7" s="1"/>
  <c r="I194" i="7"/>
  <c r="K194" i="7" s="1"/>
  <c r="I178" i="7"/>
  <c r="I159" i="7"/>
  <c r="K159" i="7" s="1"/>
  <c r="I141" i="7"/>
  <c r="K141" i="7" s="1"/>
  <c r="I122" i="7"/>
  <c r="K122" i="7" s="1"/>
  <c r="I85" i="7"/>
  <c r="K85" i="7" s="1"/>
  <c r="I164" i="7"/>
  <c r="K164" i="7" s="1"/>
  <c r="K55" i="7"/>
  <c r="I86" i="7"/>
  <c r="K86" i="7" s="1"/>
  <c r="I32" i="7"/>
  <c r="K32" i="7" s="1"/>
  <c r="I91" i="7"/>
  <c r="K91" i="7" s="1"/>
  <c r="I176" i="7"/>
  <c r="K176" i="7" s="1"/>
  <c r="K54" i="7"/>
  <c r="K155" i="7"/>
  <c r="K121" i="7"/>
  <c r="I33" i="7"/>
  <c r="K33" i="7" s="1"/>
  <c r="I177" i="7"/>
  <c r="I103" i="7"/>
  <c r="K103" i="7" s="1"/>
  <c r="I38" i="7"/>
  <c r="K38" i="7" s="1"/>
  <c r="I104" i="7"/>
  <c r="K104" i="7" s="1"/>
  <c r="K57" i="7"/>
  <c r="K157" i="7"/>
  <c r="K177" i="7"/>
  <c r="K53" i="7"/>
  <c r="K118" i="7"/>
  <c r="K158" i="7"/>
  <c r="K178" i="7"/>
  <c r="K139" i="7"/>
  <c r="K199" i="7"/>
  <c r="K180" i="7"/>
  <c r="K120" i="7"/>
  <c r="K140" i="7"/>
  <c r="K160" i="7"/>
  <c r="K200" i="7"/>
  <c r="K127" i="7"/>
  <c r="K146" i="7"/>
  <c r="K148" i="7"/>
  <c r="K188" i="7"/>
  <c r="K208" i="7"/>
  <c r="K65" i="7"/>
  <c r="K69" i="7"/>
  <c r="K112" i="7"/>
  <c r="K126" i="7"/>
  <c r="K51" i="7"/>
  <c r="K71" i="7"/>
  <c r="K191" i="7"/>
  <c r="K211" i="7"/>
  <c r="K66" i="7"/>
  <c r="K105" i="7"/>
  <c r="K70" i="7"/>
  <c r="K52" i="7"/>
  <c r="K212" i="7"/>
  <c r="K206" i="7"/>
  <c r="K190" i="7"/>
  <c r="K193" i="7"/>
  <c r="K213" i="7"/>
  <c r="E22" i="6"/>
  <c r="E42" i="6"/>
  <c r="E62" i="6"/>
  <c r="E82" i="6"/>
  <c r="E102" i="6"/>
  <c r="E122" i="6"/>
  <c r="E142" i="6"/>
  <c r="E162" i="6"/>
  <c r="E182" i="6"/>
  <c r="E202" i="6"/>
  <c r="E23" i="6"/>
  <c r="E43" i="6"/>
  <c r="E63" i="6"/>
  <c r="E83" i="6"/>
  <c r="E103" i="6"/>
  <c r="E123" i="6"/>
  <c r="E143" i="6"/>
  <c r="E163" i="6"/>
  <c r="E183" i="6"/>
  <c r="E203" i="6"/>
  <c r="E26" i="6"/>
  <c r="E46" i="6"/>
  <c r="E66" i="6"/>
  <c r="E86" i="6"/>
  <c r="E106" i="6"/>
  <c r="E126" i="6"/>
  <c r="E146" i="6"/>
  <c r="E166" i="6"/>
  <c r="E186" i="6"/>
  <c r="E206" i="6"/>
  <c r="E27" i="6"/>
  <c r="E47" i="6"/>
  <c r="E67" i="6"/>
  <c r="E87" i="6"/>
  <c r="E107" i="6"/>
  <c r="E127" i="6"/>
  <c r="E147" i="6"/>
  <c r="E167" i="6"/>
  <c r="E187" i="6"/>
  <c r="E207" i="6"/>
  <c r="E28" i="6"/>
  <c r="E48" i="6"/>
  <c r="E68" i="6"/>
  <c r="E88" i="6"/>
  <c r="E108" i="6"/>
  <c r="E128" i="6"/>
  <c r="E148" i="6"/>
  <c r="E168" i="6"/>
  <c r="E188" i="6"/>
  <c r="E208" i="6"/>
  <c r="E29" i="6"/>
  <c r="E49" i="6"/>
  <c r="E69" i="6"/>
  <c r="E89" i="6"/>
  <c r="E109" i="6"/>
  <c r="E129" i="6"/>
  <c r="E149" i="6"/>
  <c r="E169" i="6"/>
  <c r="E189" i="6"/>
  <c r="E209" i="6"/>
  <c r="E30" i="6"/>
  <c r="E50" i="6"/>
  <c r="E70" i="6"/>
  <c r="E90" i="6"/>
  <c r="E110" i="6"/>
  <c r="E130" i="6"/>
  <c r="E150" i="6"/>
  <c r="E170" i="6"/>
  <c r="E190" i="6"/>
  <c r="E210" i="6"/>
  <c r="E31" i="6"/>
  <c r="E51" i="6"/>
  <c r="E71" i="6"/>
  <c r="E91" i="6"/>
  <c r="E111" i="6"/>
  <c r="E131" i="6"/>
  <c r="E151" i="6"/>
  <c r="E171" i="6"/>
  <c r="E191" i="6"/>
  <c r="E211" i="6"/>
  <c r="E32" i="6"/>
  <c r="E52" i="6"/>
  <c r="E72" i="6"/>
  <c r="E92" i="6"/>
  <c r="E112" i="6"/>
  <c r="E132" i="6"/>
  <c r="E152" i="6"/>
  <c r="E172" i="6"/>
  <c r="E192" i="6"/>
  <c r="E212" i="6"/>
  <c r="E33" i="6"/>
  <c r="E53" i="6"/>
  <c r="E73" i="6"/>
  <c r="E93" i="6"/>
  <c r="E113" i="6"/>
  <c r="E133" i="6"/>
  <c r="E153" i="6"/>
  <c r="E173" i="6"/>
  <c r="E193" i="6"/>
  <c r="E213" i="6"/>
  <c r="E54" i="6"/>
  <c r="E74" i="6"/>
  <c r="E94" i="6"/>
  <c r="E114" i="6"/>
  <c r="E134" i="6"/>
  <c r="E154" i="6"/>
  <c r="E174" i="6"/>
  <c r="E194" i="6"/>
  <c r="E34" i="6"/>
  <c r="E35" i="6"/>
  <c r="E55" i="6"/>
  <c r="E75" i="6"/>
  <c r="E95" i="6"/>
  <c r="E115" i="6"/>
  <c r="E135" i="6"/>
  <c r="E155" i="6"/>
  <c r="E175" i="6"/>
  <c r="E195" i="6"/>
  <c r="E36" i="6"/>
  <c r="E56" i="6"/>
  <c r="E76" i="6"/>
  <c r="E96" i="6"/>
  <c r="E116" i="6"/>
  <c r="E136" i="6"/>
  <c r="E156" i="6"/>
  <c r="E176" i="6"/>
  <c r="B218" i="7"/>
  <c r="A1009" i="6"/>
  <c r="A1008" i="6"/>
  <c r="J221" i="2" l="1"/>
  <c r="K218" i="7"/>
  <c r="K219" i="7" s="1"/>
  <c r="F1001" i="6"/>
  <c r="M11" i="6"/>
  <c r="I233" i="2" s="1"/>
  <c r="J222" i="2" l="1"/>
  <c r="F1004" i="6" s="1"/>
  <c r="K221"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J223" i="2" l="1"/>
  <c r="F1005" i="6"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H1002" i="6" l="1"/>
  <c r="H1004" i="6"/>
  <c r="H1005" i="6"/>
  <c r="H1015" i="6" s="1"/>
  <c r="I232" i="2"/>
  <c r="H1009" i="6"/>
  <c r="H1008" i="6"/>
  <c r="H1007" i="6"/>
  <c r="H1006" i="6"/>
  <c r="H1001" i="6"/>
  <c r="H1000"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237" i="2" l="1"/>
  <c r="I235" i="2" s="1"/>
  <c r="I236" i="2"/>
  <c r="I234" i="2" s="1"/>
  <c r="H1011" i="6"/>
  <c r="H1012" i="6"/>
  <c r="H1014" i="6" l="1"/>
  <c r="H1013" i="6" s="1"/>
</calcChain>
</file>

<file path=xl/sharedStrings.xml><?xml version="1.0" encoding="utf-8"?>
<sst xmlns="http://schemas.openxmlformats.org/spreadsheetml/2006/main" count="4691" uniqueCount="1159">
  <si>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</si>
  <si>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</si>
  <si>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</si>
  <si>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</si>
  <si>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</si>
  <si>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</si>
  <si>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</si>
  <si>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</si>
  <si>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</si>
  <si>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</si>
  <si>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</si>
  <si>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</si>
  <si>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</si>
  <si>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</si>
  <si>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</si>
  <si>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</si>
  <si>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</si>
  <si>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</si>
  <si>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</si>
  <si>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</si>
  <si>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</si>
  <si>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</si>
  <si>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</si>
  <si>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</si>
  <si>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</si>
  <si>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</si>
  <si>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</si>
  <si>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</si>
  <si>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</si>
  <si>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</si>
  <si>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</si>
  <si>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</si>
  <si>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</si>
  <si>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</si>
  <si>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</si>
  <si>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</si>
  <si>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</si>
  <si>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</si>
  <si>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</si>
  <si>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</si>
  <si>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</si>
  <si>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</si>
  <si>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</si>
  <si>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</si>
  <si>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</si>
  <si>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</si>
  <si>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</si>
  <si>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</si>
  <si>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</si>
  <si>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</si>
  <si>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</si>
  <si>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</si>
  <si>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</si>
  <si>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</si>
  <si>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</si>
  <si>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</si>
  <si>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</si>
  <si>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</si>
  <si>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</si>
  <si>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</si>
  <si>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</si>
  <si>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</si>
  <si>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</si>
  <si>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</si>
  <si>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</si>
  <si>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</si>
  <si>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</si>
  <si>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</si>
  <si>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</si>
  <si>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</si>
  <si>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</si>
  <si>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</si>
  <si>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</si>
  <si>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</si>
  <si>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</si>
  <si>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</si>
  <si>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</si>
  <si>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</si>
  <si>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</si>
  <si>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</si>
  <si>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</si>
  <si>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</si>
  <si>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</si>
  <si>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</si>
  <si>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</si>
  <si>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</si>
  <si>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</si>
  <si>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</si>
  <si>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</si>
  <si>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</si>
  <si>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</si>
  <si>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</si>
  <si>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</si>
  <si>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</si>
  <si>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</si>
  <si>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</si>
  <si>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</si>
  <si>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</si>
  <si>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</si>
  <si>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</si>
  <si>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</si>
  <si>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</si>
  <si>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</si>
  <si>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</si>
  <si>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</si>
  <si>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</si>
  <si>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</si>
  <si>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</si>
  <si>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</si>
  <si>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</si>
  <si>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</si>
  <si>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</si>
  <si>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</si>
  <si>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</si>
  <si>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</si>
  <si>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</si>
  <si>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</si>
  <si>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</si>
  <si>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</si>
  <si>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</si>
  <si>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</si>
  <si>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</si>
  <si>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</si>
  <si>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</si>
  <si>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</si>
  <si>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</si>
  <si>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</si>
  <si>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</si>
  <si>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</si>
  <si>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</si>
  <si>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</si>
  <si>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</si>
  <si>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</si>
  <si>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</si>
  <si>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</si>
  <si>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</si>
  <si>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</si>
  <si>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</si>
  <si>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</si>
  <si>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</si>
  <si>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</si>
  <si>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</si>
  <si>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</si>
  <si>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</si>
  <si>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</si>
  <si>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</si>
  <si>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</si>
  <si>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</si>
  <si>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</si>
  <si>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</si>
  <si>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</si>
  <si>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</si>
  <si>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</si>
  <si>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</si>
  <si>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</si>
  <si>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</si>
  <si>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</si>
  <si>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</si>
  <si>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</si>
  <si>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</si>
  <si>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</si>
  <si>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</si>
  <si>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</si>
  <si>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</si>
  <si>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</si>
  <si>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</si>
  <si>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</si>
  <si>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</si>
  <si>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</si>
  <si>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</si>
  <si>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</si>
  <si>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</si>
  <si>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</si>
  <si>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</si>
  <si>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</si>
  <si>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</si>
  <si>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</si>
  <si>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</si>
  <si>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</si>
  <si>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</si>
  <si>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</si>
  <si>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</si>
  <si>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</si>
  <si>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</si>
  <si>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</si>
  <si>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</si>
  <si>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</si>
  <si>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</si>
  <si>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</si>
  <si>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</si>
  <si>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</si>
  <si>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</si>
  <si>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</si>
  <si>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</si>
  <si>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</si>
  <si>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</si>
  <si>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</si>
  <si>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</si>
  <si>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</si>
  <si>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</si>
  <si>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</si>
  <si>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</si>
  <si>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</si>
  <si>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</si>
  <si>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</si>
  <si>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</si>
  <si>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</si>
  <si>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</si>
  <si>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</si>
  <si>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</si>
  <si>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</si>
  <si>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</si>
  <si>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</si>
  <si>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</si>
  <si>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</si>
  <si>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</si>
  <si>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</si>
  <si>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</si>
  <si>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</si>
  <si>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</si>
  <si>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</si>
  <si>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</si>
  <si>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</si>
  <si>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</si>
  <si>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</si>
  <si>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</si>
  <si>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</si>
  <si>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</si>
  <si>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</si>
  <si>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</si>
  <si>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</si>
  <si>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</si>
  <si>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</si>
  <si>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</si>
  <si>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</si>
  <si>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</si>
  <si>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</si>
  <si>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</si>
  <si>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</si>
  <si>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</si>
  <si>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</si>
  <si>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</si>
  <si>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</si>
  <si>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</si>
  <si>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</si>
  <si>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</si>
  <si>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</si>
  <si>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</si>
  <si>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</si>
  <si>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</si>
  <si>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</si>
  <si>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</si>
  <si>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</si>
  <si>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</si>
  <si>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</si>
  <si>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</si>
  <si>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</si>
  <si>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</si>
  <si>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</si>
  <si>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</si>
  <si>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</si>
  <si>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</si>
  <si>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</si>
  <si>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</si>
  <si>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</si>
  <si>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</si>
  <si>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</si>
  <si>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</si>
  <si>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</si>
  <si>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</si>
  <si>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</si>
  <si>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</si>
  <si>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</si>
  <si>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</si>
  <si>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</si>
  <si>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</si>
  <si>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</si>
  <si>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</si>
  <si>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</si>
  <si>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</si>
  <si>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</si>
  <si>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</si>
  <si>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</si>
  <si>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</si>
  <si>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</si>
  <si>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</si>
  <si>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</si>
  <si>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</si>
  <si>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</si>
  <si>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</si>
  <si>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</si>
  <si>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</si>
  <si>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</si>
  <si>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</si>
  <si>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</si>
  <si>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</si>
  <si>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</si>
  <si>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</si>
  <si>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</si>
  <si>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</si>
  <si>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</si>
  <si>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</si>
  <si>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</si>
  <si>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</si>
  <si>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</si>
  <si>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</si>
  <si>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</si>
  <si>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</si>
  <si>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</si>
  <si>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</si>
  <si>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</si>
  <si>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</si>
  <si>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</si>
  <si>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</si>
  <si>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</si>
  <si>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</si>
  <si>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</si>
  <si>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</si>
  <si>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</si>
  <si>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</si>
  <si>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</si>
  <si>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</si>
  <si>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</si>
  <si>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</si>
  <si>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</si>
  <si>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</si>
  <si>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</si>
  <si>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</si>
  <si>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</si>
  <si>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</si>
  <si>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</si>
  <si>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</si>
  <si>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</si>
  <si>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</si>
  <si>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</si>
  <si>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</si>
  <si>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</si>
  <si>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</si>
  <si>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</si>
  <si>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</si>
  <si>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</si>
  <si>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</si>
  <si>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</si>
  <si>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</si>
  <si>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</si>
  <si>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</si>
  <si>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</si>
  <si>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</si>
  <si>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</si>
  <si>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</si>
  <si>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</si>
  <si>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</si>
  <si>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</si>
  <si>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</si>
  <si>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</si>
  <si>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</si>
  <si>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</si>
  <si>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</si>
  <si>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</si>
  <si>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</si>
  <si>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</si>
  <si>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</si>
  <si>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</si>
  <si>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</si>
  <si>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</si>
  <si>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</si>
  <si>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</si>
  <si>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</si>
  <si>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</si>
  <si>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</si>
  <si>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</si>
  <si>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</si>
  <si>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</si>
  <si>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</si>
  <si>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</si>
  <si>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</si>
  <si>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</si>
  <si>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</si>
  <si>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</si>
  <si>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</si>
  <si>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</si>
  <si>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</si>
  <si>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</si>
  <si>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</si>
  <si>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</si>
  <si>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</si>
  <si>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</si>
  <si>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</si>
  <si>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</si>
  <si>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</si>
  <si>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</si>
  <si>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</si>
  <si>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</si>
  <si>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</si>
  <si>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</si>
  <si>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</si>
  <si>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</si>
  <si>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</si>
  <si>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</si>
  <si>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</si>
  <si>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</si>
  <si>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</si>
  <si>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</si>
  <si>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</si>
  <si>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</si>
  <si>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</si>
  <si>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</si>
  <si>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</si>
  <si>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</si>
  <si>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</si>
  <si>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</si>
  <si>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</si>
  <si>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</si>
  <si>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</si>
  <si>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</si>
  <si>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</si>
  <si>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</si>
  <si>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</si>
  <si>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</si>
  <si>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</si>
  <si>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</si>
  <si>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</si>
  <si>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</si>
  <si>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</si>
  <si>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</si>
  <si>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</si>
  <si>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</si>
  <si>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</si>
  <si>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</si>
  <si>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</si>
  <si>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</si>
  <si>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</si>
  <si>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</si>
  <si>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</si>
  <si>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</si>
  <si>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</si>
  <si>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</si>
  <si>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</si>
  <si>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</si>
  <si>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</si>
  <si>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</si>
  <si>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</si>
  <si>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</si>
  <si>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</si>
  <si>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</si>
  <si>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</si>
  <si>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</si>
  <si>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</si>
  <si>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</si>
  <si>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</si>
  <si>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</si>
  <si>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</si>
  <si>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</si>
  <si>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</si>
  <si>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</si>
  <si>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</si>
  <si>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</si>
  <si>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</si>
  <si>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</si>
  <si>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</si>
  <si>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</si>
  <si>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</si>
  <si>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</si>
  <si>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</si>
  <si>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</si>
  <si>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</si>
  <si>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</si>
  <si>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</si>
  <si>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</si>
  <si>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</si>
  <si>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</si>
  <si>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</si>
  <si>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</si>
  <si>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</si>
  <si>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</si>
  <si>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</si>
  <si>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</si>
  <si>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</si>
  <si>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</si>
  <si>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</si>
  <si>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</si>
  <si>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</si>
  <si>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</si>
  <si>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</si>
  <si>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</si>
  <si>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</si>
  <si>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</si>
  <si>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</si>
  <si>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</si>
  <si>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</si>
  <si>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</si>
  <si>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</si>
  <si>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</si>
  <si>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</si>
  <si>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</si>
  <si>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</si>
  <si>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</si>
  <si>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</si>
  <si>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</si>
  <si>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</si>
  <si>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</si>
  <si>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</si>
  <si>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</si>
  <si>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</si>
  <si>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</si>
  <si>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</si>
  <si>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</si>
  <si>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</si>
  <si>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</si>
  <si>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</si>
  <si>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</si>
  <si>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</si>
  <si>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</si>
  <si>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</si>
  <si>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</si>
  <si>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</si>
  <si>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</si>
  <si>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</si>
  <si>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</si>
  <si>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</si>
  <si>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</si>
  <si>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</si>
  <si>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</si>
  <si>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</si>
  <si>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</si>
  <si>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</si>
  <si>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</si>
  <si>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</si>
  <si>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</si>
  <si>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</si>
  <si>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</si>
  <si>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</si>
  <si>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</si>
  <si>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</si>
  <si>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</si>
  <si>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</si>
  <si>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</si>
  <si>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</si>
  <si>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</si>
  <si>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</si>
  <si>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</si>
  <si>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</si>
  <si>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</si>
  <si>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</si>
  <si>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</si>
  <si>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</si>
  <si>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</si>
  <si>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</si>
  <si>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</si>
  <si>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</si>
  <si>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</si>
  <si>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</si>
  <si>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</si>
  <si>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</si>
  <si>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</si>
  <si>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</si>
  <si>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</si>
  <si>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</si>
  <si>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</si>
  <si>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</si>
  <si>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</si>
  <si>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</si>
  <si>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</si>
  <si>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</si>
  <si>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</si>
  <si>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</si>
  <si>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</si>
  <si>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</si>
  <si>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</si>
  <si>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</si>
  <si>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</si>
  <si>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</si>
  <si>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</si>
  <si>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</si>
  <si>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</si>
  <si>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</si>
  <si>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</si>
  <si>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</si>
  <si>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</si>
  <si>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</si>
  <si>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</si>
  <si>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</si>
  <si>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</si>
  <si>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</si>
  <si>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</si>
  <si>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</si>
  <si>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</si>
  <si>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</si>
  <si>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</si>
  <si>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</si>
  <si>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</si>
  <si>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</si>
  <si>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</si>
  <si>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</si>
  <si>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</si>
  <si>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</si>
  <si>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</si>
  <si>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</si>
  <si>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</si>
  <si>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</si>
  <si>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</si>
  <si>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</si>
  <si>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</si>
  <si>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</si>
  <si>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</si>
  <si>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</si>
  <si>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</si>
  <si>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</si>
  <si>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</si>
  <si>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</si>
  <si>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</si>
  <si>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</si>
  <si>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</si>
  <si>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</si>
  <si>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</si>
  <si>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</si>
  <si>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</si>
  <si>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</si>
  <si>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</si>
  <si>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</si>
  <si>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</si>
  <si>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</si>
  <si>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</si>
  <si>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</si>
  <si>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</si>
  <si>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</si>
  <si>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</si>
  <si>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</si>
  <si>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</si>
  <si>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</si>
  <si>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</si>
  <si>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</si>
  <si>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</si>
  <si>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</si>
  <si>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</si>
  <si>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</si>
  <si>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</si>
  <si>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</si>
  <si>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</si>
  <si>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</si>
  <si>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</si>
  <si>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</si>
  <si>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</si>
  <si>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</si>
  <si>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</si>
  <si>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</si>
  <si>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</si>
  <si>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</si>
  <si>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</si>
  <si>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</si>
  <si>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</si>
  <si>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</si>
  <si>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</si>
  <si>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</si>
  <si>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</si>
  <si>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</si>
  <si>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</si>
  <si>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</si>
  <si>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</si>
  <si>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</si>
  <si>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</si>
  <si>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</si>
  <si>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</si>
  <si>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</si>
  <si>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</si>
  <si>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</si>
  <si>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</si>
  <si>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</si>
  <si>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</si>
  <si>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</si>
  <si>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</si>
  <si>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</si>
  <si>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</si>
  <si>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</si>
  <si>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</si>
  <si>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</si>
  <si>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</si>
  <si>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</si>
  <si>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</si>
  <si>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</si>
  <si>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</si>
  <si>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</si>
  <si>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</si>
  <si>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</si>
  <si>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</si>
  <si>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</si>
  <si>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</si>
  <si>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</si>
  <si>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</si>
  <si>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</si>
  <si>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</si>
  <si>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</si>
  <si>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</si>
  <si>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</si>
  <si>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</si>
  <si>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</si>
  <si>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</si>
  <si>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</si>
  <si>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</si>
  <si>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</si>
  <si>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</si>
  <si>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</si>
  <si>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</si>
  <si>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</si>
  <si>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</si>
  <si>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</si>
  <si>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</si>
  <si>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</si>
  <si>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</si>
  <si>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</si>
  <si>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</si>
  <si>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</si>
  <si>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</si>
  <si>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</si>
  <si>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Didi</t>
  </si>
  <si>
    <t>Keen on Piercing Henderson (Jewellery Importers)</t>
  </si>
  <si>
    <t>Don Thompson</t>
  </si>
  <si>
    <t>212 Broadway</t>
  </si>
  <si>
    <t>1023 Newmarket</t>
  </si>
  <si>
    <t>New Zealand</t>
  </si>
  <si>
    <t>Jewellery Importers c/o keen on piercing</t>
  </si>
  <si>
    <t>Jewellery Importers</t>
  </si>
  <si>
    <t>6/360 Great North Road C/O Keen on Piercing</t>
  </si>
  <si>
    <t>0610 Auckland</t>
  </si>
  <si>
    <t>Tel: +642102616956</t>
  </si>
  <si>
    <t>Email: contactus@keenonpiercing.com</t>
  </si>
  <si>
    <t>316L steel eyebrow barbell, 16g (1.2mm) with two 3mm balls</t>
  </si>
  <si>
    <t>316L steel Industrial barbell, 14g (1.6mm) with two 5mm balls</t>
  </si>
  <si>
    <t>BBNPTWG</t>
  </si>
  <si>
    <t>Anodized surgical steel nipple barbell, 14g (1.6mm) with two small wings</t>
  </si>
  <si>
    <t>BBTNPC</t>
  </si>
  <si>
    <t>Anodized 316L steel barbell, 1.6mm (14g) with two forward facing 5mm jewel balls</t>
  </si>
  <si>
    <t>BLK500</t>
  </si>
  <si>
    <t>BN1CG</t>
  </si>
  <si>
    <t>Surgical steel belly banana, 14g (1.6mm) with an 8mm bezel set jewel ball and an upper 5mm plain steel ball using original Czech Preciosa crystals.</t>
  </si>
  <si>
    <t>316L steel belly banana, 14g (1.6m) with a 8mm and a 5mm bezel set jewel ball using original Czech Preciosa crystals.</t>
  </si>
  <si>
    <t>BNRZ379</t>
  </si>
  <si>
    <t>316L steel casting belly banana, 14g (1.6mm) with 8mm prong set cubic zirconia (CZ) stone with dangling vintage style cross with round prong set cubic zirconia (CZ) stone in the center (dangling is made from silver plated brass)</t>
  </si>
  <si>
    <t>BNRZ413</t>
  </si>
  <si>
    <t>Surgical steel casting belly banana, 14g (1.6mm) with 8mm prong set cubic zirconia (CZ) stone with dangling flower shape with prong set CZ stone (dangling part is made from silver plated brass)</t>
  </si>
  <si>
    <t>BNRZ414</t>
  </si>
  <si>
    <t>Surgical steel casting belly banana, 14g (1.6mm) with 8mm prong set cubic zirconia (CZ) stone with dangling star shape with round CZ stone in the middle (dangling part is made from silver plated brass)</t>
  </si>
  <si>
    <t>BNT2CG</t>
  </si>
  <si>
    <t>Color: Gold Anodized w/ Clear crystal</t>
  </si>
  <si>
    <t>Color: Gold Anodized w/ AB crystal</t>
  </si>
  <si>
    <t>ERBAL</t>
  </si>
  <si>
    <t>One pair of ball shaped high polished surgical steel ear studs</t>
  </si>
  <si>
    <t>ERBT</t>
  </si>
  <si>
    <t>One pair of ball shaped Pvd plated surgical steel ear studs</t>
  </si>
  <si>
    <t>Size: 4mm</t>
  </si>
  <si>
    <t>ERBTT</t>
  </si>
  <si>
    <t>One pair of ball shaped Rose Gold Pvd plated surgical steel ear studs</t>
  </si>
  <si>
    <t>ERZ</t>
  </si>
  <si>
    <t>Size: 5mm</t>
  </si>
  <si>
    <t>One pair of stainless steel ear stud with 2mm to 10mm prong set clear round Cubic Zirconia stone</t>
  </si>
  <si>
    <t>FPG</t>
  </si>
  <si>
    <t>Gauge: 10mm</t>
  </si>
  <si>
    <t>Mirror polished surgical steel screw-fit flesh tunnel</t>
  </si>
  <si>
    <t>FTPG</t>
  </si>
  <si>
    <t>Gauge: 5mm</t>
  </si>
  <si>
    <t>PVD plated surgical steel screw-fit flesh tunnel</t>
  </si>
  <si>
    <t>Color: Rose-gold</t>
  </si>
  <si>
    <t>Gauge: 6mm</t>
  </si>
  <si>
    <t>Gauge: 8mm</t>
  </si>
  <si>
    <t>Gauge: 14mm</t>
  </si>
  <si>
    <t>Gauge: 18mm</t>
  </si>
  <si>
    <t>HBCRC16</t>
  </si>
  <si>
    <t>High polished surgical steel hinged ball closure ring, 16g (1.2mm) with 3mm ball with bezel set crystal</t>
  </si>
  <si>
    <t>HBCRCT16</t>
  </si>
  <si>
    <t>Anodized 316L steel hinged ball closure ring, 16g (1.2mm) with 3mm ball with bezel set crystal</t>
  </si>
  <si>
    <t>IAG</t>
  </si>
  <si>
    <t>Flat dome shaped surgical steel dermal anchor top part for internally threaded, 16g (1.2mm) dermal anchor base plate with a height of 2mm - 2.5mm</t>
  </si>
  <si>
    <t>IJF3</t>
  </si>
  <si>
    <t>316L steel 3mm dermal anchor top part with bezel set flat crystal for 1.6mm (14g) posts with 1.2mm internal threading</t>
  </si>
  <si>
    <t>IJF4</t>
  </si>
  <si>
    <t>316L steel 4mm dermal anchor top part with bezel set flat crystal for 1.6mm (14g) posts with 1.2mm internal threading</t>
  </si>
  <si>
    <t>LBB4</t>
  </si>
  <si>
    <t>Surgical steel labret, 14g (1.6mm) with a 4mm ball</t>
  </si>
  <si>
    <t>LBTB3</t>
  </si>
  <si>
    <t>Premium PVD plated surgical steel labret, 16g (1.2mm) with a 3mm ball</t>
  </si>
  <si>
    <t>MCD524</t>
  </si>
  <si>
    <t>316L steel double jewel belly banana, 14g (1.6mm) with a dangling dream catcher with a small color painted ball in the center and a single dangling feather (dangling is made from silver plated brass)</t>
  </si>
  <si>
    <t>MCDZ293</t>
  </si>
  <si>
    <t>Surgical steel belly banana, 14g (1.6mm) with a 7mm round prong set CZ stone and a dangling CZ flower design</t>
  </si>
  <si>
    <t>Crystal Color: Lavender</t>
  </si>
  <si>
    <t>MCDZ333</t>
  </si>
  <si>
    <t>MDGZ411</t>
  </si>
  <si>
    <t>Gold anodized 316L steel belly banana, 14g (1.6mm) with a 7mm round prong set CZ stone and a dangling flower with CZ stones (dangling is made from gold plated brass)</t>
  </si>
  <si>
    <t>MDGZ414</t>
  </si>
  <si>
    <t>Gold anodized 316L steel belly banana, 14g (1.6mm) with a 7mm round prong set CZ stone and a dangling star shape with round CZ stone in the middle (dangling is made from gold plated brass)</t>
  </si>
  <si>
    <t>MDGZ769</t>
  </si>
  <si>
    <t>Gold anodized 316L steel belly banana, 1.6mm (14g) with 5mm upper ball and 7mm prong set round Cubic Zirconia (CZ) stone with dangling ankh (cup part is made from gold plated brass)</t>
  </si>
  <si>
    <t>MDGZS6</t>
  </si>
  <si>
    <t>Gold anodized 316L steel belly banana, 14g (1.6mm) with a 7mm round prong set CZ stone and a dangling prong set star shaped 6mm CZ stone (dangling is made from gold plated brass)</t>
  </si>
  <si>
    <t>MFR3</t>
  </si>
  <si>
    <t>3mm multi-crystal ferido glued ball with resin cover and 16g (1.2mm) threading (sold per pcs)</t>
  </si>
  <si>
    <t>MOOP568</t>
  </si>
  <si>
    <t xml:space="preserve">316L steel belly banana, 14g (1.6mm) with an 7mm prong set round synthetic opal and a dangling bird wing design with synthetic opals on the edge </t>
  </si>
  <si>
    <t>Color: Green</t>
  </si>
  <si>
    <t>Color: Pink</t>
  </si>
  <si>
    <t>Color: Aqua</t>
  </si>
  <si>
    <t>Color: Red</t>
  </si>
  <si>
    <t>High polished surgical steel nose screw, 0.8mm (20g) with 2mm ball shaped top</t>
  </si>
  <si>
    <t>Surgical steel nose screw, 20g (0.8mm) with 2mm half ball shaped round crystal top</t>
  </si>
  <si>
    <t>High polished surgical steel nose screw, 20g (0.8mm) with flower shaped top with small 6 crystals</t>
  </si>
  <si>
    <t>NSTC</t>
  </si>
  <si>
    <t>Anodized surgical steel nose screw, 20g (0.8mm) with 2mm round crystal tops</t>
  </si>
  <si>
    <t>Surgical steel nose screw, 20g (0.8mm) with prong set 1.5mm round CZ stone</t>
  </si>
  <si>
    <t>NSWZR2</t>
  </si>
  <si>
    <t>Surgical steel nose screw, 20g (0.8mm) with prong set 2mm round CZ stone</t>
  </si>
  <si>
    <t>NWTZR15</t>
  </si>
  <si>
    <t>Gold PVD plated 316L steel nose screw, 20g (0.8mm) with prong set 1.5mm round CZ stone</t>
  </si>
  <si>
    <t>NYBXM7MG</t>
  </si>
  <si>
    <t>PGSCC</t>
  </si>
  <si>
    <t>Rose quartz double flared stone plug</t>
  </si>
  <si>
    <t>PGSHH</t>
  </si>
  <si>
    <t>Gauge: 4mm</t>
  </si>
  <si>
    <t>Black Onyx double flared stone plug</t>
  </si>
  <si>
    <t>PGSQ</t>
  </si>
  <si>
    <t>Turquoise stone double flared plug</t>
  </si>
  <si>
    <t>PGSQQ</t>
  </si>
  <si>
    <t>Green Fluorite double flare stone plug</t>
  </si>
  <si>
    <t>Gauge: 12mm</t>
  </si>
  <si>
    <t>PSP</t>
  </si>
  <si>
    <t>Pincher Size: Thickness 2mm &amp; width 12mm</t>
  </si>
  <si>
    <t>316L steel septum pincher with double rubber O-rings</t>
  </si>
  <si>
    <t>Pincher Size: Thickness 2.5mm &amp; width 12mm</t>
  </si>
  <si>
    <t>Pincher Size: Thickness 3mm &amp; width 12mm</t>
  </si>
  <si>
    <t>High polished surgical steel hinged segment ring, 16g (1.2mm)</t>
  </si>
  <si>
    <t>SEGH20</t>
  </si>
  <si>
    <t>High polished surgical steel hinged segment ring, 20g (0.8mm)</t>
  </si>
  <si>
    <t>SEGH8</t>
  </si>
  <si>
    <t>High polished surgical steel hinged segment ring, 8g (3mm)</t>
  </si>
  <si>
    <t>SEGHT14</t>
  </si>
  <si>
    <t>PVD plated surgical steel hinged segment ring, 14g (1.6mm)</t>
  </si>
  <si>
    <t>PVD plated surgical steel hinged segment ring, 16g (1.2mm)</t>
  </si>
  <si>
    <t>SEGHT8</t>
  </si>
  <si>
    <t>PVD plated surgical steel hinged segment ring, 8g (3mm)</t>
  </si>
  <si>
    <t>Size: 14mm</t>
  </si>
  <si>
    <t>SGSH10</t>
  </si>
  <si>
    <t>316L steel hinged segment ring, 1.2mm (16g) with outward facing CNC set Cubic Zirconia (CZ) stones, inner diameter from 6mm to 14mm</t>
  </si>
  <si>
    <t>SGSH11</t>
  </si>
  <si>
    <t>Gauge: 1.2mm - 8mm length</t>
  </si>
  <si>
    <t>316L steel hinged segment ring, 1.2mm (16g) and 1.0mm (18g) with side facing CNC set Cubic Zirconia (CZ) stones at the side, inner diameter from 6mm to 12mm</t>
  </si>
  <si>
    <t>Gauge: 1.2mm - 10mm length</t>
  </si>
  <si>
    <t>SGTSH11</t>
  </si>
  <si>
    <t>Color: Black Anodized w/ Clear CZ</t>
  </si>
  <si>
    <t>PVD anodized 316L steel hinged segment ring, 1.2mm (16g) and 1.0mm (18g) with side facing CNC set Cubic Zirconia (CZ) stones at the side, inner diameter from 6mm to 12mm</t>
  </si>
  <si>
    <t>Color: Rose gold Anodized w/ Clear CZ</t>
  </si>
  <si>
    <t>Color: Gold Anodized w/ Clear CZ</t>
  </si>
  <si>
    <t>TPUVK</t>
  </si>
  <si>
    <t>Acrylic taper with double rubber O-rings</t>
  </si>
  <si>
    <t>Gauge: 16mm</t>
  </si>
  <si>
    <t>ULBB3</t>
  </si>
  <si>
    <t>Titanium G23 labret, 16g (1.2mm) with a 3mm ball</t>
  </si>
  <si>
    <t>UPINB</t>
  </si>
  <si>
    <t>Titanium G23 threadless push pin top with a 2mm to 3mm plain ball for 0.8mm (20g), 1mm (18g), and 1.2mm (16g) threadless labret post</t>
  </si>
  <si>
    <t>Size: 2.5mm</t>
  </si>
  <si>
    <t>UPINRD</t>
  </si>
  <si>
    <t>Titanium G23 threadless push pin top with a 3mm plain half ball shape for 0.8mm (20g), 1mm (18g), and 1.2mm (16g) threadless labret post</t>
  </si>
  <si>
    <t>USGSH11</t>
  </si>
  <si>
    <t>High polished titanium G23 hinged segment ring, 1.2mm (16g) with side facing CNC set Cubic Zirconia (CZ) stones at the side, inner diameter from 6mm to 10mm</t>
  </si>
  <si>
    <t>USGTSH10</t>
  </si>
  <si>
    <t>Color: High Polish 8mm</t>
  </si>
  <si>
    <t>PVD plated polished titanium G23 hinged segment ring, 1.2mm (16g) with outward facing CNC set Cubic Zirconia (CZ) stones</t>
  </si>
  <si>
    <t>Color: High Polish 10mm</t>
  </si>
  <si>
    <t>Color: Gold 8mm</t>
  </si>
  <si>
    <t>Color: Black 8mm</t>
  </si>
  <si>
    <t>Color: Black 10mm</t>
  </si>
  <si>
    <t>Color: High Polish 12mm</t>
  </si>
  <si>
    <t>UTBN2CG</t>
  </si>
  <si>
    <t>Anodized titanium G23 belly banana, 14g (1.6mm) with an 8mm bezel set jewel ball and an upper 5mm ball</t>
  </si>
  <si>
    <t>Color: Purple</t>
  </si>
  <si>
    <t>XCNT3S</t>
  </si>
  <si>
    <t>Pack of 10 pcs. of 3mm anodized surgical steel cones with threading 1.2mm (16g)</t>
  </si>
  <si>
    <t>XCNT4S</t>
  </si>
  <si>
    <t>Pack of 10 pcs. of 4mm anodized surgical steel cones with threading 1.2mm (16g)</t>
  </si>
  <si>
    <t>XCNT5S</t>
  </si>
  <si>
    <t>Pack of 10 pcs. of 5mm anodized surgical steel cones - threading, 16g (1.2mm)</t>
  </si>
  <si>
    <t>XHJB3</t>
  </si>
  <si>
    <t>Pack of 10 pcs. of 3mm surgical steel half jewel balls with bezel set crystal with 1.2mm threading (16g)</t>
  </si>
  <si>
    <t>XJB25</t>
  </si>
  <si>
    <t>Pack of 10 pcs. of surgical steel balls with tiny 2.5mm bezel set crystals with 1.2mm threading (16g)</t>
  </si>
  <si>
    <t>XJBT25S</t>
  </si>
  <si>
    <t>Pack of 10 pcs. of 2.5 mm tiny anodized surgical steel balls with bezel set crystal and with 1.2mm threading (16g)</t>
  </si>
  <si>
    <t>XJBT3S</t>
  </si>
  <si>
    <t>Pack of 10 pcs. of 3mm anodized surgical steel balls with bezel set crystal and with 1.2mm threading (16g)</t>
  </si>
  <si>
    <t>XUVB3</t>
  </si>
  <si>
    <t>Set of 10 pcs. of 3mm acrylic UV balls with 16g (1.2mm) threading</t>
  </si>
  <si>
    <t>BBINDX14A</t>
  </si>
  <si>
    <t>BBINDX14B</t>
  </si>
  <si>
    <t>BBINDX14C</t>
  </si>
  <si>
    <t>BLK500A</t>
  </si>
  <si>
    <t>ERBAL3</t>
  </si>
  <si>
    <t>ERBT3</t>
  </si>
  <si>
    <t>ERBT4</t>
  </si>
  <si>
    <t>ERBTT3</t>
  </si>
  <si>
    <t>ERBTT4</t>
  </si>
  <si>
    <t>ERZ5</t>
  </si>
  <si>
    <t>ERZ6</t>
  </si>
  <si>
    <t>FPG00</t>
  </si>
  <si>
    <t>FTPG4</t>
  </si>
  <si>
    <t>FTPG2</t>
  </si>
  <si>
    <t>FTPG0</t>
  </si>
  <si>
    <t>FTPG9/16</t>
  </si>
  <si>
    <t>FTPG11/16</t>
  </si>
  <si>
    <t>IAG4</t>
  </si>
  <si>
    <t>PGSCC00</t>
  </si>
  <si>
    <t>PGSCC9/16</t>
  </si>
  <si>
    <t>PGSHH6</t>
  </si>
  <si>
    <t>PGSHH00</t>
  </si>
  <si>
    <t>PGSHH9/16</t>
  </si>
  <si>
    <t>PGSHH11/16</t>
  </si>
  <si>
    <t>PGSQ00</t>
  </si>
  <si>
    <t>PGSQQ6</t>
  </si>
  <si>
    <t>PGSQQ00</t>
  </si>
  <si>
    <t>PGSQQ1/2</t>
  </si>
  <si>
    <t>PGSQQ9/16</t>
  </si>
  <si>
    <t>PSP12B</t>
  </si>
  <si>
    <t>PSP10B</t>
  </si>
  <si>
    <t>PSP8B</t>
  </si>
  <si>
    <t>SGSH10C</t>
  </si>
  <si>
    <t>SGSH11A</t>
  </si>
  <si>
    <t>SGSH11B</t>
  </si>
  <si>
    <t>SGTSH11A</t>
  </si>
  <si>
    <t>SGTSH11B</t>
  </si>
  <si>
    <t>TPUVK1/2</t>
  </si>
  <si>
    <t>TPUVK9/16</t>
  </si>
  <si>
    <t>TPUVK5/8</t>
  </si>
  <si>
    <t>UPINB3</t>
  </si>
  <si>
    <t>UPINB25</t>
  </si>
  <si>
    <t>UPINRD3</t>
  </si>
  <si>
    <t>USGSH11A</t>
  </si>
  <si>
    <t>USGSH11B</t>
  </si>
  <si>
    <t>USGSH10A</t>
  </si>
  <si>
    <t>USGSH10B</t>
  </si>
  <si>
    <t>USGTSH10A</t>
  </si>
  <si>
    <t>USGTSH10B</t>
  </si>
  <si>
    <t>USGSH10C</t>
  </si>
  <si>
    <t>Four Thousand Four Hundred Twenty and 59 cents NZD</t>
  </si>
  <si>
    <t>Wholesale silver nose piercing bulk of 1000, 500, 250 or 100 pcs. of 925 sterling silver ''Bend it yourself'' nose studs, 22g (0.6mm) with 2mm round prong set crystal</t>
  </si>
  <si>
    <t>PVD plated surgical steel belly banana, 14g (1.6mm) with 5 &amp; 8mm bezel set jewel balls - length 3/8'' (10mm)</t>
  </si>
  <si>
    <t>Gold plated 316L steel belly banana, 14g (1.6mm) with a 8mm prong set cubic zirconia stone and a dangling gold plated heart with a single crystal - length 3/8'' (10mm)</t>
  </si>
  <si>
    <t>Color-plated sterling silver nose hoop, 22g (0.6mm) with ball and an outer diameter of 3/8'' (10mm) - 1 piece</t>
  </si>
  <si>
    <t>18k gold plated 925 sterling silver ''Bend it yourself'' nose studs, 0.6mm (22g) with color crystals in assorted flower shape design tops / 52 pcs per display box (in standard packing or in vacuum sealed packing to prevent tarnishing)</t>
  </si>
  <si>
    <t>Exchange Rate NZD-THB</t>
  </si>
  <si>
    <t>Total Order USD</t>
  </si>
  <si>
    <t>Total Invoice USD</t>
  </si>
  <si>
    <t xml:space="preserve">VAT: 75-498-361  </t>
  </si>
  <si>
    <r>
      <t xml:space="preserve">40% Discount as per </t>
    </r>
    <r>
      <rPr>
        <b/>
        <sz val="10"/>
        <color theme="1"/>
        <rFont val="Arial"/>
        <family val="2"/>
      </rPr>
      <t>Platinum Membership</t>
    </r>
    <r>
      <rPr>
        <sz val="10"/>
        <color theme="1"/>
        <rFont val="Arial"/>
        <family val="2"/>
      </rPr>
      <t>:</t>
    </r>
  </si>
  <si>
    <r>
      <t xml:space="preserve">Free Shipping to Sweden via DHL as per </t>
    </r>
    <r>
      <rPr>
        <b/>
        <sz val="10"/>
        <color theme="1"/>
        <rFont val="Arial"/>
        <family val="2"/>
      </rPr>
      <t>Platinum Membership</t>
    </r>
    <r>
      <rPr>
        <sz val="10"/>
        <color theme="1"/>
        <rFont val="Arial"/>
        <family val="2"/>
      </rPr>
      <t>:</t>
    </r>
  </si>
  <si>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</si>
  <si>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</si>
  <si>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COUNTRY OF ORIGIN: THAILAND</t>
  </si>
  <si>
    <t>SKU</t>
  </si>
  <si>
    <t>BBEB-F04000</t>
  </si>
  <si>
    <t>BBEB-F06000</t>
  </si>
  <si>
    <t>BBIND-F16000</t>
  </si>
  <si>
    <t>BBIND-F19000</t>
  </si>
  <si>
    <t>BBIND-F21000</t>
  </si>
  <si>
    <t>BBIND-F24000</t>
  </si>
  <si>
    <t>BBIND-F26000</t>
  </si>
  <si>
    <t>BBNPTWG-F11A12</t>
  </si>
  <si>
    <t>BBTNPC-F08A12</t>
  </si>
  <si>
    <t>BBTNPC-F10A12</t>
  </si>
  <si>
    <t>BBTNPC-F11A12</t>
  </si>
  <si>
    <t>BLK500-I13B02</t>
  </si>
  <si>
    <t>BN1CG-F06B01</t>
  </si>
  <si>
    <t>BN2CG-F02B01</t>
  </si>
  <si>
    <t>BN2CG-F02B02</t>
  </si>
  <si>
    <t>BN2CG-F02B06</t>
  </si>
  <si>
    <t>BN2CG-F06B01</t>
  </si>
  <si>
    <t>BN2CG-F06B06</t>
  </si>
  <si>
    <t>BNRZ379-F06C01</t>
  </si>
  <si>
    <t>BNRZ413-F06C02</t>
  </si>
  <si>
    <t>BNRZ413-F06C03</t>
  </si>
  <si>
    <t>BNRZ414-F06C01</t>
  </si>
  <si>
    <t>BNRZ414-F06C02</t>
  </si>
  <si>
    <t>BNRZ414-F06C03</t>
  </si>
  <si>
    <t>BNT2CG-P13000</t>
  </si>
  <si>
    <t>BNT2CG-P23000</t>
  </si>
  <si>
    <t>ERBAL-L03000</t>
  </si>
  <si>
    <t>ERBT-L03A12</t>
  </si>
  <si>
    <t>ERBT-L04A12</t>
  </si>
  <si>
    <t>ERBTT-L03000</t>
  </si>
  <si>
    <t>ERBTT-L04000</t>
  </si>
  <si>
    <t>ERZ-L05000</t>
  </si>
  <si>
    <t>ERZ-L06000</t>
  </si>
  <si>
    <t>FPG-D13000</t>
  </si>
  <si>
    <t>FTPG-D10A07</t>
  </si>
  <si>
    <t>FTPG-D10A44</t>
  </si>
  <si>
    <t>FTPG-D11A07</t>
  </si>
  <si>
    <t>FTPG-D12A07</t>
  </si>
  <si>
    <t>FTPG-D15A07</t>
  </si>
  <si>
    <t>FTPG-D17A07</t>
  </si>
  <si>
    <t>HBCRC16-F04B01</t>
  </si>
  <si>
    <t>HBCRC16-F06B01</t>
  </si>
  <si>
    <t>HBCRCT16-F04P13</t>
  </si>
  <si>
    <t>HBCRCT16-F06P13</t>
  </si>
  <si>
    <t>IAG-L04000</t>
  </si>
  <si>
    <t>IJF3-B06000</t>
  </si>
  <si>
    <t>IJF4-B01000</t>
  </si>
  <si>
    <t>LBB3-F03000</t>
  </si>
  <si>
    <t>LBB3-F04000</t>
  </si>
  <si>
    <t>LBB3-F06000</t>
  </si>
  <si>
    <t>LBB3-F08000</t>
  </si>
  <si>
    <t>LBB3-F10000</t>
  </si>
  <si>
    <t>LBB4-F04000</t>
  </si>
  <si>
    <t>LBB4-F06000</t>
  </si>
  <si>
    <t>LBB4-F08000</t>
  </si>
  <si>
    <t>LBTB3-F02A12</t>
  </si>
  <si>
    <t>LBTB3-F06A07</t>
  </si>
  <si>
    <t>LBTB3-F06A12</t>
  </si>
  <si>
    <t>MCD524-F06A50</t>
  </si>
  <si>
    <t>MCDZ293-F06B03</t>
  </si>
  <si>
    <t>MCDZ293-F06B17</t>
  </si>
  <si>
    <t>MCDZ333-F06C01</t>
  </si>
  <si>
    <t>MCDZ333-F06C02</t>
  </si>
  <si>
    <t>MCDZ333-F06C03</t>
  </si>
  <si>
    <t>MDGZ411-F06C02</t>
  </si>
  <si>
    <t>MDGZ411-F06C03</t>
  </si>
  <si>
    <t>MDGZ414-F06C01</t>
  </si>
  <si>
    <t>MDGZ414-F06C02</t>
  </si>
  <si>
    <t>MDGZ414-F06C03</t>
  </si>
  <si>
    <t>MDGZ769-F06000</t>
  </si>
  <si>
    <t>MDGZS6-F06000</t>
  </si>
  <si>
    <t>MFR3-B01000</t>
  </si>
  <si>
    <t>MFR3-B02000</t>
  </si>
  <si>
    <t>MFR3-B05000</t>
  </si>
  <si>
    <t>MFR3-B08000</t>
  </si>
  <si>
    <t>MFR3-B09000</t>
  </si>
  <si>
    <t>MFR3-B15000</t>
  </si>
  <si>
    <t>MFR3-B16000</t>
  </si>
  <si>
    <t>MOOP568-F06A09</t>
  </si>
  <si>
    <t>MOOP568-F06A15</t>
  </si>
  <si>
    <t>MOOP568-F06A20</t>
  </si>
  <si>
    <t>MOOP568-F06A32</t>
  </si>
  <si>
    <t>NS06BL-A07000</t>
  </si>
  <si>
    <t>NS06BL-A08000</t>
  </si>
  <si>
    <t>NS06BL-A10000</t>
  </si>
  <si>
    <t>NS06BL-A14000</t>
  </si>
  <si>
    <t>NS06BL-A20000</t>
  </si>
  <si>
    <t>NS06BL-A42000</t>
  </si>
  <si>
    <t>NSB-000000</t>
  </si>
  <si>
    <t>NSC-B13000</t>
  </si>
  <si>
    <t>NSCFWC-B01000</t>
  </si>
  <si>
    <t>NSCFWC-B02000</t>
  </si>
  <si>
    <t>NSCFWC-B03000</t>
  </si>
  <si>
    <t>NSTC-A07B01</t>
  </si>
  <si>
    <t>NSTC-A10B01</t>
  </si>
  <si>
    <t>NSTC-A11B01</t>
  </si>
  <si>
    <t>NSWZR15-C01000</t>
  </si>
  <si>
    <t>NSWZR2-C03000</t>
  </si>
  <si>
    <t>NWTZR15-C01000</t>
  </si>
  <si>
    <t>NYBXM7MG-G44000</t>
  </si>
  <si>
    <t>PGSCC-D13000</t>
  </si>
  <si>
    <t>PGSCC-D15000</t>
  </si>
  <si>
    <t>PGSHH-D09000</t>
  </si>
  <si>
    <t>PGSHH-D13000</t>
  </si>
  <si>
    <t>PGSHH-D15000</t>
  </si>
  <si>
    <t>PGSHH-D17000</t>
  </si>
  <si>
    <t>PGSQ-D13000</t>
  </si>
  <si>
    <t>PGSQQ-D09000</t>
  </si>
  <si>
    <t>PGSQQ-D13000</t>
  </si>
  <si>
    <t>PGSQQ-D14000</t>
  </si>
  <si>
    <t>PGSQQ-D15000</t>
  </si>
  <si>
    <t>PSP-H01000</t>
  </si>
  <si>
    <t>PSP-H04000</t>
  </si>
  <si>
    <t>PSP-H07000</t>
  </si>
  <si>
    <t>SEGH16-F02000</t>
  </si>
  <si>
    <t>SEGH16-F05000</t>
  </si>
  <si>
    <t>SEGH16-F06000</t>
  </si>
  <si>
    <t>SEGH20-F04000</t>
  </si>
  <si>
    <t>SEGH20-F05000</t>
  </si>
  <si>
    <t>SEGH20-F06000</t>
  </si>
  <si>
    <t>SEGH8-F08000</t>
  </si>
  <si>
    <t>SEGH8-F10000</t>
  </si>
  <si>
    <t>SEGHT14-F04A12</t>
  </si>
  <si>
    <t>SEGHT14-F04A44</t>
  </si>
  <si>
    <t>SEGHT14-F06A12</t>
  </si>
  <si>
    <t>SEGHT14-F08A12</t>
  </si>
  <si>
    <t>SEGHT16-F02A44</t>
  </si>
  <si>
    <t>SEGHT16-F03A07</t>
  </si>
  <si>
    <t>SEGHT16-F03A12</t>
  </si>
  <si>
    <t>SEGHT16-F05A07</t>
  </si>
  <si>
    <t>SEGHT16-F06A11</t>
  </si>
  <si>
    <t>SEGHT16-F06A12</t>
  </si>
  <si>
    <t>SEGHT16-F06A44</t>
  </si>
  <si>
    <t>SEGHT20-F02A44</t>
  </si>
  <si>
    <t>SEGHT20-F04A44</t>
  </si>
  <si>
    <t>SEGHT20-F05A12</t>
  </si>
  <si>
    <t>SEGHT20-F05A44</t>
  </si>
  <si>
    <t>SEGHT20-F06A11</t>
  </si>
  <si>
    <t>SEGHT20-F06A44</t>
  </si>
  <si>
    <t>SEGHT20-L06A12</t>
  </si>
  <si>
    <t>SEGHT20-L08A07</t>
  </si>
  <si>
    <t>SEGHT20-L08A12</t>
  </si>
  <si>
    <t>SEGHT20-L10A07</t>
  </si>
  <si>
    <t>SEGHT20-L10A12</t>
  </si>
  <si>
    <t>SEGHT8-L12A12</t>
  </si>
  <si>
    <t>SEGHT8-L14A12</t>
  </si>
  <si>
    <t>SGSH10-F08C01</t>
  </si>
  <si>
    <t>SGSH11-D45C01</t>
  </si>
  <si>
    <t>SGSH11-D47C01</t>
  </si>
  <si>
    <t>SGTSH11-D45P35</t>
  </si>
  <si>
    <t>SGTSH11-D45P39</t>
  </si>
  <si>
    <t>SGTSH11-D47P35</t>
  </si>
  <si>
    <t>SGTSH11-D47P38</t>
  </si>
  <si>
    <t>SGTSH11-D47P39</t>
  </si>
  <si>
    <t>TPUVK-D14A07</t>
  </si>
  <si>
    <t>TPUVK-D14A08</t>
  </si>
  <si>
    <t>TPUVK-D15A08</t>
  </si>
  <si>
    <t>TPUVK-D16A08</t>
  </si>
  <si>
    <t>ULBB3-F05000</t>
  </si>
  <si>
    <t>ULBB3-F06000</t>
  </si>
  <si>
    <t>ULBB3-F08000</t>
  </si>
  <si>
    <t>ULBB3-F10000</t>
  </si>
  <si>
    <t>UPINB-L03000</t>
  </si>
  <si>
    <t>UPINB-L29000</t>
  </si>
  <si>
    <t>UPINRD-L03000</t>
  </si>
  <si>
    <t>USGSH11-F04000</t>
  </si>
  <si>
    <t>USGSH11-F06000</t>
  </si>
  <si>
    <t>USGTSH10-P54000</t>
  </si>
  <si>
    <t>USGTSH10-P55000</t>
  </si>
  <si>
    <t>USGTSH10-P56000</t>
  </si>
  <si>
    <t>USGTSH10-P62000</t>
  </si>
  <si>
    <t>USGTSH10-P63000</t>
  </si>
  <si>
    <t>USGTSH10-P67000</t>
  </si>
  <si>
    <t>UTBN2CG-F06A10</t>
  </si>
  <si>
    <t>UTBN2CG-F06A35</t>
  </si>
  <si>
    <t>XCNT3S-A07000</t>
  </si>
  <si>
    <t>XCNT4S-A07000</t>
  </si>
  <si>
    <t>XCNT5S-A07000</t>
  </si>
  <si>
    <t>XHJB3-B01000</t>
  </si>
  <si>
    <t>XHJB3-B02000</t>
  </si>
  <si>
    <t>XHJB3-B03000</t>
  </si>
  <si>
    <t>XHJB3-B04000</t>
  </si>
  <si>
    <t>XHJB3-B08000</t>
  </si>
  <si>
    <t>XHJB3-B13000</t>
  </si>
  <si>
    <t>XJB25-B01000</t>
  </si>
  <si>
    <t>XJBT25S-P13000</t>
  </si>
  <si>
    <t>XJBT3S-P13000</t>
  </si>
  <si>
    <t>XUVB3-A07000</t>
  </si>
  <si>
    <t>XUVB3-A08000</t>
  </si>
  <si>
    <t>XUVB3-A09000</t>
  </si>
  <si>
    <t>XUVB3-A10000</t>
  </si>
  <si>
    <t>XUVB3-A15000</t>
  </si>
  <si>
    <t>XUVB3-A20000</t>
  </si>
  <si>
    <t>XUVB3-A32000</t>
  </si>
  <si>
    <t>XUVB3-A35000</t>
  </si>
  <si>
    <t>XUVB3-A42000</t>
  </si>
  <si>
    <t>Two Thousand Nine Hundred Thirty Three and 86 cents NZD</t>
  </si>
  <si>
    <t>Customer Paid</t>
  </si>
  <si>
    <t>Refund</t>
  </si>
  <si>
    <t>Eight Hundred Eighty Four and 96 cents NZD</t>
  </si>
  <si>
    <t>Payable Amount:</t>
  </si>
  <si>
    <t>Pending amount to be paid due to wrong refund amount INV 53221:</t>
  </si>
  <si>
    <t>pending amount due to wrong refund amount inv 53221</t>
  </si>
  <si>
    <t>Wrong 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</si>
</sst>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 numFmtId="168" formatCode="_([$NZD]\ * #,##0.00_);_([$NZD]\ * \(#,##0.00\);_([$NZD]\ *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28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7"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7"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7"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44" fontId="8" fillId="0" borderId="0" applyFon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28"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8" fillId="0" borderId="0"/>
    <xf numFmtId="9"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167" fontId="5" fillId="0" borderId="0" applyFont="0" applyFill="0" applyBorder="0" applyAlignment="0" applyProtection="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28" fillId="0" borderId="0"/>
    <xf numFmtId="0" fontId="8" fillId="0" borderId="0" applyNumberFormat="0" applyFill="0" applyBorder="0" applyAlignment="0" applyProtection="0"/>
    <xf numFmtId="0" fontId="28" fillId="0" borderId="0"/>
    <xf numFmtId="0" fontId="28" fillId="0" borderId="0"/>
    <xf numFmtId="0" fontId="28" fillId="0" borderId="0"/>
    <xf numFmtId="0" fontId="5" fillId="0" borderId="0"/>
    <xf numFmtId="43" fontId="29" fillId="0" borderId="0" applyFont="0" applyFill="0" applyBorder="0" applyAlignment="0" applyProtection="0"/>
    <xf numFmtId="43" fontId="29" fillId="0" borderId="0" applyFont="0" applyFill="0" applyBorder="0" applyAlignment="0" applyProtection="0"/>
  </cellStyleXfs>
  <cellXfs count="172">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14" xfId="0" applyFont="1" applyFill="1" applyBorder="1" applyAlignment="1">
      <alignment horizont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8" fontId="21" fillId="2" borderId="0" xfId="0" applyNumberFormat="1" applyFont="1" applyFill="1" applyAlignment="1">
      <alignment horizontal="right"/>
    </xf>
    <xf numFmtId="0" fontId="21" fillId="2" borderId="13" xfId="0" applyFont="1" applyFill="1" applyBorder="1"/>
    <xf numFmtId="0" fontId="21" fillId="2" borderId="20" xfId="0" applyFont="1" applyFill="1" applyBorder="1"/>
    <xf numFmtId="1" fontId="40" fillId="2" borderId="0" xfId="0" applyNumberFormat="1" applyFont="1" applyFill="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168" fontId="4" fillId="0" borderId="0" xfId="0" applyNumberFormat="1" applyFont="1"/>
    <xf numFmtId="0" fontId="41" fillId="0" borderId="0" xfId="0" applyFont="1" applyAlignment="1">
      <alignment horizontal="right"/>
    </xf>
    <xf numFmtId="168" fontId="41" fillId="0" borderId="0" xfId="0" applyNumberFormat="1" applyFont="1"/>
    <xf numFmtId="4" fontId="4" fillId="0" borderId="0" xfId="0" applyNumberFormat="1" applyFont="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6"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7281">
    <cellStyle name="Comma 2" xfId="7" xr:uid="{07EBDB42-8F92-4BFB-B91E-1F84BA0118C6}"/>
    <cellStyle name="Comma 2 10" xfId="7085" xr:uid="{13904D73-0701-4A21-8F13-E737ED03CF92}"/>
    <cellStyle name="Comma 2 2" xfId="4409" xr:uid="{150297A4-B598-44A0-B5E6-18EB6CA99D00}"/>
    <cellStyle name="Comma 2 2 2" xfId="4923" xr:uid="{AB5A8A03-BAB1-4A00-BFD9-22D094C31133}"/>
    <cellStyle name="Comma 2 2 2 2" xfId="5493" xr:uid="{8E118BD7-9D30-435F-A69D-CB39BF5FC3E0}"/>
    <cellStyle name="Comma 2 2 2 2 2" xfId="6328" xr:uid="{B9E3B63F-4770-4611-B9B8-54C39ACB684A}"/>
    <cellStyle name="Comma 2 2 2 2 2 2" xfId="6229" xr:uid="{32EF2FED-926E-45A3-A7A5-5C4CE1D22FFB}"/>
    <cellStyle name="Comma 2 2 2 2 2 3" xfId="7249" xr:uid="{F6046976-2E7B-4487-A423-1330DFD96CDF}"/>
    <cellStyle name="Comma 2 2 2 2 3" xfId="6046" xr:uid="{6E08E2F8-DE5B-4D19-9969-69511E0AB8E0}"/>
    <cellStyle name="Comma 2 2 2 2 4" xfId="6184" xr:uid="{0473918D-728C-4266-8E95-745479D95EF7}"/>
    <cellStyle name="Comma 2 2 2 3" xfId="6071" xr:uid="{9F1F2DE3-4A0D-4802-89E5-95DD7DEF555F}"/>
    <cellStyle name="Comma 2 2 2 3 2" xfId="7048" xr:uid="{4262A48E-F7FD-43A1-BD18-01A9C581CFC9}"/>
    <cellStyle name="Comma 2 2 2 3 3" xfId="7182" xr:uid="{E4F77145-847F-4FB7-842D-9CC2FDBAACEB}"/>
    <cellStyle name="Comma 2 2 2 3 4" xfId="7279" xr:uid="{77D09F2A-7042-400B-A53D-7E29A1B638CE}"/>
    <cellStyle name="Comma 2 2 2 4" xfId="6095" xr:uid="{55202A58-79AE-4CCA-8299-E2F87C1B92F0}"/>
    <cellStyle name="Comma 2 2 2 5" xfId="6199" xr:uid="{9C4549E5-6ACC-4DF2-9549-2B8F71ECC6C6}"/>
    <cellStyle name="Comma 2 2 2 6" xfId="6086" xr:uid="{E048C6C4-37FB-4B9C-A141-3AA5ED08887A}"/>
    <cellStyle name="Comma 2 2 3" xfId="4805" xr:uid="{F57BC807-F551-404D-9DD1-71FFA680DA69}"/>
    <cellStyle name="Comma 2 2 3 2" xfId="6154" xr:uid="{0E90684C-263A-4434-B1F5-F06AEFF92914}"/>
    <cellStyle name="Comma 2 2 3 2 2" xfId="7059" xr:uid="{69E6CCBE-FC9D-49FB-B85B-DE9DDB89D381}"/>
    <cellStyle name="Comma 2 2 3 2 3" xfId="7232" xr:uid="{3B66AAF4-520E-4416-A70F-F3DE9F224EB1}"/>
    <cellStyle name="Comma 2 2 3 3" xfId="6127" xr:uid="{702AA37A-BD9E-4C48-BA39-996DD4D52119}"/>
    <cellStyle name="Comma 2 2 3 4" xfId="6239" xr:uid="{DAD42F51-A868-4EB3-BC0B-FEC19E22715A}"/>
    <cellStyle name="Comma 2 2 4" xfId="5512" xr:uid="{7BD466B8-B5DC-4486-BDE7-3FF540FA87DC}"/>
    <cellStyle name="Comma 2 2 4 2" xfId="6160" xr:uid="{7C8DF14E-DF9D-468A-9B10-41305A081B53}"/>
    <cellStyle name="Comma 2 2 4 2 2" xfId="7056" xr:uid="{49C0603D-FDA4-487F-AC72-FDBEAFF1D4B4}"/>
    <cellStyle name="Comma 2 2 4 2 3" xfId="7217" xr:uid="{E377F014-AC2B-481D-AC19-E867D7AA66EF}"/>
    <cellStyle name="Comma 2 2 4 3" xfId="6120" xr:uid="{207E7DEA-AE20-4A31-A759-3B940A32DED0}"/>
    <cellStyle name="Comma 2 2 4 4" xfId="7144" xr:uid="{322E2E1C-5C53-459D-A5EC-9010C09B9D9F}"/>
    <cellStyle name="Comma 2 2 4 5" xfId="7268" xr:uid="{628B8A1F-2F17-42FA-83D9-93566369EE72}"/>
    <cellStyle name="Comma 2 2 4 6" xfId="6283" xr:uid="{6BDB70BF-5C2B-433D-A9CA-C721D476B2BD}"/>
    <cellStyle name="Comma 2 2 5" xfId="5529" xr:uid="{E0D72B96-8009-4DAC-B05B-B16682E7B877}"/>
    <cellStyle name="Comma 2 2 5 2" xfId="7083" xr:uid="{D1B88B01-5E16-4D6C-AAF0-5003857A0132}"/>
    <cellStyle name="Comma 2 2 5 3" xfId="7199" xr:uid="{97E3677F-E48D-4E80-BAC2-05185901A348}"/>
    <cellStyle name="Comma 2 2 5 4" xfId="7271" xr:uid="{4A4F91CC-55CD-4437-B068-196F5908BDCA}"/>
    <cellStyle name="Comma 2 2 5 5" xfId="6277" xr:uid="{E45C4A74-5F56-4486-A35B-ACEAA917B99A}"/>
    <cellStyle name="Comma 2 2 6" xfId="6016" xr:uid="{BA3B66D6-BB0C-45DB-BD18-2EA39CE42229}"/>
    <cellStyle name="Comma 2 2 6 2" xfId="6198" xr:uid="{1F58E306-3F9D-47A8-93F5-4A1EDA0E7255}"/>
    <cellStyle name="Comma 2 2 6 3" xfId="7163" xr:uid="{55BE7F99-AA44-42AD-903F-A3E36E520F08}"/>
    <cellStyle name="Comma 2 2 7" xfId="5989" xr:uid="{E14A3AE4-BE1C-4D5C-A12E-23C6A971205C}"/>
    <cellStyle name="Comma 2 2 8" xfId="6260" xr:uid="{A313D038-8E42-4426-8F7C-1B9F43ADA3E6}"/>
    <cellStyle name="Comma 2 2 9" xfId="6296" xr:uid="{4745E323-E4AC-47E3-BE11-FFF04BA379A7}"/>
    <cellStyle name="Comma 2 3" xfId="81" xr:uid="{AAF6278A-A69F-4ED1-AB1D-8ADFF108E1A9}"/>
    <cellStyle name="Comma 2 3 2" xfId="6188" xr:uid="{8D22150A-2EA9-4F9B-9A6B-A89A97381B78}"/>
    <cellStyle name="Comma 2 3 2 2" xfId="6151" xr:uid="{050E0770-0556-4005-A454-EE1180C5A57E}"/>
    <cellStyle name="Comma 2 3 2 2 2" xfId="7080" xr:uid="{E1B56EF7-CBE8-4AEA-9B00-1FA7063F2CB2}"/>
    <cellStyle name="Comma 2 3 2 2 3" xfId="7242" xr:uid="{74CC1BD8-79EA-447D-8A55-557432175432}"/>
    <cellStyle name="Comma 2 3 2 3" xfId="6247" xr:uid="{7D25F57C-028B-4438-8FB6-E35BA8F3E6AA}"/>
    <cellStyle name="Comma 2 3 2 4" xfId="7125" xr:uid="{6261C5F3-D0FC-4090-BB8D-F62E14C3F1C3}"/>
    <cellStyle name="Comma 2 3 3" xfId="6056" xr:uid="{213DA018-4646-4951-9FBE-91F38F8F23E1}"/>
    <cellStyle name="Comma 2 3 3 2" xfId="6031" xr:uid="{210D0130-1C50-4400-BFEC-1E82EE01B6B8}"/>
    <cellStyle name="Comma 2 3 3 3" xfId="7173" xr:uid="{EA5E3980-E728-40FA-ACE3-211A73464414}"/>
    <cellStyle name="Comma 2 3 4" xfId="6324" xr:uid="{BB6D90CB-D34D-4D28-A8A9-00F81C917BD1}"/>
    <cellStyle name="Comma 2 3 5" xfId="6047" xr:uid="{6FD012F6-CA75-4AC4-946B-DE6225CF44A9}"/>
    <cellStyle name="Comma 2 3 6" xfId="7099" xr:uid="{87A6FECB-326C-4471-B9A4-65FF18AB98AA}"/>
    <cellStyle name="Comma 2 4" xfId="82" xr:uid="{660B4C52-0AF4-4263-8370-C8A7CF647A43}"/>
    <cellStyle name="Comma 2 4 2" xfId="6051" xr:uid="{EA984D92-A524-43EB-ADA1-5CB4D1925B15}"/>
    <cellStyle name="Comma 2 4 2 2" xfId="7058" xr:uid="{1CA7095D-8959-493E-89A4-7974AAE63885}"/>
    <cellStyle name="Comma 2 4 2 3" xfId="7225" xr:uid="{673B0BFC-9E11-43BB-A595-0DABEF09E5A1}"/>
    <cellStyle name="Comma 2 4 3" xfId="6130" xr:uid="{F5489A96-993F-4FCD-876A-2F65345E406D}"/>
    <cellStyle name="Comma 2 4 4" xfId="7111" xr:uid="{F93E971A-A58B-4B12-A083-C8F59131CA9E}"/>
    <cellStyle name="Comma 2 4 5" xfId="6191" xr:uid="{BB7324F7-9F8D-45C2-B135-1C7423A05978}"/>
    <cellStyle name="Comma 2 5" xfId="6014" xr:uid="{87FC5B7F-CB2E-4853-8303-CDC4CE0E91D0}"/>
    <cellStyle name="Comma 2 5 2" xfId="6163" xr:uid="{8653CA72-104C-4FF2-9D0F-967C71C47432}"/>
    <cellStyle name="Comma 2 5 2 2" xfId="7054" xr:uid="{CF44D959-3EE3-4401-B9BB-29A9D6069AC6}"/>
    <cellStyle name="Comma 2 5 2 3" xfId="7208" xr:uid="{DAC411BF-471B-496C-88ED-093D6B9E254E}"/>
    <cellStyle name="Comma 2 5 3" xfId="7081" xr:uid="{6C2C6202-43A3-43FB-8E53-F566504B56C3}"/>
    <cellStyle name="Comma 2 5 4" xfId="7137" xr:uid="{3016034F-36A3-4D51-ABD6-C42CEF4E3AE9}"/>
    <cellStyle name="Comma 2 6" xfId="6053" xr:uid="{ABD13DBA-2547-457A-AFFB-23AFFF05B994}"/>
    <cellStyle name="Comma 2 6 2" xfId="6073" xr:uid="{E83EBC97-4B32-4622-B368-AC8765D70125}"/>
    <cellStyle name="Comma 2 6 3" xfId="7189" xr:uid="{85DAD0B5-C694-4FE5-A665-48FDD4DF1EDB}"/>
    <cellStyle name="Comma 2 7" xfId="7073" xr:uid="{F4296037-2D0E-4476-838B-3B2651118E21}"/>
    <cellStyle name="Comma 2 7 2" xfId="6038" xr:uid="{4D0B9B27-8784-41A8-9980-A6D7A0E35584}"/>
    <cellStyle name="Comma 2 7 3" xfId="7153" xr:uid="{C7DA9069-822D-4929-AF78-1616F35083FA}"/>
    <cellStyle name="Comma 2 8" xfId="7061" xr:uid="{11E4B54A-ACF7-4CF6-A83C-2C21D466DB19}"/>
    <cellStyle name="Comma 2 9" xfId="6144" xr:uid="{40FA9D99-5AA6-4C0B-9EA1-E744D03264C0}"/>
    <cellStyle name="Comma 3" xfId="4293" xr:uid="{78057332-F3BF-485E-BD54-FAB1CF9C2A9C}"/>
    <cellStyle name="Comma 3 2" xfId="4577" xr:uid="{49B77319-5843-4DEC-987E-9E0AD30924AF}"/>
    <cellStyle name="Comma 3 2 2" xfId="4924" xr:uid="{A52B98A7-BF39-4092-8220-D97CFA4F404C}"/>
    <cellStyle name="Comma 3 2 2 2" xfId="5494" xr:uid="{E9B712D5-3AED-4EC3-8FF5-27FF0D43C433}"/>
    <cellStyle name="Comma 3 2 2 3" xfId="7280" xr:uid="{81DA332E-DA1E-463B-8B41-ECCF4D36A1A8}"/>
    <cellStyle name="Comma 3 2 3" xfId="5492" xr:uid="{27D37658-BD7D-4159-9F74-D9BB96B6D9C7}"/>
    <cellStyle name="Comma 3 2 4" xfId="5513" xr:uid="{DECA49C0-C625-46F9-977D-4414C6D1A74D}"/>
    <cellStyle name="Comma 3 2 5" xfId="5530" xr:uid="{259AAB4F-9920-417C-89ED-7DE5FBFEDF7C}"/>
    <cellStyle name="Comma 3 2 5 2" xfId="7272" xr:uid="{63DAE3C0-2495-4EAF-B03D-AF3D680F4F3C}"/>
    <cellStyle name="Comma 3 3" xfId="4407" xr:uid="{6F8DC2F1-2890-49DB-BEC9-999F66B24E6F}"/>
    <cellStyle name="Comma 4" xfId="7258" xr:uid="{7701FB78-6100-4CE8-9995-A5F6ADBCAD31}"/>
    <cellStyle name="Comma 5" xfId="7259" xr:uid="{E2271228-D3A9-4FFC-83AC-83E24ABB9A24}"/>
    <cellStyle name="Comma 6" xfId="7260" xr:uid="{83331907-D255-4CA9-B5A5-366ECDB4F913}"/>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2 2 2" xfId="5849" xr:uid="{5426742B-FA4C-4732-B5F8-80154B9E00E0}"/>
    <cellStyle name="Currency 10 2 2 3" xfId="5678" xr:uid="{D36764F8-8CE7-4F71-BA91-59EF8F2F0663}"/>
    <cellStyle name="Currency 10 2 3" xfId="4411" xr:uid="{132FE3D1-6BF9-4330-ACB7-8DFDA0733F8F}"/>
    <cellStyle name="Currency 10 2 3 2" xfId="5586" xr:uid="{4283DF2B-9658-44A7-A3BC-0B8C9C56C613}"/>
    <cellStyle name="Currency 10 2 3 2 2" xfId="5904" xr:uid="{0A073B39-B53F-4C1C-A216-2268BAF66DF0}"/>
    <cellStyle name="Currency 10 2 3 3" xfId="5738" xr:uid="{13FEAF3C-9801-4615-BE4C-EFE479ECFAEC}"/>
    <cellStyle name="Currency 10 2 4" xfId="5544" xr:uid="{5DA8F655-A4E8-476A-9FF3-CCD1638ADF13}"/>
    <cellStyle name="Currency 10 2 4 2" xfId="5795" xr:uid="{EFB1B743-58A3-450D-AD05-0D1769E07EA6}"/>
    <cellStyle name="Currency 10 2 5" xfId="5626" xr:uid="{1FCCD221-9219-4134-81C1-0EAD168FAF38}"/>
    <cellStyle name="Currency 10 3" xfId="10" xr:uid="{98388869-EAD4-4F19-9DCB-C38137E22AAE}"/>
    <cellStyle name="Currency 10 3 2" xfId="3670" xr:uid="{7D518BF8-EE25-4CBA-9677-B7DFCEF83B3E}"/>
    <cellStyle name="Currency 10 3 2 2" xfId="4493" xr:uid="{63E3AE81-03F7-49CF-8ACC-7785FB769902}"/>
    <cellStyle name="Currency 10 3 2 2 2" xfId="5850" xr:uid="{66788D8A-FE53-4A3A-8E2F-76DE1D7932B7}"/>
    <cellStyle name="Currency 10 3 2 3" xfId="5679" xr:uid="{0ADABB0C-6F4D-4263-94AA-FFACA908F812}"/>
    <cellStyle name="Currency 10 3 3" xfId="4412" xr:uid="{141AA78D-8C9C-4AC6-96C4-5DB47200BB41}"/>
    <cellStyle name="Currency 10 3 3 2" xfId="5587" xr:uid="{FA26F750-A49A-4205-8AB2-9ABDC9F448F6}"/>
    <cellStyle name="Currency 10 3 3 2 2" xfId="5905" xr:uid="{C12FF864-455B-46ED-8E0C-901A839006BA}"/>
    <cellStyle name="Currency 10 3 3 3" xfId="5739" xr:uid="{ABFA5543-72B2-4287-A9B8-1D4DFB7D468A}"/>
    <cellStyle name="Currency 10 3 4" xfId="5545" xr:uid="{9F44B493-6BF1-4133-83E6-83CB535F5694}"/>
    <cellStyle name="Currency 10 3 4 2" xfId="5796" xr:uid="{BB2FEA62-6BD1-4473-903B-1F1A7C739E12}"/>
    <cellStyle name="Currency 10 3 5" xfId="5627" xr:uid="{10B0FF6D-9173-4EC8-BD97-91BA639D8F2D}"/>
    <cellStyle name="Currency 10 4" xfId="3671" xr:uid="{0F684444-5D36-4B35-95FC-4B62B0DBFF93}"/>
    <cellStyle name="Currency 10 4 2" xfId="4494" xr:uid="{3BED2A5E-D23E-44CC-B39D-FE7945310BCE}"/>
    <cellStyle name="Currency 10 4 2 2" xfId="5851" xr:uid="{0069B884-97FD-45BD-BBED-A5EBF518A547}"/>
    <cellStyle name="Currency 10 4 3" xfId="5680" xr:uid="{A2703EAE-5D9C-4EB1-A8B5-6C3A1553C5E3}"/>
    <cellStyle name="Currency 10 5" xfId="4410" xr:uid="{5C71DC76-39C9-4F9A-80CB-D4BCA8D1F9BF}"/>
    <cellStyle name="Currency 10 5 2" xfId="5585" xr:uid="{66F58E52-DB85-41CC-BEAC-53C7F4C210EF}"/>
    <cellStyle name="Currency 10 5 2 2" xfId="5903" xr:uid="{99D763C6-F84B-445C-8B8C-7C88CEE45865}"/>
    <cellStyle name="Currency 10 5 3" xfId="5737" xr:uid="{2954DDCA-1000-4293-B4FE-9F9D16581D7D}"/>
    <cellStyle name="Currency 10 6" xfId="4763" xr:uid="{D4D4E71F-5083-4E35-9EA1-0F30A360B462}"/>
    <cellStyle name="Currency 10 6 2" xfId="5794" xr:uid="{9E000529-B9E4-4B21-9D9B-512F547D7C0A}"/>
    <cellStyle name="Currency 10 7" xfId="5625" xr:uid="{9CD4A13F-90FF-4FAE-B2AB-1A7AC3A46127}"/>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2 2 2" xfId="5852" xr:uid="{E66FF1CE-266B-4365-96A3-98391C2C01F5}"/>
    <cellStyle name="Currency 11 2 2 3" xfId="5681" xr:uid="{7C04C3FD-E84C-4416-BFCA-EE5FA29999F9}"/>
    <cellStyle name="Currency 11 2 3" xfId="4414" xr:uid="{EDE61D86-6A38-4B1C-ABA2-79C5DDB273D5}"/>
    <cellStyle name="Currency 11 2 3 2" xfId="5588" xr:uid="{A692CDE0-46C8-4BC3-9C8B-69FD0C092721}"/>
    <cellStyle name="Currency 11 2 3 2 2" xfId="5907" xr:uid="{2A965147-1D10-4F00-A610-73E4C6715A5B}"/>
    <cellStyle name="Currency 11 2 3 3" xfId="5741" xr:uid="{85CF0707-C140-489E-B184-A6579CB0AEEA}"/>
    <cellStyle name="Currency 11 2 4" xfId="5546" xr:uid="{9F05D8C9-7195-4792-9FDC-E200BA3388A7}"/>
    <cellStyle name="Currency 11 2 4 2" xfId="5798" xr:uid="{F775B62D-0206-45D2-BE88-FCCC85970C81}"/>
    <cellStyle name="Currency 11 2 5" xfId="5629" xr:uid="{854CCEAD-CCC0-423B-9B99-A798E11FC3ED}"/>
    <cellStyle name="Currency 11 3" xfId="13" xr:uid="{05557200-6C94-455B-9F47-6F63D4B788BC}"/>
    <cellStyle name="Currency 11 3 2" xfId="3673" xr:uid="{6E8C731C-8626-4F98-97BE-1A33F1FD084B}"/>
    <cellStyle name="Currency 11 3 2 2" xfId="4496" xr:uid="{AC818598-434A-4D97-B929-A7F25D367A9E}"/>
    <cellStyle name="Currency 11 3 2 2 2" xfId="5853" xr:uid="{DE33692A-43EE-4877-BFE7-BF10A21CAC51}"/>
    <cellStyle name="Currency 11 3 2 3" xfId="5682" xr:uid="{B5408409-35A4-4536-812D-9146442DC7ED}"/>
    <cellStyle name="Currency 11 3 3" xfId="4415" xr:uid="{7C607BA5-62C9-42C3-8E93-0466B638328E}"/>
    <cellStyle name="Currency 11 3 3 2" xfId="5589" xr:uid="{B2319ED8-8D9D-47EA-931A-F20730B1B890}"/>
    <cellStyle name="Currency 11 3 3 2 2" xfId="5908" xr:uid="{B2FFEC8B-AE86-4303-8392-7216E618504B}"/>
    <cellStyle name="Currency 11 3 3 3" xfId="5742" xr:uid="{B45895E6-8A5D-449F-BFFE-81903F67CEBA}"/>
    <cellStyle name="Currency 11 3 4" xfId="5547" xr:uid="{59DBDE73-85CF-41A4-85D2-425EF2FA9E19}"/>
    <cellStyle name="Currency 11 3 4 2" xfId="5799" xr:uid="{A6B185D8-65E5-4FF3-9722-EC14729864DD}"/>
    <cellStyle name="Currency 11 3 5" xfId="5630" xr:uid="{A605A82C-9C56-4993-9971-929FCC1D5DDF}"/>
    <cellStyle name="Currency 11 4" xfId="3674" xr:uid="{2AAAF4B3-FF61-4A8F-BCB2-6D7438F517F6}"/>
    <cellStyle name="Currency 11 4 2" xfId="4497" xr:uid="{5E12718D-0A8D-4CD1-B0F7-C56CBE1D5F16}"/>
    <cellStyle name="Currency 11 4 2 2" xfId="5854" xr:uid="{B44B75DF-2568-4D0F-8226-8FB0A94A6FCA}"/>
    <cellStyle name="Currency 11 4 3" xfId="5683" xr:uid="{088A2499-0687-4A77-9085-9BC9EC72CD60}"/>
    <cellStyle name="Currency 11 5" xfId="4294" xr:uid="{874C1E1E-2210-462D-A519-0314DFD5D195}"/>
    <cellStyle name="Currency 11 5 2" xfId="4699" xr:uid="{9060B566-D823-412D-A482-B5069316E9EC}"/>
    <cellStyle name="Currency 11 5 2 2" xfId="5906" xr:uid="{0FE7D430-B67D-4B4B-8406-25B64793DEB6}"/>
    <cellStyle name="Currency 11 5 3" xfId="4888" xr:uid="{2C58B44D-7D39-4D78-8293-7576BEAD23FC}"/>
    <cellStyle name="Currency 11 5 3 2" xfId="5483" xr:uid="{3D868ECA-F444-4AD6-A06A-23F407B581E1}"/>
    <cellStyle name="Currency 11 5 3 3" xfId="4925" xr:uid="{39EEBDEC-F549-44AB-859A-0199959595B2}"/>
    <cellStyle name="Currency 11 5 3 4" xfId="5740" xr:uid="{BDB93F2F-5BAC-4B51-A173-1B039852E892}"/>
    <cellStyle name="Currency 11 5 4" xfId="4865" xr:uid="{1669FA9D-D5AC-4E8A-9AB6-9DC4536E5F00}"/>
    <cellStyle name="Currency 11 6" xfId="4413" xr:uid="{CB5891CF-C8B3-4B62-9AC3-AAE6E6993CED}"/>
    <cellStyle name="Currency 11 6 2" xfId="5797" xr:uid="{ED6135CD-8AFF-4415-8FF6-EDC7C98E403D}"/>
    <cellStyle name="Currency 11 7" xfId="5628" xr:uid="{48B59AA4-891C-410E-988D-4B7380CF93F3}"/>
    <cellStyle name="Currency 11 8" xfId="5962" xr:uid="{81F0DB13-6917-4CB4-9598-92A0E9D339E9}"/>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2 2 2" xfId="5855" xr:uid="{BD64B682-82E9-4C9F-A0A7-06E5C7229820}"/>
    <cellStyle name="Currency 12 2 2 3" xfId="5684" xr:uid="{C4B97C01-B46E-4989-800B-73C458D73629}"/>
    <cellStyle name="Currency 12 2 3" xfId="4417" xr:uid="{BB122063-C2A0-403F-AAD4-8DF438E92AE3}"/>
    <cellStyle name="Currency 12 2 3 2" xfId="5591" xr:uid="{64093421-2E33-4DA0-ADD6-410D1C94128E}"/>
    <cellStyle name="Currency 12 2 3 2 2" xfId="5910" xr:uid="{396AC527-140F-428D-8E2F-61BD543874EC}"/>
    <cellStyle name="Currency 12 2 3 3" xfId="5744" xr:uid="{97D3F950-9CAB-46A1-9F47-0D2EFFF524CB}"/>
    <cellStyle name="Currency 12 2 4" xfId="5549" xr:uid="{8B50233D-A4A7-49EF-A75C-D419A1BB358B}"/>
    <cellStyle name="Currency 12 2 4 2" xfId="5801" xr:uid="{88508B4A-81E7-422A-AE2D-317BC300FBEE}"/>
    <cellStyle name="Currency 12 2 5" xfId="5632" xr:uid="{E0FAC39F-932B-48F6-A17C-38F24B076A54}"/>
    <cellStyle name="Currency 12 3" xfId="3676" xr:uid="{86DDAB52-E409-4019-88E4-258F3E4D628A}"/>
    <cellStyle name="Currency 12 3 2" xfId="4499" xr:uid="{2BBB317D-12EC-47CA-B30F-4DFBB6226813}"/>
    <cellStyle name="Currency 12 3 2 2" xfId="5856" xr:uid="{44A1D6C9-15C3-4312-9620-50925C0DF9C9}"/>
    <cellStyle name="Currency 12 3 3" xfId="5685" xr:uid="{5359A324-D8B5-431A-96FF-D27A894D3DA0}"/>
    <cellStyle name="Currency 12 4" xfId="4416" xr:uid="{B77DFB71-69E3-4A0C-8A93-1D4C16120DDC}"/>
    <cellStyle name="Currency 12 4 2" xfId="5590" xr:uid="{FD5BAA46-E1A0-44F0-AF91-023F0A30B751}"/>
    <cellStyle name="Currency 12 4 2 2" xfId="5909" xr:uid="{02179F58-782F-43DB-8E91-7539D23221C2}"/>
    <cellStyle name="Currency 12 4 3" xfId="5743" xr:uid="{826F8D08-94BE-4695-8637-A62A80BC500A}"/>
    <cellStyle name="Currency 12 5" xfId="5548" xr:uid="{10FD9737-2CD1-4F09-88A7-819D8FECC037}"/>
    <cellStyle name="Currency 12 5 2" xfId="5800" xr:uid="{582E8392-3343-42D6-A171-D345C09B115F}"/>
    <cellStyle name="Currency 12 6" xfId="5631" xr:uid="{95D8B899-2885-49B5-A2FD-D3A1CC8E7974}"/>
    <cellStyle name="Currency 13" xfId="16" xr:uid="{5898E85B-7F91-4271-BE10-38C46B56DE0E}"/>
    <cellStyle name="Currency 13 10" xfId="7086" xr:uid="{1B68B261-5DEA-4679-87AF-2F4193683CF9}"/>
    <cellStyle name="Currency 13 2" xfId="4296" xr:uid="{B378493B-6BBC-4EFD-88E3-BF46D3552B3D}"/>
    <cellStyle name="Currency 13 2 2" xfId="4579" xr:uid="{01E1EB5F-A696-4DB3-9431-D91798FE31AD}"/>
    <cellStyle name="Currency 13 2 2 2" xfId="6219" xr:uid="{AE074E9F-C74B-48BA-9F93-1CCA44CE803E}"/>
    <cellStyle name="Currency 13 2 2 2 2" xfId="6264" xr:uid="{4A1925BA-D355-477D-AA91-740AC0C63579}"/>
    <cellStyle name="Currency 13 2 2 2 2 2" xfId="5992" xr:uid="{5F803673-C702-479C-887B-2E042ACC7D75}"/>
    <cellStyle name="Currency 13 2 2 2 2 3" xfId="7250" xr:uid="{D68F376C-7C66-441A-8AF3-FBB3448DE9F0}"/>
    <cellStyle name="Currency 13 2 2 2 3" xfId="6025" xr:uid="{52847DDE-E9E1-46D3-8612-43DB663BDFE1}"/>
    <cellStyle name="Currency 13 2 2 2 4" xfId="7132" xr:uid="{C5E57419-EA55-4D61-9CE9-019073D7D02B}"/>
    <cellStyle name="Currency 13 2 2 3" xfId="6169" xr:uid="{B85A8578-1CCA-47AA-8222-D7E2973E5D9D}"/>
    <cellStyle name="Currency 13 2 2 3 2" xfId="7049" xr:uid="{E57FBD93-4C5D-49C1-9275-E0329D67A87E}"/>
    <cellStyle name="Currency 13 2 2 3 3" xfId="7183" xr:uid="{6BC22CF8-D25D-41DC-8640-2C17C1EC593F}"/>
    <cellStyle name="Currency 13 2 2 4" xfId="6067" xr:uid="{56EEEBF7-5070-4DB9-A1A5-BEAEF2125D1C}"/>
    <cellStyle name="Currency 13 2 2 5" xfId="6255" xr:uid="{F3FCDC9B-6513-47A5-9B13-0B2DDFBE1C0D}"/>
    <cellStyle name="Currency 13 2 2 6" xfId="6292" xr:uid="{AFFE77A9-103A-40C3-922B-F16592EA240E}"/>
    <cellStyle name="Currency 13 2 3" xfId="6017" xr:uid="{8D16F8B7-F765-47DC-80AD-8F7FA423E28E}"/>
    <cellStyle name="Currency 13 2 3 2" xfId="6049" xr:uid="{8C3B400C-92E4-4312-864A-4963BF86EAEA}"/>
    <cellStyle name="Currency 13 2 3 2 2" xfId="6074" xr:uid="{C9ECBCB4-F95A-4254-A178-20CC25250B72}"/>
    <cellStyle name="Currency 13 2 3 2 3" xfId="7233" xr:uid="{844E9086-4287-4968-87F7-94A7F22DBD82}"/>
    <cellStyle name="Currency 13 2 3 3" xfId="6126" xr:uid="{4C4FCD72-B478-4E9C-84DA-C1E04E0AD1F4}"/>
    <cellStyle name="Currency 13 2 3 4" xfId="7118" xr:uid="{96B60307-4EF7-44E9-9F94-B193BF3CCF4D}"/>
    <cellStyle name="Currency 13 2 4" xfId="6228" xr:uid="{AF15419A-D956-497B-B016-92F7EDCEFB95}"/>
    <cellStyle name="Currency 13 2 4 2" xfId="6052" xr:uid="{A2923DB3-2F6A-4155-A96D-305AF5FA67E2}"/>
    <cellStyle name="Currency 13 2 4 2 2" xfId="6000" xr:uid="{1A801429-3433-4467-8DEB-65A7795E96FC}"/>
    <cellStyle name="Currency 13 2 4 2 3" xfId="7218" xr:uid="{717AFC1D-60F5-4F48-AA70-15488BEA2385}"/>
    <cellStyle name="Currency 13 2 4 3" xfId="6119" xr:uid="{DD9DA450-427A-4B4F-B66D-EBFA0E959C45}"/>
    <cellStyle name="Currency 13 2 4 4" xfId="7145" xr:uid="{C0A9DB63-0CC7-4866-9A04-E11A143C5591}"/>
    <cellStyle name="Currency 13 2 5" xfId="6236" xr:uid="{53F919B2-9EA6-46E4-BCAF-A9DF2A3A0C68}"/>
    <cellStyle name="Currency 13 2 5 2" xfId="7053" xr:uid="{4F622CC4-19F6-4B5F-B324-FBD548D89A7F}"/>
    <cellStyle name="Currency 13 2 5 3" xfId="7200" xr:uid="{B691D502-2A35-42C8-84F9-D02CACB43994}"/>
    <cellStyle name="Currency 13 2 6" xfId="6083" xr:uid="{5E05E5C8-8FC8-4C81-AB23-FB714E18D34D}"/>
    <cellStyle name="Currency 13 2 6 2" xfId="6003" xr:uid="{C2A516C5-4516-49F9-8583-A47FAD3F8A90}"/>
    <cellStyle name="Currency 13 2 6 3" xfId="7164" xr:uid="{1996C24F-F7ED-42CA-8CC3-539AC55F03AE}"/>
    <cellStyle name="Currency 13 2 7" xfId="6212" xr:uid="{5D75CAC2-CCD7-4875-91FB-7052C94E9338}"/>
    <cellStyle name="Currency 13 2 8" xfId="6070" xr:uid="{E030A874-0802-4A89-B34D-14D0DDE50417}"/>
    <cellStyle name="Currency 13 2 9" xfId="6194" xr:uid="{548D9E14-A88E-481E-BE89-0ED5815639B0}"/>
    <cellStyle name="Currency 13 3" xfId="4297" xr:uid="{0FCB0231-8D2A-46A2-ADC9-8EFFE48E28CC}"/>
    <cellStyle name="Currency 13 3 2" xfId="4927" xr:uid="{FA4389D8-45BF-490A-ABC4-39343170497F}"/>
    <cellStyle name="Currency 13 3 2 2" xfId="6207" xr:uid="{5DFD5EF3-F363-43F6-8CB4-70F5E5803DD5}"/>
    <cellStyle name="Currency 13 3 2 2 2" xfId="6100" xr:uid="{8810B1FB-ACC4-4F26-9D6C-B17E609E8E25}"/>
    <cellStyle name="Currency 13 3 2 2 3" xfId="7243" xr:uid="{324789DF-0A88-4423-AA77-1680A751E7B7}"/>
    <cellStyle name="Currency 13 3 2 3" xfId="6076" xr:uid="{56CE78F3-A71D-45E4-B8AD-1B6CA99DE603}"/>
    <cellStyle name="Currency 13 3 2 4" xfId="6020" xr:uid="{97A7F2A0-4F7C-448A-ADF5-6045119CF4CF}"/>
    <cellStyle name="Currency 13 3 3" xfId="6347" xr:uid="{E2758467-8F31-4D95-9A2F-D5B158FA04D8}"/>
    <cellStyle name="Currency 13 3 3 2" xfId="6211" xr:uid="{C894FB6E-A959-432B-AC78-2AD9735296A8}"/>
    <cellStyle name="Currency 13 3 3 3" xfId="7174" xr:uid="{5A7B8E60-5E02-4B32-872F-00873D5D15ED}"/>
    <cellStyle name="Currency 13 3 4" xfId="6340" xr:uid="{EC8575B1-0BC5-49C2-86D4-D4D4B739E635}"/>
    <cellStyle name="Currency 13 3 5" xfId="6257" xr:uid="{8966E670-5A8F-4857-9601-F4B50C36D027}"/>
    <cellStyle name="Currency 13 3 6" xfId="7100" xr:uid="{0C4A917C-9E2B-4C45-A39C-78CBB74674BB}"/>
    <cellStyle name="Currency 13 4" xfId="4295" xr:uid="{BA07601C-D51B-4BC1-8732-754F15EBA5CA}"/>
    <cellStyle name="Currency 13 4 2" xfId="4578" xr:uid="{8EEB68E9-B27C-4202-B3AF-AF92F10EC3A6}"/>
    <cellStyle name="Currency 13 4 2 2" xfId="6022" xr:uid="{7662FEF2-7EE3-48AD-953F-EDAF1AC40593}"/>
    <cellStyle name="Currency 13 4 2 3" xfId="6327" xr:uid="{B45628D8-4F61-498C-87DD-F89C2CC1E98C}"/>
    <cellStyle name="Currency 13 4 3" xfId="6204" xr:uid="{47A7927C-25EB-43F4-980E-BBA475F9CD1D}"/>
    <cellStyle name="Currency 13 4 4" xfId="6345" xr:uid="{AA2D1EC3-2ADD-4382-A7CE-E7EC8EFDA9EC}"/>
    <cellStyle name="Currency 13 5" xfId="4926" xr:uid="{64632AB4-3972-4B32-8990-0EA12B6894CD}"/>
    <cellStyle name="Currency 13 5 2" xfId="6275" xr:uid="{934F4CBB-CE1A-48DF-83DC-15C66420A3A0}"/>
    <cellStyle name="Currency 13 5 2 2" xfId="7055" xr:uid="{D9925F93-5AFA-4A6B-8054-8C593D6EFF60}"/>
    <cellStyle name="Currency 13 5 2 3" xfId="7209" xr:uid="{2FF7A388-CC53-4E2E-B7E3-4CFB3B41A621}"/>
    <cellStyle name="Currency 13 5 3" xfId="6326" xr:uid="{72248929-E7E8-4FB8-84A9-8A0478C0DF3A}"/>
    <cellStyle name="Currency 13 5 4" xfId="6181" xr:uid="{269F941C-38AD-44AF-9C10-B42B83673FE2}"/>
    <cellStyle name="Currency 13 6" xfId="6167" xr:uid="{E1886D24-DB19-42A8-99F1-211076C8E9ED}"/>
    <cellStyle name="Currency 13 6 2" xfId="6034" xr:uid="{0E2F1478-0E5F-451B-AE95-1CDBE8D99F7F}"/>
    <cellStyle name="Currency 13 6 3" xfId="7190" xr:uid="{61711828-7AF1-4FC1-B8A3-9B7411E0FCB3}"/>
    <cellStyle name="Currency 13 7" xfId="6084" xr:uid="{8AC18A53-6A4D-4BD2-9882-7F632EEBFA07}"/>
    <cellStyle name="Currency 13 7 2" xfId="6245" xr:uid="{557C56E5-EABD-462D-A5D5-CFE5A9F23F6E}"/>
    <cellStyle name="Currency 13 7 3" xfId="7154" xr:uid="{E2D89613-79B7-4E24-B918-15C6C211BE20}"/>
    <cellStyle name="Currency 13 8" xfId="6099" xr:uid="{BA121B28-4684-43C7-AFE9-E4696F68DC18}"/>
    <cellStyle name="Currency 13 9" xfId="6143" xr:uid="{D30F357D-E865-437B-85F0-83FA60C482CC}"/>
    <cellStyle name="Currency 14" xfId="17" xr:uid="{06093C67-F3EF-4031-8944-64EC6F01C22C}"/>
    <cellStyle name="Currency 14 2" xfId="3677" xr:uid="{B6DCEDD0-B4B9-40EC-AF2A-EF87C975C7B7}"/>
    <cellStyle name="Currency 14 2 2" xfId="4500" xr:uid="{21B39870-ED7B-4761-BB3E-9EF12273A02D}"/>
    <cellStyle name="Currency 14 2 2 2" xfId="5857" xr:uid="{02F03B10-875B-40E2-BA15-4A8BFBB6FF62}"/>
    <cellStyle name="Currency 14 2 3" xfId="5686" xr:uid="{D2955CA8-2D04-4E04-BD9F-E50BC8B82232}"/>
    <cellStyle name="Currency 14 3" xfId="4418" xr:uid="{1213141F-30C0-4E69-80FC-0E098588FCB5}"/>
    <cellStyle name="Currency 14 3 2" xfId="5592" xr:uid="{29C2D856-B64A-4235-A86A-C802AF4F3A56}"/>
    <cellStyle name="Currency 14 3 2 2" xfId="5911" xr:uid="{CF8133DA-8406-4348-8F65-25783AC2783E}"/>
    <cellStyle name="Currency 14 3 3" xfId="5745" xr:uid="{E65DA16F-992A-4277-A999-E650F9C25C42}"/>
    <cellStyle name="Currency 14 4" xfId="5550" xr:uid="{11B32F90-FF27-479A-821B-6B3FD596B590}"/>
    <cellStyle name="Currency 14 4 2" xfId="5802" xr:uid="{AE075A7C-1FBD-4F38-9918-EEBDB88E6661}"/>
    <cellStyle name="Currency 14 5" xfId="5633" xr:uid="{3FFFB828-9CF0-45A2-A2B6-CF77ED3AF69F}"/>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19" xfId="7261" xr:uid="{4FBF6827-D2B7-4EA7-B629-521012C1E261}"/>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10" xfId="7087" xr:uid="{C6420FCE-9959-45DA-87B0-B38D26F1C767}"/>
    <cellStyle name="Currency 2 2 2 2 2" xfId="4928" xr:uid="{138F3BC4-B10F-4C20-B4B9-566B5F6206EF}"/>
    <cellStyle name="Currency 2 2 2 2 2 2" xfId="6298" xr:uid="{48F828C9-BD90-4D78-B918-7CEDDE65CDF7}"/>
    <cellStyle name="Currency 2 2 2 2 2 2 2" xfId="6183" xr:uid="{80E70509-F6F1-4FE5-B2E0-AB6D6E23CE5D}"/>
    <cellStyle name="Currency 2 2 2 2 2 2 2 2" xfId="6263" xr:uid="{1AE75EAD-3A1D-4852-87CE-D6B8E64BE9B4}"/>
    <cellStyle name="Currency 2 2 2 2 2 2 2 2 2" xfId="5995" xr:uid="{3CBA6E64-E1D3-4428-9C70-36917A7AD704}"/>
    <cellStyle name="Currency 2 2 2 2 2 2 2 2 3" xfId="7251" xr:uid="{1E9683F1-9A92-4C8B-B430-3BDB94571BBA}"/>
    <cellStyle name="Currency 2 2 2 2 2 2 2 3" xfId="6363" xr:uid="{E83D3455-FEAD-497A-82F1-B372BC0B08B6}"/>
    <cellStyle name="Currency 2 2 2 2 2 2 2 4" xfId="7133" xr:uid="{019C9854-D633-420A-9DC9-A6F0A526429F}"/>
    <cellStyle name="Currency 2 2 2 2 2 2 3" xfId="7074" xr:uid="{767C839F-E552-4132-9341-20E4F3CBDCDE}"/>
    <cellStyle name="Currency 2 2 2 2 2 2 3 2" xfId="6115" xr:uid="{511D661E-B4E1-415B-99F9-F09F8767CA85}"/>
    <cellStyle name="Currency 2 2 2 2 2 2 3 3" xfId="7184" xr:uid="{DC48A277-93AB-4E36-B577-2E2F8BBF4E2D}"/>
    <cellStyle name="Currency 2 2 2 2 2 2 4" xfId="6094" xr:uid="{C4AE579C-1DF3-4162-9199-7E7EA4FA5910}"/>
    <cellStyle name="Currency 2 2 2 2 2 2 5" xfId="7065" xr:uid="{AD897A84-B695-4288-93EA-E9F991AEB1D6}"/>
    <cellStyle name="Currency 2 2 2 2 2 2 6" xfId="7106" xr:uid="{2FAA4564-F62B-4D2C-B40E-00E331B22433}"/>
    <cellStyle name="Currency 2 2 2 2 2 3" xfId="6063" xr:uid="{4FA95064-7060-4230-A242-02A3FDCD7D85}"/>
    <cellStyle name="Currency 2 2 2 2 2 3 2" xfId="6267" xr:uid="{FF771914-14EC-409D-9FA8-B834CE91727C}"/>
    <cellStyle name="Currency 2 2 2 2 2 3 2 2" xfId="6103" xr:uid="{BE1188A6-6D19-4BDD-B41A-EFCA19C43BB1}"/>
    <cellStyle name="Currency 2 2 2 2 2 3 2 3" xfId="7234" xr:uid="{97F602D8-ECF8-4C6C-8FF8-90517CF24B32}"/>
    <cellStyle name="Currency 2 2 2 2 2 3 3" xfId="6125" xr:uid="{55D4334D-98A2-4654-A8A6-744123DDE25E}"/>
    <cellStyle name="Currency 2 2 2 2 2 3 4" xfId="7119" xr:uid="{BA8FE516-F26F-4B60-A434-222D988E8104}"/>
    <cellStyle name="Currency 2 2 2 2 2 4" xfId="6085" xr:uid="{24252188-95AE-4C68-B489-6F903FBC8D25}"/>
    <cellStyle name="Currency 2 2 2 2 2 4 2" xfId="6271" xr:uid="{5F23B4C1-65CA-41A4-B266-A2E1AAAA8273}"/>
    <cellStyle name="Currency 2 2 2 2 2 4 2 2" xfId="7057" xr:uid="{7DF44E54-FDF1-45CC-BBD5-B42D37FC87E4}"/>
    <cellStyle name="Currency 2 2 2 2 2 4 2 3" xfId="7219" xr:uid="{EF47779C-D64E-4459-B084-E7DACBDBA8BB}"/>
    <cellStyle name="Currency 2 2 2 2 2 4 3" xfId="6318" xr:uid="{8E1623F1-50D1-49D8-B578-E09AA2E9B8C3}"/>
    <cellStyle name="Currency 2 2 2 2 2 4 4" xfId="7146" xr:uid="{E66C6A84-98A9-49A0-A2D9-FD2B397705C3}"/>
    <cellStyle name="Currency 2 2 2 2 2 5" xfId="6276" xr:uid="{5486DF2B-ADB7-4815-A49D-325207CAC5DB}"/>
    <cellStyle name="Currency 2 2 2 2 2 5 2" xfId="6112" xr:uid="{F058B6D2-425B-4BED-9814-F929692214CD}"/>
    <cellStyle name="Currency 2 2 2 2 2 5 3" xfId="7201" xr:uid="{A22FB29F-593E-493C-BD8E-CEA2F5F57160}"/>
    <cellStyle name="Currency 2 2 2 2 2 6" xfId="6374" xr:uid="{67FC4124-08D4-4A4B-A3D1-CF0A38B9A608}"/>
    <cellStyle name="Currency 2 2 2 2 2 6 2" xfId="6373" xr:uid="{D0AA9801-F7EA-4003-A084-98AA227AA776}"/>
    <cellStyle name="Currency 2 2 2 2 2 6 3" xfId="7165" xr:uid="{6885E880-D7C7-44B0-9B50-75A57C10C545}"/>
    <cellStyle name="Currency 2 2 2 2 2 7" xfId="6306" xr:uid="{ED67CD68-9AA6-425A-8653-5EC207A72169}"/>
    <cellStyle name="Currency 2 2 2 2 2 8" xfId="6139" xr:uid="{19B5C0E9-4E7F-474F-A58F-1ADDD5257ADB}"/>
    <cellStyle name="Currency 2 2 2 2 2 9" xfId="6346" xr:uid="{2D68A6E8-6D9C-45EB-9F5B-EB1F243C2F98}"/>
    <cellStyle name="Currency 2 2 2 2 3" xfId="6294" xr:uid="{B3986531-982C-4051-AFF0-CB98AE101632}"/>
    <cellStyle name="Currency 2 2 2 2 3 2" xfId="6187" xr:uid="{9FE25C84-E275-4000-9DDE-0B03705F9912}"/>
    <cellStyle name="Currency 2 2 2 2 3 2 2" xfId="7039" xr:uid="{CD94EA3F-21AC-418E-84FB-1724C5B68C63}"/>
    <cellStyle name="Currency 2 2 2 2 3 2 2 2" xfId="6213" xr:uid="{4DE617B0-32D2-42C2-A684-7F5C196C4DA2}"/>
    <cellStyle name="Currency 2 2 2 2 3 2 2 3" xfId="7244" xr:uid="{634307C4-B8FA-4552-BBE4-7849158FE62E}"/>
    <cellStyle name="Currency 2 2 2 2 3 2 3" xfId="6352" xr:uid="{8CA683EA-A37B-4DE2-B540-4D048D383FCD}"/>
    <cellStyle name="Currency 2 2 2 2 3 2 4" xfId="7126" xr:uid="{3D978C6F-345F-4099-B996-A7AFA234939E}"/>
    <cellStyle name="Currency 2 2 2 2 3 3" xfId="6170" xr:uid="{E683A2AB-B88B-4B6D-93F9-027A64F98A0D}"/>
    <cellStyle name="Currency 2 2 2 2 3 3 2" xfId="5993" xr:uid="{5F801B64-D818-403E-9BF5-D18CF5F9E4E9}"/>
    <cellStyle name="Currency 2 2 2 2 3 3 3" xfId="7175" xr:uid="{A6C14400-279C-432F-8297-E0C8B04FC8B7}"/>
    <cellStyle name="Currency 2 2 2 2 3 4" xfId="6217" xr:uid="{AE44EC2E-B93F-48E8-B283-1B427E9256FE}"/>
    <cellStyle name="Currency 2 2 2 2 3 5" xfId="6256" xr:uid="{9A79727A-8D97-4191-AAEC-032A20A295A7}"/>
    <cellStyle name="Currency 2 2 2 2 3 6" xfId="7101" xr:uid="{7EE4A97B-2EC2-41AA-8F46-8913549919A9}"/>
    <cellStyle name="Currency 2 2 2 2 4" xfId="6190" xr:uid="{7FC7DD81-F6C0-4F55-A8D1-993CB1BE7080}"/>
    <cellStyle name="Currency 2 2 2 2 4 2" xfId="6158" xr:uid="{A8CD17DD-D242-455F-BAB0-23C92B6964FC}"/>
    <cellStyle name="Currency 2 2 2 2 4 2 2" xfId="6106" xr:uid="{4660ACA7-E0E7-41FB-844C-CE754224C848}"/>
    <cellStyle name="Currency 2 2 2 2 4 2 3" xfId="7226" xr:uid="{A4ADE5FE-7D95-4EF7-822B-73C458D26E44}"/>
    <cellStyle name="Currency 2 2 2 2 4 3" xfId="6251" xr:uid="{235F5128-A631-49F5-8E13-D78DE3AFC5B0}"/>
    <cellStyle name="Currency 2 2 2 2 4 4" xfId="7112" xr:uid="{165676E5-9B35-431B-8870-EED7429576C0}"/>
    <cellStyle name="Currency 2 2 2 2 5" xfId="6059" xr:uid="{80C50DBE-143A-41F5-8283-1CD8EEF9B93A}"/>
    <cellStyle name="Currency 2 2 2 2 5 2" xfId="6079" xr:uid="{A4D4EFF2-E317-472D-A67A-F062AD2EC8FE}"/>
    <cellStyle name="Currency 2 2 2 2 5 2 2" xfId="7029" xr:uid="{B76D5F30-8824-40E5-8F5C-20DFAD9395D7}"/>
    <cellStyle name="Currency 2 2 2 2 5 2 3" xfId="7210" xr:uid="{EF0313FA-48C5-4504-8B17-17D3572CC6E7}"/>
    <cellStyle name="Currency 2 2 2 2 5 3" xfId="6121" xr:uid="{2C12025B-23A4-4F7D-8766-44EC1DEBF36B}"/>
    <cellStyle name="Currency 2 2 2 2 5 4" xfId="7138" xr:uid="{0E2F7478-5735-4420-8EFB-CA3B4DF51563}"/>
    <cellStyle name="Currency 2 2 2 2 6" xfId="6166" xr:uid="{E6B414A2-DF95-401D-80C4-DC07490B9794}"/>
    <cellStyle name="Currency 2 2 2 2 6 2" xfId="7050" xr:uid="{8FC31710-9E3A-4981-9E12-70738D57E640}"/>
    <cellStyle name="Currency 2 2 2 2 6 3" xfId="7191" xr:uid="{8B3E622E-4781-4AE3-AE28-AE73B6D66486}"/>
    <cellStyle name="Currency 2 2 2 2 7" xfId="6058" xr:uid="{46DE66C1-C5A3-45F8-B4F3-8BA367D24A45}"/>
    <cellStyle name="Currency 2 2 2 2 7 2" xfId="6234" xr:uid="{0BCB719D-2978-4A3B-AB89-5C93FC3F0E61}"/>
    <cellStyle name="Currency 2 2 2 2 7 3" xfId="7155" xr:uid="{65CF8DAA-1EAA-41B7-A452-0B0B149F75C7}"/>
    <cellStyle name="Currency 2 2 2 2 8" xfId="6338" xr:uid="{EC740C88-012C-4D36-9E8C-0FC46A9E7C26}"/>
    <cellStyle name="Currency 2 2 2 2 9" xfId="6367" xr:uid="{F5E83F4B-D176-436E-B84D-238A15DB60DC}"/>
    <cellStyle name="Currency 2 2 2 3" xfId="22" xr:uid="{0379199C-FE4A-4C72-8AC8-5785B534489C}"/>
    <cellStyle name="Currency 2 2 2 3 2" xfId="3678" xr:uid="{E5D7B05C-11A9-4A0B-A785-AC64947E745F}"/>
    <cellStyle name="Currency 2 2 2 3 2 2" xfId="4501" xr:uid="{14379DB5-A0D0-4729-833E-8A6D26946D3F}"/>
    <cellStyle name="Currency 2 2 2 3 2 2 2" xfId="5858" xr:uid="{383816D5-78D0-416D-92EE-6D481DC6525B}"/>
    <cellStyle name="Currency 2 2 2 3 2 3" xfId="5687" xr:uid="{16A17DB1-1CA9-4A84-943C-A88AE8A373FF}"/>
    <cellStyle name="Currency 2 2 2 3 3" xfId="4422" xr:uid="{2098205C-27A5-4369-BB68-2BBFB7510A7F}"/>
    <cellStyle name="Currency 2 2 2 3 3 2" xfId="5595" xr:uid="{626C9960-1152-4DCA-B64E-A026E57C0FC6}"/>
    <cellStyle name="Currency 2 2 2 3 3 2 2" xfId="5915" xr:uid="{A8816F3F-A70B-425B-9D39-D35E1CF1B2D1}"/>
    <cellStyle name="Currency 2 2 2 3 3 3" xfId="5749" xr:uid="{4A248E1C-C7AF-4FF8-87B8-4AA643445748}"/>
    <cellStyle name="Currency 2 2 2 3 4" xfId="5553" xr:uid="{B18A02D2-3621-4C49-8202-06604809F5AA}"/>
    <cellStyle name="Currency 2 2 2 3 4 2" xfId="5806" xr:uid="{AED819B5-1F02-4FFF-BFA4-A9082006DA09}"/>
    <cellStyle name="Currency 2 2 2 3 5" xfId="5637" xr:uid="{5950830F-A721-425B-9629-A202627B7ACF}"/>
    <cellStyle name="Currency 2 2 2 4" xfId="3679" xr:uid="{BB2AA7D3-BC24-468B-904E-0F265BB21837}"/>
    <cellStyle name="Currency 2 2 2 4 2" xfId="4502" xr:uid="{A5605DB2-D4D6-4E9E-B2FB-A37C9D9D1AE5}"/>
    <cellStyle name="Currency 2 2 2 4 2 2" xfId="5859" xr:uid="{C147D6D8-35C4-44B4-82E8-7E5FDF650C08}"/>
    <cellStyle name="Currency 2 2 2 4 3" xfId="5688" xr:uid="{48DDEEDD-55AB-47C9-B16A-B1B3C0643D66}"/>
    <cellStyle name="Currency 2 2 2 5" xfId="4421" xr:uid="{FF1625D0-5242-4DC7-9C55-CAA945188B90}"/>
    <cellStyle name="Currency 2 2 2 5 2" xfId="5594" xr:uid="{993B3789-8FC0-4B46-9816-8D4696C83BDB}"/>
    <cellStyle name="Currency 2 2 2 5 2 2" xfId="5914" xr:uid="{62E7759E-0030-4710-8238-C0A932EB9678}"/>
    <cellStyle name="Currency 2 2 2 5 3" xfId="5748" xr:uid="{F9E08AEA-7F27-4CD1-BFAB-EDB654E62455}"/>
    <cellStyle name="Currency 2 2 2 6" xfId="5552" xr:uid="{289FCC9E-3A0F-4B08-A429-C96E5B7227BB}"/>
    <cellStyle name="Currency 2 2 2 6 2" xfId="5805" xr:uid="{997D7428-E268-42C1-A4E7-C5A5A3DADC7D}"/>
    <cellStyle name="Currency 2 2 2 7" xfId="5636" xr:uid="{9A0B7DB6-319A-45C6-B946-BBC5392AA27D}"/>
    <cellStyle name="Currency 2 2 3" xfId="3680" xr:uid="{AAFBC450-B221-44C5-ABA8-8453AB397250}"/>
    <cellStyle name="Currency 2 2 3 2" xfId="4503" xr:uid="{3CAFB6D4-FED4-439E-A692-485DC56F5E95}"/>
    <cellStyle name="Currency 2 2 3 2 2" xfId="5860" xr:uid="{CFE1D912-39D6-4D06-A611-742008EF0E0A}"/>
    <cellStyle name="Currency 2 2 3 3" xfId="5689" xr:uid="{7F187004-8F0F-4016-8C78-6DE718B389AD}"/>
    <cellStyle name="Currency 2 2 4" xfId="4420" xr:uid="{3AA2C7AD-048D-4BC6-8EC5-DC966E59C5B3}"/>
    <cellStyle name="Currency 2 2 4 2" xfId="5593" xr:uid="{5E70A90C-337D-434D-80D4-9EE83285BD3C}"/>
    <cellStyle name="Currency 2 2 4 2 2" xfId="5913" xr:uid="{E518FD51-7466-4115-BFE2-255BA618D612}"/>
    <cellStyle name="Currency 2 2 4 3" xfId="5747" xr:uid="{194A40E5-DB1E-455E-92DC-761EBF1BF8C8}"/>
    <cellStyle name="Currency 2 2 5" xfId="5551" xr:uid="{7E89F348-A613-4A83-8D4D-55BCA756FE98}"/>
    <cellStyle name="Currency 2 2 5 2" xfId="5804" xr:uid="{00CDBAD8-08C0-479E-BA75-66B172E6E892}"/>
    <cellStyle name="Currency 2 2 6" xfId="5635" xr:uid="{4FEBC138-2F6A-4BBD-AB0A-941A7537DEE7}"/>
    <cellStyle name="Currency 2 3" xfId="23" xr:uid="{F9CE5D19-4398-4D88-898B-4DF2D9EC4212}"/>
    <cellStyle name="Currency 2 3 2" xfId="3681" xr:uid="{11AF0C30-EB1F-43B4-A07E-957DE1AF2E6A}"/>
    <cellStyle name="Currency 2 3 2 2" xfId="4504" xr:uid="{F6B1E221-3323-41DF-85DF-B3EB75237C38}"/>
    <cellStyle name="Currency 2 3 2 2 2" xfId="5861" xr:uid="{61BDB750-C52C-4BF3-BA20-28240EED10C9}"/>
    <cellStyle name="Currency 2 3 2 3" xfId="5690" xr:uid="{DC3890DC-6BAF-4100-8B3E-00D192269DED}"/>
    <cellStyle name="Currency 2 3 3" xfId="4423" xr:uid="{08937C08-7B5B-4AD8-91AE-7600FF8626B7}"/>
    <cellStyle name="Currency 2 3 3 2" xfId="5596" xr:uid="{A91B9252-6D69-41D2-B127-0345D6CF4B09}"/>
    <cellStyle name="Currency 2 3 3 2 2" xfId="5916" xr:uid="{A23D445E-9191-466E-AF3E-2181B1C6C276}"/>
    <cellStyle name="Currency 2 3 3 3" xfId="5750" xr:uid="{0BF32E02-0496-412A-9DF9-31C104D0076C}"/>
    <cellStyle name="Currency 2 3 4" xfId="5554" xr:uid="{812495E8-3836-470A-AB0A-FCEE4485BCF8}"/>
    <cellStyle name="Currency 2 3 4 2" xfId="5807" xr:uid="{7A57234B-BB14-4F51-9AD3-7DFF4361942E}"/>
    <cellStyle name="Currency 2 3 5" xfId="5638" xr:uid="{39177BEB-CE03-4AE5-8343-CEBF69AA4E17}"/>
    <cellStyle name="Currency 2 4" xfId="3682" xr:uid="{8B8F9A4D-2297-465D-8295-FC8375F02ED0}"/>
    <cellStyle name="Currency 2 4 2" xfId="4505" xr:uid="{A91127AB-3371-4A67-A002-689066C2B3C6}"/>
    <cellStyle name="Currency 2 4 2 2" xfId="5862" xr:uid="{00AD05CA-F0C1-49E9-82BF-34BF042ADDEE}"/>
    <cellStyle name="Currency 2 4 3" xfId="5691" xr:uid="{D0797143-1B2B-4D4E-B46E-6D4315FD41F5}"/>
    <cellStyle name="Currency 2 5" xfId="4419" xr:uid="{65367035-848F-488D-A1F6-702E2D74F719}"/>
    <cellStyle name="Currency 2 5 2" xfId="4684" xr:uid="{9C081375-67AA-4B38-945B-E1E3A76A98F9}"/>
    <cellStyle name="Currency 2 5 2 2" xfId="5912" xr:uid="{6703DB3F-D835-474E-9453-2C57345525E7}"/>
    <cellStyle name="Currency 2 5 3" xfId="5746" xr:uid="{6B445A95-68B4-40A4-8CA2-037C779B0680}"/>
    <cellStyle name="Currency 2 6" xfId="4685" xr:uid="{E9CDB077-9D29-4C48-B43E-2EC3AE628AD6}"/>
    <cellStyle name="Currency 2 6 2" xfId="5803" xr:uid="{E749EF2C-13FB-4FB2-8AA4-7EFA70647844}"/>
    <cellStyle name="Currency 2 7" xfId="5634" xr:uid="{B0526F55-2EF7-475D-AB76-7406A5D0FF34}"/>
    <cellStyle name="Currency 2 8" xfId="5542" xr:uid="{DCCC677D-91AC-4B37-8226-2BD072D0F241}"/>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2 2 2" xfId="5863" xr:uid="{D46D39BE-4358-4409-9809-045367A8FBA8}"/>
    <cellStyle name="Currency 3 2 2 3" xfId="5692" xr:uid="{75221583-8D5C-410B-8102-73EE549244B1}"/>
    <cellStyle name="Currency 3 2 3" xfId="4425" xr:uid="{821AE0E4-35DA-4F44-8FF4-A93619B5DC77}"/>
    <cellStyle name="Currency 3 2 3 2" xfId="5598" xr:uid="{B06EAFE4-D479-4F1F-AC34-2A37E12897AF}"/>
    <cellStyle name="Currency 3 2 3 2 2" xfId="5918" xr:uid="{3A13058E-6EBC-411E-AF1C-E4D13E6BCF6A}"/>
    <cellStyle name="Currency 3 2 3 3" xfId="5752" xr:uid="{D1AE253C-4570-446E-94BF-E376D86EBAF4}"/>
    <cellStyle name="Currency 3 2 4" xfId="5556" xr:uid="{0CBEC4E5-63DF-4DED-A6DA-26698D2B6340}"/>
    <cellStyle name="Currency 3 2 4 2" xfId="5809" xr:uid="{B130B20B-05F0-4963-B71C-2644F9B0EF4F}"/>
    <cellStyle name="Currency 3 2 5" xfId="5640" xr:uid="{3E21CFDD-FD59-41DC-9ACB-59021CEB1078}"/>
    <cellStyle name="Currency 3 3" xfId="26" xr:uid="{6D877B41-C83B-4139-A4B1-1CE705CD4751}"/>
    <cellStyle name="Currency 3 3 2" xfId="3684" xr:uid="{F7BD1816-D451-463E-8D83-A6BA7710AB0D}"/>
    <cellStyle name="Currency 3 3 2 2" xfId="4507" xr:uid="{5AB52432-CD09-42E7-AA2F-FE8440770862}"/>
    <cellStyle name="Currency 3 3 2 2 2" xfId="5864" xr:uid="{B90C4D4B-55C2-4939-AA78-5F0815BE5505}"/>
    <cellStyle name="Currency 3 3 2 3" xfId="5693" xr:uid="{CA47B5F2-7400-44F7-9DBE-5BE3BC4D0478}"/>
    <cellStyle name="Currency 3 3 3" xfId="4426" xr:uid="{249404E3-6D24-4AFF-9851-C5A51F4A8610}"/>
    <cellStyle name="Currency 3 3 3 2" xfId="5599" xr:uid="{DB8EA1B3-65EC-410D-8AC1-11025567EC48}"/>
    <cellStyle name="Currency 3 3 3 2 2" xfId="5919" xr:uid="{E54D9527-7E44-4B41-9FBE-E46C28F540EF}"/>
    <cellStyle name="Currency 3 3 3 3" xfId="5753" xr:uid="{6858D814-6145-43B7-8507-EF58E16B21CF}"/>
    <cellStyle name="Currency 3 3 4" xfId="5557" xr:uid="{5BEF6AD3-E49B-42BC-A144-79ED43ACF40E}"/>
    <cellStyle name="Currency 3 3 4 2" xfId="5810" xr:uid="{702508C0-67AA-4B90-A2CF-DBF172BDB860}"/>
    <cellStyle name="Currency 3 3 5" xfId="5641" xr:uid="{5CEFBDDF-A278-44BA-961E-29398278D01F}"/>
    <cellStyle name="Currency 3 4" xfId="27" xr:uid="{00E44300-51A3-4DF4-A1CD-9B4CA05DDDF8}"/>
    <cellStyle name="Currency 3 4 2" xfId="3685" xr:uid="{0D5EB8C9-22A0-4A26-9923-86DBB7C5C1FB}"/>
    <cellStyle name="Currency 3 4 2 2" xfId="4508" xr:uid="{7174C30D-278C-42B9-A88F-BC87C986104E}"/>
    <cellStyle name="Currency 3 4 2 2 2" xfId="5865" xr:uid="{8FF71E74-0A72-4C98-A059-29BBBF39F215}"/>
    <cellStyle name="Currency 3 4 2 3" xfId="5694" xr:uid="{27847C99-DC5C-488A-8346-A330ED3AF748}"/>
    <cellStyle name="Currency 3 4 3" xfId="4427" xr:uid="{37FEBFE6-4F00-4A24-B718-8F2A8C754E48}"/>
    <cellStyle name="Currency 3 4 3 2" xfId="5600" xr:uid="{6FA60126-01A5-4777-A147-04093A8FF075}"/>
    <cellStyle name="Currency 3 4 3 2 2" xfId="5920" xr:uid="{380CD947-AD2A-478F-8BBC-750C7C6CFD01}"/>
    <cellStyle name="Currency 3 4 3 3" xfId="5754" xr:uid="{4ADCD01D-862C-4D0E-A69A-FC941CDD0B15}"/>
    <cellStyle name="Currency 3 4 4" xfId="5558" xr:uid="{2E7221AD-6429-479A-9B0B-DF22E708038B}"/>
    <cellStyle name="Currency 3 4 4 2" xfId="5811" xr:uid="{F61FCCFB-28FD-4F28-AB12-B291640A286E}"/>
    <cellStyle name="Currency 3 4 5" xfId="5642" xr:uid="{38434361-6795-4133-B9D9-43E4DCE8E5B1}"/>
    <cellStyle name="Currency 3 5" xfId="3686" xr:uid="{062DC98C-73BF-4047-8749-0E76DD9FE53A}"/>
    <cellStyle name="Currency 3 5 2" xfId="4509" xr:uid="{CAE96761-A650-453D-B4E6-4AC394DBA0B4}"/>
    <cellStyle name="Currency 3 5 2 2" xfId="5866" xr:uid="{295D8496-0A80-4456-BE5B-A0FD07E50ACE}"/>
    <cellStyle name="Currency 3 5 3" xfId="5695" xr:uid="{4472C891-5312-4379-8A0F-D962831D2135}"/>
    <cellStyle name="Currency 3 6" xfId="4424" xr:uid="{9E161106-2646-45BA-A985-09785E9EF4F1}"/>
    <cellStyle name="Currency 3 6 2" xfId="5597" xr:uid="{748B5ACE-97EC-4CD1-91E1-3BCB1FE172BC}"/>
    <cellStyle name="Currency 3 6 2 2" xfId="5917" xr:uid="{5B14E0C5-0BA2-4D42-8D78-F1D3B4625F05}"/>
    <cellStyle name="Currency 3 6 3" xfId="5751" xr:uid="{8969EA1E-7BD2-4AD2-87B3-7AFAF163EA2B}"/>
    <cellStyle name="Currency 3 7" xfId="5555" xr:uid="{6EC3A0EA-C0B4-4285-B3BF-86DABFBA7E56}"/>
    <cellStyle name="Currency 3 7 2" xfId="5808" xr:uid="{CA7FF83B-537B-4DAB-834C-962281BF3F17}"/>
    <cellStyle name="Currency 3 8" xfId="5639" xr:uid="{486F125C-8630-4B11-8AD8-9DCEB7E368C5}"/>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2 2 2" xfId="5867" xr:uid="{5E060EDD-0DF3-464D-9E3E-E3CFD65B9CF2}"/>
    <cellStyle name="Currency 4 2 2 3" xfId="5696" xr:uid="{BC806B7B-A23B-4D92-AAD6-6BC6714D915C}"/>
    <cellStyle name="Currency 4 2 3" xfId="4429" xr:uid="{982CC272-22ED-457F-84E0-577112C9BD88}"/>
    <cellStyle name="Currency 4 2 3 2" xfId="5601" xr:uid="{40609946-720E-48B5-9B86-2E48338172DF}"/>
    <cellStyle name="Currency 4 2 3 2 2" xfId="5922" xr:uid="{AFA9243D-FF3B-41F0-B572-4179B2326DFC}"/>
    <cellStyle name="Currency 4 2 3 3" xfId="5756" xr:uid="{2B9FD925-4A65-4D09-9548-924F6034B398}"/>
    <cellStyle name="Currency 4 2 4" xfId="5559" xr:uid="{0E858576-8426-4E35-94B3-BE00C65CF9F4}"/>
    <cellStyle name="Currency 4 2 4 2" xfId="5813" xr:uid="{2DB03DD6-1A66-44D5-A6CD-B365A906DCCF}"/>
    <cellStyle name="Currency 4 2 5" xfId="5644" xr:uid="{9A56AE73-A206-4573-99A2-229002C5BB51}"/>
    <cellStyle name="Currency 4 3" xfId="30" xr:uid="{850D1198-33A5-4BFA-B570-8C4A076F65F7}"/>
    <cellStyle name="Currency 4 3 2" xfId="3688" xr:uid="{5AA462AE-8EE5-4F5B-AB1D-103A408757D2}"/>
    <cellStyle name="Currency 4 3 2 2" xfId="4511" xr:uid="{429C1E90-0BAF-412C-837D-485A87BB0FE6}"/>
    <cellStyle name="Currency 4 3 2 2 2" xfId="5868" xr:uid="{51508D5E-7B67-4085-A6BC-0A106DE7187E}"/>
    <cellStyle name="Currency 4 3 2 3" xfId="5697" xr:uid="{0789288A-3670-4B6A-A387-563D1D507131}"/>
    <cellStyle name="Currency 4 3 3" xfId="4430" xr:uid="{EDA50E2D-93B1-40E2-84B4-0B103714B226}"/>
    <cellStyle name="Currency 4 3 3 2" xfId="5602" xr:uid="{FA335B0C-110F-4549-95CA-256F8BAC33AE}"/>
    <cellStyle name="Currency 4 3 3 2 2" xfId="5923" xr:uid="{9FE132C8-624C-48A8-885C-B24F50ADAD5B}"/>
    <cellStyle name="Currency 4 3 3 3" xfId="5757" xr:uid="{D58D1555-BFDA-47BC-9D62-3073826B66C7}"/>
    <cellStyle name="Currency 4 3 4" xfId="5560" xr:uid="{14087983-3A71-4B40-8F9A-98E1F72E26A3}"/>
    <cellStyle name="Currency 4 3 4 2" xfId="5814" xr:uid="{5B8A243E-DE4E-4331-A2F4-AABB3F042BF9}"/>
    <cellStyle name="Currency 4 3 5" xfId="5645" xr:uid="{D80F5A2E-033C-4397-ACDC-E35F2AE7B2D6}"/>
    <cellStyle name="Currency 4 4" xfId="3689" xr:uid="{C9FD4A8B-4FD6-4559-B4DA-B4E427A78FE0}"/>
    <cellStyle name="Currency 4 4 2" xfId="4512" xr:uid="{CCAF66B5-E438-42DD-843F-D8C74B50FF5D}"/>
    <cellStyle name="Currency 4 4 2 2" xfId="5869" xr:uid="{A81A5F7D-3CF6-42A1-8591-2FA5AFE7A615}"/>
    <cellStyle name="Currency 4 4 3" xfId="5698" xr:uid="{B1EC682C-288D-4CF1-8E53-9C0A3C1A7F50}"/>
    <cellStyle name="Currency 4 5" xfId="4299" xr:uid="{8A780965-8D1D-4A8B-94B5-F03EC038FFF8}"/>
    <cellStyle name="Currency 4 5 2" xfId="4700" xr:uid="{1FBFA268-E0C3-4E19-81CF-80B4394B2E8F}"/>
    <cellStyle name="Currency 4 5 2 2" xfId="5921" xr:uid="{491DC309-FDE4-430C-ADDB-0868DC098F11}"/>
    <cellStyle name="Currency 4 5 3" xfId="4889" xr:uid="{6D76042D-E3C9-4332-9D5F-3E1EAFC45C98}"/>
    <cellStyle name="Currency 4 5 3 2" xfId="5484" xr:uid="{C9D9965B-A6F2-4583-B535-584610C61D79}"/>
    <cellStyle name="Currency 4 5 3 3" xfId="4929" xr:uid="{D91D175B-8019-4C07-8800-AF1E3F873774}"/>
    <cellStyle name="Currency 4 5 3 4" xfId="5755" xr:uid="{5B2BDC1A-74B8-460A-970D-CAA1D54E8A23}"/>
    <cellStyle name="Currency 4 5 4" xfId="4866" xr:uid="{020EAAD6-D087-4557-82EF-90D46C3C4D1A}"/>
    <cellStyle name="Currency 4 6" xfId="4428" xr:uid="{FB4AB46C-78B3-43F2-8814-EF48BC7C4AC8}"/>
    <cellStyle name="Currency 4 6 2" xfId="5812" xr:uid="{18EF4824-76F2-4ACB-AA58-4EEC55B459C6}"/>
    <cellStyle name="Currency 4 7" xfId="5643" xr:uid="{C739B2E2-8DB5-4616-B528-B8F705F1CE16}"/>
    <cellStyle name="Currency 4 8" xfId="5963" xr:uid="{3E3EFEED-79A1-4C24-8128-2AFF637809A1}"/>
    <cellStyle name="Currency 5" xfId="31" xr:uid="{D9827A7F-F3CF-42EA-BD93-23B640C0E2C7}"/>
    <cellStyle name="Currency 5 10" xfId="6261" xr:uid="{18E6EA6B-F6D7-4AFE-B0D4-96D14EDE938D}"/>
    <cellStyle name="Currency 5 11" xfId="7088" xr:uid="{7622A92E-0A7C-469E-B98A-D7A55EB9D419}"/>
    <cellStyle name="Currency 5 2" xfId="32" xr:uid="{3BD0A71E-2F0A-416C-A363-5E41629DC883}"/>
    <cellStyle name="Currency 5 2 2" xfId="3690" xr:uid="{0D60380C-8EE0-4A9B-8EB9-5D5A433EC46B}"/>
    <cellStyle name="Currency 5 2 2 2" xfId="4513" xr:uid="{744E11F8-7CB6-43A5-AD8A-5BA5C3A4B28F}"/>
    <cellStyle name="Currency 5 2 2 2 2" xfId="5870" xr:uid="{D475CD9A-4AF0-4711-93FD-11D27692F833}"/>
    <cellStyle name="Currency 5 2 2 3" xfId="5699" xr:uid="{1706E950-1854-4B18-8B12-BF3EB85895FD}"/>
    <cellStyle name="Currency 5 2 3" xfId="4431" xr:uid="{20016A97-3173-4953-A53B-3ABFD9AB3A55}"/>
    <cellStyle name="Currency 5 2 3 2" xfId="5603" xr:uid="{E86D9EF9-6C98-4768-A2D9-B9AF8C3DF28D}"/>
    <cellStyle name="Currency 5 2 3 2 2" xfId="5924" xr:uid="{9E17E03F-5023-4A91-A60C-98204EB24423}"/>
    <cellStyle name="Currency 5 2 3 3" xfId="5758" xr:uid="{140CC007-097C-49A3-A03B-93C5D4B477A3}"/>
    <cellStyle name="Currency 5 2 4" xfId="5561" xr:uid="{A90E3C65-A608-45EC-A06B-05001A3AA1F3}"/>
    <cellStyle name="Currency 5 2 4 2" xfId="5815" xr:uid="{04D72C37-E959-4AD9-ADF0-E144C28615A0}"/>
    <cellStyle name="Currency 5 2 5" xfId="5646" xr:uid="{843017FB-E294-4400-B50D-FA1F69A84F2F}"/>
    <cellStyle name="Currency 5 3" xfId="4300" xr:uid="{D7A66DD3-42F0-44A5-BD6F-BD73F25A064F}"/>
    <cellStyle name="Currency 5 3 2" xfId="4701" xr:uid="{55BCA03C-E989-486E-B01A-9504928AC872}"/>
    <cellStyle name="Currency 5 3 2 2" xfId="5474" xr:uid="{DD3BA408-D909-4A51-8CA2-98F2512C443A}"/>
    <cellStyle name="Currency 5 3 2 2 2" xfId="6032" xr:uid="{AEEE7343-53C8-465B-B1BA-1744958D090F}"/>
    <cellStyle name="Currency 5 3 2 2 2 2" xfId="6357" xr:uid="{3B0FF1FA-2C83-4FD1-96D3-D8575CB0C1EE}"/>
    <cellStyle name="Currency 5 3 2 2 2 3" xfId="7252" xr:uid="{855627A5-80BE-42F9-8EA9-4EB9DBB76527}"/>
    <cellStyle name="Currency 5 3 2 2 3" xfId="6089" xr:uid="{25D64DF1-DC7C-4C57-ACF3-2F930D6E251A}"/>
    <cellStyle name="Currency 5 3 2 2 4" xfId="6182" xr:uid="{FBE94319-56F2-4569-BFE9-696603A7E9EB}"/>
    <cellStyle name="Currency 5 3 2 3" xfId="4931" xr:uid="{12B01283-BD76-4138-8525-6085B33E16BA}"/>
    <cellStyle name="Currency 5 3 2 3 2" xfId="6313" xr:uid="{A51C5FF9-EF79-4A2E-B9DD-87637C069EBD}"/>
    <cellStyle name="Currency 5 3 2 3 3" xfId="5987" xr:uid="{414DA3C2-DFA7-45B4-B77F-2174F232080B}"/>
    <cellStyle name="Currency 5 3 2 4" xfId="6093" xr:uid="{D2F53AAA-2D7B-4FD3-9DF1-7FAC3FA25CC6}"/>
    <cellStyle name="Currency 5 3 2 5" xfId="6132" xr:uid="{DBEE0653-21E5-48C1-840F-1905EC5F731F}"/>
    <cellStyle name="Currency 5 3 2 6" xfId="6066" xr:uid="{CD6CFA67-735A-4EAD-9AAB-1EF408537D8D}"/>
    <cellStyle name="Currency 5 3 3" xfId="5984" xr:uid="{649D92AF-AEEC-4E53-8E4E-77B91A2A6143}"/>
    <cellStyle name="Currency 5 3 3 2" xfId="6153" xr:uid="{BFDC94B3-E664-42DC-A7CC-A0C3801AEF65}"/>
    <cellStyle name="Currency 5 3 3 2 2" xfId="7030" xr:uid="{6523553F-49A0-4D5A-BA14-344B6E0C016F}"/>
    <cellStyle name="Currency 5 3 3 2 3" xfId="7235" xr:uid="{DEC812FC-8F63-471F-B513-44B4358F34B5}"/>
    <cellStyle name="Currency 5 3 3 3" xfId="6124" xr:uid="{17CA63B1-F0A8-4E25-9DCC-6AB850D0B002}"/>
    <cellStyle name="Currency 5 3 3 4" xfId="7120" xr:uid="{31C9FA1D-E3CD-4907-A209-A834FBD682A4}"/>
    <cellStyle name="Currency 5 3 4" xfId="6282" xr:uid="{B868AFB7-8625-45E4-AAF2-CFE00B9BA2DB}"/>
    <cellStyle name="Currency 5 3 4 2" xfId="6159" xr:uid="{3B24B5A9-7D37-41AB-AAB5-2EF7DEAC70CD}"/>
    <cellStyle name="Currency 5 3 4 2 2" xfId="7027" xr:uid="{9C0A07E4-3695-4B61-9C64-409FE436AE83}"/>
    <cellStyle name="Currency 5 3 4 2 3" xfId="7220" xr:uid="{C2AF952D-0326-4416-AFE4-A219C1286791}"/>
    <cellStyle name="Currency 5 3 4 3" xfId="6210" xr:uid="{724248F9-0E3A-4C8D-BF2F-143BB9C5F91F}"/>
    <cellStyle name="Currency 5 3 4 4" xfId="7147" xr:uid="{B491795B-57F2-4684-BFCE-8C07599AF724}"/>
    <cellStyle name="Currency 5 3 5" xfId="5982" xr:uid="{BC0B6182-8366-4D11-9057-EEB4CEF8C4E9}"/>
    <cellStyle name="Currency 5 3 5 2" xfId="6111" xr:uid="{9C103CF6-C2BA-4324-AA4C-354F1800EB76}"/>
    <cellStyle name="Currency 5 3 5 3" xfId="7202" xr:uid="{020F9133-BAF2-4490-925D-3082865723C3}"/>
    <cellStyle name="Currency 5 3 6" xfId="6222" xr:uid="{325AD3F7-425A-4BA9-96EC-AAA921768239}"/>
    <cellStyle name="Currency 5 3 6 2" xfId="6351" xr:uid="{595FB488-A7C9-49B6-8728-C34F564FE141}"/>
    <cellStyle name="Currency 5 3 6 3" xfId="7166" xr:uid="{76B00AFF-54B4-45A4-9F07-6253081C43D3}"/>
    <cellStyle name="Currency 5 3 7" xfId="6370" xr:uid="{AA1E5B73-80B5-43BE-8EC5-40F41106AB65}"/>
    <cellStyle name="Currency 5 3 8" xfId="6138" xr:uid="{EF32C2A3-841A-4AFD-949E-50F38A682B18}"/>
    <cellStyle name="Currency 5 3 9" xfId="7094" xr:uid="{D7966CD0-3BDA-45C5-9725-50203F3FD79B}"/>
    <cellStyle name="Currency 5 4" xfId="4930" xr:uid="{2AC80587-F49A-4606-8C3C-8C962B8639F6}"/>
    <cellStyle name="Currency 5 4 2" xfId="6061" xr:uid="{3E23FED6-DE24-4977-8CE1-F817E4B32BAD}"/>
    <cellStyle name="Currency 5 4 2 2" xfId="7075" xr:uid="{79012635-6D4B-4FAF-8409-694F7F975A73}"/>
    <cellStyle name="Currency 5 4 2 2 2" xfId="7031" xr:uid="{C0CBB4BB-056D-499C-927B-9738211E31A9}"/>
    <cellStyle name="Currency 5 4 2 2 3" xfId="7245" xr:uid="{09B6DBB1-1343-492F-8F4D-E304F7B5B208}"/>
    <cellStyle name="Currency 5 4 2 3" xfId="6341" xr:uid="{9BF9F127-C08D-49F4-A77B-7912329C1FC7}"/>
    <cellStyle name="Currency 5 4 2 4" xfId="7127" xr:uid="{E025EC56-9971-4A7F-8850-161E4AEF52DD}"/>
    <cellStyle name="Currency 5 4 3" xfId="6369" xr:uid="{A7F688A1-959C-410A-A54C-6511AF6BD33C}"/>
    <cellStyle name="Currency 5 4 3 2" xfId="7032" xr:uid="{637619AF-2140-4A08-A976-73A9635DEAFF}"/>
    <cellStyle name="Currency 5 4 3 3" xfId="7176" xr:uid="{A5ADF603-04D8-4E7D-8330-84AED87B2501}"/>
    <cellStyle name="Currency 5 4 4" xfId="6305" xr:uid="{D11F44D1-47C0-41C2-B14F-EB407DD56DD9}"/>
    <cellStyle name="Currency 5 4 5" xfId="6371" xr:uid="{59A63146-C75A-4B7B-AC3B-61617D4F96CA}"/>
    <cellStyle name="Currency 5 4 6" xfId="6192" xr:uid="{DBAEFB75-F2C4-45E3-A09B-D358A6FA403E}"/>
    <cellStyle name="Currency 5 5" xfId="6064" xr:uid="{55872890-5E69-4D02-93EA-BD5755F291A1}"/>
    <cellStyle name="Currency 5 5 2" xfId="6008" xr:uid="{AD095C10-E9D6-484A-B1FD-CBAF5CB3E4E5}"/>
    <cellStyle name="Currency 5 5 2 2" xfId="7068" xr:uid="{5DB7C1F3-185C-48C7-8DA8-E4CD6AFBE02F}"/>
    <cellStyle name="Currency 5 5 2 3" xfId="7227" xr:uid="{3BEBA3FC-2B16-43FF-9278-502C41775021}"/>
    <cellStyle name="Currency 5 5 3" xfId="6360" xr:uid="{6181F0DA-FFCA-4FCC-9AB1-35B32FA43FB8}"/>
    <cellStyle name="Currency 5 5 4" xfId="7113" xr:uid="{68FBFD36-13D3-4147-AAD8-CC07E3098B56}"/>
    <cellStyle name="Currency 5 6" xfId="6365" xr:uid="{22D8A452-6E79-4F34-AE70-85FC5F8F7969}"/>
    <cellStyle name="Currency 5 6 2" xfId="6162" xr:uid="{FAAE6365-48D9-405D-8BD0-B033B375533B}"/>
    <cellStyle name="Currency 5 6 2 2" xfId="6216" xr:uid="{E1927643-07B6-4193-A25C-F6996EFFD9F0}"/>
    <cellStyle name="Currency 5 6 2 3" xfId="7211" xr:uid="{B24A038A-ABB9-4A85-A730-0526019A3423}"/>
    <cellStyle name="Currency 5 6 3" xfId="6310" xr:uid="{D1D57511-B824-4964-924F-2549085209AE}"/>
    <cellStyle name="Currency 5 6 4" xfId="7139" xr:uid="{B2D9941A-5D0B-41D6-B0B0-6B3B5EBA08EF}"/>
    <cellStyle name="Currency 5 7" xfId="6011" xr:uid="{42A339E0-08C8-48B8-9B75-C07240A63B73}"/>
    <cellStyle name="Currency 5 7 2" xfId="7051" xr:uid="{53F48019-74C5-4AFD-91A6-D6E017B8DEBB}"/>
    <cellStyle name="Currency 5 7 3" xfId="7192" xr:uid="{E29D206E-3FCD-40AD-A52B-21FBAD2856AC}"/>
    <cellStyle name="Currency 5 8" xfId="6332" xr:uid="{B3639518-93C8-44F8-9540-9EE900DE9248}"/>
    <cellStyle name="Currency 5 8 2" xfId="6117" xr:uid="{8D3D86E8-D7E8-4974-8E71-041966539941}"/>
    <cellStyle name="Currency 5 8 3" xfId="7156" xr:uid="{A7FA2E63-97FB-4A5B-9DF7-CF95DEB93A83}"/>
    <cellStyle name="Currency 5 9" xfId="6098" xr:uid="{FA0EB321-E85E-49C4-926D-34EB027BF6B2}"/>
    <cellStyle name="Currency 6" xfId="33" xr:uid="{FD8980CF-C3BF-47E4-AC7B-4CFB1811B3A9}"/>
    <cellStyle name="Currency 6 2" xfId="3691" xr:uid="{964D16E2-5DB1-473D-8C75-272A96E4E890}"/>
    <cellStyle name="Currency 6 2 2" xfId="4514" xr:uid="{56DC4BE6-3C60-4567-B85B-9D6C7B7C32E4}"/>
    <cellStyle name="Currency 6 2 2 2" xfId="5871" xr:uid="{F1F7E1EA-D659-4D37-8CF1-8AF370128F5E}"/>
    <cellStyle name="Currency 6 2 3" xfId="5700" xr:uid="{8912F527-A06A-4FD0-BB72-9489D7833479}"/>
    <cellStyle name="Currency 6 3" xfId="4301" xr:uid="{A089EF9D-155D-4240-8463-83D07C1B1139}"/>
    <cellStyle name="Currency 6 3 2" xfId="4702" xr:uid="{E5B4B891-C9BE-45EC-B914-38F77CAAA99C}"/>
    <cellStyle name="Currency 6 3 2 2" xfId="5925" xr:uid="{D25E5DB0-84AF-472A-8E3F-B66744A92B65}"/>
    <cellStyle name="Currency 6 3 3" xfId="4890" xr:uid="{2ACCE3AC-EFC8-4BC1-AEA7-416CF09C724B}"/>
    <cellStyle name="Currency 6 3 3 2" xfId="5485" xr:uid="{F0C1EF32-87FF-4A43-B6A3-A477AB540D8B}"/>
    <cellStyle name="Currency 6 3 3 3" xfId="4932" xr:uid="{6E0E3139-DF27-4C46-B1B6-9BA59F4A0621}"/>
    <cellStyle name="Currency 6 3 3 4" xfId="5759" xr:uid="{DF1A8FCB-D060-43F7-B08C-107AAEB9441F}"/>
    <cellStyle name="Currency 6 3 4" xfId="4867" xr:uid="{8264AC58-F454-4A43-B008-A5164AC400AA}"/>
    <cellStyle name="Currency 6 4" xfId="4432" xr:uid="{D30D4D9D-9885-4076-AD3F-E5723D5CD274}"/>
    <cellStyle name="Currency 6 4 2" xfId="5816" xr:uid="{386AE50C-6C50-4659-9937-89B7775133DE}"/>
    <cellStyle name="Currency 6 5" xfId="5647" xr:uid="{112DC4CC-F8E2-49CD-B318-CE32AD342F59}"/>
    <cellStyle name="Currency 6 6" xfId="5964" xr:uid="{1E651A35-4390-477C-AA83-4C27E365486C}"/>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2 2 2" xfId="5872" xr:uid="{6C41C7DC-EEA7-4920-85A2-D5F82401762F}"/>
    <cellStyle name="Currency 7 2 2 3" xfId="5701" xr:uid="{3D2B7A2D-A015-47E3-A297-E1A2C5817A79}"/>
    <cellStyle name="Currency 7 2 3" xfId="4434" xr:uid="{43A8205F-CE7B-4975-8AD0-738A56E98613}"/>
    <cellStyle name="Currency 7 2 3 2" xfId="5605" xr:uid="{DD3A3729-07BA-4A79-9C52-5729EB63CF05}"/>
    <cellStyle name="Currency 7 2 3 2 2" xfId="5927" xr:uid="{BF9534E7-EBF1-431E-8AB4-AA7F1CD8845A}"/>
    <cellStyle name="Currency 7 2 3 3" xfId="5761" xr:uid="{409AD003-F607-4B1A-9DBF-4DF34A2D9A0F}"/>
    <cellStyle name="Currency 7 2 4" xfId="5562" xr:uid="{9DDC8291-2CC8-4E79-B04E-574AF1052383}"/>
    <cellStyle name="Currency 7 2 4 2" xfId="5818" xr:uid="{4BAB52CB-D0FA-476D-9857-EDF1C55617DC}"/>
    <cellStyle name="Currency 7 2 5" xfId="5649" xr:uid="{A2ABB95B-C835-4D64-BA1B-A20204EF0C68}"/>
    <cellStyle name="Currency 7 3" xfId="3693" xr:uid="{47A6C2E9-87B1-4FE5-A900-2C7D3A917307}"/>
    <cellStyle name="Currency 7 3 2" xfId="4516" xr:uid="{7E077BF9-637B-48DA-BE5E-533E6E41051B}"/>
    <cellStyle name="Currency 7 3 2 2" xfId="5873" xr:uid="{92BCB1A8-335D-4638-9A69-5547A613BAC8}"/>
    <cellStyle name="Currency 7 3 3" xfId="5702" xr:uid="{26BC0C43-34B8-4650-9E83-43F8E489C615}"/>
    <cellStyle name="Currency 7 4" xfId="4433" xr:uid="{E39A3BB3-D230-4127-9F99-2BCD81933FB7}"/>
    <cellStyle name="Currency 7 4 2" xfId="5604" xr:uid="{52C16800-A8C3-4B93-A030-2CECA1CB2824}"/>
    <cellStyle name="Currency 7 4 2 2" xfId="5926" xr:uid="{02F9FC1F-4A4C-45A5-A90E-89ED7E7393BD}"/>
    <cellStyle name="Currency 7 4 3" xfId="5760" xr:uid="{97681D19-5690-4D12-ADB8-3E0686F322FB}"/>
    <cellStyle name="Currency 7 5" xfId="4764" xr:uid="{33A5EB6D-4029-4519-9F6D-199E0A00A747}"/>
    <cellStyle name="Currency 7 5 2" xfId="5817" xr:uid="{982B1E8F-953E-4C17-BE11-C857D64B81A7}"/>
    <cellStyle name="Currency 7 6" xfId="5648" xr:uid="{44AA9969-6A2A-46F8-9B79-206612879C14}"/>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2 2 2" xfId="5874" xr:uid="{85615D0B-945B-43A0-B179-E1D6C72D1B08}"/>
    <cellStyle name="Currency 8 2 2 3" xfId="5703" xr:uid="{EBA82412-19A7-4ABA-AF71-6653704F50EC}"/>
    <cellStyle name="Currency 8 2 3" xfId="4436" xr:uid="{14CC5EDA-8B3C-4DFE-879A-D4BEF1F1F233}"/>
    <cellStyle name="Currency 8 2 3 2" xfId="5607" xr:uid="{1D2C51AA-E11A-4763-AB3B-F533FD23A15B}"/>
    <cellStyle name="Currency 8 2 3 2 2" xfId="5929" xr:uid="{5E018A85-A30E-42DC-BA85-A7F19EB660E5}"/>
    <cellStyle name="Currency 8 2 3 3" xfId="5763" xr:uid="{646752BA-7E19-4AFD-B9C0-AB0048DDFA49}"/>
    <cellStyle name="Currency 8 2 4" xfId="5563" xr:uid="{AF39555B-A1FC-437F-8B46-55B86120938C}"/>
    <cellStyle name="Currency 8 2 4 2" xfId="5820" xr:uid="{0E191DC6-CF16-4F8D-AEFB-1F8E9EF6A7D4}"/>
    <cellStyle name="Currency 8 2 5" xfId="5651" xr:uid="{BC2B0337-CEC6-4C8C-8A08-0D77C1A3669B}"/>
    <cellStyle name="Currency 8 3" xfId="38" xr:uid="{D2D84D4B-D1EF-495C-B341-57FA5DE48AA1}"/>
    <cellStyle name="Currency 8 3 2" xfId="3695" xr:uid="{9B578A08-8070-4306-A18C-4DC58576DD82}"/>
    <cellStyle name="Currency 8 3 2 2" xfId="4518" xr:uid="{4052BDC1-33F5-43D0-A623-6A0ABCEDA841}"/>
    <cellStyle name="Currency 8 3 2 2 2" xfId="5875" xr:uid="{29EE8D10-AF31-4450-AED7-81B3572DDCE6}"/>
    <cellStyle name="Currency 8 3 2 3" xfId="5704" xr:uid="{04594E4C-6D5D-4456-9811-5AA10AF25396}"/>
    <cellStyle name="Currency 8 3 3" xfId="4437" xr:uid="{CB03DDF2-944C-4BC0-9AD9-C48256CEB0D8}"/>
    <cellStyle name="Currency 8 3 3 2" xfId="5608" xr:uid="{C43088B6-B6A8-4145-98E7-D7E9FD01E541}"/>
    <cellStyle name="Currency 8 3 3 2 2" xfId="5930" xr:uid="{A838AE05-A642-4D4D-B0C2-8FFF5A37BE12}"/>
    <cellStyle name="Currency 8 3 3 3" xfId="5764" xr:uid="{DECD956F-A91B-4990-9BD5-C8FFAA86FFEE}"/>
    <cellStyle name="Currency 8 3 4" xfId="5564" xr:uid="{4459C52F-0D62-4F06-A59D-69A3E562CAD8}"/>
    <cellStyle name="Currency 8 3 4 2" xfId="5821" xr:uid="{BCEC8580-CF7D-449E-914D-EBBC829F12E4}"/>
    <cellStyle name="Currency 8 3 5" xfId="5652" xr:uid="{4BA96FAB-FC5F-44A2-9C1B-7DFBC987D726}"/>
    <cellStyle name="Currency 8 4" xfId="39" xr:uid="{E7BF237C-8850-4A2D-B76A-12945DCC0483}"/>
    <cellStyle name="Currency 8 4 2" xfId="3696" xr:uid="{EB230474-A348-4A78-B48E-96D5123476DD}"/>
    <cellStyle name="Currency 8 4 2 2" xfId="4519" xr:uid="{08CC3865-26DC-4C9D-BF55-AE65950FF861}"/>
    <cellStyle name="Currency 8 4 2 2 2" xfId="5876" xr:uid="{0F4E2CE8-9164-4195-A863-89C984B6B28C}"/>
    <cellStyle name="Currency 8 4 2 3" xfId="5705" xr:uid="{8176EFD3-68B6-4AEC-A2F6-684E0CDD6E7C}"/>
    <cellStyle name="Currency 8 4 3" xfId="4438" xr:uid="{2EA82AA6-79CE-41A9-BC4D-A75E7E47A3B3}"/>
    <cellStyle name="Currency 8 4 3 2" xfId="5609" xr:uid="{4573E942-8D90-4F3F-98DC-6BDB635A9041}"/>
    <cellStyle name="Currency 8 4 3 2 2" xfId="5931" xr:uid="{B7359634-562B-4D91-868B-C91B8AD6116F}"/>
    <cellStyle name="Currency 8 4 3 3" xfId="5765" xr:uid="{C862AD66-FA05-4BC1-83DE-66909D820FEA}"/>
    <cellStyle name="Currency 8 4 4" xfId="5565" xr:uid="{9A5FEED6-AEA4-47AE-B707-CF3FF4D95A0B}"/>
    <cellStyle name="Currency 8 4 4 2" xfId="5822" xr:uid="{9E1F9614-A318-4036-A325-136B01F84840}"/>
    <cellStyle name="Currency 8 4 5" xfId="5653" xr:uid="{DDC961CC-5074-48D9-8E86-3EC5155D922A}"/>
    <cellStyle name="Currency 8 5" xfId="3697" xr:uid="{B047E04A-7E32-4BB8-98F0-813C23225C09}"/>
    <cellStyle name="Currency 8 5 2" xfId="4520" xr:uid="{BC4660F9-79DD-4849-A0C9-FB8516A7C2E3}"/>
    <cellStyle name="Currency 8 5 2 2" xfId="5877" xr:uid="{8FF66126-B8A7-4A14-8720-52DD8D4B0128}"/>
    <cellStyle name="Currency 8 5 3" xfId="5706" xr:uid="{4124D519-B436-4D0C-95E5-E6A4E78110F0}"/>
    <cellStyle name="Currency 8 6" xfId="4435" xr:uid="{C8992224-157C-432B-BB8A-DF656021096A}"/>
    <cellStyle name="Currency 8 6 2" xfId="5606" xr:uid="{1B2D884D-C603-4C45-AF9F-C1933236FA99}"/>
    <cellStyle name="Currency 8 6 2 2" xfId="5928" xr:uid="{84242D19-4CE7-4D29-8A76-57553E7F6E4E}"/>
    <cellStyle name="Currency 8 6 3" xfId="5762" xr:uid="{D569CE08-5156-45CE-8C04-2BD25DBC1095}"/>
    <cellStyle name="Currency 8 7" xfId="4765" xr:uid="{1548D9AD-97AB-48BF-82AD-431055DBE847}"/>
    <cellStyle name="Currency 8 7 2" xfId="5819" xr:uid="{62E52752-51CF-420F-88E5-AC05D4FBC28A}"/>
    <cellStyle name="Currency 8 8" xfId="5650" xr:uid="{BAAFB815-E21D-4895-B6C8-42306987A01A}"/>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2 2 2" xfId="5878" xr:uid="{15298F74-EAB3-4F24-B8F4-354797A7A3B5}"/>
    <cellStyle name="Currency 9 2 2 3" xfId="5707" xr:uid="{B12E81C8-930E-40C0-A7A9-6F699F403C8C}"/>
    <cellStyle name="Currency 9 2 3" xfId="4440" xr:uid="{3E452463-4C88-40D1-BD6D-4EA6AA49E683}"/>
    <cellStyle name="Currency 9 2 3 2" xfId="5610" xr:uid="{223D7164-4480-4B5B-8AEF-499746DA9E2C}"/>
    <cellStyle name="Currency 9 2 3 2 2" xfId="5933" xr:uid="{D0B8C2C3-CEF6-440A-AB19-867FC67705A4}"/>
    <cellStyle name="Currency 9 2 3 3" xfId="5767" xr:uid="{E2BC574D-BAC4-4402-87B2-11B1F8703C80}"/>
    <cellStyle name="Currency 9 2 4" xfId="5566" xr:uid="{8126C233-E93D-4166-847C-FF242E19F844}"/>
    <cellStyle name="Currency 9 2 4 2" xfId="5824" xr:uid="{F743662B-ACC9-40E6-83F0-E75B4A9B3570}"/>
    <cellStyle name="Currency 9 2 5" xfId="5655" xr:uid="{FF027818-8951-423B-B691-8ACDBC5DF493}"/>
    <cellStyle name="Currency 9 3" xfId="42" xr:uid="{BBFD98E8-CC08-4D30-9D61-B1520254E37C}"/>
    <cellStyle name="Currency 9 3 2" xfId="3699" xr:uid="{12005BE3-B101-4784-892E-4A4ABE3D7AC5}"/>
    <cellStyle name="Currency 9 3 2 2" xfId="4522" xr:uid="{C126ED98-589D-4362-8D65-1ADF8E01D2CF}"/>
    <cellStyle name="Currency 9 3 2 2 2" xfId="5879" xr:uid="{B0BA69D1-9041-4B7F-8B36-79B9F26A3FD4}"/>
    <cellStyle name="Currency 9 3 2 3" xfId="5708" xr:uid="{16238B5C-C7F9-4EBB-88DC-DFD3667217FA}"/>
    <cellStyle name="Currency 9 3 3" xfId="4441" xr:uid="{7059ADCB-BE1D-4EE6-9F74-C7A71F8F0AE1}"/>
    <cellStyle name="Currency 9 3 3 2" xfId="5611" xr:uid="{FE834800-A22E-4442-8EF7-D89B1C67FC74}"/>
    <cellStyle name="Currency 9 3 3 2 2" xfId="5934" xr:uid="{D889E085-8F84-44E6-9CC7-42BEF4FB6FF0}"/>
    <cellStyle name="Currency 9 3 3 3" xfId="5768" xr:uid="{FBDBB714-E043-470F-88C5-B5764CBCDCB5}"/>
    <cellStyle name="Currency 9 3 4" xfId="5567" xr:uid="{835FB23D-7627-4515-9302-2046E132DF14}"/>
    <cellStyle name="Currency 9 3 4 2" xfId="5825" xr:uid="{8B2E7E8F-4833-4D04-AE62-FA4A4213490F}"/>
    <cellStyle name="Currency 9 3 5" xfId="5656" xr:uid="{96EA1DF7-9EDA-47FC-BD11-F155742B3A0D}"/>
    <cellStyle name="Currency 9 4" xfId="3700" xr:uid="{8DFA127D-0E75-4A2F-9BEE-2DF765487E9D}"/>
    <cellStyle name="Currency 9 4 2" xfId="4523" xr:uid="{1BFE7F66-9724-4A5B-9717-1B2BC0DEC953}"/>
    <cellStyle name="Currency 9 4 2 2" xfId="5880" xr:uid="{A3DD8100-DF6B-43C0-9F4E-37C24D707F86}"/>
    <cellStyle name="Currency 9 4 3" xfId="5709" xr:uid="{45EF071A-F2C0-412F-BB74-194B13B9FEF8}"/>
    <cellStyle name="Currency 9 5" xfId="4302" xr:uid="{4E442E77-35A1-456C-827C-2D3D42F765BA}"/>
    <cellStyle name="Currency 9 5 2" xfId="4703" xr:uid="{39834C4B-129F-4CF7-B26E-258BB21FF806}"/>
    <cellStyle name="Currency 9 5 2 2" xfId="5932" xr:uid="{491D1FE9-27BA-4209-80FB-4824D726CF64}"/>
    <cellStyle name="Currency 9 5 3" xfId="4891" xr:uid="{9C8BC978-846D-4449-A90C-7CA52053AC54}"/>
    <cellStyle name="Currency 9 5 3 2" xfId="5766" xr:uid="{B37BFD3F-396E-4AB6-AAEB-CB86EFE613A7}"/>
    <cellStyle name="Currency 9 5 4" xfId="4868" xr:uid="{A15F236B-7A79-47CB-995C-E362659977E3}"/>
    <cellStyle name="Currency 9 6" xfId="4439" xr:uid="{8342876A-405C-4CEC-8691-EE7DFE839E1E}"/>
    <cellStyle name="Currency 9 6 2" xfId="5823" xr:uid="{11ADF958-81FC-4AF3-A780-3680AD8514D4}"/>
    <cellStyle name="Currency 9 7" xfId="5654" xr:uid="{31BF2237-57FB-4E4E-8BBB-5782A958A8A7}"/>
    <cellStyle name="Currency 9 8" xfId="5965" xr:uid="{B2CEB086-70B4-477E-8C79-34C50B829202}"/>
    <cellStyle name="Hyperlink 2" xfId="6" xr:uid="{6CFFD761-E1C4-4FFC-9C82-FDD569F38491}"/>
    <cellStyle name="Hyperlink 2 2" xfId="5526" xr:uid="{391B2D32-3877-4914-8DE1-568E87D66014}"/>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21" xr:uid="{AAAA5C7C-480E-4801-8AD0-50C67C69A6D1}"/>
    <cellStyle name="Hyperlink 5" xfId="6989" xr:uid="{F69F58B8-FBE1-4C4B-B70A-4DFB012820D8}"/>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43" xr:uid="{84640C08-7B3A-4D2A-8228-79FB60FC61B3}"/>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2 3 2" xfId="6377" xr:uid="{7D8476F6-DECA-4948-8145-35E4B642DC18}"/>
    <cellStyle name="Normal 10 2 2 2 2 2 2 4" xfId="6378" xr:uid="{4BC7ABF3-2D4A-4EA2-9A0D-CD1E859685FF}"/>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2 4 2" xfId="6379" xr:uid="{AC2BF3CC-321E-49A6-93FB-37574748D75E}"/>
    <cellStyle name="Normal 10 2 2 2 2 2 5" xfId="6380" xr:uid="{35B501A8-88DA-44BF-A15C-399FDDA9EB7D}"/>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3 2" xfId="6381" xr:uid="{E3902EC0-4640-4B1C-8927-C87EBAF8B412}"/>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5 2" xfId="6382" xr:uid="{207D5C7C-80D1-4DB7-A6F3-824D9C96F26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2 3 2" xfId="6383" xr:uid="{86B02F97-3A39-40A1-AB35-FE2BA518B185}"/>
    <cellStyle name="Normal 10 2 2 2 3 2 2 4" xfId="6384" xr:uid="{EE310B25-1F10-441A-AC97-3B7A73548C0F}"/>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2 4 2" xfId="6385" xr:uid="{5145F2C5-CEF9-47D5-AAF9-241A7E290207}"/>
    <cellStyle name="Normal 10 2 2 2 3 2 5" xfId="6386" xr:uid="{0C7FBF05-42D5-4FA4-B69F-EC9E51642A74}"/>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3 3 2" xfId="6387" xr:uid="{74D8AFBF-1E58-4B74-9214-ECDE1B1CA442}"/>
    <cellStyle name="Normal 10 2 2 2 3 3 4" xfId="6388" xr:uid="{A9878778-82BC-4330-A899-020C8A8F22A7}"/>
    <cellStyle name="Normal 10 2 2 2 3 4" xfId="132" xr:uid="{ED8E937D-3E62-4F80-942A-F1DCBA07958F}"/>
    <cellStyle name="Normal 10 2 2 2 3 4 2" xfId="3755" xr:uid="{8A4EBF2E-EE84-438C-9B38-DE3A52CA91BC}"/>
    <cellStyle name="Normal 10 2 2 2 3 5" xfId="133" xr:uid="{452FAB6C-153B-467B-8BF9-B41D6707BD8E}"/>
    <cellStyle name="Normal 10 2 2 2 3 5 2" xfId="6389" xr:uid="{14C72A22-80E6-4E6D-8988-7457BF533FB8}"/>
    <cellStyle name="Normal 10 2 2 2 3 6" xfId="6390" xr:uid="{5F680F42-3BAE-4DF5-8C1D-1EC6B460D42B}"/>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2 3 2" xfId="6391" xr:uid="{002F6116-80C4-413C-8772-9514CDBF16C6}"/>
    <cellStyle name="Normal 10 2 2 2 4 2 4" xfId="6392" xr:uid="{8483A506-CAD3-422D-9DAB-0E215F5EBD8D}"/>
    <cellStyle name="Normal 10 2 2 2 4 3" xfId="136" xr:uid="{6F89C29F-9D8C-4D9C-8688-A85A132B5F5D}"/>
    <cellStyle name="Normal 10 2 2 2 4 3 2" xfId="3759" xr:uid="{D9240A2A-EEE4-4980-88A0-DE0256454323}"/>
    <cellStyle name="Normal 10 2 2 2 4 4" xfId="137" xr:uid="{8353CDA3-426D-4E15-8892-45D9BC9FC6EA}"/>
    <cellStyle name="Normal 10 2 2 2 4 4 2" xfId="6393" xr:uid="{FE26D264-4260-40E2-B951-DC7EDC3AA2A5}"/>
    <cellStyle name="Normal 10 2 2 2 4 5" xfId="6394" xr:uid="{E1CD8B6F-8D19-4F06-A48C-B68739ED20A0}"/>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3 2" xfId="6395" xr:uid="{38D8FB8D-FCEF-4E13-A379-644D0825003F}"/>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7 2" xfId="6396" xr:uid="{70BAA2C0-3427-4330-8D20-13600625A11E}"/>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2 3 2" xfId="6397" xr:uid="{F53CAB89-F472-4CFC-9DCC-2A749EE71617}"/>
    <cellStyle name="Normal 10 2 2 3 2 2 4" xfId="6398" xr:uid="{2BE4CD20-FA3A-404D-A8EC-1E935BC6FB93}"/>
    <cellStyle name="Normal 10 2 2 3 2 3" xfId="148" xr:uid="{4DB64224-7FAE-455D-8C06-2B6E639C3470}"/>
    <cellStyle name="Normal 10 2 2 3 2 3 2" xfId="3765" xr:uid="{C0D3A702-C2B8-464B-89C6-4F74C3534B7F}"/>
    <cellStyle name="Normal 10 2 2 3 2 4" xfId="149" xr:uid="{6335E6DC-8273-4B3B-817A-81FC2C7988E9}"/>
    <cellStyle name="Normal 10 2 2 3 2 4 2" xfId="6399" xr:uid="{50453948-1DCE-48B1-A71D-3D29BDE798AD}"/>
    <cellStyle name="Normal 10 2 2 3 2 5" xfId="6400" xr:uid="{4E1B7CAF-D017-47AF-9862-C88975E658D5}"/>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3 2" xfId="6401" xr:uid="{A0754FF8-4733-4E5D-A817-95698C518D4A}"/>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5 2" xfId="6402" xr:uid="{56E5B3BA-DBF2-4190-B955-2AFCBC10B87D}"/>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2 3 2" xfId="6403" xr:uid="{E2E2A72C-49B1-48D4-B2E5-5DCC03ACAA2E}"/>
    <cellStyle name="Normal 10 2 2 4 2 2 4" xfId="6404" xr:uid="{837ED479-1E21-45A8-A8A2-E36077BE4CB6}"/>
    <cellStyle name="Normal 10 2 2 4 2 3" xfId="160" xr:uid="{7DB9C013-AC2E-40C7-A7FF-749195D53EE6}"/>
    <cellStyle name="Normal 10 2 2 4 2 3 2" xfId="3771" xr:uid="{5504DFF2-9F13-461C-A2D1-968AF2D896CE}"/>
    <cellStyle name="Normal 10 2 2 4 2 4" xfId="161" xr:uid="{71D57FE6-DE8E-4937-A50B-8B7B062C001C}"/>
    <cellStyle name="Normal 10 2 2 4 2 4 2" xfId="6405" xr:uid="{22ED4ABC-8A72-48BA-AD5F-4D0D0DB53B46}"/>
    <cellStyle name="Normal 10 2 2 4 2 5" xfId="6406" xr:uid="{45525B2E-4D15-4A1B-B160-56DC4B2DEF43}"/>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3 3 2" xfId="6407" xr:uid="{F0C060AF-7F26-4A47-BB96-AEB2B8EAB64E}"/>
    <cellStyle name="Normal 10 2 2 4 3 4" xfId="6408" xr:uid="{C7BC745A-1CA4-48BA-B623-82BEFEE961DA}"/>
    <cellStyle name="Normal 10 2 2 4 4" xfId="163" xr:uid="{B12AE0E2-5CEA-48B6-A008-1EE967F46A6E}"/>
    <cellStyle name="Normal 10 2 2 4 4 2" xfId="3775" xr:uid="{3552E7DF-0149-4DF3-B285-CB8EFA631036}"/>
    <cellStyle name="Normal 10 2 2 4 5" xfId="164" xr:uid="{41B0C72C-9CAB-4678-BCCD-37F4F567A742}"/>
    <cellStyle name="Normal 10 2 2 4 5 2" xfId="6409" xr:uid="{78A37987-4EB5-48DF-B231-8FD61AAAA9A1}"/>
    <cellStyle name="Normal 10 2 2 4 6" xfId="6410" xr:uid="{12CAA467-A53D-4A06-963B-8E570B81069F}"/>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2 3 2" xfId="6411" xr:uid="{FF6017D2-E4C5-4F02-92AE-9A2F91E569D9}"/>
    <cellStyle name="Normal 10 2 2 5 2 4" xfId="6412" xr:uid="{6AE1199C-8459-4EA7-8416-08CBCCE484AC}"/>
    <cellStyle name="Normal 10 2 2 5 3" xfId="167" xr:uid="{CCC8CDC8-C7E8-49CF-92A8-048C45A0627E}"/>
    <cellStyle name="Normal 10 2 2 5 3 2" xfId="3779" xr:uid="{C36A403B-B4F9-43DB-86F5-8C58386EDF6D}"/>
    <cellStyle name="Normal 10 2 2 5 4" xfId="168" xr:uid="{A38C1447-E773-4987-B2D7-967A202FD151}"/>
    <cellStyle name="Normal 10 2 2 5 4 2" xfId="6413" xr:uid="{752D8575-8816-43AD-8A13-C8C6844287B7}"/>
    <cellStyle name="Normal 10 2 2 5 5" xfId="6414" xr:uid="{3BA8A91C-ABE6-46DB-BF21-43B98E053AB8}"/>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3 2" xfId="6415" xr:uid="{3770278A-56A8-4DB7-88DF-73E93C44376E}"/>
    <cellStyle name="Normal 10 2 2 6 4" xfId="172" xr:uid="{18C7E7FB-C419-42F6-BAE2-8DA1E97357B6}"/>
    <cellStyle name="Normal 10 2 2 6 4 2" xfId="4778" xr:uid="{969D11B1-F819-4EF1-B471-59784901519B}"/>
    <cellStyle name="Normal 10 2 2 6 4 3" xfId="4844" xr:uid="{DBFECFFE-15BA-463F-8207-BA8E80D0B38F}"/>
    <cellStyle name="Normal 10 2 2 6 4 4" xfId="4816" xr:uid="{79455D14-E4A3-46D2-8E15-46A5E6719E3E}"/>
    <cellStyle name="Normal 10 2 2 7" xfId="173" xr:uid="{B52CE95B-BB62-4844-B474-BF643DE87589}"/>
    <cellStyle name="Normal 10 2 2 7 2" xfId="3781" xr:uid="{F74F83B3-324F-4BBF-BE97-73F8050920B3}"/>
    <cellStyle name="Normal 10 2 2 8" xfId="174" xr:uid="{92C209CE-D337-45F9-BD87-2CE6B8D41A25}"/>
    <cellStyle name="Normal 10 2 2 8 2" xfId="6416" xr:uid="{F6DC7CA7-6B32-4B78-B50D-DFE868D7E2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2 3 2" xfId="6417" xr:uid="{76C2CD81-76D6-4C6C-B94A-1715F83BF3BB}"/>
    <cellStyle name="Normal 10 2 3 2 2 2 4" xfId="6418" xr:uid="{E7ABE6B4-0AED-4C09-B1F1-0F2FC9D7EA8C}"/>
    <cellStyle name="Normal 10 2 3 2 2 3" xfId="180" xr:uid="{5C4F3C16-4DCE-43FB-95FE-FCD2C66F8608}"/>
    <cellStyle name="Normal 10 2 3 2 2 3 2" xfId="3785" xr:uid="{7848EF83-4D07-474B-9747-EB8BFDB21F0A}"/>
    <cellStyle name="Normal 10 2 3 2 2 4" xfId="181" xr:uid="{B924E656-BCF0-4D67-B830-DFA27B9AA0C8}"/>
    <cellStyle name="Normal 10 2 3 2 2 4 2" xfId="6419" xr:uid="{0358BFDA-04EB-4359-93E7-4884B9A0CCE5}"/>
    <cellStyle name="Normal 10 2 3 2 2 5" xfId="6420" xr:uid="{B09A3A4C-4580-49C2-BEBE-B3C140F0F52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3 2" xfId="6421" xr:uid="{7888D587-1F30-4F6E-9FC8-2CB95446A13C}"/>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5 2" xfId="6422" xr:uid="{CF82E9DC-C336-4533-94C7-E9E839BF45A4}"/>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2 3 2" xfId="6423" xr:uid="{A55F319D-74ED-4633-9375-2B1BB6D03FEE}"/>
    <cellStyle name="Normal 10 2 3 3 2 2 4" xfId="6424" xr:uid="{D52CB494-F6D5-4EB1-B1AE-E2906D630AF3}"/>
    <cellStyle name="Normal 10 2 3 3 2 3" xfId="192" xr:uid="{9F2D814C-38F5-434C-8EB3-1A96E4A149C5}"/>
    <cellStyle name="Normal 10 2 3 3 2 3 2" xfId="3791" xr:uid="{607D63B7-1B48-4D37-B75B-33EF0EB0E8C9}"/>
    <cellStyle name="Normal 10 2 3 3 2 4" xfId="193" xr:uid="{2C403D5F-62DE-4708-B072-97F934D0BDE1}"/>
    <cellStyle name="Normal 10 2 3 3 2 4 2" xfId="6425" xr:uid="{B0A72971-5F73-4023-AA87-4FE66603674D}"/>
    <cellStyle name="Normal 10 2 3 3 2 5" xfId="6426" xr:uid="{B0F6815F-DFD8-4E27-8A47-A7E65A41DF95}"/>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3 3 2" xfId="6427" xr:uid="{4DD29E26-9CA9-4457-A6FF-01CB556EE1F4}"/>
    <cellStyle name="Normal 10 2 3 3 3 4" xfId="6428" xr:uid="{696C6C66-CED7-4BC1-A2D6-DEB7AA4DB5AF}"/>
    <cellStyle name="Normal 10 2 3 3 4" xfId="195" xr:uid="{AFE47292-34A8-4D39-8555-466231C24AD0}"/>
    <cellStyle name="Normal 10 2 3 3 4 2" xfId="3795" xr:uid="{FF25AC98-1CFA-490B-B40B-CBEA10D71CF0}"/>
    <cellStyle name="Normal 10 2 3 3 5" xfId="196" xr:uid="{D896248F-898A-4708-9338-63AFC8E7BC8B}"/>
    <cellStyle name="Normal 10 2 3 3 5 2" xfId="6429" xr:uid="{4DD169F0-7E59-42C3-954C-6EE5FFDFE902}"/>
    <cellStyle name="Normal 10 2 3 3 6" xfId="6430" xr:uid="{4DD4C605-D664-4B25-92CE-B6EE65F9BE21}"/>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2 3 2" xfId="6431" xr:uid="{594B5840-9E35-43A5-975B-06041C7E8C14}"/>
    <cellStyle name="Normal 10 2 3 4 2 4" xfId="6432" xr:uid="{84BF0AB3-8239-4BA2-A9B3-205467B754F6}"/>
    <cellStyle name="Normal 10 2 3 4 3" xfId="199" xr:uid="{B8E44C02-AC15-41BA-A2A0-9CF1D55E51B5}"/>
    <cellStyle name="Normal 10 2 3 4 3 2" xfId="3799" xr:uid="{2B168699-96D3-44FF-A199-DC2CB3FFF229}"/>
    <cellStyle name="Normal 10 2 3 4 4" xfId="200" xr:uid="{B12D40D9-18EB-4054-ACB3-43F3B3FBAA34}"/>
    <cellStyle name="Normal 10 2 3 4 4 2" xfId="6433" xr:uid="{9C54D31B-F5C4-49FE-8092-D524CBA92E25}"/>
    <cellStyle name="Normal 10 2 3 4 5" xfId="6434" xr:uid="{0F119BA1-11E9-4BC0-8905-29C106091A36}"/>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3 2" xfId="6435" xr:uid="{E9E3561B-59CB-4369-AC9D-66E9945859A6}"/>
    <cellStyle name="Normal 10 2 3 5 4" xfId="204" xr:uid="{115A767C-9A34-46E5-98A0-BE6EB0F03DB9}"/>
    <cellStyle name="Normal 10 2 3 5 4 2" xfId="4779" xr:uid="{A76C59DE-E3CD-4A9C-9EAD-99B9A1094FF5}"/>
    <cellStyle name="Normal 10 2 3 5 4 3" xfId="4845" xr:uid="{628184C4-3C50-4133-BFF5-69C55032D69D}"/>
    <cellStyle name="Normal 10 2 3 5 4 4" xfId="4817" xr:uid="{9D21EAFF-9335-4CCF-BF9B-BC1582F529E2}"/>
    <cellStyle name="Normal 10 2 3 6" xfId="205" xr:uid="{D52A16B8-6A3E-4722-8404-BAFCE645BC74}"/>
    <cellStyle name="Normal 10 2 3 6 2" xfId="3801" xr:uid="{6C97C9F2-4F95-40B2-A742-D9AEF9E678C6}"/>
    <cellStyle name="Normal 10 2 3 7" xfId="206" xr:uid="{49B341AD-D88F-4C4E-B3EE-7B6E573CFF35}"/>
    <cellStyle name="Normal 10 2 3 7 2" xfId="6436" xr:uid="{D1001341-4D5D-427A-9832-2A94563AF272}"/>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3 2" xfId="6437" xr:uid="{1CA02A31-513D-4273-AE2F-9602F4B26D49}"/>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4 2" xfId="6438" xr:uid="{A0E845C0-A6AE-4291-BFB8-CF926EDBE3CF}"/>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3 2" xfId="6439" xr:uid="{66931DA8-AEB7-4286-A39A-CAAF8815742A}"/>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5 2" xfId="6440" xr:uid="{B279B2E5-D7E2-46EC-942D-CB82ACD25D0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2 3 2" xfId="6441" xr:uid="{14932C58-81F0-4886-A153-92E1FFAD673E}"/>
    <cellStyle name="Normal 10 2 5 2 2 4" xfId="6442" xr:uid="{D0F0C139-724A-41D6-94AF-F53474F7B25E}"/>
    <cellStyle name="Normal 10 2 5 2 3" xfId="231" xr:uid="{14F5FB6A-A0FD-4116-8853-E40308519950}"/>
    <cellStyle name="Normal 10 2 5 2 3 2" xfId="3808" xr:uid="{4D1A0876-C300-485A-B069-4450D8C74BCB}"/>
    <cellStyle name="Normal 10 2 5 2 4" xfId="232" xr:uid="{C02991F1-D2F2-4875-899B-4D232EEE7056}"/>
    <cellStyle name="Normal 10 2 5 2 4 2" xfId="6443" xr:uid="{B6545909-89AB-4982-B324-9A79D127511F}"/>
    <cellStyle name="Normal 10 2 5 2 5" xfId="6444" xr:uid="{CF5E660E-F02B-4CE6-968B-FAB1E1E18624}"/>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3 2" xfId="6445" xr:uid="{6E671030-8A9E-4B79-91AC-684DB9399B3B}"/>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5 2" xfId="6446" xr:uid="{1514DF88-0600-421C-8307-BEA5C5119CEF}"/>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3 2" xfId="6447" xr:uid="{75293EAC-9C54-40CE-A37B-A01EA1E67315}"/>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4 2" xfId="6448" xr:uid="{6C3F2A44-D0BB-493B-90A6-EBA7E37C5A23}"/>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3 2" xfId="6449" xr:uid="{DC52B089-4703-4DFF-B7A6-A168A95A139F}"/>
    <cellStyle name="Normal 10 2 7 4" xfId="251" xr:uid="{244B3479-B852-48E5-BAEA-8E9A5DDE09B2}"/>
    <cellStyle name="Normal 10 2 7 4 2" xfId="4777" xr:uid="{26C38425-53C2-4ACE-8983-7C3BECD65753}"/>
    <cellStyle name="Normal 10 2 7 4 3" xfId="4846" xr:uid="{A5688AC7-C6E6-4E14-A0A0-24BAD1EB9A87}"/>
    <cellStyle name="Normal 10 2 7 4 4" xfId="4815" xr:uid="{BE212168-D624-4373-9463-42E24A87A3C9}"/>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2 9 2" xfId="6450" xr:uid="{B884870E-823F-4F7B-AD14-BC0CF0062D08}"/>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3 2" xfId="6451" xr:uid="{2B89ED56-8DF6-4FED-B2F4-751EC70F3958}"/>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4 2" xfId="6452" xr:uid="{C1167A49-8189-41D4-BBB9-F566C83626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3 2" xfId="6453" xr:uid="{C3E27B9E-98CA-4AAF-9CF4-C0C970BF5CC5}"/>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2 3 2" xfId="6454" xr:uid="{B168A488-7B88-4E6E-96C5-ED1AE62EB11D}"/>
    <cellStyle name="Normal 10 3 2 3 2 2 4" xfId="6455" xr:uid="{5BBB0DC9-8635-4DFA-93F3-0F1F89F85B0A}"/>
    <cellStyle name="Normal 10 3 2 3 2 3" xfId="296" xr:uid="{40554BA7-AF50-4556-A1FE-D47AFE2DCC5F}"/>
    <cellStyle name="Normal 10 3 2 3 2 3 2" xfId="3818" xr:uid="{4582C0B0-2C96-4E75-AC51-259C90B1EFB1}"/>
    <cellStyle name="Normal 10 3 2 3 2 4" xfId="297" xr:uid="{B1BC58F8-2BEC-456D-8EC3-2E3477DEDB7B}"/>
    <cellStyle name="Normal 10 3 2 3 2 4 2" xfId="6456" xr:uid="{E9FD3621-055E-4531-B263-D95240788FCF}"/>
    <cellStyle name="Normal 10 3 2 3 2 5" xfId="6457" xr:uid="{EFB1E7EC-2C92-40E5-9056-CAEBD991E3E2}"/>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3 2" xfId="6458" xr:uid="{CB6D4358-6A1A-4CA9-8C8D-44560313D01A}"/>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5 2" xfId="6459" xr:uid="{638DCA21-EE4B-4B5F-948D-79AE6CA01BB2}"/>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3 2" xfId="6460" xr:uid="{AE9A1F7A-7458-48EA-BCB3-6FF3041D79F0}"/>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4 2" xfId="6461" xr:uid="{64E1E845-4B11-4F94-BB51-D593DF3451D1}"/>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3 2" xfId="6462" xr:uid="{E5D25107-8C7D-4F22-A9BD-FE32D5181BC1}"/>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7 2" xfId="6463" xr:uid="{50419A94-EBFA-4DDA-B242-D30446509551}"/>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04" xr:uid="{6A20DA3C-6092-4C60-9313-85A34E3CA0D8}"/>
    <cellStyle name="Normal 10 3 3 2 2 2 3" xfId="4705" xr:uid="{50EF917B-4F66-4A60-9DCB-B6E38F017976}"/>
    <cellStyle name="Normal 10 3 3 2 2 3" xfId="328" xr:uid="{03EA47A2-FCA6-493E-8BCB-8143C776488D}"/>
    <cellStyle name="Normal 10 3 3 2 2 3 2" xfId="4706" xr:uid="{392077EB-D3FF-471E-9172-469C90E82734}"/>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07" xr:uid="{EDC2EF4B-6707-4E75-AD04-7BD36360AB32}"/>
    <cellStyle name="Normal 10 3 3 2 3 3" xfId="332" xr:uid="{D00F50AA-2D22-479F-841A-732B2602B7B6}"/>
    <cellStyle name="Normal 10 3 3 2 3 4" xfId="333" xr:uid="{DDAC8524-9DF5-45EF-B58D-F5F1A11AFA11}"/>
    <cellStyle name="Normal 10 3 3 2 4" xfId="334" xr:uid="{C44FBFFC-B70A-4609-B44F-1CFC8D4B5B07}"/>
    <cellStyle name="Normal 10 3 3 2 4 2" xfId="4708" xr:uid="{0AB88DEA-7C56-4E0D-B0C4-F694F00B8DE0}"/>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09" xr:uid="{2B30D8AD-2E2B-448D-9674-18912E5A5B05}"/>
    <cellStyle name="Normal 10 3 3 3 2 3" xfId="340" xr:uid="{5C740DB4-2057-481A-9B02-84B921D6682D}"/>
    <cellStyle name="Normal 10 3 3 3 2 4" xfId="341" xr:uid="{9E9CCBC7-0D20-4E2E-B9E8-C7EF3F33E539}"/>
    <cellStyle name="Normal 10 3 3 3 3" xfId="342" xr:uid="{10139165-B065-49FD-8A87-C847280E77E7}"/>
    <cellStyle name="Normal 10 3 3 3 3 2" xfId="4710" xr:uid="{EE6A1F7D-D787-41C8-BF6F-B701F0E0E700}"/>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11" xr:uid="{9DE6B92B-DD23-4907-879C-82203B34EBAD}"/>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3 2" xfId="6464" xr:uid="{93C4EEDF-B0AC-472C-900B-CD1EA8497282}"/>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4 2" xfId="6465" xr:uid="{FB11D5AC-EB00-4372-A0C1-8F261FC08883}"/>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3 2" xfId="6466" xr:uid="{3176036F-D9AE-4CE3-A3F3-27079C076101}"/>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5 2" xfId="6467" xr:uid="{CEA772D2-CB67-4EF6-9D3C-74ECB4AF01E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3 2" xfId="6468" xr:uid="{A0A796CA-A521-4299-8796-94EBFFC0FC6C}"/>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4 2" xfId="6469" xr:uid="{CEE5B2A2-EBA1-4391-B9E5-E8526713FF42}"/>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3 2" xfId="6470" xr:uid="{72867C6C-A463-4AF3-8FF1-D1420CB832DB}"/>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3 2" xfId="6471" xr:uid="{553A703A-F8A1-4FBE-A6C8-7A3DA31A66DB}"/>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4 2" xfId="6472" xr:uid="{FEFE82BD-DE08-4A62-A0DF-60C3A35336AB}"/>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3 2" xfId="6473" xr:uid="{DB6EB809-846E-4CB4-93E1-B04D4AC590F8}"/>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3 2" xfId="6474" xr:uid="{A5481F64-5BED-4ABD-A665-BCEEA365925F}"/>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3 2" xfId="6475" xr:uid="{B16FC664-A31A-41F7-A504-D5479019D71E}"/>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4 2" xfId="6476" xr:uid="{4387E708-E1F6-4FB7-99BF-2C7ADD329F3E}"/>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3 2" xfId="6477" xr:uid="{45217115-E2A7-4C10-B9BB-9275EB9237D2}"/>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3 2" xfId="6478" xr:uid="{FBDE91B0-DA69-4254-B151-A9245B49D289}"/>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47" xr:uid="{05E2F54C-4DE0-4085-9B64-B68F7F2F6B27}"/>
    <cellStyle name="Normal 10 9 2 3" xfId="684" xr:uid="{F00A981C-2F89-43D5-B0AC-124D53E9F409}"/>
    <cellStyle name="Normal 10 9 2 4" xfId="685" xr:uid="{323219B9-0348-4CD9-B5B7-1CA64671F737}"/>
    <cellStyle name="Normal 10 9 3" xfId="686" xr:uid="{C8CE44CE-5630-4281-A2AF-ED7F1811D4D5}"/>
    <cellStyle name="Normal 10 9 3 2" xfId="5506" xr:uid="{F2A9E418-DB46-4BC0-8F85-C40B18DBEEDD}"/>
    <cellStyle name="Normal 10 9 4" xfId="687" xr:uid="{B2FEB87C-CA84-46E0-B15C-D3D05C2A3E26}"/>
    <cellStyle name="Normal 10 9 4 2" xfId="4776" xr:uid="{B15847B0-9BCC-40A9-BBDA-013449D1E141}"/>
    <cellStyle name="Normal 10 9 4 3" xfId="4848" xr:uid="{BB841E32-D5D6-4393-AAFE-60BE4C81FB45}"/>
    <cellStyle name="Normal 10 9 4 4" xfId="4814" xr:uid="{595341D2-7ADA-4D4B-8E6F-73456031DE88}"/>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2 2 2" xfId="5881" xr:uid="{03ACE04E-2724-4A8C-ADE8-661267EA4A7D}"/>
    <cellStyle name="Normal 11 2 3" xfId="5710" xr:uid="{89B3FCD3-0FE9-465F-98E8-BC001EBE9680}"/>
    <cellStyle name="Normal 11 3" xfId="4310" xr:uid="{B5D3E26A-8A11-48F4-96DC-43640226F100}"/>
    <cellStyle name="Normal 11 3 2" xfId="4766" xr:uid="{CF5F4276-9640-4547-9C6E-947B8EB5DA70}"/>
    <cellStyle name="Normal 11 3 2 2" xfId="5935" xr:uid="{84CA3114-D17F-4F60-8021-0770C1CD8392}"/>
    <cellStyle name="Normal 11 3 3" xfId="4892" xr:uid="{7E68F57C-0068-4F73-A56D-5E1F7EAD0F14}"/>
    <cellStyle name="Normal 11 3 3 2" xfId="5769" xr:uid="{9C2C3DD3-E4B2-4775-A224-01182F8AFEB1}"/>
    <cellStyle name="Normal 11 3 4" xfId="4869" xr:uid="{6719765F-5F6F-4B8C-8820-A95966BEC724}"/>
    <cellStyle name="Normal 11 4" xfId="4442" xr:uid="{BC72633D-8186-4EDF-95C4-277AEC8DA01A}"/>
    <cellStyle name="Normal 11 4 2" xfId="5826" xr:uid="{A0FFA877-E9F5-40C2-B963-852D00A951C1}"/>
    <cellStyle name="Normal 11 5" xfId="5657" xr:uid="{09425184-7930-424C-A73A-825F3C1A2B33}"/>
    <cellStyle name="Normal 11 6" xfId="5966" xr:uid="{09767BBB-D0FD-4AAD-B82A-8E8904984FF6}"/>
    <cellStyle name="Normal 12" xfId="45" xr:uid="{48C9F2E7-9DDE-4374-BA7E-E535A21495AD}"/>
    <cellStyle name="Normal 12 2" xfId="3702" xr:uid="{DFAE2086-B1ED-4EDB-940B-68E2C0E9DFA2}"/>
    <cellStyle name="Normal 12 2 2" xfId="4525" xr:uid="{ABC13EC4-764B-408E-8C1E-48435DBF8EEC}"/>
    <cellStyle name="Normal 12 2 2 2" xfId="5882" xr:uid="{1F3173A2-95E8-462C-8C07-9163FDF17378}"/>
    <cellStyle name="Normal 12 2 3" xfId="5711" xr:uid="{672C11B8-63B6-46BB-9422-5DC52F81FF92}"/>
    <cellStyle name="Normal 12 3" xfId="4443" xr:uid="{2B3B0DF8-3808-4CFF-AEED-F63C2485D70A}"/>
    <cellStyle name="Normal 12 3 2" xfId="5612" xr:uid="{567B7A0E-050F-4413-B1E9-2C9460B69235}"/>
    <cellStyle name="Normal 12 3 2 2" xfId="5936" xr:uid="{4731B2D9-C46B-4FAA-A985-837B80601D0B}"/>
    <cellStyle name="Normal 12 3 3" xfId="5770" xr:uid="{9F486A7E-14E3-432A-B723-59D13C0B0B36}"/>
    <cellStyle name="Normal 12 4" xfId="5568" xr:uid="{8B0C7A52-DC77-42A3-97AD-2DBDF5D88565}"/>
    <cellStyle name="Normal 12 4 2" xfId="5827" xr:uid="{95A3D978-A310-4FBF-82F8-ECC83960B044}"/>
    <cellStyle name="Normal 12 5" xfId="5658" xr:uid="{CC18050A-0AF0-48A3-BF3A-FC74197382AB}"/>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2 2 2" xfId="5883" xr:uid="{622FE777-B665-4A15-807B-06A8C77B66D2}"/>
    <cellStyle name="Normal 13 2 2 3" xfId="5712" xr:uid="{98B70ED3-94BB-4B99-B4E1-EE528EF3F73D}"/>
    <cellStyle name="Normal 13 2 3" xfId="4312" xr:uid="{29E24792-B870-4BAB-AACC-387D187345C5}"/>
    <cellStyle name="Normal 13 2 3 2" xfId="4767" xr:uid="{8EE47CE3-484F-4F2D-8050-F5A5B2364170}"/>
    <cellStyle name="Normal 13 2 3 2 2" xfId="5938" xr:uid="{83F4B324-E064-4085-BF6C-ECDEB5490D6F}"/>
    <cellStyle name="Normal 13 2 3 3" xfId="4893" xr:uid="{BBB9EA07-244E-4F84-B565-C0157DED077F}"/>
    <cellStyle name="Normal 13 2 3 3 2" xfId="5772" xr:uid="{EA5AA2CE-3DBC-4E89-9FD1-F9D63BAEB5DB}"/>
    <cellStyle name="Normal 13 2 3 4" xfId="4870" xr:uid="{5590889D-8E33-4DD8-ABD1-2E0C15C3002C}"/>
    <cellStyle name="Normal 13 2 4" xfId="4445" xr:uid="{A89159F4-6D5E-457A-92C7-7D705FEB18AA}"/>
    <cellStyle name="Normal 13 2 4 2" xfId="5829" xr:uid="{B77E3113-8A9D-47F4-9CBA-380077671921}"/>
    <cellStyle name="Normal 13 2 5" xfId="5659" xr:uid="{FE937DD4-668F-4DB8-AC36-681B0E4D0C17}"/>
    <cellStyle name="Normal 13 2 6" xfId="5968" xr:uid="{8B8F0953-9485-43B7-9854-F616558AD0A8}"/>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3 2 2" xfId="7009" xr:uid="{2E7A8F03-285F-421A-BECA-045DC027FE6E}"/>
    <cellStyle name="Normal 13 3 3 2 3" xfId="5713" xr:uid="{1AC9E325-EE24-47ED-B334-273F021677C8}"/>
    <cellStyle name="Normal 13 3 4" xfId="4527" xr:uid="{7662AEC8-C2A2-49EF-800D-202584B51C8D}"/>
    <cellStyle name="Normal 13 3 4 2" xfId="6995" xr:uid="{57EB8611-6E2C-4C18-A566-259F57313A8F}"/>
    <cellStyle name="Normal 13 3 4 3" xfId="4780" xr:uid="{8CDC3DDC-2EE3-4058-AF40-547169610ED9}"/>
    <cellStyle name="Normal 13 3 5" xfId="4894" xr:uid="{4F67722D-0C30-4754-AB63-FCEC3F9E77D2}"/>
    <cellStyle name="Normal 13 4" xfId="4314" xr:uid="{6A2827A9-E7BC-44A7-A0AC-AA3D073C4C30}"/>
    <cellStyle name="Normal 13 4 2" xfId="4586" xr:uid="{1E89832B-EEA0-4B8D-B444-7667B722E3F3}"/>
    <cellStyle name="Normal 13 4 2 2" xfId="5937" xr:uid="{92D2FF81-A36A-4F28-88E6-7FDDF0EAF71D}"/>
    <cellStyle name="Normal 13 4 3" xfId="5771" xr:uid="{A521EE93-4F59-4A90-92E6-15B301BE9A7A}"/>
    <cellStyle name="Normal 13 5" xfId="4311" xr:uid="{40015389-0DA6-43A9-BC12-C2AD1D616BF2}"/>
    <cellStyle name="Normal 13 5 2" xfId="4584" xr:uid="{61258138-A01D-4776-8593-5F0F8D0616BD}"/>
    <cellStyle name="Normal 13 5 2 2" xfId="7008" xr:uid="{116CDCCC-D45F-4BDF-AF94-20F923EA93B7}"/>
    <cellStyle name="Normal 13 5 2 3" xfId="5828" xr:uid="{9F07E279-27A0-473A-AB72-9C0ADFBA394E}"/>
    <cellStyle name="Normal 13 5 3" xfId="5569" xr:uid="{7F839DD2-2DC6-44E3-BAD9-6C91B7ADEC66}"/>
    <cellStyle name="Normal 13 6" xfId="4444" xr:uid="{AEE1CC4C-9A54-4C41-B7F2-E8626AE06C7D}"/>
    <cellStyle name="Normal 13 7" xfId="7025" xr:uid="{D0DC55B9-1AE8-47D3-BE67-2A1F5EEB9F1E}"/>
    <cellStyle name="Normal 13 8" xfId="5967" xr:uid="{C7809D78-0298-47CD-A871-BC5A4721C73F}"/>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2 2 2" xfId="5941" xr:uid="{786001F1-4ABB-4997-A7D5-66D7D5F03240}"/>
    <cellStyle name="Normal 14 2 2 2 3" xfId="5775" xr:uid="{AE8EC697-4802-486F-B606-3F761C04EF2A}"/>
    <cellStyle name="Normal 14 2 2 3" xfId="4467" xr:uid="{B00DBD81-7466-4E7C-8FAC-B9D7982310BA}"/>
    <cellStyle name="Normal 14 2 2 3 2" xfId="5885" xr:uid="{84FF4695-8766-4425-9C5C-6D418BEAC18C}"/>
    <cellStyle name="Normal 14 2 2 4" xfId="5715" xr:uid="{A81E6849-F50F-4795-B572-02FF2B743CA5}"/>
    <cellStyle name="Normal 14 2 3" xfId="3706" xr:uid="{2CE012AB-F423-49CD-A30D-E4EA4410DD20}"/>
    <cellStyle name="Normal 14 2 3 2" xfId="4529" xr:uid="{C51363F6-95D9-44C6-B8F9-CECA0DBD1DF2}"/>
    <cellStyle name="Normal 14 2 3 2 2" xfId="5940" xr:uid="{CC028C3A-4AB0-475E-ACFF-7D10DAF974E5}"/>
    <cellStyle name="Normal 14 2 3 3" xfId="5774" xr:uid="{E8D35A25-6ADF-4664-AC96-870C63588CC0}"/>
    <cellStyle name="Normal 14 2 4" xfId="4466" xr:uid="{71CF4BAA-0E61-4C22-ABD4-8360C4154F6A}"/>
    <cellStyle name="Normal 14 2 4 2" xfId="5884" xr:uid="{32C3E0B7-9B30-4C2F-B414-CCEA37CB2424}"/>
    <cellStyle name="Normal 14 2 5" xfId="5714" xr:uid="{E20E7118-60DA-44ED-ABDE-FED4926568F4}"/>
    <cellStyle name="Normal 14 3" xfId="3707" xr:uid="{4D805EFC-B791-45DA-81A4-981C63F318FD}"/>
    <cellStyle name="Normal 14 3 2" xfId="4530" xr:uid="{39EEDDB4-0A77-454E-BC7B-43AC21FA9EC1}"/>
    <cellStyle name="Normal 14 3 2 2" xfId="5886" xr:uid="{A7F61A8B-172E-443B-8008-FE27BB4A02AA}"/>
    <cellStyle name="Normal 14 3 3" xfId="5716" xr:uid="{8051AA9A-EA9D-413F-98ED-35C79F42FDE4}"/>
    <cellStyle name="Normal 14 4" xfId="4315" xr:uid="{22CC8DC9-E4BA-40AD-AA0A-DD1CFCBF3FA9}"/>
    <cellStyle name="Normal 14 4 2" xfId="4587" xr:uid="{942FB245-520A-49E7-9F07-6946529D6C87}"/>
    <cellStyle name="Normal 14 4 2 2" xfId="5939" xr:uid="{3540158A-9182-4D56-B5DE-EC2F337829BA}"/>
    <cellStyle name="Normal 14 4 2 2 2" xfId="7010" xr:uid="{8198EF90-B99E-46A5-9F0D-77C5FF37FFE8}"/>
    <cellStyle name="Normal 14 4 2 3" xfId="4768" xr:uid="{3D664957-41FB-4FA7-A4BB-08DE45A2058E}"/>
    <cellStyle name="Normal 14 4 3" xfId="4895" xr:uid="{BE3190DD-1539-4146-96DD-9121DF745632}"/>
    <cellStyle name="Normal 14 4 3 2" xfId="5773" xr:uid="{94FCB6B8-0B03-485F-878D-1DDFC684D155}"/>
    <cellStyle name="Normal 14 4 4" xfId="4871" xr:uid="{6220034E-A9F4-4E98-89B0-6535BB939945}"/>
    <cellStyle name="Normal 14 5" xfId="4446" xr:uid="{093D3597-2686-4C48-BE29-1751C348D426}"/>
    <cellStyle name="Normal 14 5 2" xfId="5830" xr:uid="{2413C0D8-858F-4413-8E97-2CA19B6180F9}"/>
    <cellStyle name="Normal 14 6" xfId="5660" xr:uid="{3861FCFA-F817-4179-9CCB-ADC82C8AA4CF}"/>
    <cellStyle name="Normal 14 7" xfId="5969" xr:uid="{D194EDFE-DA05-4F09-91C5-7DCB6DA5E82B}"/>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2 2 2" xfId="5887" xr:uid="{0CA7EDC8-C42E-461E-A44A-FFF76F36E04B}"/>
    <cellStyle name="Normal 15 2 2 3" xfId="5717" xr:uid="{75BF0965-DC5C-4CAA-99A7-4365EE86CCD8}"/>
    <cellStyle name="Normal 15 2 3" xfId="4448" xr:uid="{F140C1EE-0D9E-44C4-85B9-91E1EBDA61DA}"/>
    <cellStyle name="Normal 15 2 3 2" xfId="5613" xr:uid="{6076FB73-F259-4C10-AAAE-1DA9BB4F9320}"/>
    <cellStyle name="Normal 15 2 3 2 2" xfId="5943" xr:uid="{2EB6C871-7B80-4F40-8A3E-30EEBF5E4F4C}"/>
    <cellStyle name="Normal 15 2 3 3" xfId="5777" xr:uid="{ACE06234-F030-471B-9578-B8215735F5B8}"/>
    <cellStyle name="Normal 15 2 4" xfId="5570" xr:uid="{5E2AE5DD-DB2E-4058-A3C6-47767EF68195}"/>
    <cellStyle name="Normal 15 2 4 2" xfId="5832" xr:uid="{79534A13-68A8-4BD2-B977-92AD12F23630}"/>
    <cellStyle name="Normal 15 2 5" xfId="5662" xr:uid="{3092C596-0AD1-45E9-B674-1D47215D4B88}"/>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3 2 2" xfId="7012" xr:uid="{961866AA-059B-4525-BAAB-2360495CFAA7}"/>
    <cellStyle name="Normal 15 3 3 2 3" xfId="5718" xr:uid="{F31BA09E-A5A8-4654-B06B-C62301AA6CD7}"/>
    <cellStyle name="Normal 15 3 4" xfId="4532" xr:uid="{1FFD4604-B83C-4113-9CAE-DC70A97C61C3}"/>
    <cellStyle name="Normal 15 3 4 2" xfId="6996" xr:uid="{2DEBD754-1B7E-493F-98DB-7C91E0665363}"/>
    <cellStyle name="Normal 15 3 4 3" xfId="4781" xr:uid="{FFAF3853-045E-4BEE-9058-70C3C7A17547}"/>
    <cellStyle name="Normal 15 3 5" xfId="4897" xr:uid="{393BD053-D1F2-4248-A9E1-8551935EE83E}"/>
    <cellStyle name="Normal 15 4" xfId="4317" xr:uid="{8D39809D-26D4-4C6B-9648-4D8B4EE914CC}"/>
    <cellStyle name="Normal 15 4 2" xfId="4589" xr:uid="{64FD5A7D-8B84-4992-9D1F-34D88340CC06}"/>
    <cellStyle name="Normal 15 4 2 2" xfId="5942" xr:uid="{472FFE07-FC2C-4185-AC3E-9613B52592CD}"/>
    <cellStyle name="Normal 15 4 2 2 2" xfId="7011" xr:uid="{C3DAA942-DC69-4D67-ACF6-BE918C1DA29C}"/>
    <cellStyle name="Normal 15 4 2 3" xfId="4769" xr:uid="{5863C1B2-F761-49F7-9D22-D97B96EC8FB2}"/>
    <cellStyle name="Normal 15 4 3" xfId="4896" xr:uid="{8A7A6420-D8D2-40EA-A437-A9954A6C9A42}"/>
    <cellStyle name="Normal 15 4 3 2" xfId="5776" xr:uid="{6F84B288-D182-47FB-B1E8-522A92A3FA37}"/>
    <cellStyle name="Normal 15 4 4" xfId="4872" xr:uid="{667DC4B8-E68B-42EF-BA4F-11BBB67599A6}"/>
    <cellStyle name="Normal 15 5" xfId="4447" xr:uid="{032FCA0F-BF5D-4CD6-A763-94C7B522BABA}"/>
    <cellStyle name="Normal 15 5 2" xfId="5831" xr:uid="{84F4F6A7-7576-4B7F-AEBA-D52A73561B68}"/>
    <cellStyle name="Normal 15 6" xfId="5661" xr:uid="{7B1DBBD7-AB27-4191-8E3B-93705902392A}"/>
    <cellStyle name="Normal 15 7" xfId="5970" xr:uid="{4C26AB5F-3BCC-4DED-9F72-6F0A15B4848B}"/>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3 2 2" xfId="7013" xr:uid="{EFDB137D-0104-4445-AFB1-76807546CB6C}"/>
    <cellStyle name="Normal 16 2 3 2 3" xfId="5719" xr:uid="{C49BFF65-62AE-4146-B8BE-9CB47C172562}"/>
    <cellStyle name="Normal 16 2 4" xfId="4533" xr:uid="{C49293F7-9761-482F-B610-001BBAB7B387}"/>
    <cellStyle name="Normal 16 2 4 2" xfId="6997" xr:uid="{74D646F5-05C7-4C36-B317-54D1E81D9BF9}"/>
    <cellStyle name="Normal 16 2 4 3" xfId="4782" xr:uid="{B7EA18A3-61BF-41B2-9DD6-746B8C6D6460}"/>
    <cellStyle name="Normal 16 2 5" xfId="4898" xr:uid="{AA837AB3-DD15-4A76-A08E-DB5E132B234A}"/>
    <cellStyle name="Normal 16 3" xfId="4449" xr:uid="{4CB36D0B-8688-4DFD-B491-8442610D823D}"/>
    <cellStyle name="Normal 16 3 2" xfId="5614" xr:uid="{6C58E93A-14D2-4DE1-B06D-EB8F09EE10A1}"/>
    <cellStyle name="Normal 16 3 2 2" xfId="5944" xr:uid="{9E2F6ABB-EA61-4175-9980-02683D0057E3}"/>
    <cellStyle name="Normal 16 3 3" xfId="5778" xr:uid="{0C8849E7-9770-40CE-A35A-5DA323A6D1FB}"/>
    <cellStyle name="Normal 16 4" xfId="5571" xr:uid="{8C848669-20F0-4CDE-AFA1-1E1341F7B31C}"/>
    <cellStyle name="Normal 16 4 2" xfId="5833" xr:uid="{9437EA7B-CE9C-422B-956D-08463E544DF6}"/>
    <cellStyle name="Normal 16 5" xfId="5663" xr:uid="{D7835767-48CA-4107-AFEF-F036D6C44E38}"/>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3 2 2" xfId="7015" xr:uid="{CDA516E2-48D8-42DF-8B7F-CBA8D8D6DFD8}"/>
    <cellStyle name="Normal 17 2 3 2 3" xfId="5720" xr:uid="{B99AF057-5897-4BE3-8F18-7055AD44820D}"/>
    <cellStyle name="Normal 17 2 4" xfId="4534" xr:uid="{1C5CCAC4-DD79-4693-AE15-9A77F9A4C8CB}"/>
    <cellStyle name="Normal 17 2 4 2" xfId="6998" xr:uid="{351EC71A-248F-4B69-A904-16D57FBC6246}"/>
    <cellStyle name="Normal 17 2 4 3" xfId="4783" xr:uid="{C80FB279-7A64-4B02-9BAD-7D22B2E4B0AF}"/>
    <cellStyle name="Normal 17 2 5" xfId="4899" xr:uid="{1D7EB192-3B9C-4F5D-94DB-9270909B559A}"/>
    <cellStyle name="Normal 17 3" xfId="4322" xr:uid="{511C3EE4-C462-4F43-8EAD-4616B036BFD3}"/>
    <cellStyle name="Normal 17 3 2" xfId="4594" xr:uid="{DED91463-D0BF-46CF-B240-C41046859863}"/>
    <cellStyle name="Normal 17 3 2 2" xfId="5945" xr:uid="{99ED6098-1414-4794-8B3F-DCB102509CD2}"/>
    <cellStyle name="Normal 17 3 3" xfId="5779" xr:uid="{7C82E233-BAC2-4057-BF4F-05CF3D4EAE47}"/>
    <cellStyle name="Normal 17 4" xfId="4320" xr:uid="{9A1A05DD-220F-4845-A2CD-AEE36CA0B66A}"/>
    <cellStyle name="Normal 17 4 2" xfId="4592" xr:uid="{40AF7321-23AA-4F5A-8EC7-C9867DC21B17}"/>
    <cellStyle name="Normal 17 4 2 2" xfId="7014" xr:uid="{B06D5656-3035-46B8-9634-FCC66939D53E}"/>
    <cellStyle name="Normal 17 4 2 3" xfId="5834" xr:uid="{648A225E-DE2B-409C-9422-A4EB461E68BB}"/>
    <cellStyle name="Normal 17 4 3" xfId="5572" xr:uid="{EF13F72E-84DD-4BA5-82FE-9F891C3531EB}"/>
    <cellStyle name="Normal 17 5" xfId="4450" xr:uid="{99E08D4A-AC1E-4B71-965E-36DCBA3C149C}"/>
    <cellStyle name="Normal 17 6" xfId="7026" xr:uid="{2CB5257E-B74F-4102-883D-BFB82A74A6DE}"/>
    <cellStyle name="Normal 17 7" xfId="5971" xr:uid="{C43D07DE-65FC-44B8-B316-2C52A00414D8}"/>
    <cellStyle name="Normal 18" xfId="53" xr:uid="{4DFC706B-89E2-4AAF-9671-880E067AC306}"/>
    <cellStyle name="Normal 18 2" xfId="3712" xr:uid="{84D18823-EB9E-409C-B4F9-CD06C7A3780E}"/>
    <cellStyle name="Normal 18 2 2" xfId="4535" xr:uid="{8923F1E9-987A-4BD7-985F-68E652773A84}"/>
    <cellStyle name="Normal 18 2 2 2" xfId="5888" xr:uid="{507A5F3D-DFD3-4AF7-80E5-6CECA418A1D7}"/>
    <cellStyle name="Normal 18 2 3" xfId="5721" xr:uid="{FDD46242-3D51-4E58-ACF9-0560916C998F}"/>
    <cellStyle name="Normal 18 3" xfId="4323" xr:uid="{6A089E40-0DCD-418C-98E9-CE5E7CD39836}"/>
    <cellStyle name="Normal 18 3 2" xfId="4770" xr:uid="{96337BCE-225D-4F80-AF47-153CBC66E249}"/>
    <cellStyle name="Normal 18 3 2 2" xfId="5946" xr:uid="{DDA2A62B-7D8E-49E2-8DD9-97EC3FEE9363}"/>
    <cellStyle name="Normal 18 3 3" xfId="4900" xr:uid="{CB9F732A-E0A0-4A43-80D1-3A39AEAE4F2D}"/>
    <cellStyle name="Normal 18 3 3 2" xfId="5780" xr:uid="{CB486653-D445-4099-9FA9-998F7A733011}"/>
    <cellStyle name="Normal 18 3 4" xfId="4873" xr:uid="{990281EB-4010-491C-BB16-5695CB302E22}"/>
    <cellStyle name="Normal 18 4" xfId="4451" xr:uid="{8A5BACAF-1C14-4F2E-B2A4-5627B8791DA0}"/>
    <cellStyle name="Normal 18 4 2" xfId="5835" xr:uid="{8BF75C0E-CC3A-4DD8-A6A4-D9703612FAC4}"/>
    <cellStyle name="Normal 18 5" xfId="5664" xr:uid="{04031840-6AF7-479D-BBE5-568D2BD8866A}"/>
    <cellStyle name="Normal 18 6" xfId="5972" xr:uid="{B4FC7F07-065D-4FDC-8A4E-5C1B3701287F}"/>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2 2 2" xfId="5889" xr:uid="{6439EF79-B6E6-40AD-B926-B9E7EF499334}"/>
    <cellStyle name="Normal 19 2 2 3" xfId="5722" xr:uid="{DE85F3EF-F6E6-4A9A-A7A5-1E2E7C99FAF0}"/>
    <cellStyle name="Normal 19 2 3" xfId="4453" xr:uid="{E17C21E5-4C68-4B01-95E7-647E815D1D4E}"/>
    <cellStyle name="Normal 19 2 3 2" xfId="5616" xr:uid="{31AF9BF6-A23D-4927-A557-A24AC2F7A4C2}"/>
    <cellStyle name="Normal 19 2 3 2 2" xfId="5948" xr:uid="{794B5417-B22F-4F44-AC4A-22EA408CF8A7}"/>
    <cellStyle name="Normal 19 2 3 3" xfId="5782" xr:uid="{6E4BADCD-DC44-40F6-9E79-3DA398D57458}"/>
    <cellStyle name="Normal 19 2 4" xfId="5574" xr:uid="{5DFD7592-E5E2-495E-96FA-8FCE83492323}"/>
    <cellStyle name="Normal 19 2 4 2" xfId="5837" xr:uid="{E5E047FD-A80B-469F-B106-9BC7DDCBF968}"/>
    <cellStyle name="Normal 19 2 5" xfId="5666" xr:uid="{64B193C3-F4C1-4546-8872-C0073D018EAB}"/>
    <cellStyle name="Normal 19 3" xfId="3714" xr:uid="{9F8F8698-F5D0-4FA3-B4EC-94026A84F688}"/>
    <cellStyle name="Normal 19 3 2" xfId="4537" xr:uid="{0E60B9B6-847B-4658-8ACD-4C18248F6F8E}"/>
    <cellStyle name="Normal 19 3 2 2" xfId="5890" xr:uid="{CCE70696-40C3-44ED-A53F-7BBC754D2A45}"/>
    <cellStyle name="Normal 19 3 3" xfId="5723" xr:uid="{6979B4D9-C8C2-4807-B062-79C22FE228C5}"/>
    <cellStyle name="Normal 19 4" xfId="4452" xr:uid="{3DEE693B-B173-41CA-9078-4C6B5BB00ED9}"/>
    <cellStyle name="Normal 19 4 2" xfId="5615" xr:uid="{85340010-8039-42B0-A42B-D49322CACFAC}"/>
    <cellStyle name="Normal 19 4 2 2" xfId="5947" xr:uid="{E302E460-137D-483A-8324-AEC0916ADB48}"/>
    <cellStyle name="Normal 19 4 3" xfId="5781" xr:uid="{C343E9E0-169F-418C-9BEA-D1BF732123AD}"/>
    <cellStyle name="Normal 19 5" xfId="5573" xr:uid="{519EA29D-4CA2-46BE-9772-64F172FD21AC}"/>
    <cellStyle name="Normal 19 5 2" xfId="5836" xr:uid="{58C5F16C-C08B-40FE-A012-D0BFDAB50F57}"/>
    <cellStyle name="Normal 19 6" xfId="5665" xr:uid="{7FEB9187-8F3A-41B2-93F7-2A81B8CFFFAC}"/>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2 2 2" xfId="5891" xr:uid="{AAE39C74-0F80-41F0-A9E7-700823121EB3}"/>
    <cellStyle name="Normal 2 2 2 2 3" xfId="5724" xr:uid="{F411E7B0-EDF3-4D8E-9C8A-235DEFA994DB}"/>
    <cellStyle name="Normal 2 2 2 3" xfId="4455" xr:uid="{BEB04018-2A74-48F1-9DDB-79D3E8CFDE30}"/>
    <cellStyle name="Normal 2 2 2 3 2" xfId="5617" xr:uid="{FAFF48FD-7950-462B-854A-F3210C1F4B5A}"/>
    <cellStyle name="Normal 2 2 2 3 2 2" xfId="5950" xr:uid="{0463A26A-A128-45A7-896D-076467E67FDD}"/>
    <cellStyle name="Normal 2 2 2 3 3" xfId="5784" xr:uid="{884AC1A0-252B-4486-B554-4EDEE6490368}"/>
    <cellStyle name="Normal 2 2 2 4" xfId="5576" xr:uid="{81DA4553-9655-48D7-8727-FC2230849D58}"/>
    <cellStyle name="Normal 2 2 2 4 2" xfId="5839" xr:uid="{0CBB2B76-4CF8-491D-BA1C-7EDBF0A99F15}"/>
    <cellStyle name="Normal 2 2 2 5" xfId="5667" xr:uid="{7FC854BD-787A-494A-8294-2BBA86B09B19}"/>
    <cellStyle name="Normal 2 2 3" xfId="3716" xr:uid="{651E2867-3AD3-4665-B13E-6DF7662EBC88}"/>
    <cellStyle name="Normal 2 2 3 2" xfId="4539" xr:uid="{2C8E7C1C-EE8F-4E7B-9694-D99683118FA7}"/>
    <cellStyle name="Normal 2 2 3 2 2" xfId="4799" xr:uid="{78A11D96-DA42-4061-8705-724E5087E23A}"/>
    <cellStyle name="Normal 2 2 3 2 2 2" xfId="4832" xr:uid="{02DCF498-6F63-4B05-8DE2-41B08BF2E3D9}"/>
    <cellStyle name="Normal 2 2 3 2 2 3" xfId="5514" xr:uid="{D37C66ED-99F3-4499-BF0E-A51108A76EA6}"/>
    <cellStyle name="Normal 2 2 3 2 2 4" xfId="5531" xr:uid="{D8CD7125-778B-4175-BE7C-70E5A27B00B9}"/>
    <cellStyle name="Normal 2 2 3 2 3" xfId="4918" xr:uid="{C1F0D2D0-3691-47AF-9388-67CBC534582E}"/>
    <cellStyle name="Normal 2 2 3 2 4" xfId="5473" xr:uid="{EBADD3A7-C7EE-4515-A27E-4FFA829A27E4}"/>
    <cellStyle name="Normal 2 2 3 3" xfId="4697" xr:uid="{1F3DD11E-2FB2-4AD5-9A74-F57B8F545E7C}"/>
    <cellStyle name="Normal 2 2 3 3 2" xfId="5725" xr:uid="{17368B02-7167-41F1-8B70-ECFB7CBACD7A}"/>
    <cellStyle name="Normal 2 2 3 4" xfId="4874" xr:uid="{3C52A77C-18E1-4BC2-A10F-1866F8163372}"/>
    <cellStyle name="Normal 2 2 3 5" xfId="4863" xr:uid="{6EAD2FBC-DC13-42F7-9568-33FD3AB9D112}"/>
    <cellStyle name="Normal 2 2 4" xfId="4324" xr:uid="{8879226F-2111-4565-AF46-876A7BE55D44}"/>
    <cellStyle name="Normal 2 2 4 2" xfId="4595" xr:uid="{2D91A38E-CD3B-44CD-BF6E-21C05E055A25}"/>
    <cellStyle name="Normal 2 2 4 2 2" xfId="5949" xr:uid="{F49E7814-601C-4F7F-9341-5626756B04F1}"/>
    <cellStyle name="Normal 2 2 4 2 2 2" xfId="7016" xr:uid="{23E43249-DD95-4D1A-83DE-5ED5D5CF81FC}"/>
    <cellStyle name="Normal 2 2 4 2 3" xfId="4771" xr:uid="{BCFD3835-DE78-4C16-88BF-39F9ED3B3E5F}"/>
    <cellStyle name="Normal 2 2 4 3" xfId="4901" xr:uid="{A994D8FB-3EF8-4499-8AC4-C846912B8912}"/>
    <cellStyle name="Normal 2 2 4 3 2" xfId="5783" xr:uid="{8BC05900-59BF-4D34-B2E5-CD7AD5C4DBFF}"/>
    <cellStyle name="Normal 2 2 4 4" xfId="4875" xr:uid="{524E04EE-2DEA-406D-AA3F-B05AAB398425}"/>
    <cellStyle name="Normal 2 2 5" xfId="4454" xr:uid="{598C08F5-11D4-4448-A08A-BF99F7CDF576}"/>
    <cellStyle name="Normal 2 2 5 2" xfId="5838" xr:uid="{BB39956B-DB36-4396-8C71-A5A5CD4FFFAB}"/>
    <cellStyle name="Normal 2 2 5 3" xfId="5575" xr:uid="{72D4EC50-78D2-4B65-A6AF-6D5896CD491D}"/>
    <cellStyle name="Normal 2 2 5 4" xfId="4831" xr:uid="{B99F35AF-7579-401A-833B-2AE827DF32FE}"/>
    <cellStyle name="Normal 2 2 6" xfId="4921" xr:uid="{5EBA52BA-F9E3-4D25-A410-28D6A685BCF2}"/>
    <cellStyle name="Normal 2 2 7" xfId="5973" xr:uid="{EBB22DC8-D6F6-4965-89A0-2AC49B5C53AA}"/>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2 2 2" xfId="5892" xr:uid="{FE871090-2B49-49A0-B23E-B4713E982195}"/>
    <cellStyle name="Normal 2 3 2 2 3" xfId="5726" xr:uid="{377B574D-59E9-402E-A0FB-C88876B771C1}"/>
    <cellStyle name="Normal 2 3 2 3" xfId="4326" xr:uid="{56672647-F51D-4E70-BAC2-C4754AD4990E}"/>
    <cellStyle name="Normal 2 3 2 3 2" xfId="4596" xr:uid="{2F06FFCC-8E3F-4F7F-9D23-D8FD2298DE6E}"/>
    <cellStyle name="Normal 2 3 2 3 2 2" xfId="5952" xr:uid="{7B7061A2-E27A-4C7F-B78C-EB1F27618B10}"/>
    <cellStyle name="Normal 2 3 2 3 2 2 2" xfId="7017" xr:uid="{308C75F2-198A-49CD-BF29-269118ED7782}"/>
    <cellStyle name="Normal 2 3 2 3 2 3" xfId="4773" xr:uid="{F055D193-F854-4FBC-93EB-49BAD83355C2}"/>
    <cellStyle name="Normal 2 3 2 3 3" xfId="4903" xr:uid="{2372128B-C59F-4C39-8D4A-7BFD73DC6A96}"/>
    <cellStyle name="Normal 2 3 2 3 3 2" xfId="5786" xr:uid="{97BA8EC5-3BDD-47E1-BC45-AD98D3B219FB}"/>
    <cellStyle name="Normal 2 3 2 3 4" xfId="4876" xr:uid="{8E824FD6-3141-42EC-9DD4-11ADC2C86941}"/>
    <cellStyle name="Normal 2 3 2 4" xfId="4457" xr:uid="{8031A41A-87CE-4BED-97D5-5AB443231F25}"/>
    <cellStyle name="Normal 2 3 2 4 2" xfId="5841" xr:uid="{B0123206-D210-4541-8C37-D9A8C69BB052}"/>
    <cellStyle name="Normal 2 3 2 5" xfId="5669" xr:uid="{89298641-C467-45B9-ACD4-88810C0B3B31}"/>
    <cellStyle name="Normal 2 3 2 6" xfId="5975" xr:uid="{61B11311-C60C-467A-9477-C7FB527A83A8}"/>
    <cellStyle name="Normal 2 3 3" xfId="60" xr:uid="{0329DA15-9100-42D2-AC58-CF89BA42E37C}"/>
    <cellStyle name="Normal 2 3 4" xfId="61" xr:uid="{A673A61D-B139-4B22-A4F7-10EA91FE0A39}"/>
    <cellStyle name="Normal 2 3 4 10" xfId="7089" xr:uid="{E072D484-3A35-45F0-A9D7-D324E136BFCE}"/>
    <cellStyle name="Normal 2 3 4 2" xfId="6203" xr:uid="{0C45F01D-87CE-4C17-9778-9AE9F828B746}"/>
    <cellStyle name="Normal 2 3 4 2 2" xfId="6291" xr:uid="{B064DDDB-01FB-445B-952B-E61ED4027816}"/>
    <cellStyle name="Normal 2 3 4 2 2 2" xfId="6238" xr:uid="{47F198FB-92E3-4C4A-8E97-B1338BF778A8}"/>
    <cellStyle name="Normal 2 3 4 2 2 2 2" xfId="6262" xr:uid="{CA405B40-57D1-4E3F-98E5-CCBCB746C696}"/>
    <cellStyle name="Normal 2 3 4 2 2 2 2 2" xfId="6322" xr:uid="{E0ECAA53-D4F7-4237-A8F0-C881E5AF15B8}"/>
    <cellStyle name="Normal 2 3 4 2 2 2 2 3" xfId="7253" xr:uid="{16F81EE9-F83F-4061-83A5-2C5FB8A40F1F}"/>
    <cellStyle name="Normal 2 3 4 2 2 2 3" xfId="7042" xr:uid="{0F027FEA-1F50-4EA2-A074-7AD882814803}"/>
    <cellStyle name="Normal 2 3 4 2 2 2 4" xfId="7134" xr:uid="{65FF1BA9-4D03-44CE-84B9-B7843FDF3450}"/>
    <cellStyle name="Normal 2 3 4 2 2 3" xfId="6054" xr:uid="{989422B4-A18F-4F7A-A0B4-5D9B8290C295}"/>
    <cellStyle name="Normal 2 3 4 2 2 3 2" xfId="6376" xr:uid="{2A0EFAD2-8079-43FC-9C61-5BC604360162}"/>
    <cellStyle name="Normal 2 3 4 2 2 3 3" xfId="7185" xr:uid="{DABF5A6E-93DD-42B0-B4B7-3CA6C7347976}"/>
    <cellStyle name="Normal 2 3 4 2 2 4" xfId="6041" xr:uid="{A707B452-9723-4D06-AAD5-AC63571EE47F}"/>
    <cellStyle name="Normal 2 3 4 2 2 5" xfId="6254" xr:uid="{8E923731-8405-430E-B511-8C3D3F23B6AD}"/>
    <cellStyle name="Normal 2 3 4 2 2 6" xfId="7107" xr:uid="{165A56B9-A95C-4356-B03C-B7090671C910}"/>
    <cellStyle name="Normal 2 3 4 2 3" xfId="6289" xr:uid="{323EB5B5-96E4-416F-BBAF-106EDF01F2AD}"/>
    <cellStyle name="Normal 2 3 4 2 3 2" xfId="6007" xr:uid="{66FBE4EC-F614-4425-886A-CC1C426FDED5}"/>
    <cellStyle name="Normal 2 3 4 2 3 2 2" xfId="6044" xr:uid="{E92620E1-994F-4471-9248-1A2182D91033}"/>
    <cellStyle name="Normal 2 3 4 2 3 2 3" xfId="7236" xr:uid="{9BFEB28E-F435-4C90-A0C1-A911039800D0}"/>
    <cellStyle name="Normal 2 3 4 2 3 3" xfId="6302" xr:uid="{C6DA61C4-D1CE-450F-A45E-ABA75CCA9149}"/>
    <cellStyle name="Normal 2 3 4 2 3 4" xfId="7121" xr:uid="{331CE977-7DA7-4D9D-B537-8FBB651DF832}"/>
    <cellStyle name="Normal 2 3 4 2 4" xfId="6350" xr:uid="{5298D196-CD0C-45BC-B080-04F88960C560}"/>
    <cellStyle name="Normal 2 3 4 2 4 2" xfId="6270" xr:uid="{0F53C377-C00E-4EE7-A55C-4B974FE0F159}"/>
    <cellStyle name="Normal 2 3 4 2 4 2 2" xfId="6109" xr:uid="{B0CE122F-170A-483F-B25C-56311BCAB39C}"/>
    <cellStyle name="Normal 2 3 4 2 4 2 3" xfId="7221" xr:uid="{A5960602-D955-42D2-A2D8-056CAC91EED3}"/>
    <cellStyle name="Normal 2 3 4 2 4 3" xfId="7076" xr:uid="{B9811A0C-C863-482F-935F-056A93CC4014}"/>
    <cellStyle name="Normal 2 3 4 2 4 4" xfId="7148" xr:uid="{42DF4925-DFEF-4482-AA81-35DA80F22AF9}"/>
    <cellStyle name="Normal 2 3 4 2 5" xfId="6165" xr:uid="{6C58D506-1C8E-4D69-B5A6-5ED08BF06A5D}"/>
    <cellStyle name="Normal 2 3 4 2 5 2" xfId="6311" xr:uid="{75FDB662-C330-4FA2-BFBB-D6437049230E}"/>
    <cellStyle name="Normal 2 3 4 2 5 3" xfId="7203" xr:uid="{BB145D5D-C2B8-4D4E-A61F-EA0B106D39A4}"/>
    <cellStyle name="Normal 2 3 4 2 6" xfId="6057" xr:uid="{A2CD0DA2-F185-4A6A-A787-DEB1E7772B2E}"/>
    <cellStyle name="Normal 2 3 4 2 6 2" xfId="5983" xr:uid="{10F9F0BE-DDAA-4117-9200-014C42896BE1}"/>
    <cellStyle name="Normal 2 3 4 2 6 3" xfId="7167" xr:uid="{988AA0CF-96AB-4E19-98B1-6616F9595D89}"/>
    <cellStyle name="Normal 2 3 4 2 7" xfId="6002" xr:uid="{3993A767-8800-43FF-9C34-FF4CF379271D}"/>
    <cellStyle name="Normal 2 3 4 2 8" xfId="6137" xr:uid="{D33392A1-1E21-4E6D-A14D-63CECC1DDB0E}"/>
    <cellStyle name="Normal 2 3 4 2 9" xfId="7095" xr:uid="{98609457-DC6C-4782-B366-491FF994A459}"/>
    <cellStyle name="Normal 2 3 4 3" xfId="7069" xr:uid="{85E423C1-74EF-49FF-A05F-C3FA47D79042}"/>
    <cellStyle name="Normal 2 3 4 3 2" xfId="6186" xr:uid="{2B2EAB3F-081F-439A-B530-1DC5DD50DED3}"/>
    <cellStyle name="Normal 2 3 4 3 2 2" xfId="6150" xr:uid="{867D8897-CD48-4CD2-B6A9-50656DF97B41}"/>
    <cellStyle name="Normal 2 3 4 3 2 2 2" xfId="6209" xr:uid="{4039684F-E5E7-4899-BB3B-21251ACD04AC}"/>
    <cellStyle name="Normal 2 3 4 3 2 2 3" xfId="7246" xr:uid="{CBECE293-591C-4E4D-A08B-08A9DA8E78FA}"/>
    <cellStyle name="Normal 2 3 4 3 2 3" xfId="6336" xr:uid="{3D5BB82D-BB04-428E-B9AB-91CD379B8FDD}"/>
    <cellStyle name="Normal 2 3 4 3 2 4" xfId="7128" xr:uid="{3FF46D5B-23CE-4ADA-9BDC-0C5455E42AD5}"/>
    <cellStyle name="Normal 2 3 4 3 3" xfId="6012" xr:uid="{BE955919-030E-476E-B83D-64BAF5CDE0AB}"/>
    <cellStyle name="Normal 2 3 4 3 3 2" xfId="5988" xr:uid="{4B40FE99-88BF-4A8C-94FD-96074D22F6FF}"/>
    <cellStyle name="Normal 2 3 4 3 3 3" xfId="7177" xr:uid="{B727EBAD-A317-4A2B-A204-439E98E38882}"/>
    <cellStyle name="Normal 2 3 4 3 4" xfId="7084" xr:uid="{FD877D3C-41EC-4671-A344-AB368D0AAFA3}"/>
    <cellStyle name="Normal 2 3 4 3 5" xfId="6232" xr:uid="{B7A85262-E542-40B6-90EE-71A63920D2FB}"/>
    <cellStyle name="Normal 2 3 4 3 6" xfId="7102" xr:uid="{AC0E0398-F335-42FA-9C51-143568323805}"/>
    <cellStyle name="Normal 2 3 4 4" xfId="5985" xr:uid="{47301420-3038-47F8-96B6-C1EBF5A6879F}"/>
    <cellStyle name="Normal 2 3 4 4 2" xfId="6157" xr:uid="{C22CDFB6-B306-4F6A-95D9-7D0D865903C5}"/>
    <cellStyle name="Normal 2 3 4 4 2 2" xfId="6105" xr:uid="{2ABE202C-6DC4-433F-B697-A1E9AA1EDF8E}"/>
    <cellStyle name="Normal 2 3 4 4 2 3" xfId="7228" xr:uid="{D4A3298A-0980-44BD-A291-1962F29BFBEE}"/>
    <cellStyle name="Normal 2 3 4 4 3" xfId="6129" xr:uid="{13A723A7-4697-4AEE-A96B-B8705505FBF4}"/>
    <cellStyle name="Normal 2 3 4 4 4" xfId="7114" xr:uid="{772C7C56-1145-434B-AAD8-E1EB385FF182}"/>
    <cellStyle name="Normal 2 3 4 5" xfId="6180" xr:uid="{3520B8FD-275E-4B9B-BCB7-3C3DFF206B0F}"/>
    <cellStyle name="Normal 2 3 4 5 2" xfId="6330" xr:uid="{8331BF43-F5FB-492A-80FA-1885066AD496}"/>
    <cellStyle name="Normal 2 3 4 5 2 2" xfId="6090" xr:uid="{8680F4E5-80EC-4C26-9547-83CA93516BB7}"/>
    <cellStyle name="Normal 2 3 4 5 2 3" xfId="7212" xr:uid="{7E68B29F-01ED-47CF-A6ED-34375946B932}"/>
    <cellStyle name="Normal 2 3 4 5 3" xfId="6004" xr:uid="{FC07651B-37D2-4691-B16D-C7383438A1BF}"/>
    <cellStyle name="Normal 2 3 4 5 4" xfId="7140" xr:uid="{2BE94E4C-2624-4E8A-BBAB-0556DA67A1CE}"/>
    <cellStyle name="Normal 2 3 4 6" xfId="6279" xr:uid="{85C8D2C8-5BC0-4E07-B6A8-C285FB8886CB}"/>
    <cellStyle name="Normal 2 3 4 6 2" xfId="6114" xr:uid="{0D4042C0-A3D4-49FD-888F-E99C2651D520}"/>
    <cellStyle name="Normal 2 3 4 6 3" xfId="7193" xr:uid="{E2710824-72B5-46E1-A110-FFF44FCF5AD9}"/>
    <cellStyle name="Normal 2 3 4 7" xfId="6174" xr:uid="{A631337D-BBE8-4B8D-8880-1911877EAF70}"/>
    <cellStyle name="Normal 2 3 4 7 2" xfId="6200" xr:uid="{F6591EF0-E0C6-4D94-9343-9C401F3550A0}"/>
    <cellStyle name="Normal 2 3 4 7 3" xfId="7157" xr:uid="{E1DB2EC6-2ADA-4710-8BC1-D2118CB6BBA3}"/>
    <cellStyle name="Normal 2 3 4 8" xfId="5991" xr:uid="{5E415E3F-F84F-4B83-A355-D7A8CFB74274}"/>
    <cellStyle name="Normal 2 3 4 9" xfId="6142" xr:uid="{2DB66581-6BFF-4A94-A68C-BE9B5E40BEA5}"/>
    <cellStyle name="Normal 2 3 5" xfId="3718" xr:uid="{1DFA6A32-8049-4B08-9CF8-504B7CD63081}"/>
    <cellStyle name="Normal 2 3 5 2" xfId="4541" xr:uid="{514B67E5-F79A-4D16-879F-1CBC15339BE5}"/>
    <cellStyle name="Normal 2 3 5 2 2" xfId="5893" xr:uid="{05787FD6-1F6D-4A77-B253-C62E08E2DA55}"/>
    <cellStyle name="Normal 2 3 5 3" xfId="5727" xr:uid="{5626D956-0940-434A-804E-C100018EAEE7}"/>
    <cellStyle name="Normal 2 3 6" xfId="4325" xr:uid="{6F2093C5-8B64-44CE-9DAC-94D781F505EB}"/>
    <cellStyle name="Normal 2 3 6 2" xfId="4772" xr:uid="{F0136B95-DDA0-49D5-8AAB-AD21263BE5DB}"/>
    <cellStyle name="Normal 2 3 6 2 2" xfId="5951" xr:uid="{579C4BFD-DABB-4464-89A7-5771703282E4}"/>
    <cellStyle name="Normal 2 3 6 3" xfId="4902" xr:uid="{878D8402-EC09-4AF3-A3A5-4ED730DA1473}"/>
    <cellStyle name="Normal 2 3 6 3 2" xfId="5785" xr:uid="{7B899527-E7BE-4A3B-8106-DD40FA322A8A}"/>
    <cellStyle name="Normal 2 3 6 4" xfId="4877" xr:uid="{2F966E3B-933A-41F1-AA28-950CE94C3023}"/>
    <cellStyle name="Normal 2 3 7" xfId="4456" xr:uid="{9F7AE942-3571-406F-A248-D179D2FC0332}"/>
    <cellStyle name="Normal 2 3 7 2" xfId="5840" xr:uid="{73A631B6-486F-409F-9AFF-538F8325EE2B}"/>
    <cellStyle name="Normal 2 3 8" xfId="5668" xr:uid="{760DA6AF-E8A9-4740-929A-C3FDE0FCE28A}"/>
    <cellStyle name="Normal 2 3 9" xfId="5974" xr:uid="{114F49B5-1AF0-4BA2-8C41-140F0E88C154}"/>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2 2" xfId="5894" xr:uid="{85211348-9E93-435E-87EB-D2D1FB02BF12}"/>
    <cellStyle name="Normal 2 4 3 3" xfId="4841" xr:uid="{9B9BD91C-073A-4E18-98C0-C07B9E0E9C18}"/>
    <cellStyle name="Normal 2 4 3 3 2" xfId="5728" xr:uid="{818ADB43-72F2-4DEC-9AAB-B63A7CDCFE0D}"/>
    <cellStyle name="Normal 2 4 4" xfId="4458" xr:uid="{68194DA7-C351-4737-A6E2-1FA81ADAED31}"/>
    <cellStyle name="Normal 2 4 4 2" xfId="5618" xr:uid="{129F433E-9A1D-41C3-B4A9-163B84AA5070}"/>
    <cellStyle name="Normal 2 4 4 2 2" xfId="5953" xr:uid="{642EE506-12BA-4CB6-98F3-01F22614BC73}"/>
    <cellStyle name="Normal 2 4 4 3" xfId="5787" xr:uid="{05F080D1-D2A1-4BDD-9BE3-E6E5B2502162}"/>
    <cellStyle name="Normal 2 4 5" xfId="4922" xr:uid="{212831AF-2EAC-4CD2-ACDD-DBA124671D7F}"/>
    <cellStyle name="Normal 2 4 5 2" xfId="5842" xr:uid="{4CA50676-4F43-4862-9ED8-19C90923E33A}"/>
    <cellStyle name="Normal 2 4 6" xfId="4920" xr:uid="{49EFE569-58E7-4C30-9A15-561521A90F6D}"/>
    <cellStyle name="Normal 2 4 6 2" xfId="5670" xr:uid="{9B46ABBB-7464-442F-AA0F-97288A8CC0C8}"/>
    <cellStyle name="Normal 2 4 7" xfId="5976" xr:uid="{04631AD0-E63B-40CF-831D-7B68CDA04521}"/>
    <cellStyle name="Normal 2 5" xfId="3720" xr:uid="{84802378-391E-4E7D-A58C-96F5ABC97C04}"/>
    <cellStyle name="Normal 2 5 2" xfId="3735" xr:uid="{D890AF2F-23FF-4B9C-886C-14F6EE8EB2B4}"/>
    <cellStyle name="Normal 2 5 2 2" xfId="4558" xr:uid="{24D9E3FF-4EA8-4475-A455-6C0E503504F6}"/>
    <cellStyle name="Normal 2 5 2 2 2" xfId="5902" xr:uid="{B4C5EE4C-467E-46F5-972B-72BD2276C37F}"/>
    <cellStyle name="Normal 2 5 2 2 3" xfId="5584" xr:uid="{C5FCB5CF-CA7A-454E-9D09-3D881420E2F4}"/>
    <cellStyle name="Normal 2 5 2 2 4" xfId="4691" xr:uid="{7174B775-5BB0-406E-99F5-4A9DF359F242}"/>
    <cellStyle name="Normal 2 5 2 3" xfId="5736" xr:uid="{A0EF2C11-A865-4D81-AF49-DBD91399B4EC}"/>
    <cellStyle name="Normal 2 5 3" xfId="4543" xr:uid="{4AF2022B-5ED7-4D45-893D-83AF6474317F}"/>
    <cellStyle name="Normal 2 5 3 2" xfId="4800" xr:uid="{1D81E647-6E0D-444E-B9B3-85A27964A404}"/>
    <cellStyle name="Normal 2 5 3 2 2" xfId="5895" xr:uid="{39E252A1-6AF2-43C7-918E-4CD610598FE4}"/>
    <cellStyle name="Normal 2 5 3 3" xfId="4914" xr:uid="{DFBAFD86-438A-4163-8CB4-5A55B1EA5FF3}"/>
    <cellStyle name="Normal 2 5 3 4" xfId="5470" xr:uid="{2E30C3E8-373B-4C57-B194-A0BFE173AC0F}"/>
    <cellStyle name="Normal 2 5 3 4 2" xfId="5519" xr:uid="{CBE42245-23E7-4ADE-9BD3-FDBC95E3746E}"/>
    <cellStyle name="Normal 2 5 4" xfId="4833" xr:uid="{AE99F14A-9151-4C35-AD38-598DACC4C28A}"/>
    <cellStyle name="Normal 2 5 5" xfId="4829" xr:uid="{D8974D2C-A4DA-41C5-8056-14C5958ACA78}"/>
    <cellStyle name="Normal 2 5 6" xfId="4828" xr:uid="{0283D76B-719E-45E9-AF88-D8DC1AE62324}"/>
    <cellStyle name="Normal 2 5 7" xfId="4917" xr:uid="{18D4DA75-6CD9-45A0-8EF9-099F1A9FB1AD}"/>
    <cellStyle name="Normal 2 5 8" xfId="4887" xr:uid="{04C164F3-5EFB-41DB-A240-6DF88581BEBF}"/>
    <cellStyle name="Normal 2 6" xfId="3736" xr:uid="{062F5EAA-23BD-48A8-8B68-75D1E89C1A45}"/>
    <cellStyle name="Normal 2 6 2" xfId="4559" xr:uid="{E258376E-FD3C-449C-AEEB-382F70BAADD5}"/>
    <cellStyle name="Normal 2 6 2 2" xfId="7005" xr:uid="{59C057B3-66AB-418A-A620-7E28525C1D8D}"/>
    <cellStyle name="Normal 2 6 2 3" xfId="4687" xr:uid="{2622F60C-E4F4-466C-BF06-A0B5DD832890}"/>
    <cellStyle name="Normal 2 6 3" xfId="4690" xr:uid="{700C4A20-4177-455D-815E-06C61A7184B7}"/>
    <cellStyle name="Normal 2 6 3 2" xfId="5502" xr:uid="{D36CC45F-F4DB-43B5-A052-A26840EA5004}"/>
    <cellStyle name="Normal 2 6 4" xfId="4834" xr:uid="{61F62496-DAE1-48D3-BFB9-42C9D061DFBE}"/>
    <cellStyle name="Normal 2 6 5" xfId="4826" xr:uid="{DA73E1F7-32ED-43F6-8ED6-32AE7B880AB1}"/>
    <cellStyle name="Normal 2 6 5 2" xfId="4878" xr:uid="{C52B76B9-8893-4966-958B-881A955E9DCC}"/>
    <cellStyle name="Normal 2 6 6" xfId="4812" xr:uid="{1A26D9D8-EF12-48D0-A1F5-ABC187235EBF}"/>
    <cellStyle name="Normal 2 6 7" xfId="5489" xr:uid="{5971EA1F-BCCC-4327-9BF0-6F34DFF832E7}"/>
    <cellStyle name="Normal 2 6 8" xfId="5498" xr:uid="{C372D62F-44BD-45EB-8572-4E8B001553E4}"/>
    <cellStyle name="Normal 2 6 9" xfId="4686" xr:uid="{B0B19520-1FF1-4156-8EFA-84F3A2652A2E}"/>
    <cellStyle name="Normal 2 7" xfId="4406" xr:uid="{8D366A65-FEDC-4227-BE49-6A36FE242731}"/>
    <cellStyle name="Normal 2 7 2" xfId="4712" xr:uid="{6E4DF958-80AE-430F-93E8-AAC358081B84}"/>
    <cellStyle name="Normal 2 7 3" xfId="4835" xr:uid="{3CC42AD8-9A7B-4C77-84EF-A798E5F5AEB1}"/>
    <cellStyle name="Normal 2 7 4" xfId="5471" xr:uid="{23D6F0A9-77F1-4591-9700-087E21009114}"/>
    <cellStyle name="Normal 2 7 5" xfId="4688" xr:uid="{A45AF50D-180A-49DF-A641-481D4D541171}"/>
    <cellStyle name="Normal 2 8" xfId="4761" xr:uid="{808A77D8-2F52-4824-87BB-704E4DCAF830}"/>
    <cellStyle name="Normal 2 9" xfId="4830" xr:uid="{99BB9F15-108B-47C8-892C-E20CC850C8F4}"/>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7000" xr:uid="{A5A7D7A4-C4EA-42EB-98B1-345DF4A60C73}"/>
    <cellStyle name="Normal 20 2 2 4 3" xfId="4796" xr:uid="{B998CA73-CBC3-4AEC-B69F-4DD9542BC58A}"/>
    <cellStyle name="Normal 20 2 2 5" xfId="4912" xr:uid="{84E7CFCC-025E-4D83-9A3A-26F1B5E8879D}"/>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6999" xr:uid="{7D8131C3-3C39-4B39-B720-C19C80B0AD1A}"/>
    <cellStyle name="Normal 20 2 5 3" xfId="4795" xr:uid="{9876A393-1C9B-4108-92DF-36049F7F7DEF}"/>
    <cellStyle name="Normal 20 2 6" xfId="4911" xr:uid="{4231CA4B-FD78-4FF3-AF7C-EE59B1BDA089}"/>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7018" xr:uid="{1E7936FE-1658-4500-9B9A-EA3532182487}"/>
    <cellStyle name="Normal 20 4 2 3" xfId="4774" xr:uid="{917AF549-F777-4C20-A736-D09D183CB40C}"/>
    <cellStyle name="Normal 20 4 3" xfId="4904" xr:uid="{A99B677D-366B-463A-8181-77B511073FB6}"/>
    <cellStyle name="Normal 20 4 4" xfId="4879" xr:uid="{50AD066D-4DA2-4335-8899-5311AD65031E}"/>
    <cellStyle name="Normal 20 5" xfId="4468" xr:uid="{8FB8BD1E-8933-4262-8885-0601B296D845}"/>
    <cellStyle name="Normal 20 5 2" xfId="5495" xr:uid="{8184B3FC-33CF-4D4A-8AAC-B1A8D95EF6E6}"/>
    <cellStyle name="Normal 20 6" xfId="4801" xr:uid="{1AAB53E8-0353-4E91-9D67-43C940F4069F}"/>
    <cellStyle name="Normal 20 7" xfId="4864" xr:uid="{086D2502-CF94-4DA3-AA7A-4D73101651D3}"/>
    <cellStyle name="Normal 20 8" xfId="4885" xr:uid="{06D969DF-5B0D-4E6A-B7AB-25D0991A5E5F}"/>
    <cellStyle name="Normal 20 9" xfId="4884" xr:uid="{BAB70FDE-6F0D-410F-855C-2F421A5E12CF}"/>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14" xr:uid="{4316DD0B-FC42-4345-9BF0-E58CF3796C21}"/>
    <cellStyle name="Normal 21 3 2 2" xfId="5523" xr:uid="{9447FD64-AD62-4BD7-948A-EFF68B121A47}"/>
    <cellStyle name="Normal 21 3 3" xfId="4713" xr:uid="{C8532CC7-056E-4AE2-AE5E-544E4CA03DBB}"/>
    <cellStyle name="Normal 21 4" xfId="4469" xr:uid="{BBBF06E8-86E3-4B41-B53F-687957D82874}"/>
    <cellStyle name="Normal 21 4 2" xfId="5524" xr:uid="{1D0666B6-276C-4974-94C9-FA270B8F9C54}"/>
    <cellStyle name="Normal 21 4 2 2" xfId="7264" xr:uid="{89D29F5A-50B0-4CB0-971F-453CBD66E388}"/>
    <cellStyle name="Normal 21 4 2 3" xfId="5729" xr:uid="{413E48B1-90C9-484C-BE53-6844397AC073}"/>
    <cellStyle name="Normal 21 4 3" xfId="4784" xr:uid="{DC574469-DABA-4E54-B192-953A44B66C7C}"/>
    <cellStyle name="Normal 21 5" xfId="4905" xr:uid="{D0656A7A-2329-4974-9BDD-3AC14B963813}"/>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15" xr:uid="{77DB88C6-D685-4EEC-B172-0829C74850C6}"/>
    <cellStyle name="Normal 22 3 3" xfId="4487" xr:uid="{A8140693-B090-44C0-A1DB-C305F5FCCC2C}"/>
    <cellStyle name="Normal 22 3 4" xfId="4859" xr:uid="{957C45EB-E44D-4375-92BD-595B3779CC03}"/>
    <cellStyle name="Normal 22 4" xfId="3668" xr:uid="{1FC7FC2B-4DAF-48EB-BD08-6EBC158583EB}"/>
    <cellStyle name="Normal 22 4 10" xfId="5522" xr:uid="{A2292FF2-2D03-4BEB-A973-20E2C2D84FFA}"/>
    <cellStyle name="Normal 22 4 2" xfId="4405" xr:uid="{29278525-6367-4F7C-9D44-4BDEEBD4F5C4}"/>
    <cellStyle name="Normal 22 4 2 2" xfId="4666" xr:uid="{844159EB-C46A-435A-898F-110D41F3E0D1}"/>
    <cellStyle name="Normal 22 4 3" xfId="4491" xr:uid="{69C8DFED-4374-4A7D-8053-6DCB12ED3AE9}"/>
    <cellStyle name="Normal 22 4 3 2" xfId="4804" xr:uid="{7A61EC3F-7328-4EF4-88B6-09BCD831FB03}"/>
    <cellStyle name="Normal 22 4 3 2 2" xfId="5535" xr:uid="{74D69F22-95D8-410D-9419-B61D6B5E53B0}"/>
    <cellStyle name="Normal 22 4 3 2 3" xfId="7278" xr:uid="{506B6AEF-1EE9-46EB-BFF6-C3BEFCBB25F7}"/>
    <cellStyle name="Normal 22 4 3 3" xfId="4916" xr:uid="{B48F6540-A629-4DF8-8FBF-BFFDBF156050}"/>
    <cellStyle name="Normal 22 4 3 4" xfId="5505" xr:uid="{9E961982-4266-4DD4-A958-4DB00D280EA1}"/>
    <cellStyle name="Normal 22 4 3 5" xfId="5501" xr:uid="{3CECCF48-063D-4FBB-891E-107331282394}"/>
    <cellStyle name="Normal 22 4 3 6" xfId="4785" xr:uid="{B35C5A06-6A90-46A0-87E4-62B16D28F87F}"/>
    <cellStyle name="Normal 22 4 4" xfId="4860" xr:uid="{B6F7F850-9307-4DBA-B2F0-34BF203C7DFA}"/>
    <cellStyle name="Normal 22 4 4 2" xfId="7024" xr:uid="{2422FC5B-3EFC-4B8A-A5AD-626247C0D684}"/>
    <cellStyle name="Normal 22 4 5" xfId="4818" xr:uid="{1C7D67F5-A415-4BC1-A540-E497FCBA180B}"/>
    <cellStyle name="Normal 22 4 5 2" xfId="5534" xr:uid="{420BDF97-4E53-477E-BB3D-02755C641AA3}"/>
    <cellStyle name="Normal 22 4 6" xfId="4809" xr:uid="{6FAAB2A9-405E-41D7-BEA9-743CA6EC67E2}"/>
    <cellStyle name="Normal 22 4 7" xfId="4808" xr:uid="{B067AA6B-7C74-4486-8496-2F0C97621899}"/>
    <cellStyle name="Normal 22 4 8" xfId="4807" xr:uid="{81B1D69C-708C-4B67-8EFA-65E0535BA679}"/>
    <cellStyle name="Normal 22 4 9" xfId="4806" xr:uid="{6FE0F3EA-529B-4160-B461-9C1687B5F5AE}"/>
    <cellStyle name="Normal 22 5" xfId="4472" xr:uid="{97F37249-F920-4DF6-BF87-0C9CCDCCDF2D}"/>
    <cellStyle name="Normal 22 5 2" xfId="6992" xr:uid="{4F79CB31-F910-4979-B460-2F7D76EBF4D9}"/>
    <cellStyle name="Normal 22 5 3" xfId="4906" xr:uid="{EE156CF5-501B-462D-9819-6A9A43FD7843}"/>
    <cellStyle name="Normal 23" xfId="3725" xr:uid="{9CADF199-FD71-42A6-A0AD-CF53D35591C5}"/>
    <cellStyle name="Normal 23 10" xfId="6021" xr:uid="{280AF406-8EE3-483A-A3E9-8C63EE97BBE4}"/>
    <cellStyle name="Normal 23 2" xfId="4286" xr:uid="{911C8281-BE03-40F5-AA15-425AF4345D92}"/>
    <cellStyle name="Normal 23 2 2" xfId="4331" xr:uid="{3CB31DB2-AEEE-490D-86F1-E7594A3950EA}"/>
    <cellStyle name="Normal 23 2 2 2" xfId="4599" xr:uid="{EEFDAE7E-BD3F-4D3E-8A10-8153D57A6812}"/>
    <cellStyle name="Normal 23 2 2 2 2" xfId="7019" xr:uid="{FE7093EC-1061-4249-A1DB-ED5EC9B02FFE}"/>
    <cellStyle name="Normal 23 2 2 2 2 2" xfId="5998" xr:uid="{1D7CBB48-8399-4F8D-9D42-6E61E8A4C559}"/>
    <cellStyle name="Normal 23 2 2 2 2 3" xfId="6148" xr:uid="{C971CD83-EEEF-45D5-B6C3-3A42951FA336}"/>
    <cellStyle name="Normal 23 2 2 2 3" xfId="6123" xr:uid="{F93574C4-F0F6-48A0-B289-3848EC3B3E1B}"/>
    <cellStyle name="Normal 23 2 2 2 4" xfId="6286" xr:uid="{2A8F3A9C-9EBB-46B4-AB51-8FD338A3FB09}"/>
    <cellStyle name="Normal 23 2 2 2 5" xfId="4919" xr:uid="{2E06F3C0-63E8-4F6D-9BFA-C22DC4540424}"/>
    <cellStyle name="Normal 23 2 2 3" xfId="4861" xr:uid="{BF8A0929-CA45-47A4-8E4F-3C5CFBC95DED}"/>
    <cellStyle name="Normal 23 2 2 3 2" xfId="6045" xr:uid="{6D4BDE05-02E3-453B-B161-F19903E9D858}"/>
    <cellStyle name="Normal 23 2 2 3 3" xfId="6329" xr:uid="{4D1AB843-0DC3-4298-9BE9-048332B61328}"/>
    <cellStyle name="Normal 23 2 2 4" xfId="4836" xr:uid="{802B96DC-0B3A-4F0D-B7D5-E80B6AE0E159}"/>
    <cellStyle name="Normal 23 2 2 4 2" xfId="6372" xr:uid="{729A3A53-FC02-40B8-BDFA-87AEB03D47E9}"/>
    <cellStyle name="Normal 23 2 2 5" xfId="6349" xr:uid="{884BB7AD-F5C5-4C3C-A8D3-98688002A289}"/>
    <cellStyle name="Normal 23 2 2 6" xfId="6293" xr:uid="{3D18702B-37F1-4339-B257-028BC81E3E52}"/>
    <cellStyle name="Normal 23 2 3" xfId="4572" xr:uid="{EA02A35C-556D-4352-B529-8B4731D40F41}"/>
    <cellStyle name="Normal 23 2 3 2" xfId="7007" xr:uid="{14DBF097-15CF-4559-B076-916B13DD7DB7}"/>
    <cellStyle name="Normal 23 2 3 2 2" xfId="6104" xr:uid="{DB44FC15-1539-473F-B846-5C87C17D6882}"/>
    <cellStyle name="Normal 23 2 3 2 3" xfId="6235" xr:uid="{7331D2BE-737A-42F3-A86A-0536C3320F59}"/>
    <cellStyle name="Normal 23 2 3 3" xfId="6128" xr:uid="{555C0D12-F5D0-41D6-BABF-12274724C110}"/>
    <cellStyle name="Normal 23 2 3 4" xfId="6018" xr:uid="{F145F614-B752-4557-AB5B-1ED41F523927}"/>
    <cellStyle name="Normal 23 2 3 5" xfId="4819" xr:uid="{7AC3FCF9-3384-4DAD-B900-D6F8BB083A8A}"/>
    <cellStyle name="Normal 23 2 4" xfId="4880" xr:uid="{B3A39A15-52FD-4A9D-9A74-C78ED9F449A8}"/>
    <cellStyle name="Normal 23 2 4 2" xfId="6161" xr:uid="{4352D5C6-BA48-4620-9D7B-56AADD6F055C}"/>
    <cellStyle name="Normal 23 2 4 2 2" xfId="5990" xr:uid="{4A343948-F642-4FCC-B5B9-08F6E0625673}"/>
    <cellStyle name="Normal 23 2 4 2 3" xfId="7216" xr:uid="{71FFEDBE-2525-4DE6-8B8E-B5920B82C48B}"/>
    <cellStyle name="Normal 23 2 4 3" xfId="6337" xr:uid="{4F14A4E2-1B5D-4AF9-85A2-DAFBB8B79600}"/>
    <cellStyle name="Normal 23 2 4 4" xfId="6178" xr:uid="{5EA7D17E-E056-4359-9A8D-9B639ADB465D}"/>
    <cellStyle name="Normal 23 2 5" xfId="7037" xr:uid="{46856E23-0030-4C00-8D70-D618B0D1D608}"/>
    <cellStyle name="Normal 23 2 5 2" xfId="6321" xr:uid="{81E7FFF2-A199-4139-9C84-F7D602074652}"/>
    <cellStyle name="Normal 23 2 5 3" xfId="7198" xr:uid="{8F760276-657D-4A30-85DB-5458FDA8DE01}"/>
    <cellStyle name="Normal 23 2 6" xfId="6172" xr:uid="{C9E130C6-8F0F-4A58-A8CC-B47F6D6BB1F5}"/>
    <cellStyle name="Normal 23 2 6 2" xfId="6320" xr:uid="{80669987-8AC0-45E7-88F0-C976020B4D1B}"/>
    <cellStyle name="Normal 23 2 6 3" xfId="7162" xr:uid="{A5E1B46B-2BB5-46E3-9EED-A5166F06AD80}"/>
    <cellStyle name="Normal 23 2 7" xfId="6097" xr:uid="{0EE29BBA-EB93-48EC-B074-9869DB8934BA}"/>
    <cellStyle name="Normal 23 2 8" xfId="6231" xr:uid="{D69B781B-0CF8-4436-90FD-B0EDE254C162}"/>
    <cellStyle name="Normal 23 2 9" xfId="6362" xr:uid="{85A30554-803C-444C-95EF-ACA2AEA6F169}"/>
    <cellStyle name="Normal 23 3" xfId="4401" xr:uid="{D222C76B-F79C-48DB-805C-DBA0E32A1DAA}"/>
    <cellStyle name="Normal 23 3 2" xfId="4662" xr:uid="{1F8DD5EF-4477-4D25-9FC2-6B0BC552D532}"/>
    <cellStyle name="Normal 23 3 2 2" xfId="6266" xr:uid="{92C122E4-9827-47EB-8157-18EDFB546CC9}"/>
    <cellStyle name="Normal 23 3 2 2 2" xfId="6233" xr:uid="{D343FBA4-5FF8-4748-AE28-E68C52CFC6DA}"/>
    <cellStyle name="Normal 23 3 2 2 3" xfId="7241" xr:uid="{A522BC8E-DE13-42D0-81DC-A27E7E21EAB2}"/>
    <cellStyle name="Normal 23 3 2 3" xfId="7041" xr:uid="{249FA0F6-F98E-4968-AA3C-499647D1CE41}"/>
    <cellStyle name="Normal 23 3 2 4" xfId="6287" xr:uid="{A880B23E-D915-4408-8CF8-B27356DD2819}"/>
    <cellStyle name="Normal 23 3 3" xfId="6215" xr:uid="{A87BB066-84D3-4291-9E4D-74717C398318}"/>
    <cellStyle name="Normal 23 3 3 2" xfId="7046" xr:uid="{644AF333-CF90-4D6C-B9A8-8491AC8ED22B}"/>
    <cellStyle name="Normal 23 3 3 3" xfId="7172" xr:uid="{CF54F3BC-B8E5-42A7-8EAF-538EC1460987}"/>
    <cellStyle name="Normal 23 3 4" xfId="7064" xr:uid="{20FA684D-4AE2-4ED7-B4B9-8B6BD9AE7815}"/>
    <cellStyle name="Normal 23 3 5" xfId="6258" xr:uid="{A6F58F89-4470-4645-9DD6-FD24AEF0807B}"/>
    <cellStyle name="Normal 23 3 6" xfId="6202" xr:uid="{00CEF3B3-6594-4FFA-BB2C-155B81E62B7B}"/>
    <cellStyle name="Normal 23 4" xfId="4330" xr:uid="{EC653A9C-01D9-4599-BE84-ECACE732AEF0}"/>
    <cellStyle name="Normal 23 4 2" xfId="4598" xr:uid="{E7080B34-8627-4F9C-8810-CB56F47A1E92}"/>
    <cellStyle name="Normal 23 4 2 2" xfId="6107" xr:uid="{957B058F-B55C-4480-8445-4FBFCA5B1052}"/>
    <cellStyle name="Normal 23 4 2 3" xfId="6342" xr:uid="{1998E916-FE3C-4B70-BB15-A8862CED55BC}"/>
    <cellStyle name="Normal 23 4 3" xfId="6131" xr:uid="{763DFF12-0FAE-41CA-A3F0-BEF7FAEA1161}"/>
    <cellStyle name="Normal 23 4 4" xfId="6227" xr:uid="{AD007928-FD06-4B83-BEE9-6C1EC6485E4F}"/>
    <cellStyle name="Normal 23 5" xfId="4548" xr:uid="{DE292723-E7C0-482C-8BF4-0E884C29EEFE}"/>
    <cellStyle name="Normal 23 5 2" xfId="7001" xr:uid="{18673B9F-8B43-4EAE-BE74-6520D164FC7F}"/>
    <cellStyle name="Normal 23 5 2 2" xfId="6088" xr:uid="{9538F3B9-4BDD-4DD4-85CE-63F1A1AFDB46}"/>
    <cellStyle name="Normal 23 5 2 3" xfId="6356" xr:uid="{6560F388-5EAB-4F1C-A090-D95FB668C634}"/>
    <cellStyle name="Normal 23 5 3" xfId="6122" xr:uid="{17E1A42F-9986-451C-9382-7D3500364243}"/>
    <cellStyle name="Normal 23 5 4" xfId="6285" xr:uid="{E89F88F7-DC0C-4AF4-B9DB-00605E957304}"/>
    <cellStyle name="Normal 23 5 5" xfId="4786" xr:uid="{EF5029C4-04FA-4707-A716-1F0BF693B1AE}"/>
    <cellStyle name="Normal 23 6" xfId="4907" xr:uid="{48B2E667-C250-490A-B186-30A37FCD4ABD}"/>
    <cellStyle name="Normal 23 6 2" xfId="6339" xr:uid="{C24474E4-FD82-47F2-9DD0-6AA7F20409F5}"/>
    <cellStyle name="Normal 23 6 3" xfId="6168" xr:uid="{30DE1863-848B-488C-8348-379EF205B1F9}"/>
    <cellStyle name="Normal 23 7" xfId="6344" xr:uid="{F8BE4490-6CEE-400D-A7E5-6AF527BFCB66}"/>
    <cellStyle name="Normal 23 7 2" xfId="7045" xr:uid="{EDB10451-7155-409E-B57B-118D4A18DF62}"/>
    <cellStyle name="Normal 23 7 3" xfId="7152" xr:uid="{E066625A-6E62-4AA0-BA05-CFD189C51E54}"/>
    <cellStyle name="Normal 23 8" xfId="7060" xr:uid="{4B3E59D5-27F5-4750-82B2-18B008FF0D4F}"/>
    <cellStyle name="Normal 23 9" xfId="6145" xr:uid="{0D019777-219B-4B24-89FB-A1A29C79284F}"/>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7003" xr:uid="{4F48711D-2945-48BE-AC58-7CDB171EC200}"/>
    <cellStyle name="Normal 24 2 4 3" xfId="4788" xr:uid="{6D52C648-8976-4501-AC67-F1912DDF073F}"/>
    <cellStyle name="Normal 24 2 5" xfId="4909" xr:uid="{2399BE6E-66B9-40F5-8DED-ACB48CA76629}"/>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7002" xr:uid="{3C13D30E-73E7-4E54-8C02-015FFFAF5111}"/>
    <cellStyle name="Normal 24 5 3" xfId="4787" xr:uid="{E1F82CD3-3C2D-4CC7-8AE4-584CEA98DA18}"/>
    <cellStyle name="Normal 24 6" xfId="4908" xr:uid="{ACA62D09-8075-4A51-9F81-4EEE04D19C17}"/>
    <cellStyle name="Normal 25" xfId="3734" xr:uid="{4DC32136-E3DE-4333-9D9F-93F2B41423E8}"/>
    <cellStyle name="Normal 25 2" xfId="4335" xr:uid="{2D6DD8E9-B890-4627-86F8-63BBD25D9822}"/>
    <cellStyle name="Normal 25 2 2" xfId="4603" xr:uid="{177230DA-3154-42C8-B86E-BA064F0FBAA9}"/>
    <cellStyle name="Normal 25 2 2 2" xfId="7020" xr:uid="{9CFD6F45-6096-41F3-976B-F87A6E36DAF1}"/>
    <cellStyle name="Normal 25 2 2 3" xfId="5504" xr:uid="{326B1452-B4B4-4D75-94EA-20F4863A1604}"/>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7004" xr:uid="{28D64811-41FC-45C6-8E25-3FB6E00C911A}"/>
    <cellStyle name="Normal 25 5 3" xfId="4789" xr:uid="{107E32CB-5F65-40F7-A810-59C44EDDEEC4}"/>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7021" xr:uid="{6B497426-F1FA-489A-88E5-3D7E26BF38E4}"/>
    <cellStyle name="Normal 26 3 2 3" xfId="4698" xr:uid="{5CE935F1-193E-4D40-BFA6-C764CFCC8E3D}"/>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813" xr:uid="{334CFC66-655B-4645-BCC8-66622D8B25D0}"/>
    <cellStyle name="Normal 27 5" xfId="5487" xr:uid="{0BB4AC62-0E10-4592-ACB7-4CE41FCC0B9B}"/>
    <cellStyle name="Normal 27 5 2" xfId="5538" xr:uid="{2C599F30-0F03-436F-A422-AF6E30A7682E}"/>
    <cellStyle name="Normal 27 6" xfId="4803" xr:uid="{B3804DB8-EB0F-40C1-9ADA-BE4D8472CDB5}"/>
    <cellStyle name="Normal 27 7" xfId="5499" xr:uid="{21DAA881-CF84-4D81-8211-3F770A890277}"/>
    <cellStyle name="Normal 27 8" xfId="4693" xr:uid="{8FF5BAEC-D011-45B9-9C3F-0784606F32ED}"/>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10" xfId="6013" xr:uid="{E97802A2-F059-4BB0-B4E9-089885BFADBE}"/>
    <cellStyle name="Normal 3 10 2" xfId="6208" xr:uid="{36E42310-0CE1-481D-BA69-6BC153AE9785}"/>
    <cellStyle name="Normal 3 10 3" xfId="7158" xr:uid="{D6002C3C-1598-4146-BD27-2F211FF6C1E5}"/>
    <cellStyle name="Normal 3 11" xfId="5979" xr:uid="{311C6841-0F13-4581-9C73-8A3C5BEDBEEF}"/>
    <cellStyle name="Normal 3 12" xfId="6039" xr:uid="{439BF9D3-CFBB-4E37-9FF2-44EC8C924FF9}"/>
    <cellStyle name="Normal 3 13" xfId="7090" xr:uid="{AC60C1A1-2A03-4A32-B777-37FCC9F8685A}"/>
    <cellStyle name="Normal 3 14" xfId="5961" xr:uid="{DB27DE24-101B-4A01-97D2-8B06C8EE07A6}"/>
    <cellStyle name="Normal 3 15" xfId="7257" xr:uid="{ACEC0983-2A71-4BBC-9004-525E461C7771}"/>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2 2 2" xfId="5896" xr:uid="{F8EBCBA0-6F5A-4472-BC80-D696CA7E575D}"/>
    <cellStyle name="Normal 3 2 2 2 3" xfId="5730" xr:uid="{64413B50-EDA1-4C6B-99D4-E700FFE8FED9}"/>
    <cellStyle name="Normal 3 2 2 3" xfId="4460" xr:uid="{E63046CE-0487-4C50-B8F0-E8DC6C0421E7}"/>
    <cellStyle name="Normal 3 2 2 3 2" xfId="5620" xr:uid="{48164767-12F1-42F2-806C-231309A1294E}"/>
    <cellStyle name="Normal 3 2 2 3 2 2" xfId="5956" xr:uid="{BE7D6433-DDDE-4C55-9A5D-2AC6DD61EF1D}"/>
    <cellStyle name="Normal 3 2 2 3 3" xfId="5789" xr:uid="{FB39D5CB-BB49-4A94-B954-DBA2AC2FAE74}"/>
    <cellStyle name="Normal 3 2 2 4" xfId="5578" xr:uid="{4263908A-B43B-4AC3-B3EB-38A886A9D26E}"/>
    <cellStyle name="Normal 3 2 2 4 2" xfId="5844" xr:uid="{93969F78-2941-45C3-8A2F-7F326D8AF389}"/>
    <cellStyle name="Normal 3 2 2 5" xfId="5673" xr:uid="{7D69B93A-D122-4C8F-B913-A44ED689AD5D}"/>
    <cellStyle name="Normal 3 2 3" xfId="66" xr:uid="{B050BF23-C342-4566-907F-8F90BC74B94F}"/>
    <cellStyle name="Normal 3 2 3 10" xfId="7091" xr:uid="{59255D85-DD87-438E-B4B6-FC4C19006567}"/>
    <cellStyle name="Normal 3 2 3 2" xfId="6295" xr:uid="{C5BB1AA2-A38E-4388-B505-0F5A5C1BB425}"/>
    <cellStyle name="Normal 3 2 3 2 2" xfId="6300" xr:uid="{20E8DB50-0E78-4905-83DD-7FC1548AD909}"/>
    <cellStyle name="Normal 3 2 3 2 2 2" xfId="6221" xr:uid="{F74A0769-6401-4902-A9BD-FBD006D1EB36}"/>
    <cellStyle name="Normal 3 2 3 2 2 2 2" xfId="6147" xr:uid="{300A8E0D-7778-4362-8E49-37A93B9D71ED}"/>
    <cellStyle name="Normal 3 2 3 2 2 2 2 2" xfId="6043" xr:uid="{EF7BCF16-2DDA-421C-A1F4-A130A0966936}"/>
    <cellStyle name="Normal 3 2 3 2 2 2 2 3" xfId="7255" xr:uid="{1BAA12FB-C5D3-4BE6-B431-0C8D25512797}"/>
    <cellStyle name="Normal 3 2 3 2 2 2 3" xfId="6241" xr:uid="{F9F9AAA5-D794-4700-A814-BFF5C914E4C0}"/>
    <cellStyle name="Normal 3 2 3 2 2 2 4" xfId="7135" xr:uid="{EF621E53-B07F-4CBF-B9DD-8053996C89F6}"/>
    <cellStyle name="Normal 3 2 3 2 2 3" xfId="6280" xr:uid="{8C3D8592-F33C-4D7B-B7DD-375B80FB0103}"/>
    <cellStyle name="Normal 3 2 3 2 2 3 2" xfId="6010" xr:uid="{76D036FE-97B4-444B-AA0E-00F6724CFDAF}"/>
    <cellStyle name="Normal 3 2 3 2 2 3 3" xfId="7187" xr:uid="{66E54369-7A34-4C8D-9A8A-5B4B9CFA8A94}"/>
    <cellStyle name="Normal 3 2 3 2 2 4" xfId="6092" xr:uid="{892EBC97-2C9C-4DB4-B4BC-E1101459645A}"/>
    <cellStyle name="Normal 3 2 3 2 2 5" xfId="6253" xr:uid="{EE8336C0-F832-41E4-8CA1-2C78F9DC04D8}"/>
    <cellStyle name="Normal 3 2 3 2 2 6" xfId="7109" xr:uid="{87AA7E69-6294-4F07-B297-8DCB11CC08C0}"/>
    <cellStyle name="Normal 3 2 3 2 3" xfId="6288" xr:uid="{C20FAB94-5852-4C1C-B05D-416C67154987}"/>
    <cellStyle name="Normal 3 2 3 2 3 2" xfId="5981" xr:uid="{245D5A4A-4851-4DF7-8FA3-D8CA46A20E3F}"/>
    <cellStyle name="Normal 3 2 3 2 3 2 2" xfId="6102" xr:uid="{C6D51F3D-5E83-4D2D-BEB0-36C51B0365E6}"/>
    <cellStyle name="Normal 3 2 3 2 3 2 3" xfId="7238" xr:uid="{D05EE97E-649C-49F8-8110-EAB5FDC6858A}"/>
    <cellStyle name="Normal 3 2 3 2 3 3" xfId="6316" xr:uid="{9BB4115A-3257-4620-ADED-37FC2F3D064A}"/>
    <cellStyle name="Normal 3 2 3 2 3 4" xfId="7122" xr:uid="{AB5DCF60-86D0-4E5A-94C6-91DF9160B022}"/>
    <cellStyle name="Normal 3 2 3 2 4" xfId="6177" xr:uid="{0CC28CAD-48BC-47BE-8080-1725DF991407}"/>
    <cellStyle name="Normal 3 2 3 2 4 2" xfId="6268" xr:uid="{D0635973-635F-45F6-BBE4-8BB56C24828F}"/>
    <cellStyle name="Normal 3 2 3 2 4 2 2" xfId="6108" xr:uid="{658BD836-DE5F-46A7-930F-A5FD9202A2A1}"/>
    <cellStyle name="Normal 3 2 3 2 4 2 3" xfId="7223" xr:uid="{3B2853B5-5257-467F-8F3C-D62ED4E0CA42}"/>
    <cellStyle name="Normal 3 2 3 2 4 3" xfId="6118" xr:uid="{FDE9BD09-E33E-48C6-BC16-19638A36C5E0}"/>
    <cellStyle name="Normal 3 2 3 2 4 4" xfId="7150" xr:uid="{794CD748-4A6D-4233-BFE4-29D30DC52089}"/>
    <cellStyle name="Normal 3 2 3 2 5" xfId="6080" xr:uid="{644700AD-035A-4967-9DFF-D369749B48C6}"/>
    <cellStyle name="Normal 3 2 3 2 5 2" xfId="7082" xr:uid="{BA609CB1-DCBF-42F8-B17A-93371680920A}"/>
    <cellStyle name="Normal 3 2 3 2 5 3" xfId="7205" xr:uid="{CBDEE156-28BD-41D9-847E-80B34B20DB92}"/>
    <cellStyle name="Normal 3 2 3 2 6" xfId="6281" xr:uid="{D9F7A710-C144-4177-88A9-6BD48623AB9B}"/>
    <cellStyle name="Normal 3 2 3 2 6 2" xfId="6361" xr:uid="{3C7A98A8-4FAF-4DFE-9045-C3BC770A8AE8}"/>
    <cellStyle name="Normal 3 2 3 2 6 3" xfId="7169" xr:uid="{08F0C2EA-F173-4ACB-9E56-038209C768CF}"/>
    <cellStyle name="Normal 3 2 3 2 7" xfId="6197" xr:uid="{D4E93A37-C6C5-4F13-A511-4C3294399103}"/>
    <cellStyle name="Normal 3 2 3 2 8" xfId="6136" xr:uid="{73137026-51ED-4DA7-99D1-E94CE292F42A}"/>
    <cellStyle name="Normal 3 2 3 2 9" xfId="7097" xr:uid="{B29596F2-5C5C-4E25-B042-4BDA7B728A20}"/>
    <cellStyle name="Normal 3 2 3 3" xfId="7070" xr:uid="{2E1FF4A4-8CA9-4941-A833-9745A344F6A8}"/>
    <cellStyle name="Normal 3 2 3 3 2" xfId="7072" xr:uid="{1D0EC321-752D-4985-A56E-97537DA8A4B0}"/>
    <cellStyle name="Normal 3 2 3 3 2 2" xfId="6149" xr:uid="{0269255C-205D-498F-878A-E156B1767074}"/>
    <cellStyle name="Normal 3 2 3 3 2 2 2" xfId="6087" xr:uid="{4CADD733-B769-4CB6-9AED-2D724064BCE1}"/>
    <cellStyle name="Normal 3 2 3 3 2 2 3" xfId="7247" xr:uid="{A10D5C7D-40E1-4888-8721-C62A5420CD82}"/>
    <cellStyle name="Normal 3 2 3 3 2 3" xfId="7078" xr:uid="{98843BFB-79F9-4A04-B4B8-528E59FC263E}"/>
    <cellStyle name="Normal 3 2 3 3 2 4" xfId="7129" xr:uid="{B1B5CBBB-41AE-4BDB-9F69-7A0E30B402F8}"/>
    <cellStyle name="Normal 3 2 3 3 3" xfId="6343" xr:uid="{27239802-89B8-45A3-9755-D94254B40C76}"/>
    <cellStyle name="Normal 3 2 3 3 3 2" xfId="6242" xr:uid="{260B830F-CC76-4FB6-A5CA-0DFAA96B5996}"/>
    <cellStyle name="Normal 3 2 3 3 3 3" xfId="7179" xr:uid="{AD0AD5D4-69FA-4D88-98FE-75B5CC2916A6}"/>
    <cellStyle name="Normal 3 2 3 3 4" xfId="6299" xr:uid="{651ACC24-9ECE-465E-A09A-DEE01C37AD47}"/>
    <cellStyle name="Normal 3 2 3 3 5" xfId="6196" xr:uid="{49F0B61C-1CFB-4AEC-891B-A816E370C40D}"/>
    <cellStyle name="Normal 3 2 3 3 6" xfId="7103" xr:uid="{A2CC1B0C-6256-4123-AF14-55049F1CEE83}"/>
    <cellStyle name="Normal 3 2 3 4" xfId="6189" xr:uid="{C04B6FE3-AE72-4DCC-BEA0-67378E865A98}"/>
    <cellStyle name="Normal 3 2 3 4 2" xfId="6224" xr:uid="{AB2BA178-3188-4067-9435-85CCA56F2EA8}"/>
    <cellStyle name="Normal 3 2 3 4 2 2" xfId="6206" xr:uid="{D0F2178D-F9C9-439B-A44B-337DF1C079D7}"/>
    <cellStyle name="Normal 3 2 3 4 2 3" xfId="7230" xr:uid="{0F8C80D8-6901-4535-A911-11D7E777E898}"/>
    <cellStyle name="Normal 3 2 3 4 3" xfId="6220" xr:uid="{B30A09E4-3B27-462D-A0A7-AB112F871E8B}"/>
    <cellStyle name="Normal 3 2 3 4 4" xfId="7116" xr:uid="{1DD8D538-4200-4356-9D14-0214868BC990}"/>
    <cellStyle name="Normal 3 2 3 5" xfId="6015" xr:uid="{818F96C6-C20E-4E47-BFA4-C9F60D297DE4}"/>
    <cellStyle name="Normal 3 2 3 5 2" xfId="7038" xr:uid="{F382E739-A345-430E-A0BE-CB9A8E68A44F}"/>
    <cellStyle name="Normal 3 2 3 5 2 2" xfId="6319" xr:uid="{5DA583A1-494C-4E26-8E06-5D139AC91F9F}"/>
    <cellStyle name="Normal 3 2 3 5 2 3" xfId="7214" xr:uid="{B3D9CBCD-5BD6-40F8-85A2-44B283B49797}"/>
    <cellStyle name="Normal 3 2 3 5 3" xfId="6023" xr:uid="{FC7408BE-A84A-424C-BC7C-6196A916554E}"/>
    <cellStyle name="Normal 3 2 3 5 4" xfId="7142" xr:uid="{05C3C190-4A39-456F-9939-73D770DBFC97}"/>
    <cellStyle name="Normal 3 2 3 6" xfId="6037" xr:uid="{86F63A7B-13B1-43DD-9143-34CDC958E0CF}"/>
    <cellStyle name="Normal 3 2 3 6 2" xfId="6312" xr:uid="{A4CE6C26-AC53-40BE-93FB-0E84E85CF86E}"/>
    <cellStyle name="Normal 3 2 3 6 3" xfId="7195" xr:uid="{AD9F28C5-E59E-400E-879E-84ED10EB3011}"/>
    <cellStyle name="Normal 3 2 3 7" xfId="6173" xr:uid="{319A9CAF-A3BA-4B5B-A156-7C546C84A62B}"/>
    <cellStyle name="Normal 3 2 3 7 2" xfId="6244" xr:uid="{C2BBB11C-DFCF-44EA-93C7-742C7FEA73A0}"/>
    <cellStyle name="Normal 3 2 3 7 3" xfId="7159" xr:uid="{31EF2343-7DFA-4DDF-853D-CB8724B42912}"/>
    <cellStyle name="Normal 3 2 3 8" xfId="7062" xr:uid="{697DAA60-DD05-4E6A-83D2-388FCFEF0D35}"/>
    <cellStyle name="Normal 3 2 3 9" xfId="5980" xr:uid="{E9358F32-3245-4E3C-9C60-14868DC14096}"/>
    <cellStyle name="Normal 3 2 4" xfId="3729" xr:uid="{85503CB5-054F-4EBC-B4C3-D27951268BF4}"/>
    <cellStyle name="Normal 3 2 4 2" xfId="4552" xr:uid="{FF1ED459-3B5E-40CB-8A9F-3409D2A24F13}"/>
    <cellStyle name="Normal 3 2 4 2 2" xfId="5897" xr:uid="{424C26DA-68F9-4734-A3F2-22D7BE918985}"/>
    <cellStyle name="Normal 3 2 4 3" xfId="5731" xr:uid="{7D7838A7-C0B6-4D42-9B1F-3B922D4AC66D}"/>
    <cellStyle name="Normal 3 2 5" xfId="4459" xr:uid="{D90ACFB3-7CB7-494C-83C9-91452924C355}"/>
    <cellStyle name="Normal 3 2 5 2" xfId="4762" xr:uid="{2206F8E4-5983-4189-BAC5-AC87E95CF9CC}"/>
    <cellStyle name="Normal 3 2 5 2 2" xfId="5955" xr:uid="{685B2FFC-87DD-46D3-BFAE-839704609B8A}"/>
    <cellStyle name="Normal 3 2 5 3" xfId="5472" xr:uid="{7AC02F7D-05A7-42B5-BD4A-C6546EBC7AA3}"/>
    <cellStyle name="Normal 3 2 5 3 2" xfId="5788" xr:uid="{EFC1864B-FCF5-4127-9227-FBC5480224B5}"/>
    <cellStyle name="Normal 3 2 5 4" xfId="4692" xr:uid="{6D0EDB1B-A1DB-4887-8D45-ECAB0486AA62}"/>
    <cellStyle name="Normal 3 2 6" xfId="5577" xr:uid="{AF6AC865-955B-4565-8202-87D691F2ECED}"/>
    <cellStyle name="Normal 3 2 6 2" xfId="5843" xr:uid="{0A4C2A63-A854-4BD7-B174-D0D20A9F5426}"/>
    <cellStyle name="Normal 3 2 7" xfId="5672" xr:uid="{3CF277BE-3945-4563-AB41-07808A095BCD}"/>
    <cellStyle name="Normal 3 3" xfId="67" xr:uid="{F212AB52-3D65-47A5-A387-A0BA70A3985E}"/>
    <cellStyle name="Normal 3 3 2" xfId="3730" xr:uid="{23DE66E7-6516-4489-AF47-C11E0BF259F9}"/>
    <cellStyle name="Normal 3 3 2 2" xfId="4553" xr:uid="{A284B907-C49B-43EA-BF43-6DB5B529748A}"/>
    <cellStyle name="Normal 3 3 2 2 2" xfId="5898" xr:uid="{D4E94C0B-733F-48B2-8CA8-CA84850446F6}"/>
    <cellStyle name="Normal 3 3 2 3" xfId="5732" xr:uid="{7573105C-BE94-4BA3-9812-A77BB3AFDDD6}"/>
    <cellStyle name="Normal 3 3 3" xfId="4461" xr:uid="{F6EF2354-1545-47B2-B903-682DFF986DD4}"/>
    <cellStyle name="Normal 3 3 3 2" xfId="5621" xr:uid="{69C411D9-C243-4E3E-A8F5-60FD870091C8}"/>
    <cellStyle name="Normal 3 3 3 2 2" xfId="5957" xr:uid="{9B5341FB-9A18-414C-8A85-5593EC0D010A}"/>
    <cellStyle name="Normal 3 3 3 3" xfId="5790" xr:uid="{7E592E77-94E1-4A22-A17A-4A4992B36121}"/>
    <cellStyle name="Normal 3 3 4" xfId="5579" xr:uid="{AE52399E-6C21-45A3-934D-C09C7EDF6230}"/>
    <cellStyle name="Normal 3 3 4 2" xfId="5845" xr:uid="{0248178E-40E4-4AE2-B59A-CB3E8759455A}"/>
    <cellStyle name="Normal 3 3 5" xfId="5674" xr:uid="{B20F8F80-B5E9-4069-A2FC-C2F05B8EAFDC}"/>
    <cellStyle name="Normal 3 4" xfId="3737" xr:uid="{4016C072-DF5D-406F-AAB5-7BBD78014FD5}"/>
    <cellStyle name="Normal 3 4 2" xfId="4288" xr:uid="{4C97A1A3-F876-4B8D-9048-1C2B5389D51F}"/>
    <cellStyle name="Normal 3 4 2 2" xfId="4838" xr:uid="{C9E9F168-F617-481F-BDE3-BD68D3207565}"/>
    <cellStyle name="Normal 3 4 2 3" xfId="5583" xr:uid="{7EDFBB5B-D7A3-4D9E-878B-D1F1A3C79728}"/>
    <cellStyle name="Normal 3 4 3" xfId="4560" xr:uid="{6FE9DBBC-F0C4-4131-937D-B504FC092390}"/>
    <cellStyle name="Normal 3 5" xfId="4287" xr:uid="{046AE01D-A4D4-47BC-A4B9-2FC83F7E5298}"/>
    <cellStyle name="Normal 3 5 2" xfId="4573" xr:uid="{2C41BE8F-B6A0-4666-A092-ED91F048346C}"/>
    <cellStyle name="Normal 3 5 2 2" xfId="5954" xr:uid="{42CD19C9-5961-4EC5-8071-6255B30F96AD}"/>
    <cellStyle name="Normal 3 5 2 2 2" xfId="6006" xr:uid="{7C5AF599-A763-4031-9FF1-09BBC45AE4A0}"/>
    <cellStyle name="Normal 3 5 2 2 2 2" xfId="6307" xr:uid="{4473AC4F-574C-4159-9B59-D82A034B8DBC}"/>
    <cellStyle name="Normal 3 5 2 2 2 3" xfId="7254" xr:uid="{E0D90300-ED8F-4657-BB69-FA416717E82D}"/>
    <cellStyle name="Normal 3 5 2 2 3" xfId="7043" xr:uid="{3644CC73-F5DE-4F45-9D9D-816BCCB824A4}"/>
    <cellStyle name="Normal 3 5 2 2 4" xfId="6237" xr:uid="{826B27C1-EA4D-45BD-BA20-60A707D77AB3}"/>
    <cellStyle name="Normal 3 5 2 3" xfId="5619" xr:uid="{07E41D04-C8D5-4683-8497-D7A64FE5114F}"/>
    <cellStyle name="Normal 3 5 2 3 2" xfId="6035" xr:uid="{A24ADB31-925E-42C5-9ABB-9E4431A1FF2D}"/>
    <cellStyle name="Normal 3 5 2 3 3" xfId="7186" xr:uid="{F9803B85-F52E-4D56-8759-0EFC43E2AB59}"/>
    <cellStyle name="Normal 3 5 2 3 4" xfId="6225" xr:uid="{F8B211E3-84C3-4704-B2F3-7FF8E33D11A0}"/>
    <cellStyle name="Normal 3 5 2 4" xfId="6033" xr:uid="{35FDBA60-D79A-4B22-8E68-6753DAC80C7B}"/>
    <cellStyle name="Normal 3 5 2 5" xfId="6024" xr:uid="{639C093B-E7C2-4DA2-9614-D8EDBBA577FD}"/>
    <cellStyle name="Normal 3 5 2 6" xfId="7108" xr:uid="{8A9715C9-9150-4AB5-A92F-8BA808A5735D}"/>
    <cellStyle name="Normal 3 5 2 7" xfId="4839" xr:uid="{1E451B50-87C2-492A-AD7D-778A3FFE6A0E}"/>
    <cellStyle name="Normal 3 5 3" xfId="4913" xr:uid="{3B158A1D-A2D8-4776-9BC5-2A96EB3EF8EA}"/>
    <cellStyle name="Normal 3 5 3 2" xfId="6152" xr:uid="{69AF2E7B-3D1E-456C-B1F2-63B20CAC0DF9}"/>
    <cellStyle name="Normal 3 5 3 2 2" xfId="7077" xr:uid="{9951B837-6B15-4A2D-86DE-40A7F2BF18C6}"/>
    <cellStyle name="Normal 3 5 3 2 3" xfId="7237" xr:uid="{9017EA60-A019-4520-AE62-C98DB6A8C1F4}"/>
    <cellStyle name="Normal 3 5 3 3" xfId="6040" xr:uid="{8B49AA68-A47F-416D-9DAB-87225DE8908B}"/>
    <cellStyle name="Normal 3 5 3 4" xfId="7071" xr:uid="{7B54C483-1C1B-4F86-B6AA-80B58B9E04CE}"/>
    <cellStyle name="Normal 3 5 4" xfId="4881" xr:uid="{CC1BBFBC-8344-404D-A3BC-8FB995F5DF0C}"/>
    <cellStyle name="Normal 3 5 4 2" xfId="6269" xr:uid="{5B5D2D2D-322E-4A35-AA43-9E1ED5E4854A}"/>
    <cellStyle name="Normal 3 5 4 2 2" xfId="5986" xr:uid="{1A7C1752-1179-4F1D-9E53-E99C70887B71}"/>
    <cellStyle name="Normal 3 5 4 2 3" xfId="7222" xr:uid="{E980689B-138A-4A03-BFB7-9267CCA7A64F}"/>
    <cellStyle name="Normal 3 5 4 3" xfId="5994" xr:uid="{24F46C27-BE76-4A32-931D-2F747FDFDE7F}"/>
    <cellStyle name="Normal 3 5 4 4" xfId="7149" xr:uid="{8F05E149-2CF8-41C3-85F4-96C9B94B9538}"/>
    <cellStyle name="Normal 3 5 5" xfId="6036" xr:uid="{9F6579F0-85C9-4B81-B4B2-375E81209EDE}"/>
    <cellStyle name="Normal 3 5 5 2" xfId="6301" xr:uid="{04091A7E-C6E8-471A-9760-FCD6726FB520}"/>
    <cellStyle name="Normal 3 5 5 3" xfId="7204" xr:uid="{D7BDE357-BA98-4971-9B20-07016CB57087}"/>
    <cellStyle name="Normal 3 5 6" xfId="6230" xr:uid="{F5C311D1-9CF9-4478-908F-B6885A96910F}"/>
    <cellStyle name="Normal 3 5 6 2" xfId="6205" xr:uid="{ECFF4FE5-2430-4753-81D0-1CD1069FB27E}"/>
    <cellStyle name="Normal 3 5 6 3" xfId="7168" xr:uid="{6F0ECDBD-AF8B-4896-9810-EC70AF15EE04}"/>
    <cellStyle name="Normal 3 5 7" xfId="6096" xr:uid="{031D3A58-85F6-4788-A4F7-E85E551ADE82}"/>
    <cellStyle name="Normal 3 5 8" xfId="6259" xr:uid="{674A5560-ABFF-4327-BA1E-FC0311F2A342}"/>
    <cellStyle name="Normal 3 5 9" xfId="7096" xr:uid="{84BBC964-CC91-48EA-9782-47343F3590C6}"/>
    <cellStyle name="Normal 3 6" xfId="83" xr:uid="{EC173372-2831-41ED-88C4-207DAEED39E8}"/>
    <cellStyle name="Normal 3 6 2" xfId="5503" xr:uid="{4601B413-6F21-4A30-8B27-E71B7D363F6E}"/>
    <cellStyle name="Normal 3 6 2 2" xfId="5500" xr:uid="{D7FC4396-6CBE-4D67-BD08-435C7DF76E69}"/>
    <cellStyle name="Normal 3 6 2 2 2" xfId="6218" xr:uid="{DC4FBB74-A275-4D17-9538-70432C4154AF}"/>
    <cellStyle name="Normal 3 6 2 2 3" xfId="6214" xr:uid="{1B023222-7D68-4FAC-897A-2784A2752D3C}"/>
    <cellStyle name="Normal 3 6 2 3" xfId="7079" xr:uid="{D44F3753-C3E4-4C2D-926E-471582EC1819}"/>
    <cellStyle name="Normal 3 6 2 4" xfId="6185" xr:uid="{A24E42D3-F7A9-4E72-B8BD-6C47D3B0B3AF}"/>
    <cellStyle name="Normal 3 6 3" xfId="6082" xr:uid="{4B203AC8-42B4-47ED-BF32-12B7656A8A2D}"/>
    <cellStyle name="Normal 3 6 3 2" xfId="7047" xr:uid="{EC5006C6-2CF6-4A48-9DD4-23658D4D4CE6}"/>
    <cellStyle name="Normal 3 6 3 3" xfId="7178" xr:uid="{2572C8F4-6FD0-4594-BBF3-D49253723C0B}"/>
    <cellStyle name="Normal 3 6 3 4" xfId="7269" xr:uid="{B8BD6782-3EF3-425A-8128-BFF1D2233EF6}"/>
    <cellStyle name="Normal 3 6 4" xfId="6355" xr:uid="{4B58ACE9-0A0E-42DE-845A-00E7AEF8A061}"/>
    <cellStyle name="Normal 3 6 5" xfId="6135" xr:uid="{C61BAF02-1B76-44CC-833E-932957E88D19}"/>
    <cellStyle name="Normal 3 6 6" xfId="6019" xr:uid="{B2032A53-7889-47E2-B3B0-E37D5296478A}"/>
    <cellStyle name="Normal 3 6 7" xfId="4837" xr:uid="{FF37C83F-8612-4EBB-A416-D49D33CB0B93}"/>
    <cellStyle name="Normal 3 7" xfId="5671" xr:uid="{E40A1532-7124-4662-A937-32002D4C5A56}"/>
    <cellStyle name="Normal 3 7 2" xfId="6050" xr:uid="{C25B2A6C-0BE4-45EA-B6EE-76CE942241CB}"/>
    <cellStyle name="Normal 3 7 2 2" xfId="6309" xr:uid="{AD5B7C84-75BC-432C-B759-F05129F2DEDE}"/>
    <cellStyle name="Normal 3 7 2 3" xfId="7229" xr:uid="{BA081282-6323-402D-A2CC-2BA965C66006}"/>
    <cellStyle name="Normal 3 7 3" xfId="6250" xr:uid="{EDCEEAFF-FD6F-4B7B-A39A-64E3528C16C0}"/>
    <cellStyle name="Normal 3 7 4" xfId="7115" xr:uid="{24DE0B96-A73D-4A2A-82E4-8C729131D263}"/>
    <cellStyle name="Normal 3 7 5" xfId="6290" xr:uid="{45261AEC-B3EB-4E0C-8CF8-EFE6BC458CE0}"/>
    <cellStyle name="Normal 3 8" xfId="5543" xr:uid="{C0889EE2-472E-456C-B84E-919A2195D2C1}"/>
    <cellStyle name="Normal 3 8 2" xfId="6274" xr:uid="{B29CC19B-7067-4768-9BEE-1ADFEF92C2B4}"/>
    <cellStyle name="Normal 3 8 2 2" xfId="6110" xr:uid="{FFF3553E-D7FA-4EE0-9DDD-EFA734579E61}"/>
    <cellStyle name="Normal 3 8 2 3" xfId="7213" xr:uid="{97EFF056-C17E-4D51-ACD8-71F9194731F1}"/>
    <cellStyle name="Normal 3 8 3" xfId="6246" xr:uid="{AF96683B-F61E-4A0C-981F-831D3810BC2A}"/>
    <cellStyle name="Normal 3 8 4" xfId="7141" xr:uid="{2ECFDDC2-2BE0-4C3B-9E2C-C39D87A5DBDE}"/>
    <cellStyle name="Normal 3 8 5" xfId="6179" xr:uid="{17E30628-C064-402F-ACC2-61844651F37B}"/>
    <cellStyle name="Normal 3 9" xfId="6364" xr:uid="{D4B87E76-2DF7-49B0-9BC5-B17997194AF0}"/>
    <cellStyle name="Normal 3 9 2" xfId="6028" xr:uid="{2A09172A-5975-4CF9-B5B2-A661BE6BB251}"/>
    <cellStyle name="Normal 3 9 3" xfId="7194" xr:uid="{0E8C7692-B74A-4143-92B8-2FE461C25362}"/>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10" xfId="6141" xr:uid="{E2430DE5-D97E-4DB6-994F-C17764903CB6}"/>
    <cellStyle name="Normal 4 11" xfId="7092" xr:uid="{C18056DE-1633-4A6E-9FEE-7FF7A90D018A}"/>
    <cellStyle name="Normal 4 12" xfId="7277" xr:uid="{9DF056DF-4D49-47C7-AA1B-378A0E2AD2C0}"/>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16" xr:uid="{A053F587-CC80-4DDB-B4AA-D83A2D0209E5}"/>
    <cellStyle name="Normal 4 2 3 2 3" xfId="5516" xr:uid="{252CD421-FDF7-4489-9CA6-7B28C0B10EA7}"/>
    <cellStyle name="Normal 4 2 3 2 3 2" xfId="5622" xr:uid="{21DA736B-A1DC-41E0-91EC-D743AD4D22C4}"/>
    <cellStyle name="Normal 4 2 3 3" xfId="4566" xr:uid="{BE4FC7CD-F34D-4F1B-96B8-4C951C03170E}"/>
    <cellStyle name="Normal 4 2 3 3 2" xfId="4717" xr:uid="{AD0B8958-9EEF-424A-8269-9D80347D0854}"/>
    <cellStyle name="Normal 4 2 3 4" xfId="4718" xr:uid="{6337A750-B776-4ECF-84D9-05968C3B3DC9}"/>
    <cellStyle name="Normal 4 2 3 5" xfId="4719" xr:uid="{AF1DBBA8-2D11-4C1F-B622-984562CC113C}"/>
    <cellStyle name="Normal 4 2 4" xfId="4280" xr:uid="{933D2E8B-F35F-4CEC-8BF3-B267CDC6D1AD}"/>
    <cellStyle name="Normal 4 2 4 2" xfId="4367" xr:uid="{8D2D2F8C-A8F0-4EFC-9AF4-AB8A005BE5EB}"/>
    <cellStyle name="Normal 4 2 4 2 2" xfId="4633" xr:uid="{EB62EAC3-9A55-4060-94A3-A5C1D56AD26D}"/>
    <cellStyle name="Normal 4 2 4 2 2 2" xfId="7022" xr:uid="{75F9B449-4983-4DC3-AFF0-75600080150F}"/>
    <cellStyle name="Normal 4 2 4 2 2 3" xfId="4720" xr:uid="{02D783C0-5C49-4B2F-B9E6-5695EB181698}"/>
    <cellStyle name="Normal 4 2 4 2 3" xfId="4862" xr:uid="{892ECBC7-7FCC-41DF-A464-820FC25375FC}"/>
    <cellStyle name="Normal 4 2 4 2 4" xfId="4827" xr:uid="{44A513E0-21B7-423E-8686-3019DDEE8A26}"/>
    <cellStyle name="Normal 4 2 4 3" xfId="4567" xr:uid="{12E74042-91BB-4385-858A-F89982E395B7}"/>
    <cellStyle name="Normal 4 2 4 3 2" xfId="7006" xr:uid="{CC10F3F0-32D0-40C1-9C06-395F064795B3}"/>
    <cellStyle name="Normal 4 2 4 3 3" xfId="4790" xr:uid="{3CF2B7A7-92E3-48B8-B564-E58AE6A61E7C}"/>
    <cellStyle name="Normal 4 2 4 4" xfId="4882" xr:uid="{848C4292-152F-4ACE-953F-B0D4093FD71D}"/>
    <cellStyle name="Normal 4 2 5" xfId="3832" xr:uid="{70BC920B-D91C-400D-B6FA-644A94BE5DBD}"/>
    <cellStyle name="Normal 4 2 5 2" xfId="4564" xr:uid="{B037D5CF-1653-4807-8447-A25357AA0F7D}"/>
    <cellStyle name="Normal 4 2 6" xfId="4462" xr:uid="{5C296A04-7651-4B0E-ADBC-C7A7463CC579}"/>
    <cellStyle name="Normal 4 2 7" xfId="5511" xr:uid="{F625C347-00E0-49AF-B073-8344B0DED1B7}"/>
    <cellStyle name="Normal 4 2 8" xfId="5977" xr:uid="{8CE700F6-71FA-40FA-AFC1-A98786D0767B}"/>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2 2 2" xfId="6375" xr:uid="{D65AF978-02F3-4DEA-8CDC-CBB8924D97EC}"/>
    <cellStyle name="Normal 4 3 2 2 2 3" xfId="6048" xr:uid="{5A51D642-672E-4B8D-954D-C6EC2D8E49CF}"/>
    <cellStyle name="Normal 4 3 2 2 3" xfId="6072" xr:uid="{860769A6-99BB-4C11-AB5E-8EB537B4E834}"/>
    <cellStyle name="Normal 4 3 2 2 4" xfId="6060" xr:uid="{6597A394-89E5-4B60-9CB1-1322976B48A6}"/>
    <cellStyle name="Normal 4 3 2 3" xfId="3833" xr:uid="{367E9450-BCFD-4BAF-A1CD-E81F184B25F7}"/>
    <cellStyle name="Normal 4 3 2 3 2" xfId="4565" xr:uid="{0AC64866-36AA-4223-BA37-8045B0BB743C}"/>
    <cellStyle name="Normal 4 3 2 3 2 2" xfId="6348" xr:uid="{3AA53039-48B1-4576-B433-31E611E939A3}"/>
    <cellStyle name="Normal 4 3 2 3 3" xfId="7036" xr:uid="{418E2DDB-F246-4726-A174-2A777260A668}"/>
    <cellStyle name="Normal 4 3 2 4" xfId="4471" xr:uid="{BA3B4064-45B1-4E4F-A722-AF57E8085EEC}"/>
    <cellStyle name="Normal 4 3 2 4 2" xfId="7035" xr:uid="{96A21F35-B8D7-45F7-B421-5B38E3F5E91E}"/>
    <cellStyle name="Normal 4 3 2 5" xfId="7066" xr:uid="{5CAFA3D8-3783-42A9-89BE-B28F9E6CE65D}"/>
    <cellStyle name="Normal 4 3 2 6" xfId="7033" xr:uid="{DCE0A6BA-57AF-404C-A03E-817A325511C9}"/>
    <cellStyle name="Normal 4 3 3" xfId="698" xr:uid="{A6F6A988-88F5-433F-8444-B0F3E9CF6366}"/>
    <cellStyle name="Normal 4 3 3 2" xfId="4481" xr:uid="{5B660F80-B0D3-4E40-951F-9335BCB6A717}"/>
    <cellStyle name="Normal 4 3 3 2 2" xfId="6993" xr:uid="{5F03E28D-378F-4253-910B-3CBBD1C73566}"/>
    <cellStyle name="Normal 4 3 3 2 2 2" xfId="6101" xr:uid="{4444B072-F37E-4F76-8F7C-3F79BF12259D}"/>
    <cellStyle name="Normal 4 3 3 2 3" xfId="7239" xr:uid="{C7E43924-3831-4AE5-A257-A142351BEFB9}"/>
    <cellStyle name="Normal 4 3 3 2 4" xfId="4696" xr:uid="{1E33212A-1F50-4989-9DA9-DC553668DECD}"/>
    <cellStyle name="Normal 4 3 3 3" xfId="6315" xr:uid="{BB121D9C-7A4D-4CB7-8C4E-9AF2895C6559}"/>
    <cellStyle name="Normal 4 3 3 4" xfId="7123" xr:uid="{2EE184D0-41D1-4DA9-B350-4E1EFE500CE2}"/>
    <cellStyle name="Normal 4 3 4" xfId="699" xr:uid="{76085EC5-0529-4D74-A1F6-0D35DFA8D307}"/>
    <cellStyle name="Normal 4 3 4 2" xfId="4482" xr:uid="{CA580C14-4467-4359-83FA-4F1DD5AAABF4}"/>
    <cellStyle name="Normal 4 3 4 2 2" xfId="7067" xr:uid="{363452EC-5916-4D09-A07C-09163687439E}"/>
    <cellStyle name="Normal 4 3 4 2 3" xfId="6078" xr:uid="{04415629-5C8C-41FE-A4DA-D44DE911E676}"/>
    <cellStyle name="Normal 4 3 4 2 4" xfId="6994" xr:uid="{2D1BAE2F-25A9-425E-8501-3DBB88B336A0}"/>
    <cellStyle name="Normal 4 3 4 2 5" xfId="5527" xr:uid="{EF3CE6E8-5650-4A35-A28F-ECB15B3F7660}"/>
    <cellStyle name="Normal 4 3 4 3" xfId="6297" xr:uid="{5E231A6D-FE5C-4293-91F4-3C7A6655C79D}"/>
    <cellStyle name="Normal 4 3 4 4" xfId="6176" xr:uid="{CBA3B76F-B2CE-42BB-9CD0-D643D7D4F0FA}"/>
    <cellStyle name="Normal 4 3 5" xfId="700" xr:uid="{613935B2-3FB6-45F8-B694-9A869EC89756}"/>
    <cellStyle name="Normal 4 3 5 2" xfId="701" xr:uid="{FFAE1309-1396-492F-923E-2857FD7B2868}"/>
    <cellStyle name="Normal 4 3 5 2 2" xfId="4484" xr:uid="{429D469A-FFF7-4760-B8E0-FED4B6454776}"/>
    <cellStyle name="Normal 4 3 5 2 3" xfId="6029" xr:uid="{AED9041A-629A-4D50-8B10-51A7A6C05C5C}"/>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3 5" xfId="7206" xr:uid="{0402D3AA-1728-4DAF-BE54-A5E5BF17C54B}"/>
    <cellStyle name="Normal 4 3 5 4" xfId="4483" xr:uid="{78169C26-7DD3-41A2-97EA-D40F72D6BCDF}"/>
    <cellStyle name="Normal 4 3 5 5" xfId="6164" xr:uid="{54EEDFED-DB4D-43CB-8F08-D2A533B6C9BA}"/>
    <cellStyle name="Normal 4 3 6" xfId="3739" xr:uid="{4A9B21A2-4506-4379-AA57-ACE1053558F5}"/>
    <cellStyle name="Normal 4 3 6 2" xfId="6323" xr:uid="{136BB202-B0AE-4A84-A8BF-5EA7E38D949E}"/>
    <cellStyle name="Normal 4 3 6 3" xfId="7170" xr:uid="{4E75BE91-BF3F-4A55-8758-68495C4D9F49}"/>
    <cellStyle name="Normal 4 3 7" xfId="4470" xr:uid="{0C727DF2-AB80-48D5-A8EC-4339A1A10EFA}"/>
    <cellStyle name="Normal 4 3 7 2" xfId="6325" xr:uid="{9B649477-7500-45A4-BF83-2D4CC9E7F19E}"/>
    <cellStyle name="Normal 4 3 7 3" xfId="6991" xr:uid="{19D4FA34-D6AF-474E-BA02-ED5538CBFE3C}"/>
    <cellStyle name="Normal 4 3 7 4" xfId="5520" xr:uid="{9670E4A2-17FA-4772-91AC-8165A2993B91}"/>
    <cellStyle name="Normal 4 3 8" xfId="6358" xr:uid="{2513E2AC-4DE4-4580-82C5-E2BC8A1FEF9E}"/>
    <cellStyle name="Normal 4 3 9" xfId="7098" xr:uid="{58255053-A31F-4F56-9F4C-40A1F20E1F13}"/>
    <cellStyle name="Normal 4 4" xfId="3738" xr:uid="{FD6CD9AE-9EA2-45AF-84AA-DCD5B84564E0}"/>
    <cellStyle name="Normal 4 4 2" xfId="4281" xr:uid="{519939FC-48BF-4502-9F01-34B063D97408}"/>
    <cellStyle name="Normal 4 4 2 2" xfId="5515" xr:uid="{A801FD3D-7A04-4B89-9602-327AE9898309}"/>
    <cellStyle name="Normal 4 4 2 2 2" xfId="6308" xr:uid="{84AAB87C-9A70-41D9-AC53-C22F4474D12F}"/>
    <cellStyle name="Normal 4 4 2 2 3" xfId="6265" xr:uid="{3C7B056D-967F-46F5-801A-42208B155A34}"/>
    <cellStyle name="Normal 4 4 2 3" xfId="6314" xr:uid="{7073811A-5075-4595-9033-CAE1D39EE801}"/>
    <cellStyle name="Normal 4 4 2 4" xfId="7130" xr:uid="{F4A9EF8E-2200-4E1B-A058-3D7CE653BEA8}"/>
    <cellStyle name="Normal 4 4 3" xfId="4289" xr:uid="{7F601265-33CE-4AF6-82B6-059DD2FD5223}"/>
    <cellStyle name="Normal 4 4 3 2" xfId="4292" xr:uid="{909CF767-204B-4E44-9BFA-FB1069125033}"/>
    <cellStyle name="Normal 4 4 3 2 2" xfId="4576" xr:uid="{4C1C764A-BB28-46A5-9A67-71978DFAA224}"/>
    <cellStyle name="Normal 4 4 3 2 3" xfId="6354" xr:uid="{2DE6A46B-31C7-4535-B58E-44638C586A90}"/>
    <cellStyle name="Normal 4 4 3 3" xfId="4291" xr:uid="{0F103A15-E93B-4C21-AC40-646E3DE665EB}"/>
    <cellStyle name="Normal 4 4 3 3 2" xfId="4575" xr:uid="{5FFF2FFC-0728-4DD7-9FFB-74ADB220EDEF}"/>
    <cellStyle name="Normal 4 4 3 3 3" xfId="7180" xr:uid="{167D6F5E-B8A3-49DB-9AAE-D61FC88629F3}"/>
    <cellStyle name="Normal 4 4 3 4" xfId="4574" xr:uid="{F3E0BD76-270D-4E8D-B6A2-253FD907BB97}"/>
    <cellStyle name="Normal 4 4 3 5" xfId="6055" xr:uid="{CF0B8E22-425B-43B3-ADDA-D13AD46AE9F9}"/>
    <cellStyle name="Normal 4 4 4" xfId="4561" xr:uid="{3A9A3331-9BF1-4DCF-85E3-748C1D853E82}"/>
    <cellStyle name="Normal 4 4 4 2" xfId="5528" xr:uid="{FC48F9AB-BA51-41DF-B1AC-22EE4E073BB3}"/>
    <cellStyle name="Normal 4 4 4 3" xfId="4915" xr:uid="{DD4A50D6-186E-47B0-A189-BB0AE257CCF5}"/>
    <cellStyle name="Normal 4 4 5" xfId="5517" xr:uid="{B224289A-394E-44AE-BA96-6CB4CAAA40E3}"/>
    <cellStyle name="Normal 4 4 5 2" xfId="6134" xr:uid="{D72B91DB-B77B-47E8-BB10-E06C671E0E1B}"/>
    <cellStyle name="Normal 4 4 6" xfId="7104" xr:uid="{AA1F7FD3-8C7A-4B0F-8C3C-38E4ED764993}"/>
    <cellStyle name="Normal 4 5" xfId="4282" xr:uid="{735E6A23-D671-4577-A705-A9F7852FEBFD}"/>
    <cellStyle name="Normal 4 5 2" xfId="4366" xr:uid="{3BCD95E6-252B-462D-A118-1DE89920E7B6}"/>
    <cellStyle name="Normal 4 5 2 2" xfId="4632" xr:uid="{AD0085F5-EC9C-4E68-AF0A-111682DD4B45}"/>
    <cellStyle name="Normal 4 5 2 2 2" xfId="7028" xr:uid="{5253A94D-FB18-41A3-9A12-3747CA274596}"/>
    <cellStyle name="Normal 4 5 2 3" xfId="6156" xr:uid="{9009CA26-1BF5-4DAF-9BE6-57B540310DAA}"/>
    <cellStyle name="Normal 4 5 3" xfId="4568" xr:uid="{86558DCE-DEA7-47BE-A43C-EED41F2B707A}"/>
    <cellStyle name="Normal 4 5 3 2" xfId="6249" xr:uid="{A04692C3-9CC1-469D-A3FE-651305C41BDA}"/>
    <cellStyle name="Normal 4 5 4" xfId="6368" xr:uid="{A4DDD370-184C-4F82-89EB-69D605FB2998}"/>
    <cellStyle name="Normal 4 6" xfId="4283" xr:uid="{1D8DA045-839C-41B6-BEC6-3DC2152FA4E9}"/>
    <cellStyle name="Normal 4 6 2" xfId="4569" xr:uid="{F9B28D9E-2C68-4CA4-B1A0-B710EAD477F0}"/>
    <cellStyle name="Normal 4 6 2 2" xfId="5996" xr:uid="{FEB0AEC9-6A25-4774-9599-DBE21F452D12}"/>
    <cellStyle name="Normal 4 6 2 3" xfId="6273" xr:uid="{05E8F7A6-D80D-47A8-8A5D-79F0BFF1736A}"/>
    <cellStyle name="Normal 4 6 3" xfId="6001" xr:uid="{03173540-C7DD-4972-AE8E-11A00E3E9E1E}"/>
    <cellStyle name="Normal 4 6 4" xfId="6284" xr:uid="{BAF130B9-6FFB-4AC1-B2D6-627B3154B003}"/>
    <cellStyle name="Normal 4 7" xfId="3741" xr:uid="{57D46B52-E1B9-4694-AC40-516C5A9887A4}"/>
    <cellStyle name="Normal 4 7 2" xfId="6113" xr:uid="{02DCBA62-876D-455A-AA66-102FA834E442}"/>
    <cellStyle name="Normal 4 7 3" xfId="7196" xr:uid="{C843F148-0359-4DE8-8EC9-E566A2B55581}"/>
    <cellStyle name="Normal 4 8" xfId="5510" xr:uid="{91FCD5BF-DD3A-4215-AB0E-CCC4273C47D8}"/>
    <cellStyle name="Normal 4 8 2" xfId="6353" xr:uid="{82A923BF-FAF9-44AC-A854-054C5AFBADD1}"/>
    <cellStyle name="Normal 4 8 3" xfId="7160" xr:uid="{AAE975CD-E20E-4EDE-B00B-0CE17E11AA62}"/>
    <cellStyle name="Normal 4 9" xfId="6195" xr:uid="{2076809D-C5A1-48F3-8B85-D87E97A2163B}"/>
    <cellStyle name="Normal 4 9 2" xfId="7266" xr:uid="{AF1F2B24-5F7F-472A-904D-E9AB25C60808}"/>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42" xr:uid="{3B4C4752-01CE-4367-997F-37850373DA52}"/>
    <cellStyle name="Normal 45 2" xfId="5491" xr:uid="{5D7474B4-E779-4E8B-8132-2E4AD2F133E0}"/>
    <cellStyle name="Normal 45 2 2" xfId="7265" xr:uid="{36EC2097-B576-4B33-BF99-75946D5CFB32}"/>
    <cellStyle name="Normal 45 3" xfId="5490" xr:uid="{16D7E850-BCB9-4157-BF60-E60902668D2B}"/>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49" xr:uid="{55E3B9E7-E329-491B-B9B2-C77E808C0612}"/>
    <cellStyle name="Normal 5 11 2 3" xfId="719" xr:uid="{93DBB0A2-9071-4521-96E9-91216CDBCE00}"/>
    <cellStyle name="Normal 5 11 2 4" xfId="720" xr:uid="{5D471D7D-93B5-452F-8171-58181BA685F1}"/>
    <cellStyle name="Normal 5 11 3" xfId="721" xr:uid="{902F766F-FD29-47B4-80F0-DBFDE7101F20}"/>
    <cellStyle name="Normal 5 11 3 2" xfId="5507" xr:uid="{EEA47A21-4154-49B3-BCA1-5DA0EFFDB8A6}"/>
    <cellStyle name="Normal 5 11 4" xfId="722" xr:uid="{808FA53A-B689-4E59-8801-716276933DAC}"/>
    <cellStyle name="Normal 5 11 4 2" xfId="4791" xr:uid="{D6AC082D-C7C0-414C-8874-A6C2DC8EEAE8}"/>
    <cellStyle name="Normal 5 11 4 3" xfId="4850" xr:uid="{6C0E9A06-2ADD-4893-8A8C-6D9B863B4B00}"/>
    <cellStyle name="Normal 5 11 4 4" xfId="4820" xr:uid="{597E3689-7487-4517-BC8A-81108E56EE26}"/>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25" xr:uid="{FA5B4018-35E9-41D2-AFF5-1F171BDE2E20}"/>
    <cellStyle name="Normal 5 19" xfId="7276" xr:uid="{A1944CE1-48BE-4EB0-8D01-B3433B683ABC}"/>
    <cellStyle name="Normal 5 2" xfId="71" xr:uid="{5FD15914-3F03-4756-83EA-A0A5DDC3F081}"/>
    <cellStyle name="Normal 5 2 2" xfId="3731" xr:uid="{84FC1069-AC15-48C7-8402-933A81DDC88B}"/>
    <cellStyle name="Normal 5 2 2 10" xfId="4669" xr:uid="{13A18046-9261-4D12-A919-8DA176ACB010}"/>
    <cellStyle name="Normal 5 2 2 2" xfId="4554" xr:uid="{0D7F9483-26FB-4016-8F36-C10FFEDAF706}"/>
    <cellStyle name="Normal 5 2 2 2 2" xfId="4671" xr:uid="{1B6B3D30-0F1D-46A9-A42B-3F6E503F2941}"/>
    <cellStyle name="Normal 5 2 2 2 2 2" xfId="4672" xr:uid="{F9778338-DBE3-46C0-9E48-F6E4B2D779DD}"/>
    <cellStyle name="Normal 5 2 2 2 2 3" xfId="5899" xr:uid="{D714EAA1-54C4-4512-9084-8A41CBEBA7A0}"/>
    <cellStyle name="Normal 5 2 2 2 3" xfId="4673" xr:uid="{AC676ECA-49BC-4DCD-B403-18A655257B68}"/>
    <cellStyle name="Normal 5 2 2 2 4" xfId="4840" xr:uid="{BA2A1D1D-D33E-47E6-AFD5-4C02C1042F2F}"/>
    <cellStyle name="Normal 5 2 2 2 5" xfId="5468" xr:uid="{50B67F86-2C76-48F8-A470-EB46417054C7}"/>
    <cellStyle name="Normal 5 2 2 2 6" xfId="4670" xr:uid="{92640FF8-A0BE-4820-98FB-F0393CD04D30}"/>
    <cellStyle name="Normal 5 2 2 3" xfId="4674" xr:uid="{4576A4D1-0FE2-4702-BD03-441E9867B539}"/>
    <cellStyle name="Normal 5 2 2 3 2" xfId="4675" xr:uid="{068DCFF5-94EA-4922-BE4E-07EBA889D6A2}"/>
    <cellStyle name="Normal 5 2 2 3 3" xfId="5733" xr:uid="{D7BF210C-1C9F-4BC8-9ED6-98DF8C023B62}"/>
    <cellStyle name="Normal 5 2 2 4" xfId="4676" xr:uid="{F472A5D8-2E3F-427D-86B2-0903820804E5}"/>
    <cellStyle name="Normal 5 2 2 5" xfId="4689" xr:uid="{938ECC35-637A-45D8-89B5-78F759897DD6}"/>
    <cellStyle name="Normal 5 2 2 6" xfId="4810" xr:uid="{40D03747-9809-4F72-9FD1-31690D2FBEEB}"/>
    <cellStyle name="Normal 5 2 2 7" xfId="5496" xr:uid="{5EF1115D-8E94-4E62-BDEA-6352C3F350CD}"/>
    <cellStyle name="Normal 5 2 2 8" xfId="5536" xr:uid="{F7510C77-C8B2-4AA5-B9EA-7F755671AC93}"/>
    <cellStyle name="Normal 5 2 2 9" xfId="5532" xr:uid="{9F3F9D3B-47A6-46BB-A499-17352621D557}"/>
    <cellStyle name="Normal 5 2 3" xfId="4379" xr:uid="{3D93D95F-1BD9-416C-9A99-DD561FAA9933}"/>
    <cellStyle name="Normal 5 2 3 10" xfId="4677" xr:uid="{D843E2F2-0A68-4EB9-B8DA-54F1FC0DAC16}"/>
    <cellStyle name="Normal 5 2 3 2" xfId="4645" xr:uid="{76A8864A-5186-4FC7-A979-D53475351AAC}"/>
    <cellStyle name="Normal 5 2 3 2 2" xfId="4679" xr:uid="{B4ABD37F-77C8-420F-B480-270239002450}"/>
    <cellStyle name="Normal 5 2 3 2 2 2" xfId="5958" xr:uid="{4500A445-24C9-45D3-9A4E-8AB1632B78E2}"/>
    <cellStyle name="Normal 5 2 3 2 3" xfId="4775" xr:uid="{E4C98E18-2E9D-42A1-A936-26454AA40CE1}"/>
    <cellStyle name="Normal 5 2 3 2 3 2" xfId="5540" xr:uid="{10A02E0F-5864-4E10-BA43-01716B529F53}"/>
    <cellStyle name="Normal 5 2 3 2 4" xfId="5469" xr:uid="{7D582A43-CA30-4BB4-90B6-A46956A52920}"/>
    <cellStyle name="Normal 5 2 3 2 4 2" xfId="5539" xr:uid="{599EEF3F-D0E1-4307-AD5B-33447CDF8C58}"/>
    <cellStyle name="Normal 5 2 3 2 5" xfId="7023" xr:uid="{A9E33694-7A82-4D9C-9716-96FA12AD77E5}"/>
    <cellStyle name="Normal 5 2 3 2 6" xfId="4678" xr:uid="{950711C5-1CB9-4375-9B42-1DC03C0C9B1B}"/>
    <cellStyle name="Normal 5 2 3 3" xfId="4680" xr:uid="{352C233E-2F53-4BB4-AB62-DF7437B363A2}"/>
    <cellStyle name="Normal 5 2 3 3 2" xfId="4910" xr:uid="{25A30021-CB90-431D-94DD-96ABA6AE1C2F}"/>
    <cellStyle name="Normal 5 2 3 3 3" xfId="5791" xr:uid="{1BC457EC-E3C1-4BE1-A706-EA5555D63F3E}"/>
    <cellStyle name="Normal 5 2 3 4" xfId="4695" xr:uid="{94153F18-498E-4C90-8055-0704EDEA66D8}"/>
    <cellStyle name="Normal 5 2 3 4 2" xfId="4883" xr:uid="{3ED53D22-D4D2-4342-A3FE-80AE2CDDBD10}"/>
    <cellStyle name="Normal 5 2 3 5" xfId="4811" xr:uid="{E5C8AD03-B5AE-446F-A4EB-1AAEF01F9A64}"/>
    <cellStyle name="Normal 5 2 3 6" xfId="5488" xr:uid="{653A01A3-FDF6-4491-B4D1-8895327671F2}"/>
    <cellStyle name="Normal 5 2 3 7" xfId="5497" xr:uid="{29C990A6-6629-43C2-924B-95D28D32589B}"/>
    <cellStyle name="Normal 5 2 3 8" xfId="5537" xr:uid="{D5333F4F-FC52-4BA2-9297-DA8083885BEB}"/>
    <cellStyle name="Normal 5 2 3 9" xfId="5533" xr:uid="{8B7F55D0-992B-49A1-9428-ED8004816C15}"/>
    <cellStyle name="Normal 5 2 4" xfId="4463" xr:uid="{3BDC48C5-D13C-4EC2-B528-694BF8E816E1}"/>
    <cellStyle name="Normal 5 2 4 2" xfId="4682" xr:uid="{11AFB6C1-8F01-4B56-B83D-9DDC4C4425CA}"/>
    <cellStyle name="Normal 5 2 4 2 2" xfId="5846" xr:uid="{64529109-FC34-4B7C-83B5-43A2460EF487}"/>
    <cellStyle name="Normal 5 2 4 3" xfId="5580" xr:uid="{932999B2-45A3-452A-BA70-EA23A2DCB0DA}"/>
    <cellStyle name="Normal 5 2 4 4" xfId="4681" xr:uid="{E3BD72ED-A5BF-495F-8086-093759AA3139}"/>
    <cellStyle name="Normal 5 2 5" xfId="4683" xr:uid="{4C4BC7C8-D312-477F-888E-7821176B9298}"/>
    <cellStyle name="Normal 5 2 5 2" xfId="5675" xr:uid="{0DA4F1F4-E26A-494D-8B2E-13AD27EBA5FC}"/>
    <cellStyle name="Normal 5 2 6" xfId="4668" xr:uid="{54CF53D9-4363-4F2A-B76C-A1BD838D8362}"/>
    <cellStyle name="Normal 5 2 7" xfId="5978" xr:uid="{153C5087-0F98-46C7-B70C-F07A64BDDC30}"/>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2 3 2" xfId="6479" xr:uid="{B6E11E8C-147B-4C43-97DA-710BC3983F1E}"/>
    <cellStyle name="Normal 5 4 2 2 2 2 2 4" xfId="6480" xr:uid="{A8FAB933-3F97-4557-98E3-661A3E5448BC}"/>
    <cellStyle name="Normal 5 4 2 2 2 2 3" xfId="744" xr:uid="{AED566FA-AACB-4517-9293-AB0B3FB94D28}"/>
    <cellStyle name="Normal 5 4 2 2 2 2 3 2" xfId="3837" xr:uid="{2A5B2909-021C-4CBD-AA9E-C629280E95BE}"/>
    <cellStyle name="Normal 5 4 2 2 2 2 4" xfId="745" xr:uid="{331953F3-76AE-448B-8D32-2F3D301F7F9B}"/>
    <cellStyle name="Normal 5 4 2 2 2 2 4 2" xfId="6481" xr:uid="{67D93A38-D1DE-4BA2-8D20-5F47C11F9EE3}"/>
    <cellStyle name="Normal 5 4 2 2 2 2 5" xfId="6482" xr:uid="{FADB734C-284F-4552-8CBD-72A92AC97EB8}"/>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3 2" xfId="6483" xr:uid="{186986B5-8DFD-4F30-B60C-8E9F335623F4}"/>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5 2" xfId="6484" xr:uid="{80E67AB3-689D-4B04-9CF7-79E44757A9BC}"/>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2 3 2" xfId="6485" xr:uid="{94327BF4-F552-4B47-8C43-B0F3145B7451}"/>
    <cellStyle name="Normal 5 4 2 2 3 2 2 4" xfId="6486" xr:uid="{7B7AC7CC-1983-4C54-B13D-5726CF597809}"/>
    <cellStyle name="Normal 5 4 2 2 3 2 3" xfId="756" xr:uid="{4D114BF3-04C5-4BE4-A654-C0B93B9DA296}"/>
    <cellStyle name="Normal 5 4 2 2 3 2 3 2" xfId="3843" xr:uid="{B7069CE7-B00E-4CDB-98E1-226799155402}"/>
    <cellStyle name="Normal 5 4 2 2 3 2 4" xfId="757" xr:uid="{B6964DD9-F9A8-4C32-8D17-D84A341ECAB0}"/>
    <cellStyle name="Normal 5 4 2 2 3 2 4 2" xfId="6487" xr:uid="{124319F6-926B-4653-8FE2-E86FE514529A}"/>
    <cellStyle name="Normal 5 4 2 2 3 2 5" xfId="6488" xr:uid="{531D350D-438A-41FD-8E11-6B077B79D3E1}"/>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3 3 2" xfId="6489" xr:uid="{23644817-8036-4DB7-A515-6F74846280BA}"/>
    <cellStyle name="Normal 5 4 2 2 3 3 4" xfId="6490" xr:uid="{99E2356F-3922-483B-B4CD-F3681E78C5A7}"/>
    <cellStyle name="Normal 5 4 2 2 3 4" xfId="759" xr:uid="{03CC9877-9377-428E-8131-9EDCA68BBF28}"/>
    <cellStyle name="Normal 5 4 2 2 3 4 2" xfId="3847" xr:uid="{F766EDB5-51D2-4FE4-8AF3-C6FCB41C89E6}"/>
    <cellStyle name="Normal 5 4 2 2 3 5" xfId="760" xr:uid="{E1D61DDF-4705-4E98-91C0-3A83D90DCCEE}"/>
    <cellStyle name="Normal 5 4 2 2 3 5 2" xfId="6491" xr:uid="{D8AAA14E-B968-4148-8BD0-51BB5C83F839}"/>
    <cellStyle name="Normal 5 4 2 2 3 6" xfId="6492" xr:uid="{9E44765A-AD70-464E-8FA5-28E7083B9CEF}"/>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2 3 2" xfId="6493" xr:uid="{BD0CC3DD-CECB-42C5-96D8-800EA2FE675A}"/>
    <cellStyle name="Normal 5 4 2 2 4 2 4" xfId="6494" xr:uid="{080E8B7D-D9DA-493D-8D9D-EAB601049EE7}"/>
    <cellStyle name="Normal 5 4 2 2 4 3" xfId="763" xr:uid="{52CCA48B-77DF-45C9-A385-DBCABF8CBDBB}"/>
    <cellStyle name="Normal 5 4 2 2 4 3 2" xfId="3851" xr:uid="{F9B43A8C-4A95-419D-BC80-6A153FC2A904}"/>
    <cellStyle name="Normal 5 4 2 2 4 4" xfId="764" xr:uid="{357CEEBA-A2F6-4604-BF14-81A65D544448}"/>
    <cellStyle name="Normal 5 4 2 2 4 4 2" xfId="6495" xr:uid="{7C759CA0-1C58-4530-B374-F2D3D496CA1D}"/>
    <cellStyle name="Normal 5 4 2 2 4 5" xfId="6496" xr:uid="{0C9419FE-9E20-49A2-A30E-DB9A5BDA69D6}"/>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3 2" xfId="6497" xr:uid="{61664F9E-F34E-40F1-9B1A-CEA9D487B4A8}"/>
    <cellStyle name="Normal 5 4 2 2 5 4" xfId="768" xr:uid="{B67AB181-3CD3-4727-82B6-7EE10BD76186}"/>
    <cellStyle name="Normal 5 4 2 2 6" xfId="769" xr:uid="{6A8BD8C2-5928-4641-8165-C9FAA2DD54A4}"/>
    <cellStyle name="Normal 5 4 2 2 6 2" xfId="3853" xr:uid="{4236472F-32BA-49D8-B9CA-B1B0A5AF63E3}"/>
    <cellStyle name="Normal 5 4 2 2 6 3" xfId="7270" xr:uid="{C917ED68-508E-412B-96E9-CDA2C8C74F67}"/>
    <cellStyle name="Normal 5 4 2 2 7" xfId="770" xr:uid="{126A4A67-559C-4606-BB97-63481F17DE66}"/>
    <cellStyle name="Normal 5 4 2 2 7 2" xfId="6498" xr:uid="{09F448A5-CFE7-4CDC-BD23-D8AD6F9CCB8E}"/>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2 3 2" xfId="6499" xr:uid="{E7F25A49-A135-476D-A96C-ED235731167F}"/>
    <cellStyle name="Normal 5 4 2 3 2 2 4" xfId="6500" xr:uid="{9E14CE1D-1229-4490-85A0-6F909A93451C}"/>
    <cellStyle name="Normal 5 4 2 3 2 3" xfId="775" xr:uid="{DA8DBF0A-CEF2-4D14-800F-506B672DB361}"/>
    <cellStyle name="Normal 5 4 2 3 2 3 2" xfId="3857" xr:uid="{067944FA-D61D-4B87-9C5A-B8C189450DBC}"/>
    <cellStyle name="Normal 5 4 2 3 2 4" xfId="776" xr:uid="{D99964CB-8CEF-4E6C-B543-A9C2A3CD73C7}"/>
    <cellStyle name="Normal 5 4 2 3 2 4 2" xfId="6501" xr:uid="{6378C159-A7AB-47A4-835C-F7F9B84DCD12}"/>
    <cellStyle name="Normal 5 4 2 3 2 5" xfId="6502" xr:uid="{3470365A-B38F-4994-9748-E71EF9C65A1A}"/>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3 2" xfId="6503" xr:uid="{66AD0134-79E2-4918-AF99-2E24F1F3F0E9}"/>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5 2" xfId="6504" xr:uid="{63A43633-7C78-4666-A0A1-6C3DF7806510}"/>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2 3 2" xfId="6505" xr:uid="{DE9553F4-6AD5-4872-960C-36D64B403513}"/>
    <cellStyle name="Normal 5 4 2 4 2 2 4" xfId="6506" xr:uid="{494826F7-ABE5-4C05-AEE1-26F64424C31A}"/>
    <cellStyle name="Normal 5 4 2 4 2 3" xfId="787" xr:uid="{DF09DAB7-53D5-4C60-A32F-BBD54DF88E7E}"/>
    <cellStyle name="Normal 5 4 2 4 2 3 2" xfId="3863" xr:uid="{18D13360-97D4-42A0-A268-8B8C6D4E9718}"/>
    <cellStyle name="Normal 5 4 2 4 2 4" xfId="788" xr:uid="{A28B7674-FE61-43D2-A982-3011D023EDEF}"/>
    <cellStyle name="Normal 5 4 2 4 2 4 2" xfId="6507" xr:uid="{47811465-EB29-4299-8B5D-43650500C0DD}"/>
    <cellStyle name="Normal 5 4 2 4 2 5" xfId="6508" xr:uid="{C06AECA8-31BB-4340-8186-AFB3654D30E3}"/>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3 3 2" xfId="6509" xr:uid="{31ECFB2E-0F41-4773-81F0-7E20547D1705}"/>
    <cellStyle name="Normal 5 4 2 4 3 4" xfId="6510" xr:uid="{745A08A4-30CD-4E0B-B668-0CDD33A0BBD5}"/>
    <cellStyle name="Normal 5 4 2 4 4" xfId="790" xr:uid="{E60C604A-3AC5-4549-9F3E-7990C13FB880}"/>
    <cellStyle name="Normal 5 4 2 4 4 2" xfId="3867" xr:uid="{B8FB0F7E-B763-48A0-8EF3-B8668FCE2B59}"/>
    <cellStyle name="Normal 5 4 2 4 5" xfId="791" xr:uid="{FC5742BA-2885-47A3-ABAB-84414684E773}"/>
    <cellStyle name="Normal 5 4 2 4 5 2" xfId="6511" xr:uid="{F6D17544-B60E-4657-A494-B6EACA60A180}"/>
    <cellStyle name="Normal 5 4 2 4 6" xfId="6512" xr:uid="{8CB451B4-42AE-4929-9773-608A3327317A}"/>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2 3 2" xfId="6513" xr:uid="{ACC6EEA9-AEB3-4995-B1BD-A2AF261D0DB6}"/>
    <cellStyle name="Normal 5 4 2 5 2 4" xfId="6514" xr:uid="{23A58FF6-DD54-4E5F-B568-C2A752203468}"/>
    <cellStyle name="Normal 5 4 2 5 3" xfId="794" xr:uid="{2ED082C2-7C43-40CE-95F7-76D34E5CF0D8}"/>
    <cellStyle name="Normal 5 4 2 5 3 2" xfId="3871" xr:uid="{E06EDC60-5286-42DC-8E5E-81486F67261A}"/>
    <cellStyle name="Normal 5 4 2 5 4" xfId="795" xr:uid="{18041A01-BC26-4B49-AF1A-F6A989AB7E59}"/>
    <cellStyle name="Normal 5 4 2 5 4 2" xfId="6515" xr:uid="{AE1DB38C-0D4F-488D-9ED1-0C721F189095}"/>
    <cellStyle name="Normal 5 4 2 5 5" xfId="6516" xr:uid="{DA313D7F-A409-47D3-A146-F9F6038AD8BE}"/>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3 2" xfId="6517" xr:uid="{67AC6A14-DFB4-4ACB-BCE9-0B6CFE0C8B9F}"/>
    <cellStyle name="Normal 5 4 2 6 4" xfId="799" xr:uid="{DA659F9C-3910-4BAD-9764-65107E06111A}"/>
    <cellStyle name="Normal 5 4 2 6 4 2" xfId="4798" xr:uid="{D2FBE788-AD8B-4A46-A554-DFDDB44145CE}"/>
    <cellStyle name="Normal 5 4 2 6 4 3" xfId="4851" xr:uid="{F5CC66B2-ECB3-4863-8075-CD61BB703252}"/>
    <cellStyle name="Normal 5 4 2 6 4 4" xfId="4825" xr:uid="{192F3506-F607-485B-9F2A-B6B33FC9F5D3}"/>
    <cellStyle name="Normal 5 4 2 7" xfId="800" xr:uid="{5498FB7C-32D3-412A-B9D3-FACDB96EB108}"/>
    <cellStyle name="Normal 5 4 2 7 2" xfId="3873" xr:uid="{619D0A16-FAFE-4610-B636-E0376ABD3C54}"/>
    <cellStyle name="Normal 5 4 2 8" xfId="801" xr:uid="{CB579922-402C-4D41-8444-BFA2F3BDB993}"/>
    <cellStyle name="Normal 5 4 2 8 2" xfId="6518" xr:uid="{CCD10238-9956-4835-B77E-57D6D7F9992A}"/>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2 3 2" xfId="6519" xr:uid="{D363472C-0CCA-4383-A412-924C47CA70F6}"/>
    <cellStyle name="Normal 5 4 3 2 2 2 4" xfId="6520" xr:uid="{775E6859-1235-4E63-B02D-6AFA1AAB58E9}"/>
    <cellStyle name="Normal 5 4 3 2 2 3" xfId="807" xr:uid="{F3C31E56-10DD-4A45-9C2C-4885002C2C64}"/>
    <cellStyle name="Normal 5 4 3 2 2 3 2" xfId="3877" xr:uid="{C06AAA87-6A54-451C-BF43-276C86BBF9F9}"/>
    <cellStyle name="Normal 5 4 3 2 2 4" xfId="808" xr:uid="{AF8959C7-F0E9-4ED9-B120-ADC608522834}"/>
    <cellStyle name="Normal 5 4 3 2 2 4 2" xfId="6521" xr:uid="{23B26C7C-8CE6-4F32-9444-B4E59370D4D4}"/>
    <cellStyle name="Normal 5 4 3 2 2 5" xfId="6522" xr:uid="{9A3CBBC7-D054-4ED1-B8DF-983D5FDF8E4E}"/>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3 2" xfId="6523" xr:uid="{30096EBD-3322-4E73-B368-5487C8E4780F}"/>
    <cellStyle name="Normal 5 4 3 2 3 4" xfId="812" xr:uid="{1350279F-9991-4E29-A456-76A72FCB54F7}"/>
    <cellStyle name="Normal 5 4 3 2 4" xfId="813" xr:uid="{2A3A4412-BE29-4C3E-9F53-070E2AD982FD}"/>
    <cellStyle name="Normal 5 4 3 2 4 2" xfId="3879" xr:uid="{89CEFCFE-4617-4184-986F-D5F6C5A881EC}"/>
    <cellStyle name="Normal 5 4 3 2 4 3" xfId="7267" xr:uid="{9473A1AD-8B71-4CE4-B357-1B8BEFD941C0}"/>
    <cellStyle name="Normal 5 4 3 2 5" xfId="814" xr:uid="{38B0AF55-8153-4DCE-9349-2AB62F1B5BA8}"/>
    <cellStyle name="Normal 5 4 3 2 5 2" xfId="6524" xr:uid="{42B7DC99-0634-46FB-80C5-CAC287E42842}"/>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2 3 2" xfId="6525" xr:uid="{A916F7C3-1D5C-4315-A31C-994F3BFD42C0}"/>
    <cellStyle name="Normal 5 4 3 3 2 2 4" xfId="6526" xr:uid="{CB584EA2-A418-455C-912A-179B263D1D42}"/>
    <cellStyle name="Normal 5 4 3 3 2 3" xfId="819" xr:uid="{709EB52D-C5D5-4E29-A720-6E4B379E52AF}"/>
    <cellStyle name="Normal 5 4 3 3 2 3 2" xfId="3883" xr:uid="{6C506B86-EB84-402C-BC55-0AF44E8A26B2}"/>
    <cellStyle name="Normal 5 4 3 3 2 4" xfId="820" xr:uid="{83C26580-8DD2-491C-AD4B-596F0154B27C}"/>
    <cellStyle name="Normal 5 4 3 3 2 4 2" xfId="6527" xr:uid="{52EDB03E-9F71-4106-8DCA-29896B52EC02}"/>
    <cellStyle name="Normal 5 4 3 3 2 5" xfId="6528" xr:uid="{5F6E3764-1196-4C6E-A3A3-FF41F21F39F8}"/>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3 3 2" xfId="6529" xr:uid="{8F1AFD22-2E25-423C-9B25-993E3B613E41}"/>
    <cellStyle name="Normal 5 4 3 3 3 4" xfId="6530" xr:uid="{A33CF32C-9EBA-443A-8786-F400DEA27BF9}"/>
    <cellStyle name="Normal 5 4 3 3 4" xfId="822" xr:uid="{42C9B9DD-2D17-4478-B01A-DA3EA6CC8205}"/>
    <cellStyle name="Normal 5 4 3 3 4 2" xfId="3887" xr:uid="{2ED87BE3-00E9-4D86-AF26-8DC88DF5F61B}"/>
    <cellStyle name="Normal 5 4 3 3 5" xfId="823" xr:uid="{75A4C8DF-8C26-40BD-AA15-0344161EF27C}"/>
    <cellStyle name="Normal 5 4 3 3 5 2" xfId="6531" xr:uid="{6B858EFD-1731-46CD-AA52-D0A3C21AD9AD}"/>
    <cellStyle name="Normal 5 4 3 3 6" xfId="6532" xr:uid="{9C535AE4-9165-46D6-830B-071FA775DCBD}"/>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2 3 2" xfId="6533" xr:uid="{D15C2699-0AF0-4B74-9673-5F69C977811A}"/>
    <cellStyle name="Normal 5 4 3 4 2 4" xfId="6534" xr:uid="{80EABACE-575A-46FC-9065-18F988D9C385}"/>
    <cellStyle name="Normal 5 4 3 4 3" xfId="826" xr:uid="{31DE4FF8-0836-4F87-B5A2-F87581FAF79F}"/>
    <cellStyle name="Normal 5 4 3 4 3 2" xfId="3891" xr:uid="{A9897F4E-F45B-4BBC-B508-964D265D6046}"/>
    <cellStyle name="Normal 5 4 3 4 4" xfId="827" xr:uid="{E2AA44C5-C1A4-4DE8-BA37-CC9C50D9DF24}"/>
    <cellStyle name="Normal 5 4 3 4 4 2" xfId="6535" xr:uid="{D1FAB18E-DBF2-4F8C-94FB-4A1F1D640D03}"/>
    <cellStyle name="Normal 5 4 3 4 5" xfId="6536" xr:uid="{9B1080AF-8B68-4B6F-A8D5-D7191CB62B49}"/>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3 2" xfId="6537" xr:uid="{D900461E-FCDD-45E7-992F-76361502104F}"/>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7 2" xfId="6538" xr:uid="{8A6A343C-10C6-4C53-9DF3-5DC55CDB0321}"/>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3 2" xfId="6539" xr:uid="{8A2FB6B9-CCA8-4850-9824-7B348293EC11}"/>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4 2" xfId="6540" xr:uid="{0F966427-C8C6-4DF6-ADE9-2C764B7C48C5}"/>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3 2" xfId="6541" xr:uid="{BE96FE3F-69ED-4054-A3CB-BA4EB71155C2}"/>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4 5" xfId="7262" xr:uid="{449B98A1-1844-49CE-BD8D-ADEF02F9A735}"/>
    <cellStyle name="Normal 5 4 4 5" xfId="852" xr:uid="{489E6B3D-E185-4A11-8C73-3FFC40F8A126}"/>
    <cellStyle name="Normal 5 4 4 5 2" xfId="6542" xr:uid="{9CD950F0-8865-457A-8332-BE71D6A3736D}"/>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2 3 2" xfId="6543" xr:uid="{B116DCBC-38C4-41EF-9C46-9CDA82557348}"/>
    <cellStyle name="Normal 5 4 5 2 2 4" xfId="6544" xr:uid="{015D46B2-22A7-44D8-A61D-86DCE6E7B2FF}"/>
    <cellStyle name="Normal 5 4 5 2 3" xfId="858" xr:uid="{8E1299FF-6747-4C44-BAF6-1FD00EE906C1}"/>
    <cellStyle name="Normal 5 4 5 2 3 2" xfId="3900" xr:uid="{4F04B926-113C-48B3-8CD9-88539045E0CD}"/>
    <cellStyle name="Normal 5 4 5 2 4" xfId="859" xr:uid="{32F32EED-6AA8-4A5D-A982-DB4D7A3E85D1}"/>
    <cellStyle name="Normal 5 4 5 2 4 2" xfId="6545" xr:uid="{F1AAA4D0-5CAE-4799-A55C-4BF9B7303120}"/>
    <cellStyle name="Normal 5 4 5 2 5" xfId="6546" xr:uid="{20AEDE54-7A74-4C3C-A090-4C587E0D6D2C}"/>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3 2" xfId="6547" xr:uid="{E7171D6C-E597-4F6D-AC54-83A81F9B8698}"/>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5 2" xfId="6548" xr:uid="{ADA524A6-2794-4F10-948B-0D38D15B942A}"/>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3 2" xfId="6549" xr:uid="{D0B3B8A8-2FD0-4B81-BB22-98FE232A2F77}"/>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4 2" xfId="6550" xr:uid="{CAAE5CDC-5F78-4997-A203-38E85B3E447C}"/>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3 2" xfId="6551" xr:uid="{B3B98A1E-2701-4C21-9ECA-895C074C46FE}"/>
    <cellStyle name="Normal 5 4 7 4" xfId="878" xr:uid="{D536BF0B-D624-4ECE-ACFE-72D47054A85A}"/>
    <cellStyle name="Normal 5 4 7 4 2" xfId="4797" xr:uid="{D91E22C5-F3C0-4F85-8A30-7E6D7C56B44C}"/>
    <cellStyle name="Normal 5 4 7 4 3" xfId="4852" xr:uid="{DC350A7B-9699-4077-A96B-317EA8517BCA}"/>
    <cellStyle name="Normal 5 4 7 4 4" xfId="4824" xr:uid="{0B985588-FEBC-4CA3-BC5E-6C81D15C3957}"/>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4 9 2" xfId="6552" xr:uid="{18C25B6F-5CDE-41F1-979A-1D310454AC96}"/>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3 2" xfId="6553" xr:uid="{D3A6182C-EF3D-475D-9DB5-8826D81E0840}"/>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4 2" xfId="6554" xr:uid="{424E50D5-A980-437F-A4B6-0D0298A242C8}"/>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3 2" xfId="6555" xr:uid="{7CAD418F-EEA6-47FB-B4FB-9D02517110C3}"/>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2 3 2" xfId="6556" xr:uid="{5014A9A4-6F91-4729-BF0A-5C8180EF572C}"/>
    <cellStyle name="Normal 5 5 2 3 2 2 4" xfId="6557" xr:uid="{B20C80A9-F34E-4708-9A4E-D59F685E1A70}"/>
    <cellStyle name="Normal 5 5 2 3 2 3" xfId="923" xr:uid="{ACB40021-57BB-4611-AA08-17F2E44C29A4}"/>
    <cellStyle name="Normal 5 5 2 3 2 3 2" xfId="3910" xr:uid="{1F1D9DF3-75AC-43EC-A0E8-64C6270A69BC}"/>
    <cellStyle name="Normal 5 5 2 3 2 4" xfId="924" xr:uid="{FC77D140-61B6-4A36-B2A3-A0611FBE9B80}"/>
    <cellStyle name="Normal 5 5 2 3 2 4 2" xfId="6558" xr:uid="{1A6A5692-D6F7-4A5A-A627-FB0D561743D6}"/>
    <cellStyle name="Normal 5 5 2 3 2 5" xfId="6559" xr:uid="{D6734B4D-FD18-4B8E-9AEE-8F68E229B9BE}"/>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3 2" xfId="6560" xr:uid="{FC71314E-B497-430B-B102-9E3DAF05623E}"/>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5 2" xfId="6561" xr:uid="{6A2BD92A-A77D-4F34-AC7A-58BF84E917AE}"/>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3 2" xfId="6562" xr:uid="{E80DD129-AD4D-44FC-9462-4A8CE2597F3D}"/>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4 2" xfId="6563" xr:uid="{2CD2FD3C-01C8-4B07-BBB6-63B893DDF78F}"/>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3 2" xfId="6564" xr:uid="{67E0C235-2585-4594-A561-602CDB524B44}"/>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7 2" xfId="6565" xr:uid="{A5F4A41B-04E5-42EB-8BDA-F75E14918453}"/>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21" xr:uid="{D8B6F67B-EC00-4F98-A075-68C4198F635C}"/>
    <cellStyle name="Normal 5 5 3 2 2 2 3" xfId="4722" xr:uid="{615A42DD-69E8-4B03-87CF-73EAEE727A25}"/>
    <cellStyle name="Normal 5 5 3 2 2 3" xfId="955" xr:uid="{0B9A5734-1A3C-4682-8F6A-A2961F3F3809}"/>
    <cellStyle name="Normal 5 5 3 2 2 3 2" xfId="4723" xr:uid="{69F4CFA0-690F-4709-BEE2-52DE31E46322}"/>
    <cellStyle name="Normal 5 5 3 2 2 4" xfId="956" xr:uid="{B30D3E9E-9047-46BD-99CA-8271E6531F01}"/>
    <cellStyle name="Normal 5 5 3 2 3" xfId="957" xr:uid="{6F74A04F-63E9-43E5-AC56-5D932E22B109}"/>
    <cellStyle name="Normal 5 5 3 2 3 2" xfId="958" xr:uid="{7EEF5D27-6187-40DA-8256-2CAA0E93F66C}"/>
    <cellStyle name="Normal 5 5 3 2 3 2 2" xfId="4724" xr:uid="{0ED8B200-175C-42B7-B590-4269B74B125A}"/>
    <cellStyle name="Normal 5 5 3 2 3 3" xfId="959" xr:uid="{7D218F9D-4337-48F6-A556-CF0A3333AF3E}"/>
    <cellStyle name="Normal 5 5 3 2 3 4" xfId="960" xr:uid="{0E09CE34-1D7F-4AF8-9CF1-186606B4CFBC}"/>
    <cellStyle name="Normal 5 5 3 2 4" xfId="961" xr:uid="{67EC9E7D-3746-46A5-B5B8-D8C5C1F11152}"/>
    <cellStyle name="Normal 5 5 3 2 4 2" xfId="4725" xr:uid="{82E2010F-88CA-485C-9E81-89B41DB06590}"/>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26" xr:uid="{BD302C75-5B1D-4D80-8977-7B1965D7D01F}"/>
    <cellStyle name="Normal 5 5 3 3 2 3" xfId="967" xr:uid="{2048BFAE-DEE6-40C6-A232-3FFD9F90799D}"/>
    <cellStyle name="Normal 5 5 3 3 2 4" xfId="968" xr:uid="{55F67E24-FE44-4BE9-A918-523F26E1B8B1}"/>
    <cellStyle name="Normal 5 5 3 3 3" xfId="969" xr:uid="{907F0F77-A54E-4C6F-8171-4E9A993AF02B}"/>
    <cellStyle name="Normal 5 5 3 3 3 2" xfId="4727" xr:uid="{F873F5ED-98F3-4DBD-9C42-CB1CFB031EEF}"/>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28" xr:uid="{E512D6D5-D597-459D-950E-98B410CE5EDC}"/>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3 2" xfId="6566" xr:uid="{A8B99621-988F-41F7-8CB4-E1B18E62ECBF}"/>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4 2" xfId="6567" xr:uid="{F950E0F5-7CEA-4B86-AA4B-B59DD14131B2}"/>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3 2" xfId="6568" xr:uid="{9EFDB459-002F-4195-87FC-92BB851FA805}"/>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5 2" xfId="6569" xr:uid="{B9D6C5A4-971D-4C32-94B0-61F19D6B755F}"/>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3 2" xfId="6570" xr:uid="{6E208F3D-FE61-4560-A287-F586A3481A03}"/>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4 2" xfId="6571" xr:uid="{6B1E4FF2-4538-41F5-8612-6705E7EBE286}"/>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3 2" xfId="6572" xr:uid="{911B8A4B-6EFA-439D-B69D-B8A263BB2AC6}"/>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3 2" xfId="6573" xr:uid="{A4D0B7E3-7B06-40F8-9DF5-2F0A3E88E23E}"/>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4 2" xfId="6574" xr:uid="{6765D2E9-583D-4625-80F0-E13577325AE0}"/>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3 2" xfId="6575" xr:uid="{DD20F5A9-EFC0-4668-B843-1DC3F5FBBDD7}"/>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3 2" xfId="6576" xr:uid="{E6D65728-50CE-423B-B811-EADF62C0DF63}"/>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3 2" xfId="6577" xr:uid="{CC444600-ECEC-4980-BA13-B1E1F7B790A6}"/>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4 2" xfId="6578" xr:uid="{7FF1D2BC-0641-4B83-AACC-777706C7FE3F}"/>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3 2" xfId="6579" xr:uid="{247F8B0F-D93D-4E27-AF7F-ACC999DB6410}"/>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3 2" xfId="6580" xr:uid="{A47CCDB6-D496-42D2-B8A8-6B05E94850F5}"/>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02" xr:uid="{B245A5B3-BA18-48BC-863F-635B595A1D58}"/>
    <cellStyle name="Normal 6 10 2 3" xfId="1299" xr:uid="{78ED2972-A832-4B12-A26A-7E53F0E44244}"/>
    <cellStyle name="Normal 6 10 2 4" xfId="1300" xr:uid="{70F04B64-70C0-4A7D-9AFB-9BD63129E3AD}"/>
    <cellStyle name="Normal 6 10 2 5" xfId="5518" xr:uid="{F5D722BA-42E6-42CD-A857-17DA32220BB1}"/>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E4597D56-46F9-406E-964B-06728A36E0C1}"/>
    <cellStyle name="Normal 6 13 5" xfId="5486" xr:uid="{CE50CC38-BD5F-4900-857B-1BE3795ECBB6}"/>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2 2 2" xfId="5900" xr:uid="{0A8AC342-02CB-441B-AFD1-90DD123F6D28}"/>
    <cellStyle name="Normal 6 2 2 3" xfId="5734" xr:uid="{B722480C-76B4-4EFF-BF58-D9EA46264B3A}"/>
    <cellStyle name="Normal 6 2 3" xfId="4464" xr:uid="{BE9179EB-6BB5-44F6-A8C3-825395ED3CE8}"/>
    <cellStyle name="Normal 6 2 3 2" xfId="5623" xr:uid="{5D5A86CE-9ED5-46E5-AAB5-0B7B8B159B8E}"/>
    <cellStyle name="Normal 6 2 3 2 2" xfId="5959" xr:uid="{C8EA9745-BE9A-4BDD-88E7-C1E387559747}"/>
    <cellStyle name="Normal 6 2 3 3" xfId="5792" xr:uid="{25DCDEEF-11C7-4619-A81F-13650D5F2BA0}"/>
    <cellStyle name="Normal 6 2 4" xfId="5581" xr:uid="{988B029A-8538-49C7-9C32-4B97CAB62A64}"/>
    <cellStyle name="Normal 6 2 4 2" xfId="5847" xr:uid="{0ACBDFB2-5230-4A4A-B12B-AC5E1C80F7E8}"/>
    <cellStyle name="Normal 6 2 5" xfId="5676" xr:uid="{63E7D79C-C12C-458A-B658-0860ED66ACCE}"/>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2 3 2" xfId="6581" xr:uid="{6D558835-EFE3-486D-85CD-2A3C9F2183AC}"/>
    <cellStyle name="Normal 6 3 2 2 2 2 2 4" xfId="6582" xr:uid="{C6632430-5AE9-436D-B74F-E34743EAC297}"/>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2 4 2" xfId="6583" xr:uid="{6FD82752-8628-4C8A-918C-A567B5E98F9A}"/>
    <cellStyle name="Normal 6 3 2 2 2 2 5" xfId="6584" xr:uid="{854EA970-3D18-4D05-BB46-D01E1C8F8B8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3 2" xfId="6585" xr:uid="{1CE61FF3-A47D-48B6-8A57-A83CCC5FDC79}"/>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5 2" xfId="6586" xr:uid="{31C381B4-2607-4D5B-B5EA-B9950ADA3D37}"/>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2 3 2" xfId="6587" xr:uid="{747F4F34-0DE2-4AA6-BE18-DF9466E954EF}"/>
    <cellStyle name="Normal 6 3 2 2 3 2 2 4" xfId="6588" xr:uid="{35A3295F-34A3-4FEF-9FC4-5ADE9A779630}"/>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2 4 2" xfId="6589" xr:uid="{6F6E0297-A46F-4E64-B3F5-8C74134BC252}"/>
    <cellStyle name="Normal 6 3 2 2 3 2 5" xfId="6590" xr:uid="{0D156674-0026-4C6F-8674-E66237D547BF}"/>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3 3 2" xfId="6591" xr:uid="{E05C3801-8080-4D7B-9CD7-A350576D9FD3}"/>
    <cellStyle name="Normal 6 3 2 2 3 3 4" xfId="6592" xr:uid="{FB735128-0220-4B2D-A038-C0DCF9660D39}"/>
    <cellStyle name="Normal 6 3 2 2 3 4" xfId="1339" xr:uid="{C1084A89-749D-40C9-BBD9-00B9B7DACA01}"/>
    <cellStyle name="Normal 6 3 2 2 3 4 2" xfId="3936" xr:uid="{4BB5C8DD-9931-4838-953D-726C3C9FABB6}"/>
    <cellStyle name="Normal 6 3 2 2 3 5" xfId="1340" xr:uid="{0207DDFD-4792-436B-BE01-2DE0D5206DCE}"/>
    <cellStyle name="Normal 6 3 2 2 3 5 2" xfId="6593" xr:uid="{FAAF5838-500E-4B84-B4AD-F8207DCA5EE5}"/>
    <cellStyle name="Normal 6 3 2 2 3 6" xfId="6594" xr:uid="{50684F1A-9C77-4B91-BBA1-0F5817F84B88}"/>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2 3 2" xfId="6595" xr:uid="{E8652DA1-C021-437A-95BE-716EB205725A}"/>
    <cellStyle name="Normal 6 3 2 2 4 2 4" xfId="6596" xr:uid="{EF60C688-3EDF-419E-8449-5FF509B68B27}"/>
    <cellStyle name="Normal 6 3 2 2 4 3" xfId="1343" xr:uid="{09425F06-227A-44A2-B952-FD414CBFAEE1}"/>
    <cellStyle name="Normal 6 3 2 2 4 3 2" xfId="3940" xr:uid="{FEA92C35-437A-40C0-B867-DC52C14175BC}"/>
    <cellStyle name="Normal 6 3 2 2 4 4" xfId="1344" xr:uid="{9D55E99D-EC47-4357-818F-C5E926264534}"/>
    <cellStyle name="Normal 6 3 2 2 4 4 2" xfId="6597" xr:uid="{3474CF43-70F5-433F-9A71-601A412F62EB}"/>
    <cellStyle name="Normal 6 3 2 2 4 5" xfId="6598" xr:uid="{2C19C5D0-B537-4B21-B622-14166739AF46}"/>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3 2" xfId="6599" xr:uid="{7B7CC86B-64F9-4D1A-9FD0-CD15BF68AF60}"/>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7 2" xfId="6600" xr:uid="{7FBC8D56-BF4F-4EBF-BD61-7939F4D39DE7}"/>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2 3 2" xfId="6601" xr:uid="{262E617B-C653-418A-9E58-2ABA1452B04F}"/>
    <cellStyle name="Normal 6 3 2 3 2 2 4" xfId="6602" xr:uid="{BA59EF9D-114C-4DB4-8EC0-583E606646E5}"/>
    <cellStyle name="Normal 6 3 2 3 2 3" xfId="1355" xr:uid="{9AAE853C-4CCE-4D72-AEE9-D514DB8E592F}"/>
    <cellStyle name="Normal 6 3 2 3 2 3 2" xfId="3946" xr:uid="{174333F4-073A-4147-91BD-C689FFF64730}"/>
    <cellStyle name="Normal 6 3 2 3 2 4" xfId="1356" xr:uid="{F8101F2F-FE03-43E1-9B3A-38C28994EFB0}"/>
    <cellStyle name="Normal 6 3 2 3 2 4 2" xfId="6603" xr:uid="{D4316808-1083-4EC4-B3DB-F3C0D95C604C}"/>
    <cellStyle name="Normal 6 3 2 3 2 5" xfId="6604" xr:uid="{1B9A737B-999D-4DA6-9F8F-379CEAA02715}"/>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3 2" xfId="6605" xr:uid="{A29F31B4-0653-45BF-96CF-5E8AFB362946}"/>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5 2" xfId="6606" xr:uid="{58117F84-F58F-49E5-B0F6-C847A02A96C4}"/>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2 3 2" xfId="6607" xr:uid="{AD8A3A72-620B-467C-8720-FDD80E1AC79A}"/>
    <cellStyle name="Normal 6 3 2 4 2 2 4" xfId="6608" xr:uid="{71BC42EF-F1A4-470E-A5D6-A066D2CFEA87}"/>
    <cellStyle name="Normal 6 3 2 4 2 3" xfId="1367" xr:uid="{9345BE1E-C081-49D3-832C-FF7324A98F55}"/>
    <cellStyle name="Normal 6 3 2 4 2 3 2" xfId="3952" xr:uid="{4BAF6683-22CB-4A80-BB20-8490CFE0B8CA}"/>
    <cellStyle name="Normal 6 3 2 4 2 4" xfId="1368" xr:uid="{7FB5F264-F7F4-4958-B49F-D77511BE598F}"/>
    <cellStyle name="Normal 6 3 2 4 2 4 2" xfId="6609" xr:uid="{CDD6CE2C-76D1-4699-B33C-245F7FCFC1C9}"/>
    <cellStyle name="Normal 6 3 2 4 2 5" xfId="6610" xr:uid="{3C971E03-C6E7-4357-8BF3-EE9777F1F784}"/>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3 3 2" xfId="6611" xr:uid="{1E162242-619C-4E78-B427-8BB9E05DB3FB}"/>
    <cellStyle name="Normal 6 3 2 4 3 4" xfId="6612" xr:uid="{6317784F-76BA-4780-B86E-24A402199C9F}"/>
    <cellStyle name="Normal 6 3 2 4 4" xfId="1370" xr:uid="{32EA65B7-1AF0-4FA4-82C1-E22F4D0744F2}"/>
    <cellStyle name="Normal 6 3 2 4 4 2" xfId="3956" xr:uid="{79D55C95-293E-4933-8E1E-FF0B83BCAA76}"/>
    <cellStyle name="Normal 6 3 2 4 5" xfId="1371" xr:uid="{68120AB3-2D71-4C26-9740-BB0F8E99B546}"/>
    <cellStyle name="Normal 6 3 2 4 5 2" xfId="6613" xr:uid="{9C8D7156-5605-43D8-8CF6-75643A5E3D73}"/>
    <cellStyle name="Normal 6 3 2 4 6" xfId="6614" xr:uid="{A1A67B4D-DDE6-4D48-92A8-6F87F11AF1D3}"/>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2 3 2" xfId="6615" xr:uid="{EC9503C7-7CD3-4A03-A2DD-5AA393E7D4F3}"/>
    <cellStyle name="Normal 6 3 2 5 2 4" xfId="6616" xr:uid="{C2CEC747-C006-4C48-B183-2BBC109C9E45}"/>
    <cellStyle name="Normal 6 3 2 5 3" xfId="1374" xr:uid="{7930DC25-C650-4FFB-8748-4067778F35CC}"/>
    <cellStyle name="Normal 6 3 2 5 3 2" xfId="3960" xr:uid="{3CE59E74-D3F6-4234-8504-5D315B77EDC6}"/>
    <cellStyle name="Normal 6 3 2 5 4" xfId="1375" xr:uid="{514D1D2B-AD91-4B8C-A70A-A1EAFC552A6E}"/>
    <cellStyle name="Normal 6 3 2 5 4 2" xfId="6617" xr:uid="{F8AAFE23-7CC2-4191-A450-FBBD3672812E}"/>
    <cellStyle name="Normal 6 3 2 5 5" xfId="6618" xr:uid="{B7182CAF-A1FF-46AA-A809-847B7F0168B1}"/>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3 2" xfId="6619" xr:uid="{B4E9E7A4-EF60-406D-82DC-1903ED763644}"/>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8 2" xfId="6620" xr:uid="{737ABB1A-FB66-4834-B8BA-590A81D90000}"/>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2 3 2" xfId="6621" xr:uid="{0866C69C-510C-4B10-B6DE-4130CCDCCF50}"/>
    <cellStyle name="Normal 6 3 3 2 2 2 4" xfId="6622" xr:uid="{A1EDF88F-16C9-483D-801C-F3BBDFF2BCA4}"/>
    <cellStyle name="Normal 6 3 3 2 2 3" xfId="1387" xr:uid="{B0CCB720-FE4C-4E66-AB9C-5837305DED51}"/>
    <cellStyle name="Normal 6 3 3 2 2 3 2" xfId="3966" xr:uid="{301D634F-63E5-4882-882F-1DB55BE7EDB5}"/>
    <cellStyle name="Normal 6 3 3 2 2 4" xfId="1388" xr:uid="{FCAE7E09-8B6D-4488-9EB5-56DE41F328B5}"/>
    <cellStyle name="Normal 6 3 3 2 2 4 2" xfId="6623" xr:uid="{A18CAE6A-4577-4B08-889F-059647B94CEA}"/>
    <cellStyle name="Normal 6 3 3 2 2 5" xfId="6624" xr:uid="{C51A2293-C5A2-4CD7-90BE-8BDE0022A89B}"/>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3 2" xfId="6625" xr:uid="{9E98E0C2-290E-4736-87B3-063BD76A46A6}"/>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5 2" xfId="6626" xr:uid="{6AEF43A7-F565-462D-B210-8626A89A5A0F}"/>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2 3 2" xfId="6627" xr:uid="{BC1D6D5F-AB9C-44EC-BE04-4AC15B713E08}"/>
    <cellStyle name="Normal 6 3 3 3 2 2 4" xfId="6628" xr:uid="{A5083E8D-A6A2-4870-90DB-40BC53733241}"/>
    <cellStyle name="Normal 6 3 3 3 2 3" xfId="1399" xr:uid="{05204531-717B-4DFC-824D-59C732511112}"/>
    <cellStyle name="Normal 6 3 3 3 2 3 2" xfId="3972" xr:uid="{3D5117BE-EDC5-4815-8EC5-7947C2EA2388}"/>
    <cellStyle name="Normal 6 3 3 3 2 4" xfId="1400" xr:uid="{23815567-54F8-4776-B7AF-66FAD23A7B2C}"/>
    <cellStyle name="Normal 6 3 3 3 2 4 2" xfId="6629" xr:uid="{5EA39BF9-D473-4167-B74B-DD1800C8B58E}"/>
    <cellStyle name="Normal 6 3 3 3 2 5" xfId="6630" xr:uid="{D33B3E3E-221C-4B83-B798-2AA06E8C99EF}"/>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3 3 2" xfId="6631" xr:uid="{B24B5037-494C-448A-838A-E9B2BD3F9FA6}"/>
    <cellStyle name="Normal 6 3 3 3 3 4" xfId="6632" xr:uid="{EA1E891A-6D3E-41D6-B720-0ACBA3D1C560}"/>
    <cellStyle name="Normal 6 3 3 3 4" xfId="1402" xr:uid="{3C5AC31F-508B-4E63-917B-A260E251AE9B}"/>
    <cellStyle name="Normal 6 3 3 3 4 2" xfId="3976" xr:uid="{2BCD2801-5F83-4899-A665-A7D7DE2BD02F}"/>
    <cellStyle name="Normal 6 3 3 3 5" xfId="1403" xr:uid="{5AB51410-858D-4122-A106-B5C933F1CBA7}"/>
    <cellStyle name="Normal 6 3 3 3 5 2" xfId="6633" xr:uid="{D3C23695-C0EC-412E-A8F6-FAF3CBB25674}"/>
    <cellStyle name="Normal 6 3 3 3 6" xfId="6634" xr:uid="{115F48C8-B99A-409F-81BA-0151213C4D48}"/>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2 3 2" xfId="6635" xr:uid="{4D458F23-64B3-4F0E-B07B-7D0721C8FEB1}"/>
    <cellStyle name="Normal 6 3 3 4 2 4" xfId="6636" xr:uid="{69FF77AA-3742-454B-9444-CE84718367EC}"/>
    <cellStyle name="Normal 6 3 3 4 3" xfId="1406" xr:uid="{80B1739B-1040-4A2A-83FB-B15E508AF00C}"/>
    <cellStyle name="Normal 6 3 3 4 3 2" xfId="3980" xr:uid="{61CA7092-1CB1-45D1-97DC-21940C13C62D}"/>
    <cellStyle name="Normal 6 3 3 4 4" xfId="1407" xr:uid="{9611674A-52FE-4E06-81C8-D391FFA10E16}"/>
    <cellStyle name="Normal 6 3 3 4 4 2" xfId="6637" xr:uid="{39A9E7AF-27B2-4C3A-8A8F-29BDBA94C92A}"/>
    <cellStyle name="Normal 6 3 3 4 5" xfId="6638" xr:uid="{BB807E79-340A-413D-9EE0-CF68500926FD}"/>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3 2" xfId="6639" xr:uid="{5FACDD33-0B27-4C9D-A891-97187445B50B}"/>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7 2" xfId="6640" xr:uid="{01061038-9838-414E-831B-1355623F2598}"/>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3 2" xfId="6641" xr:uid="{E25C4AC3-8CF4-4A6A-AA17-9942E0A65B64}"/>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4 2" xfId="6642" xr:uid="{FCF604D8-11F2-45AB-88F5-E0FE1C2A88A1}"/>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3 2" xfId="6643" xr:uid="{BF8A317C-96B2-40DD-853A-E635C4E31D6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5 2" xfId="6644" xr:uid="{452CB412-B44B-4082-A38E-7F519E0100F1}"/>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2 3 2" xfId="6645" xr:uid="{91519493-340A-4B4E-809A-1F6318B3E827}"/>
    <cellStyle name="Normal 6 3 5 2 2 4" xfId="6646" xr:uid="{EC898485-23E7-45A4-B8B3-2AEBD1C1DE99}"/>
    <cellStyle name="Normal 6 3 5 2 3" xfId="1438" xr:uid="{EBFD4630-BD83-4B22-8A41-3C2CCA07CCB3}"/>
    <cellStyle name="Normal 6 3 5 2 3 2" xfId="3989" xr:uid="{3FC97157-39CD-43AE-A36C-630FCD57C611}"/>
    <cellStyle name="Normal 6 3 5 2 4" xfId="1439" xr:uid="{0CD1766B-EB05-4C26-A782-89ABFCFE2E8B}"/>
    <cellStyle name="Normal 6 3 5 2 4 2" xfId="6647" xr:uid="{CDD6A397-F843-483C-8FD9-5D2F2F619251}"/>
    <cellStyle name="Normal 6 3 5 2 5" xfId="6648" xr:uid="{2E233EEE-A1BA-4040-B728-E238E5D9868D}"/>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3 2" xfId="6649" xr:uid="{BE64B297-7378-4A55-AF85-6BD3C8CAAC4C}"/>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5 2" xfId="6650" xr:uid="{310BCC80-DEB8-4C17-8637-A09BB1FD8807}"/>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3 2" xfId="6651" xr:uid="{42158ED7-0399-4687-91D0-F8BC5A6A37AE}"/>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4 2" xfId="6652" xr:uid="{5B47AA49-F444-4B72-803B-B02CD9666B21}"/>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3 2" xfId="6653" xr:uid="{4AE7AD35-F839-46EF-B148-3BC370DE1B97}"/>
    <cellStyle name="Normal 6 3 7 4" xfId="1458" xr:uid="{1AB46118-421F-41AB-8898-4A7B2991753D}"/>
    <cellStyle name="Normal 6 3 7 5" xfId="5541" xr:uid="{1E7828F0-F9F3-4945-97CC-C1340383DCB9}"/>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86" xr:uid="{FAE13190-1147-4DAD-8781-267BE32DD6EE}"/>
    <cellStyle name="Normal 6 3 9 2 2" xfId="6654" xr:uid="{051D66DA-7E63-412F-8A10-DE2F4D62CD32}"/>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3 2" xfId="6655" xr:uid="{49E45234-514C-47D1-9653-7A510FC2A9E4}"/>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4 2" xfId="6656" xr:uid="{0D8F85A3-8ED2-4972-AFAD-25F745788E6A}"/>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3 2" xfId="6657" xr:uid="{9E146D0F-D2AE-4F23-A6CA-CF79578ECA22}"/>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2 3 2" xfId="6658" xr:uid="{8482C313-799E-4F8A-A809-9B744A4008DF}"/>
    <cellStyle name="Normal 6 4 2 3 2 2 4" xfId="6659" xr:uid="{3A46EE85-9824-41CD-8C53-418386900AA1}"/>
    <cellStyle name="Normal 6 4 2 3 2 3" xfId="1503" xr:uid="{D282CDDE-1A39-4B94-A689-173A6BD714B3}"/>
    <cellStyle name="Normal 6 4 2 3 2 3 2" xfId="3999" xr:uid="{60EF91A5-9E95-4F7E-B82B-B929D33DF977}"/>
    <cellStyle name="Normal 6 4 2 3 2 4" xfId="1504" xr:uid="{772E5741-A24F-41F5-864C-4F46771CDE15}"/>
    <cellStyle name="Normal 6 4 2 3 2 4 2" xfId="6660" xr:uid="{FD19B386-BED3-448C-8F01-D02AFC4E7EC8}"/>
    <cellStyle name="Normal 6 4 2 3 2 5" xfId="6661" xr:uid="{F312AEDD-D691-4A8C-A7E4-37E8F79EDF9E}"/>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3 2" xfId="6662" xr:uid="{11687A2E-FBDD-4551-99F7-644A8C12EBC8}"/>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5 2" xfId="6663" xr:uid="{61AA1660-D9F1-4781-A5E5-A7A85720B638}"/>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3 2" xfId="6664" xr:uid="{B0DF6BAB-A28F-41D3-8A12-2E2BFB58C31D}"/>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4 2" xfId="6665" xr:uid="{543C7833-F4B1-45D9-B568-FB0752F21E66}"/>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3 2" xfId="6666" xr:uid="{4709E389-7F73-436C-BACA-B26643F2365D}"/>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7 2" xfId="6667" xr:uid="{6DD8FF3F-A541-454E-BE14-2B52964180B9}"/>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29" xr:uid="{FB6D248E-C9D0-4ABA-B02D-71A07DD38AED}"/>
    <cellStyle name="Normal 6 4 3 2 2 2 3" xfId="4730" xr:uid="{5421C33C-7036-4A1A-B87F-3CA9E43F57B9}"/>
    <cellStyle name="Normal 6 4 3 2 2 3" xfId="1535" xr:uid="{54EDD147-8464-49D6-9FD8-FBE229AE6C84}"/>
    <cellStyle name="Normal 6 4 3 2 2 3 2" xfId="4731" xr:uid="{777A5E2A-7065-4D9A-9C5A-EB5B19675EB4}"/>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32" xr:uid="{4F8A8E97-C439-4D01-84FE-97314E8614D6}"/>
    <cellStyle name="Normal 6 4 3 2 3 3" xfId="1539" xr:uid="{41F59589-B0BF-4397-B3AA-1A1BB591ED69}"/>
    <cellStyle name="Normal 6 4 3 2 3 4" xfId="1540" xr:uid="{DD66B099-A9E7-4699-88C0-310CAA975BA5}"/>
    <cellStyle name="Normal 6 4 3 2 4" xfId="1541" xr:uid="{2FCEB7BF-C062-4976-833B-AC89C16DF7E1}"/>
    <cellStyle name="Normal 6 4 3 2 4 2" xfId="4733" xr:uid="{573C3C25-CA4F-42B5-9987-0036F73366DC}"/>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34" xr:uid="{02DF7D00-3A37-48FE-BD69-87A62A61738C}"/>
    <cellStyle name="Normal 6 4 3 3 2 3" xfId="1547" xr:uid="{FCE980FA-1892-43EA-9433-4B6B841101D9}"/>
    <cellStyle name="Normal 6 4 3 3 2 4" xfId="1548" xr:uid="{BE56AB12-9D71-4BE9-82F1-CB330FF251B1}"/>
    <cellStyle name="Normal 6 4 3 3 3" xfId="1549" xr:uid="{22A5F240-7413-448C-BE5E-2DF699324E6B}"/>
    <cellStyle name="Normal 6 4 3 3 3 2" xfId="4735" xr:uid="{4E15C91A-7ED8-4C8A-A43E-6A731F72FB40}"/>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36" xr:uid="{FEF913C3-A0CF-4C42-8EE8-12FEA5B26CEA}"/>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3 2" xfId="6668" xr:uid="{56E4BBC2-DBC4-49E9-BED4-00C24A076D7E}"/>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4 2" xfId="6669" xr:uid="{864B023E-E1A0-4414-8628-0B20DA8AFBA1}"/>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3 2" xfId="6670" xr:uid="{554CA844-A31B-4E21-8FA6-DD40186F4B41}"/>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5 2" xfId="6671" xr:uid="{FF778F4B-E10D-47FE-824E-04A193B2F38A}"/>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3 2" xfId="6672" xr:uid="{013DD5EB-65B2-476F-82E8-D2209C78A456}"/>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4 2" xfId="6673" xr:uid="{AF3F874D-BAA0-4129-BF2C-D7CE732DA6F7}"/>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3 2" xfId="6674" xr:uid="{0C70D6FA-DB15-4586-B4B1-541F90718FD0}"/>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53" xr:uid="{FF913358-962F-459A-8E24-0E070D8BF805}"/>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3 2" xfId="6675" xr:uid="{D32AEECD-A910-46A6-8FB4-CBC7E60737E0}"/>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4 2" xfId="6676" xr:uid="{2DD223E4-109C-4B0F-BAB6-F71281988A70}"/>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3 2" xfId="6677" xr:uid="{C93AE42E-80D0-490D-9A22-0627141F4891}"/>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3 2" xfId="6678" xr:uid="{CD8AF7C3-0C15-4477-9C18-AF871B3725F2}"/>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3 2" xfId="6679" xr:uid="{33901E9B-C345-4DE8-9887-A29AC879DE3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4 2" xfId="6680" xr:uid="{B525D175-51BD-474E-8CAB-3D74F645E65E}"/>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3 2" xfId="6681" xr:uid="{887C90B6-1829-4FDC-BEFA-C3A7E4259DBD}"/>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3 2" xfId="6682" xr:uid="{38F90D1A-4891-4736-9D49-0CBA4B83F42C}"/>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16" xfId="7275" xr:uid="{63A53AC3-5B31-4A98-A35C-11BC44522F49}"/>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2 3 2" xfId="6683" xr:uid="{9FBCB650-0D41-4425-9D1A-F3139E178C37}"/>
    <cellStyle name="Normal 7 2 2 2 2 2 2 4" xfId="6684" xr:uid="{553EECF5-DDE3-4F89-9676-53F3DF0BDE2E}"/>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2 4 2" xfId="6685" xr:uid="{0D888936-66E2-4817-A4CA-57748582205C}"/>
    <cellStyle name="Normal 7 2 2 2 2 2 5" xfId="6686" xr:uid="{3A8F0E29-B650-49DE-BACB-CDDC324B8BD2}"/>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3 2" xfId="6687" xr:uid="{970E0700-30DE-4C96-AF5E-B30C9F7AB86F}"/>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5 2" xfId="6688" xr:uid="{377B9B7C-F85E-4F1B-9A70-00EA2BBCA3A1}"/>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2 3 2" xfId="6689" xr:uid="{282801ED-AFF6-4AD8-99BF-72D14B427A6B}"/>
    <cellStyle name="Normal 7 2 2 2 3 2 2 4" xfId="6690" xr:uid="{3AFA0D11-C151-4B3C-ADCA-B99C2B609E90}"/>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2 4 2" xfId="6691" xr:uid="{44329D73-3913-4D48-8E97-F24D13B4A616}"/>
    <cellStyle name="Normal 7 2 2 2 3 2 5" xfId="6692" xr:uid="{E4D99F79-9251-4416-A97B-A987239E8C37}"/>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3 3 2" xfId="6693" xr:uid="{66468983-27E1-4960-A92E-28436648A0BA}"/>
    <cellStyle name="Normal 7 2 2 2 3 3 4" xfId="6694" xr:uid="{5CECCA39-4BD1-4040-8D89-870D4C2D3D29}"/>
    <cellStyle name="Normal 7 2 2 2 3 4" xfId="1923" xr:uid="{626796E5-76C8-4C3D-BA31-797D08216023}"/>
    <cellStyle name="Normal 7 2 2 2 3 4 2" xfId="4025" xr:uid="{7E999737-3B0C-4903-83D9-2679A2D93BC5}"/>
    <cellStyle name="Normal 7 2 2 2 3 5" xfId="1924" xr:uid="{22ABCAC6-D9BD-4669-903F-F4386841389C}"/>
    <cellStyle name="Normal 7 2 2 2 3 5 2" xfId="6695" xr:uid="{051FE587-C728-43D7-A894-A644534E850F}"/>
    <cellStyle name="Normal 7 2 2 2 3 6" xfId="6696" xr:uid="{331DBB09-A75E-482F-923B-03277656482F}"/>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2 3 2" xfId="6697" xr:uid="{231A1A97-CAA7-48D6-8644-2DEBA7500C91}"/>
    <cellStyle name="Normal 7 2 2 2 4 2 4" xfId="6698" xr:uid="{A0B88A3C-C7D0-4EF1-8222-4AB129F873A1}"/>
    <cellStyle name="Normal 7 2 2 2 4 3" xfId="1927" xr:uid="{2B088E34-373E-4F6D-BC53-E2D7342AE499}"/>
    <cellStyle name="Normal 7 2 2 2 4 3 2" xfId="4029" xr:uid="{F6F651A6-5936-464C-A33A-B3410BEEDF78}"/>
    <cellStyle name="Normal 7 2 2 2 4 4" xfId="1928" xr:uid="{02394F10-AD90-478B-9FD8-8AD04C191DB5}"/>
    <cellStyle name="Normal 7 2 2 2 4 4 2" xfId="6699" xr:uid="{469E689F-15EA-4727-91DC-2485DC2DDF13}"/>
    <cellStyle name="Normal 7 2 2 2 4 5" xfId="6700" xr:uid="{E76299A8-2794-497A-845D-94B2C492F566}"/>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3 2" xfId="6701" xr:uid="{B9966C86-F2AD-4D94-AF19-073F45A10558}"/>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7 2" xfId="6702" xr:uid="{AD1D4D5D-F8FF-4ECA-8B1F-4653F935BF41}"/>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2 3 2" xfId="6703" xr:uid="{A796EEF4-0DA2-44FD-BDCC-D8884B9AA2D1}"/>
    <cellStyle name="Normal 7 2 2 3 2 2 4" xfId="6704" xr:uid="{9EFFB8D6-6E59-4DC0-B818-56FB40A2BAE1}"/>
    <cellStyle name="Normal 7 2 2 3 2 3" xfId="1939" xr:uid="{3D638FC6-9B05-492E-82E1-32821A88882E}"/>
    <cellStyle name="Normal 7 2 2 3 2 3 2" xfId="4035" xr:uid="{E0C509F2-7F77-4F26-8982-0EC4431876A8}"/>
    <cellStyle name="Normal 7 2 2 3 2 4" xfId="1940" xr:uid="{2192E130-2275-47AE-BE3A-FB9D22912FFB}"/>
    <cellStyle name="Normal 7 2 2 3 2 4 2" xfId="6705" xr:uid="{7F284DE9-0700-429E-A261-C6CBAD740E0A}"/>
    <cellStyle name="Normal 7 2 2 3 2 5" xfId="6706" xr:uid="{F9474A45-6FB3-43C3-A05B-F4C6B0C3F701}"/>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3 2" xfId="6707" xr:uid="{C4F523C2-4D23-4C8D-A598-BAAC6ABCA1CC}"/>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5 2" xfId="6708" xr:uid="{91F68C93-FEF6-46A2-A755-1B6E2CA38B92}"/>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2 3 2" xfId="6709" xr:uid="{BD363D23-B131-49DD-BBDF-14A83525F56E}"/>
    <cellStyle name="Normal 7 2 2 4 2 2 4" xfId="6710" xr:uid="{4EF709C8-2CD2-4012-91AD-2C80ABA80AF2}"/>
    <cellStyle name="Normal 7 2 2 4 2 3" xfId="1951" xr:uid="{1E7344D7-53E6-4B15-9E75-2483A13736C5}"/>
    <cellStyle name="Normal 7 2 2 4 2 3 2" xfId="4041" xr:uid="{F1BEC284-D769-4070-89F0-0FE04A75EFD0}"/>
    <cellStyle name="Normal 7 2 2 4 2 4" xfId="1952" xr:uid="{8015BF33-1FEF-4860-9E27-73BC1AC3F67D}"/>
    <cellStyle name="Normal 7 2 2 4 2 4 2" xfId="6711" xr:uid="{93AA25BA-0024-4D08-A894-D667EE413DF2}"/>
    <cellStyle name="Normal 7 2 2 4 2 5" xfId="6712" xr:uid="{B7D004BF-08D2-42AC-9ABF-85B03878B33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3 3 2" xfId="6713" xr:uid="{41E5FE41-AF52-4A58-AB04-398E7487E08F}"/>
    <cellStyle name="Normal 7 2 2 4 3 4" xfId="6714" xr:uid="{ED41081C-02B1-4920-86A5-1A07E2D88542}"/>
    <cellStyle name="Normal 7 2 2 4 4" xfId="1954" xr:uid="{FB391651-8065-4F21-AD7B-69D80D0D4392}"/>
    <cellStyle name="Normal 7 2 2 4 4 2" xfId="4045" xr:uid="{1B23A7A9-65D5-422F-9494-FE1A8B23230F}"/>
    <cellStyle name="Normal 7 2 2 4 5" xfId="1955" xr:uid="{7E14A010-57F3-4D68-BAB4-2297B83AB01D}"/>
    <cellStyle name="Normal 7 2 2 4 5 2" xfId="6715" xr:uid="{FC3F58E0-8ABA-442A-9FFF-AB424AB0AE4B}"/>
    <cellStyle name="Normal 7 2 2 4 6" xfId="6716" xr:uid="{9DE9F444-3246-419D-949C-5E0C8818E065}"/>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2 3 2" xfId="6717" xr:uid="{26A50ECB-8D68-4015-872D-252A41D8AB74}"/>
    <cellStyle name="Normal 7 2 2 5 2 4" xfId="6718" xr:uid="{2BB0D02F-28CE-4379-AD37-812FFCCBE98F}"/>
    <cellStyle name="Normal 7 2 2 5 3" xfId="1958" xr:uid="{A5923250-9E1E-45A2-8ADB-94E438A8994C}"/>
    <cellStyle name="Normal 7 2 2 5 3 2" xfId="4049" xr:uid="{40B1C237-52B3-4263-B02F-DC884EE39B02}"/>
    <cellStyle name="Normal 7 2 2 5 4" xfId="1959" xr:uid="{FE28A06A-08D4-460A-A581-72FD407EF4AC}"/>
    <cellStyle name="Normal 7 2 2 5 4 2" xfId="6719" xr:uid="{7EB423F9-5425-468C-BAEA-C095E67F9742}"/>
    <cellStyle name="Normal 7 2 2 5 5" xfId="6720" xr:uid="{5D65823F-D931-4EB0-A928-98D3FFFB2D33}"/>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3 2" xfId="6721" xr:uid="{04154C3C-E2B1-4AFB-837A-B3AE7DD06DBE}"/>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8 2" xfId="6722" xr:uid="{D3F45067-268A-4423-A3D1-2093D428EF10}"/>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2 3 2" xfId="6723" xr:uid="{CACDCEF1-AA7D-4518-B1CD-2F03D54B8F6F}"/>
    <cellStyle name="Normal 7 2 3 2 2 2 4" xfId="6724" xr:uid="{939AF709-63ED-49B1-BAA4-49F7C6EB4897}"/>
    <cellStyle name="Normal 7 2 3 2 2 3" xfId="1971" xr:uid="{FF598B09-3787-414A-8185-09414655274C}"/>
    <cellStyle name="Normal 7 2 3 2 2 3 2" xfId="4055" xr:uid="{2DA72432-C2BC-40AB-A02A-2F436688674A}"/>
    <cellStyle name="Normal 7 2 3 2 2 4" xfId="1972" xr:uid="{B7B52216-219F-4EF6-8598-973E0163DAB0}"/>
    <cellStyle name="Normal 7 2 3 2 2 4 2" xfId="6725" xr:uid="{669FFFB0-880C-4AAF-9DC5-028AA7D8951E}"/>
    <cellStyle name="Normal 7 2 3 2 2 5" xfId="6726" xr:uid="{ABA4F597-F5A8-4943-972B-45511451F892}"/>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3 2" xfId="6727" xr:uid="{74F002CE-D2AB-4EC4-983C-EC0194FA9FB9}"/>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5 2" xfId="6728" xr:uid="{93E862B2-3CCD-4F19-8753-4C14D4E54E08}"/>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2 3 2" xfId="6729" xr:uid="{AB653A45-B8B1-4A50-9831-0B6E215E9F69}"/>
    <cellStyle name="Normal 7 2 3 3 2 2 4" xfId="6730" xr:uid="{1FB45B06-62F8-4463-B6C0-5A7CE64D409B}"/>
    <cellStyle name="Normal 7 2 3 3 2 3" xfId="1983" xr:uid="{17AB2159-393B-4EE8-9ABC-A0D90937C034}"/>
    <cellStyle name="Normal 7 2 3 3 2 3 2" xfId="4061" xr:uid="{6FAA350D-37C3-4245-9688-F45C4264A5C2}"/>
    <cellStyle name="Normal 7 2 3 3 2 4" xfId="1984" xr:uid="{A310DC27-DDD2-4A7A-AEEB-0DB755755BBC}"/>
    <cellStyle name="Normal 7 2 3 3 2 4 2" xfId="6731" xr:uid="{590F392D-C2CF-43FB-B1E8-A435DDDA0D46}"/>
    <cellStyle name="Normal 7 2 3 3 2 5" xfId="6732" xr:uid="{CF09908F-6B05-4F61-8130-74B60A661989}"/>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3 3 2" xfId="6733" xr:uid="{1D72B0FE-AF5C-424B-8905-9E8B77A6D848}"/>
    <cellStyle name="Normal 7 2 3 3 3 4" xfId="6734" xr:uid="{63065FF2-8A59-4CEF-A60E-907BDD8F7A4E}"/>
    <cellStyle name="Normal 7 2 3 3 4" xfId="1986" xr:uid="{32C2C1B6-3BAD-470A-8CF3-15117B0601C3}"/>
    <cellStyle name="Normal 7 2 3 3 4 2" xfId="4065" xr:uid="{59130F42-5B7F-4BD8-BFEA-CE3AFE6529A3}"/>
    <cellStyle name="Normal 7 2 3 3 5" xfId="1987" xr:uid="{D2658936-BCCC-4661-B795-2BD5C175376D}"/>
    <cellStyle name="Normal 7 2 3 3 5 2" xfId="6735" xr:uid="{FAABD944-C294-484F-BDBE-5F98A35A7F33}"/>
    <cellStyle name="Normal 7 2 3 3 6" xfId="6736" xr:uid="{9D1D6426-AD46-4ADF-8F70-0448FDB32E54}"/>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2 3 2" xfId="6737" xr:uid="{438A381C-FA31-46AA-86E9-4AAEF75DE647}"/>
    <cellStyle name="Normal 7 2 3 4 2 4" xfId="6738" xr:uid="{BF1EF5C5-3300-43AA-93A0-661E3712DA53}"/>
    <cellStyle name="Normal 7 2 3 4 3" xfId="1990" xr:uid="{A1317CA1-63D5-4F47-B41D-CF036F55768F}"/>
    <cellStyle name="Normal 7 2 3 4 3 2" xfId="4069" xr:uid="{C625CBEE-EC2A-4BDF-880F-B6A98808D583}"/>
    <cellStyle name="Normal 7 2 3 4 4" xfId="1991" xr:uid="{8BD49A71-5005-446C-B429-B7167CD3036D}"/>
    <cellStyle name="Normal 7 2 3 4 4 2" xfId="6739" xr:uid="{8A59FB29-73A4-416E-9FF3-B6521D2F6296}"/>
    <cellStyle name="Normal 7 2 3 4 5" xfId="6740" xr:uid="{567DB491-C295-44D4-8EBB-A951E4D7B18A}"/>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3 2" xfId="6741" xr:uid="{02D955A1-AE24-4294-98F1-52E66AAC4719}"/>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7 2" xfId="6742" xr:uid="{857F59A6-4D08-4314-8CCC-F8EEB2A818F7}"/>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3 2" xfId="6743" xr:uid="{5ECED2B3-7995-421E-BE93-82AB2A04E438}"/>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4 2" xfId="6744" xr:uid="{D3344C37-7A0C-4079-8846-857E67BC85E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3 2" xfId="6745" xr:uid="{754D534B-C9B1-473A-847A-02D325B67EBF}"/>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5 2" xfId="6746" xr:uid="{F56D885F-111E-4824-859F-346DCAA66A6C}"/>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2 3 2" xfId="6747" xr:uid="{06B0FB79-5F91-42E0-A70E-F3787D800C10}"/>
    <cellStyle name="Normal 7 2 5 2 2 4" xfId="6748" xr:uid="{F3920A1B-D25E-424D-BACD-B5094F66877F}"/>
    <cellStyle name="Normal 7 2 5 2 3" xfId="2022" xr:uid="{B10E24F8-74F9-45D3-A3A2-F5AE1B5343DC}"/>
    <cellStyle name="Normal 7 2 5 2 3 2" xfId="4078" xr:uid="{20DE82C0-078F-4CBD-AE2F-F1D3F74D2DD1}"/>
    <cellStyle name="Normal 7 2 5 2 4" xfId="2023" xr:uid="{03AA4B68-8714-4D4A-AC4A-0F09160F27DB}"/>
    <cellStyle name="Normal 7 2 5 2 4 2" xfId="6749" xr:uid="{031B5C46-B0D2-416C-9C93-58F92583FC27}"/>
    <cellStyle name="Normal 7 2 5 2 5" xfId="6750" xr:uid="{80A68E43-4E32-404A-AEA9-D9DB53F86BB2}"/>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3 2" xfId="6751" xr:uid="{ADD7F62E-B2AD-4983-A3A9-6AD3A2910546}"/>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5 2" xfId="6752" xr:uid="{4E506102-4694-4B8C-AF96-1704F9956679}"/>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3 2" xfId="6753" xr:uid="{8B2379DC-C360-4873-878E-3FDB89740BB4}"/>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4 2" xfId="6754" xr:uid="{935CC25A-32EF-4CC8-B0FD-39A7EBAF0DC1}"/>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3 2" xfId="6755" xr:uid="{7A170D6E-ACD1-488A-8553-B13DE0BFA381}"/>
    <cellStyle name="Normal 7 2 7 4" xfId="2042" xr:uid="{83892F64-5EB8-4146-BD50-D9297065C275}"/>
    <cellStyle name="Normal 7 2 7 4 2" xfId="4793" xr:uid="{AB88DB94-5A7D-4E92-B943-B99011F67190}"/>
    <cellStyle name="Normal 7 2 7 4 3" xfId="4854" xr:uid="{EDFE94EB-4A73-4255-9EA3-5570C1ECACB9}"/>
    <cellStyle name="Normal 7 2 7 4 4" xfId="4822" xr:uid="{B7B6E86E-CF7E-4614-BA9E-995FD1B4A843}"/>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2 9 2" xfId="6756" xr:uid="{D029B54B-96F9-4ABD-8D53-1D5B0783FB64}"/>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3 2" xfId="6757" xr:uid="{C3559161-7F0C-4A58-A101-DF203E58EC47}"/>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4 2" xfId="6758" xr:uid="{2B320F9B-BDB5-4AE9-A5E1-971BA69F273C}"/>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3 2" xfId="6759" xr:uid="{7032F71C-8242-4E0F-A86D-C08518776720}"/>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2 3 2" xfId="6760" xr:uid="{89DB9F2F-3A97-428B-94A2-16F9A5CDAEE7}"/>
    <cellStyle name="Normal 7 3 2 3 2 2 4" xfId="6761" xr:uid="{5037EE54-3A99-432C-8F07-2F37F0024714}"/>
    <cellStyle name="Normal 7 3 2 3 2 3" xfId="2087" xr:uid="{7C8CCA45-C68C-4034-B5EC-C2534B6F7DB7}"/>
    <cellStyle name="Normal 7 3 2 3 2 3 2" xfId="4088" xr:uid="{BC0F6DAD-218B-4064-9B2B-165BCF13B9AE}"/>
    <cellStyle name="Normal 7 3 2 3 2 4" xfId="2088" xr:uid="{0F6866C7-C208-49F3-9CFE-5622B16C40F2}"/>
    <cellStyle name="Normal 7 3 2 3 2 4 2" xfId="6762" xr:uid="{C50873B8-B7C7-4923-B502-307E34B71414}"/>
    <cellStyle name="Normal 7 3 2 3 2 5" xfId="6763" xr:uid="{5AC0B334-990F-451A-A24C-89E63C57944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3 2" xfId="6764" xr:uid="{629F29F0-9EFB-439F-AF6C-0153F9B90EA8}"/>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5 2" xfId="6765" xr:uid="{1565EBD0-92E6-4B15-9BD6-93E75CB289EF}"/>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3 2" xfId="6766" xr:uid="{9D7D3156-F34F-4411-AFA4-956D2C5ADF1A}"/>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4 2" xfId="6767" xr:uid="{88713181-A35B-44FF-8B40-E26AD40498BF}"/>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3 2" xfId="6768" xr:uid="{505843A5-0726-4DD9-847B-3319E9871608}"/>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7 2" xfId="6769" xr:uid="{DBAD2664-C978-4F99-AA44-285555013930}"/>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37" xr:uid="{DE1ABD0B-E0D4-4F52-9BD0-EF9CFACE0263}"/>
    <cellStyle name="Normal 7 3 3 2 2 2 3" xfId="4738" xr:uid="{33219EB6-13FF-4627-9799-6DB9D2A49DE3}"/>
    <cellStyle name="Normal 7 3 3 2 2 3" xfId="2119" xr:uid="{59EE3DA1-DB0B-4770-AA07-504ACC639355}"/>
    <cellStyle name="Normal 7 3 3 2 2 3 2" xfId="4739" xr:uid="{579401AB-F757-44A1-943D-EB0A3A91AD6F}"/>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40" xr:uid="{7E5A31FE-375F-4D88-BE6E-8101688A6CA8}"/>
    <cellStyle name="Normal 7 3 3 2 3 3" xfId="2123" xr:uid="{8BA5261E-569D-49BE-89DD-562D6FBA77FA}"/>
    <cellStyle name="Normal 7 3 3 2 3 4" xfId="2124" xr:uid="{6BD07A24-FC51-4606-8F5E-A0DE4A254F35}"/>
    <cellStyle name="Normal 7 3 3 2 4" xfId="2125" xr:uid="{BA0F5F31-4A61-4B98-B603-DE9AC5B89C49}"/>
    <cellStyle name="Normal 7 3 3 2 4 2" xfId="4741" xr:uid="{66DA8FD3-823A-4153-9565-DB2776AA2A29}"/>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42" xr:uid="{79333A26-0312-4C83-8950-1356A84DBCE2}"/>
    <cellStyle name="Normal 7 3 3 3 2 3" xfId="2131" xr:uid="{CEFF65FE-1D46-48DD-B7EC-07A68A665CF4}"/>
    <cellStyle name="Normal 7 3 3 3 2 4" xfId="2132" xr:uid="{0A9F0429-60CB-49E9-8011-EC3D5B851C09}"/>
    <cellStyle name="Normal 7 3 3 3 3" xfId="2133" xr:uid="{BA14379C-3141-49B5-8B94-0F50BB76AF4B}"/>
    <cellStyle name="Normal 7 3 3 3 3 2" xfId="4743" xr:uid="{6BE9E926-D533-4DDE-9150-DEB614686BD3}"/>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44" xr:uid="{799E97BA-9AC6-4277-85ED-BC9BD1DD0715}"/>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3 2" xfId="6770" xr:uid="{987D9A85-6359-4DA4-A76F-45F1FCB187AC}"/>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4 2" xfId="6771" xr:uid="{DD65A340-89FC-41DF-BD9D-EA0B4991D6FE}"/>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3 2" xfId="6772" xr:uid="{38874610-C1D6-4E86-B569-D090761DCD6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5 2" xfId="6773" xr:uid="{1C57550F-5C88-48AD-B7F3-E154C55D89F7}"/>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3 2" xfId="6774" xr:uid="{8A22F58A-4B8E-4041-83B6-B8905FC6D74F}"/>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4 2" xfId="6775" xr:uid="{7FF6574B-3F0C-4B30-B773-ABFF2C62E704}"/>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3 2" xfId="6776" xr:uid="{06E2C4A8-FF2B-4B32-A3EB-3BAB322871A9}"/>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3 2" xfId="6777" xr:uid="{518661B8-AD97-44DB-99D2-F555F990929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4 2" xfId="6778" xr:uid="{8C35FCD1-B2FA-4347-8588-98655CB4F49C}"/>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3 2" xfId="6779" xr:uid="{8CAB4654-F2ED-4104-96D2-262453D4DAF1}"/>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3 2" xfId="6780" xr:uid="{1B8701B8-DA7D-4ED8-818D-0CDABC460B6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3 2" xfId="6781" xr:uid="{2935C31D-0556-400C-9455-931085780E67}"/>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4 2" xfId="6782" xr:uid="{857F1582-E23D-4D05-8865-F45928A13E4D}"/>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3 2" xfId="6783" xr:uid="{5CD5177A-08C8-4B6C-9CF8-AE9DDDD4C330}"/>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3 2" xfId="6784" xr:uid="{49279CDD-5F4E-4CF9-941C-EBF609D4FFEE}"/>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55" xr:uid="{8467F500-AB5D-4017-908F-C42EBD746ECD}"/>
    <cellStyle name="Normal 7 9 2 3" xfId="2475" xr:uid="{44AC2D5D-15E7-4B2A-9537-59F2C344EE1B}"/>
    <cellStyle name="Normal 7 9 2 4" xfId="2476" xr:uid="{B3894D3C-1D8E-46B7-B156-48246220C3E8}"/>
    <cellStyle name="Normal 7 9 3" xfId="2477" xr:uid="{C2173BBD-3813-4F4E-A72B-9C9D64F6AACF}"/>
    <cellStyle name="Normal 7 9 3 2" xfId="5508" xr:uid="{BEB120B2-0926-46AE-98D2-D884EFF875B7}"/>
    <cellStyle name="Normal 7 9 4" xfId="2478" xr:uid="{E54CEC28-D8CE-4A63-B422-E849457E4CFD}"/>
    <cellStyle name="Normal 7 9 4 2" xfId="4792" xr:uid="{9A22A075-644A-458A-9C62-111E90574BDF}"/>
    <cellStyle name="Normal 7 9 4 3" xfId="4856" xr:uid="{EF4AABFB-92F0-4AE0-B9A9-450AFECE8F32}"/>
    <cellStyle name="Normal 7 9 4 4" xfId="4821" xr:uid="{7765E8C5-1D2D-4783-8FFF-B8031ECD6CAC}"/>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16" xfId="7274" xr:uid="{52462582-1AC0-4217-8742-1E67CC0C7714}"/>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2 3 2" xfId="6785" xr:uid="{A146279B-CAEB-405E-9E03-2C11DC6BA716}"/>
    <cellStyle name="Normal 8 2 2 2 2 2 2 4" xfId="6786" xr:uid="{6D13B421-5D99-45FF-9BB4-3EFFA0EFD267}"/>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2 4 2" xfId="6787" xr:uid="{4E2E24D1-DC8C-4D24-8983-27D6CE11A7CD}"/>
    <cellStyle name="Normal 8 2 2 2 2 2 5" xfId="6788" xr:uid="{1CC98580-5492-43E7-825F-92F3AD63B679}"/>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3 2" xfId="6789" xr:uid="{FB7640CB-E242-4654-BCF7-A0A5511AE234}"/>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5 2" xfId="6790" xr:uid="{5F64BA51-554E-42E6-8B82-0E97FCFCA60E}"/>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2 3 2" xfId="6791" xr:uid="{BA9F968A-550D-4645-B5BB-374D2654AD72}"/>
    <cellStyle name="Normal 8 2 2 2 3 2 2 4" xfId="6792" xr:uid="{4162C56E-C4C2-41E5-B656-DEFEA0838A70}"/>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2 4 2" xfId="6793" xr:uid="{59E1360D-8A71-45D4-8376-473FACC647D6}"/>
    <cellStyle name="Normal 8 2 2 2 3 2 5" xfId="6794" xr:uid="{9D1997D9-CF6F-4ADC-AAE6-021C431F96FC}"/>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3 3 2" xfId="6795" xr:uid="{9B6FBE4F-9EE9-4C6E-A7F3-8DB5392AEBCB}"/>
    <cellStyle name="Normal 8 2 2 2 3 3 4" xfId="6796" xr:uid="{66D2C5F3-4360-464B-BB61-45AA48AFA8F5}"/>
    <cellStyle name="Normal 8 2 2 2 3 4" xfId="2515" xr:uid="{4440A5EF-958B-40A7-8C70-04C325ECFB67}"/>
    <cellStyle name="Normal 8 2 2 2 3 4 2" xfId="4114" xr:uid="{37FB36C4-6040-4480-B2E4-F0850F0DB874}"/>
    <cellStyle name="Normal 8 2 2 2 3 5" xfId="2516" xr:uid="{86B3FB6B-06CA-4C83-A649-9C30633EDEBA}"/>
    <cellStyle name="Normal 8 2 2 2 3 5 2" xfId="6797" xr:uid="{473C6F9F-03CB-49A9-8552-5F709C0EEE84}"/>
    <cellStyle name="Normal 8 2 2 2 3 6" xfId="6798" xr:uid="{509A0110-925F-41CF-B855-1467E5DA7FD2}"/>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2 3 2" xfId="6799" xr:uid="{4D49BCE0-9867-4C39-B88D-F168E67D4D33}"/>
    <cellStyle name="Normal 8 2 2 2 4 2 4" xfId="6800" xr:uid="{807B7A58-77B6-4033-89BC-6E8E8146E43E}"/>
    <cellStyle name="Normal 8 2 2 2 4 3" xfId="2519" xr:uid="{C58E9C83-3D51-45BF-8EF8-14281B74B8BA}"/>
    <cellStyle name="Normal 8 2 2 2 4 3 2" xfId="4118" xr:uid="{A4BAE018-4E88-4017-9DD1-52D0C5D98DE4}"/>
    <cellStyle name="Normal 8 2 2 2 4 4" xfId="2520" xr:uid="{696CBA30-DA9B-441D-9E1D-35A2546D9359}"/>
    <cellStyle name="Normal 8 2 2 2 4 4 2" xfId="6801" xr:uid="{B51D15FE-24AD-43FC-BF88-6C42D0E42655}"/>
    <cellStyle name="Normal 8 2 2 2 4 5" xfId="6802" xr:uid="{D4DEEE64-691E-43EB-B120-A0CF39B918AB}"/>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3 2" xfId="6803" xr:uid="{DFFB6378-F2D3-47BD-A65D-F51E5E1216FB}"/>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7 2" xfId="6804" xr:uid="{96793591-B869-444D-9365-059DEBDD80D3}"/>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2 3 2" xfId="6805" xr:uid="{82F568EB-55DE-4381-804E-C9BE441FE34F}"/>
    <cellStyle name="Normal 8 2 2 3 2 2 4" xfId="6806" xr:uid="{236DFC13-83FE-4748-927E-762E77A8203D}"/>
    <cellStyle name="Normal 8 2 2 3 2 3" xfId="2531" xr:uid="{3D921FBC-C547-448C-B5D0-830B53A9DC5B}"/>
    <cellStyle name="Normal 8 2 2 3 2 3 2" xfId="4124" xr:uid="{C6E55B17-F766-4F7D-8BC1-F72F48CDA06B}"/>
    <cellStyle name="Normal 8 2 2 3 2 4" xfId="2532" xr:uid="{08C2D511-C340-46BA-89D5-FCDF8521443C}"/>
    <cellStyle name="Normal 8 2 2 3 2 4 2" xfId="6807" xr:uid="{59D28469-60BF-4BE4-89AE-24C725FF6046}"/>
    <cellStyle name="Normal 8 2 2 3 2 5" xfId="6808" xr:uid="{F5690861-6436-4E38-8D03-F03E9CD6FD02}"/>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3 2" xfId="6809" xr:uid="{5803C379-1A46-4B27-8DCB-676B9C80132A}"/>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5 2" xfId="6810" xr:uid="{B897D6F0-0253-4DB4-A801-26A46CA6EA5C}"/>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2 3 2" xfId="6811" xr:uid="{B4A7BFD7-2628-4370-B606-75BCA196A18A}"/>
    <cellStyle name="Normal 8 2 2 4 2 2 4" xfId="6812" xr:uid="{BE5C26DC-930D-4ACB-B1CF-516E8F8B3283}"/>
    <cellStyle name="Normal 8 2 2 4 2 3" xfId="2543" xr:uid="{2536E95D-4FD5-46E2-98BC-817E53A2289C}"/>
    <cellStyle name="Normal 8 2 2 4 2 3 2" xfId="4130" xr:uid="{351FCD6F-DCFF-4998-96A4-FC4ADFE6E7B9}"/>
    <cellStyle name="Normal 8 2 2 4 2 4" xfId="2544" xr:uid="{5D8EB69B-CF41-4DC4-85B2-41E110BF558C}"/>
    <cellStyle name="Normal 8 2 2 4 2 4 2" xfId="6813" xr:uid="{7C34B07B-BBC3-4BAA-AB5B-CE3724FE6252}"/>
    <cellStyle name="Normal 8 2 2 4 2 5" xfId="6814" xr:uid="{844C6FF7-2423-412E-B5C8-A177C21592BE}"/>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3 3 2" xfId="6815" xr:uid="{CDBF9A85-3061-4B66-B5ED-808C59C8FE23}"/>
    <cellStyle name="Normal 8 2 2 4 3 4" xfId="6816" xr:uid="{4E15972C-AF25-48B5-9F9A-D0DDB8D8BEC0}"/>
    <cellStyle name="Normal 8 2 2 4 4" xfId="2546" xr:uid="{35E8498E-13DB-44A8-8DA4-78E5D70C66CB}"/>
    <cellStyle name="Normal 8 2 2 4 4 2" xfId="4134" xr:uid="{0C4D24B4-8715-4BE3-A333-22FCAB3D0261}"/>
    <cellStyle name="Normal 8 2 2 4 5" xfId="2547" xr:uid="{0AAF00BB-11DF-417F-B0DD-85000E3FF44A}"/>
    <cellStyle name="Normal 8 2 2 4 5 2" xfId="6817" xr:uid="{B95894EC-40C8-4D39-BACC-E342729791E4}"/>
    <cellStyle name="Normal 8 2 2 4 6" xfId="6818" xr:uid="{E7AD5B23-2B19-4BEB-ADAD-123DF08A6366}"/>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2 3 2" xfId="6819" xr:uid="{F9FE9227-81E5-4FB5-A7B5-AAFD9ABBCF66}"/>
    <cellStyle name="Normal 8 2 2 5 2 4" xfId="6820" xr:uid="{939E92D7-7849-4F20-8783-EC08DDB14DDC}"/>
    <cellStyle name="Normal 8 2 2 5 3" xfId="2550" xr:uid="{16C7C427-7BF1-435A-A480-580895206EDE}"/>
    <cellStyle name="Normal 8 2 2 5 3 2" xfId="4138" xr:uid="{438AB419-A079-4205-9DC8-913AA3048381}"/>
    <cellStyle name="Normal 8 2 2 5 4" xfId="2551" xr:uid="{490FB896-AB53-421E-B01D-3FFF1ED208FC}"/>
    <cellStyle name="Normal 8 2 2 5 4 2" xfId="6821" xr:uid="{E8BE1CCE-33FE-4E74-B5A4-65927220D22B}"/>
    <cellStyle name="Normal 8 2 2 5 5" xfId="6822" xr:uid="{6D81F76F-3369-403D-956A-3FCC620DDFE8}"/>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3 2" xfId="6823" xr:uid="{7908D0AE-8B57-42AA-BC58-D812AA54C3DF}"/>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8 2" xfId="6824" xr:uid="{3050577D-855C-446D-AFD2-9B14F747A352}"/>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2 3 2" xfId="6825" xr:uid="{5688A8C5-5582-4075-8B23-FBB7D6927141}"/>
    <cellStyle name="Normal 8 2 3 2 2 2 4" xfId="6826" xr:uid="{13913EC6-C2A8-41AA-97A3-DD1CA4A12C49}"/>
    <cellStyle name="Normal 8 2 3 2 2 3" xfId="2563" xr:uid="{B9F838CC-174D-4100-862E-E2F9E6EADD0B}"/>
    <cellStyle name="Normal 8 2 3 2 2 3 2" xfId="4144" xr:uid="{9D8108AD-5DBB-4F67-9FBB-FC4C855898DE}"/>
    <cellStyle name="Normal 8 2 3 2 2 4" xfId="2564" xr:uid="{50815683-3FAF-410F-97C9-6558932F8948}"/>
    <cellStyle name="Normal 8 2 3 2 2 4 2" xfId="6827" xr:uid="{68603251-CE84-4C9C-9ADD-7C904960286A}"/>
    <cellStyle name="Normal 8 2 3 2 2 5" xfId="6828" xr:uid="{7D366F2F-86E6-4150-A2A7-44D7295DCD8C}"/>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3 2" xfId="6829" xr:uid="{3DD50376-B318-4EDC-8E77-2482E5389782}"/>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5 2" xfId="6830" xr:uid="{92726E8B-1966-4533-B85D-ABE404720730}"/>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2 3 2" xfId="6831" xr:uid="{44C218FB-CD96-48D9-8E1E-41843F59D824}"/>
    <cellStyle name="Normal 8 2 3 3 2 2 4" xfId="6832" xr:uid="{001151C4-22BC-48D9-8033-75A45503068A}"/>
    <cellStyle name="Normal 8 2 3 3 2 3" xfId="2575" xr:uid="{B629C06A-32AF-46BA-AEDD-444BF3EF15F4}"/>
    <cellStyle name="Normal 8 2 3 3 2 3 2" xfId="4150" xr:uid="{19845B62-0EA3-4232-98DF-BFD2A6A96A87}"/>
    <cellStyle name="Normal 8 2 3 3 2 4" xfId="2576" xr:uid="{9153108A-F0BD-4B23-9B05-1C21D4BB1088}"/>
    <cellStyle name="Normal 8 2 3 3 2 4 2" xfId="6833" xr:uid="{7C80EAEE-9BC5-4F23-BCFF-D044F2C4804A}"/>
    <cellStyle name="Normal 8 2 3 3 2 5" xfId="6834" xr:uid="{65D08831-30D2-4CBC-A239-592197E42564}"/>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3 3 2" xfId="6835" xr:uid="{63CBBA20-FDD8-49E1-B0F6-238A45F09549}"/>
    <cellStyle name="Normal 8 2 3 3 3 4" xfId="6836" xr:uid="{C41FE65E-D0DD-48E0-8274-F6FBBD8D71D7}"/>
    <cellStyle name="Normal 8 2 3 3 4" xfId="2578" xr:uid="{201CDECC-0F79-42B3-BA5D-1FF767776EAE}"/>
    <cellStyle name="Normal 8 2 3 3 4 2" xfId="4154" xr:uid="{F0764594-0912-40FE-A687-EE667D5C66D4}"/>
    <cellStyle name="Normal 8 2 3 3 5" xfId="2579" xr:uid="{0A9F30B0-8B87-49B4-9A4A-D6B3D3E622CA}"/>
    <cellStyle name="Normal 8 2 3 3 5 2" xfId="6837" xr:uid="{20FED93E-26D3-43A8-8374-59E4124AE480}"/>
    <cellStyle name="Normal 8 2 3 3 6" xfId="6838" xr:uid="{EFBD4415-7D4E-44CA-9315-19D681408B9C}"/>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2 3 2" xfId="6839" xr:uid="{86EE9C54-2830-487B-820F-ADAB2E22C34E}"/>
    <cellStyle name="Normal 8 2 3 4 2 4" xfId="6840" xr:uid="{FCC9B2C4-546A-4BA5-9F8C-0614E4DB6BEE}"/>
    <cellStyle name="Normal 8 2 3 4 3" xfId="2582" xr:uid="{D43872AD-3A6A-40F6-A289-4F6A6782E267}"/>
    <cellStyle name="Normal 8 2 3 4 3 2" xfId="4158" xr:uid="{24068D43-267F-405F-8012-3A266CD0A538}"/>
    <cellStyle name="Normal 8 2 3 4 4" xfId="2583" xr:uid="{65593F32-7F6C-4F57-8134-D85745AAF1B3}"/>
    <cellStyle name="Normal 8 2 3 4 4 2" xfId="6841" xr:uid="{DC711248-FF3E-4524-BC1F-D656AF546354}"/>
    <cellStyle name="Normal 8 2 3 4 5" xfId="6842" xr:uid="{6E408170-445E-45BD-9D5C-CF5AD9A18B92}"/>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3 2" xfId="6843" xr:uid="{FF702041-C240-4790-B1F7-B7B73A06EB44}"/>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7 2" xfId="6844" xr:uid="{F62128F0-D112-4EB4-8331-485F8BE4736B}"/>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3 2" xfId="6845" xr:uid="{131E03F7-FD31-4017-98E2-968C795856C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4 2" xfId="6846" xr:uid="{9CAF8D99-56DB-4EDB-BDA3-33A9E03D8D50}"/>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3 2" xfId="6847" xr:uid="{28B8FACB-BB77-4700-92C3-BEE9E61B8933}"/>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5 2" xfId="6848" xr:uid="{7B6C631D-BDB4-4477-8FC2-23CBAD7B85F5}"/>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2 3 2" xfId="6849" xr:uid="{0AC0F9A3-0C66-4D7B-951A-9D7C97CCC25D}"/>
    <cellStyle name="Normal 8 2 5 2 2 4" xfId="6850" xr:uid="{D088CD2A-7D4C-4948-8D0F-38AEB4ADB284}"/>
    <cellStyle name="Normal 8 2 5 2 3" xfId="2614" xr:uid="{6AD25A2B-33C1-415C-BBF9-9E825B2F987B}"/>
    <cellStyle name="Normal 8 2 5 2 3 2" xfId="4167" xr:uid="{2F3D5B85-5277-408A-A2BC-668129D87055}"/>
    <cellStyle name="Normal 8 2 5 2 4" xfId="2615" xr:uid="{097C4F6C-E4DF-4ABC-B1A3-77336B5A6F32}"/>
    <cellStyle name="Normal 8 2 5 2 4 2" xfId="6851" xr:uid="{FE9DC9E4-D6F9-4A8D-AE63-42CCE309B50D}"/>
    <cellStyle name="Normal 8 2 5 2 5" xfId="6852" xr:uid="{C326E48E-B723-490A-A96E-01E9A216A0A5}"/>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3 2" xfId="6853" xr:uid="{1D75AC9E-9B79-4506-8012-E4C3361EE63B}"/>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5 2" xfId="6854" xr:uid="{C36137AA-853F-4D63-80F3-97A5A5D81AB0}"/>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3 2" xfId="6855" xr:uid="{EDB7DBB7-D2AD-4B35-94C9-CFE18642B7E2}"/>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4 2" xfId="6856" xr:uid="{5EDF2B80-DC6D-4530-88E3-2F335006FEF8}"/>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3 2" xfId="6857" xr:uid="{82F2BBE3-E5C4-4DAC-B46D-808130770A9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2 9 2" xfId="6858" xr:uid="{F87E5D2B-776E-493C-A06E-3A2BAA0B8709}"/>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3 2" xfId="6859" xr:uid="{BD73C2AC-34A4-412F-9806-E4B69C21AADA}"/>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4 2" xfId="6860" xr:uid="{678AAC2A-C61E-4E9C-A79D-B172C18270B9}"/>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3 2" xfId="6861" xr:uid="{E8FC4E03-EA14-4A72-9336-462098FCE973}"/>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2 3 2" xfId="6862" xr:uid="{D8B41309-AE40-456A-B6BE-015029CF5843}"/>
    <cellStyle name="Normal 8 3 2 3 2 2 4" xfId="6863" xr:uid="{558C6F92-1F23-43AF-BA6E-07E5F7C7EA63}"/>
    <cellStyle name="Normal 8 3 2 3 2 3" xfId="2679" xr:uid="{0F5A1393-81B4-40E0-843B-196E87FD06AF}"/>
    <cellStyle name="Normal 8 3 2 3 2 3 2" xfId="4177" xr:uid="{D6950560-C6E8-4302-9AEA-3C013745E998}"/>
    <cellStyle name="Normal 8 3 2 3 2 4" xfId="2680" xr:uid="{F2842660-A4F3-42B3-817A-AFF7F7FE1B65}"/>
    <cellStyle name="Normal 8 3 2 3 2 4 2" xfId="6864" xr:uid="{4C151286-D960-4CDD-BD57-C0B7BF5D8B06}"/>
    <cellStyle name="Normal 8 3 2 3 2 5" xfId="6865" xr:uid="{92E3342F-49BA-47FA-A7EF-7C7E6F0A0547}"/>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3 2" xfId="6866" xr:uid="{6D50C81D-F141-45AB-954D-041175DAA7D3}"/>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5 2" xfId="6867" xr:uid="{7185C0B9-A438-4EF6-8EE6-9661A1BD2172}"/>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3 2" xfId="6868" xr:uid="{8F6AAB91-C4BA-4A43-8468-FD742C5B3FAB}"/>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4 2" xfId="6869" xr:uid="{4317C75E-769B-4083-B693-5C413216E0B0}"/>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3 2" xfId="6870" xr:uid="{45A53204-18A8-46CE-8204-38ADFFE875DC}"/>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7 2" xfId="6871" xr:uid="{583676F5-AC1F-400C-A037-38BB9EF37320}"/>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45" xr:uid="{49EAEA86-0E0F-4C2F-8E3F-E9F81663068D}"/>
    <cellStyle name="Normal 8 3 3 2 2 2 3" xfId="4746" xr:uid="{A50DA402-5799-48CB-B899-7ACEC49B29B8}"/>
    <cellStyle name="Normal 8 3 3 2 2 3" xfId="2711" xr:uid="{61611B3B-040E-4461-B4C8-0DDB13582815}"/>
    <cellStyle name="Normal 8 3 3 2 2 3 2" xfId="4747" xr:uid="{69ECEEFB-4FC9-40F7-86DE-49892A2FB8C3}"/>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48" xr:uid="{B0453E42-C7BE-4D8F-8021-D0EA2A874C90}"/>
    <cellStyle name="Normal 8 3 3 2 3 3" xfId="2715" xr:uid="{C6860858-1FB1-47EC-8CF3-B25CEB3AE2AA}"/>
    <cellStyle name="Normal 8 3 3 2 3 4" xfId="2716" xr:uid="{BF968B0D-D46F-43B0-8D98-90DB7DFC0307}"/>
    <cellStyle name="Normal 8 3 3 2 4" xfId="2717" xr:uid="{88CB77D2-5156-4171-BBFE-624C8F588E85}"/>
    <cellStyle name="Normal 8 3 3 2 4 2" xfId="4749" xr:uid="{E71F6A3B-75E0-4995-A3C9-A785FFAFBB37}"/>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0" xr:uid="{7AC7896C-A760-481D-8F35-96DB5DA5A993}"/>
    <cellStyle name="Normal 8 3 3 3 2 3" xfId="2723" xr:uid="{788DBDF4-A2D3-4EBE-9E18-E51F26E1841A}"/>
    <cellStyle name="Normal 8 3 3 3 2 4" xfId="2724" xr:uid="{A00126DC-A212-4951-B404-37A314DEAA4E}"/>
    <cellStyle name="Normal 8 3 3 3 3" xfId="2725" xr:uid="{55541F13-F630-4658-B36B-766D447C41D9}"/>
    <cellStyle name="Normal 8 3 3 3 3 2" xfId="4751" xr:uid="{CBA8B17D-4B18-4F77-908F-D7CE6BC0B49E}"/>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52" xr:uid="{B5B19E19-66E7-408B-B134-A1887991DE1C}"/>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3 2" xfId="6872" xr:uid="{75543450-A126-4104-9F2E-BE9D60F5EF2A}"/>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4 2" xfId="6873" xr:uid="{A707256C-0FCA-4FE9-9842-73D159D64C6B}"/>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3 2" xfId="6874" xr:uid="{EBF4CE5C-8343-41FA-8B13-738C934D9F71}"/>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5 2" xfId="6875" xr:uid="{93B040E2-0E7F-4BB6-90FB-9174045EF686}"/>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3 2" xfId="6876" xr:uid="{9E870C8B-7AB8-43B0-98F2-1FF3FF60D302}"/>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4 2" xfId="6877" xr:uid="{96B94478-71B9-477C-AD97-40CEEE1D396C}"/>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3 2" xfId="6878" xr:uid="{30803BA5-ABCB-441B-9893-F4E1B1EFDBC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3 2" xfId="6879" xr:uid="{0968CA7B-FF33-4A8E-AA28-7FFEFBBB9084}"/>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4 2" xfId="6880" xr:uid="{C276FC2B-D4BB-4699-91CF-4FF287E12123}"/>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3 2" xfId="6881" xr:uid="{BF1D658C-86F1-4B6D-85D9-8EB7F1C91EDA}"/>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3 2" xfId="6882" xr:uid="{61E677A4-3D38-4287-A799-B2E5EFF109B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3 2" xfId="6883" xr:uid="{841D21B0-551B-4117-A7F3-C2F832382B4C}"/>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4 2" xfId="6884" xr:uid="{63F60824-A7E3-43F6-B3E4-9A99549AE23E}"/>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3 2" xfId="6885" xr:uid="{EA3C2480-EC84-4512-914B-A2575A499D03}"/>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3 2" xfId="6886" xr:uid="{BC100EFC-D21F-4739-B4ED-6A665D0F0B9A}"/>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57" xr:uid="{E7119F2D-EFFF-468F-940D-7719EF370AD9}"/>
    <cellStyle name="Normal 8 9 2 3" xfId="3067" xr:uid="{BC8914A7-3B34-4068-843B-EC6377966C11}"/>
    <cellStyle name="Normal 8 9 2 4" xfId="3068" xr:uid="{41ECE659-93DA-4486-B74B-E987284CAE34}"/>
    <cellStyle name="Normal 8 9 3" xfId="3069" xr:uid="{EC5B6741-D430-41DE-B933-B1D0C5234098}"/>
    <cellStyle name="Normal 8 9 3 2" xfId="5509" xr:uid="{FE498CE6-4CF4-44C6-B6D3-82503A6F82E2}"/>
    <cellStyle name="Normal 8 9 4" xfId="3070" xr:uid="{536FF2B0-038F-4AE5-9FE7-52C6BA46A005}"/>
    <cellStyle name="Normal 8 9 4 2" xfId="4794" xr:uid="{E4D5B37D-F6C0-4207-8FB8-7038399C0374}"/>
    <cellStyle name="Normal 8 9 4 3" xfId="4858" xr:uid="{24D85138-19D3-4BCF-AF8D-B364F300B073}"/>
    <cellStyle name="Normal 8 9 4 4" xfId="4823" xr:uid="{DAEF9EA0-0D39-43C0-AAC6-244FEE9289A7}"/>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17" xfId="7273" xr:uid="{927AE21C-A8A8-433D-A194-5364F5064601}"/>
    <cellStyle name="Normal 9 2" xfId="78" xr:uid="{5627808E-AB88-45E0-B558-D45AF57885FC}"/>
    <cellStyle name="Normal 9 2 2" xfId="3733" xr:uid="{EAA3B93C-51BF-41B5-A9F2-FFD7FC287047}"/>
    <cellStyle name="Normal 9 2 2 2" xfId="4556" xr:uid="{9C484DE9-84A9-4D1D-9442-DA343EE125C1}"/>
    <cellStyle name="Normal 9 2 2 2 2" xfId="5901" xr:uid="{43E7556E-96A2-4487-B200-AE4C18BA4E0A}"/>
    <cellStyle name="Normal 9 2 2 3" xfId="5735" xr:uid="{764BDDD5-8402-4277-AE5F-EEEE9F9BC2A4}"/>
    <cellStyle name="Normal 9 2 3" xfId="4465" xr:uid="{7BDC7D1F-9C31-48DC-98DD-327092BD3895}"/>
    <cellStyle name="Normal 9 2 3 2" xfId="5624" xr:uid="{F0606FB8-B03F-4039-9316-0CD681562A98}"/>
    <cellStyle name="Normal 9 2 3 2 2" xfId="5960" xr:uid="{56733C5E-D6BA-492D-8EAF-259A14FB476D}"/>
    <cellStyle name="Normal 9 2 3 3" xfId="5793" xr:uid="{C9CB0913-FE00-4357-9E62-3D713A9368F5}"/>
    <cellStyle name="Normal 9 2 4" xfId="5582" xr:uid="{AE419E68-A799-43C8-885E-4F1F8029F105}"/>
    <cellStyle name="Normal 9 2 4 2" xfId="5848" xr:uid="{D73F37A1-587C-4520-9DF4-3D2C75401C8D}"/>
    <cellStyle name="Normal 9 2 5" xfId="5677" xr:uid="{6A837B03-95D0-4F41-9F33-F2FF6DE96492}"/>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2 3 2" xfId="6887" xr:uid="{F550DD9F-CDF1-4D5B-93FD-91EC022A9EB6}"/>
    <cellStyle name="Normal 9 3 2 2 2 2 2 4" xfId="6888" xr:uid="{298A8EB2-DFD5-44AA-B749-7F4785C5166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2 4 2" xfId="6889" xr:uid="{7618D06C-594A-4062-BE2A-BA5181105C3E}"/>
    <cellStyle name="Normal 9 3 2 2 2 2 5" xfId="6890" xr:uid="{8D76046F-BCD9-4C3D-AEE5-CAECEB40A226}"/>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3 2" xfId="6891" xr:uid="{EDA256EA-4213-4DC3-9C4A-F22928670D1A}"/>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5 2" xfId="6892" xr:uid="{E778010F-7A9A-4198-AC9B-D1D6105DF758}"/>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2 3 2" xfId="6893" xr:uid="{94179C97-60A1-4627-B768-8D1DAB12E353}"/>
    <cellStyle name="Normal 9 3 2 2 3 2 2 4" xfId="6894" xr:uid="{92136109-91F4-448D-8C3D-2140812E102C}"/>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2 4 2" xfId="6895" xr:uid="{2459EF5A-D707-4243-8B62-CA7BF8A5C1E0}"/>
    <cellStyle name="Normal 9 3 2 2 3 2 5" xfId="6896" xr:uid="{75C325C0-4887-437A-85FF-CE8BB8CC6508}"/>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3 3 2" xfId="6897" xr:uid="{6DC02A20-379F-44C4-9365-D0FCB5916408}"/>
    <cellStyle name="Normal 9 3 2 2 3 3 4" xfId="6898" xr:uid="{1029F0B6-E527-4290-ACA0-465EB7AB6AF7}"/>
    <cellStyle name="Normal 9 3 2 2 3 4" xfId="3115" xr:uid="{96D3D715-6F12-4F63-BAD6-76D41DE59950}"/>
    <cellStyle name="Normal 9 3 2 2 3 4 2" xfId="4203" xr:uid="{6C4DF0B0-14B6-4491-A84E-DBC0DB6BA7E7}"/>
    <cellStyle name="Normal 9 3 2 2 3 5" xfId="3116" xr:uid="{265C90AA-63D9-40B7-99CC-181FA7AD5ECB}"/>
    <cellStyle name="Normal 9 3 2 2 3 5 2" xfId="6899" xr:uid="{DF0D5798-E13E-4BB9-B94B-08CFB5D599A8}"/>
    <cellStyle name="Normal 9 3 2 2 3 6" xfId="6900" xr:uid="{681A2FF0-FBD8-4134-94C0-D0CDFEC743B8}"/>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2 3 2" xfId="6901" xr:uid="{CF6A9C90-F683-4C35-A8FF-F34B4B64493A}"/>
    <cellStyle name="Normal 9 3 2 2 4 2 4" xfId="6902" xr:uid="{89D8FA56-EF95-4C0A-929F-74090615E921}"/>
    <cellStyle name="Normal 9 3 2 2 4 3" xfId="3119" xr:uid="{98AF19E7-4105-42EF-8324-19BE88629A60}"/>
    <cellStyle name="Normal 9 3 2 2 4 3 2" xfId="4207" xr:uid="{24BBC382-1D4B-43F0-9557-5BB6785E778F}"/>
    <cellStyle name="Normal 9 3 2 2 4 4" xfId="3120" xr:uid="{927695E5-E626-46D5-959E-0B740C2C0C74}"/>
    <cellStyle name="Normal 9 3 2 2 4 4 2" xfId="6903" xr:uid="{A151D137-B4B3-4C56-9AC5-72E7470124FD}"/>
    <cellStyle name="Normal 9 3 2 2 4 5" xfId="6904" xr:uid="{621D8639-E056-4B53-A4BA-950B01166DBA}"/>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3 2" xfId="6905" xr:uid="{2C9141AC-DAAB-4027-936B-511087C49FBF}"/>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7 2" xfId="6906" xr:uid="{1641DF5A-E0CC-4178-B3BF-48A7A7888EB0}"/>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2 3 2" xfId="6907" xr:uid="{F1FC8FA9-DA3E-463F-9C9D-5600D12640AF}"/>
    <cellStyle name="Normal 9 3 2 3 2 2 4" xfId="6908" xr:uid="{0E599491-9DC1-4327-8C94-9D4F122EAB17}"/>
    <cellStyle name="Normal 9 3 2 3 2 3" xfId="3131" xr:uid="{647CACBD-5CE2-4548-8060-55520C576A08}"/>
    <cellStyle name="Normal 9 3 2 3 2 3 2" xfId="4213" xr:uid="{451C4E4C-EFD8-4B56-89F2-B2A26A26CB9E}"/>
    <cellStyle name="Normal 9 3 2 3 2 4" xfId="3132" xr:uid="{18837D3F-A49F-46E0-AF84-2EA558597DE0}"/>
    <cellStyle name="Normal 9 3 2 3 2 4 2" xfId="6909" xr:uid="{1D31B7B3-3A1E-489A-A723-23DF3D4D1F9C}"/>
    <cellStyle name="Normal 9 3 2 3 2 5" xfId="6910" xr:uid="{D8AB16B6-AB69-45D2-886B-BBD555083371}"/>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3 2" xfId="6911" xr:uid="{F271D077-31FE-4AFC-8C6D-57CFF88A3FD4}"/>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5 2" xfId="6912" xr:uid="{5DDCDD6B-F1C8-438E-931E-451154153772}"/>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2 3 2" xfId="6913" xr:uid="{89BB05C7-F7FC-49B4-9965-F2CF998C4E5D}"/>
    <cellStyle name="Normal 9 3 2 4 2 2 4" xfId="6914" xr:uid="{3B052800-EC6B-4825-B719-4131F816BFE0}"/>
    <cellStyle name="Normal 9 3 2 4 2 3" xfId="3143" xr:uid="{16EDD852-A521-4D01-9032-25DBB65F31B2}"/>
    <cellStyle name="Normal 9 3 2 4 2 3 2" xfId="4219" xr:uid="{3B8B7818-960B-4D68-9EAB-5C377CAB6855}"/>
    <cellStyle name="Normal 9 3 2 4 2 4" xfId="3144" xr:uid="{78992956-DF12-403F-BBDC-6363935B1207}"/>
    <cellStyle name="Normal 9 3 2 4 2 4 2" xfId="6915" xr:uid="{BFE65DC9-5FD9-455B-8B3D-E8238545110F}"/>
    <cellStyle name="Normal 9 3 2 4 2 5" xfId="6916" xr:uid="{7180902D-5E0D-4989-97DD-588209A82849}"/>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3 3 2" xfId="6917" xr:uid="{2B6776A2-8F40-48C8-AA79-0E9589120E01}"/>
    <cellStyle name="Normal 9 3 2 4 3 4" xfId="6918" xr:uid="{2B64E50D-029A-472A-BE95-14E714E47957}"/>
    <cellStyle name="Normal 9 3 2 4 4" xfId="3146" xr:uid="{1CFF2946-209A-44CC-8F09-E6C81E9D3818}"/>
    <cellStyle name="Normal 9 3 2 4 4 2" xfId="4223" xr:uid="{6AB899A2-4D27-4BCD-B2E9-E99AD8C83B7C}"/>
    <cellStyle name="Normal 9 3 2 4 5" xfId="3147" xr:uid="{E60D3636-1302-4E3E-8794-C8C46E9EA5B6}"/>
    <cellStyle name="Normal 9 3 2 4 5 2" xfId="6919" xr:uid="{8ECF6FB4-B0F9-4C50-A1F8-1FCA5FA72463}"/>
    <cellStyle name="Normal 9 3 2 4 6" xfId="6920" xr:uid="{A2281087-2066-48D3-B324-A2D4A3DB0BA3}"/>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2 3 2" xfId="6921" xr:uid="{D73D946B-DFD1-4E39-A909-8F5C7E285034}"/>
    <cellStyle name="Normal 9 3 2 5 2 4" xfId="6922" xr:uid="{5E8673CF-2A55-4425-8681-551AD62448FB}"/>
    <cellStyle name="Normal 9 3 2 5 3" xfId="3150" xr:uid="{E9F7BAD1-6D1B-4BBF-9D70-D785BA2259E9}"/>
    <cellStyle name="Normal 9 3 2 5 3 2" xfId="4227" xr:uid="{30DDC491-02DB-4F21-ABBD-5D6B618C94B8}"/>
    <cellStyle name="Normal 9 3 2 5 4" xfId="3151" xr:uid="{35016190-85CB-42C6-AF40-35D8892FC40B}"/>
    <cellStyle name="Normal 9 3 2 5 4 2" xfId="6923" xr:uid="{26F2812A-4834-4CFE-8A0B-75B5C866DBDD}"/>
    <cellStyle name="Normal 9 3 2 5 5" xfId="6924" xr:uid="{748654FD-E3D3-4A92-9D2E-AD27691B3A0C}"/>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3 2" xfId="6925" xr:uid="{A0604DD9-0A93-4A7B-B519-B032C5EDB80C}"/>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8 2" xfId="6926" xr:uid="{D9B423D7-FBD9-4540-8237-7430FFC0EAC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2 3 2" xfId="6927" xr:uid="{1883C467-6735-4926-A704-D936578CE321}"/>
    <cellStyle name="Normal 9 3 3 2 2 2 4" xfId="6928" xr:uid="{6370F95E-90B9-4FCA-BD65-5924F961F779}"/>
    <cellStyle name="Normal 9 3 3 2 2 3" xfId="3163" xr:uid="{522E7B99-2D91-4D9E-BFCE-8DA891A17F48}"/>
    <cellStyle name="Normal 9 3 3 2 2 3 2" xfId="4233" xr:uid="{3B587C20-35B5-47AE-947E-7608A8ADB0A3}"/>
    <cellStyle name="Normal 9 3 3 2 2 4" xfId="3164" xr:uid="{0B0ED116-2294-4F7D-8D98-54B632E1F79C}"/>
    <cellStyle name="Normal 9 3 3 2 2 4 2" xfId="6929" xr:uid="{3D06C40C-9079-4258-BDA6-02679AD76139}"/>
    <cellStyle name="Normal 9 3 3 2 2 5" xfId="6930" xr:uid="{964A439F-F7AD-4A49-8A8F-B791DB7D68F6}"/>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3 2" xfId="6931" xr:uid="{19E14DEF-6227-4CAA-9ED1-C6FD50F0283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5 2" xfId="6932" xr:uid="{68EFCA1F-E025-4DC5-9161-EB9C88379B58}"/>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50F9380F-5DB9-447E-96E0-FBF9949D905A}"/>
    <cellStyle name="Normal 9 3 3 3 2 2 3" xfId="4238" xr:uid="{5EC2DB2A-3429-4C68-9A9E-182529ED8F67}"/>
    <cellStyle name="Normal 9 3 3 3 2 2 3 2" xfId="4934" xr:uid="{3A29D749-6AA2-4C0D-B1A1-A28F3D0B09F5}"/>
    <cellStyle name="Normal 9 3 3 3 2 2 3 2 2" xfId="6933" xr:uid="{56D84955-CD71-4370-B7D4-0F78FC3AE1AE}"/>
    <cellStyle name="Normal 9 3 3 3 2 2 4" xfId="6934" xr:uid="{E891C7C8-6371-4FDA-B0F1-B9794C908751}"/>
    <cellStyle name="Normal 9 3 3 3 2 3" xfId="3175" xr:uid="{85E4EB72-0899-4CDE-B2A3-D779D0CB8684}"/>
    <cellStyle name="Normal 9 3 3 3 2 3 2" xfId="4239" xr:uid="{0D35D169-A9E1-4217-A710-3312CC798062}"/>
    <cellStyle name="Normal 9 3 3 3 2 3 2 2" xfId="4936" xr:uid="{C6BECF41-703B-4642-940C-E5EF3EDE6AF2}"/>
    <cellStyle name="Normal 9 3 3 3 2 3 3" xfId="4935" xr:uid="{8CE9D59C-D901-4C20-8F39-70A2B4B65B55}"/>
    <cellStyle name="Normal 9 3 3 3 2 4" xfId="3176" xr:uid="{FF234467-C34C-4526-9E6D-A8AAC1711BAD}"/>
    <cellStyle name="Normal 9 3 3 3 2 4 2" xfId="4937" xr:uid="{781C9A11-8FD4-44B5-BDB3-D595BB40DDBA}"/>
    <cellStyle name="Normal 9 3 3 3 2 4 2 2" xfId="6935" xr:uid="{E64D06C4-22B3-4C09-9B20-FAEAAA7B3B8A}"/>
    <cellStyle name="Normal 9 3 3 3 2 5" xfId="6936" xr:uid="{C0C23487-EC2C-441D-8383-04462E06EE8C}"/>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ACDF4480-BCAD-43E6-BD8F-6729BCCE6630}"/>
    <cellStyle name="Normal 9 3 3 3 3 2 3" xfId="4939" xr:uid="{7058F333-6532-4102-9AFC-5550A0AD1B3A}"/>
    <cellStyle name="Normal 9 3 3 3 3 3" xfId="4242" xr:uid="{75AF3F6B-4569-446D-9042-B4223F0A5F58}"/>
    <cellStyle name="Normal 9 3 3 3 3 3 2" xfId="4941" xr:uid="{6FA42959-B4B6-4B69-9872-674B15233677}"/>
    <cellStyle name="Normal 9 3 3 3 3 3 2 2" xfId="6937" xr:uid="{062B6335-5852-40B2-A912-55D332B3FE21}"/>
    <cellStyle name="Normal 9 3 3 3 3 4" xfId="4938" xr:uid="{FFB8E29E-F4AE-4687-B5A8-AB17AE31C4E4}"/>
    <cellStyle name="Normal 9 3 3 3 3 4 2" xfId="6938" xr:uid="{A2DB3276-1A6A-47A2-B9AB-019B874CECD4}"/>
    <cellStyle name="Normal 9 3 3 3 4" xfId="3178" xr:uid="{FAA61678-B95A-4658-BF1B-C0F2FEF8E4A4}"/>
    <cellStyle name="Normal 9 3 3 3 4 2" xfId="4243" xr:uid="{327ADF0C-6426-4F53-9C38-1819753EFB63}"/>
    <cellStyle name="Normal 9 3 3 3 4 2 2" xfId="4943" xr:uid="{197450F4-42E8-430D-8F81-C6667B5D6D58}"/>
    <cellStyle name="Normal 9 3 3 3 4 3" xfId="4942" xr:uid="{0CB1149F-91C2-46BA-B8F6-517FD2A49216}"/>
    <cellStyle name="Normal 9 3 3 3 5" xfId="3179" xr:uid="{09A1ACBC-C0CB-4C1A-8729-8B9CDF8C6C5B}"/>
    <cellStyle name="Normal 9 3 3 3 5 2" xfId="4944" xr:uid="{5AB263FF-FFE4-4D85-B92C-AD37EE2B37CF}"/>
    <cellStyle name="Normal 9 3 3 3 5 2 2" xfId="6939" xr:uid="{99551641-4316-46FD-A8F9-E144D26D5741}"/>
    <cellStyle name="Normal 9 3 3 3 6" xfId="6940" xr:uid="{12E0C836-4554-4DD6-8005-C9F71AF18F1B}"/>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16CC5DC0-3FB0-4C06-B3D0-1B47802465D6}"/>
    <cellStyle name="Normal 9 3 3 4 2 2 3" xfId="4947" xr:uid="{C02B0886-DD8F-4D21-B114-0CF78B9D3A05}"/>
    <cellStyle name="Normal 9 3 3 4 2 3" xfId="4246" xr:uid="{6C0DE8CA-5730-4C8F-A9EC-F72076C6D58A}"/>
    <cellStyle name="Normal 9 3 3 4 2 3 2" xfId="4949" xr:uid="{C5AEA27A-9F84-4C61-BD92-0ED63700CDE6}"/>
    <cellStyle name="Normal 9 3 3 4 2 3 2 2" xfId="6941" xr:uid="{EBFB7210-6AE6-409F-BA54-B304D0FF1761}"/>
    <cellStyle name="Normal 9 3 3 4 2 4" xfId="4946" xr:uid="{067368DD-C440-41FB-B555-C49D6F0AE5F1}"/>
    <cellStyle name="Normal 9 3 3 4 2 4 2" xfId="6942" xr:uid="{3A925577-405F-47C1-8237-AC6C018F8A0F}"/>
    <cellStyle name="Normal 9 3 3 4 3" xfId="3182" xr:uid="{635E208F-86A3-4AB7-9738-B6A06CB3C906}"/>
    <cellStyle name="Normal 9 3 3 4 3 2" xfId="4247" xr:uid="{A8D1A167-6002-4C17-84E2-4A455CFC55EE}"/>
    <cellStyle name="Normal 9 3 3 4 3 2 2" xfId="4951" xr:uid="{7AAA7D54-4ACD-4CA8-823B-3EEBC237ACDE}"/>
    <cellStyle name="Normal 9 3 3 4 3 3" xfId="4950" xr:uid="{9459A9FE-315B-445C-9107-0ADF9F9B767B}"/>
    <cellStyle name="Normal 9 3 3 4 4" xfId="3183" xr:uid="{E098A52F-FD89-44CF-9487-669FF6468F75}"/>
    <cellStyle name="Normal 9 3 3 4 4 2" xfId="4952" xr:uid="{3DEBA2C1-EA22-4A62-A1A7-9C983588333D}"/>
    <cellStyle name="Normal 9 3 3 4 4 2 2" xfId="6943" xr:uid="{BEC0B6EE-A115-42AC-B8D4-DFDF0244BBEB}"/>
    <cellStyle name="Normal 9 3 3 4 5" xfId="4945" xr:uid="{9706D4C9-D7CA-4820-84E9-D774F79BC7CC}"/>
    <cellStyle name="Normal 9 3 3 4 5 2" xfId="6944" xr:uid="{D65C611A-33B4-42E0-84C8-975289AF34C5}"/>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6A8CDD01-2505-4D11-A8E8-9B3C69D91687}"/>
    <cellStyle name="Normal 9 3 3 5 2 3" xfId="4954" xr:uid="{56A8B9A1-C776-43C9-89DA-20A55FC66C42}"/>
    <cellStyle name="Normal 9 3 3 5 3" xfId="3186" xr:uid="{F5A394A9-821F-408B-884A-6587DD2A7753}"/>
    <cellStyle name="Normal 9 3 3 5 3 2" xfId="4956" xr:uid="{D32B62C0-CE74-4261-B786-03D9CCFB3DD0}"/>
    <cellStyle name="Normal 9 3 3 5 3 2 2" xfId="6945" xr:uid="{A0C2B28B-3213-4862-B780-5AF347004B1D}"/>
    <cellStyle name="Normal 9 3 3 5 4" xfId="3187" xr:uid="{673F3A29-4FF4-449F-A591-44EDFB635A51}"/>
    <cellStyle name="Normal 9 3 3 5 4 2" xfId="4957" xr:uid="{9D4CE79B-CAC7-48BC-9EC2-B6CC3B9014D2}"/>
    <cellStyle name="Normal 9 3 3 5 5" xfId="4953" xr:uid="{1BE18C1E-C15C-4C68-BCF7-1F30AA21BE41}"/>
    <cellStyle name="Normal 9 3 3 6" xfId="3188" xr:uid="{C450359E-1F3A-45B5-A2FF-BCCF081E102A}"/>
    <cellStyle name="Normal 9 3 3 6 2" xfId="4249" xr:uid="{E3FDC8C8-FEA9-4756-B2B8-70E5900D1294}"/>
    <cellStyle name="Normal 9 3 3 6 2 2" xfId="4959" xr:uid="{09FFC5E6-3DB5-40DC-9C0B-D5FCF06CF026}"/>
    <cellStyle name="Normal 9 3 3 6 3" xfId="4958" xr:uid="{B6AB09A1-0E86-4D1C-A44C-D9D997840CD8}"/>
    <cellStyle name="Normal 9 3 3 7" xfId="3189" xr:uid="{B65396C8-6144-4577-B70A-7A0F4766CBEF}"/>
    <cellStyle name="Normal 9 3 3 7 2" xfId="4960" xr:uid="{DA530529-1A2F-4A00-BF4D-D12F43C7745B}"/>
    <cellStyle name="Normal 9 3 3 7 2 2" xfId="6946" xr:uid="{A64B510C-B17C-4D6C-8F03-9C42B8FE51BA}"/>
    <cellStyle name="Normal 9 3 3 8" xfId="3190" xr:uid="{49F58DF3-23CF-40F1-B1C5-BF29FD744974}"/>
    <cellStyle name="Normal 9 3 3 8 2" xfId="4961" xr:uid="{57133A68-4E49-424B-9E97-12A0D86B3294}"/>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ADABE621-D87C-4560-8D7D-42D4DD3B1153}"/>
    <cellStyle name="Normal 9 3 4 2 2 2 3" xfId="4965" xr:uid="{0AD2D264-7A69-489A-927B-EF03311691BE}"/>
    <cellStyle name="Normal 9 3 4 2 2 3" xfId="3195" xr:uid="{402E439A-DB24-4ED0-9CC6-488A5F999901}"/>
    <cellStyle name="Normal 9 3 4 2 2 3 2" xfId="4967" xr:uid="{4DBECFBA-C26F-4CFC-8F9C-BF3BC28B42E6}"/>
    <cellStyle name="Normal 9 3 4 2 2 3 2 2" xfId="6947" xr:uid="{D0B69D99-7294-4E39-B797-64D9789D8A0D}"/>
    <cellStyle name="Normal 9 3 4 2 2 4" xfId="3196" xr:uid="{56B6DAED-1368-4989-BC5D-03577D2F313D}"/>
    <cellStyle name="Normal 9 3 4 2 2 4 2" xfId="4968" xr:uid="{FEC8C1D9-707F-45A5-872E-BB73ECE54B12}"/>
    <cellStyle name="Normal 9 3 4 2 2 5" xfId="4964" xr:uid="{6B986101-313B-4D82-9928-A36E21C9D300}"/>
    <cellStyle name="Normal 9 3 4 2 3" xfId="3197" xr:uid="{AE0C72F5-C65C-40F8-997A-BE82FE4AAEF2}"/>
    <cellStyle name="Normal 9 3 4 2 3 2" xfId="4251" xr:uid="{74522319-1DFD-4241-AD02-C95B2C2F3055}"/>
    <cellStyle name="Normal 9 3 4 2 3 2 2" xfId="4970" xr:uid="{D1D8658D-BD59-4A77-B078-FC976BED136E}"/>
    <cellStyle name="Normal 9 3 4 2 3 3" xfId="4969" xr:uid="{AA6D0593-041E-480E-BDED-D39346F5ACD0}"/>
    <cellStyle name="Normal 9 3 4 2 4" xfId="3198" xr:uid="{1964B088-DD81-4689-8774-DC35D99AC0A7}"/>
    <cellStyle name="Normal 9 3 4 2 4 2" xfId="4971" xr:uid="{5667D573-DFBD-45AE-9313-CA038BECB447}"/>
    <cellStyle name="Normal 9 3 4 2 4 2 2" xfId="6948" xr:uid="{6BA6EA09-82A2-48AD-AACD-629575219EF3}"/>
    <cellStyle name="Normal 9 3 4 2 5" xfId="3199" xr:uid="{85AA862A-566A-4298-95CA-001900BFF469}"/>
    <cellStyle name="Normal 9 3 4 2 5 2" xfId="4972" xr:uid="{EE3DF522-1C2D-446C-8C71-17F68A47DBDC}"/>
    <cellStyle name="Normal 9 3 4 2 6" xfId="4963" xr:uid="{805D7A58-A667-4002-A37C-6F5EF6F43C4C}"/>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151CC21E-F009-458C-B4FE-7C043CE782E8}"/>
    <cellStyle name="Normal 9 3 4 3 2 3" xfId="4974" xr:uid="{C433A29A-7D5A-4D58-BEDB-A12CCDD360A1}"/>
    <cellStyle name="Normal 9 3 4 3 3" xfId="3202" xr:uid="{859E553D-2322-4DB5-9E80-3DCC002E1CE7}"/>
    <cellStyle name="Normal 9 3 4 3 3 2" xfId="4976" xr:uid="{AC87BC02-353F-4DA9-8A90-D036FC675B6E}"/>
    <cellStyle name="Normal 9 3 4 3 3 2 2" xfId="6949" xr:uid="{360FABA1-FDD3-4376-99BC-59A9817C9FC7}"/>
    <cellStyle name="Normal 9 3 4 3 4" xfId="3203" xr:uid="{C9E2BC69-2D11-4B5E-8793-867FEC47FD74}"/>
    <cellStyle name="Normal 9 3 4 3 4 2" xfId="4977" xr:uid="{E7995B64-264D-4322-B41C-0FA47C86BBB6}"/>
    <cellStyle name="Normal 9 3 4 3 5" xfId="4973" xr:uid="{869A0C95-4782-4EB5-A28A-F09C01CA8761}"/>
    <cellStyle name="Normal 9 3 4 4" xfId="3204" xr:uid="{B7E52E64-CF8F-4FA1-BD38-E40D2DE1CA8F}"/>
    <cellStyle name="Normal 9 3 4 4 2" xfId="3205" xr:uid="{6A5A9A9D-6477-4EC3-91D0-8634064021F4}"/>
    <cellStyle name="Normal 9 3 4 4 2 2" xfId="4979" xr:uid="{CF67AACD-9B64-4233-BD2B-7DBA062E6DD0}"/>
    <cellStyle name="Normal 9 3 4 4 3" xfId="3206" xr:uid="{BE61994C-C61D-45B9-A15A-8CA2F75F275C}"/>
    <cellStyle name="Normal 9 3 4 4 3 2" xfId="4980" xr:uid="{2CD36FC9-5C8D-42EB-913B-5705BD59297A}"/>
    <cellStyle name="Normal 9 3 4 4 4" xfId="3207" xr:uid="{38B0C644-8565-442D-8A70-0CDFD71267BE}"/>
    <cellStyle name="Normal 9 3 4 4 4 2" xfId="4981" xr:uid="{A8C9D80E-A6B5-472E-B943-B281B0E9E794}"/>
    <cellStyle name="Normal 9 3 4 4 5" xfId="4978" xr:uid="{DBF776EC-F8D4-4AB7-81AD-1E34E498B025}"/>
    <cellStyle name="Normal 9 3 4 5" xfId="3208" xr:uid="{F3E6D4C4-EA5D-43E6-AA16-6FCFED5CAC01}"/>
    <cellStyle name="Normal 9 3 4 5 2" xfId="4982" xr:uid="{25B93F74-5361-4AC7-B5BC-19AC9AF49763}"/>
    <cellStyle name="Normal 9 3 4 5 2 2" xfId="6950" xr:uid="{D6E0CFA9-0DB2-42F8-BD2C-03C4B31F92BC}"/>
    <cellStyle name="Normal 9 3 4 6" xfId="3209" xr:uid="{803A3E4C-71C6-4C73-BF27-0215576BC0DE}"/>
    <cellStyle name="Normal 9 3 4 6 2" xfId="4983" xr:uid="{D35AB63C-6A9A-4E58-85DE-7F7727B8447C}"/>
    <cellStyle name="Normal 9 3 4 7" xfId="3210" xr:uid="{2D7083F8-557C-4B17-B563-D93C0384D675}"/>
    <cellStyle name="Normal 9 3 4 7 2" xfId="4984" xr:uid="{67ED0BA2-309A-4273-A674-2D84A284123A}"/>
    <cellStyle name="Normal 9 3 4 8" xfId="4962" xr:uid="{CC8CD77A-AB02-4610-9D59-A5E63D6F9062}"/>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F79198F2-28DA-4867-B788-39A72A78AD26}"/>
    <cellStyle name="Normal 9 3 5 2 2 2 3" xfId="4988" xr:uid="{EE440D64-6232-4E3F-AFA4-736266C0D74E}"/>
    <cellStyle name="Normal 9 3 5 2 2 3" xfId="4255" xr:uid="{CDCA4BF1-82E3-45DD-8C87-BEDE17AF3A01}"/>
    <cellStyle name="Normal 9 3 5 2 2 3 2" xfId="4990" xr:uid="{F0C89D7D-59D9-45A6-947C-A2B236A40ACD}"/>
    <cellStyle name="Normal 9 3 5 2 2 3 2 2" xfId="6951" xr:uid="{A1456DE1-03E2-40E2-9CC5-C8498E2056EE}"/>
    <cellStyle name="Normal 9 3 5 2 2 4" xfId="4987" xr:uid="{537BC568-0E56-479D-B22A-260056170314}"/>
    <cellStyle name="Normal 9 3 5 2 2 4 2" xfId="6952" xr:uid="{387C8481-D15F-4060-88C5-5B8130912618}"/>
    <cellStyle name="Normal 9 3 5 2 3" xfId="3214" xr:uid="{E9D1AAEF-09A2-445F-BED7-13D463E938FC}"/>
    <cellStyle name="Normal 9 3 5 2 3 2" xfId="4256" xr:uid="{2E65939E-F180-4EF8-9329-2AEA0F8150D2}"/>
    <cellStyle name="Normal 9 3 5 2 3 2 2" xfId="4992" xr:uid="{A8D91938-CC08-4F70-BCA2-4FB752E3BF68}"/>
    <cellStyle name="Normal 9 3 5 2 3 3" xfId="4991" xr:uid="{A6FC5CFF-1ACF-4759-97EE-49FEBBB6855E}"/>
    <cellStyle name="Normal 9 3 5 2 4" xfId="3215" xr:uid="{B907F800-23B2-472F-AB26-899EAA492952}"/>
    <cellStyle name="Normal 9 3 5 2 4 2" xfId="4993" xr:uid="{D8359A5D-D6A5-4026-8D09-5BA2DA328011}"/>
    <cellStyle name="Normal 9 3 5 2 4 2 2" xfId="6953" xr:uid="{688D3D80-1AD0-4CD5-BDD7-5D0AD2B35B39}"/>
    <cellStyle name="Normal 9 3 5 2 5" xfId="4986" xr:uid="{4C6480D6-483C-41FC-A147-16309E63CC71}"/>
    <cellStyle name="Normal 9 3 5 2 5 2" xfId="6954" xr:uid="{258AEEEF-8696-47C4-9421-1963920115EC}"/>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D316F99F-4241-4A61-AD59-20F74C3F7EAF}"/>
    <cellStyle name="Normal 9 3 5 3 2 3" xfId="4995" xr:uid="{DD4A64BD-4C6E-4EF6-8BDE-A9A124A7D7AB}"/>
    <cellStyle name="Normal 9 3 5 3 3" xfId="3218" xr:uid="{D376B54B-4288-4988-92BA-FE9EEEB32519}"/>
    <cellStyle name="Normal 9 3 5 3 3 2" xfId="4997" xr:uid="{9F7E607C-D875-4462-99C0-CDA39E9D3891}"/>
    <cellStyle name="Normal 9 3 5 3 3 2 2" xfId="6955" xr:uid="{A8755B8F-6B99-417C-9223-C9B14B19DE8F}"/>
    <cellStyle name="Normal 9 3 5 3 4" xfId="3219" xr:uid="{7B79ED67-678A-4700-95E9-FD42624D2D91}"/>
    <cellStyle name="Normal 9 3 5 3 4 2" xfId="4998" xr:uid="{38211736-EBE5-4919-8B78-FB51B7D38159}"/>
    <cellStyle name="Normal 9 3 5 3 5" xfId="4994" xr:uid="{88F9603F-C51D-4246-8DC5-DFB486B9ADDF}"/>
    <cellStyle name="Normal 9 3 5 4" xfId="3220" xr:uid="{E37FD5A4-8D85-4AF9-8746-2A27AD14D583}"/>
    <cellStyle name="Normal 9 3 5 4 2" xfId="4258" xr:uid="{D6C9FA30-B072-4839-ACB0-40FDE19D79FB}"/>
    <cellStyle name="Normal 9 3 5 4 2 2" xfId="5000" xr:uid="{7753BB9A-793B-4B61-BA9B-F38FA2028444}"/>
    <cellStyle name="Normal 9 3 5 4 3" xfId="4999" xr:uid="{1BEC2FA8-501D-42FC-B08B-A394DC1E97F4}"/>
    <cellStyle name="Normal 9 3 5 5" xfId="3221" xr:uid="{81B55BE6-F6F2-41F3-B85B-B0837804FE64}"/>
    <cellStyle name="Normal 9 3 5 5 2" xfId="5001" xr:uid="{B27652A4-18A3-4652-9609-E409D5C5F586}"/>
    <cellStyle name="Normal 9 3 5 5 2 2" xfId="6956" xr:uid="{9E1A4683-E984-419F-8861-F7C0F7BF6776}"/>
    <cellStyle name="Normal 9 3 5 6" xfId="3222" xr:uid="{3A11D87E-9994-4FC6-809F-B4E217F15DB3}"/>
    <cellStyle name="Normal 9 3 5 6 2" xfId="5002" xr:uid="{3DE899FB-3CF1-402C-9D6C-C6F0203B80B0}"/>
    <cellStyle name="Normal 9 3 5 7" xfId="4985" xr:uid="{AF62252E-05F4-4BF4-BD3A-D7CB37D26E03}"/>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462729ED-4F99-45A4-B14E-92E469AFF80D}"/>
    <cellStyle name="Normal 9 3 6 2 2 3" xfId="5005" xr:uid="{380C91ED-6BB3-424F-AE97-D36DB6D1C3EF}"/>
    <cellStyle name="Normal 9 3 6 2 3" xfId="3226" xr:uid="{BFB16D22-425E-4A4C-9E8B-76A55139CE48}"/>
    <cellStyle name="Normal 9 3 6 2 3 2" xfId="5007" xr:uid="{60492093-3DF5-4AF3-AA45-3A143095846E}"/>
    <cellStyle name="Normal 9 3 6 2 3 2 2" xfId="6957" xr:uid="{32848E60-F868-48B5-8B86-AC5BCA1909EA}"/>
    <cellStyle name="Normal 9 3 6 2 4" xfId="3227" xr:uid="{DEE05BC0-CAED-4A4E-AA58-32B1C758C8FE}"/>
    <cellStyle name="Normal 9 3 6 2 4 2" xfId="5008" xr:uid="{266BC5FA-6E78-40B9-B1F4-981427597BA3}"/>
    <cellStyle name="Normal 9 3 6 2 5" xfId="5004" xr:uid="{78A7A158-2D32-492F-9726-0E1ED8F5A00B}"/>
    <cellStyle name="Normal 9 3 6 3" xfId="3228" xr:uid="{9B268206-27D9-4036-B757-17A679EBF9F6}"/>
    <cellStyle name="Normal 9 3 6 3 2" xfId="4260" xr:uid="{F4A59E7F-A319-4A3D-BDFE-4A802922E196}"/>
    <cellStyle name="Normal 9 3 6 3 2 2" xfId="5010" xr:uid="{1192D12E-54AE-4F0E-A2EE-47639AED61C2}"/>
    <cellStyle name="Normal 9 3 6 3 3" xfId="5009" xr:uid="{AAA64F9A-2E27-44F5-861A-64E92EF171E9}"/>
    <cellStyle name="Normal 9 3 6 4" xfId="3229" xr:uid="{2A25F579-A2F9-4E80-98F9-BE1CA3AA2300}"/>
    <cellStyle name="Normal 9 3 6 4 2" xfId="5011" xr:uid="{C463E39B-AF9D-433D-9C1E-981FBA62F27F}"/>
    <cellStyle name="Normal 9 3 6 4 2 2" xfId="6958" xr:uid="{4144D7FF-4AB3-4AD0-A6B5-E3AFC57B92CE}"/>
    <cellStyle name="Normal 9 3 6 5" xfId="3230" xr:uid="{A38065C7-B910-4346-8B42-57F6B4E3B824}"/>
    <cellStyle name="Normal 9 3 6 5 2" xfId="5012" xr:uid="{DDC69701-62A9-415A-AE55-5F2CCD0CF784}"/>
    <cellStyle name="Normal 9 3 6 6" xfId="5003" xr:uid="{86C81998-FCB0-4645-9156-C0FB66617145}"/>
    <cellStyle name="Normal 9 3 7" xfId="3231" xr:uid="{7E50169F-8622-4F0D-B681-B6A0BC0B00D7}"/>
    <cellStyle name="Normal 9 3 7 2" xfId="3232" xr:uid="{44E92FF2-AEE7-4633-90A2-617C7C2F6267}"/>
    <cellStyle name="Normal 9 3 7 2 2" xfId="4261" xr:uid="{61C0B84D-3C5F-43E2-B449-0A2787BAB20F}"/>
    <cellStyle name="Normal 9 3 7 2 2 2" xfId="5015" xr:uid="{C3FD7151-EAAD-4F04-B8BE-100E05E5BA4B}"/>
    <cellStyle name="Normal 9 3 7 2 3" xfId="5014" xr:uid="{5F79FF29-75AB-46CD-B092-EE6C350D4D71}"/>
    <cellStyle name="Normal 9 3 7 3" xfId="3233" xr:uid="{38775F42-C864-4A35-9A6E-6EB8D771FAB3}"/>
    <cellStyle name="Normal 9 3 7 3 2" xfId="5016" xr:uid="{98967C3A-BDC8-411C-A5F5-5320EC41AFE9}"/>
    <cellStyle name="Normal 9 3 7 3 2 2" xfId="6959" xr:uid="{47B7F780-2605-41F4-9A73-6AF4FA577C2D}"/>
    <cellStyle name="Normal 9 3 7 4" xfId="3234" xr:uid="{7F377F1D-7586-4C1C-AC60-FA8942F86B23}"/>
    <cellStyle name="Normal 9 3 7 4 2" xfId="5017" xr:uid="{78489B69-5AD6-4872-9051-9D0ED33FE1B3}"/>
    <cellStyle name="Normal 9 3 7 5" xfId="5013" xr:uid="{4A4D8599-4599-4F90-821B-27E92871F7D5}"/>
    <cellStyle name="Normal 9 3 8" xfId="3235" xr:uid="{3EE253FF-82BE-49E8-B59F-DC9BEF7DAF32}"/>
    <cellStyle name="Normal 9 3 8 2" xfId="3236" xr:uid="{41429C95-83AF-4EE0-A816-07E56C62A355}"/>
    <cellStyle name="Normal 9 3 8 2 2" xfId="5019" xr:uid="{F274AD4F-9CFD-416B-B4A9-71706048A25C}"/>
    <cellStyle name="Normal 9 3 8 3" xfId="3237" xr:uid="{F8F46510-84F2-451B-872B-5E61B548F04B}"/>
    <cellStyle name="Normal 9 3 8 3 2" xfId="5020" xr:uid="{2DB7E976-1403-4A09-A436-4F2B50D7C25F}"/>
    <cellStyle name="Normal 9 3 8 4" xfId="3238" xr:uid="{5B25F764-DE19-4C03-9C12-57F7E42DB5E6}"/>
    <cellStyle name="Normal 9 3 8 4 2" xfId="5021" xr:uid="{94C9F48B-12D7-48FA-85AE-F57A85CC7AE0}"/>
    <cellStyle name="Normal 9 3 8 5" xfId="5018" xr:uid="{822D9FAF-017B-4F36-A054-85E75D3FC536}"/>
    <cellStyle name="Normal 9 3 9" xfId="3239" xr:uid="{4F151668-A318-42FE-9B66-03C6CECE435F}"/>
    <cellStyle name="Normal 9 3 9 2" xfId="5022" xr:uid="{67FA1690-D2F4-4E49-92B8-83894818B402}"/>
    <cellStyle name="Normal 9 3 9 2 2" xfId="6960" xr:uid="{44868D18-AA7E-4C85-BB2D-EF5A7A92CCC6}"/>
    <cellStyle name="Normal 9 4" xfId="3240" xr:uid="{B36AF820-063D-4106-AA68-C19939629719}"/>
    <cellStyle name="Normal 9 4 10" xfId="3241" xr:uid="{05587996-56E9-472F-9AEA-D541525D9EDB}"/>
    <cellStyle name="Normal 9 4 10 2" xfId="5024" xr:uid="{DCE7CB53-27BB-4A6D-BFC3-5DDDA86B894E}"/>
    <cellStyle name="Normal 9 4 11" xfId="3242" xr:uid="{D10EDA6B-A4CA-4A9B-A25A-EB03B9568D01}"/>
    <cellStyle name="Normal 9 4 11 2" xfId="5025" xr:uid="{64E5886B-BB22-4D6D-8ADD-B535A4C7CA7A}"/>
    <cellStyle name="Normal 9 4 12" xfId="5023" xr:uid="{B4031F3A-7586-4B33-A289-D9966561F17F}"/>
    <cellStyle name="Normal 9 4 2" xfId="3243" xr:uid="{8AC80D2C-D820-4EC4-8604-A26386C0B4D5}"/>
    <cellStyle name="Normal 9 4 2 10" xfId="5026" xr:uid="{CA9D4483-FD8D-4655-8E95-EC908A4862C4}"/>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C60E448C-19DE-4D9D-B57E-6AA8CB68BD85}"/>
    <cellStyle name="Normal 9 4 2 2 2 2 2 3" xfId="5030" xr:uid="{58EC3D17-C848-4477-B9CA-7E4796B9FE00}"/>
    <cellStyle name="Normal 9 4 2 2 2 2 3" xfId="3248" xr:uid="{4EC5BD16-BFA6-4F0A-8F5C-336B40266A81}"/>
    <cellStyle name="Normal 9 4 2 2 2 2 3 2" xfId="5032" xr:uid="{E3349CF9-6297-45AF-B5C2-F7CADB5BEC0A}"/>
    <cellStyle name="Normal 9 4 2 2 2 2 3 2 2" xfId="6961" xr:uid="{DF4425AD-4C08-4AE0-9B48-24A65041AE0E}"/>
    <cellStyle name="Normal 9 4 2 2 2 2 4" xfId="3249" xr:uid="{61228715-DA0D-4526-8B76-26E7220A911F}"/>
    <cellStyle name="Normal 9 4 2 2 2 2 4 2" xfId="5033" xr:uid="{9D3337EC-24C5-4B45-BC88-C6F71777EA42}"/>
    <cellStyle name="Normal 9 4 2 2 2 2 5" xfId="5029" xr:uid="{48211685-5A27-4DA0-97B0-E9E844F3C35F}"/>
    <cellStyle name="Normal 9 4 2 2 2 3" xfId="3250" xr:uid="{044B7EE5-169B-45B6-BB06-F969673A29EC}"/>
    <cellStyle name="Normal 9 4 2 2 2 3 2" xfId="3251" xr:uid="{9934C75E-97DC-4A5F-92D9-9BB9518D6B7A}"/>
    <cellStyle name="Normal 9 4 2 2 2 3 2 2" xfId="5035" xr:uid="{584BDC30-9599-4467-B8EB-9C251943DD5B}"/>
    <cellStyle name="Normal 9 4 2 2 2 3 3" xfId="3252" xr:uid="{CC6D834B-C4D9-4194-84D9-E271FA2738D2}"/>
    <cellStyle name="Normal 9 4 2 2 2 3 3 2" xfId="5036" xr:uid="{964311FD-464B-4FB4-969F-9BDBA9787FA2}"/>
    <cellStyle name="Normal 9 4 2 2 2 3 4" xfId="3253" xr:uid="{C0DFF6F1-8303-4F5C-BA12-2A0C67856970}"/>
    <cellStyle name="Normal 9 4 2 2 2 3 4 2" xfId="5037" xr:uid="{5ADC0639-538A-4262-A6B5-2DDEF3C0C84B}"/>
    <cellStyle name="Normal 9 4 2 2 2 3 5" xfId="5034" xr:uid="{7349D42D-4AEB-48A7-B21E-89F1D50A4476}"/>
    <cellStyle name="Normal 9 4 2 2 2 4" xfId="3254" xr:uid="{8E6B803C-95FC-4CC7-BD71-A248E7196F0B}"/>
    <cellStyle name="Normal 9 4 2 2 2 4 2" xfId="5038" xr:uid="{E10A6DBA-A28E-4E39-B13D-E698241C2EC6}"/>
    <cellStyle name="Normal 9 4 2 2 2 4 2 2" xfId="6962" xr:uid="{80BAF824-2AAC-42D2-83D1-64338855EDB9}"/>
    <cellStyle name="Normal 9 4 2 2 2 5" xfId="3255" xr:uid="{1586594D-1969-4E74-AE57-6F0C25308D6E}"/>
    <cellStyle name="Normal 9 4 2 2 2 5 2" xfId="5039" xr:uid="{7A6A03C8-870A-4BD8-85D3-A1431EF04B7C}"/>
    <cellStyle name="Normal 9 4 2 2 2 6" xfId="3256" xr:uid="{8EF72C3A-1B20-4919-A3FF-7A4971B0B7F8}"/>
    <cellStyle name="Normal 9 4 2 2 2 6 2" xfId="5040" xr:uid="{49B1EE2B-47D4-45ED-9F57-8455374938A8}"/>
    <cellStyle name="Normal 9 4 2 2 2 7" xfId="5028" xr:uid="{68A75D2C-2655-4342-BC4C-31771CC89A57}"/>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30C887F6-614D-4B03-9C8A-77C8D27FFDD1}"/>
    <cellStyle name="Normal 9 4 2 2 3 2 3" xfId="3260" xr:uid="{6F8DDBC6-3E3A-40CD-A4F4-C1180DC5667B}"/>
    <cellStyle name="Normal 9 4 2 2 3 2 3 2" xfId="5044" xr:uid="{F6C69B73-AFCF-49FD-945F-007CDF5027AA}"/>
    <cellStyle name="Normal 9 4 2 2 3 2 4" xfId="3261" xr:uid="{219981AE-239B-4A9A-8E59-0EE983D2BF3D}"/>
    <cellStyle name="Normal 9 4 2 2 3 2 4 2" xfId="5045" xr:uid="{9A82F229-73A2-43C8-B39E-3999E096C78C}"/>
    <cellStyle name="Normal 9 4 2 2 3 2 5" xfId="5042" xr:uid="{13701A33-3B28-4E4C-A172-DE46B28DF582}"/>
    <cellStyle name="Normal 9 4 2 2 3 3" xfId="3262" xr:uid="{23E1501E-7B04-40CD-A487-2F219F247E65}"/>
    <cellStyle name="Normal 9 4 2 2 3 3 2" xfId="5046" xr:uid="{F2DC4BFD-DC02-41AD-B5DB-1AC382C64DB7}"/>
    <cellStyle name="Normal 9 4 2 2 3 3 2 2" xfId="6963" xr:uid="{6B5A2856-E292-4737-97A5-BCD2C77BBE32}"/>
    <cellStyle name="Normal 9 4 2 2 3 4" xfId="3263" xr:uid="{E1B79620-2A9C-4A0F-B2AD-3E033A2CE8F8}"/>
    <cellStyle name="Normal 9 4 2 2 3 4 2" xfId="5047" xr:uid="{FEB0CCA1-FF40-4105-951A-45585B346A78}"/>
    <cellStyle name="Normal 9 4 2 2 3 5" xfId="3264" xr:uid="{110D809D-0BC3-46CD-B72B-711780E9050F}"/>
    <cellStyle name="Normal 9 4 2 2 3 5 2" xfId="5048" xr:uid="{9976B4B2-1DE5-4F8A-B7DC-4E8C0631AA3D}"/>
    <cellStyle name="Normal 9 4 2 2 3 6" xfId="5041" xr:uid="{321C57D2-05D8-4668-86F8-09032F27E6BD}"/>
    <cellStyle name="Normal 9 4 2 2 4" xfId="3265" xr:uid="{B8C2EED8-CB66-47A1-ADA3-DD4BA98651F3}"/>
    <cellStyle name="Normal 9 4 2 2 4 2" xfId="3266" xr:uid="{0BC5AF3E-CC97-466E-ACF1-9AA392D62128}"/>
    <cellStyle name="Normal 9 4 2 2 4 2 2" xfId="5050" xr:uid="{24BEDD20-6877-4B4B-801B-9D4E52AADB18}"/>
    <cellStyle name="Normal 9 4 2 2 4 3" xfId="3267" xr:uid="{17E09A5C-8A59-4EB1-8865-BE6EC04B6B60}"/>
    <cellStyle name="Normal 9 4 2 2 4 3 2" xfId="5051" xr:uid="{0E782314-1CFF-4A79-A380-E61C00F7A92C}"/>
    <cellStyle name="Normal 9 4 2 2 4 4" xfId="3268" xr:uid="{71E5044D-E050-4A67-87BB-3B7AEAEEA0E1}"/>
    <cellStyle name="Normal 9 4 2 2 4 4 2" xfId="5052" xr:uid="{9503044B-1569-403C-93BB-7ECA8E97A3D6}"/>
    <cellStyle name="Normal 9 4 2 2 4 5" xfId="5049" xr:uid="{2755854A-726D-42CA-8E93-CDA3C9D3D56B}"/>
    <cellStyle name="Normal 9 4 2 2 5" xfId="3269" xr:uid="{A1A31F0E-5E48-40A1-A790-F81542757042}"/>
    <cellStyle name="Normal 9 4 2 2 5 2" xfId="3270" xr:uid="{B07BD559-0B0D-479E-8705-6D1395CB3079}"/>
    <cellStyle name="Normal 9 4 2 2 5 2 2" xfId="5054" xr:uid="{CAEF2C96-53C6-4C52-96AB-E46FDA34C1DB}"/>
    <cellStyle name="Normal 9 4 2 2 5 3" xfId="3271" xr:uid="{D696B72D-DA5D-432D-B7FC-060A1F34C1ED}"/>
    <cellStyle name="Normal 9 4 2 2 5 3 2" xfId="5055" xr:uid="{B3C2EFB0-F538-4A4F-AB86-5226CDABB3F7}"/>
    <cellStyle name="Normal 9 4 2 2 5 4" xfId="3272" xr:uid="{13EBF954-1F08-4D3B-B5FA-D19F1D84E502}"/>
    <cellStyle name="Normal 9 4 2 2 5 4 2" xfId="5056" xr:uid="{A9B0F45A-2BE3-48D8-9DBB-1CC6CEA8EC7B}"/>
    <cellStyle name="Normal 9 4 2 2 5 5" xfId="5053" xr:uid="{B5BDEB9D-2FAE-4130-80AD-69A8FE0E7AAF}"/>
    <cellStyle name="Normal 9 4 2 2 6" xfId="3273" xr:uid="{FAF572B2-5516-4FEC-B5D0-D8BB079B286A}"/>
    <cellStyle name="Normal 9 4 2 2 6 2" xfId="5057" xr:uid="{B02865F2-82E6-49F3-8CBB-87E1F0941F4A}"/>
    <cellStyle name="Normal 9 4 2 2 7" xfId="3274" xr:uid="{8B112F79-1278-4631-81D6-9972DA2AC6D9}"/>
    <cellStyle name="Normal 9 4 2 2 7 2" xfId="5058" xr:uid="{B1B1568A-CCFA-4D7D-8C06-BD13A5929AE3}"/>
    <cellStyle name="Normal 9 4 2 2 8" xfId="3275" xr:uid="{6CF4D569-8D5B-414E-922F-009464BABB7D}"/>
    <cellStyle name="Normal 9 4 2 2 8 2" xfId="5059" xr:uid="{B68EDD38-90EE-4974-8100-046CEDF0AD3D}"/>
    <cellStyle name="Normal 9 4 2 2 9" xfId="5027" xr:uid="{3A243737-FE4B-458E-B683-7DD1DBC15D2F}"/>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5A40D693-72E6-480A-BDFD-C48757510FF6}"/>
    <cellStyle name="Normal 9 4 2 3 2 2 2 3" xfId="5063" xr:uid="{42DF5962-F80F-4256-8F30-6F15EA2AB4D6}"/>
    <cellStyle name="Normal 9 4 2 3 2 2 3" xfId="4265" xr:uid="{2ECDEDAD-A212-4492-8F74-A6CEEF34DDEA}"/>
    <cellStyle name="Normal 9 4 2 3 2 2 3 2" xfId="5065" xr:uid="{D6C9B1FB-181A-4837-BF0C-05596F9C680B}"/>
    <cellStyle name="Normal 9 4 2 3 2 2 3 2 2" xfId="6964" xr:uid="{1D205BAA-5548-43F0-8671-4A5FF9ECEB05}"/>
    <cellStyle name="Normal 9 4 2 3 2 2 4" xfId="5062" xr:uid="{F0B53307-ABDE-49C7-AF7D-48CF25121CBA}"/>
    <cellStyle name="Normal 9 4 2 3 2 2 4 2" xfId="6965" xr:uid="{225B7022-2681-4204-8967-4C2EEE64B474}"/>
    <cellStyle name="Normal 9 4 2 3 2 3" xfId="3279" xr:uid="{8CDEB715-07C0-4FE4-A61E-49CC1FB8EB0C}"/>
    <cellStyle name="Normal 9 4 2 3 2 3 2" xfId="4266" xr:uid="{49793AFE-CA67-4B52-AE66-F411EC6ECE11}"/>
    <cellStyle name="Normal 9 4 2 3 2 3 2 2" xfId="5067" xr:uid="{A039BDAA-7EF0-473E-A785-581290B8020C}"/>
    <cellStyle name="Normal 9 4 2 3 2 3 3" xfId="5066" xr:uid="{6C2695DD-F18A-441B-89ED-2D0A67A0DD14}"/>
    <cellStyle name="Normal 9 4 2 3 2 4" xfId="3280" xr:uid="{6813B584-FABB-43CA-AEE4-24CDD72D4F7D}"/>
    <cellStyle name="Normal 9 4 2 3 2 4 2" xfId="5068" xr:uid="{E5FC2E73-20FA-4165-83F7-53C039C2FAE4}"/>
    <cellStyle name="Normal 9 4 2 3 2 4 2 2" xfId="6966" xr:uid="{A5EE81BC-5AD3-48A6-B049-6A92AF29CA50}"/>
    <cellStyle name="Normal 9 4 2 3 2 5" xfId="5061" xr:uid="{B1578E3C-28C8-423A-AD0C-D9DF9CB98549}"/>
    <cellStyle name="Normal 9 4 2 3 2 5 2" xfId="6967" xr:uid="{6DC29127-0B78-4440-83D6-7834B96F4F2D}"/>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4EDB50D7-3117-42CC-A55F-C16355DA6111}"/>
    <cellStyle name="Normal 9 4 2 3 3 2 3" xfId="5070" xr:uid="{3DDF8AFA-C079-421B-B66B-509E03FBFD65}"/>
    <cellStyle name="Normal 9 4 2 3 3 3" xfId="3283" xr:uid="{ABFF89AF-85E3-46C9-B362-41EEC11E2AEE}"/>
    <cellStyle name="Normal 9 4 2 3 3 3 2" xfId="5072" xr:uid="{170B359B-8D70-4B6B-B02D-256754E446FC}"/>
    <cellStyle name="Normal 9 4 2 3 3 3 2 2" xfId="6968" xr:uid="{053EF316-03AF-4290-BB3B-8F4E620B7934}"/>
    <cellStyle name="Normal 9 4 2 3 3 4" xfId="3284" xr:uid="{549A0934-7F38-4FBF-B25D-0C11B396FC8C}"/>
    <cellStyle name="Normal 9 4 2 3 3 4 2" xfId="5073" xr:uid="{785E8C78-EEC2-4814-8079-066AE8B12EE4}"/>
    <cellStyle name="Normal 9 4 2 3 3 5" xfId="5069" xr:uid="{E951F5F2-6786-4422-B21E-798962CAD708}"/>
    <cellStyle name="Normal 9 4 2 3 4" xfId="3285" xr:uid="{EE1C93E9-6800-4BBD-A6DA-7EAAA8FB2FD6}"/>
    <cellStyle name="Normal 9 4 2 3 4 2" xfId="4268" xr:uid="{D58037FC-2370-4193-A0C1-F8E06A91FC04}"/>
    <cellStyle name="Normal 9 4 2 3 4 2 2" xfId="5075" xr:uid="{34FBF48C-CA96-4FC7-884E-2650881EB506}"/>
    <cellStyle name="Normal 9 4 2 3 4 3" xfId="5074" xr:uid="{E0B6EF7A-BB8A-4CE3-8AA6-56E0565AAC93}"/>
    <cellStyle name="Normal 9 4 2 3 5" xfId="3286" xr:uid="{E8C37C29-FD4B-49BC-8E22-AC2EBE7DF593}"/>
    <cellStyle name="Normal 9 4 2 3 5 2" xfId="5076" xr:uid="{DBA75E3C-007E-4ED9-AD83-CCFBE7412510}"/>
    <cellStyle name="Normal 9 4 2 3 5 2 2" xfId="6969" xr:uid="{572B2E76-BFBC-40CB-B7A0-67091388C97F}"/>
    <cellStyle name="Normal 9 4 2 3 6" xfId="3287" xr:uid="{906AEEC2-8CF4-473F-99C6-F43E29750A31}"/>
    <cellStyle name="Normal 9 4 2 3 6 2" xfId="5077" xr:uid="{0096DF7C-73A4-42F3-B70A-01BF0535FF03}"/>
    <cellStyle name="Normal 9 4 2 3 7" xfId="5060" xr:uid="{F7255234-17E7-4A74-A2F2-CA37DEEA991C}"/>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923A954F-4DE2-4881-888E-936C5E712C41}"/>
    <cellStyle name="Normal 9 4 2 4 2 2 3" xfId="5080" xr:uid="{86BCABA8-D1C6-4693-A320-F4D679925D1D}"/>
    <cellStyle name="Normal 9 4 2 4 2 3" xfId="3291" xr:uid="{B5DF5C07-B2AB-4224-A98B-82ABF32D17FE}"/>
    <cellStyle name="Normal 9 4 2 4 2 3 2" xfId="5082" xr:uid="{46B23479-77AC-4CA1-8A99-DA9DC3F39137}"/>
    <cellStyle name="Normal 9 4 2 4 2 3 2 2" xfId="6970" xr:uid="{A0217893-A9F6-4DB7-830A-3C2CA697959E}"/>
    <cellStyle name="Normal 9 4 2 4 2 4" xfId="3292" xr:uid="{E3649021-61EE-422C-820F-959F7B2F146A}"/>
    <cellStyle name="Normal 9 4 2 4 2 4 2" xfId="5083" xr:uid="{CAD8100F-A84C-44E5-A26F-FC560F3CF1F9}"/>
    <cellStyle name="Normal 9 4 2 4 2 5" xfId="5079" xr:uid="{2F0F3C6A-51A7-4EA2-BA0C-C0038B0D9B13}"/>
    <cellStyle name="Normal 9 4 2 4 3" xfId="3293" xr:uid="{A9E734C7-CD7B-445D-A574-47F4C6690C6E}"/>
    <cellStyle name="Normal 9 4 2 4 3 2" xfId="4270" xr:uid="{4F7E71AF-2EBC-4F6C-BBB1-729B073D06F1}"/>
    <cellStyle name="Normal 9 4 2 4 3 2 2" xfId="5085" xr:uid="{DD9A1723-CF78-4ADF-AD5D-60698D0350C3}"/>
    <cellStyle name="Normal 9 4 2 4 3 3" xfId="5084" xr:uid="{173A082E-B1DF-42BC-9498-EE4F41CA134D}"/>
    <cellStyle name="Normal 9 4 2 4 4" xfId="3294" xr:uid="{DC7FEBBA-CC56-40D6-96FC-5EF4CE97DDAF}"/>
    <cellStyle name="Normal 9 4 2 4 4 2" xfId="5086" xr:uid="{610DA351-668D-4CC4-8775-2AEF11F0940B}"/>
    <cellStyle name="Normal 9 4 2 4 4 2 2" xfId="6971" xr:uid="{DD207CCA-7733-4858-9348-2BE867BF2277}"/>
    <cellStyle name="Normal 9 4 2 4 5" xfId="3295" xr:uid="{8DE7B1EA-9A22-4B40-B828-D5462898E796}"/>
    <cellStyle name="Normal 9 4 2 4 5 2" xfId="5087" xr:uid="{DC484EFE-6F44-426D-8E65-0A22D86DE283}"/>
    <cellStyle name="Normal 9 4 2 4 6" xfId="5078" xr:uid="{C39CCBC7-E712-49AA-A40A-16DC62AA87EF}"/>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B37411A1-A169-4055-82F2-E126348ED337}"/>
    <cellStyle name="Normal 9 4 2 5 2 3" xfId="5089" xr:uid="{4824D38E-59FC-4C3A-A420-7ADF67021938}"/>
    <cellStyle name="Normal 9 4 2 5 3" xfId="3298" xr:uid="{515F52F5-1FF6-4780-AB0D-57AC1901353A}"/>
    <cellStyle name="Normal 9 4 2 5 3 2" xfId="5091" xr:uid="{4A81AFEA-21DA-47B9-BCCD-706856B91089}"/>
    <cellStyle name="Normal 9 4 2 5 3 2 2" xfId="6972" xr:uid="{2607C48A-08A7-47BF-9770-C01907174811}"/>
    <cellStyle name="Normal 9 4 2 5 4" xfId="3299" xr:uid="{E7E48E44-7E34-4478-905F-783CE06C0F36}"/>
    <cellStyle name="Normal 9 4 2 5 4 2" xfId="5092" xr:uid="{B18A1A69-CAC5-48DB-A7EB-A7E92FE3F191}"/>
    <cellStyle name="Normal 9 4 2 5 5" xfId="5088" xr:uid="{F4201444-17FA-464C-B2E0-D26A2CDD1BF6}"/>
    <cellStyle name="Normal 9 4 2 6" xfId="3300" xr:uid="{5C803D0A-6AEB-4A8F-8E80-8D3622118DA2}"/>
    <cellStyle name="Normal 9 4 2 6 2" xfId="3301" xr:uid="{EBA2872D-81A5-4177-BD14-9D3F5247FA3D}"/>
    <cellStyle name="Normal 9 4 2 6 2 2" xfId="5094" xr:uid="{FF5AA911-AEAD-49D8-8F36-6A430CDAF3D9}"/>
    <cellStyle name="Normal 9 4 2 6 3" xfId="3302" xr:uid="{30B89C50-1B50-431D-AE16-A9B691624786}"/>
    <cellStyle name="Normal 9 4 2 6 3 2" xfId="5095" xr:uid="{4DC464B1-EFE4-4747-B2DC-76659D956CEF}"/>
    <cellStyle name="Normal 9 4 2 6 4" xfId="3303" xr:uid="{E02EA51D-AE4E-4A27-B385-1D45F1D7B0F0}"/>
    <cellStyle name="Normal 9 4 2 6 4 2" xfId="5096" xr:uid="{B0F99433-668C-4001-B8E4-299C433285C0}"/>
    <cellStyle name="Normal 9 4 2 6 5" xfId="5093" xr:uid="{82FEFCA8-8553-44F3-A728-60FB923E0950}"/>
    <cellStyle name="Normal 9 4 2 7" xfId="3304" xr:uid="{717EC764-6200-4781-9DBE-7AE01DC492DD}"/>
    <cellStyle name="Normal 9 4 2 7 2" xfId="5097" xr:uid="{F222174E-AA95-4B76-92C2-ED04C3E911EC}"/>
    <cellStyle name="Normal 9 4 2 7 2 2" xfId="6973" xr:uid="{7142897E-A38E-4C98-B189-7E4D8AC6D814}"/>
    <cellStyle name="Normal 9 4 2 8" xfId="3305" xr:uid="{D54AE50E-6751-456D-B814-0BC1D4404099}"/>
    <cellStyle name="Normal 9 4 2 8 2" xfId="5098" xr:uid="{DF54D9AA-BA9A-46A3-B031-723BB22D3BD6}"/>
    <cellStyle name="Normal 9 4 2 9" xfId="3306" xr:uid="{B26C6B3A-C714-4834-A076-37A046B30935}"/>
    <cellStyle name="Normal 9 4 2 9 2" xfId="5099" xr:uid="{A6966536-13A0-4209-B09E-3D35D880ABB3}"/>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53" xr:uid="{CAEDE90C-723B-4F28-8AD5-0B0032F1AC25}"/>
    <cellStyle name="Normal 9 4 3 2 2 2 2 2 2" xfId="5475" xr:uid="{EC2912DF-20CF-4120-BD04-897D3333BC2E}"/>
    <cellStyle name="Normal 9 4 3 2 2 2 2 2 3" xfId="5104" xr:uid="{F4FDD407-196E-490A-80AB-EDDB367F4D77}"/>
    <cellStyle name="Normal 9 4 3 2 2 2 3" xfId="4754" xr:uid="{ECD3AB4D-9315-403E-AD27-EC740516DEC7}"/>
    <cellStyle name="Normal 9 4 3 2 2 2 3 2" xfId="5476" xr:uid="{F682C293-041F-4BA9-9E22-82044188D6CC}"/>
    <cellStyle name="Normal 9 4 3 2 2 2 3 3" xfId="5103" xr:uid="{DB624ADC-617F-4918-8C95-4F6175415C6D}"/>
    <cellStyle name="Normal 9 4 3 2 2 3" xfId="3311" xr:uid="{11006371-3CA0-4985-B591-71D72B539045}"/>
    <cellStyle name="Normal 9 4 3 2 2 3 2" xfId="4755" xr:uid="{4BBBF6E9-0489-4FF0-BD1D-DC1B1EB95C6F}"/>
    <cellStyle name="Normal 9 4 3 2 2 3 2 2" xfId="5477" xr:uid="{EF76386F-7642-499D-B73C-837264C82456}"/>
    <cellStyle name="Normal 9 4 3 2 2 3 2 3" xfId="5105" xr:uid="{C7EE006F-DF9E-482E-9FD1-410F37A2F506}"/>
    <cellStyle name="Normal 9 4 3 2 2 4" xfId="3312" xr:uid="{E62A273D-F6D5-433E-B6BD-74AE87A1D16D}"/>
    <cellStyle name="Normal 9 4 3 2 2 4 2" xfId="5106" xr:uid="{9816C447-C3D0-4B1B-B338-1966228D352F}"/>
    <cellStyle name="Normal 9 4 3 2 2 5" xfId="5102" xr:uid="{5010AC6D-EAD9-4D06-908A-D657F72DD442}"/>
    <cellStyle name="Normal 9 4 3 2 3" xfId="3313" xr:uid="{CDF820E3-1F8D-4790-8EBB-F35BAB48E074}"/>
    <cellStyle name="Normal 9 4 3 2 3 2" xfId="3314" xr:uid="{C6D6D191-4345-4124-95DB-DA72114A04AD}"/>
    <cellStyle name="Normal 9 4 3 2 3 2 2" xfId="4756" xr:uid="{F96A4CF0-B1AE-471A-AF08-A31347D7BE35}"/>
    <cellStyle name="Normal 9 4 3 2 3 2 2 2" xfId="5478" xr:uid="{12D3ECCF-897D-4BF8-9A9A-A93CF337E1A1}"/>
    <cellStyle name="Normal 9 4 3 2 3 2 2 3" xfId="5108" xr:uid="{E1480211-DF4F-4494-A21C-ED5F97D68919}"/>
    <cellStyle name="Normal 9 4 3 2 3 3" xfId="3315" xr:uid="{F82A6596-11F2-4F37-AE15-33682F6E3CCA}"/>
    <cellStyle name="Normal 9 4 3 2 3 3 2" xfId="5109" xr:uid="{7232978F-2E09-4A86-BDF8-46EBEE833986}"/>
    <cellStyle name="Normal 9 4 3 2 3 4" xfId="3316" xr:uid="{93A4C50D-082E-4EAA-80B5-ABA592ACE146}"/>
    <cellStyle name="Normal 9 4 3 2 3 4 2" xfId="5110" xr:uid="{EE468316-0597-432C-8801-1A244B8F8772}"/>
    <cellStyle name="Normal 9 4 3 2 3 5" xfId="5107" xr:uid="{D88052D4-AB89-49E2-850D-84C42CE0BAB5}"/>
    <cellStyle name="Normal 9 4 3 2 4" xfId="3317" xr:uid="{0989A098-235A-42A9-8FF4-60D3A72B6897}"/>
    <cellStyle name="Normal 9 4 3 2 4 2" xfId="4757" xr:uid="{DFE3BE3A-64B7-4307-9177-FB762EAF7AA0}"/>
    <cellStyle name="Normal 9 4 3 2 4 2 2" xfId="5479" xr:uid="{113D1CA8-0E59-492F-9983-FC81024F7C8E}"/>
    <cellStyle name="Normal 9 4 3 2 4 2 3" xfId="5111" xr:uid="{14A03CF2-015E-42DD-8DD4-57ADBCC11E2B}"/>
    <cellStyle name="Normal 9 4 3 2 5" xfId="3318" xr:uid="{74781C37-F52E-4614-9623-0B5315CC4C21}"/>
    <cellStyle name="Normal 9 4 3 2 5 2" xfId="5112" xr:uid="{A7038D68-C69D-45C9-8233-264622D96FB2}"/>
    <cellStyle name="Normal 9 4 3 2 6" xfId="3319" xr:uid="{47557503-8191-4F66-A55C-0066518F1329}"/>
    <cellStyle name="Normal 9 4 3 2 6 2" xfId="5113" xr:uid="{BB75B56F-E8C2-46F4-959E-3E7801CCFE3C}"/>
    <cellStyle name="Normal 9 4 3 2 7" xfId="5101" xr:uid="{5CB36A8F-139B-4BE8-9F5F-554FCEDA30D3}"/>
    <cellStyle name="Normal 9 4 3 3" xfId="3320" xr:uid="{BAA40817-B073-4674-AEF7-22AD278E476E}"/>
    <cellStyle name="Normal 9 4 3 3 2" xfId="3321" xr:uid="{05A662CE-C1F3-43F9-9E49-C796CA329A93}"/>
    <cellStyle name="Normal 9 4 3 3 2 2" xfId="3322" xr:uid="{5184B9FF-A7F6-4CAA-AF4B-D75829A6D623}"/>
    <cellStyle name="Normal 9 4 3 3 2 2 2" xfId="4758" xr:uid="{14FB84A6-EC73-40AA-B337-957F4BB5AD9B}"/>
    <cellStyle name="Normal 9 4 3 3 2 2 2 2" xfId="5480" xr:uid="{55928F39-C613-4C92-AF66-C17349EF6226}"/>
    <cellStyle name="Normal 9 4 3 3 2 2 2 3" xfId="5116" xr:uid="{27562560-47A2-4B49-909F-D737D5E66EAF}"/>
    <cellStyle name="Normal 9 4 3 3 2 3" xfId="3323" xr:uid="{7540B3B3-BE63-4382-8788-035841DB8000}"/>
    <cellStyle name="Normal 9 4 3 3 2 3 2" xfId="5117" xr:uid="{5479C2AC-6F24-4A0B-BB88-ED7701E44EC8}"/>
    <cellStyle name="Normal 9 4 3 3 2 4" xfId="3324" xr:uid="{4D05D9EA-2B64-4F3B-97E4-EE0965D522EA}"/>
    <cellStyle name="Normal 9 4 3 3 2 4 2" xfId="5118" xr:uid="{AD9D6082-ED0B-4005-B13E-BCF440DEDAEA}"/>
    <cellStyle name="Normal 9 4 3 3 2 5" xfId="5115" xr:uid="{8CF01C04-5DCF-445A-A16E-D70AB8ED6C23}"/>
    <cellStyle name="Normal 9 4 3 3 3" xfId="3325" xr:uid="{1695321A-5755-4761-9344-30D1F8022A20}"/>
    <cellStyle name="Normal 9 4 3 3 3 2" xfId="4759" xr:uid="{2A9104A5-58DC-40CF-9D45-E25173220C2D}"/>
    <cellStyle name="Normal 9 4 3 3 3 2 2" xfId="5481" xr:uid="{5FAB0919-5E06-4745-BB4D-66F10130894A}"/>
    <cellStyle name="Normal 9 4 3 3 3 2 3" xfId="5119" xr:uid="{DCD2D600-5DD6-44DF-A304-D614BFC049F3}"/>
    <cellStyle name="Normal 9 4 3 3 4" xfId="3326" xr:uid="{E5D4892A-4307-46D8-9909-A239FFC90172}"/>
    <cellStyle name="Normal 9 4 3 3 4 2" xfId="5120" xr:uid="{A5A9A9A7-B011-4C16-96FE-52A91881EEC8}"/>
    <cellStyle name="Normal 9 4 3 3 5" xfId="3327" xr:uid="{4FF37372-DFBC-4372-9252-087A62240A77}"/>
    <cellStyle name="Normal 9 4 3 3 5 2" xfId="5121" xr:uid="{D69DAF06-0CB8-4ECB-BEC4-C0F729E5BFF2}"/>
    <cellStyle name="Normal 9 4 3 3 6" xfId="5114" xr:uid="{9C06365C-1773-486D-9735-9C2C49D409A8}"/>
    <cellStyle name="Normal 9 4 3 4" xfId="3328" xr:uid="{B65728D1-7259-48BA-B3D2-BD4C2CBF7246}"/>
    <cellStyle name="Normal 9 4 3 4 2" xfId="3329" xr:uid="{BE4EE3B0-ECF7-4EF0-ADD3-F7F9BC0D8FBD}"/>
    <cellStyle name="Normal 9 4 3 4 2 2" xfId="4760" xr:uid="{DED101FE-F101-4DF7-880C-12F4817B9F80}"/>
    <cellStyle name="Normal 9 4 3 4 2 2 2" xfId="5482" xr:uid="{6BBFCFBC-B880-4D11-BA86-C25C3094C6B1}"/>
    <cellStyle name="Normal 9 4 3 4 2 2 3" xfId="5123" xr:uid="{10CE5CFF-1966-4935-936F-9BB2568AAC62}"/>
    <cellStyle name="Normal 9 4 3 4 3" xfId="3330" xr:uid="{B566C851-B38D-41FF-BF26-4880290593F5}"/>
    <cellStyle name="Normal 9 4 3 4 3 2" xfId="5124" xr:uid="{4F57BE87-0750-47E4-9051-0B95532779AE}"/>
    <cellStyle name="Normal 9 4 3 4 4" xfId="3331" xr:uid="{C4DF18AD-95DD-4803-8718-861871550545}"/>
    <cellStyle name="Normal 9 4 3 4 4 2" xfId="5125" xr:uid="{3527E6B0-C0DD-41E9-9EFD-19F4A820349A}"/>
    <cellStyle name="Normal 9 4 3 4 5" xfId="5122" xr:uid="{66ACD905-3F10-4DDD-97EB-D1C0E92980B2}"/>
    <cellStyle name="Normal 9 4 3 5" xfId="3332" xr:uid="{6BE34A0C-5247-4E0E-8C18-CBEF482FD451}"/>
    <cellStyle name="Normal 9 4 3 5 2" xfId="3333" xr:uid="{69C0B82B-E59E-451D-8DA8-F3B070829995}"/>
    <cellStyle name="Normal 9 4 3 5 2 2" xfId="5127" xr:uid="{C9151271-A79A-479D-AA87-A62A0DABD248}"/>
    <cellStyle name="Normal 9 4 3 5 3" xfId="3334" xr:uid="{C658907C-AF6D-45D3-88AB-E4B8019AE96D}"/>
    <cellStyle name="Normal 9 4 3 5 3 2" xfId="5128" xr:uid="{EC3A9EA4-61C6-4D71-8CD0-10CC49D13EE6}"/>
    <cellStyle name="Normal 9 4 3 5 4" xfId="3335" xr:uid="{8BAF2CE6-A7BF-40F0-8222-1362BA7F2706}"/>
    <cellStyle name="Normal 9 4 3 5 4 2" xfId="5129" xr:uid="{13500C24-25A1-46D5-A2CF-D1E982CB3A93}"/>
    <cellStyle name="Normal 9 4 3 5 5" xfId="5126" xr:uid="{52E0FEAE-6597-46D7-9033-3D10F4EFF884}"/>
    <cellStyle name="Normal 9 4 3 6" xfId="3336" xr:uid="{663F01B0-33FA-4D39-B6E1-F587E2B0AF15}"/>
    <cellStyle name="Normal 9 4 3 6 2" xfId="5130" xr:uid="{BC703DF7-FA5C-4EA0-BEC8-92FF2DD83EB8}"/>
    <cellStyle name="Normal 9 4 3 7" xfId="3337" xr:uid="{ED672016-18E9-4ABB-90F2-C09EC1FDC260}"/>
    <cellStyle name="Normal 9 4 3 7 2" xfId="5131" xr:uid="{7A89DB72-5D0C-4659-813A-29F0D26DD1E5}"/>
    <cellStyle name="Normal 9 4 3 8" xfId="3338" xr:uid="{818A346A-71F6-4324-9525-50E86AB2A0BA}"/>
    <cellStyle name="Normal 9 4 3 8 2" xfId="5132" xr:uid="{B5D4A349-B419-4543-AD99-1B1519EBF416}"/>
    <cellStyle name="Normal 9 4 3 9" xfId="5100" xr:uid="{62ECFD1E-9517-4B04-929D-3D7A2581A174}"/>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B4DF1152-955C-4AAD-B2E3-12AD4103BE3E}"/>
    <cellStyle name="Normal 9 4 4 2 2 2 3" xfId="5136" xr:uid="{D55DC2F6-68B9-4E41-9A3B-A0D6CAD0B650}"/>
    <cellStyle name="Normal 9 4 4 2 2 3" xfId="3343" xr:uid="{1B8C1CF7-E5C9-4880-B588-E7606850BBF2}"/>
    <cellStyle name="Normal 9 4 4 2 2 3 2" xfId="5138" xr:uid="{CE87B57D-22E0-4ACE-A578-679CBC522643}"/>
    <cellStyle name="Normal 9 4 4 2 2 3 2 2" xfId="6974" xr:uid="{A8EB1D79-A971-4007-93D1-40E374D237A4}"/>
    <cellStyle name="Normal 9 4 4 2 2 4" xfId="3344" xr:uid="{A6BBA61C-2B58-4B6A-8522-D19F9275B174}"/>
    <cellStyle name="Normal 9 4 4 2 2 4 2" xfId="5139" xr:uid="{A946B673-7448-4F26-8673-C0A52868B66F}"/>
    <cellStyle name="Normal 9 4 4 2 2 5" xfId="5135" xr:uid="{E031E0FE-DBC8-4086-8E06-883CC6C0E365}"/>
    <cellStyle name="Normal 9 4 4 2 3" xfId="3345" xr:uid="{58AD18EB-8B28-4CCF-A2F5-A6C00EBA9C96}"/>
    <cellStyle name="Normal 9 4 4 2 3 2" xfId="4274" xr:uid="{7633241B-2A2F-4012-9F3C-417098F53043}"/>
    <cellStyle name="Normal 9 4 4 2 3 2 2" xfId="5141" xr:uid="{B263945D-1027-421A-8888-678BE8E746B4}"/>
    <cellStyle name="Normal 9 4 4 2 3 3" xfId="5140" xr:uid="{CD49F427-93A4-4192-9AC3-1A979D967A29}"/>
    <cellStyle name="Normal 9 4 4 2 4" xfId="3346" xr:uid="{3F26112B-9D0F-4391-92B1-84B930FB740C}"/>
    <cellStyle name="Normal 9 4 4 2 4 2" xfId="5142" xr:uid="{0A155F84-FDAB-4984-910B-B3FD8A915253}"/>
    <cellStyle name="Normal 9 4 4 2 4 2 2" xfId="6975" xr:uid="{EBAC4AA4-8E15-4C19-860C-45F3CDDE70E3}"/>
    <cellStyle name="Normal 9 4 4 2 5" xfId="3347" xr:uid="{97EBE7D5-F65F-460B-9708-FD331A512542}"/>
    <cellStyle name="Normal 9 4 4 2 5 2" xfId="5143" xr:uid="{55C038FA-798F-4068-AC83-88CBE15D7B9E}"/>
    <cellStyle name="Normal 9 4 4 2 6" xfId="5134" xr:uid="{EBF1B855-F67C-4769-AD5B-BA7E2061FEED}"/>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229E3292-045A-4CDA-B09F-7E5E79C40751}"/>
    <cellStyle name="Normal 9 4 4 3 2 3" xfId="5145" xr:uid="{6C441E0E-AB32-4338-8D62-3DE9C5434673}"/>
    <cellStyle name="Normal 9 4 4 3 3" xfId="3350" xr:uid="{677283A2-FBAA-4A7D-BF93-5C581F8828B9}"/>
    <cellStyle name="Normal 9 4 4 3 3 2" xfId="5147" xr:uid="{F2E0C78E-33B4-47EF-B37B-54BA89067AD6}"/>
    <cellStyle name="Normal 9 4 4 3 3 2 2" xfId="6976" xr:uid="{0E88BCC1-5046-4F88-ACAD-C994BF89CE55}"/>
    <cellStyle name="Normal 9 4 4 3 4" xfId="3351" xr:uid="{086C0F03-BD4C-4343-9F4F-C5C72CC9C108}"/>
    <cellStyle name="Normal 9 4 4 3 4 2" xfId="5148" xr:uid="{505680F3-74B2-44D4-BC37-5BD1B5B87C54}"/>
    <cellStyle name="Normal 9 4 4 3 5" xfId="5144" xr:uid="{79A11DD8-4DC2-413D-B159-A8C5D4BE3828}"/>
    <cellStyle name="Normal 9 4 4 4" xfId="3352" xr:uid="{373083DB-45F7-467D-8220-0D1AFD273947}"/>
    <cellStyle name="Normal 9 4 4 4 2" xfId="3353" xr:uid="{321DF2AC-9CAD-420A-9817-3F63C8157AEA}"/>
    <cellStyle name="Normal 9 4 4 4 2 2" xfId="5150" xr:uid="{BE7A8EF1-138A-4FE4-9D80-EFD671F584E6}"/>
    <cellStyle name="Normal 9 4 4 4 3" xfId="3354" xr:uid="{B396A407-E763-4E74-9620-D29DAC74A0C9}"/>
    <cellStyle name="Normal 9 4 4 4 3 2" xfId="5151" xr:uid="{619CAF4D-91D2-4C07-A249-53369FE819A6}"/>
    <cellStyle name="Normal 9 4 4 4 4" xfId="3355" xr:uid="{49057117-C5D1-4F54-9358-182822105648}"/>
    <cellStyle name="Normal 9 4 4 4 4 2" xfId="5152" xr:uid="{C79C98A5-2F35-480E-851E-2B7D06A7B637}"/>
    <cellStyle name="Normal 9 4 4 4 5" xfId="5149" xr:uid="{2108A139-004A-4161-9316-3FFEB8CE5E57}"/>
    <cellStyle name="Normal 9 4 4 5" xfId="3356" xr:uid="{C64D3DB9-8FB5-481D-8C0E-356859EB31C3}"/>
    <cellStyle name="Normal 9 4 4 5 2" xfId="5153" xr:uid="{53822C1B-3037-4C48-B991-237983EDE3A8}"/>
    <cellStyle name="Normal 9 4 4 5 2 2" xfId="6977" xr:uid="{7AFA9C1D-38C4-4E97-BFD2-EF54432913FB}"/>
    <cellStyle name="Normal 9 4 4 6" xfId="3357" xr:uid="{CE611F52-669B-4434-9538-3DE5D1953BF8}"/>
    <cellStyle name="Normal 9 4 4 6 2" xfId="5154" xr:uid="{72EFD78D-6135-4830-B662-B3919A49C857}"/>
    <cellStyle name="Normal 9 4 4 7" xfId="3358" xr:uid="{E42AA119-7F29-4E69-B4D7-3893569B3A67}"/>
    <cellStyle name="Normal 9 4 4 7 2" xfId="5155" xr:uid="{AD766450-136A-4E7F-A0C9-F9EFFAE98C4C}"/>
    <cellStyle name="Normal 9 4 4 8" xfId="5133" xr:uid="{11230D4F-3F7B-4E57-941A-1C20D7D4EF94}"/>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0954BA9D-620E-4990-8F2B-B95916CA8AF1}"/>
    <cellStyle name="Normal 9 4 5 2 2 3" xfId="5158" xr:uid="{39D0D89A-590A-4CEE-B118-34783F6D52DC}"/>
    <cellStyle name="Normal 9 4 5 2 3" xfId="3362" xr:uid="{DC9331B7-1C1E-4DEF-8ACA-BBB92E1435CA}"/>
    <cellStyle name="Normal 9 4 5 2 3 2" xfId="5160" xr:uid="{B1BEA646-4DF9-4043-A296-C81D0CC713F6}"/>
    <cellStyle name="Normal 9 4 5 2 3 2 2" xfId="6978" xr:uid="{18A3C545-9A63-4581-823E-A437C63243FB}"/>
    <cellStyle name="Normal 9 4 5 2 4" xfId="3363" xr:uid="{A08CA7CB-1D88-4572-B0F9-EF195DDDD5C2}"/>
    <cellStyle name="Normal 9 4 5 2 4 2" xfId="5161" xr:uid="{49F484FD-3E42-4BEF-8AC1-FD4E11A00652}"/>
    <cellStyle name="Normal 9 4 5 2 5" xfId="5157" xr:uid="{19FD13A5-ABAF-4AD3-B29C-5969DA6A8C00}"/>
    <cellStyle name="Normal 9 4 5 3" xfId="3364" xr:uid="{A1E9C33C-C94E-4FFB-BAAF-493B0788A2C1}"/>
    <cellStyle name="Normal 9 4 5 3 2" xfId="3365" xr:uid="{3876BB89-BE58-496A-92CB-3F4DBDAC9F60}"/>
    <cellStyle name="Normal 9 4 5 3 2 2" xfId="5163" xr:uid="{5F500009-57AB-46D5-9F46-DF39B9B4AE63}"/>
    <cellStyle name="Normal 9 4 5 3 3" xfId="3366" xr:uid="{F73D1800-06A9-4D99-8554-9DB4BC2DCF62}"/>
    <cellStyle name="Normal 9 4 5 3 3 2" xfId="5164" xr:uid="{7F1E4D58-74B0-47EF-AD57-5F0ADD5D9A09}"/>
    <cellStyle name="Normal 9 4 5 3 4" xfId="3367" xr:uid="{41C66C3B-088B-4235-9A2A-04856B8649BA}"/>
    <cellStyle name="Normal 9 4 5 3 4 2" xfId="5165" xr:uid="{74308A01-29E2-4E1A-A1ED-5203A62AA35F}"/>
    <cellStyle name="Normal 9 4 5 3 5" xfId="5162" xr:uid="{3D4182BE-BDF6-4044-8DE1-529473F633A0}"/>
    <cellStyle name="Normal 9 4 5 4" xfId="3368" xr:uid="{E2116F0C-A7ED-4018-B37E-6460DD191EFB}"/>
    <cellStyle name="Normal 9 4 5 4 2" xfId="5166" xr:uid="{733E9D80-9DDA-41E0-B750-CDC90B4EE15B}"/>
    <cellStyle name="Normal 9 4 5 4 2 2" xfId="6979" xr:uid="{3CBDE32B-BFFE-4095-ACE5-6077941D3F2F}"/>
    <cellStyle name="Normal 9 4 5 5" xfId="3369" xr:uid="{10597110-38DF-4F4E-BF64-F79F5D4481D5}"/>
    <cellStyle name="Normal 9 4 5 5 2" xfId="5167" xr:uid="{FF21E5A3-01F1-4920-87AF-FAD9B3594CA0}"/>
    <cellStyle name="Normal 9 4 5 6" xfId="3370" xr:uid="{6193CB2F-0D4F-4003-B651-78D0486386BF}"/>
    <cellStyle name="Normal 9 4 5 6 2" xfId="5168" xr:uid="{CF12A362-B7CD-4DD0-B2E4-A6113AA0D92D}"/>
    <cellStyle name="Normal 9 4 5 7" xfId="5156" xr:uid="{1D687B81-6DD8-4EA6-834E-6CA04C27CA0B}"/>
    <cellStyle name="Normal 9 4 6" xfId="3371" xr:uid="{8078F062-B9B8-4CCB-9F88-21C5E19F2EBB}"/>
    <cellStyle name="Normal 9 4 6 2" xfId="3372" xr:uid="{34372A72-CDFF-4CE5-8729-015A15E498AE}"/>
    <cellStyle name="Normal 9 4 6 2 2" xfId="3373" xr:uid="{1E7FBD13-1DC3-4ABD-947E-22754D9CBE81}"/>
    <cellStyle name="Normal 9 4 6 2 2 2" xfId="5171" xr:uid="{6A85011C-747A-41A4-BA89-2C6BC25EB9D6}"/>
    <cellStyle name="Normal 9 4 6 2 3" xfId="3374" xr:uid="{936E98DF-DA76-41C5-997F-EDEF1086A88A}"/>
    <cellStyle name="Normal 9 4 6 2 3 2" xfId="5172" xr:uid="{58B99032-4646-4A38-8D9D-BC62E1E8D168}"/>
    <cellStyle name="Normal 9 4 6 2 4" xfId="3375" xr:uid="{D86FE3C7-4910-4F6A-AFE5-FB872984644E}"/>
    <cellStyle name="Normal 9 4 6 2 4 2" xfId="5173" xr:uid="{98C5F224-DE0E-47D3-89BE-DFAA30AD050E}"/>
    <cellStyle name="Normal 9 4 6 2 5" xfId="5170" xr:uid="{BFBE75D1-3008-4E4B-91B8-CFA9F4E72520}"/>
    <cellStyle name="Normal 9 4 6 3" xfId="3376" xr:uid="{7D42B768-6197-45F7-A266-F5094882D122}"/>
    <cellStyle name="Normal 9 4 6 3 2" xfId="5174" xr:uid="{43557FAB-F14E-4FA0-9CF9-569C2BF07790}"/>
    <cellStyle name="Normal 9 4 6 3 2 2" xfId="6980" xr:uid="{F9A364E6-CDA2-4315-8BEC-CB577AF77439}"/>
    <cellStyle name="Normal 9 4 6 4" xfId="3377" xr:uid="{7DB71026-A14B-43C5-8F56-41602DDF0746}"/>
    <cellStyle name="Normal 9 4 6 4 2" xfId="5175" xr:uid="{CB8BBE16-E373-4172-A9C1-BBB113CDE263}"/>
    <cellStyle name="Normal 9 4 6 5" xfId="3378" xr:uid="{331CA8AB-5B2B-4241-B49C-65027FE1626C}"/>
    <cellStyle name="Normal 9 4 6 5 2" xfId="5176" xr:uid="{8268F856-DE85-4EB4-A0F1-DC1FCB9D4B7D}"/>
    <cellStyle name="Normal 9 4 6 6" xfId="5169" xr:uid="{06E8FB43-B6DF-4CD2-94F4-F262B85124C9}"/>
    <cellStyle name="Normal 9 4 7" xfId="3379" xr:uid="{23E879BA-5EDE-4527-B83F-BD3E7C5CD9E1}"/>
    <cellStyle name="Normal 9 4 7 2" xfId="3380" xr:uid="{FE6BB645-9DCD-439A-AA54-1D20CA64AABA}"/>
    <cellStyle name="Normal 9 4 7 2 2" xfId="5178" xr:uid="{11366563-7116-49ED-8F80-C52A5D53B624}"/>
    <cellStyle name="Normal 9 4 7 3" xfId="3381" xr:uid="{63EACFD9-C165-4BCD-83BB-E9C03CCCBB36}"/>
    <cellStyle name="Normal 9 4 7 3 2" xfId="5179" xr:uid="{8FED6C55-3E64-4748-A5EC-7D24B8449769}"/>
    <cellStyle name="Normal 9 4 7 4" xfId="3382" xr:uid="{A237818C-2634-4E2F-A320-E14CE2E43306}"/>
    <cellStyle name="Normal 9 4 7 4 2" xfId="5180" xr:uid="{E98B4A8D-4807-40BA-AF0D-1371900BB3FC}"/>
    <cellStyle name="Normal 9 4 7 5" xfId="5177" xr:uid="{22B7B1A9-B78F-422F-A79D-959B67F6F3FF}"/>
    <cellStyle name="Normal 9 4 8" xfId="3383" xr:uid="{4B3F0F96-7698-4C1B-9352-DFB8A143B4C0}"/>
    <cellStyle name="Normal 9 4 8 2" xfId="3384" xr:uid="{1652C9F7-EF06-4CE0-89E5-AD33D943B7C8}"/>
    <cellStyle name="Normal 9 4 8 2 2" xfId="5182" xr:uid="{5C0DADE4-908B-4146-8358-5EE46C818ACE}"/>
    <cellStyle name="Normal 9 4 8 3" xfId="3385" xr:uid="{42C48E4C-0A45-4969-A540-285C636278BC}"/>
    <cellStyle name="Normal 9 4 8 3 2" xfId="5183" xr:uid="{E820F8C6-BA5C-437B-B9E2-037B267DE2CF}"/>
    <cellStyle name="Normal 9 4 8 4" xfId="3386" xr:uid="{6ED60723-E769-4128-AB65-7053B9A54F85}"/>
    <cellStyle name="Normal 9 4 8 4 2" xfId="5184" xr:uid="{163E8737-F198-4603-AD72-04F4395872C3}"/>
    <cellStyle name="Normal 9 4 8 5" xfId="5181" xr:uid="{A00B39C7-E834-4E7B-8B02-F15ED06B1E53}"/>
    <cellStyle name="Normal 9 4 9" xfId="3387" xr:uid="{0A0D880C-0BFC-41C8-B227-974676FB3A25}"/>
    <cellStyle name="Normal 9 4 9 2" xfId="5185" xr:uid="{DA0C3121-75BC-428B-A594-F3E64E84A524}"/>
    <cellStyle name="Normal 9 5" xfId="3388" xr:uid="{F86CC073-51FB-4947-B60F-A224C8F5AAAD}"/>
    <cellStyle name="Normal 9 5 10" xfId="3389" xr:uid="{A9761081-2313-4CCE-946F-97186494E246}"/>
    <cellStyle name="Normal 9 5 10 2" xfId="5187" xr:uid="{C2E53272-0FF3-4D15-BCBB-4F164A834F33}"/>
    <cellStyle name="Normal 9 5 11" xfId="3390" xr:uid="{D20600A0-E03E-4CBD-8164-D0D21344248F}"/>
    <cellStyle name="Normal 9 5 11 2" xfId="5188" xr:uid="{A4D475E0-3E38-4757-AAB1-0512BAEE1441}"/>
    <cellStyle name="Normal 9 5 12" xfId="5186" xr:uid="{8DE4B641-D50D-4E12-9EEC-BD58FC338AC5}"/>
    <cellStyle name="Normal 9 5 2" xfId="3391" xr:uid="{A630278B-53B1-4F67-ABBD-AD5D7E85E57A}"/>
    <cellStyle name="Normal 9 5 2 10" xfId="5189" xr:uid="{5E00C7AE-F627-4F0D-A7D0-DB65D2BA3537}"/>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3065EF24-2EDA-4E51-9D5D-EB350AA4784A}"/>
    <cellStyle name="Normal 9 5 2 2 2 2 3" xfId="3396" xr:uid="{3E2CCF73-B1F9-4F05-80C1-CDC65940B91F}"/>
    <cellStyle name="Normal 9 5 2 2 2 2 3 2" xfId="5194" xr:uid="{4734FA5A-F3E1-43B8-B45C-042935FA7D50}"/>
    <cellStyle name="Normal 9 5 2 2 2 2 4" xfId="3397" xr:uid="{BF6CCD5E-E621-4573-AA38-665E2F75835D}"/>
    <cellStyle name="Normal 9 5 2 2 2 2 4 2" xfId="5195" xr:uid="{DA7D60AF-8865-4CBB-AB32-88F027EA06E8}"/>
    <cellStyle name="Normal 9 5 2 2 2 2 5" xfId="5192" xr:uid="{B600894F-D4A3-445C-A40B-EEF18CDF6B89}"/>
    <cellStyle name="Normal 9 5 2 2 2 3" xfId="3398" xr:uid="{52C60F68-7D3D-4FAB-9822-F8D800416909}"/>
    <cellStyle name="Normal 9 5 2 2 2 3 2" xfId="3399" xr:uid="{A7D84D49-75C3-492F-8483-A4BA44E1ED1E}"/>
    <cellStyle name="Normal 9 5 2 2 2 3 2 2" xfId="5197" xr:uid="{F4040034-7324-4434-82DB-2CA423918944}"/>
    <cellStyle name="Normal 9 5 2 2 2 3 3" xfId="3400" xr:uid="{DEB0BFC0-6AC8-47D9-B90F-FD577C17CA56}"/>
    <cellStyle name="Normal 9 5 2 2 2 3 3 2" xfId="5198" xr:uid="{B5A0E33C-E275-4605-8E1B-423398C45660}"/>
    <cellStyle name="Normal 9 5 2 2 2 3 4" xfId="3401" xr:uid="{03CA0861-E115-40D7-AD98-93C13EA8709B}"/>
    <cellStyle name="Normal 9 5 2 2 2 3 4 2" xfId="5199" xr:uid="{D1B9F1FF-0BC0-4D1C-A3E6-0F365A12CAD4}"/>
    <cellStyle name="Normal 9 5 2 2 2 3 5" xfId="5196" xr:uid="{7AEA82DD-8E1F-44AC-8DC9-AAB29B3F6BA1}"/>
    <cellStyle name="Normal 9 5 2 2 2 4" xfId="3402" xr:uid="{5D86A963-245A-49A6-A2B1-B654F7A5EFF0}"/>
    <cellStyle name="Normal 9 5 2 2 2 4 2" xfId="5200" xr:uid="{2B45DC04-EF31-4303-940C-0ABF9B54F985}"/>
    <cellStyle name="Normal 9 5 2 2 2 5" xfId="3403" xr:uid="{0D7CCE81-E84A-4D9A-80E7-BF2B58D2C1DD}"/>
    <cellStyle name="Normal 9 5 2 2 2 5 2" xfId="5201" xr:uid="{C59FDEDC-0CE5-4D5B-9F5B-0697377A1F88}"/>
    <cellStyle name="Normal 9 5 2 2 2 6" xfId="3404" xr:uid="{FE0A2B1A-1FB6-4859-A93A-8CAF03C86E3D}"/>
    <cellStyle name="Normal 9 5 2 2 2 6 2" xfId="5202" xr:uid="{CB3019EC-51D2-4339-BD1F-D305C98E48BE}"/>
    <cellStyle name="Normal 9 5 2 2 2 7" xfId="5191" xr:uid="{7D6E1424-4220-4E9B-B7E3-D40F5A9247D9}"/>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AB2CDC70-39E7-4845-9FAE-96457346ED8A}"/>
    <cellStyle name="Normal 9 5 2 2 3 2 3" xfId="3408" xr:uid="{460C8630-68AB-426D-9D9D-763D724AF965}"/>
    <cellStyle name="Normal 9 5 2 2 3 2 3 2" xfId="5206" xr:uid="{C93743FC-1BD6-441D-8E0B-A0921D1500F6}"/>
    <cellStyle name="Normal 9 5 2 2 3 2 4" xfId="3409" xr:uid="{D555BAE4-2377-4ABA-9575-DA6DB052A73A}"/>
    <cellStyle name="Normal 9 5 2 2 3 2 4 2" xfId="5207" xr:uid="{E9E17B68-33DB-4B05-8B07-BC1A6EF5AC41}"/>
    <cellStyle name="Normal 9 5 2 2 3 2 5" xfId="5204" xr:uid="{1A2AC827-FE6C-4FA0-A765-76FB77B8AE72}"/>
    <cellStyle name="Normal 9 5 2 2 3 3" xfId="3410" xr:uid="{C505AA95-563E-408B-A1CC-731CD37B53A9}"/>
    <cellStyle name="Normal 9 5 2 2 3 3 2" xfId="5208" xr:uid="{57262A87-FB8E-4540-B3A7-5D282C46322E}"/>
    <cellStyle name="Normal 9 5 2 2 3 4" xfId="3411" xr:uid="{D68FF109-AC44-43B9-9469-DF21F3BAECA0}"/>
    <cellStyle name="Normal 9 5 2 2 3 4 2" xfId="5209" xr:uid="{E73E063C-FB17-4BC2-9289-59497EB675F2}"/>
    <cellStyle name="Normal 9 5 2 2 3 5" xfId="3412" xr:uid="{48D2BC56-2EE9-4334-A763-D2EDC87911F4}"/>
    <cellStyle name="Normal 9 5 2 2 3 5 2" xfId="5210" xr:uid="{E634DAE6-B54B-4058-9F44-D3DAF471B792}"/>
    <cellStyle name="Normal 9 5 2 2 3 6" xfId="5203" xr:uid="{571A963A-FFEA-40AB-927C-8F88CCAAFE2A}"/>
    <cellStyle name="Normal 9 5 2 2 4" xfId="3413" xr:uid="{19746D52-1266-4886-850F-DE49B8F1E5D1}"/>
    <cellStyle name="Normal 9 5 2 2 4 2" xfId="3414" xr:uid="{8F02253D-2DA7-4DF7-AB36-0A15BE33DDCE}"/>
    <cellStyle name="Normal 9 5 2 2 4 2 2" xfId="5212" xr:uid="{0E6744A3-CA57-4273-A35A-FE5B664AB6F9}"/>
    <cellStyle name="Normal 9 5 2 2 4 3" xfId="3415" xr:uid="{A1462127-7D09-4D1D-AA9D-AF764FEC13B9}"/>
    <cellStyle name="Normal 9 5 2 2 4 3 2" xfId="5213" xr:uid="{651928B1-F852-455F-8E89-A156D2F54C2F}"/>
    <cellStyle name="Normal 9 5 2 2 4 4" xfId="3416" xr:uid="{E5FC1265-8147-4DBD-94DB-054BA3D935D8}"/>
    <cellStyle name="Normal 9 5 2 2 4 4 2" xfId="5214" xr:uid="{44054473-870D-4084-92C8-A885D623EC31}"/>
    <cellStyle name="Normal 9 5 2 2 4 5" xfId="5211" xr:uid="{9D5B1138-FFAF-4ACE-A9F9-B88D6FEFB1A9}"/>
    <cellStyle name="Normal 9 5 2 2 5" xfId="3417" xr:uid="{D1030FEA-03C9-49A7-8E62-BABCB3AB477F}"/>
    <cellStyle name="Normal 9 5 2 2 5 2" xfId="3418" xr:uid="{9EF967B1-DD50-422B-9C1C-8D416AF67331}"/>
    <cellStyle name="Normal 9 5 2 2 5 2 2" xfId="5216" xr:uid="{C55E4DCF-CC3B-4CAB-9F8F-95E69DBEA933}"/>
    <cellStyle name="Normal 9 5 2 2 5 3" xfId="3419" xr:uid="{3ADD6D94-AD84-40E9-A436-ABE7AEFFDEE9}"/>
    <cellStyle name="Normal 9 5 2 2 5 3 2" xfId="5217" xr:uid="{1948E7B1-90BF-4B32-9B07-4F9BC83ECBD0}"/>
    <cellStyle name="Normal 9 5 2 2 5 4" xfId="3420" xr:uid="{EBC5E9A4-78A2-4167-A8DF-A6150A067C14}"/>
    <cellStyle name="Normal 9 5 2 2 5 4 2" xfId="5218" xr:uid="{1676F488-0267-4C65-99CD-BCA4735834F1}"/>
    <cellStyle name="Normal 9 5 2 2 5 5" xfId="5215" xr:uid="{85EC2D05-0A24-4CD4-A636-763D07F3C0B2}"/>
    <cellStyle name="Normal 9 5 2 2 6" xfId="3421" xr:uid="{5E5DB2A2-9827-4596-869F-B8830BBB12B8}"/>
    <cellStyle name="Normal 9 5 2 2 6 2" xfId="5219" xr:uid="{9DDB3C3C-B398-4D14-9C21-D1F2D8E50014}"/>
    <cellStyle name="Normal 9 5 2 2 7" xfId="3422" xr:uid="{88D7E271-7BDB-49C9-AD74-416A73ED543D}"/>
    <cellStyle name="Normal 9 5 2 2 7 2" xfId="5220" xr:uid="{150D4B69-00F4-427D-8604-8C373BEC301D}"/>
    <cellStyle name="Normal 9 5 2 2 8" xfId="3423" xr:uid="{08E1DCC5-DF73-4598-A21C-A13B18CBF928}"/>
    <cellStyle name="Normal 9 5 2 2 8 2" xfId="5221" xr:uid="{B50E91D2-4A50-4E91-9319-0003A4A791EA}"/>
    <cellStyle name="Normal 9 5 2 2 9" xfId="5190" xr:uid="{12592013-A250-4C8E-A036-A9D36141A270}"/>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F5B4CADD-9D7A-4AE3-A2F4-20C69A5667E4}"/>
    <cellStyle name="Normal 9 5 2 3 2 3" xfId="3427" xr:uid="{6CAF1EA0-5483-45FF-99E2-B6981CAE9767}"/>
    <cellStyle name="Normal 9 5 2 3 2 3 2" xfId="5225" xr:uid="{71268CF7-6B8F-400C-BEFA-8F2E11BB7032}"/>
    <cellStyle name="Normal 9 5 2 3 2 4" xfId="3428" xr:uid="{B47E8974-458C-4AF9-84CC-34D421E180D2}"/>
    <cellStyle name="Normal 9 5 2 3 2 4 2" xfId="5226" xr:uid="{FD5BEB49-8D53-4C03-B1CF-A435CC238BC3}"/>
    <cellStyle name="Normal 9 5 2 3 2 5" xfId="5223" xr:uid="{72FF651E-C63D-4094-A76D-13CC7A469005}"/>
    <cellStyle name="Normal 9 5 2 3 3" xfId="3429" xr:uid="{DF70A764-65AE-4A06-B0C3-C0EA68E39D1E}"/>
    <cellStyle name="Normal 9 5 2 3 3 2" xfId="3430" xr:uid="{33B9A006-230F-4430-AD81-0A1828F7FF73}"/>
    <cellStyle name="Normal 9 5 2 3 3 2 2" xfId="5228" xr:uid="{3925329A-4BE7-458F-87F5-03ED150E3DC7}"/>
    <cellStyle name="Normal 9 5 2 3 3 3" xfId="3431" xr:uid="{4C6CE248-1EA7-4D82-AF72-DBF364689ED2}"/>
    <cellStyle name="Normal 9 5 2 3 3 3 2" xfId="5229" xr:uid="{A5AFC646-7138-48F7-9B39-95A44C4751E2}"/>
    <cellStyle name="Normal 9 5 2 3 3 4" xfId="3432" xr:uid="{95A18C9F-E989-4B20-93A6-3A5BC6326BF0}"/>
    <cellStyle name="Normal 9 5 2 3 3 4 2" xfId="5230" xr:uid="{C226D6CA-19A9-43A1-834E-16F9558FE714}"/>
    <cellStyle name="Normal 9 5 2 3 3 5" xfId="5227" xr:uid="{90A278D9-A689-4E2D-B8B1-CB63C836B614}"/>
    <cellStyle name="Normal 9 5 2 3 4" xfId="3433" xr:uid="{63CBE5E3-3D73-45AA-8C1D-E37B4B46874E}"/>
    <cellStyle name="Normal 9 5 2 3 4 2" xfId="5231" xr:uid="{82F122D6-8B0E-4DE9-84C6-82F184F296DC}"/>
    <cellStyle name="Normal 9 5 2 3 5" xfId="3434" xr:uid="{50BFB28E-AADF-4B76-ABA7-97EA3ECBB478}"/>
    <cellStyle name="Normal 9 5 2 3 5 2" xfId="5232" xr:uid="{7141BD93-BE49-48C5-83FC-760A5208E2CD}"/>
    <cellStyle name="Normal 9 5 2 3 6" xfId="3435" xr:uid="{9AFBB40A-5FA7-4E06-8CB0-CD5FD46CC394}"/>
    <cellStyle name="Normal 9 5 2 3 6 2" xfId="5233" xr:uid="{701FF9C6-7CB9-41B9-999F-C5633BE6DA4C}"/>
    <cellStyle name="Normal 9 5 2 3 7" xfId="5222" xr:uid="{EAE098F3-C394-4AB8-AE97-552EAA140018}"/>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A944C95E-8B7F-42A2-96A1-90673E0420E5}"/>
    <cellStyle name="Normal 9 5 2 4 2 3" xfId="3439" xr:uid="{99513CF1-4434-4648-9370-365F77384D49}"/>
    <cellStyle name="Normal 9 5 2 4 2 3 2" xfId="5237" xr:uid="{7F629CFD-79F0-42AC-AEC3-AD6E6CFD1538}"/>
    <cellStyle name="Normal 9 5 2 4 2 4" xfId="3440" xr:uid="{0BFD76FB-8B12-4A52-80B3-C930DD07FDA4}"/>
    <cellStyle name="Normal 9 5 2 4 2 4 2" xfId="5238" xr:uid="{366A378E-A935-4DC4-987B-F6D8543100DF}"/>
    <cellStyle name="Normal 9 5 2 4 2 5" xfId="5235" xr:uid="{4C010F05-24E7-4CF2-8285-4E74F8515F9F}"/>
    <cellStyle name="Normal 9 5 2 4 3" xfId="3441" xr:uid="{558C0A5C-B690-4755-A11B-3995B5942152}"/>
    <cellStyle name="Normal 9 5 2 4 3 2" xfId="5239" xr:uid="{EB618726-55CF-44EB-B162-467D1950A9AD}"/>
    <cellStyle name="Normal 9 5 2 4 4" xfId="3442" xr:uid="{731FAB44-C035-4434-BBC2-78D19177F876}"/>
    <cellStyle name="Normal 9 5 2 4 4 2" xfId="5240" xr:uid="{CF398141-4760-4968-961D-3CB86A4E8593}"/>
    <cellStyle name="Normal 9 5 2 4 5" xfId="3443" xr:uid="{5287E35C-CA63-49C4-85CA-9AC4CE3047F9}"/>
    <cellStyle name="Normal 9 5 2 4 5 2" xfId="5241" xr:uid="{EF65FC25-347C-4507-BB0A-DF5699C77A91}"/>
    <cellStyle name="Normal 9 5 2 4 6" xfId="5234" xr:uid="{08BD2D92-DC27-4D95-A2EB-C48B58AE3497}"/>
    <cellStyle name="Normal 9 5 2 5" xfId="3444" xr:uid="{E41A2246-1F45-4D76-B522-E10C396DE870}"/>
    <cellStyle name="Normal 9 5 2 5 2" xfId="3445" xr:uid="{9C71CA7C-6CFE-4080-AE49-38B843637FEB}"/>
    <cellStyle name="Normal 9 5 2 5 2 2" xfId="5243" xr:uid="{8D6F0D05-079E-4895-B408-934C8C7E1BBD}"/>
    <cellStyle name="Normal 9 5 2 5 3" xfId="3446" xr:uid="{0CF0622F-4418-4EC2-ACF3-0B81D498B5AD}"/>
    <cellStyle name="Normal 9 5 2 5 3 2" xfId="5244" xr:uid="{928A9DB9-BFD1-42A9-8213-52CE0D1DDF1B}"/>
    <cellStyle name="Normal 9 5 2 5 4" xfId="3447" xr:uid="{A6E4643C-6A1B-4B6B-A850-222E09D6CCA6}"/>
    <cellStyle name="Normal 9 5 2 5 4 2" xfId="5245" xr:uid="{9689C16D-4FB0-4C37-A77D-09C1D05D7262}"/>
    <cellStyle name="Normal 9 5 2 5 5" xfId="5242" xr:uid="{07BAD732-8B54-4F13-85CA-2BCA387F9484}"/>
    <cellStyle name="Normal 9 5 2 6" xfId="3448" xr:uid="{8C110C3A-907B-435A-A8AA-D24C4B1366CE}"/>
    <cellStyle name="Normal 9 5 2 6 2" xfId="3449" xr:uid="{8568CA61-10C1-4A67-BF81-74C3A75566F2}"/>
    <cellStyle name="Normal 9 5 2 6 2 2" xfId="5247" xr:uid="{C6D989CB-D0D5-495D-B150-1A44D1D2D6B8}"/>
    <cellStyle name="Normal 9 5 2 6 3" xfId="3450" xr:uid="{29A4313F-8949-45E4-B984-92A0944FDCE2}"/>
    <cellStyle name="Normal 9 5 2 6 3 2" xfId="5248" xr:uid="{2AA8F970-50DA-4F83-9335-11DEBC3EFEB6}"/>
    <cellStyle name="Normal 9 5 2 6 4" xfId="3451" xr:uid="{0325FD9A-847A-43EE-B727-CD6655DBABC1}"/>
    <cellStyle name="Normal 9 5 2 6 4 2" xfId="5249" xr:uid="{E533FB07-37A7-4D1F-845B-DA43B9564EE4}"/>
    <cellStyle name="Normal 9 5 2 6 5" xfId="5246" xr:uid="{D9CB1746-C74F-4531-9E63-030E6DC5E446}"/>
    <cellStyle name="Normal 9 5 2 7" xfId="3452" xr:uid="{E9633376-09FD-480B-B8E6-E2BBB4C54C9C}"/>
    <cellStyle name="Normal 9 5 2 7 2" xfId="5250" xr:uid="{4D85C451-6BCF-40F8-8566-BBB3AE89476D}"/>
    <cellStyle name="Normal 9 5 2 8" xfId="3453" xr:uid="{24667192-8A7F-4C78-B8E0-8EA511051635}"/>
    <cellStyle name="Normal 9 5 2 8 2" xfId="5251" xr:uid="{0B288152-1F82-455F-9262-75A0D2E31314}"/>
    <cellStyle name="Normal 9 5 2 9" xfId="3454" xr:uid="{A3859758-B49F-42CD-A0B5-055EE9E68BF6}"/>
    <cellStyle name="Normal 9 5 2 9 2" xfId="5252" xr:uid="{8A9068BC-C6D5-4057-82CF-0D768AE17789}"/>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A333A532-04A3-403C-8F64-44167331A1FF}"/>
    <cellStyle name="Normal 9 5 3 2 2 2 3" xfId="5256" xr:uid="{3D9508D8-AF9D-4B0F-8481-0549275F4682}"/>
    <cellStyle name="Normal 9 5 3 2 2 3" xfId="3459" xr:uid="{81EDA8D9-CE06-4943-BBD1-3133299612F3}"/>
    <cellStyle name="Normal 9 5 3 2 2 3 2" xfId="5258" xr:uid="{2B6596D6-918C-4B35-927D-690BFDA2CBED}"/>
    <cellStyle name="Normal 9 5 3 2 2 3 2 2" xfId="6981" xr:uid="{04E8A8E4-8886-475D-8E3F-9A6A1A2DC0BD}"/>
    <cellStyle name="Normal 9 5 3 2 2 4" xfId="3460" xr:uid="{9B9702E4-91CA-4288-83C4-823B366BBDE5}"/>
    <cellStyle name="Normal 9 5 3 2 2 4 2" xfId="5259" xr:uid="{BAB25866-4055-4DBB-B8A1-960E755AE8E2}"/>
    <cellStyle name="Normal 9 5 3 2 2 5" xfId="5255" xr:uid="{DBBD9F91-5273-4048-A309-0E9990DD5D29}"/>
    <cellStyle name="Normal 9 5 3 2 3" xfId="3461" xr:uid="{215002A9-D445-4D5A-AE79-C3D1F42472E5}"/>
    <cellStyle name="Normal 9 5 3 2 3 2" xfId="3462" xr:uid="{3B61D4E9-2E45-4B2B-8CF2-01515EE8EC5B}"/>
    <cellStyle name="Normal 9 5 3 2 3 2 2" xfId="5261" xr:uid="{EAC2B038-60D1-4069-BE28-83253DBC6069}"/>
    <cellStyle name="Normal 9 5 3 2 3 3" xfId="3463" xr:uid="{1F61B04B-9527-40FF-BE3D-CA384975FB41}"/>
    <cellStyle name="Normal 9 5 3 2 3 3 2" xfId="5262" xr:uid="{98CAD6EC-18B8-46FF-B8BF-10CC1D300071}"/>
    <cellStyle name="Normal 9 5 3 2 3 4" xfId="3464" xr:uid="{8882092E-0D1E-4D0E-907F-194906559D1A}"/>
    <cellStyle name="Normal 9 5 3 2 3 4 2" xfId="5263" xr:uid="{FB299D0F-694C-4805-AD9A-E56D226FA912}"/>
    <cellStyle name="Normal 9 5 3 2 3 5" xfId="5260" xr:uid="{A451E211-7A68-4E55-8D2F-D8C3F18C5D7D}"/>
    <cellStyle name="Normal 9 5 3 2 4" xfId="3465" xr:uid="{411F4421-ABEA-461A-9058-E8CD9798B9E8}"/>
    <cellStyle name="Normal 9 5 3 2 4 2" xfId="5264" xr:uid="{991D6CB2-E38E-4AEA-BA72-890A16EB65E2}"/>
    <cellStyle name="Normal 9 5 3 2 4 2 2" xfId="6982" xr:uid="{A54C7A35-0CA0-4696-B8E5-C21896DBB818}"/>
    <cellStyle name="Normal 9 5 3 2 5" xfId="3466" xr:uid="{0B02444B-F6A2-462A-9062-3C95251D624E}"/>
    <cellStyle name="Normal 9 5 3 2 5 2" xfId="5265" xr:uid="{F147F84C-D96C-4A9D-A1FF-9FF1DA074346}"/>
    <cellStyle name="Normal 9 5 3 2 6" xfId="3467" xr:uid="{65C3478D-E36D-4799-9007-A7B5C1DE94A4}"/>
    <cellStyle name="Normal 9 5 3 2 6 2" xfId="5266" xr:uid="{7A70FB14-5948-42DD-86C5-FAE104109B76}"/>
    <cellStyle name="Normal 9 5 3 2 7" xfId="5254" xr:uid="{319CE0CB-6B9A-45B7-8177-943F7948CC8B}"/>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29F8F39C-B2D6-4648-BD35-795725C6BECC}"/>
    <cellStyle name="Normal 9 5 3 3 2 3" xfId="3471" xr:uid="{9DD214D2-D70D-43B5-B6D3-39A6668C3BA7}"/>
    <cellStyle name="Normal 9 5 3 3 2 3 2" xfId="5270" xr:uid="{538ADEA9-88FA-4A86-B1AE-66F05388623B}"/>
    <cellStyle name="Normal 9 5 3 3 2 4" xfId="3472" xr:uid="{4CAC0FFB-A3DC-46A0-853A-11ACB7CC7939}"/>
    <cellStyle name="Normal 9 5 3 3 2 4 2" xfId="5271" xr:uid="{2D72A045-E2CE-48F1-8A66-1219B03F5B00}"/>
    <cellStyle name="Normal 9 5 3 3 2 5" xfId="5268" xr:uid="{AB669D05-B12C-4BE8-9C64-DB0BD12B980C}"/>
    <cellStyle name="Normal 9 5 3 3 3" xfId="3473" xr:uid="{E5026B54-9B89-4D83-A174-5D07F5E2155D}"/>
    <cellStyle name="Normal 9 5 3 3 3 2" xfId="5272" xr:uid="{BEACBDFB-7460-43A2-8E34-D08DACD6327E}"/>
    <cellStyle name="Normal 9 5 3 3 3 2 2" xfId="6983" xr:uid="{67462AEB-C0D6-4CC9-86A4-DD23AE1386DC}"/>
    <cellStyle name="Normal 9 5 3 3 4" xfId="3474" xr:uid="{E062739B-F646-405F-8385-F898B790ECB5}"/>
    <cellStyle name="Normal 9 5 3 3 4 2" xfId="5273" xr:uid="{707737D1-382A-44C3-A942-2673E5A514AE}"/>
    <cellStyle name="Normal 9 5 3 3 5" xfId="3475" xr:uid="{F5D30213-279D-4255-A0DE-3F69F4F403A7}"/>
    <cellStyle name="Normal 9 5 3 3 5 2" xfId="5274" xr:uid="{48A0AC26-AB5A-4627-A07A-0425DBED7DC8}"/>
    <cellStyle name="Normal 9 5 3 3 6" xfId="5267" xr:uid="{2EF04641-6EAB-4092-9390-9AAE2B1683BF}"/>
    <cellStyle name="Normal 9 5 3 4" xfId="3476" xr:uid="{2956DDAD-978D-48AC-8E58-46D23C8B510F}"/>
    <cellStyle name="Normal 9 5 3 4 2" xfId="3477" xr:uid="{D1FFA0D6-70DA-4217-8381-68FE55181D90}"/>
    <cellStyle name="Normal 9 5 3 4 2 2" xfId="5276" xr:uid="{3650DB40-40D9-40D6-A1F8-909DF111CDFD}"/>
    <cellStyle name="Normal 9 5 3 4 3" xfId="3478" xr:uid="{900533C0-49E9-4916-B9A3-32FDDAE42CF6}"/>
    <cellStyle name="Normal 9 5 3 4 3 2" xfId="5277" xr:uid="{CFE7C54D-F562-46B8-AC62-2B2BC83CFE04}"/>
    <cellStyle name="Normal 9 5 3 4 4" xfId="3479" xr:uid="{D7820F01-9A4B-4F9C-B399-F6C809DC336F}"/>
    <cellStyle name="Normal 9 5 3 4 4 2" xfId="5278" xr:uid="{2BF60DE6-535E-4A17-9DC1-C75B99A8AE19}"/>
    <cellStyle name="Normal 9 5 3 4 5" xfId="5275" xr:uid="{8DA08807-0EC2-4A83-A4CB-4BC683A072C2}"/>
    <cellStyle name="Normal 9 5 3 5" xfId="3480" xr:uid="{7CB31839-CB84-4E61-8E87-49120194112E}"/>
    <cellStyle name="Normal 9 5 3 5 2" xfId="3481" xr:uid="{78CD7958-FB10-470E-9ADC-A9F616CE1DA8}"/>
    <cellStyle name="Normal 9 5 3 5 2 2" xfId="5280" xr:uid="{4CD5CA7E-D364-49F3-9B39-248E5B6D4D86}"/>
    <cellStyle name="Normal 9 5 3 5 3" xfId="3482" xr:uid="{7A44180B-DC9E-4628-AA2C-D511A3E1A4DB}"/>
    <cellStyle name="Normal 9 5 3 5 3 2" xfId="5281" xr:uid="{604C8654-081E-4825-86EB-F9B9BD9621DE}"/>
    <cellStyle name="Normal 9 5 3 5 4" xfId="3483" xr:uid="{C065D9EF-3BF9-4395-869B-985EBB592D22}"/>
    <cellStyle name="Normal 9 5 3 5 4 2" xfId="5282" xr:uid="{56F5412A-02CF-4A88-9424-187A8485A8D7}"/>
    <cellStyle name="Normal 9 5 3 5 5" xfId="5279" xr:uid="{148CD085-4AAC-4AEF-8D31-964B5A26CA50}"/>
    <cellStyle name="Normal 9 5 3 6" xfId="3484" xr:uid="{8069611D-FE07-40C2-A3F2-F7AADA426843}"/>
    <cellStyle name="Normal 9 5 3 6 2" xfId="5283" xr:uid="{60FB0C93-B8C9-42F1-877C-EE34B541FBB4}"/>
    <cellStyle name="Normal 9 5 3 7" xfId="3485" xr:uid="{E409B1D1-567A-4E09-ADFE-5127B91B5C13}"/>
    <cellStyle name="Normal 9 5 3 7 2" xfId="5284" xr:uid="{888D8502-8196-4DCC-9787-DF45E5A37A4E}"/>
    <cellStyle name="Normal 9 5 3 8" xfId="3486" xr:uid="{AD8E4184-C5B5-42A8-95BB-6AF790A5515D}"/>
    <cellStyle name="Normal 9 5 3 8 2" xfId="5285" xr:uid="{30C02744-95F6-4B82-9284-85F743517251}"/>
    <cellStyle name="Normal 9 5 3 9" xfId="5253" xr:uid="{E750F9EA-1AE3-4B19-89FE-9CA039F9FF14}"/>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EACCB2B4-58DF-4DAB-A6A5-8E81F92CD25E}"/>
    <cellStyle name="Normal 9 5 4 2 2 3" xfId="3491" xr:uid="{F4965547-5CE4-4099-98C1-719E32EC737E}"/>
    <cellStyle name="Normal 9 5 4 2 2 3 2" xfId="5290" xr:uid="{4F0AE035-AC35-4DD2-933C-8D59AE062A28}"/>
    <cellStyle name="Normal 9 5 4 2 2 4" xfId="3492" xr:uid="{CAFDA8F3-4445-4C8B-9D75-ED2E1F9C4D20}"/>
    <cellStyle name="Normal 9 5 4 2 2 4 2" xfId="5291" xr:uid="{EC73955F-3ABD-488E-A93C-48CDE3684F1B}"/>
    <cellStyle name="Normal 9 5 4 2 2 5" xfId="5288" xr:uid="{1C096C57-9935-408D-BB4B-BA790F4A34C1}"/>
    <cellStyle name="Normal 9 5 4 2 3" xfId="3493" xr:uid="{ABEBAA1B-2EFC-4D53-91C2-CFB8E892C35D}"/>
    <cellStyle name="Normal 9 5 4 2 3 2" xfId="5292" xr:uid="{0D958D3B-D4B1-4DED-9C23-1306775C87E1}"/>
    <cellStyle name="Normal 9 5 4 2 3 2 2" xfId="6984" xr:uid="{17193CF8-9DC1-41D1-9E05-1010CA0674A8}"/>
    <cellStyle name="Normal 9 5 4 2 4" xfId="3494" xr:uid="{F80B5EA7-759F-4D1A-BE47-A48DFBB52A17}"/>
    <cellStyle name="Normal 9 5 4 2 4 2" xfId="5293" xr:uid="{FC870BB3-29F8-4541-AC6B-432900255EDA}"/>
    <cellStyle name="Normal 9 5 4 2 5" xfId="3495" xr:uid="{8290C90D-43B6-427D-AB95-609FE562B116}"/>
    <cellStyle name="Normal 9 5 4 2 5 2" xfId="5294" xr:uid="{97E7820D-820D-4BEB-BC07-CC05124BCB79}"/>
    <cellStyle name="Normal 9 5 4 2 6" xfId="5287" xr:uid="{CA9F89CA-39B2-4F96-B3A7-64E48A4936B4}"/>
    <cellStyle name="Normal 9 5 4 3" xfId="3496" xr:uid="{F50801D6-FC22-40E5-A00A-61F4FB8F1128}"/>
    <cellStyle name="Normal 9 5 4 3 2" xfId="3497" xr:uid="{39EF0002-E058-4ADE-9EE2-B1CCF3F38BC8}"/>
    <cellStyle name="Normal 9 5 4 3 2 2" xfId="5296" xr:uid="{98E7BD26-31BF-4AF0-836C-500D34AB9E95}"/>
    <cellStyle name="Normal 9 5 4 3 3" xfId="3498" xr:uid="{34CA5CF6-F299-4624-8DA9-F03519E3BC52}"/>
    <cellStyle name="Normal 9 5 4 3 3 2" xfId="5297" xr:uid="{0ACC68EB-3EAB-4525-9A22-953626D61854}"/>
    <cellStyle name="Normal 9 5 4 3 4" xfId="3499" xr:uid="{39A6F213-740F-4718-A632-93D5AE134FC9}"/>
    <cellStyle name="Normal 9 5 4 3 4 2" xfId="5298" xr:uid="{B8CCE6BF-7906-4215-A337-47D1EF2BDB8A}"/>
    <cellStyle name="Normal 9 5 4 3 5" xfId="5295" xr:uid="{6007DB23-9676-432E-A087-099CB6082010}"/>
    <cellStyle name="Normal 9 5 4 4" xfId="3500" xr:uid="{2C9BBD38-6AEB-49E7-BA39-C871B7F700AA}"/>
    <cellStyle name="Normal 9 5 4 4 2" xfId="3501" xr:uid="{681755ED-F5DC-433D-B04E-19D20F0825CC}"/>
    <cellStyle name="Normal 9 5 4 4 2 2" xfId="5300" xr:uid="{F625266D-B3CD-4AF2-B007-ACE084D57E9F}"/>
    <cellStyle name="Normal 9 5 4 4 3" xfId="3502" xr:uid="{A023CC44-368B-47B8-88A1-E0BBB93BA094}"/>
    <cellStyle name="Normal 9 5 4 4 3 2" xfId="5301" xr:uid="{C293485D-B022-467E-9F54-B6043FD7CB70}"/>
    <cellStyle name="Normal 9 5 4 4 4" xfId="3503" xr:uid="{2498BC5C-214B-434F-BC73-5368B7617698}"/>
    <cellStyle name="Normal 9 5 4 4 4 2" xfId="5302" xr:uid="{53111B42-8AAA-4C6A-8483-4A9CD351EFD4}"/>
    <cellStyle name="Normal 9 5 4 4 5" xfId="5299" xr:uid="{EAF777BD-1E7A-4CA2-B0B6-082BCFC65606}"/>
    <cellStyle name="Normal 9 5 4 5" xfId="3504" xr:uid="{8446262D-E7F7-4258-9D75-FCC787D28D67}"/>
    <cellStyle name="Normal 9 5 4 5 2" xfId="5303" xr:uid="{A61AC481-E81F-43E4-B20C-1C4D508E630E}"/>
    <cellStyle name="Normal 9 5 4 6" xfId="3505" xr:uid="{77E3D96C-E4D1-4F59-B251-4F8906AAB81D}"/>
    <cellStyle name="Normal 9 5 4 6 2" xfId="5304" xr:uid="{90DA9177-B9A2-4CBD-903C-21CCC29DC3EB}"/>
    <cellStyle name="Normal 9 5 4 7" xfId="3506" xr:uid="{32671DA6-9AD3-4086-BD12-3784DE729229}"/>
    <cellStyle name="Normal 9 5 4 7 2" xfId="5305" xr:uid="{5E0F99CD-4090-40ED-A899-D0B4B0251605}"/>
    <cellStyle name="Normal 9 5 4 8" xfId="5286" xr:uid="{CE300AAC-9056-4947-9F52-6CA18D588CC5}"/>
    <cellStyle name="Normal 9 5 5" xfId="3507" xr:uid="{B37BD26D-E084-425F-A026-C022EABA2FB8}"/>
    <cellStyle name="Normal 9 5 5 2" xfId="3508" xr:uid="{D717E997-7328-4D36-9667-3D914EC724C7}"/>
    <cellStyle name="Normal 9 5 5 2 2" xfId="3509" xr:uid="{5E7ED701-2DB7-4916-B41F-CD0DD4636DDF}"/>
    <cellStyle name="Normal 9 5 5 2 2 2" xfId="5308" xr:uid="{E794D9BE-6496-4721-B1EC-942FD5747D6F}"/>
    <cellStyle name="Normal 9 5 5 2 3" xfId="3510" xr:uid="{C7D3BD57-3ACF-4D97-BA3E-A4BF37669E8D}"/>
    <cellStyle name="Normal 9 5 5 2 3 2" xfId="5309" xr:uid="{7B62C353-D97E-4880-B022-5594129CBDF8}"/>
    <cellStyle name="Normal 9 5 5 2 4" xfId="3511" xr:uid="{8DA4C761-7A49-4571-8A1D-72507E79E84E}"/>
    <cellStyle name="Normal 9 5 5 2 4 2" xfId="5310" xr:uid="{D7F3E568-26A5-4FA1-98A1-0B8FAB412210}"/>
    <cellStyle name="Normal 9 5 5 2 5" xfId="5307" xr:uid="{106FF33E-1003-4163-999F-31251D612296}"/>
    <cellStyle name="Normal 9 5 5 3" xfId="3512" xr:uid="{2BE788CD-4950-456F-8B23-3AA8AD516D7B}"/>
    <cellStyle name="Normal 9 5 5 3 2" xfId="3513" xr:uid="{44C72F3C-AE61-4366-B44B-8ACA85C34C2A}"/>
    <cellStyle name="Normal 9 5 5 3 2 2" xfId="5312" xr:uid="{7BB90EEF-4D2A-4DAB-B423-980FE1C38A8F}"/>
    <cellStyle name="Normal 9 5 5 3 3" xfId="3514" xr:uid="{0ED9306D-CB61-424E-8173-2CCDE6CAA260}"/>
    <cellStyle name="Normal 9 5 5 3 3 2" xfId="5313" xr:uid="{4ACADCE9-EF59-4483-A8E7-3F43379B88D4}"/>
    <cellStyle name="Normal 9 5 5 3 4" xfId="3515" xr:uid="{E66B88EB-697F-46E7-AF5B-304EDB839CEE}"/>
    <cellStyle name="Normal 9 5 5 3 4 2" xfId="5314" xr:uid="{58603B88-A6FD-43DC-8041-A9EFCA839DB6}"/>
    <cellStyle name="Normal 9 5 5 3 5" xfId="5311" xr:uid="{BB5AB6F6-BDFC-4E08-9092-A4D03AB52645}"/>
    <cellStyle name="Normal 9 5 5 4" xfId="3516" xr:uid="{E57C5B06-B711-49E3-BBE2-CD6C41D017AC}"/>
    <cellStyle name="Normal 9 5 5 4 2" xfId="5315" xr:uid="{81952E32-2E8A-4BAC-A419-15C6ECE1B764}"/>
    <cellStyle name="Normal 9 5 5 5" xfId="3517" xr:uid="{20BC3070-137A-4FE4-86CB-626E81A8A232}"/>
    <cellStyle name="Normal 9 5 5 5 2" xfId="5316" xr:uid="{BA278C2B-74FE-4CE8-B19D-1867A17AA3CE}"/>
    <cellStyle name="Normal 9 5 5 6" xfId="3518" xr:uid="{5C5464CF-3BBC-4985-967F-F6E6B54E4410}"/>
    <cellStyle name="Normal 9 5 5 6 2" xfId="5317" xr:uid="{4D363347-B404-4DD2-A196-FB193326EB14}"/>
    <cellStyle name="Normal 9 5 5 7" xfId="5306" xr:uid="{3EC75711-1A5D-46A4-8982-953EE8D68416}"/>
    <cellStyle name="Normal 9 5 6" xfId="3519" xr:uid="{04F9B8AC-2E1F-4835-BFE9-1D6D69FC4DF5}"/>
    <cellStyle name="Normal 9 5 6 2" xfId="3520" xr:uid="{D6539809-178F-413F-97C1-1BFE90CBC14A}"/>
    <cellStyle name="Normal 9 5 6 2 2" xfId="3521" xr:uid="{8388F37B-44E4-4C7A-AAA4-850F62234871}"/>
    <cellStyle name="Normal 9 5 6 2 2 2" xfId="5320" xr:uid="{5C210258-5B57-4228-9D16-A5852D9DA7FA}"/>
    <cellStyle name="Normal 9 5 6 2 3" xfId="3522" xr:uid="{006A5A07-34F7-42CB-A581-0731DEA5CD09}"/>
    <cellStyle name="Normal 9 5 6 2 3 2" xfId="5321" xr:uid="{2A06B59F-BFCE-4D7B-A84C-4030C17FC76D}"/>
    <cellStyle name="Normal 9 5 6 2 4" xfId="3523" xr:uid="{9FB6EDE4-ABB1-4D30-B3C6-2868CB304DE9}"/>
    <cellStyle name="Normal 9 5 6 2 4 2" xfId="5322" xr:uid="{4FA5E99F-871E-44B1-89EC-7322AE7367C9}"/>
    <cellStyle name="Normal 9 5 6 2 5" xfId="5319" xr:uid="{1D9F3CBB-420E-4014-9636-F873AD9EF617}"/>
    <cellStyle name="Normal 9 5 6 3" xfId="3524" xr:uid="{70D31E7D-8D35-44B6-B356-31B307F95A5E}"/>
    <cellStyle name="Normal 9 5 6 3 2" xfId="5323" xr:uid="{CF284248-BDB3-4947-8E86-307DD21C78A1}"/>
    <cellStyle name="Normal 9 5 6 4" xfId="3525" xr:uid="{59D60B76-2E95-4932-908E-B4A988E02ED0}"/>
    <cellStyle name="Normal 9 5 6 4 2" xfId="5324" xr:uid="{685A22C1-0946-492F-8D16-7ED73A6B3DAC}"/>
    <cellStyle name="Normal 9 5 6 5" xfId="3526" xr:uid="{53C37F21-B8FF-4570-A5B6-899519EC1C2C}"/>
    <cellStyle name="Normal 9 5 6 5 2" xfId="5325" xr:uid="{F15E70EB-42F4-41DB-ACC9-F25960D5B34D}"/>
    <cellStyle name="Normal 9 5 6 6" xfId="5318" xr:uid="{C28093A3-9705-47E8-850B-FFD3F3627CBE}"/>
    <cellStyle name="Normal 9 5 7" xfId="3527" xr:uid="{8A32F5F6-6741-43EE-B908-023D31B5CDEF}"/>
    <cellStyle name="Normal 9 5 7 2" xfId="3528" xr:uid="{0BFFC645-E101-4F53-AA74-A74675214F22}"/>
    <cellStyle name="Normal 9 5 7 2 2" xfId="5327" xr:uid="{6A82809B-D6D4-4CA4-8D5A-1B225911CD1B}"/>
    <cellStyle name="Normal 9 5 7 3" xfId="3529" xr:uid="{6C2490A9-054E-46AA-BD0E-B1E151926868}"/>
    <cellStyle name="Normal 9 5 7 3 2" xfId="5328" xr:uid="{F17ABE7A-2B8B-4684-A199-6E80C37E16FB}"/>
    <cellStyle name="Normal 9 5 7 4" xfId="3530" xr:uid="{ED3CC8C0-21C6-4A1E-BC3F-94506ED26F43}"/>
    <cellStyle name="Normal 9 5 7 4 2" xfId="5329" xr:uid="{450F33D9-B64D-4CDA-937C-9504AB62525E}"/>
    <cellStyle name="Normal 9 5 7 5" xfId="5326" xr:uid="{F80444FF-7EAA-4C29-8CF8-FC085D733303}"/>
    <cellStyle name="Normal 9 5 8" xfId="3531" xr:uid="{6C98A002-3128-4D4F-83EE-6C28969DC451}"/>
    <cellStyle name="Normal 9 5 8 2" xfId="3532" xr:uid="{DC28BC4D-8758-49D8-B680-B0944F67D6B4}"/>
    <cellStyle name="Normal 9 5 8 2 2" xfId="5331" xr:uid="{551F2D22-DB2C-4ACB-831F-7728DCBCF584}"/>
    <cellStyle name="Normal 9 5 8 3" xfId="3533" xr:uid="{268D54E0-77E2-4619-B8E2-87A0033AA1BC}"/>
    <cellStyle name="Normal 9 5 8 3 2" xfId="5332" xr:uid="{57AA07EB-63CE-453E-A767-0F0425F0E18A}"/>
    <cellStyle name="Normal 9 5 8 4" xfId="3534" xr:uid="{94538C98-43EE-4226-9D9A-8F6193FFF09B}"/>
    <cellStyle name="Normal 9 5 8 4 2" xfId="5333" xr:uid="{20E30D5D-6A5F-4BEB-9D0B-A890B39E6B6B}"/>
    <cellStyle name="Normal 9 5 8 5" xfId="5330" xr:uid="{E06F17B0-549E-439E-9370-179D76403591}"/>
    <cellStyle name="Normal 9 5 9" xfId="3535" xr:uid="{50615741-9D37-4C1F-A470-C55E03F6F494}"/>
    <cellStyle name="Normal 9 5 9 2" xfId="5334" xr:uid="{9165A0FA-DEFD-40C8-BCDE-87B9D40856EE}"/>
    <cellStyle name="Normal 9 6" xfId="3536" xr:uid="{BFF50448-C313-459F-A1AE-C47CB71FEEAF}"/>
    <cellStyle name="Normal 9 6 10" xfId="5335" xr:uid="{09EA08B0-A98A-40E0-8349-9F4F6D60F7C9}"/>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52D1C821-D176-43BF-B464-A740D9E60480}"/>
    <cellStyle name="Normal 9 6 2 2 2 3" xfId="3541" xr:uid="{73779289-A292-487E-B418-CBD91DC2C29B}"/>
    <cellStyle name="Normal 9 6 2 2 2 3 2" xfId="5340" xr:uid="{45B5DB86-F212-41B0-A96E-030F0CD46CFE}"/>
    <cellStyle name="Normal 9 6 2 2 2 4" xfId="3542" xr:uid="{73DBD49D-6AE8-49DC-8480-11C32F4CC6D8}"/>
    <cellStyle name="Normal 9 6 2 2 2 4 2" xfId="5341" xr:uid="{EA59AE3E-D1B7-4C2F-B558-914BC8860919}"/>
    <cellStyle name="Normal 9 6 2 2 2 5" xfId="5338" xr:uid="{05DE92BB-E3DF-4C32-AA66-7DA2ABED5874}"/>
    <cellStyle name="Normal 9 6 2 2 3" xfId="3543" xr:uid="{7BA9F422-CD62-4268-82F0-C92AB9933DCF}"/>
    <cellStyle name="Normal 9 6 2 2 3 2" xfId="3544" xr:uid="{5377CFB1-BB37-4FE4-AB9C-531370EB18D3}"/>
    <cellStyle name="Normal 9 6 2 2 3 2 2" xfId="5343" xr:uid="{FDF9CCA4-040A-407D-AF03-E8A02C668EE9}"/>
    <cellStyle name="Normal 9 6 2 2 3 3" xfId="3545" xr:uid="{6DE34F42-A5F4-48D8-B3CF-462084457B73}"/>
    <cellStyle name="Normal 9 6 2 2 3 3 2" xfId="5344" xr:uid="{4A1CBB6B-F3B7-4E31-8CF7-5CF2E34E828E}"/>
    <cellStyle name="Normal 9 6 2 2 3 4" xfId="3546" xr:uid="{6D549EB1-AE7E-45A6-8D6A-4E41FABAA8D3}"/>
    <cellStyle name="Normal 9 6 2 2 3 4 2" xfId="5345" xr:uid="{EFD0C0DD-E3AD-4F15-8D8B-E467557739FF}"/>
    <cellStyle name="Normal 9 6 2 2 3 5" xfId="5342" xr:uid="{4D6250A9-791F-4304-B693-38D2641E0423}"/>
    <cellStyle name="Normal 9 6 2 2 4" xfId="3547" xr:uid="{25C44FEE-C857-454C-9628-80136D3143C4}"/>
    <cellStyle name="Normal 9 6 2 2 4 2" xfId="5346" xr:uid="{0B189918-4058-4D60-BE33-F2405192A949}"/>
    <cellStyle name="Normal 9 6 2 2 5" xfId="3548" xr:uid="{BB987446-C94E-4745-8998-FC992F40EDDE}"/>
    <cellStyle name="Normal 9 6 2 2 5 2" xfId="5347" xr:uid="{B8D47C5A-F2A7-4746-BA68-D0312F989CDD}"/>
    <cellStyle name="Normal 9 6 2 2 6" xfId="3549" xr:uid="{7D423F21-B260-4FB8-84D8-F006CDBDBE2B}"/>
    <cellStyle name="Normal 9 6 2 2 6 2" xfId="5348" xr:uid="{99E6D44A-F72F-4B53-BE31-7AF4B06EE075}"/>
    <cellStyle name="Normal 9 6 2 2 7" xfId="5337" xr:uid="{8AA0E774-38DB-4904-A59A-2BA96CE8F082}"/>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5CF17FA1-6F8D-4D98-A543-59571A6ADA2F}"/>
    <cellStyle name="Normal 9 6 2 3 2 3" xfId="3553" xr:uid="{976C345C-BF81-4A56-AF4A-BA19F53385F9}"/>
    <cellStyle name="Normal 9 6 2 3 2 3 2" xfId="5352" xr:uid="{21121331-2187-40C6-9B31-FF9E327C7123}"/>
    <cellStyle name="Normal 9 6 2 3 2 4" xfId="3554" xr:uid="{DAE3C33D-9F68-41A1-9BC4-BF63BBC05322}"/>
    <cellStyle name="Normal 9 6 2 3 2 4 2" xfId="5353" xr:uid="{9B179BA9-2524-42C7-8BA1-570374AE3AD9}"/>
    <cellStyle name="Normal 9 6 2 3 2 5" xfId="5350" xr:uid="{B52EE5FA-3156-4791-A9E8-9DA3D6D009CA}"/>
    <cellStyle name="Normal 9 6 2 3 3" xfId="3555" xr:uid="{6569709C-1DB4-4379-B9F1-707848279119}"/>
    <cellStyle name="Normal 9 6 2 3 3 2" xfId="5354" xr:uid="{E6DD1BBB-BED0-40D4-90A9-F69934DB3221}"/>
    <cellStyle name="Normal 9 6 2 3 4" xfId="3556" xr:uid="{473A70A9-1D27-41DD-BEB5-C40510E5B886}"/>
    <cellStyle name="Normal 9 6 2 3 4 2" xfId="5355" xr:uid="{1F425F03-D2CA-4A61-A371-50F158775BD0}"/>
    <cellStyle name="Normal 9 6 2 3 5" xfId="3557" xr:uid="{469C6613-360F-4DC0-926E-953A820A56D9}"/>
    <cellStyle name="Normal 9 6 2 3 5 2" xfId="5356" xr:uid="{0A7A8A82-B8C4-4A13-BD69-FDC248D4C8ED}"/>
    <cellStyle name="Normal 9 6 2 3 6" xfId="5349" xr:uid="{05E307F4-7343-4569-B4ED-E51F961943F8}"/>
    <cellStyle name="Normal 9 6 2 4" xfId="3558" xr:uid="{181F9A72-7F71-4BF4-8374-2655C19FD2BE}"/>
    <cellStyle name="Normal 9 6 2 4 2" xfId="3559" xr:uid="{EDE0ADEA-01DF-4D01-8810-40EF343715F5}"/>
    <cellStyle name="Normal 9 6 2 4 2 2" xfId="5358" xr:uid="{44228509-655F-4C6F-8EFF-B6D52F9414EF}"/>
    <cellStyle name="Normal 9 6 2 4 3" xfId="3560" xr:uid="{7D46754F-1AC8-42A2-8351-AC704A273C3E}"/>
    <cellStyle name="Normal 9 6 2 4 3 2" xfId="5359" xr:uid="{1FDE2B2C-B529-4614-B361-7BDA25A34E39}"/>
    <cellStyle name="Normal 9 6 2 4 4" xfId="3561" xr:uid="{BBFBAE1F-7778-4D57-8216-8BAA1EB684FC}"/>
    <cellStyle name="Normal 9 6 2 4 4 2" xfId="5360" xr:uid="{A23A89D3-2A4E-428B-9C18-A1F3BAF897A7}"/>
    <cellStyle name="Normal 9 6 2 4 5" xfId="5357" xr:uid="{35536868-B4DE-4FE8-B3F9-8742216F3ACC}"/>
    <cellStyle name="Normal 9 6 2 5" xfId="3562" xr:uid="{58A1AE35-8B69-4A2D-956A-33769B503AC6}"/>
    <cellStyle name="Normal 9 6 2 5 2" xfId="3563" xr:uid="{831D0774-7BEE-40E5-9751-35C17D08B1A5}"/>
    <cellStyle name="Normal 9 6 2 5 2 2" xfId="5362" xr:uid="{0C1B0434-050B-4C3E-91A2-375891A61DD3}"/>
    <cellStyle name="Normal 9 6 2 5 3" xfId="3564" xr:uid="{EABD4579-EDCC-49DC-ADE2-BB733F24C981}"/>
    <cellStyle name="Normal 9 6 2 5 3 2" xfId="5363" xr:uid="{74EFE869-F41E-4168-8AA5-562CC7386C41}"/>
    <cellStyle name="Normal 9 6 2 5 4" xfId="3565" xr:uid="{E9050EC4-9E3F-4864-9B10-478686ED3916}"/>
    <cellStyle name="Normal 9 6 2 5 4 2" xfId="5364" xr:uid="{31A803D2-F921-4B0E-855B-87C95A93A5E1}"/>
    <cellStyle name="Normal 9 6 2 5 5" xfId="5361" xr:uid="{107CB1A5-E06B-4EA3-91B3-D45B93B330E3}"/>
    <cellStyle name="Normal 9 6 2 6" xfId="3566" xr:uid="{4B33F863-1C38-4324-AA75-D196B7579E80}"/>
    <cellStyle name="Normal 9 6 2 6 2" xfId="5365" xr:uid="{4EE56AF5-42C9-4659-AEA5-1C55FA0629A0}"/>
    <cellStyle name="Normal 9 6 2 7" xfId="3567" xr:uid="{B14AE6E0-C2EF-4B6C-A994-A48E33E70A9A}"/>
    <cellStyle name="Normal 9 6 2 7 2" xfId="5366" xr:uid="{9CC781D2-133F-41DF-833F-620C3F0062F2}"/>
    <cellStyle name="Normal 9 6 2 8" xfId="3568" xr:uid="{DD756611-FAB7-48F1-88C5-282241F09FE9}"/>
    <cellStyle name="Normal 9 6 2 8 2" xfId="5367" xr:uid="{002FF45B-297E-47C3-8934-9E80771F2A99}"/>
    <cellStyle name="Normal 9 6 2 9" xfId="5336" xr:uid="{A1820E8C-9AB0-4F78-95AC-CD1B32D81C11}"/>
    <cellStyle name="Normal 9 6 3" xfId="3569" xr:uid="{840DDF70-8CBB-4DD5-9334-5E447D943C47}"/>
    <cellStyle name="Normal 9 6 3 2" xfId="3570" xr:uid="{4006056C-7A8B-48E7-9CDD-B5E951A43C19}"/>
    <cellStyle name="Normal 9 6 3 2 2" xfId="3571" xr:uid="{1CFC13BA-539C-4CCA-9C15-E996C0E2351B}"/>
    <cellStyle name="Normal 9 6 3 2 2 2" xfId="5370" xr:uid="{35AE3E8B-F3EE-40C0-B29A-CFB5F551D4FD}"/>
    <cellStyle name="Normal 9 6 3 2 3" xfId="3572" xr:uid="{A3BFEEC4-8F30-4186-BD82-2A46424EE3FD}"/>
    <cellStyle name="Normal 9 6 3 2 3 2" xfId="5371" xr:uid="{2D4746DC-5ACE-4493-B6E5-442863EE72FA}"/>
    <cellStyle name="Normal 9 6 3 2 4" xfId="3573" xr:uid="{8BB588AC-2F51-46D3-B387-FE3A8D84AA87}"/>
    <cellStyle name="Normal 9 6 3 2 4 2" xfId="5372" xr:uid="{D0D21FC1-4A05-4933-A842-C17C8836ECCB}"/>
    <cellStyle name="Normal 9 6 3 2 5" xfId="5369" xr:uid="{574497FA-2AFB-485E-B762-BDCFBD3EA9E6}"/>
    <cellStyle name="Normal 9 6 3 3" xfId="3574" xr:uid="{6DB1D84B-B945-407A-836E-297729974FE9}"/>
    <cellStyle name="Normal 9 6 3 3 2" xfId="3575" xr:uid="{6B0D7E83-9998-4BBE-B9BE-62EC78B57D03}"/>
    <cellStyle name="Normal 9 6 3 3 2 2" xfId="5374" xr:uid="{581FC3DB-10E8-4287-926A-5FFD9FE764B5}"/>
    <cellStyle name="Normal 9 6 3 3 3" xfId="3576" xr:uid="{B48D4A7B-667B-4F43-9694-BDA9AF1FF268}"/>
    <cellStyle name="Normal 9 6 3 3 3 2" xfId="5375" xr:uid="{C5103BED-4F86-4512-9DB7-80C737CF4934}"/>
    <cellStyle name="Normal 9 6 3 3 4" xfId="3577" xr:uid="{473FF0FD-BB7F-4164-B806-DFA303720F70}"/>
    <cellStyle name="Normal 9 6 3 3 4 2" xfId="5376" xr:uid="{A2D1BBBB-40B7-4FB3-A711-1102FD9F3E17}"/>
    <cellStyle name="Normal 9 6 3 3 5" xfId="5373" xr:uid="{03D15DA4-7A5B-44CA-A155-BDD2C77ED559}"/>
    <cellStyle name="Normal 9 6 3 4" xfId="3578" xr:uid="{6FC633F9-6940-468A-81F1-10EF4C3C73D6}"/>
    <cellStyle name="Normal 9 6 3 4 2" xfId="5377" xr:uid="{87D23D8B-8EFA-40D4-AD17-6D366D38F908}"/>
    <cellStyle name="Normal 9 6 3 5" xfId="3579" xr:uid="{CEFE2E24-082C-401F-8910-15BEA397F712}"/>
    <cellStyle name="Normal 9 6 3 5 2" xfId="5378" xr:uid="{0F73C811-16EF-4F6B-8283-7D9EF7364E00}"/>
    <cellStyle name="Normal 9 6 3 6" xfId="3580" xr:uid="{CBF0593B-4FC3-4CEE-9D56-F5B4D4CD827A}"/>
    <cellStyle name="Normal 9 6 3 6 2" xfId="5379" xr:uid="{8E2E4E11-C7E2-473F-8C67-E68C2D539380}"/>
    <cellStyle name="Normal 9 6 3 7" xfId="5368" xr:uid="{C2499788-18D9-4A3C-85A7-4F4C1A01BF64}"/>
    <cellStyle name="Normal 9 6 4" xfId="3581" xr:uid="{9BC91CC1-6C7C-4CCE-BCFA-96E84A3F8F65}"/>
    <cellStyle name="Normal 9 6 4 2" xfId="3582" xr:uid="{D81B91E3-AEEB-40D5-8520-D00279E24735}"/>
    <cellStyle name="Normal 9 6 4 2 2" xfId="3583" xr:uid="{991FBAA8-A238-45AB-9535-1E24FFA71C83}"/>
    <cellStyle name="Normal 9 6 4 2 2 2" xfId="5382" xr:uid="{B8B4472B-7126-472B-BF83-9EA972D7951D}"/>
    <cellStyle name="Normal 9 6 4 2 3" xfId="3584" xr:uid="{DC61F81A-6DF7-4700-94A5-B9EB382707BC}"/>
    <cellStyle name="Normal 9 6 4 2 3 2" xfId="5383" xr:uid="{DEC27167-1FED-4BF9-9287-BCFD791FE51D}"/>
    <cellStyle name="Normal 9 6 4 2 4" xfId="3585" xr:uid="{67AA95AB-FDFD-43D6-A665-5C710A2C2282}"/>
    <cellStyle name="Normal 9 6 4 2 4 2" xfId="5384" xr:uid="{7A5F8BE4-0FEF-416F-B969-D3009766BA14}"/>
    <cellStyle name="Normal 9 6 4 2 5" xfId="5381" xr:uid="{E09D1965-3D1D-44C8-8289-EDA40D35C44F}"/>
    <cellStyle name="Normal 9 6 4 3" xfId="3586" xr:uid="{809A3D4A-684F-44B2-A252-AAC9427708E6}"/>
    <cellStyle name="Normal 9 6 4 3 2" xfId="5385" xr:uid="{022595AE-E10D-4DFE-891C-1E96648BABE0}"/>
    <cellStyle name="Normal 9 6 4 4" xfId="3587" xr:uid="{10B8F45D-7267-48A3-9B6F-985E233549E9}"/>
    <cellStyle name="Normal 9 6 4 4 2" xfId="5386" xr:uid="{94D56D77-AA15-4D61-A4CD-1ABF6DE96284}"/>
    <cellStyle name="Normal 9 6 4 5" xfId="3588" xr:uid="{94E968E2-C4B9-4661-8E26-BAC486FBD715}"/>
    <cellStyle name="Normal 9 6 4 5 2" xfId="5387" xr:uid="{C2AA3EA0-919A-4F12-B24E-DDACD7A4CAED}"/>
    <cellStyle name="Normal 9 6 4 6" xfId="5380" xr:uid="{F93D8F15-8452-4995-94E2-B2644A3293D2}"/>
    <cellStyle name="Normal 9 6 5" xfId="3589" xr:uid="{D7DEA669-35E8-4386-9E39-652110E46899}"/>
    <cellStyle name="Normal 9 6 5 2" xfId="3590" xr:uid="{36EBB53C-B0AA-48BB-99D7-8DDFC815D542}"/>
    <cellStyle name="Normal 9 6 5 2 2" xfId="5389" xr:uid="{340C6EC8-2275-464B-B17E-9BEAB698F2BC}"/>
    <cellStyle name="Normal 9 6 5 3" xfId="3591" xr:uid="{F07DB241-45F7-4040-A12A-34D633E5E2FB}"/>
    <cellStyle name="Normal 9 6 5 3 2" xfId="5390" xr:uid="{7A1E94B5-8D4A-4F64-B2BE-EFC55F055750}"/>
    <cellStyle name="Normal 9 6 5 4" xfId="3592" xr:uid="{90897537-06F6-458A-A62D-EDC6187BEB9D}"/>
    <cellStyle name="Normal 9 6 5 4 2" xfId="5391" xr:uid="{D1BEE559-D677-4E0E-A3E7-3F5D6DB58586}"/>
    <cellStyle name="Normal 9 6 5 5" xfId="5388" xr:uid="{4270AA79-56F0-45F7-919E-57934A18499C}"/>
    <cellStyle name="Normal 9 6 6" xfId="3593" xr:uid="{E64DE26C-5E9A-47A0-BE60-B36039D521E8}"/>
    <cellStyle name="Normal 9 6 6 2" xfId="3594" xr:uid="{FAE45BA7-BEF7-4442-9F63-8C356B78A5CB}"/>
    <cellStyle name="Normal 9 6 6 2 2" xfId="5393" xr:uid="{6279494E-0F30-4E78-987E-3F69946C287C}"/>
    <cellStyle name="Normal 9 6 6 3" xfId="3595" xr:uid="{67AAB308-2EB9-44EA-B33D-8F1A69C94B6F}"/>
    <cellStyle name="Normal 9 6 6 3 2" xfId="5394" xr:uid="{64F74860-C7C2-4BFF-91CE-A55DC72CBCFC}"/>
    <cellStyle name="Normal 9 6 6 4" xfId="3596" xr:uid="{6FFD0B3E-2192-4836-B579-95842BC39CF3}"/>
    <cellStyle name="Normal 9 6 6 4 2" xfId="5395" xr:uid="{6B3AB622-9E8B-437A-A546-5314145DC888}"/>
    <cellStyle name="Normal 9 6 6 5" xfId="5392" xr:uid="{0467F002-694F-4E2D-B4A8-5B1945D49D65}"/>
    <cellStyle name="Normal 9 6 7" xfId="3597" xr:uid="{9019F92E-C065-46D0-A6FF-9D9B80A657F1}"/>
    <cellStyle name="Normal 9 6 7 2" xfId="5396" xr:uid="{2423273C-DEFD-480B-8807-6571B5EF3B03}"/>
    <cellStyle name="Normal 9 6 8" xfId="3598" xr:uid="{193ABBD1-F4F9-45CF-AA0D-DBB3F8B2B385}"/>
    <cellStyle name="Normal 9 6 8 2" xfId="5397" xr:uid="{F0E8D230-932F-4A46-91E5-090070507050}"/>
    <cellStyle name="Normal 9 6 9" xfId="3599" xr:uid="{00B2B5A6-9F51-4D64-8277-75B17B08B9B8}"/>
    <cellStyle name="Normal 9 6 9 2" xfId="5398" xr:uid="{1A97CC4E-F31C-4C07-916E-22575BDC0474}"/>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75C6571B-2259-4C65-A7EE-FD06005F9C40}"/>
    <cellStyle name="Normal 9 7 2 2 2 3" xfId="5402" xr:uid="{B76513A7-47B6-424F-901D-B1F6C206B25E}"/>
    <cellStyle name="Normal 9 7 2 2 3" xfId="3604" xr:uid="{2E626BC5-1911-4CBB-A85B-3BF05DED003B}"/>
    <cellStyle name="Normal 9 7 2 2 3 2" xfId="5404" xr:uid="{D0044AD1-C06D-4FBA-B8AF-46730D206412}"/>
    <cellStyle name="Normal 9 7 2 2 3 2 2" xfId="6985" xr:uid="{90A83605-1FE9-49F6-BB92-EA8765A21EFA}"/>
    <cellStyle name="Normal 9 7 2 2 4" xfId="3605" xr:uid="{09E9B784-B6A2-4EEF-B74B-EA06208DCDD2}"/>
    <cellStyle name="Normal 9 7 2 2 4 2" xfId="5405" xr:uid="{A3F4E14E-5235-4222-B4E3-4285B39204D8}"/>
    <cellStyle name="Normal 9 7 2 2 5" xfId="5401" xr:uid="{4F247EC2-E83F-49C8-A0B2-21539292884A}"/>
    <cellStyle name="Normal 9 7 2 3" xfId="3606" xr:uid="{2961A527-A5A0-4FD6-91A2-96A85005EF31}"/>
    <cellStyle name="Normal 9 7 2 3 2" xfId="3607" xr:uid="{C678F8B2-AE8A-4663-BB19-19B928427025}"/>
    <cellStyle name="Normal 9 7 2 3 2 2" xfId="5407" xr:uid="{70DC990C-4F8B-4D88-8649-28C1DDA0A966}"/>
    <cellStyle name="Normal 9 7 2 3 3" xfId="3608" xr:uid="{1BD4EB06-3217-45DB-9510-4F91E919C856}"/>
    <cellStyle name="Normal 9 7 2 3 3 2" xfId="5408" xr:uid="{571D0076-2F80-4BE7-B1C2-92FDDF25A456}"/>
    <cellStyle name="Normal 9 7 2 3 4" xfId="3609" xr:uid="{D25A23E5-F06B-4DB6-B767-ECEDD31CA078}"/>
    <cellStyle name="Normal 9 7 2 3 4 2" xfId="5409" xr:uid="{54477AE6-C1BB-413A-B0A0-1077C2A90703}"/>
    <cellStyle name="Normal 9 7 2 3 5" xfId="5406" xr:uid="{F744970C-47C1-4A7F-8287-D6B695A542BE}"/>
    <cellStyle name="Normal 9 7 2 4" xfId="3610" xr:uid="{DC9C7B3B-D56A-4400-9BA6-0A8D4B5DAF0A}"/>
    <cellStyle name="Normal 9 7 2 4 2" xfId="5410" xr:uid="{6BB16EB8-4209-45C8-A53D-7CB4E311490A}"/>
    <cellStyle name="Normal 9 7 2 4 2 2" xfId="6986" xr:uid="{9E07BD65-81A2-4474-B369-24D495540C80}"/>
    <cellStyle name="Normal 9 7 2 5" xfId="3611" xr:uid="{74A854AA-BE3C-4C1B-9BF3-D1A85778D077}"/>
    <cellStyle name="Normal 9 7 2 5 2" xfId="5411" xr:uid="{7763B8B0-CCC5-4D5E-9EB1-204BE21F9C01}"/>
    <cellStyle name="Normal 9 7 2 6" xfId="3612" xr:uid="{3667CF48-1370-49B0-BD9F-7E88100CB84A}"/>
    <cellStyle name="Normal 9 7 2 6 2" xfId="5412" xr:uid="{3B60AC7C-AEC1-4372-9724-F9B6D9AA97CD}"/>
    <cellStyle name="Normal 9 7 2 7" xfId="5400" xr:uid="{E371E766-0838-4F89-A21E-D315D0A959EE}"/>
    <cellStyle name="Normal 9 7 3" xfId="3613" xr:uid="{902F0C4A-9E9F-4D2D-9D14-2D03D6A2186B}"/>
    <cellStyle name="Normal 9 7 3 2" xfId="3614" xr:uid="{6F3E2E1C-99D0-4063-A484-44F822B6192D}"/>
    <cellStyle name="Normal 9 7 3 2 2" xfId="3615" xr:uid="{DAEF4168-717F-49C5-B6CE-A53429758576}"/>
    <cellStyle name="Normal 9 7 3 2 2 2" xfId="5415" xr:uid="{0106A4F0-4062-4987-801E-17AA38BEFE80}"/>
    <cellStyle name="Normal 9 7 3 2 3" xfId="3616" xr:uid="{07D563BF-E801-40FD-BCB1-8E3E3262EB12}"/>
    <cellStyle name="Normal 9 7 3 2 3 2" xfId="5416" xr:uid="{E94EA00B-09A5-4E30-8BEA-59FBFB076E2C}"/>
    <cellStyle name="Normal 9 7 3 2 4" xfId="3617" xr:uid="{06CEE252-CBBE-4CD0-B330-2852D613814B}"/>
    <cellStyle name="Normal 9 7 3 2 4 2" xfId="5417" xr:uid="{6BCE59BB-CC37-4E98-992F-EFF793DF2F5E}"/>
    <cellStyle name="Normal 9 7 3 2 5" xfId="5414" xr:uid="{05E4098B-2886-4A2B-9AA5-B4C90632B6A9}"/>
    <cellStyle name="Normal 9 7 3 3" xfId="3618" xr:uid="{DA496EC0-5ADD-4BE0-8356-91A5D643329E}"/>
    <cellStyle name="Normal 9 7 3 3 2" xfId="5418" xr:uid="{321AF1AF-F582-49D4-9C06-010B4DD5962F}"/>
    <cellStyle name="Normal 9 7 3 3 2 2" xfId="6987" xr:uid="{AB66D97C-A220-4D8C-8E3B-DD5902C5F376}"/>
    <cellStyle name="Normal 9 7 3 4" xfId="3619" xr:uid="{594CA94A-87A5-477C-91B4-BBA60C6CE123}"/>
    <cellStyle name="Normal 9 7 3 4 2" xfId="5419" xr:uid="{E299EA20-188C-4A22-945E-B677DE3D8B8A}"/>
    <cellStyle name="Normal 9 7 3 5" xfId="3620" xr:uid="{C427076E-FB01-4841-9F79-6F2E93744E88}"/>
    <cellStyle name="Normal 9 7 3 5 2" xfId="5420" xr:uid="{F73CF276-60AB-486C-BCAC-DD08609B561D}"/>
    <cellStyle name="Normal 9 7 3 6" xfId="5413" xr:uid="{CD894068-FE40-458A-8D48-7B5FCF203F84}"/>
    <cellStyle name="Normal 9 7 4" xfId="3621" xr:uid="{6C9E7BAF-4D63-4E99-9949-9CEC7B4D8A4B}"/>
    <cellStyle name="Normal 9 7 4 2" xfId="3622" xr:uid="{7DD27DF7-9311-4DC5-8455-F4C930942613}"/>
    <cellStyle name="Normal 9 7 4 2 2" xfId="5422" xr:uid="{034621B1-DDE3-4583-9E32-5BD985B16C8E}"/>
    <cellStyle name="Normal 9 7 4 3" xfId="3623" xr:uid="{B1CD8D0A-5EF7-4EC4-BE0B-DAC542A55B63}"/>
    <cellStyle name="Normal 9 7 4 3 2" xfId="5423" xr:uid="{DB040251-A7E1-4560-B540-49E01857DD7D}"/>
    <cellStyle name="Normal 9 7 4 4" xfId="3624" xr:uid="{0E6BF897-F229-445E-BE94-B9A3678ECC6D}"/>
    <cellStyle name="Normal 9 7 4 4 2" xfId="5424" xr:uid="{0392BFDE-1BD9-472D-A0E4-E5FC469BA93F}"/>
    <cellStyle name="Normal 9 7 4 5" xfId="5421" xr:uid="{9DBCC4AB-22C9-46BD-A6A0-1279558AC6C9}"/>
    <cellStyle name="Normal 9 7 5" xfId="3625" xr:uid="{5BFF3073-2034-4E17-B505-FB1B98FEC907}"/>
    <cellStyle name="Normal 9 7 5 2" xfId="3626" xr:uid="{8BBDB8FF-BF98-44D1-9134-F685BB7E95F9}"/>
    <cellStyle name="Normal 9 7 5 2 2" xfId="5426" xr:uid="{1A673ED3-8B42-4E16-B6F6-E5636EE9C620}"/>
    <cellStyle name="Normal 9 7 5 3" xfId="3627" xr:uid="{32A4342F-C2A6-41F5-9DAE-027E60F571BE}"/>
    <cellStyle name="Normal 9 7 5 3 2" xfId="5427" xr:uid="{84FC07B3-D52B-4CE7-9C11-CB8665FC8197}"/>
    <cellStyle name="Normal 9 7 5 4" xfId="3628" xr:uid="{6003E606-2178-4B8D-A56E-9468325110C8}"/>
    <cellStyle name="Normal 9 7 5 4 2" xfId="5428" xr:uid="{8A418345-EE48-475E-AEE1-D27F6BBD390D}"/>
    <cellStyle name="Normal 9 7 5 5" xfId="5425" xr:uid="{47DD88A9-793A-4D1F-AAD8-2DDFF8505B99}"/>
    <cellStyle name="Normal 9 7 6" xfId="3629" xr:uid="{7A13BAFB-B33D-4667-BB7B-C7427265176B}"/>
    <cellStyle name="Normal 9 7 6 2" xfId="5429" xr:uid="{43999DD1-5390-4060-AF2B-EB7EB9E1DB79}"/>
    <cellStyle name="Normal 9 7 7" xfId="3630" xr:uid="{857833F3-4206-4BF2-9D86-9D386834CCA9}"/>
    <cellStyle name="Normal 9 7 7 2" xfId="5430" xr:uid="{35E24EAD-8C17-44CE-B2CD-48CD1DEA64D1}"/>
    <cellStyle name="Normal 9 7 8" xfId="3631" xr:uid="{9A139019-200B-440C-9D85-1AB73A6A4C56}"/>
    <cellStyle name="Normal 9 7 8 2" xfId="5431" xr:uid="{C3E3FA6F-49A8-4B32-AE58-D6984EAB3620}"/>
    <cellStyle name="Normal 9 7 9" xfId="5399" xr:uid="{3717D0F7-C981-471E-A506-58BD14814945}"/>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8EC85A8F-34DA-4550-A2F0-0BFB0A369FAF}"/>
    <cellStyle name="Normal 9 8 2 2 3" xfId="3636" xr:uid="{6E272C3E-45E8-47C3-BCC0-AD2244A388E1}"/>
    <cellStyle name="Normal 9 8 2 2 3 2" xfId="5436" xr:uid="{8FF889FB-4B6D-4E3C-B734-E64D5D65A6EA}"/>
    <cellStyle name="Normal 9 8 2 2 4" xfId="3637" xr:uid="{B7A78CC0-CA37-45B4-8144-865D08256F04}"/>
    <cellStyle name="Normal 9 8 2 2 4 2" xfId="5437" xr:uid="{D4BBE091-AC5E-4F88-BE33-00B34F5D2495}"/>
    <cellStyle name="Normal 9 8 2 2 5" xfId="5434" xr:uid="{B97DA629-328B-46CE-A836-664AC8027379}"/>
    <cellStyle name="Normal 9 8 2 3" xfId="3638" xr:uid="{9E900116-C839-4B36-A322-5A7509900B5B}"/>
    <cellStyle name="Normal 9 8 2 3 2" xfId="5438" xr:uid="{CDCA0549-E8E1-4B5F-9DEC-601313DBAE99}"/>
    <cellStyle name="Normal 9 8 2 3 2 2" xfId="6988" xr:uid="{2432464E-BDCC-4C4E-A736-FBAC79ABF13D}"/>
    <cellStyle name="Normal 9 8 2 4" xfId="3639" xr:uid="{5D88517C-88EB-4F3C-A06A-0E1703FA1B1D}"/>
    <cellStyle name="Normal 9 8 2 4 2" xfId="5439" xr:uid="{BB015655-E372-409A-8797-9A6151342BA6}"/>
    <cellStyle name="Normal 9 8 2 5" xfId="3640" xr:uid="{05896BB6-F57E-4BB4-8743-2CC4BBCB32F6}"/>
    <cellStyle name="Normal 9 8 2 5 2" xfId="5440" xr:uid="{AC3EA9F7-4069-482E-A212-5849E1FEF0F6}"/>
    <cellStyle name="Normal 9 8 2 6" xfId="5433" xr:uid="{A3A31A82-02D0-43EA-AEE9-0DCA015C5F90}"/>
    <cellStyle name="Normal 9 8 3" xfId="3641" xr:uid="{4649D1C1-078F-4EF0-9BFE-6F402EF00446}"/>
    <cellStyle name="Normal 9 8 3 2" xfId="3642" xr:uid="{B7AB93C7-A568-4481-BF6B-21860DBE6121}"/>
    <cellStyle name="Normal 9 8 3 2 2" xfId="5442" xr:uid="{16F82C7C-1264-48FD-BE88-8D8982F08BA0}"/>
    <cellStyle name="Normal 9 8 3 3" xfId="3643" xr:uid="{21304D52-FDBA-4FB2-86CB-5694683F5861}"/>
    <cellStyle name="Normal 9 8 3 3 2" xfId="5443" xr:uid="{7536580E-260C-422A-B4B4-33168863B178}"/>
    <cellStyle name="Normal 9 8 3 4" xfId="3644" xr:uid="{CD15FEAC-5CA3-4DD2-BC2E-E23BAB659DD4}"/>
    <cellStyle name="Normal 9 8 3 4 2" xfId="5444" xr:uid="{5B0BC28B-451E-47DF-8FFC-A47FDF485A25}"/>
    <cellStyle name="Normal 9 8 3 5" xfId="5441" xr:uid="{8E625B13-5CE5-4E0B-AC84-EE3E9AA70B3E}"/>
    <cellStyle name="Normal 9 8 4" xfId="3645" xr:uid="{3F650EE3-B876-4D70-92E8-CB73D1CF7880}"/>
    <cellStyle name="Normal 9 8 4 2" xfId="3646" xr:uid="{68B66646-06E1-43D4-8153-99BC8B0FA796}"/>
    <cellStyle name="Normal 9 8 4 2 2" xfId="5446" xr:uid="{C7C47587-E237-4720-9009-EEE5B5B1EDD1}"/>
    <cellStyle name="Normal 9 8 4 3" xfId="3647" xr:uid="{641C0901-22F5-473D-ABA3-BD85B4BCD562}"/>
    <cellStyle name="Normal 9 8 4 3 2" xfId="5447" xr:uid="{CA8E4844-6E8B-4D37-892C-AA63250437BF}"/>
    <cellStyle name="Normal 9 8 4 4" xfId="3648" xr:uid="{6802E739-3394-4E66-A9F2-00C11CC3469B}"/>
    <cellStyle name="Normal 9 8 4 4 2" xfId="5448" xr:uid="{A3809D53-9FEE-4E8D-97A6-4CD5F946618F}"/>
    <cellStyle name="Normal 9 8 4 5" xfId="5445" xr:uid="{8F7E59CF-28A9-4647-BFF6-EC7DCE0DB66D}"/>
    <cellStyle name="Normal 9 8 5" xfId="3649" xr:uid="{3C041058-318B-41A5-ADBB-64D04DE98204}"/>
    <cellStyle name="Normal 9 8 5 2" xfId="5449" xr:uid="{CD801EF9-2AD1-4F90-BCC0-7D81A2223656}"/>
    <cellStyle name="Normal 9 8 6" xfId="3650" xr:uid="{3C1DC8F7-43B5-4D9B-9135-4F5AF94799F7}"/>
    <cellStyle name="Normal 9 8 6 2" xfId="5450" xr:uid="{26052DB1-542E-47BA-A61D-29A40982B5BA}"/>
    <cellStyle name="Normal 9 8 7" xfId="3651" xr:uid="{1CC99482-1D33-4992-AD22-6BDA4BC0AB3E}"/>
    <cellStyle name="Normal 9 8 7 2" xfId="5451" xr:uid="{2C9773A5-348A-4572-B429-DE77452D2819}"/>
    <cellStyle name="Normal 9 8 8" xfId="5432" xr:uid="{47A660FE-90F4-4411-8863-AABC6BC14505}"/>
    <cellStyle name="Normal 9 9" xfId="3652" xr:uid="{B980E38C-6D49-4500-9879-E43EBAAFA88A}"/>
    <cellStyle name="Normal 9 9 2" xfId="3653" xr:uid="{72CB6A74-C767-4C66-B8D3-955E6E68342F}"/>
    <cellStyle name="Normal 9 9 2 2" xfId="3654" xr:uid="{7E2DB5D4-3B15-420C-91DA-63D51DB0C023}"/>
    <cellStyle name="Normal 9 9 2 2 2" xfId="5454" xr:uid="{180C1C2A-A636-4041-95D2-D0400B19AB76}"/>
    <cellStyle name="Normal 9 9 2 3" xfId="3655" xr:uid="{62CBCAAE-7869-4256-80FB-05F1A173D00B}"/>
    <cellStyle name="Normal 9 9 2 3 2" xfId="5455" xr:uid="{457F08FC-242D-411A-918F-DF306B5C0A20}"/>
    <cellStyle name="Normal 9 9 2 4" xfId="3656" xr:uid="{66BC08DA-6A39-47E5-A59E-0956FD36FF0D}"/>
    <cellStyle name="Normal 9 9 2 4 2" xfId="5456" xr:uid="{6E86AED1-DA4F-418A-943C-05C45CFB7ABA}"/>
    <cellStyle name="Normal 9 9 2 5" xfId="5453" xr:uid="{61093DC6-C130-4D79-9ADE-DDB5FE12CD02}"/>
    <cellStyle name="Normal 9 9 3" xfId="3657" xr:uid="{DBF7B777-3095-48FD-825C-02FC4A36C6D7}"/>
    <cellStyle name="Normal 9 9 3 2" xfId="3658" xr:uid="{82F64612-5806-4225-9C43-0EB75720D7EE}"/>
    <cellStyle name="Normal 9 9 3 2 2" xfId="5458" xr:uid="{77D1B923-863C-4737-A4E8-1634313FEB6F}"/>
    <cellStyle name="Normal 9 9 3 3" xfId="3659" xr:uid="{10D810C2-F585-4B39-84DC-0F01552EC093}"/>
    <cellStyle name="Normal 9 9 3 3 2" xfId="5459" xr:uid="{F177D2CF-D4B7-4C60-8473-28F2CBF4AD96}"/>
    <cellStyle name="Normal 9 9 3 4" xfId="3660" xr:uid="{A5385F0A-72D7-4655-B04D-B81B1552A410}"/>
    <cellStyle name="Normal 9 9 3 4 2" xfId="5460" xr:uid="{BD2AF966-B72A-4AF9-BE53-9C69781470AA}"/>
    <cellStyle name="Normal 9 9 3 5" xfId="5457" xr:uid="{D8210E41-49E9-4642-BDF9-80F0F1ABA8C9}"/>
    <cellStyle name="Normal 9 9 4" xfId="3661" xr:uid="{99D6C685-704D-47F2-9F39-005F0D0475EA}"/>
    <cellStyle name="Normal 9 9 4 2" xfId="5461" xr:uid="{D82C8929-E53B-4C5F-BC57-B78ACAF803EC}"/>
    <cellStyle name="Normal 9 9 5" xfId="3662" xr:uid="{7C324A39-4404-45C2-843C-B46208813AB4}"/>
    <cellStyle name="Normal 9 9 5 2" xfId="5462" xr:uid="{9C311C56-2991-4570-B2BB-C640C8527407}"/>
    <cellStyle name="Normal 9 9 6" xfId="3663" xr:uid="{B741073B-D48B-446D-BDDB-AF93464E6262}"/>
    <cellStyle name="Normal 9 9 6 2" xfId="5463" xr:uid="{31FBB5A9-E1B0-42E6-A771-CB23CF309058}"/>
    <cellStyle name="Normal 9 9 7" xfId="5452" xr:uid="{F8925AC6-9FB2-4D75-B207-EE73D6F81211}"/>
    <cellStyle name="Percent 2" xfId="79" xr:uid="{750081A1-93E2-4099-B6D5-52DA3EB8C718}"/>
    <cellStyle name="Percent 2 10" xfId="7093" xr:uid="{6CB3D093-CE5B-40EE-BDCC-212E4FC45504}"/>
    <cellStyle name="Percent 2 2" xfId="5464" xr:uid="{174D6157-9AC8-4738-A328-50D518B0FD83}"/>
    <cellStyle name="Percent 2 2 2" xfId="6065" xr:uid="{0103A961-3AA3-4D7C-8B03-3CD251EA6FC6}"/>
    <cellStyle name="Percent 2 2 2 2" xfId="6333" xr:uid="{D95F8C6C-73A3-41EC-85E5-36E4AD1CBA8B}"/>
    <cellStyle name="Percent 2 2 2 2 2" xfId="6146" xr:uid="{EE213EDE-E9F5-4678-ADE6-86E47CC6F75C}"/>
    <cellStyle name="Percent 2 2 2 2 2 2" xfId="7034" xr:uid="{9E771025-BA94-44C0-97E1-459E3A7D79CE}"/>
    <cellStyle name="Percent 2 2 2 2 2 3" xfId="7256" xr:uid="{8F84EB9D-821E-4902-9096-DDD851CDDB7B}"/>
    <cellStyle name="Percent 2 2 2 2 3" xfId="6075" xr:uid="{0EE9F96D-2F36-479D-95CB-F1ACBBDCF525}"/>
    <cellStyle name="Percent 2 2 2 2 4" xfId="7136" xr:uid="{2122F300-D195-4F2D-A59C-54CCD57EDCB7}"/>
    <cellStyle name="Percent 2 2 2 3" xfId="6081" xr:uid="{04850CD2-1ADF-47CE-A99E-31C0D0D6126B}"/>
    <cellStyle name="Percent 2 2 2 3 2" xfId="5999" xr:uid="{059289DC-37E0-4B24-A4A8-F5AB8F8C7FF5}"/>
    <cellStyle name="Percent 2 2 2 3 3" xfId="7188" xr:uid="{123603F5-4BC9-432A-8AB5-03B78B113D8B}"/>
    <cellStyle name="Percent 2 2 2 4" xfId="6304" xr:uid="{E1B1B579-D287-4A18-80F6-6255F11A05E6}"/>
    <cellStyle name="Percent 2 2 2 5" xfId="6252" xr:uid="{965A6797-F3C0-42E8-B892-8499160A145A}"/>
    <cellStyle name="Percent 2 2 2 6" xfId="7110" xr:uid="{0E07F57F-FFF7-4F4F-8E7B-6AE358384E2A}"/>
    <cellStyle name="Percent 2 2 3" xfId="6062" xr:uid="{9E81BE40-295A-44B2-9E55-7E3936C688B3}"/>
    <cellStyle name="Percent 2 2 3 2" xfId="5997" xr:uid="{7B710242-61F3-4C3C-BABB-F33597440958}"/>
    <cellStyle name="Percent 2 2 3 2 2" xfId="6366" xr:uid="{E4CFE18F-EC93-4F62-B883-B242C8585A27}"/>
    <cellStyle name="Percent 2 2 3 2 3" xfId="7240" xr:uid="{B74FB12C-CB65-42A2-BB58-6DAAE15BF647}"/>
    <cellStyle name="Percent 2 2 3 3" xfId="7040" xr:uid="{42F54D15-FF82-45B8-9644-32FFC84AFCFA}"/>
    <cellStyle name="Percent 2 2 3 4" xfId="7124" xr:uid="{4294E27D-FB7C-4AAD-AA17-54AAA05C73F7}"/>
    <cellStyle name="Percent 2 2 4" xfId="6175" xr:uid="{83DB54D4-9F85-4328-B37F-F2BF289748C9}"/>
    <cellStyle name="Percent 2 2 4 2" xfId="6030" xr:uid="{33926503-4BC1-4861-B3AC-EAD9261CD4E2}"/>
    <cellStyle name="Percent 2 2 4 2 2" xfId="6317" xr:uid="{D2C421EB-5B06-47CA-9AAD-2E0999B606C4}"/>
    <cellStyle name="Percent 2 2 4 2 3" xfId="7224" xr:uid="{352450A2-8310-4617-BD11-61AEC8915D28}"/>
    <cellStyle name="Percent 2 2 4 3" xfId="6027" xr:uid="{33FA9C41-6B6E-4FB0-8649-D8A9600B8080}"/>
    <cellStyle name="Percent 2 2 4 4" xfId="7151" xr:uid="{8DF966FB-6FB8-495C-B69C-878535B3A37B}"/>
    <cellStyle name="Percent 2 2 5" xfId="6201" xr:uid="{F654DB6D-B29E-4533-8B85-87170135149D}"/>
    <cellStyle name="Percent 2 2 5 2" xfId="6303" xr:uid="{061FA612-BB6B-469D-9275-B993DD4F93D1}"/>
    <cellStyle name="Percent 2 2 5 3" xfId="7207" xr:uid="{A212D44B-A5C3-4E48-8C45-8D92C778D386}"/>
    <cellStyle name="Percent 2 2 6" xfId="6171" xr:uid="{C003A4ED-3668-4D17-A426-3CA8A4D0A20D}"/>
    <cellStyle name="Percent 2 2 6 2" xfId="6069" xr:uid="{BD51B4B2-BF07-4ADF-85D9-2142BB7922BA}"/>
    <cellStyle name="Percent 2 2 6 3" xfId="7171" xr:uid="{920E8DE7-3AE7-4C98-88BF-C8986794AA5B}"/>
    <cellStyle name="Percent 2 2 7" xfId="6240" xr:uid="{54C73B0E-E1A7-4501-B6EA-F5A32112530D}"/>
    <cellStyle name="Percent 2 2 8" xfId="6009" xr:uid="{C8F15248-553C-459D-B688-039883EC7495}"/>
    <cellStyle name="Percent 2 2 9" xfId="6193" xr:uid="{482CEAAB-A85A-4D8F-B5BB-516E37219074}"/>
    <cellStyle name="Percent 2 3" xfId="6335" xr:uid="{EFD0B634-1C62-499D-8D2A-A3ED43634BA1}"/>
    <cellStyle name="Percent 2 3 2" xfId="6334" xr:uid="{9813D9C9-8A8E-4344-98D5-D2C0403B3045}"/>
    <cellStyle name="Percent 2 3 2 2" xfId="6077" xr:uid="{2B20AA30-5E3C-4AEB-A243-60A6EB56BFBA}"/>
    <cellStyle name="Percent 2 3 2 2 2" xfId="6359" xr:uid="{2314498C-F576-44F3-97D3-3FB23BE54933}"/>
    <cellStyle name="Percent 2 3 2 2 3" xfId="7248" xr:uid="{27E7AE5C-C6A2-4AE3-A8AC-98A5FAC2D1CE}"/>
    <cellStyle name="Percent 2 3 2 3" xfId="6005" xr:uid="{A6F65A99-E083-4B25-B580-75E997EB3023}"/>
    <cellStyle name="Percent 2 3 2 4" xfId="7131" xr:uid="{EDA337BF-05AC-486E-8C1F-346D55E2EE01}"/>
    <cellStyle name="Percent 2 3 3" xfId="6223" xr:uid="{D46F27ED-2791-4748-BED1-C0A89C581DBD}"/>
    <cellStyle name="Percent 2 3 3 2" xfId="6116" xr:uid="{71B5FAF9-1B2D-42CC-B7FA-544D291B0C72}"/>
    <cellStyle name="Percent 2 3 3 3" xfId="7181" xr:uid="{C4197E71-6907-40E4-9E6E-ACABE7DD5D18}"/>
    <cellStyle name="Percent 2 3 4" xfId="6042" xr:uid="{894E4ECB-D440-473D-86BC-FE86BD991570}"/>
    <cellStyle name="Percent 2 3 5" xfId="6133" xr:uid="{305A1EDE-9127-4A63-8DEB-308A44727E22}"/>
    <cellStyle name="Percent 2 3 6" xfId="7105" xr:uid="{F1648425-CB52-45A8-90F2-DA877694A206}"/>
    <cellStyle name="Percent 2 4" xfId="6091" xr:uid="{DB549CB4-DB6F-410B-85C7-0D5EF5AAE6C0}"/>
    <cellStyle name="Percent 2 4 2" xfId="6155" xr:uid="{11BD379C-E9CB-4346-8208-D789B4435EC3}"/>
    <cellStyle name="Percent 2 4 2 2" xfId="6068" xr:uid="{45D59073-FD26-44F6-BF0B-1D50C1E04908}"/>
    <cellStyle name="Percent 2 4 2 3" xfId="7231" xr:uid="{B2229C4D-3878-40C0-9EF1-15E6110D5CD3}"/>
    <cellStyle name="Percent 2 4 3" xfId="6248" xr:uid="{8C0CD528-CEB3-4F52-8B97-D7878F9AF83E}"/>
    <cellStyle name="Percent 2 4 4" xfId="7117" xr:uid="{9A398650-1FA0-4D99-A722-8B9531FA4FE9}"/>
    <cellStyle name="Percent 2 5" xfId="6226" xr:uid="{266FD214-2D95-4372-AA17-2BD1F3E70D17}"/>
    <cellStyle name="Percent 2 5 2" xfId="6272" xr:uid="{8B441B75-D4AA-4714-AD7D-7A0FEF8C06BD}"/>
    <cellStyle name="Percent 2 5 2 2" xfId="6026" xr:uid="{D9567612-644B-4A95-909B-3399970BE8C6}"/>
    <cellStyle name="Percent 2 5 2 3" xfId="7215" xr:uid="{F5A18526-AACE-4043-8F04-939C955F2D0B}"/>
    <cellStyle name="Percent 2 5 3" xfId="7044" xr:uid="{55D78876-7E70-4F23-B4BC-3A0835ACFAA1}"/>
    <cellStyle name="Percent 2 5 4" xfId="7143" xr:uid="{2525787B-3C10-4975-90EA-4E177D40B4B0}"/>
    <cellStyle name="Percent 2 6" xfId="6278" xr:uid="{935DE109-8425-4D04-A324-DC25319D3DD6}"/>
    <cellStyle name="Percent 2 6 2" xfId="7052" xr:uid="{DB09645A-52FF-49A8-A266-CC3C334D6CBB}"/>
    <cellStyle name="Percent 2 6 3" xfId="7197" xr:uid="{552AB4F7-ED35-47C5-B6CF-A8166E322F82}"/>
    <cellStyle name="Percent 2 7" xfId="6331" xr:uid="{41B892CA-D30A-45BC-97DE-6C00452A1C86}"/>
    <cellStyle name="Percent 2 7 2" xfId="6243" xr:uid="{C639A5C7-97E7-4E80-BC5E-53BD5C37C83D}"/>
    <cellStyle name="Percent 2 7 3" xfId="7161" xr:uid="{CAC1EDF2-4B91-4688-A929-7AB7E47C532F}"/>
    <cellStyle name="Percent 2 8" xfId="7063" xr:uid="{DD5E7695-A987-4644-9592-E80CDEB97765}"/>
    <cellStyle name="Percent 2 9" xfId="6140" xr:uid="{D1E6E22D-944F-4580-A102-2865BB99D5F0}"/>
    <cellStyle name="Percent 3" xfId="7263" xr:uid="{EB2B5403-D245-4B70-A302-738719E3401E}"/>
    <cellStyle name="Гиперссылка 2" xfId="4" xr:uid="{49BAA0F8-B3D3-41B5-87DD-435502328B29}"/>
    <cellStyle name="Гиперссылка 2 2" xfId="5465" xr:uid="{6ABFDDC1-3949-465A-AFDD-55C460C5DE7D}"/>
    <cellStyle name="Обычный 2" xfId="1" xr:uid="{A3CD5D5E-4502-4158-8112-08CDD679ACF5}"/>
    <cellStyle name="Обычный 2 2" xfId="5" xr:uid="{D19F253E-EE9B-4476-9D91-2EE3A6D7A3DC}"/>
    <cellStyle name="Обычный 2 2 2" xfId="4408" xr:uid="{C926CF42-5C63-4B47-B9B2-AEB1D36769CC}"/>
    <cellStyle name="Обычный 2 2 2 2" xfId="6990" xr:uid="{294691B2-B37C-4702-82D9-4C99484EE2F0}"/>
    <cellStyle name="Обычный 2 2 2 3" xfId="5467" xr:uid="{B75A81C3-56B7-4384-BAE8-2E21D480D337}"/>
    <cellStyle name="Обычный 2 3" xfId="5466" xr:uid="{FEEAC740-C614-4F3A-9367-5E847F2C85E3}"/>
    <cellStyle name="常规_Sheet1_1" xfId="4386" xr:uid="{5CFB0156-871D-489A-AAFF-BAE45447A43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refreshError="1"/>
      <sheetData sheetId="1" refreshError="1"/>
      <sheetData sheetId="2" refreshError="1">
        <row r="2">
          <cell r="T2" t="str">
            <v>SHIPPING HANDLING</v>
          </cell>
        </row>
        <row r="4">
          <cell r="T4" t="str">
            <v>Total:</v>
          </cell>
        </row>
      </sheetData>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R10" sqref="R9:R1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57" t="s">
        <v>2</v>
      </c>
      <c r="C8" s="91"/>
      <c r="D8" s="91"/>
      <c r="E8" s="91"/>
      <c r="F8" s="91"/>
      <c r="G8" s="92"/>
    </row>
    <row r="9" spans="2:7" ht="14.25">
      <c r="B9" s="157"/>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3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1.28515625" style="2" customWidth="1"/>
    <col min="4" max="4" width="13.85546875" style="2" hidden="1" customWidth="1"/>
    <col min="5" max="5" width="15.5703125" style="2" customWidth="1"/>
    <col min="6" max="6" width="9.85546875" style="2" customWidth="1"/>
    <col min="7" max="7" width="7" style="2" customWidth="1"/>
    <col min="8" max="8" width="48.5703125" style="2" customWidth="1"/>
    <col min="9" max="9" width="15.285156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9" t="s">
        <v>139</v>
      </c>
      <c r="C2" s="125"/>
      <c r="D2" s="125"/>
      <c r="E2" s="125"/>
      <c r="F2" s="125"/>
      <c r="G2" s="125"/>
      <c r="H2" s="125"/>
      <c r="I2" s="125"/>
      <c r="J2" s="130" t="s">
        <v>145</v>
      </c>
      <c r="K2" s="120"/>
    </row>
    <row r="3" spans="1:11">
      <c r="A3" s="119"/>
      <c r="B3" s="126" t="s">
        <v>140</v>
      </c>
      <c r="C3" s="125"/>
      <c r="D3" s="125"/>
      <c r="E3" s="125"/>
      <c r="F3" s="125"/>
      <c r="G3" s="125"/>
      <c r="H3" s="125"/>
      <c r="I3" s="125"/>
      <c r="J3" s="125"/>
      <c r="K3" s="120"/>
    </row>
    <row r="4" spans="1:11">
      <c r="A4" s="119"/>
      <c r="B4" s="126" t="s">
        <v>141</v>
      </c>
      <c r="C4" s="125"/>
      <c r="D4" s="125"/>
      <c r="E4" s="125"/>
      <c r="F4" s="125"/>
      <c r="G4" s="125"/>
      <c r="H4" s="125"/>
      <c r="I4" s="125"/>
      <c r="J4" s="125"/>
      <c r="K4" s="120"/>
    </row>
    <row r="5" spans="1:11">
      <c r="A5" s="119"/>
      <c r="B5" s="126" t="s">
        <v>142</v>
      </c>
      <c r="C5" s="125"/>
      <c r="D5" s="125"/>
      <c r="E5" s="125"/>
      <c r="F5" s="125"/>
      <c r="G5" s="125"/>
      <c r="H5" s="125"/>
      <c r="I5" s="125"/>
      <c r="J5" s="125"/>
      <c r="K5" s="120"/>
    </row>
    <row r="6" spans="1:11">
      <c r="A6" s="119"/>
      <c r="B6" s="126" t="s">
        <v>143</v>
      </c>
      <c r="C6" s="125"/>
      <c r="D6" s="125"/>
      <c r="E6" s="125"/>
      <c r="F6" s="125"/>
      <c r="G6" s="125"/>
      <c r="H6" s="125"/>
      <c r="I6" s="125"/>
      <c r="J6" s="125"/>
      <c r="K6" s="120"/>
    </row>
    <row r="7" spans="1:11">
      <c r="A7" s="119"/>
      <c r="B7" s="126" t="s">
        <v>144</v>
      </c>
      <c r="C7" s="125"/>
      <c r="D7" s="125"/>
      <c r="E7" s="125"/>
      <c r="F7" s="125"/>
      <c r="G7" s="125"/>
      <c r="H7" s="125"/>
      <c r="I7" s="125"/>
      <c r="J7" s="125"/>
      <c r="K7" s="120"/>
    </row>
    <row r="8" spans="1:11">
      <c r="A8" s="119"/>
      <c r="B8" s="125"/>
      <c r="C8" s="125"/>
      <c r="D8" s="125"/>
      <c r="E8" s="125"/>
      <c r="F8" s="125"/>
      <c r="G8" s="125"/>
      <c r="H8" s="125"/>
      <c r="I8" s="125"/>
      <c r="J8" s="125"/>
      <c r="K8" s="120"/>
    </row>
    <row r="9" spans="1:11">
      <c r="A9" s="119"/>
      <c r="B9" s="110" t="s">
        <v>5</v>
      </c>
      <c r="C9" s="111"/>
      <c r="D9" s="111"/>
      <c r="E9" s="111"/>
      <c r="F9" s="112"/>
      <c r="G9" s="107"/>
      <c r="H9" s="108" t="s">
        <v>12</v>
      </c>
      <c r="I9" s="125"/>
      <c r="J9" s="108" t="s">
        <v>201</v>
      </c>
      <c r="K9" s="120"/>
    </row>
    <row r="10" spans="1:11" ht="15" customHeight="1">
      <c r="A10" s="119"/>
      <c r="B10" s="119" t="s">
        <v>715</v>
      </c>
      <c r="C10" s="125"/>
      <c r="D10" s="125"/>
      <c r="E10" s="125"/>
      <c r="F10" s="120"/>
      <c r="G10" s="121"/>
      <c r="H10" s="121" t="s">
        <v>720</v>
      </c>
      <c r="I10" s="125"/>
      <c r="J10" s="160">
        <v>53221</v>
      </c>
      <c r="K10" s="120"/>
    </row>
    <row r="11" spans="1:11">
      <c r="A11" s="119"/>
      <c r="B11" s="119" t="s">
        <v>716</v>
      </c>
      <c r="C11" s="125"/>
      <c r="D11" s="125"/>
      <c r="E11" s="125"/>
      <c r="F11" s="120"/>
      <c r="G11" s="121"/>
      <c r="H11" s="121" t="s">
        <v>721</v>
      </c>
      <c r="I11" s="125"/>
      <c r="J11" s="161"/>
      <c r="K11" s="120"/>
    </row>
    <row r="12" spans="1:11">
      <c r="A12" s="119"/>
      <c r="B12" s="119" t="s">
        <v>717</v>
      </c>
      <c r="C12" s="125"/>
      <c r="D12" s="125"/>
      <c r="E12" s="125"/>
      <c r="F12" s="120"/>
      <c r="G12" s="121"/>
      <c r="H12" s="121" t="s">
        <v>722</v>
      </c>
      <c r="I12" s="125"/>
      <c r="J12" s="125"/>
      <c r="K12" s="120"/>
    </row>
    <row r="13" spans="1:11">
      <c r="A13" s="119"/>
      <c r="B13" s="119" t="s">
        <v>718</v>
      </c>
      <c r="C13" s="125"/>
      <c r="D13" s="125"/>
      <c r="E13" s="125"/>
      <c r="F13" s="120"/>
      <c r="G13" s="121"/>
      <c r="H13" s="121" t="s">
        <v>723</v>
      </c>
      <c r="I13" s="125"/>
      <c r="J13" s="108" t="s">
        <v>16</v>
      </c>
      <c r="K13" s="120"/>
    </row>
    <row r="14" spans="1:11" ht="15" customHeight="1">
      <c r="A14" s="119"/>
      <c r="B14" s="119" t="s">
        <v>719</v>
      </c>
      <c r="C14" s="125"/>
      <c r="D14" s="125"/>
      <c r="E14" s="125"/>
      <c r="F14" s="120"/>
      <c r="G14" s="121"/>
      <c r="H14" s="121" t="s">
        <v>719</v>
      </c>
      <c r="I14" s="125"/>
      <c r="J14" s="162">
        <v>45334</v>
      </c>
      <c r="K14" s="120"/>
    </row>
    <row r="15" spans="1:11" ht="15" customHeight="1">
      <c r="A15" s="119"/>
      <c r="B15" s="144" t="s">
        <v>948</v>
      </c>
      <c r="C15" s="7"/>
      <c r="D15" s="7"/>
      <c r="E15" s="7"/>
      <c r="F15" s="8"/>
      <c r="G15" s="121"/>
      <c r="H15" s="145" t="s">
        <v>948</v>
      </c>
      <c r="I15" s="125"/>
      <c r="J15" s="163"/>
      <c r="K15" s="120"/>
    </row>
    <row r="16" spans="1:11" ht="15" customHeight="1">
      <c r="A16" s="119"/>
      <c r="B16" s="125"/>
      <c r="C16" s="125"/>
      <c r="D16" s="125"/>
      <c r="E16" s="125"/>
      <c r="F16" s="125"/>
      <c r="G16" s="125"/>
      <c r="H16" s="125"/>
      <c r="I16" s="128" t="s">
        <v>147</v>
      </c>
      <c r="J16" s="142">
        <v>41687</v>
      </c>
      <c r="K16" s="120"/>
    </row>
    <row r="17" spans="1:11">
      <c r="A17" s="119"/>
      <c r="B17" s="125" t="s">
        <v>724</v>
      </c>
      <c r="C17" s="125"/>
      <c r="D17" s="125"/>
      <c r="E17" s="125"/>
      <c r="F17" s="125"/>
      <c r="G17" s="125"/>
      <c r="H17" s="125"/>
      <c r="I17" s="128" t="s">
        <v>148</v>
      </c>
      <c r="J17" s="142" t="s">
        <v>714</v>
      </c>
      <c r="K17" s="120"/>
    </row>
    <row r="18" spans="1:11" ht="18">
      <c r="A18" s="119"/>
      <c r="B18" s="125" t="s">
        <v>725</v>
      </c>
      <c r="C18" s="125"/>
      <c r="D18" s="125"/>
      <c r="E18" s="125"/>
      <c r="F18" s="125"/>
      <c r="G18" s="125"/>
      <c r="H18" s="125"/>
      <c r="I18" s="127" t="s">
        <v>264</v>
      </c>
      <c r="J18" s="113" t="s">
        <v>173</v>
      </c>
      <c r="K18" s="120"/>
    </row>
    <row r="19" spans="1:11">
      <c r="A19" s="119"/>
      <c r="B19" s="125"/>
      <c r="C19" s="125"/>
      <c r="D19" s="125"/>
      <c r="E19" s="125"/>
      <c r="F19" s="125"/>
      <c r="G19" s="125"/>
      <c r="H19" s="125"/>
      <c r="I19" s="125"/>
      <c r="J19" s="125"/>
      <c r="K19" s="120"/>
    </row>
    <row r="20" spans="1:11">
      <c r="A20" s="119"/>
      <c r="B20" s="109" t="s">
        <v>204</v>
      </c>
      <c r="C20" s="109" t="s">
        <v>205</v>
      </c>
      <c r="D20" s="122" t="s">
        <v>954</v>
      </c>
      <c r="E20" s="122" t="s">
        <v>206</v>
      </c>
      <c r="F20" s="164" t="s">
        <v>207</v>
      </c>
      <c r="G20" s="165"/>
      <c r="H20" s="109" t="s">
        <v>174</v>
      </c>
      <c r="I20" s="109" t="s">
        <v>208</v>
      </c>
      <c r="J20" s="109" t="s">
        <v>26</v>
      </c>
      <c r="K20" s="120"/>
    </row>
    <row r="21" spans="1:11">
      <c r="A21" s="119"/>
      <c r="B21" s="131"/>
      <c r="C21" s="131"/>
      <c r="D21" s="132"/>
      <c r="E21" s="132"/>
      <c r="F21" s="166"/>
      <c r="G21" s="167"/>
      <c r="H21" s="131" t="s">
        <v>146</v>
      </c>
      <c r="I21" s="131"/>
      <c r="J21" s="131"/>
      <c r="K21" s="120"/>
    </row>
    <row r="22" spans="1:11" ht="24">
      <c r="A22" s="119"/>
      <c r="B22" s="133">
        <v>20</v>
      </c>
      <c r="C22" s="134" t="s">
        <v>109</v>
      </c>
      <c r="D22" s="135" t="s">
        <v>955</v>
      </c>
      <c r="E22" s="135" t="s">
        <v>30</v>
      </c>
      <c r="F22" s="158"/>
      <c r="G22" s="159"/>
      <c r="H22" s="136" t="s">
        <v>726</v>
      </c>
      <c r="I22" s="138">
        <v>0.27</v>
      </c>
      <c r="J22" s="139">
        <f>I22*B22</f>
        <v>5.4</v>
      </c>
      <c r="K22" s="120"/>
    </row>
    <row r="23" spans="1:11" ht="24">
      <c r="A23" s="119"/>
      <c r="B23" s="133">
        <v>20</v>
      </c>
      <c r="C23" s="134" t="s">
        <v>109</v>
      </c>
      <c r="D23" s="135" t="s">
        <v>956</v>
      </c>
      <c r="E23" s="135" t="s">
        <v>31</v>
      </c>
      <c r="F23" s="158"/>
      <c r="G23" s="159"/>
      <c r="H23" s="136" t="s">
        <v>726</v>
      </c>
      <c r="I23" s="138">
        <v>0.27</v>
      </c>
      <c r="J23" s="139">
        <f t="shared" ref="J23:J86" si="0">I23*B23</f>
        <v>5.4</v>
      </c>
      <c r="K23" s="120"/>
    </row>
    <row r="24" spans="1:11" ht="24">
      <c r="A24" s="119"/>
      <c r="B24" s="133">
        <v>20</v>
      </c>
      <c r="C24" s="134" t="s">
        <v>35</v>
      </c>
      <c r="D24" s="135" t="s">
        <v>957</v>
      </c>
      <c r="E24" s="135" t="s">
        <v>38</v>
      </c>
      <c r="F24" s="158"/>
      <c r="G24" s="159"/>
      <c r="H24" s="136" t="s">
        <v>727</v>
      </c>
      <c r="I24" s="138">
        <v>0.43</v>
      </c>
      <c r="J24" s="139">
        <f>I24*B24</f>
        <v>8.6</v>
      </c>
      <c r="K24" s="120"/>
    </row>
    <row r="25" spans="1:11" ht="24">
      <c r="A25" s="119"/>
      <c r="B25" s="133">
        <v>30</v>
      </c>
      <c r="C25" s="134" t="s">
        <v>35</v>
      </c>
      <c r="D25" s="135" t="s">
        <v>958</v>
      </c>
      <c r="E25" s="135" t="s">
        <v>40</v>
      </c>
      <c r="F25" s="158"/>
      <c r="G25" s="159"/>
      <c r="H25" s="136" t="s">
        <v>727</v>
      </c>
      <c r="I25" s="138">
        <v>0.43</v>
      </c>
      <c r="J25" s="139">
        <f t="shared" si="0"/>
        <v>12.9</v>
      </c>
      <c r="K25" s="120"/>
    </row>
    <row r="26" spans="1:11" ht="24">
      <c r="A26" s="119"/>
      <c r="B26" s="133">
        <v>30</v>
      </c>
      <c r="C26" s="134" t="s">
        <v>35</v>
      </c>
      <c r="D26" s="135" t="s">
        <v>959</v>
      </c>
      <c r="E26" s="135" t="s">
        <v>42</v>
      </c>
      <c r="F26" s="158"/>
      <c r="G26" s="159"/>
      <c r="H26" s="136" t="s">
        <v>727</v>
      </c>
      <c r="I26" s="138">
        <v>0.43</v>
      </c>
      <c r="J26" s="139">
        <f t="shared" si="0"/>
        <v>12.9</v>
      </c>
      <c r="K26" s="120"/>
    </row>
    <row r="27" spans="1:11" ht="24">
      <c r="A27" s="119"/>
      <c r="B27" s="133">
        <v>5</v>
      </c>
      <c r="C27" s="134" t="s">
        <v>35</v>
      </c>
      <c r="D27" s="135" t="s">
        <v>960</v>
      </c>
      <c r="E27" s="135" t="s">
        <v>44</v>
      </c>
      <c r="F27" s="158"/>
      <c r="G27" s="159"/>
      <c r="H27" s="136" t="s">
        <v>727</v>
      </c>
      <c r="I27" s="138">
        <v>0.46</v>
      </c>
      <c r="J27" s="139">
        <f t="shared" si="0"/>
        <v>2.3000000000000003</v>
      </c>
      <c r="K27" s="120"/>
    </row>
    <row r="28" spans="1:11" ht="24">
      <c r="A28" s="119"/>
      <c r="B28" s="133">
        <v>5</v>
      </c>
      <c r="C28" s="134" t="s">
        <v>35</v>
      </c>
      <c r="D28" s="135" t="s">
        <v>961</v>
      </c>
      <c r="E28" s="135" t="s">
        <v>46</v>
      </c>
      <c r="F28" s="158"/>
      <c r="G28" s="159"/>
      <c r="H28" s="136" t="s">
        <v>727</v>
      </c>
      <c r="I28" s="138">
        <v>0.5</v>
      </c>
      <c r="J28" s="139">
        <f t="shared" si="0"/>
        <v>2.5</v>
      </c>
      <c r="K28" s="120"/>
    </row>
    <row r="29" spans="1:11" ht="24">
      <c r="A29" s="119"/>
      <c r="B29" s="133">
        <v>2</v>
      </c>
      <c r="C29" s="134" t="s">
        <v>728</v>
      </c>
      <c r="D29" s="135" t="s">
        <v>962</v>
      </c>
      <c r="E29" s="135" t="s">
        <v>34</v>
      </c>
      <c r="F29" s="158" t="s">
        <v>278</v>
      </c>
      <c r="G29" s="159"/>
      <c r="H29" s="136" t="s">
        <v>729</v>
      </c>
      <c r="I29" s="138">
        <v>2.54</v>
      </c>
      <c r="J29" s="139">
        <f t="shared" si="0"/>
        <v>5.08</v>
      </c>
      <c r="K29" s="120"/>
    </row>
    <row r="30" spans="1:11" ht="24">
      <c r="A30" s="119"/>
      <c r="B30" s="133">
        <v>4</v>
      </c>
      <c r="C30" s="134" t="s">
        <v>730</v>
      </c>
      <c r="D30" s="135" t="s">
        <v>963</v>
      </c>
      <c r="E30" s="135" t="s">
        <v>32</v>
      </c>
      <c r="F30" s="158" t="s">
        <v>278</v>
      </c>
      <c r="G30" s="159"/>
      <c r="H30" s="136" t="s">
        <v>731</v>
      </c>
      <c r="I30" s="138">
        <v>2.54</v>
      </c>
      <c r="J30" s="139">
        <f t="shared" si="0"/>
        <v>10.16</v>
      </c>
      <c r="K30" s="120"/>
    </row>
    <row r="31" spans="1:11" ht="24">
      <c r="A31" s="119"/>
      <c r="B31" s="133">
        <v>4</v>
      </c>
      <c r="C31" s="134" t="s">
        <v>730</v>
      </c>
      <c r="D31" s="135" t="s">
        <v>964</v>
      </c>
      <c r="E31" s="135" t="s">
        <v>33</v>
      </c>
      <c r="F31" s="158" t="s">
        <v>278</v>
      </c>
      <c r="G31" s="159"/>
      <c r="H31" s="136" t="s">
        <v>731</v>
      </c>
      <c r="I31" s="138">
        <v>2.54</v>
      </c>
      <c r="J31" s="139">
        <f t="shared" si="0"/>
        <v>10.16</v>
      </c>
      <c r="K31" s="120"/>
    </row>
    <row r="32" spans="1:11" ht="24">
      <c r="A32" s="119"/>
      <c r="B32" s="133">
        <v>2</v>
      </c>
      <c r="C32" s="134" t="s">
        <v>730</v>
      </c>
      <c r="D32" s="135" t="s">
        <v>965</v>
      </c>
      <c r="E32" s="135" t="s">
        <v>34</v>
      </c>
      <c r="F32" s="158" t="s">
        <v>278</v>
      </c>
      <c r="G32" s="159"/>
      <c r="H32" s="136" t="s">
        <v>731</v>
      </c>
      <c r="I32" s="138">
        <v>2.54</v>
      </c>
      <c r="J32" s="139">
        <f t="shared" si="0"/>
        <v>5.08</v>
      </c>
      <c r="K32" s="120"/>
    </row>
    <row r="33" spans="1:11" ht="36">
      <c r="A33" s="119"/>
      <c r="B33" s="133">
        <v>1</v>
      </c>
      <c r="C33" s="134" t="s">
        <v>732</v>
      </c>
      <c r="D33" s="135" t="s">
        <v>966</v>
      </c>
      <c r="E33" s="135" t="s">
        <v>210</v>
      </c>
      <c r="F33" s="158" t="s">
        <v>216</v>
      </c>
      <c r="G33" s="159"/>
      <c r="H33" s="136" t="s">
        <v>940</v>
      </c>
      <c r="I33" s="138">
        <v>43.55</v>
      </c>
      <c r="J33" s="139">
        <f t="shared" si="0"/>
        <v>43.55</v>
      </c>
      <c r="K33" s="120"/>
    </row>
    <row r="34" spans="1:11" ht="36">
      <c r="A34" s="119"/>
      <c r="B34" s="133">
        <v>20</v>
      </c>
      <c r="C34" s="134" t="s">
        <v>733</v>
      </c>
      <c r="D34" s="135" t="s">
        <v>967</v>
      </c>
      <c r="E34" s="135" t="s">
        <v>31</v>
      </c>
      <c r="F34" s="158" t="s">
        <v>112</v>
      </c>
      <c r="G34" s="159"/>
      <c r="H34" s="136" t="s">
        <v>734</v>
      </c>
      <c r="I34" s="138">
        <v>1.26</v>
      </c>
      <c r="J34" s="139">
        <f t="shared" si="0"/>
        <v>25.2</v>
      </c>
      <c r="K34" s="120"/>
    </row>
    <row r="35" spans="1:11" ht="36">
      <c r="A35" s="119"/>
      <c r="B35" s="133">
        <v>2</v>
      </c>
      <c r="C35" s="134" t="s">
        <v>668</v>
      </c>
      <c r="D35" s="135" t="s">
        <v>968</v>
      </c>
      <c r="E35" s="135" t="s">
        <v>28</v>
      </c>
      <c r="F35" s="158" t="s">
        <v>112</v>
      </c>
      <c r="G35" s="159"/>
      <c r="H35" s="136" t="s">
        <v>735</v>
      </c>
      <c r="I35" s="138">
        <v>1.47</v>
      </c>
      <c r="J35" s="139">
        <f t="shared" si="0"/>
        <v>2.94</v>
      </c>
      <c r="K35" s="120"/>
    </row>
    <row r="36" spans="1:11" ht="36">
      <c r="A36" s="119"/>
      <c r="B36" s="133">
        <v>2</v>
      </c>
      <c r="C36" s="134" t="s">
        <v>668</v>
      </c>
      <c r="D36" s="135" t="s">
        <v>969</v>
      </c>
      <c r="E36" s="135" t="s">
        <v>28</v>
      </c>
      <c r="F36" s="158" t="s">
        <v>216</v>
      </c>
      <c r="G36" s="159"/>
      <c r="H36" s="136" t="s">
        <v>735</v>
      </c>
      <c r="I36" s="138">
        <v>1.47</v>
      </c>
      <c r="J36" s="139">
        <f t="shared" si="0"/>
        <v>2.94</v>
      </c>
      <c r="K36" s="120"/>
    </row>
    <row r="37" spans="1:11" ht="36">
      <c r="A37" s="119"/>
      <c r="B37" s="133">
        <v>2</v>
      </c>
      <c r="C37" s="134" t="s">
        <v>668</v>
      </c>
      <c r="D37" s="135" t="s">
        <v>970</v>
      </c>
      <c r="E37" s="135" t="s">
        <v>28</v>
      </c>
      <c r="F37" s="158" t="s">
        <v>220</v>
      </c>
      <c r="G37" s="159"/>
      <c r="H37" s="136" t="s">
        <v>735</v>
      </c>
      <c r="I37" s="138">
        <v>1.47</v>
      </c>
      <c r="J37" s="139">
        <f t="shared" si="0"/>
        <v>2.94</v>
      </c>
      <c r="K37" s="120"/>
    </row>
    <row r="38" spans="1:11" ht="36">
      <c r="A38" s="119"/>
      <c r="B38" s="133">
        <v>20</v>
      </c>
      <c r="C38" s="134" t="s">
        <v>668</v>
      </c>
      <c r="D38" s="135" t="s">
        <v>971</v>
      </c>
      <c r="E38" s="135" t="s">
        <v>31</v>
      </c>
      <c r="F38" s="158" t="s">
        <v>112</v>
      </c>
      <c r="G38" s="159"/>
      <c r="H38" s="136" t="s">
        <v>735</v>
      </c>
      <c r="I38" s="138">
        <v>1.47</v>
      </c>
      <c r="J38" s="139">
        <f t="shared" si="0"/>
        <v>29.4</v>
      </c>
      <c r="K38" s="120"/>
    </row>
    <row r="39" spans="1:11" ht="36">
      <c r="A39" s="119"/>
      <c r="B39" s="133">
        <v>10</v>
      </c>
      <c r="C39" s="134" t="s">
        <v>668</v>
      </c>
      <c r="D39" s="135" t="s">
        <v>972</v>
      </c>
      <c r="E39" s="135" t="s">
        <v>31</v>
      </c>
      <c r="F39" s="158" t="s">
        <v>220</v>
      </c>
      <c r="G39" s="159"/>
      <c r="H39" s="136" t="s">
        <v>735</v>
      </c>
      <c r="I39" s="138">
        <v>1.47</v>
      </c>
      <c r="J39" s="139">
        <f t="shared" si="0"/>
        <v>14.7</v>
      </c>
      <c r="K39" s="120"/>
    </row>
    <row r="40" spans="1:11" ht="48">
      <c r="A40" s="119"/>
      <c r="B40" s="133">
        <v>3</v>
      </c>
      <c r="C40" s="134" t="s">
        <v>736</v>
      </c>
      <c r="D40" s="135" t="s">
        <v>973</v>
      </c>
      <c r="E40" s="135" t="s">
        <v>31</v>
      </c>
      <c r="F40" s="158" t="s">
        <v>245</v>
      </c>
      <c r="G40" s="159"/>
      <c r="H40" s="136" t="s">
        <v>737</v>
      </c>
      <c r="I40" s="138">
        <v>4.3</v>
      </c>
      <c r="J40" s="139">
        <f t="shared" si="0"/>
        <v>12.899999999999999</v>
      </c>
      <c r="K40" s="120"/>
    </row>
    <row r="41" spans="1:11" ht="48">
      <c r="A41" s="119"/>
      <c r="B41" s="133">
        <v>2</v>
      </c>
      <c r="C41" s="134" t="s">
        <v>738</v>
      </c>
      <c r="D41" s="135" t="s">
        <v>974</v>
      </c>
      <c r="E41" s="135" t="s">
        <v>31</v>
      </c>
      <c r="F41" s="158" t="s">
        <v>354</v>
      </c>
      <c r="G41" s="159"/>
      <c r="H41" s="136" t="s">
        <v>739</v>
      </c>
      <c r="I41" s="138">
        <v>5.74</v>
      </c>
      <c r="J41" s="139">
        <f t="shared" si="0"/>
        <v>11.48</v>
      </c>
      <c r="K41" s="120"/>
    </row>
    <row r="42" spans="1:11" ht="48">
      <c r="A42" s="119"/>
      <c r="B42" s="133">
        <v>2</v>
      </c>
      <c r="C42" s="134" t="s">
        <v>738</v>
      </c>
      <c r="D42" s="135" t="s">
        <v>975</v>
      </c>
      <c r="E42" s="135" t="s">
        <v>31</v>
      </c>
      <c r="F42" s="158" t="s">
        <v>534</v>
      </c>
      <c r="G42" s="159"/>
      <c r="H42" s="136" t="s">
        <v>739</v>
      </c>
      <c r="I42" s="138">
        <v>5.74</v>
      </c>
      <c r="J42" s="139">
        <f t="shared" si="0"/>
        <v>11.48</v>
      </c>
      <c r="K42" s="120"/>
    </row>
    <row r="43" spans="1:11" ht="48">
      <c r="A43" s="119"/>
      <c r="B43" s="133">
        <v>3</v>
      </c>
      <c r="C43" s="134" t="s">
        <v>740</v>
      </c>
      <c r="D43" s="135" t="s">
        <v>976</v>
      </c>
      <c r="E43" s="135" t="s">
        <v>31</v>
      </c>
      <c r="F43" s="158" t="s">
        <v>245</v>
      </c>
      <c r="G43" s="159"/>
      <c r="H43" s="136" t="s">
        <v>741</v>
      </c>
      <c r="I43" s="138">
        <v>4.87</v>
      </c>
      <c r="J43" s="139">
        <f t="shared" si="0"/>
        <v>14.61</v>
      </c>
      <c r="K43" s="120"/>
    </row>
    <row r="44" spans="1:11" ht="48">
      <c r="A44" s="119"/>
      <c r="B44" s="133">
        <v>3</v>
      </c>
      <c r="C44" s="134" t="s">
        <v>740</v>
      </c>
      <c r="D44" s="135" t="s">
        <v>977</v>
      </c>
      <c r="E44" s="135" t="s">
        <v>31</v>
      </c>
      <c r="F44" s="158" t="s">
        <v>354</v>
      </c>
      <c r="G44" s="159"/>
      <c r="H44" s="136" t="s">
        <v>741</v>
      </c>
      <c r="I44" s="138">
        <v>4.87</v>
      </c>
      <c r="J44" s="139">
        <f t="shared" si="0"/>
        <v>14.61</v>
      </c>
      <c r="K44" s="120"/>
    </row>
    <row r="45" spans="1:11" ht="48">
      <c r="A45" s="119"/>
      <c r="B45" s="133">
        <v>3</v>
      </c>
      <c r="C45" s="134" t="s">
        <v>740</v>
      </c>
      <c r="D45" s="135" t="s">
        <v>978</v>
      </c>
      <c r="E45" s="135" t="s">
        <v>31</v>
      </c>
      <c r="F45" s="158" t="s">
        <v>534</v>
      </c>
      <c r="G45" s="159"/>
      <c r="H45" s="136" t="s">
        <v>741</v>
      </c>
      <c r="I45" s="138">
        <v>4.87</v>
      </c>
      <c r="J45" s="139">
        <f t="shared" si="0"/>
        <v>14.61</v>
      </c>
      <c r="K45" s="120"/>
    </row>
    <row r="46" spans="1:11" ht="36">
      <c r="A46" s="119"/>
      <c r="B46" s="133">
        <v>10</v>
      </c>
      <c r="C46" s="134" t="s">
        <v>742</v>
      </c>
      <c r="D46" s="135" t="s">
        <v>979</v>
      </c>
      <c r="E46" s="135" t="s">
        <v>743</v>
      </c>
      <c r="F46" s="158"/>
      <c r="G46" s="159"/>
      <c r="H46" s="136" t="s">
        <v>941</v>
      </c>
      <c r="I46" s="138">
        <v>2.2000000000000002</v>
      </c>
      <c r="J46" s="139">
        <f t="shared" si="0"/>
        <v>22</v>
      </c>
      <c r="K46" s="120"/>
    </row>
    <row r="47" spans="1:11" ht="36" hidden="1">
      <c r="A47" s="119"/>
      <c r="B47" s="147">
        <v>0</v>
      </c>
      <c r="C47" s="148" t="s">
        <v>742</v>
      </c>
      <c r="D47" s="149" t="s">
        <v>980</v>
      </c>
      <c r="E47" s="149" t="s">
        <v>744</v>
      </c>
      <c r="F47" s="168"/>
      <c r="G47" s="169"/>
      <c r="H47" s="150" t="s">
        <v>941</v>
      </c>
      <c r="I47" s="151">
        <v>2.2000000000000002</v>
      </c>
      <c r="J47" s="152">
        <f t="shared" si="0"/>
        <v>0</v>
      </c>
      <c r="K47" s="120"/>
    </row>
    <row r="48" spans="1:11" ht="24">
      <c r="A48" s="119"/>
      <c r="B48" s="133">
        <v>10</v>
      </c>
      <c r="C48" s="134" t="s">
        <v>745</v>
      </c>
      <c r="D48" s="135" t="s">
        <v>981</v>
      </c>
      <c r="E48" s="135" t="s">
        <v>578</v>
      </c>
      <c r="F48" s="158"/>
      <c r="G48" s="159"/>
      <c r="H48" s="136" t="s">
        <v>746</v>
      </c>
      <c r="I48" s="138">
        <v>0.77</v>
      </c>
      <c r="J48" s="139">
        <f t="shared" si="0"/>
        <v>7.7</v>
      </c>
      <c r="K48" s="120"/>
    </row>
    <row r="49" spans="1:11">
      <c r="A49" s="119"/>
      <c r="B49" s="133">
        <v>10</v>
      </c>
      <c r="C49" s="134" t="s">
        <v>747</v>
      </c>
      <c r="D49" s="135" t="s">
        <v>982</v>
      </c>
      <c r="E49" s="135" t="s">
        <v>578</v>
      </c>
      <c r="F49" s="158" t="s">
        <v>278</v>
      </c>
      <c r="G49" s="159"/>
      <c r="H49" s="136" t="s">
        <v>748</v>
      </c>
      <c r="I49" s="138">
        <v>1.23</v>
      </c>
      <c r="J49" s="139">
        <f t="shared" si="0"/>
        <v>12.3</v>
      </c>
      <c r="K49" s="120"/>
    </row>
    <row r="50" spans="1:11">
      <c r="A50" s="119"/>
      <c r="B50" s="133">
        <v>10</v>
      </c>
      <c r="C50" s="134" t="s">
        <v>747</v>
      </c>
      <c r="D50" s="135" t="s">
        <v>983</v>
      </c>
      <c r="E50" s="135" t="s">
        <v>749</v>
      </c>
      <c r="F50" s="158" t="s">
        <v>278</v>
      </c>
      <c r="G50" s="159"/>
      <c r="H50" s="136" t="s">
        <v>748</v>
      </c>
      <c r="I50" s="138">
        <v>1.25</v>
      </c>
      <c r="J50" s="139">
        <f t="shared" si="0"/>
        <v>12.5</v>
      </c>
      <c r="K50" s="120"/>
    </row>
    <row r="51" spans="1:11" ht="24">
      <c r="A51" s="119"/>
      <c r="B51" s="133">
        <v>10</v>
      </c>
      <c r="C51" s="134" t="s">
        <v>750</v>
      </c>
      <c r="D51" s="135" t="s">
        <v>984</v>
      </c>
      <c r="E51" s="135" t="s">
        <v>578</v>
      </c>
      <c r="F51" s="158"/>
      <c r="G51" s="159"/>
      <c r="H51" s="136" t="s">
        <v>751</v>
      </c>
      <c r="I51" s="138">
        <v>1.23</v>
      </c>
      <c r="J51" s="139">
        <f t="shared" si="0"/>
        <v>12.3</v>
      </c>
      <c r="K51" s="120"/>
    </row>
    <row r="52" spans="1:11" ht="24">
      <c r="A52" s="119"/>
      <c r="B52" s="133">
        <v>10</v>
      </c>
      <c r="C52" s="134" t="s">
        <v>750</v>
      </c>
      <c r="D52" s="135" t="s">
        <v>985</v>
      </c>
      <c r="E52" s="135" t="s">
        <v>749</v>
      </c>
      <c r="F52" s="158"/>
      <c r="G52" s="159"/>
      <c r="H52" s="136" t="s">
        <v>751</v>
      </c>
      <c r="I52" s="138">
        <v>1.25</v>
      </c>
      <c r="J52" s="139">
        <f t="shared" si="0"/>
        <v>12.5</v>
      </c>
      <c r="K52" s="120"/>
    </row>
    <row r="53" spans="1:11" ht="24">
      <c r="A53" s="119"/>
      <c r="B53" s="133">
        <v>10</v>
      </c>
      <c r="C53" s="134" t="s">
        <v>752</v>
      </c>
      <c r="D53" s="135" t="s">
        <v>986</v>
      </c>
      <c r="E53" s="135" t="s">
        <v>753</v>
      </c>
      <c r="F53" s="158"/>
      <c r="G53" s="159"/>
      <c r="H53" s="136" t="s">
        <v>754</v>
      </c>
      <c r="I53" s="138">
        <v>2.48</v>
      </c>
      <c r="J53" s="139">
        <f t="shared" si="0"/>
        <v>24.8</v>
      </c>
      <c r="K53" s="120"/>
    </row>
    <row r="54" spans="1:11" ht="24">
      <c r="A54" s="119"/>
      <c r="B54" s="133">
        <v>10</v>
      </c>
      <c r="C54" s="134" t="s">
        <v>752</v>
      </c>
      <c r="D54" s="135" t="s">
        <v>987</v>
      </c>
      <c r="E54" s="135" t="s">
        <v>304</v>
      </c>
      <c r="F54" s="158"/>
      <c r="G54" s="159"/>
      <c r="H54" s="136" t="s">
        <v>754</v>
      </c>
      <c r="I54" s="138">
        <v>2.99</v>
      </c>
      <c r="J54" s="139">
        <f t="shared" si="0"/>
        <v>29.900000000000002</v>
      </c>
      <c r="K54" s="120"/>
    </row>
    <row r="55" spans="1:11">
      <c r="A55" s="119"/>
      <c r="B55" s="133">
        <v>1</v>
      </c>
      <c r="C55" s="134" t="s">
        <v>755</v>
      </c>
      <c r="D55" s="135" t="s">
        <v>988</v>
      </c>
      <c r="E55" s="135" t="s">
        <v>756</v>
      </c>
      <c r="F55" s="158"/>
      <c r="G55" s="159"/>
      <c r="H55" s="136" t="s">
        <v>757</v>
      </c>
      <c r="I55" s="138">
        <v>3.4</v>
      </c>
      <c r="J55" s="139">
        <f t="shared" si="0"/>
        <v>3.4</v>
      </c>
      <c r="K55" s="120"/>
    </row>
    <row r="56" spans="1:11">
      <c r="A56" s="119"/>
      <c r="B56" s="133">
        <v>2</v>
      </c>
      <c r="C56" s="134" t="s">
        <v>758</v>
      </c>
      <c r="D56" s="135" t="s">
        <v>989</v>
      </c>
      <c r="E56" s="135" t="s">
        <v>759</v>
      </c>
      <c r="F56" s="158" t="s">
        <v>279</v>
      </c>
      <c r="G56" s="159"/>
      <c r="H56" s="136" t="s">
        <v>760</v>
      </c>
      <c r="I56" s="138">
        <v>4.68</v>
      </c>
      <c r="J56" s="139">
        <f t="shared" si="0"/>
        <v>9.36</v>
      </c>
      <c r="K56" s="120"/>
    </row>
    <row r="57" spans="1:11">
      <c r="A57" s="119"/>
      <c r="B57" s="133">
        <v>2</v>
      </c>
      <c r="C57" s="134" t="s">
        <v>758</v>
      </c>
      <c r="D57" s="135" t="s">
        <v>990</v>
      </c>
      <c r="E57" s="135" t="s">
        <v>759</v>
      </c>
      <c r="F57" s="158" t="s">
        <v>761</v>
      </c>
      <c r="G57" s="159"/>
      <c r="H57" s="136" t="s">
        <v>760</v>
      </c>
      <c r="I57" s="138">
        <v>4.68</v>
      </c>
      <c r="J57" s="139">
        <f t="shared" si="0"/>
        <v>9.36</v>
      </c>
      <c r="K57" s="120"/>
    </row>
    <row r="58" spans="1:11">
      <c r="A58" s="119"/>
      <c r="B58" s="133">
        <v>2</v>
      </c>
      <c r="C58" s="134" t="s">
        <v>758</v>
      </c>
      <c r="D58" s="135" t="s">
        <v>991</v>
      </c>
      <c r="E58" s="135" t="s">
        <v>762</v>
      </c>
      <c r="F58" s="158" t="s">
        <v>279</v>
      </c>
      <c r="G58" s="159"/>
      <c r="H58" s="136" t="s">
        <v>760</v>
      </c>
      <c r="I58" s="138">
        <v>4.9400000000000004</v>
      </c>
      <c r="J58" s="139">
        <f t="shared" si="0"/>
        <v>9.8800000000000008</v>
      </c>
      <c r="K58" s="120"/>
    </row>
    <row r="59" spans="1:11">
      <c r="A59" s="119"/>
      <c r="B59" s="133">
        <v>1</v>
      </c>
      <c r="C59" s="134" t="s">
        <v>758</v>
      </c>
      <c r="D59" s="135" t="s">
        <v>992</v>
      </c>
      <c r="E59" s="135" t="s">
        <v>763</v>
      </c>
      <c r="F59" s="158" t="s">
        <v>279</v>
      </c>
      <c r="G59" s="159"/>
      <c r="H59" s="136" t="s">
        <v>760</v>
      </c>
      <c r="I59" s="138">
        <v>5.28</v>
      </c>
      <c r="J59" s="139">
        <f t="shared" si="0"/>
        <v>5.28</v>
      </c>
      <c r="K59" s="120"/>
    </row>
    <row r="60" spans="1:11">
      <c r="A60" s="119"/>
      <c r="B60" s="133">
        <v>1</v>
      </c>
      <c r="C60" s="134" t="s">
        <v>758</v>
      </c>
      <c r="D60" s="135" t="s">
        <v>993</v>
      </c>
      <c r="E60" s="135" t="s">
        <v>764</v>
      </c>
      <c r="F60" s="158" t="s">
        <v>279</v>
      </c>
      <c r="G60" s="159"/>
      <c r="H60" s="136" t="s">
        <v>760</v>
      </c>
      <c r="I60" s="138">
        <v>6.56</v>
      </c>
      <c r="J60" s="139">
        <f t="shared" si="0"/>
        <v>6.56</v>
      </c>
      <c r="K60" s="120"/>
    </row>
    <row r="61" spans="1:11">
      <c r="A61" s="119"/>
      <c r="B61" s="133">
        <v>2</v>
      </c>
      <c r="C61" s="134" t="s">
        <v>758</v>
      </c>
      <c r="D61" s="135" t="s">
        <v>994</v>
      </c>
      <c r="E61" s="135" t="s">
        <v>765</v>
      </c>
      <c r="F61" s="158" t="s">
        <v>279</v>
      </c>
      <c r="G61" s="159"/>
      <c r="H61" s="136" t="s">
        <v>760</v>
      </c>
      <c r="I61" s="138">
        <v>7.41</v>
      </c>
      <c r="J61" s="139">
        <f t="shared" si="0"/>
        <v>14.82</v>
      </c>
      <c r="K61" s="120"/>
    </row>
    <row r="62" spans="1:11" ht="24">
      <c r="A62" s="119"/>
      <c r="B62" s="133">
        <v>5</v>
      </c>
      <c r="C62" s="134" t="s">
        <v>766</v>
      </c>
      <c r="D62" s="135" t="s">
        <v>995</v>
      </c>
      <c r="E62" s="135" t="s">
        <v>30</v>
      </c>
      <c r="F62" s="158" t="s">
        <v>112</v>
      </c>
      <c r="G62" s="159"/>
      <c r="H62" s="136" t="s">
        <v>767</v>
      </c>
      <c r="I62" s="138">
        <v>4.08</v>
      </c>
      <c r="J62" s="139">
        <f t="shared" si="0"/>
        <v>20.399999999999999</v>
      </c>
      <c r="K62" s="120"/>
    </row>
    <row r="63" spans="1:11" ht="24">
      <c r="A63" s="119"/>
      <c r="B63" s="133">
        <v>5</v>
      </c>
      <c r="C63" s="134" t="s">
        <v>766</v>
      </c>
      <c r="D63" s="135" t="s">
        <v>996</v>
      </c>
      <c r="E63" s="135" t="s">
        <v>31</v>
      </c>
      <c r="F63" s="158" t="s">
        <v>112</v>
      </c>
      <c r="G63" s="159"/>
      <c r="H63" s="136" t="s">
        <v>767</v>
      </c>
      <c r="I63" s="138">
        <v>4.08</v>
      </c>
      <c r="J63" s="2">
        <f t="shared" si="0"/>
        <v>20.399999999999999</v>
      </c>
      <c r="K63" s="120"/>
    </row>
    <row r="64" spans="1:11" ht="24">
      <c r="A64" s="119"/>
      <c r="B64" s="133">
        <v>5</v>
      </c>
      <c r="C64" s="134" t="s">
        <v>768</v>
      </c>
      <c r="D64" s="135" t="s">
        <v>997</v>
      </c>
      <c r="E64" s="135" t="s">
        <v>30</v>
      </c>
      <c r="F64" s="158" t="s">
        <v>743</v>
      </c>
      <c r="G64" s="159"/>
      <c r="H64" s="136" t="s">
        <v>769</v>
      </c>
      <c r="I64" s="138">
        <v>4.8499999999999996</v>
      </c>
      <c r="J64" s="139">
        <f t="shared" si="0"/>
        <v>24.25</v>
      </c>
      <c r="K64" s="120"/>
    </row>
    <row r="65" spans="1:11" ht="24">
      <c r="A65" s="119"/>
      <c r="B65" s="133">
        <v>5</v>
      </c>
      <c r="C65" s="134" t="s">
        <v>768</v>
      </c>
      <c r="D65" s="135" t="s">
        <v>998</v>
      </c>
      <c r="E65" s="135" t="s">
        <v>31</v>
      </c>
      <c r="F65" s="158" t="s">
        <v>743</v>
      </c>
      <c r="G65" s="159"/>
      <c r="H65" s="136" t="s">
        <v>769</v>
      </c>
      <c r="I65" s="138">
        <v>4.8499999999999996</v>
      </c>
      <c r="J65" s="139">
        <f t="shared" si="0"/>
        <v>24.25</v>
      </c>
      <c r="K65" s="120"/>
    </row>
    <row r="66" spans="1:11" ht="36">
      <c r="A66" s="119"/>
      <c r="B66" s="133">
        <v>5</v>
      </c>
      <c r="C66" s="134" t="s">
        <v>770</v>
      </c>
      <c r="D66" s="135" t="s">
        <v>999</v>
      </c>
      <c r="E66" s="135" t="s">
        <v>749</v>
      </c>
      <c r="F66" s="158"/>
      <c r="G66" s="159"/>
      <c r="H66" s="136" t="s">
        <v>771</v>
      </c>
      <c r="I66" s="138">
        <v>0.57999999999999996</v>
      </c>
      <c r="J66" s="139">
        <f t="shared" si="0"/>
        <v>2.9</v>
      </c>
      <c r="K66" s="120"/>
    </row>
    <row r="67" spans="1:11" ht="36">
      <c r="A67" s="119"/>
      <c r="B67" s="133">
        <v>6</v>
      </c>
      <c r="C67" s="134" t="s">
        <v>772</v>
      </c>
      <c r="D67" s="135" t="s">
        <v>1000</v>
      </c>
      <c r="E67" s="135" t="s">
        <v>220</v>
      </c>
      <c r="F67" s="158"/>
      <c r="G67" s="159"/>
      <c r="H67" s="136" t="s">
        <v>773</v>
      </c>
      <c r="I67" s="138">
        <v>0.84</v>
      </c>
      <c r="J67" s="139">
        <f t="shared" si="0"/>
        <v>5.04</v>
      </c>
      <c r="K67" s="120"/>
    </row>
    <row r="68" spans="1:11" ht="36">
      <c r="A68" s="119"/>
      <c r="B68" s="133">
        <v>10</v>
      </c>
      <c r="C68" s="134" t="s">
        <v>774</v>
      </c>
      <c r="D68" s="135" t="s">
        <v>1001</v>
      </c>
      <c r="E68" s="135" t="s">
        <v>112</v>
      </c>
      <c r="F68" s="158"/>
      <c r="G68" s="159"/>
      <c r="H68" s="136" t="s">
        <v>775</v>
      </c>
      <c r="I68" s="138">
        <v>0.92</v>
      </c>
      <c r="J68" s="139">
        <f t="shared" si="0"/>
        <v>9.2000000000000011</v>
      </c>
      <c r="K68" s="120"/>
    </row>
    <row r="69" spans="1:11">
      <c r="A69" s="119"/>
      <c r="B69" s="133">
        <v>20</v>
      </c>
      <c r="C69" s="134" t="s">
        <v>662</v>
      </c>
      <c r="D69" s="135" t="s">
        <v>1002</v>
      </c>
      <c r="E69" s="135" t="s">
        <v>657</v>
      </c>
      <c r="F69" s="158"/>
      <c r="G69" s="159"/>
      <c r="H69" s="136" t="s">
        <v>664</v>
      </c>
      <c r="I69" s="138">
        <v>0.28999999999999998</v>
      </c>
      <c r="J69" s="139">
        <f t="shared" si="0"/>
        <v>5.8</v>
      </c>
      <c r="K69" s="120"/>
    </row>
    <row r="70" spans="1:11">
      <c r="A70" s="119"/>
      <c r="B70" s="133">
        <v>50</v>
      </c>
      <c r="C70" s="134" t="s">
        <v>662</v>
      </c>
      <c r="D70" s="135" t="s">
        <v>1003</v>
      </c>
      <c r="E70" s="135" t="s">
        <v>30</v>
      </c>
      <c r="F70" s="158"/>
      <c r="G70" s="159"/>
      <c r="H70" s="136" t="s">
        <v>664</v>
      </c>
      <c r="I70" s="138">
        <v>0.28999999999999998</v>
      </c>
      <c r="J70" s="139">
        <f t="shared" si="0"/>
        <v>14.499999999999998</v>
      </c>
      <c r="K70" s="120"/>
    </row>
    <row r="71" spans="1:11">
      <c r="A71" s="119"/>
      <c r="B71" s="133">
        <v>50</v>
      </c>
      <c r="C71" s="134" t="s">
        <v>662</v>
      </c>
      <c r="D71" s="135" t="s">
        <v>1004</v>
      </c>
      <c r="E71" s="135" t="s">
        <v>31</v>
      </c>
      <c r="F71" s="158"/>
      <c r="G71" s="159"/>
      <c r="H71" s="136" t="s">
        <v>664</v>
      </c>
      <c r="I71" s="138">
        <v>0.28999999999999998</v>
      </c>
      <c r="J71" s="139">
        <f t="shared" si="0"/>
        <v>14.499999999999998</v>
      </c>
      <c r="K71" s="120"/>
    </row>
    <row r="72" spans="1:11">
      <c r="A72" s="119"/>
      <c r="B72" s="133">
        <v>50</v>
      </c>
      <c r="C72" s="134" t="s">
        <v>662</v>
      </c>
      <c r="D72" s="135" t="s">
        <v>1005</v>
      </c>
      <c r="E72" s="135" t="s">
        <v>32</v>
      </c>
      <c r="F72" s="158"/>
      <c r="G72" s="159"/>
      <c r="H72" s="136" t="s">
        <v>664</v>
      </c>
      <c r="I72" s="138">
        <v>0.28999999999999998</v>
      </c>
      <c r="J72" s="139">
        <f t="shared" si="0"/>
        <v>14.499999999999998</v>
      </c>
      <c r="K72" s="120"/>
    </row>
    <row r="73" spans="1:11">
      <c r="A73" s="119"/>
      <c r="B73" s="133">
        <v>100</v>
      </c>
      <c r="C73" s="134" t="s">
        <v>662</v>
      </c>
      <c r="D73" s="135" t="s">
        <v>1006</v>
      </c>
      <c r="E73" s="135" t="s">
        <v>33</v>
      </c>
      <c r="F73" s="158"/>
      <c r="G73" s="159"/>
      <c r="H73" s="136" t="s">
        <v>664</v>
      </c>
      <c r="I73" s="138">
        <v>0.28999999999999998</v>
      </c>
      <c r="J73" s="139">
        <f t="shared" si="0"/>
        <v>28.999999999999996</v>
      </c>
      <c r="K73" s="120"/>
    </row>
    <row r="74" spans="1:11">
      <c r="A74" s="119"/>
      <c r="B74" s="133">
        <v>10</v>
      </c>
      <c r="C74" s="134" t="s">
        <v>776</v>
      </c>
      <c r="D74" s="135" t="s">
        <v>1007</v>
      </c>
      <c r="E74" s="135" t="s">
        <v>30</v>
      </c>
      <c r="F74" s="158"/>
      <c r="G74" s="159"/>
      <c r="H74" s="136" t="s">
        <v>777</v>
      </c>
      <c r="I74" s="138">
        <v>0.27</v>
      </c>
      <c r="J74" s="139">
        <f t="shared" si="0"/>
        <v>2.7</v>
      </c>
      <c r="K74" s="120"/>
    </row>
    <row r="75" spans="1:11">
      <c r="A75" s="119"/>
      <c r="B75" s="133">
        <v>10</v>
      </c>
      <c r="C75" s="134" t="s">
        <v>776</v>
      </c>
      <c r="D75" s="135" t="s">
        <v>1008</v>
      </c>
      <c r="E75" s="135" t="s">
        <v>31</v>
      </c>
      <c r="F75" s="158"/>
      <c r="G75" s="159"/>
      <c r="H75" s="136" t="s">
        <v>777</v>
      </c>
      <c r="I75" s="138">
        <v>0.27</v>
      </c>
      <c r="J75" s="139">
        <f t="shared" si="0"/>
        <v>2.7</v>
      </c>
      <c r="K75" s="120"/>
    </row>
    <row r="76" spans="1:11">
      <c r="A76" s="119"/>
      <c r="B76" s="133">
        <v>10</v>
      </c>
      <c r="C76" s="134" t="s">
        <v>776</v>
      </c>
      <c r="D76" s="135" t="s">
        <v>1009</v>
      </c>
      <c r="E76" s="135" t="s">
        <v>32</v>
      </c>
      <c r="F76" s="158"/>
      <c r="G76" s="159"/>
      <c r="H76" s="136" t="s">
        <v>777</v>
      </c>
      <c r="I76" s="138">
        <v>0.27</v>
      </c>
      <c r="J76" s="139">
        <f t="shared" si="0"/>
        <v>2.7</v>
      </c>
      <c r="K76" s="120"/>
    </row>
    <row r="77" spans="1:11" ht="24">
      <c r="A77" s="119"/>
      <c r="B77" s="133">
        <v>5</v>
      </c>
      <c r="C77" s="134" t="s">
        <v>778</v>
      </c>
      <c r="D77" s="135" t="s">
        <v>1010</v>
      </c>
      <c r="E77" s="135" t="s">
        <v>28</v>
      </c>
      <c r="F77" s="158" t="s">
        <v>278</v>
      </c>
      <c r="G77" s="159"/>
      <c r="H77" s="136" t="s">
        <v>779</v>
      </c>
      <c r="I77" s="138">
        <v>1.01</v>
      </c>
      <c r="J77" s="139">
        <f t="shared" si="0"/>
        <v>5.05</v>
      </c>
      <c r="K77" s="120"/>
    </row>
    <row r="78" spans="1:11" ht="24">
      <c r="A78" s="119"/>
      <c r="B78" s="133">
        <v>10</v>
      </c>
      <c r="C78" s="134" t="s">
        <v>778</v>
      </c>
      <c r="D78" s="135" t="s">
        <v>1011</v>
      </c>
      <c r="E78" s="135" t="s">
        <v>31</v>
      </c>
      <c r="F78" s="158" t="s">
        <v>279</v>
      </c>
      <c r="G78" s="159"/>
      <c r="H78" s="136" t="s">
        <v>779</v>
      </c>
      <c r="I78" s="138">
        <v>1.01</v>
      </c>
      <c r="J78" s="139">
        <f t="shared" si="0"/>
        <v>10.1</v>
      </c>
      <c r="K78" s="120"/>
    </row>
    <row r="79" spans="1:11" ht="24">
      <c r="A79" s="119"/>
      <c r="B79" s="133">
        <v>10</v>
      </c>
      <c r="C79" s="134" t="s">
        <v>778</v>
      </c>
      <c r="D79" s="135" t="s">
        <v>1012</v>
      </c>
      <c r="E79" s="135" t="s">
        <v>31</v>
      </c>
      <c r="F79" s="158" t="s">
        <v>278</v>
      </c>
      <c r="G79" s="159"/>
      <c r="H79" s="136" t="s">
        <v>779</v>
      </c>
      <c r="I79" s="138">
        <v>1.01</v>
      </c>
      <c r="J79" s="139">
        <f t="shared" si="0"/>
        <v>10.1</v>
      </c>
      <c r="K79" s="120"/>
    </row>
    <row r="80" spans="1:11" ht="48">
      <c r="A80" s="119"/>
      <c r="B80" s="133">
        <v>2</v>
      </c>
      <c r="C80" s="134" t="s">
        <v>780</v>
      </c>
      <c r="D80" s="135" t="s">
        <v>1013</v>
      </c>
      <c r="E80" s="135" t="s">
        <v>31</v>
      </c>
      <c r="F80" s="158" t="s">
        <v>641</v>
      </c>
      <c r="G80" s="159"/>
      <c r="H80" s="136" t="s">
        <v>781</v>
      </c>
      <c r="I80" s="138">
        <v>3.84</v>
      </c>
      <c r="J80" s="139">
        <f t="shared" si="0"/>
        <v>7.68</v>
      </c>
      <c r="K80" s="120"/>
    </row>
    <row r="81" spans="1:11" ht="24">
      <c r="A81" s="119"/>
      <c r="B81" s="133">
        <v>3</v>
      </c>
      <c r="C81" s="134" t="s">
        <v>782</v>
      </c>
      <c r="D81" s="135" t="s">
        <v>1014</v>
      </c>
      <c r="E81" s="135" t="s">
        <v>31</v>
      </c>
      <c r="F81" s="158" t="s">
        <v>218</v>
      </c>
      <c r="G81" s="159"/>
      <c r="H81" s="136" t="s">
        <v>783</v>
      </c>
      <c r="I81" s="138">
        <v>3.81</v>
      </c>
      <c r="J81" s="139">
        <f t="shared" si="0"/>
        <v>11.43</v>
      </c>
      <c r="K81" s="120"/>
    </row>
    <row r="82" spans="1:11" ht="24">
      <c r="A82" s="119"/>
      <c r="B82" s="133">
        <v>3</v>
      </c>
      <c r="C82" s="134" t="s">
        <v>782</v>
      </c>
      <c r="D82" s="135" t="s">
        <v>1015</v>
      </c>
      <c r="E82" s="135" t="s">
        <v>31</v>
      </c>
      <c r="F82" s="158" t="s">
        <v>784</v>
      </c>
      <c r="G82" s="159"/>
      <c r="H82" s="136" t="s">
        <v>783</v>
      </c>
      <c r="I82" s="138">
        <v>3.81</v>
      </c>
      <c r="J82" s="139">
        <f t="shared" si="0"/>
        <v>11.43</v>
      </c>
      <c r="K82" s="120"/>
    </row>
    <row r="83" spans="1:11" ht="36">
      <c r="A83" s="119"/>
      <c r="B83" s="133">
        <v>2</v>
      </c>
      <c r="C83" s="134" t="s">
        <v>785</v>
      </c>
      <c r="D83" s="135" t="s">
        <v>1016</v>
      </c>
      <c r="E83" s="135" t="s">
        <v>31</v>
      </c>
      <c r="F83" s="158" t="s">
        <v>245</v>
      </c>
      <c r="G83" s="159"/>
      <c r="H83" s="136" t="s">
        <v>942</v>
      </c>
      <c r="I83" s="138">
        <v>2.82</v>
      </c>
      <c r="J83" s="139">
        <f t="shared" si="0"/>
        <v>5.64</v>
      </c>
      <c r="K83" s="120"/>
    </row>
    <row r="84" spans="1:11" ht="36">
      <c r="A84" s="119"/>
      <c r="B84" s="133">
        <v>2</v>
      </c>
      <c r="C84" s="134" t="s">
        <v>785</v>
      </c>
      <c r="D84" s="135" t="s">
        <v>1017</v>
      </c>
      <c r="E84" s="135" t="s">
        <v>31</v>
      </c>
      <c r="F84" s="158" t="s">
        <v>354</v>
      </c>
      <c r="G84" s="159"/>
      <c r="H84" s="136" t="s">
        <v>942</v>
      </c>
      <c r="I84" s="138">
        <v>2.82</v>
      </c>
      <c r="J84" s="139">
        <f t="shared" si="0"/>
        <v>5.64</v>
      </c>
      <c r="K84" s="120"/>
    </row>
    <row r="85" spans="1:11" ht="36">
      <c r="A85" s="119"/>
      <c r="B85" s="133">
        <v>2</v>
      </c>
      <c r="C85" s="134" t="s">
        <v>785</v>
      </c>
      <c r="D85" s="135" t="s">
        <v>1018</v>
      </c>
      <c r="E85" s="135" t="s">
        <v>31</v>
      </c>
      <c r="F85" s="158" t="s">
        <v>534</v>
      </c>
      <c r="G85" s="159"/>
      <c r="H85" s="136" t="s">
        <v>942</v>
      </c>
      <c r="I85" s="138">
        <v>2.82</v>
      </c>
      <c r="J85" s="139">
        <f t="shared" si="0"/>
        <v>5.64</v>
      </c>
      <c r="K85" s="120"/>
    </row>
    <row r="86" spans="1:11" ht="36">
      <c r="A86" s="119"/>
      <c r="B86" s="133">
        <v>2</v>
      </c>
      <c r="C86" s="134" t="s">
        <v>786</v>
      </c>
      <c r="D86" s="135" t="s">
        <v>1019</v>
      </c>
      <c r="E86" s="135" t="s">
        <v>31</v>
      </c>
      <c r="F86" s="158" t="s">
        <v>354</v>
      </c>
      <c r="G86" s="159"/>
      <c r="H86" s="136" t="s">
        <v>787</v>
      </c>
      <c r="I86" s="138">
        <v>6.01</v>
      </c>
      <c r="J86" s="139">
        <f t="shared" si="0"/>
        <v>12.02</v>
      </c>
      <c r="K86" s="120"/>
    </row>
    <row r="87" spans="1:11" ht="36">
      <c r="A87" s="119"/>
      <c r="B87" s="133">
        <v>2</v>
      </c>
      <c r="C87" s="134" t="s">
        <v>786</v>
      </c>
      <c r="D87" s="135" t="s">
        <v>1020</v>
      </c>
      <c r="E87" s="135" t="s">
        <v>31</v>
      </c>
      <c r="F87" s="158" t="s">
        <v>534</v>
      </c>
      <c r="G87" s="159"/>
      <c r="H87" s="136" t="s">
        <v>787</v>
      </c>
      <c r="I87" s="138">
        <v>6.01</v>
      </c>
      <c r="J87" s="139">
        <f t="shared" ref="J87:J150" si="1">I87*B87</f>
        <v>12.02</v>
      </c>
      <c r="K87" s="120"/>
    </row>
    <row r="88" spans="1:11" ht="48">
      <c r="A88" s="119"/>
      <c r="B88" s="133">
        <v>2</v>
      </c>
      <c r="C88" s="134" t="s">
        <v>788</v>
      </c>
      <c r="D88" s="135" t="s">
        <v>1021</v>
      </c>
      <c r="E88" s="135" t="s">
        <v>31</v>
      </c>
      <c r="F88" s="158" t="s">
        <v>245</v>
      </c>
      <c r="G88" s="159"/>
      <c r="H88" s="136" t="s">
        <v>789</v>
      </c>
      <c r="I88" s="138">
        <v>6.1</v>
      </c>
      <c r="J88" s="139">
        <f t="shared" si="1"/>
        <v>12.2</v>
      </c>
      <c r="K88" s="120"/>
    </row>
    <row r="89" spans="1:11" ht="48">
      <c r="A89" s="119"/>
      <c r="B89" s="133">
        <v>2</v>
      </c>
      <c r="C89" s="134" t="s">
        <v>788</v>
      </c>
      <c r="D89" s="135" t="s">
        <v>1022</v>
      </c>
      <c r="E89" s="135" t="s">
        <v>31</v>
      </c>
      <c r="F89" s="158" t="s">
        <v>354</v>
      </c>
      <c r="G89" s="159"/>
      <c r="H89" s="136" t="s">
        <v>789</v>
      </c>
      <c r="I89" s="138">
        <v>6.1</v>
      </c>
      <c r="J89" s="139">
        <f t="shared" si="1"/>
        <v>12.2</v>
      </c>
      <c r="K89" s="120"/>
    </row>
    <row r="90" spans="1:11" ht="48">
      <c r="A90" s="119"/>
      <c r="B90" s="133">
        <v>2</v>
      </c>
      <c r="C90" s="134" t="s">
        <v>788</v>
      </c>
      <c r="D90" s="135" t="s">
        <v>1023</v>
      </c>
      <c r="E90" s="135" t="s">
        <v>31</v>
      </c>
      <c r="F90" s="158" t="s">
        <v>534</v>
      </c>
      <c r="G90" s="159"/>
      <c r="H90" s="136" t="s">
        <v>789</v>
      </c>
      <c r="I90" s="138">
        <v>6.1</v>
      </c>
      <c r="J90" s="139">
        <f t="shared" si="1"/>
        <v>12.2</v>
      </c>
      <c r="K90" s="120"/>
    </row>
    <row r="91" spans="1:11" ht="48">
      <c r="A91" s="119"/>
      <c r="B91" s="133">
        <v>2</v>
      </c>
      <c r="C91" s="134" t="s">
        <v>790</v>
      </c>
      <c r="D91" s="135" t="s">
        <v>1024</v>
      </c>
      <c r="E91" s="135" t="s">
        <v>31</v>
      </c>
      <c r="F91" s="158"/>
      <c r="G91" s="159"/>
      <c r="H91" s="136" t="s">
        <v>791</v>
      </c>
      <c r="I91" s="138">
        <v>5.72</v>
      </c>
      <c r="J91" s="139">
        <f t="shared" si="1"/>
        <v>11.44</v>
      </c>
      <c r="K91" s="120"/>
    </row>
    <row r="92" spans="1:11" ht="48">
      <c r="A92" s="119"/>
      <c r="B92" s="133">
        <v>2</v>
      </c>
      <c r="C92" s="134" t="s">
        <v>792</v>
      </c>
      <c r="D92" s="135" t="s">
        <v>1025</v>
      </c>
      <c r="E92" s="135" t="s">
        <v>31</v>
      </c>
      <c r="F92" s="158"/>
      <c r="G92" s="159"/>
      <c r="H92" s="136" t="s">
        <v>793</v>
      </c>
      <c r="I92" s="138">
        <v>6.39</v>
      </c>
      <c r="J92" s="139">
        <f t="shared" si="1"/>
        <v>12.78</v>
      </c>
      <c r="K92" s="120"/>
    </row>
    <row r="93" spans="1:11" ht="24">
      <c r="A93" s="119"/>
      <c r="B93" s="133">
        <v>10</v>
      </c>
      <c r="C93" s="134" t="s">
        <v>794</v>
      </c>
      <c r="D93" s="135" t="s">
        <v>1026</v>
      </c>
      <c r="E93" s="135" t="s">
        <v>112</v>
      </c>
      <c r="F93" s="158"/>
      <c r="G93" s="159"/>
      <c r="H93" s="136" t="s">
        <v>795</v>
      </c>
      <c r="I93" s="138">
        <v>2.89</v>
      </c>
      <c r="J93" s="139">
        <f t="shared" si="1"/>
        <v>28.900000000000002</v>
      </c>
      <c r="K93" s="120"/>
    </row>
    <row r="94" spans="1:11" ht="24">
      <c r="A94" s="119"/>
      <c r="B94" s="133">
        <v>10</v>
      </c>
      <c r="C94" s="134" t="s">
        <v>794</v>
      </c>
      <c r="D94" s="135" t="s">
        <v>1027</v>
      </c>
      <c r="E94" s="135" t="s">
        <v>216</v>
      </c>
      <c r="F94" s="158"/>
      <c r="G94" s="159"/>
      <c r="H94" s="136" t="s">
        <v>795</v>
      </c>
      <c r="I94" s="138">
        <v>2.89</v>
      </c>
      <c r="J94" s="139">
        <f t="shared" si="1"/>
        <v>28.900000000000002</v>
      </c>
      <c r="K94" s="120"/>
    </row>
    <row r="95" spans="1:11" ht="24">
      <c r="A95" s="119"/>
      <c r="B95" s="133">
        <v>10</v>
      </c>
      <c r="C95" s="134" t="s">
        <v>794</v>
      </c>
      <c r="D95" s="135" t="s">
        <v>1028</v>
      </c>
      <c r="E95" s="135" t="s">
        <v>269</v>
      </c>
      <c r="F95" s="158"/>
      <c r="G95" s="159"/>
      <c r="H95" s="136" t="s">
        <v>795</v>
      </c>
      <c r="I95" s="138">
        <v>2.89</v>
      </c>
      <c r="J95" s="139">
        <f t="shared" si="1"/>
        <v>28.900000000000002</v>
      </c>
      <c r="K95" s="120"/>
    </row>
    <row r="96" spans="1:11" ht="24">
      <c r="A96" s="119"/>
      <c r="B96" s="133">
        <v>10</v>
      </c>
      <c r="C96" s="134" t="s">
        <v>794</v>
      </c>
      <c r="D96" s="135" t="s">
        <v>1029</v>
      </c>
      <c r="E96" s="135" t="s">
        <v>272</v>
      </c>
      <c r="F96" s="158"/>
      <c r="G96" s="159"/>
      <c r="H96" s="136" t="s">
        <v>795</v>
      </c>
      <c r="I96" s="138">
        <v>2.89</v>
      </c>
      <c r="J96" s="139">
        <f t="shared" si="1"/>
        <v>28.900000000000002</v>
      </c>
      <c r="K96" s="120"/>
    </row>
    <row r="97" spans="1:11" ht="24">
      <c r="A97" s="119"/>
      <c r="B97" s="133">
        <v>10</v>
      </c>
      <c r="C97" s="134" t="s">
        <v>794</v>
      </c>
      <c r="D97" s="135" t="s">
        <v>1030</v>
      </c>
      <c r="E97" s="135" t="s">
        <v>273</v>
      </c>
      <c r="F97" s="158"/>
      <c r="G97" s="159"/>
      <c r="H97" s="136" t="s">
        <v>795</v>
      </c>
      <c r="I97" s="138">
        <v>2.89</v>
      </c>
      <c r="J97" s="139">
        <f t="shared" si="1"/>
        <v>28.900000000000002</v>
      </c>
      <c r="K97" s="120"/>
    </row>
    <row r="98" spans="1:11" ht="24">
      <c r="A98" s="119"/>
      <c r="B98" s="133">
        <v>10</v>
      </c>
      <c r="C98" s="134" t="s">
        <v>794</v>
      </c>
      <c r="D98" s="135" t="s">
        <v>1031</v>
      </c>
      <c r="E98" s="135" t="s">
        <v>276</v>
      </c>
      <c r="F98" s="158"/>
      <c r="G98" s="159"/>
      <c r="H98" s="136" t="s">
        <v>795</v>
      </c>
      <c r="I98" s="138">
        <v>2.89</v>
      </c>
      <c r="J98" s="139">
        <f t="shared" si="1"/>
        <v>28.900000000000002</v>
      </c>
      <c r="K98" s="120"/>
    </row>
    <row r="99" spans="1:11" ht="24">
      <c r="A99" s="119"/>
      <c r="B99" s="133">
        <v>10</v>
      </c>
      <c r="C99" s="134" t="s">
        <v>794</v>
      </c>
      <c r="D99" s="135" t="s">
        <v>1032</v>
      </c>
      <c r="E99" s="135" t="s">
        <v>317</v>
      </c>
      <c r="F99" s="158"/>
      <c r="G99" s="159"/>
      <c r="H99" s="136" t="s">
        <v>795</v>
      </c>
      <c r="I99" s="138">
        <v>2.89</v>
      </c>
      <c r="J99" s="139">
        <f t="shared" si="1"/>
        <v>28.900000000000002</v>
      </c>
      <c r="K99" s="120"/>
    </row>
    <row r="100" spans="1:11" ht="36">
      <c r="A100" s="119"/>
      <c r="B100" s="133">
        <v>2</v>
      </c>
      <c r="C100" s="134" t="s">
        <v>796</v>
      </c>
      <c r="D100" s="135" t="s">
        <v>1033</v>
      </c>
      <c r="E100" s="135" t="s">
        <v>31</v>
      </c>
      <c r="F100" s="158" t="s">
        <v>115</v>
      </c>
      <c r="G100" s="159"/>
      <c r="H100" s="136" t="s">
        <v>797</v>
      </c>
      <c r="I100" s="138">
        <v>10.45</v>
      </c>
      <c r="J100" s="139">
        <f t="shared" si="1"/>
        <v>20.9</v>
      </c>
      <c r="K100" s="120"/>
    </row>
    <row r="101" spans="1:11" ht="36">
      <c r="A101" s="119"/>
      <c r="B101" s="133">
        <v>2</v>
      </c>
      <c r="C101" s="134" t="s">
        <v>796</v>
      </c>
      <c r="D101" s="135" t="s">
        <v>1034</v>
      </c>
      <c r="E101" s="135" t="s">
        <v>31</v>
      </c>
      <c r="F101" s="158" t="s">
        <v>490</v>
      </c>
      <c r="G101" s="159"/>
      <c r="H101" s="136" t="s">
        <v>797</v>
      </c>
      <c r="I101" s="138">
        <v>10.45</v>
      </c>
      <c r="J101" s="139">
        <f t="shared" si="1"/>
        <v>20.9</v>
      </c>
      <c r="K101" s="120"/>
    </row>
    <row r="102" spans="1:11" ht="36">
      <c r="A102" s="119"/>
      <c r="B102" s="133">
        <v>2</v>
      </c>
      <c r="C102" s="134" t="s">
        <v>796</v>
      </c>
      <c r="D102" s="135" t="s">
        <v>1035</v>
      </c>
      <c r="E102" s="135" t="s">
        <v>31</v>
      </c>
      <c r="F102" s="158" t="s">
        <v>798</v>
      </c>
      <c r="G102" s="159"/>
      <c r="H102" s="136" t="s">
        <v>797</v>
      </c>
      <c r="I102" s="138">
        <v>10.45</v>
      </c>
      <c r="J102" s="139">
        <f t="shared" si="1"/>
        <v>20.9</v>
      </c>
      <c r="K102" s="120"/>
    </row>
    <row r="103" spans="1:11" ht="36">
      <c r="A103" s="119"/>
      <c r="B103" s="133">
        <v>2</v>
      </c>
      <c r="C103" s="134" t="s">
        <v>796</v>
      </c>
      <c r="D103" s="135" t="s">
        <v>1036</v>
      </c>
      <c r="E103" s="135" t="s">
        <v>31</v>
      </c>
      <c r="F103" s="158" t="s">
        <v>799</v>
      </c>
      <c r="G103" s="159"/>
      <c r="H103" s="136" t="s">
        <v>797</v>
      </c>
      <c r="I103" s="138">
        <v>10.45</v>
      </c>
      <c r="J103" s="139">
        <f t="shared" si="1"/>
        <v>20.9</v>
      </c>
      <c r="K103" s="120"/>
    </row>
    <row r="104" spans="1:11" ht="24">
      <c r="A104" s="119"/>
      <c r="B104" s="133">
        <v>20</v>
      </c>
      <c r="C104" s="134" t="s">
        <v>587</v>
      </c>
      <c r="D104" s="135" t="s">
        <v>1037</v>
      </c>
      <c r="E104" s="135" t="s">
        <v>279</v>
      </c>
      <c r="F104" s="158"/>
      <c r="G104" s="159"/>
      <c r="H104" s="136" t="s">
        <v>943</v>
      </c>
      <c r="I104" s="138">
        <v>1.23</v>
      </c>
      <c r="J104" s="139">
        <f t="shared" si="1"/>
        <v>24.6</v>
      </c>
      <c r="K104" s="120"/>
    </row>
    <row r="105" spans="1:11" ht="24">
      <c r="A105" s="119"/>
      <c r="B105" s="133">
        <v>20</v>
      </c>
      <c r="C105" s="134" t="s">
        <v>587</v>
      </c>
      <c r="D105" s="135" t="s">
        <v>1038</v>
      </c>
      <c r="E105" s="135" t="s">
        <v>589</v>
      </c>
      <c r="F105" s="158"/>
      <c r="G105" s="159"/>
      <c r="H105" s="136" t="s">
        <v>943</v>
      </c>
      <c r="I105" s="138">
        <v>1.23</v>
      </c>
      <c r="J105" s="139">
        <f t="shared" si="1"/>
        <v>24.6</v>
      </c>
      <c r="K105" s="120"/>
    </row>
    <row r="106" spans="1:11" ht="24">
      <c r="A106" s="119"/>
      <c r="B106" s="133">
        <v>20</v>
      </c>
      <c r="C106" s="134" t="s">
        <v>587</v>
      </c>
      <c r="D106" s="135" t="s">
        <v>1039</v>
      </c>
      <c r="E106" s="135" t="s">
        <v>679</v>
      </c>
      <c r="F106" s="158"/>
      <c r="G106" s="159"/>
      <c r="H106" s="136" t="s">
        <v>943</v>
      </c>
      <c r="I106" s="138">
        <v>1.23</v>
      </c>
      <c r="J106" s="139">
        <f t="shared" si="1"/>
        <v>24.6</v>
      </c>
      <c r="K106" s="120"/>
    </row>
    <row r="107" spans="1:11" ht="24">
      <c r="A107" s="119"/>
      <c r="B107" s="133">
        <v>20</v>
      </c>
      <c r="C107" s="134" t="s">
        <v>587</v>
      </c>
      <c r="D107" s="135" t="s">
        <v>1040</v>
      </c>
      <c r="E107" s="135" t="s">
        <v>800</v>
      </c>
      <c r="F107" s="158"/>
      <c r="G107" s="159"/>
      <c r="H107" s="136" t="s">
        <v>943</v>
      </c>
      <c r="I107" s="138">
        <v>1.23</v>
      </c>
      <c r="J107" s="139">
        <f t="shared" si="1"/>
        <v>24.6</v>
      </c>
      <c r="K107" s="120"/>
    </row>
    <row r="108" spans="1:11" ht="24">
      <c r="A108" s="119"/>
      <c r="B108" s="133">
        <v>10</v>
      </c>
      <c r="C108" s="134" t="s">
        <v>587</v>
      </c>
      <c r="D108" s="135" t="s">
        <v>1041</v>
      </c>
      <c r="E108" s="135" t="s">
        <v>798</v>
      </c>
      <c r="F108" s="158"/>
      <c r="G108" s="159"/>
      <c r="H108" s="136" t="s">
        <v>943</v>
      </c>
      <c r="I108" s="138">
        <v>1.23</v>
      </c>
      <c r="J108" s="139">
        <f t="shared" si="1"/>
        <v>12.3</v>
      </c>
      <c r="K108" s="120"/>
    </row>
    <row r="109" spans="1:11" ht="24">
      <c r="A109" s="119"/>
      <c r="B109" s="133">
        <v>20</v>
      </c>
      <c r="C109" s="134" t="s">
        <v>587</v>
      </c>
      <c r="D109" s="135" t="s">
        <v>1042</v>
      </c>
      <c r="E109" s="135" t="s">
        <v>801</v>
      </c>
      <c r="F109" s="158"/>
      <c r="G109" s="159"/>
      <c r="H109" s="136" t="s">
        <v>943</v>
      </c>
      <c r="I109" s="138">
        <v>1.23</v>
      </c>
      <c r="J109" s="139">
        <f t="shared" si="1"/>
        <v>24.6</v>
      </c>
      <c r="K109" s="120"/>
    </row>
    <row r="110" spans="1:11" ht="24">
      <c r="A110" s="119"/>
      <c r="B110" s="133">
        <v>20</v>
      </c>
      <c r="C110" s="134" t="s">
        <v>121</v>
      </c>
      <c r="D110" s="135" t="s">
        <v>1043</v>
      </c>
      <c r="E110" s="135"/>
      <c r="F110" s="158"/>
      <c r="G110" s="159"/>
      <c r="H110" s="136" t="s">
        <v>802</v>
      </c>
      <c r="I110" s="138">
        <v>0.32</v>
      </c>
      <c r="J110" s="139">
        <f t="shared" si="1"/>
        <v>6.4</v>
      </c>
      <c r="K110" s="120"/>
    </row>
    <row r="111" spans="1:11" ht="24">
      <c r="A111" s="119"/>
      <c r="B111" s="133">
        <v>10</v>
      </c>
      <c r="C111" s="134" t="s">
        <v>130</v>
      </c>
      <c r="D111" s="135" t="s">
        <v>1044</v>
      </c>
      <c r="E111" s="135" t="s">
        <v>275</v>
      </c>
      <c r="F111" s="158"/>
      <c r="G111" s="159"/>
      <c r="H111" s="136" t="s">
        <v>803</v>
      </c>
      <c r="I111" s="138">
        <v>0.41</v>
      </c>
      <c r="J111" s="139">
        <f t="shared" si="1"/>
        <v>4.0999999999999996</v>
      </c>
      <c r="K111" s="120"/>
    </row>
    <row r="112" spans="1:11" ht="24">
      <c r="A112" s="119"/>
      <c r="B112" s="133">
        <v>5</v>
      </c>
      <c r="C112" s="134" t="s">
        <v>111</v>
      </c>
      <c r="D112" s="135" t="s">
        <v>1045</v>
      </c>
      <c r="E112" s="135" t="s">
        <v>112</v>
      </c>
      <c r="F112" s="158"/>
      <c r="G112" s="159"/>
      <c r="H112" s="136" t="s">
        <v>804</v>
      </c>
      <c r="I112" s="138">
        <v>1.1299999999999999</v>
      </c>
      <c r="J112" s="139">
        <f t="shared" si="1"/>
        <v>5.6499999999999995</v>
      </c>
      <c r="K112" s="120"/>
    </row>
    <row r="113" spans="1:11" ht="24">
      <c r="A113" s="119"/>
      <c r="B113" s="133">
        <v>5</v>
      </c>
      <c r="C113" s="134" t="s">
        <v>111</v>
      </c>
      <c r="D113" s="135" t="s">
        <v>1046</v>
      </c>
      <c r="E113" s="135" t="s">
        <v>216</v>
      </c>
      <c r="F113" s="158"/>
      <c r="G113" s="159"/>
      <c r="H113" s="136" t="s">
        <v>804</v>
      </c>
      <c r="I113" s="138">
        <v>1.1299999999999999</v>
      </c>
      <c r="J113" s="139">
        <f t="shared" si="1"/>
        <v>5.6499999999999995</v>
      </c>
      <c r="K113" s="120"/>
    </row>
    <row r="114" spans="1:11" ht="24">
      <c r="A114" s="119"/>
      <c r="B114" s="133">
        <v>5</v>
      </c>
      <c r="C114" s="134" t="s">
        <v>111</v>
      </c>
      <c r="D114" s="135" t="s">
        <v>1047</v>
      </c>
      <c r="E114" s="135" t="s">
        <v>218</v>
      </c>
      <c r="F114" s="158"/>
      <c r="G114" s="159"/>
      <c r="H114" s="136" t="s">
        <v>804</v>
      </c>
      <c r="I114" s="138">
        <v>1.1299999999999999</v>
      </c>
      <c r="J114" s="139">
        <f t="shared" si="1"/>
        <v>5.6499999999999995</v>
      </c>
      <c r="K114" s="120"/>
    </row>
    <row r="115" spans="1:11" ht="24">
      <c r="A115" s="119"/>
      <c r="B115" s="133">
        <v>20</v>
      </c>
      <c r="C115" s="134" t="s">
        <v>805</v>
      </c>
      <c r="D115" s="135" t="s">
        <v>1048</v>
      </c>
      <c r="E115" s="135" t="s">
        <v>279</v>
      </c>
      <c r="F115" s="158" t="s">
        <v>112</v>
      </c>
      <c r="G115" s="159"/>
      <c r="H115" s="136" t="s">
        <v>806</v>
      </c>
      <c r="I115" s="138">
        <v>0.75</v>
      </c>
      <c r="J115" s="139">
        <f t="shared" si="1"/>
        <v>15</v>
      </c>
      <c r="K115" s="120"/>
    </row>
    <row r="116" spans="1:11" ht="24">
      <c r="A116" s="119"/>
      <c r="B116" s="133">
        <v>10</v>
      </c>
      <c r="C116" s="134" t="s">
        <v>805</v>
      </c>
      <c r="D116" s="135" t="s">
        <v>1049</v>
      </c>
      <c r="E116" s="135" t="s">
        <v>679</v>
      </c>
      <c r="F116" s="158" t="s">
        <v>112</v>
      </c>
      <c r="G116" s="159"/>
      <c r="H116" s="136" t="s">
        <v>806</v>
      </c>
      <c r="I116" s="138">
        <v>0.75</v>
      </c>
      <c r="J116" s="139">
        <f t="shared" si="1"/>
        <v>7.5</v>
      </c>
      <c r="K116" s="120"/>
    </row>
    <row r="117" spans="1:11" ht="24">
      <c r="A117" s="119"/>
      <c r="B117" s="133">
        <v>10</v>
      </c>
      <c r="C117" s="134" t="s">
        <v>805</v>
      </c>
      <c r="D117" s="135" t="s">
        <v>1050</v>
      </c>
      <c r="E117" s="135" t="s">
        <v>277</v>
      </c>
      <c r="F117" s="158" t="s">
        <v>112</v>
      </c>
      <c r="G117" s="159"/>
      <c r="H117" s="136" t="s">
        <v>806</v>
      </c>
      <c r="I117" s="138">
        <v>0.75</v>
      </c>
      <c r="J117" s="139">
        <f t="shared" si="1"/>
        <v>7.5</v>
      </c>
      <c r="K117" s="120"/>
    </row>
    <row r="118" spans="1:11" ht="24">
      <c r="A118" s="119"/>
      <c r="B118" s="133">
        <v>40</v>
      </c>
      <c r="C118" s="134" t="s">
        <v>127</v>
      </c>
      <c r="D118" s="135" t="s">
        <v>1051</v>
      </c>
      <c r="E118" s="135" t="s">
        <v>245</v>
      </c>
      <c r="F118" s="158"/>
      <c r="G118" s="159"/>
      <c r="H118" s="136" t="s">
        <v>807</v>
      </c>
      <c r="I118" s="138">
        <v>1.01</v>
      </c>
      <c r="J118" s="139">
        <f t="shared" si="1"/>
        <v>40.4</v>
      </c>
      <c r="K118" s="120"/>
    </row>
    <row r="119" spans="1:11" ht="24">
      <c r="A119" s="119"/>
      <c r="B119" s="133">
        <v>20</v>
      </c>
      <c r="C119" s="134" t="s">
        <v>808</v>
      </c>
      <c r="D119" s="135" t="s">
        <v>1052</v>
      </c>
      <c r="E119" s="135" t="s">
        <v>534</v>
      </c>
      <c r="F119" s="158"/>
      <c r="G119" s="159"/>
      <c r="H119" s="136" t="s">
        <v>809</v>
      </c>
      <c r="I119" s="138">
        <v>1.01</v>
      </c>
      <c r="J119" s="139">
        <f t="shared" si="1"/>
        <v>20.2</v>
      </c>
      <c r="K119" s="120"/>
    </row>
    <row r="120" spans="1:11" ht="24">
      <c r="A120" s="119"/>
      <c r="B120" s="133">
        <v>20</v>
      </c>
      <c r="C120" s="134" t="s">
        <v>810</v>
      </c>
      <c r="D120" s="135" t="s">
        <v>1053</v>
      </c>
      <c r="E120" s="135" t="s">
        <v>245</v>
      </c>
      <c r="F120" s="158"/>
      <c r="G120" s="159"/>
      <c r="H120" s="136" t="s">
        <v>811</v>
      </c>
      <c r="I120" s="138">
        <v>1.61</v>
      </c>
      <c r="J120" s="139">
        <f t="shared" si="1"/>
        <v>32.200000000000003</v>
      </c>
      <c r="K120" s="120"/>
    </row>
    <row r="121" spans="1:11" ht="48">
      <c r="A121" s="119"/>
      <c r="B121" s="133">
        <v>1</v>
      </c>
      <c r="C121" s="134" t="s">
        <v>812</v>
      </c>
      <c r="D121" s="135" t="s">
        <v>1054</v>
      </c>
      <c r="E121" s="135" t="s">
        <v>705</v>
      </c>
      <c r="F121" s="158"/>
      <c r="G121" s="159"/>
      <c r="H121" s="136" t="s">
        <v>944</v>
      </c>
      <c r="I121" s="138">
        <v>62.78</v>
      </c>
      <c r="J121" s="139">
        <f t="shared" si="1"/>
        <v>62.78</v>
      </c>
      <c r="K121" s="120"/>
    </row>
    <row r="122" spans="1:11" ht="24">
      <c r="A122" s="119"/>
      <c r="B122" s="133">
        <v>2</v>
      </c>
      <c r="C122" s="134" t="s">
        <v>813</v>
      </c>
      <c r="D122" s="135" t="s">
        <v>1055</v>
      </c>
      <c r="E122" s="135" t="s">
        <v>756</v>
      </c>
      <c r="F122" s="158"/>
      <c r="G122" s="159"/>
      <c r="H122" s="136" t="s">
        <v>814</v>
      </c>
      <c r="I122" s="138">
        <v>2.12</v>
      </c>
      <c r="J122" s="139">
        <f t="shared" si="1"/>
        <v>4.24</v>
      </c>
      <c r="K122" s="120"/>
    </row>
    <row r="123" spans="1:11" ht="24">
      <c r="A123" s="119"/>
      <c r="B123" s="133">
        <v>2</v>
      </c>
      <c r="C123" s="134" t="s">
        <v>813</v>
      </c>
      <c r="D123" s="135" t="s">
        <v>1056</v>
      </c>
      <c r="E123" s="135" t="s">
        <v>764</v>
      </c>
      <c r="F123" s="158"/>
      <c r="G123" s="159"/>
      <c r="H123" s="136" t="s">
        <v>814</v>
      </c>
      <c r="I123" s="138">
        <v>2.8</v>
      </c>
      <c r="J123" s="139">
        <f t="shared" si="1"/>
        <v>5.6</v>
      </c>
      <c r="K123" s="120"/>
    </row>
    <row r="124" spans="1:11" ht="24">
      <c r="A124" s="119"/>
      <c r="B124" s="133">
        <v>1</v>
      </c>
      <c r="C124" s="134" t="s">
        <v>815</v>
      </c>
      <c r="D124" s="135" t="s">
        <v>1057</v>
      </c>
      <c r="E124" s="135" t="s">
        <v>816</v>
      </c>
      <c r="F124" s="158"/>
      <c r="G124" s="159"/>
      <c r="H124" s="136" t="s">
        <v>817</v>
      </c>
      <c r="I124" s="138">
        <v>1.18</v>
      </c>
      <c r="J124" s="139">
        <f t="shared" si="1"/>
        <v>1.18</v>
      </c>
      <c r="K124" s="120"/>
    </row>
    <row r="125" spans="1:11" ht="24">
      <c r="A125" s="119"/>
      <c r="B125" s="133">
        <v>2</v>
      </c>
      <c r="C125" s="134" t="s">
        <v>815</v>
      </c>
      <c r="D125" s="135" t="s">
        <v>1058</v>
      </c>
      <c r="E125" s="135" t="s">
        <v>756</v>
      </c>
      <c r="F125" s="158"/>
      <c r="G125" s="159"/>
      <c r="H125" s="136" t="s">
        <v>817</v>
      </c>
      <c r="I125" s="138">
        <v>2.29</v>
      </c>
      <c r="J125" s="139">
        <f t="shared" si="1"/>
        <v>4.58</v>
      </c>
      <c r="K125" s="120"/>
    </row>
    <row r="126" spans="1:11" ht="24">
      <c r="A126" s="119"/>
      <c r="B126" s="133">
        <v>2</v>
      </c>
      <c r="C126" s="134" t="s">
        <v>815</v>
      </c>
      <c r="D126" s="135" t="s">
        <v>1059</v>
      </c>
      <c r="E126" s="135" t="s">
        <v>764</v>
      </c>
      <c r="F126" s="158"/>
      <c r="G126" s="159"/>
      <c r="H126" s="136" t="s">
        <v>817</v>
      </c>
      <c r="I126" s="138">
        <v>2.97</v>
      </c>
      <c r="J126" s="139">
        <f t="shared" si="1"/>
        <v>5.94</v>
      </c>
      <c r="K126" s="120"/>
    </row>
    <row r="127" spans="1:11" ht="24">
      <c r="A127" s="119"/>
      <c r="B127" s="133">
        <v>1</v>
      </c>
      <c r="C127" s="134" t="s">
        <v>815</v>
      </c>
      <c r="D127" s="135" t="s">
        <v>1060</v>
      </c>
      <c r="E127" s="135" t="s">
        <v>765</v>
      </c>
      <c r="F127" s="158"/>
      <c r="G127" s="159"/>
      <c r="H127" s="136" t="s">
        <v>817</v>
      </c>
      <c r="I127" s="138">
        <v>4.08</v>
      </c>
      <c r="J127" s="139">
        <f t="shared" si="1"/>
        <v>4.08</v>
      </c>
      <c r="K127" s="120"/>
    </row>
    <row r="128" spans="1:11">
      <c r="A128" s="119"/>
      <c r="B128" s="133">
        <v>2</v>
      </c>
      <c r="C128" s="134" t="s">
        <v>818</v>
      </c>
      <c r="D128" s="135" t="s">
        <v>1061</v>
      </c>
      <c r="E128" s="135" t="s">
        <v>756</v>
      </c>
      <c r="F128" s="158"/>
      <c r="G128" s="159"/>
      <c r="H128" s="136" t="s">
        <v>819</v>
      </c>
      <c r="I128" s="138">
        <v>2.46</v>
      </c>
      <c r="J128" s="139">
        <f t="shared" si="1"/>
        <v>4.92</v>
      </c>
      <c r="K128" s="120"/>
    </row>
    <row r="129" spans="1:11" ht="24">
      <c r="A129" s="119"/>
      <c r="B129" s="133">
        <v>2</v>
      </c>
      <c r="C129" s="134" t="s">
        <v>820</v>
      </c>
      <c r="D129" s="135" t="s">
        <v>1062</v>
      </c>
      <c r="E129" s="135" t="s">
        <v>816</v>
      </c>
      <c r="F129" s="158"/>
      <c r="G129" s="159"/>
      <c r="H129" s="136" t="s">
        <v>821</v>
      </c>
      <c r="I129" s="138">
        <v>1.35</v>
      </c>
      <c r="J129" s="139">
        <f t="shared" si="1"/>
        <v>2.7</v>
      </c>
      <c r="K129" s="120"/>
    </row>
    <row r="130" spans="1:11" ht="24">
      <c r="A130" s="119"/>
      <c r="B130" s="133">
        <v>2</v>
      </c>
      <c r="C130" s="134" t="s">
        <v>820</v>
      </c>
      <c r="D130" s="135" t="s">
        <v>1063</v>
      </c>
      <c r="E130" s="135" t="s">
        <v>756</v>
      </c>
      <c r="F130" s="158"/>
      <c r="G130" s="159"/>
      <c r="H130" s="136" t="s">
        <v>821</v>
      </c>
      <c r="I130" s="138">
        <v>2.72</v>
      </c>
      <c r="J130" s="139">
        <f t="shared" si="1"/>
        <v>5.44</v>
      </c>
      <c r="K130" s="120"/>
    </row>
    <row r="131" spans="1:11" ht="24">
      <c r="A131" s="119"/>
      <c r="B131" s="133">
        <v>1</v>
      </c>
      <c r="C131" s="134" t="s">
        <v>820</v>
      </c>
      <c r="D131" s="135" t="s">
        <v>1064</v>
      </c>
      <c r="E131" s="135" t="s">
        <v>822</v>
      </c>
      <c r="F131" s="158"/>
      <c r="G131" s="159"/>
      <c r="H131" s="136" t="s">
        <v>821</v>
      </c>
      <c r="I131" s="138">
        <v>3.31</v>
      </c>
      <c r="J131" s="139">
        <f t="shared" si="1"/>
        <v>3.31</v>
      </c>
      <c r="K131" s="120"/>
    </row>
    <row r="132" spans="1:11" ht="24">
      <c r="A132" s="119"/>
      <c r="B132" s="133">
        <v>1</v>
      </c>
      <c r="C132" s="134" t="s">
        <v>820</v>
      </c>
      <c r="D132" s="135" t="s">
        <v>1065</v>
      </c>
      <c r="E132" s="135" t="s">
        <v>764</v>
      </c>
      <c r="F132" s="158"/>
      <c r="G132" s="159"/>
      <c r="H132" s="136" t="s">
        <v>821</v>
      </c>
      <c r="I132" s="138">
        <v>4.08</v>
      </c>
      <c r="J132" s="139">
        <f t="shared" si="1"/>
        <v>4.08</v>
      </c>
      <c r="K132" s="120"/>
    </row>
    <row r="133" spans="1:11" ht="36">
      <c r="A133" s="119"/>
      <c r="B133" s="133">
        <v>5</v>
      </c>
      <c r="C133" s="134" t="s">
        <v>823</v>
      </c>
      <c r="D133" s="135" t="s">
        <v>1066</v>
      </c>
      <c r="E133" s="135" t="s">
        <v>824</v>
      </c>
      <c r="F133" s="158"/>
      <c r="G133" s="159"/>
      <c r="H133" s="136" t="s">
        <v>825</v>
      </c>
      <c r="I133" s="138">
        <v>1.35</v>
      </c>
      <c r="J133" s="139">
        <f t="shared" si="1"/>
        <v>6.75</v>
      </c>
      <c r="K133" s="120"/>
    </row>
    <row r="134" spans="1:11" ht="48">
      <c r="A134" s="119"/>
      <c r="B134" s="133">
        <v>5</v>
      </c>
      <c r="C134" s="134" t="s">
        <v>823</v>
      </c>
      <c r="D134" s="135" t="s">
        <v>1067</v>
      </c>
      <c r="E134" s="135" t="s">
        <v>826</v>
      </c>
      <c r="F134" s="158"/>
      <c r="G134" s="159"/>
      <c r="H134" s="136" t="s">
        <v>825</v>
      </c>
      <c r="I134" s="138">
        <v>1.61</v>
      </c>
      <c r="J134" s="139">
        <f t="shared" si="1"/>
        <v>8.0500000000000007</v>
      </c>
      <c r="K134" s="120"/>
    </row>
    <row r="135" spans="1:11" ht="36">
      <c r="A135" s="119"/>
      <c r="B135" s="133">
        <v>5</v>
      </c>
      <c r="C135" s="134" t="s">
        <v>823</v>
      </c>
      <c r="D135" s="135" t="s">
        <v>1068</v>
      </c>
      <c r="E135" s="135" t="s">
        <v>827</v>
      </c>
      <c r="F135" s="158"/>
      <c r="G135" s="159"/>
      <c r="H135" s="136" t="s">
        <v>825</v>
      </c>
      <c r="I135" s="138">
        <v>1.86</v>
      </c>
      <c r="J135" s="139">
        <f t="shared" si="1"/>
        <v>9.3000000000000007</v>
      </c>
      <c r="K135" s="120"/>
    </row>
    <row r="136" spans="1:11" ht="24">
      <c r="A136" s="119"/>
      <c r="B136" s="133">
        <v>10</v>
      </c>
      <c r="C136" s="134" t="s">
        <v>70</v>
      </c>
      <c r="D136" s="135" t="s">
        <v>1069</v>
      </c>
      <c r="E136" s="135" t="s">
        <v>28</v>
      </c>
      <c r="F136" s="158"/>
      <c r="G136" s="159"/>
      <c r="H136" s="136" t="s">
        <v>828</v>
      </c>
      <c r="I136" s="138">
        <v>2.72</v>
      </c>
      <c r="J136" s="139">
        <f t="shared" si="1"/>
        <v>27.200000000000003</v>
      </c>
      <c r="K136" s="120"/>
    </row>
    <row r="137" spans="1:11" ht="24">
      <c r="A137" s="119"/>
      <c r="B137" s="133">
        <v>40</v>
      </c>
      <c r="C137" s="134" t="s">
        <v>70</v>
      </c>
      <c r="D137" s="135" t="s">
        <v>1070</v>
      </c>
      <c r="E137" s="135" t="s">
        <v>72</v>
      </c>
      <c r="F137" s="158"/>
      <c r="G137" s="159"/>
      <c r="H137" s="136" t="s">
        <v>828</v>
      </c>
      <c r="I137" s="138">
        <v>2.72</v>
      </c>
      <c r="J137" s="139">
        <f t="shared" si="1"/>
        <v>108.80000000000001</v>
      </c>
      <c r="K137" s="120"/>
    </row>
    <row r="138" spans="1:11" ht="24">
      <c r="A138" s="119"/>
      <c r="B138" s="133">
        <v>40</v>
      </c>
      <c r="C138" s="134" t="s">
        <v>70</v>
      </c>
      <c r="D138" s="135" t="s">
        <v>1071</v>
      </c>
      <c r="E138" s="135" t="s">
        <v>31</v>
      </c>
      <c r="F138" s="158"/>
      <c r="G138" s="159"/>
      <c r="H138" s="136" t="s">
        <v>828</v>
      </c>
      <c r="I138" s="138">
        <v>2.72</v>
      </c>
      <c r="J138" s="139">
        <f t="shared" si="1"/>
        <v>108.80000000000001</v>
      </c>
      <c r="K138" s="120"/>
    </row>
    <row r="139" spans="1:11" ht="24">
      <c r="A139" s="119"/>
      <c r="B139" s="133">
        <v>20</v>
      </c>
      <c r="C139" s="134" t="s">
        <v>829</v>
      </c>
      <c r="D139" s="135" t="s">
        <v>1072</v>
      </c>
      <c r="E139" s="135" t="s">
        <v>30</v>
      </c>
      <c r="F139" s="158"/>
      <c r="G139" s="159"/>
      <c r="H139" s="136" t="s">
        <v>830</v>
      </c>
      <c r="I139" s="138">
        <v>3.57</v>
      </c>
      <c r="J139" s="139">
        <f t="shared" si="1"/>
        <v>71.399999999999991</v>
      </c>
      <c r="K139" s="120"/>
    </row>
    <row r="140" spans="1:11" ht="24">
      <c r="A140" s="119"/>
      <c r="B140" s="133">
        <v>20</v>
      </c>
      <c r="C140" s="134" t="s">
        <v>829</v>
      </c>
      <c r="D140" s="135" t="s">
        <v>1073</v>
      </c>
      <c r="E140" s="135" t="s">
        <v>72</v>
      </c>
      <c r="F140" s="158"/>
      <c r="G140" s="159"/>
      <c r="H140" s="136" t="s">
        <v>830</v>
      </c>
      <c r="I140" s="138">
        <v>3.57</v>
      </c>
      <c r="J140" s="139">
        <f t="shared" si="1"/>
        <v>71.399999999999991</v>
      </c>
      <c r="K140" s="120"/>
    </row>
    <row r="141" spans="1:11" ht="24">
      <c r="A141" s="119"/>
      <c r="B141" s="133">
        <v>20</v>
      </c>
      <c r="C141" s="134" t="s">
        <v>829</v>
      </c>
      <c r="D141" s="135" t="s">
        <v>1074</v>
      </c>
      <c r="E141" s="135" t="s">
        <v>31</v>
      </c>
      <c r="F141" s="158"/>
      <c r="G141" s="159"/>
      <c r="H141" s="136" t="s">
        <v>830</v>
      </c>
      <c r="I141" s="138">
        <v>3.57</v>
      </c>
      <c r="J141" s="139">
        <f t="shared" si="1"/>
        <v>71.399999999999991</v>
      </c>
      <c r="K141" s="120"/>
    </row>
    <row r="142" spans="1:11" ht="24">
      <c r="A142" s="119"/>
      <c r="B142" s="133">
        <v>2</v>
      </c>
      <c r="C142" s="134" t="s">
        <v>831</v>
      </c>
      <c r="D142" s="135" t="s">
        <v>1075</v>
      </c>
      <c r="E142" s="135" t="s">
        <v>32</v>
      </c>
      <c r="F142" s="158"/>
      <c r="G142" s="159"/>
      <c r="H142" s="136" t="s">
        <v>832</v>
      </c>
      <c r="I142" s="138">
        <v>5.62</v>
      </c>
      <c r="J142" s="139">
        <f t="shared" si="1"/>
        <v>11.24</v>
      </c>
      <c r="K142" s="120"/>
    </row>
    <row r="143" spans="1:11" ht="24">
      <c r="A143" s="119"/>
      <c r="B143" s="133">
        <v>2</v>
      </c>
      <c r="C143" s="134" t="s">
        <v>831</v>
      </c>
      <c r="D143" s="135" t="s">
        <v>1076</v>
      </c>
      <c r="E143" s="135" t="s">
        <v>33</v>
      </c>
      <c r="F143" s="158"/>
      <c r="G143" s="159"/>
      <c r="H143" s="136" t="s">
        <v>832</v>
      </c>
      <c r="I143" s="138">
        <v>5.62</v>
      </c>
      <c r="J143" s="139">
        <f t="shared" si="1"/>
        <v>11.24</v>
      </c>
      <c r="K143" s="120"/>
    </row>
    <row r="144" spans="1:11" ht="24">
      <c r="A144" s="119"/>
      <c r="B144" s="133">
        <v>4</v>
      </c>
      <c r="C144" s="134" t="s">
        <v>833</v>
      </c>
      <c r="D144" s="135" t="s">
        <v>1077</v>
      </c>
      <c r="E144" s="135" t="s">
        <v>30</v>
      </c>
      <c r="F144" s="158" t="s">
        <v>278</v>
      </c>
      <c r="G144" s="159"/>
      <c r="H144" s="136" t="s">
        <v>834</v>
      </c>
      <c r="I144" s="138">
        <v>3.4</v>
      </c>
      <c r="J144" s="139">
        <f t="shared" si="1"/>
        <v>13.6</v>
      </c>
      <c r="K144" s="120"/>
    </row>
    <row r="145" spans="1:11" ht="24">
      <c r="A145" s="119"/>
      <c r="B145" s="133">
        <v>4</v>
      </c>
      <c r="C145" s="134" t="s">
        <v>833</v>
      </c>
      <c r="D145" s="135" t="s">
        <v>1078</v>
      </c>
      <c r="E145" s="135" t="s">
        <v>30</v>
      </c>
      <c r="F145" s="158" t="s">
        <v>761</v>
      </c>
      <c r="G145" s="159"/>
      <c r="H145" s="136" t="s">
        <v>834</v>
      </c>
      <c r="I145" s="138">
        <v>3.4</v>
      </c>
      <c r="J145" s="139">
        <f t="shared" si="1"/>
        <v>13.6</v>
      </c>
      <c r="K145" s="120"/>
    </row>
    <row r="146" spans="1:11" ht="24">
      <c r="A146" s="119"/>
      <c r="B146" s="133">
        <v>5</v>
      </c>
      <c r="C146" s="134" t="s">
        <v>833</v>
      </c>
      <c r="D146" s="135" t="s">
        <v>1079</v>
      </c>
      <c r="E146" s="135" t="s">
        <v>31</v>
      </c>
      <c r="F146" s="158" t="s">
        <v>278</v>
      </c>
      <c r="G146" s="159"/>
      <c r="H146" s="136" t="s">
        <v>834</v>
      </c>
      <c r="I146" s="138">
        <v>3.4</v>
      </c>
      <c r="J146" s="139">
        <f t="shared" si="1"/>
        <v>17</v>
      </c>
      <c r="K146" s="120"/>
    </row>
    <row r="147" spans="1:11" ht="24">
      <c r="A147" s="119"/>
      <c r="B147" s="133">
        <v>5</v>
      </c>
      <c r="C147" s="134" t="s">
        <v>833</v>
      </c>
      <c r="D147" s="135" t="s">
        <v>1080</v>
      </c>
      <c r="E147" s="135" t="s">
        <v>32</v>
      </c>
      <c r="F147" s="158" t="s">
        <v>278</v>
      </c>
      <c r="G147" s="159"/>
      <c r="H147" s="136" t="s">
        <v>834</v>
      </c>
      <c r="I147" s="138">
        <v>3.4</v>
      </c>
      <c r="J147" s="139">
        <f t="shared" si="1"/>
        <v>17</v>
      </c>
      <c r="K147" s="120"/>
    </row>
    <row r="148" spans="1:11" ht="24">
      <c r="A148" s="119"/>
      <c r="B148" s="133">
        <v>20</v>
      </c>
      <c r="C148" s="134" t="s">
        <v>73</v>
      </c>
      <c r="D148" s="135" t="s">
        <v>1081</v>
      </c>
      <c r="E148" s="135" t="s">
        <v>28</v>
      </c>
      <c r="F148" s="158" t="s">
        <v>761</v>
      </c>
      <c r="G148" s="159"/>
      <c r="H148" s="136" t="s">
        <v>835</v>
      </c>
      <c r="I148" s="138">
        <v>3.31</v>
      </c>
      <c r="J148" s="139">
        <f t="shared" si="1"/>
        <v>66.2</v>
      </c>
      <c r="K148" s="120"/>
    </row>
    <row r="149" spans="1:11" ht="24">
      <c r="A149" s="119"/>
      <c r="B149" s="133">
        <v>20</v>
      </c>
      <c r="C149" s="134" t="s">
        <v>73</v>
      </c>
      <c r="D149" s="135" t="s">
        <v>1082</v>
      </c>
      <c r="E149" s="135" t="s">
        <v>657</v>
      </c>
      <c r="F149" s="158" t="s">
        <v>279</v>
      </c>
      <c r="G149" s="159"/>
      <c r="H149" s="136" t="s">
        <v>835</v>
      </c>
      <c r="I149" s="138">
        <v>3.31</v>
      </c>
      <c r="J149" s="139">
        <f t="shared" si="1"/>
        <v>66.2</v>
      </c>
      <c r="K149" s="120"/>
    </row>
    <row r="150" spans="1:11" ht="24">
      <c r="A150" s="119"/>
      <c r="B150" s="133">
        <v>20</v>
      </c>
      <c r="C150" s="134" t="s">
        <v>73</v>
      </c>
      <c r="D150" s="135" t="s">
        <v>1083</v>
      </c>
      <c r="E150" s="135" t="s">
        <v>657</v>
      </c>
      <c r="F150" s="158" t="s">
        <v>278</v>
      </c>
      <c r="G150" s="159"/>
      <c r="H150" s="136" t="s">
        <v>835</v>
      </c>
      <c r="I150" s="138">
        <v>3.31</v>
      </c>
      <c r="J150" s="139">
        <f t="shared" si="1"/>
        <v>66.2</v>
      </c>
      <c r="K150" s="120"/>
    </row>
    <row r="151" spans="1:11" ht="24">
      <c r="A151" s="119"/>
      <c r="B151" s="133">
        <v>20</v>
      </c>
      <c r="C151" s="134" t="s">
        <v>73</v>
      </c>
      <c r="D151" s="135" t="s">
        <v>1084</v>
      </c>
      <c r="E151" s="135" t="s">
        <v>72</v>
      </c>
      <c r="F151" s="158" t="s">
        <v>279</v>
      </c>
      <c r="G151" s="159"/>
      <c r="H151" s="136" t="s">
        <v>835</v>
      </c>
      <c r="I151" s="138">
        <v>3.31</v>
      </c>
      <c r="J151" s="139">
        <f t="shared" ref="J151:J214" si="2">I151*B151</f>
        <v>66.2</v>
      </c>
      <c r="K151" s="120"/>
    </row>
    <row r="152" spans="1:11" ht="24">
      <c r="A152" s="119"/>
      <c r="B152" s="133">
        <v>10</v>
      </c>
      <c r="C152" s="134" t="s">
        <v>73</v>
      </c>
      <c r="D152" s="135" t="s">
        <v>1085</v>
      </c>
      <c r="E152" s="135" t="s">
        <v>31</v>
      </c>
      <c r="F152" s="158" t="s">
        <v>277</v>
      </c>
      <c r="G152" s="159"/>
      <c r="H152" s="136" t="s">
        <v>835</v>
      </c>
      <c r="I152" s="138">
        <v>3.31</v>
      </c>
      <c r="J152" s="139">
        <f t="shared" si="2"/>
        <v>33.1</v>
      </c>
      <c r="K152" s="120"/>
    </row>
    <row r="153" spans="1:11" ht="24">
      <c r="A153" s="119"/>
      <c r="B153" s="133">
        <v>40</v>
      </c>
      <c r="C153" s="134" t="s">
        <v>73</v>
      </c>
      <c r="D153" s="135" t="s">
        <v>1086</v>
      </c>
      <c r="E153" s="135" t="s">
        <v>31</v>
      </c>
      <c r="F153" s="158" t="s">
        <v>278</v>
      </c>
      <c r="G153" s="159"/>
      <c r="H153" s="136" t="s">
        <v>835</v>
      </c>
      <c r="I153" s="138">
        <v>3.31</v>
      </c>
      <c r="J153" s="139">
        <f t="shared" si="2"/>
        <v>132.4</v>
      </c>
      <c r="K153" s="120"/>
    </row>
    <row r="154" spans="1:11" ht="24">
      <c r="A154" s="119"/>
      <c r="B154" s="133">
        <v>20</v>
      </c>
      <c r="C154" s="134" t="s">
        <v>73</v>
      </c>
      <c r="D154" s="135" t="s">
        <v>1087</v>
      </c>
      <c r="E154" s="135" t="s">
        <v>31</v>
      </c>
      <c r="F154" s="158" t="s">
        <v>761</v>
      </c>
      <c r="G154" s="159"/>
      <c r="H154" s="136" t="s">
        <v>835</v>
      </c>
      <c r="I154" s="138">
        <v>3.31</v>
      </c>
      <c r="J154" s="139">
        <f t="shared" si="2"/>
        <v>66.2</v>
      </c>
      <c r="K154" s="120"/>
    </row>
    <row r="155" spans="1:11" ht="24">
      <c r="A155" s="119"/>
      <c r="B155" s="133">
        <v>20</v>
      </c>
      <c r="C155" s="134" t="s">
        <v>479</v>
      </c>
      <c r="D155" s="135" t="s">
        <v>1088</v>
      </c>
      <c r="E155" s="135" t="s">
        <v>28</v>
      </c>
      <c r="F155" s="158" t="s">
        <v>761</v>
      </c>
      <c r="G155" s="159"/>
      <c r="H155" s="136" t="s">
        <v>481</v>
      </c>
      <c r="I155" s="138">
        <v>3.83</v>
      </c>
      <c r="J155" s="139">
        <f t="shared" si="2"/>
        <v>76.599999999999994</v>
      </c>
      <c r="K155" s="120"/>
    </row>
    <row r="156" spans="1:11" ht="24">
      <c r="A156" s="119"/>
      <c r="B156" s="133">
        <v>20</v>
      </c>
      <c r="C156" s="134" t="s">
        <v>479</v>
      </c>
      <c r="D156" s="135" t="s">
        <v>1089</v>
      </c>
      <c r="E156" s="135" t="s">
        <v>30</v>
      </c>
      <c r="F156" s="158" t="s">
        <v>761</v>
      </c>
      <c r="G156" s="159"/>
      <c r="H156" s="136" t="s">
        <v>481</v>
      </c>
      <c r="I156" s="138">
        <v>3.83</v>
      </c>
      <c r="J156" s="139">
        <f t="shared" si="2"/>
        <v>76.599999999999994</v>
      </c>
      <c r="K156" s="120"/>
    </row>
    <row r="157" spans="1:11" ht="24">
      <c r="A157" s="119"/>
      <c r="B157" s="133">
        <v>40</v>
      </c>
      <c r="C157" s="134" t="s">
        <v>479</v>
      </c>
      <c r="D157" s="135" t="s">
        <v>1090</v>
      </c>
      <c r="E157" s="135" t="s">
        <v>72</v>
      </c>
      <c r="F157" s="158" t="s">
        <v>278</v>
      </c>
      <c r="G157" s="159"/>
      <c r="H157" s="136" t="s">
        <v>481</v>
      </c>
      <c r="I157" s="138">
        <v>3.83</v>
      </c>
      <c r="J157" s="139">
        <f t="shared" si="2"/>
        <v>153.19999999999999</v>
      </c>
      <c r="K157" s="120"/>
    </row>
    <row r="158" spans="1:11" ht="24">
      <c r="A158" s="119"/>
      <c r="B158" s="133">
        <v>20</v>
      </c>
      <c r="C158" s="134" t="s">
        <v>479</v>
      </c>
      <c r="D158" s="135" t="s">
        <v>1091</v>
      </c>
      <c r="E158" s="135" t="s">
        <v>72</v>
      </c>
      <c r="F158" s="158" t="s">
        <v>761</v>
      </c>
      <c r="G158" s="159"/>
      <c r="H158" s="136" t="s">
        <v>481</v>
      </c>
      <c r="I158" s="138">
        <v>3.83</v>
      </c>
      <c r="J158" s="139">
        <f t="shared" si="2"/>
        <v>76.599999999999994</v>
      </c>
      <c r="K158" s="120"/>
    </row>
    <row r="159" spans="1:11" ht="24">
      <c r="A159" s="119"/>
      <c r="B159" s="133">
        <v>20</v>
      </c>
      <c r="C159" s="134" t="s">
        <v>479</v>
      </c>
      <c r="D159" s="135" t="s">
        <v>1092</v>
      </c>
      <c r="E159" s="135" t="s">
        <v>31</v>
      </c>
      <c r="F159" s="158" t="s">
        <v>277</v>
      </c>
      <c r="G159" s="159"/>
      <c r="H159" s="136" t="s">
        <v>481</v>
      </c>
      <c r="I159" s="138">
        <v>3.83</v>
      </c>
      <c r="J159" s="139">
        <f t="shared" si="2"/>
        <v>76.599999999999994</v>
      </c>
      <c r="K159" s="120"/>
    </row>
    <row r="160" spans="1:11" ht="24">
      <c r="A160" s="119"/>
      <c r="B160" s="133">
        <v>20</v>
      </c>
      <c r="C160" s="134" t="s">
        <v>479</v>
      </c>
      <c r="D160" s="135" t="s">
        <v>1093</v>
      </c>
      <c r="E160" s="135" t="s">
        <v>31</v>
      </c>
      <c r="F160" s="158" t="s">
        <v>761</v>
      </c>
      <c r="G160" s="159"/>
      <c r="H160" s="136" t="s">
        <v>481</v>
      </c>
      <c r="I160" s="138">
        <v>3.83</v>
      </c>
      <c r="J160" s="139">
        <f t="shared" si="2"/>
        <v>76.599999999999994</v>
      </c>
      <c r="K160" s="120"/>
    </row>
    <row r="161" spans="1:11" ht="24">
      <c r="A161" s="119"/>
      <c r="B161" s="133">
        <v>10</v>
      </c>
      <c r="C161" s="134" t="s">
        <v>479</v>
      </c>
      <c r="D161" s="135" t="s">
        <v>1094</v>
      </c>
      <c r="E161" s="135" t="s">
        <v>304</v>
      </c>
      <c r="F161" s="158" t="s">
        <v>278</v>
      </c>
      <c r="G161" s="159"/>
      <c r="H161" s="136" t="s">
        <v>481</v>
      </c>
      <c r="I161" s="138">
        <v>3.83</v>
      </c>
      <c r="J161" s="139">
        <f t="shared" si="2"/>
        <v>38.299999999999997</v>
      </c>
      <c r="K161" s="120"/>
    </row>
    <row r="162" spans="1:11" ht="24">
      <c r="A162" s="119"/>
      <c r="B162" s="133">
        <v>20</v>
      </c>
      <c r="C162" s="134" t="s">
        <v>479</v>
      </c>
      <c r="D162" s="135" t="s">
        <v>1095</v>
      </c>
      <c r="E162" s="135" t="s">
        <v>300</v>
      </c>
      <c r="F162" s="158" t="s">
        <v>279</v>
      </c>
      <c r="G162" s="159"/>
      <c r="H162" s="136" t="s">
        <v>481</v>
      </c>
      <c r="I162" s="138">
        <v>3.83</v>
      </c>
      <c r="J162" s="139">
        <f t="shared" si="2"/>
        <v>76.599999999999994</v>
      </c>
      <c r="K162" s="120"/>
    </row>
    <row r="163" spans="1:11" ht="24">
      <c r="A163" s="119"/>
      <c r="B163" s="133">
        <v>20</v>
      </c>
      <c r="C163" s="134" t="s">
        <v>479</v>
      </c>
      <c r="D163" s="135" t="s">
        <v>1096</v>
      </c>
      <c r="E163" s="135" t="s">
        <v>300</v>
      </c>
      <c r="F163" s="158" t="s">
        <v>278</v>
      </c>
      <c r="G163" s="159"/>
      <c r="H163" s="136" t="s">
        <v>481</v>
      </c>
      <c r="I163" s="138">
        <v>3.83</v>
      </c>
      <c r="J163" s="139">
        <f t="shared" si="2"/>
        <v>76.599999999999994</v>
      </c>
      <c r="K163" s="120"/>
    </row>
    <row r="164" spans="1:11" ht="24">
      <c r="A164" s="119"/>
      <c r="B164" s="133">
        <v>20</v>
      </c>
      <c r="C164" s="134" t="s">
        <v>479</v>
      </c>
      <c r="D164" s="135" t="s">
        <v>1097</v>
      </c>
      <c r="E164" s="135" t="s">
        <v>320</v>
      </c>
      <c r="F164" s="158" t="s">
        <v>279</v>
      </c>
      <c r="G164" s="159"/>
      <c r="H164" s="136" t="s">
        <v>481</v>
      </c>
      <c r="I164" s="138">
        <v>3.83</v>
      </c>
      <c r="J164" s="139">
        <f t="shared" si="2"/>
        <v>76.599999999999994</v>
      </c>
      <c r="K164" s="120"/>
    </row>
    <row r="165" spans="1:11" ht="24">
      <c r="A165" s="119"/>
      <c r="B165" s="133">
        <v>40</v>
      </c>
      <c r="C165" s="134" t="s">
        <v>479</v>
      </c>
      <c r="D165" s="135" t="s">
        <v>1098</v>
      </c>
      <c r="E165" s="135" t="s">
        <v>320</v>
      </c>
      <c r="F165" s="158" t="s">
        <v>278</v>
      </c>
      <c r="G165" s="159"/>
      <c r="H165" s="136" t="s">
        <v>481</v>
      </c>
      <c r="I165" s="138">
        <v>3.83</v>
      </c>
      <c r="J165" s="139">
        <f t="shared" si="2"/>
        <v>153.19999999999999</v>
      </c>
      <c r="K165" s="120"/>
    </row>
    <row r="166" spans="1:11" ht="24">
      <c r="A166" s="119"/>
      <c r="B166" s="133">
        <v>2</v>
      </c>
      <c r="C166" s="134" t="s">
        <v>836</v>
      </c>
      <c r="D166" s="135" t="s">
        <v>1099</v>
      </c>
      <c r="E166" s="135" t="s">
        <v>707</v>
      </c>
      <c r="F166" s="158" t="s">
        <v>278</v>
      </c>
      <c r="G166" s="159"/>
      <c r="H166" s="136" t="s">
        <v>837</v>
      </c>
      <c r="I166" s="138">
        <v>6.47</v>
      </c>
      <c r="J166" s="139">
        <f t="shared" si="2"/>
        <v>12.94</v>
      </c>
      <c r="K166" s="120"/>
    </row>
    <row r="167" spans="1:11" ht="24">
      <c r="A167" s="119"/>
      <c r="B167" s="133">
        <v>2</v>
      </c>
      <c r="C167" s="134" t="s">
        <v>836</v>
      </c>
      <c r="D167" s="135" t="s">
        <v>1100</v>
      </c>
      <c r="E167" s="135" t="s">
        <v>838</v>
      </c>
      <c r="F167" s="158" t="s">
        <v>278</v>
      </c>
      <c r="G167" s="159"/>
      <c r="H167" s="136" t="s">
        <v>837</v>
      </c>
      <c r="I167" s="138">
        <v>6.47</v>
      </c>
      <c r="J167" s="139">
        <f t="shared" si="2"/>
        <v>12.94</v>
      </c>
      <c r="K167" s="120"/>
    </row>
    <row r="168" spans="1:11" ht="36">
      <c r="A168" s="119"/>
      <c r="B168" s="133">
        <v>1</v>
      </c>
      <c r="C168" s="134" t="s">
        <v>839</v>
      </c>
      <c r="D168" s="135" t="s">
        <v>1101</v>
      </c>
      <c r="E168" s="135" t="s">
        <v>32</v>
      </c>
      <c r="F168" s="158" t="s">
        <v>245</v>
      </c>
      <c r="G168" s="159"/>
      <c r="H168" s="136" t="s">
        <v>840</v>
      </c>
      <c r="I168" s="138">
        <v>14.67</v>
      </c>
      <c r="J168" s="139">
        <f t="shared" si="2"/>
        <v>14.67</v>
      </c>
      <c r="K168" s="120"/>
    </row>
    <row r="169" spans="1:11" ht="36">
      <c r="A169" s="119"/>
      <c r="B169" s="133">
        <v>5</v>
      </c>
      <c r="C169" s="134" t="s">
        <v>841</v>
      </c>
      <c r="D169" s="135" t="s">
        <v>1102</v>
      </c>
      <c r="E169" s="135" t="s">
        <v>842</v>
      </c>
      <c r="F169" s="158" t="s">
        <v>245</v>
      </c>
      <c r="G169" s="159"/>
      <c r="H169" s="136" t="s">
        <v>843</v>
      </c>
      <c r="I169" s="138">
        <v>10.06</v>
      </c>
      <c r="J169" s="139">
        <f t="shared" si="2"/>
        <v>50.300000000000004</v>
      </c>
      <c r="K169" s="120"/>
    </row>
    <row r="170" spans="1:11" ht="36">
      <c r="A170" s="119"/>
      <c r="B170" s="133">
        <v>5</v>
      </c>
      <c r="C170" s="134" t="s">
        <v>841</v>
      </c>
      <c r="D170" s="135" t="s">
        <v>1103</v>
      </c>
      <c r="E170" s="135" t="s">
        <v>844</v>
      </c>
      <c r="F170" s="158" t="s">
        <v>245</v>
      </c>
      <c r="G170" s="159"/>
      <c r="H170" s="136" t="s">
        <v>843</v>
      </c>
      <c r="I170" s="138">
        <v>11.77</v>
      </c>
      <c r="J170" s="139">
        <f t="shared" si="2"/>
        <v>58.849999999999994</v>
      </c>
      <c r="K170" s="120"/>
    </row>
    <row r="171" spans="1:11" ht="48">
      <c r="A171" s="119"/>
      <c r="B171" s="133">
        <v>4</v>
      </c>
      <c r="C171" s="134" t="s">
        <v>845</v>
      </c>
      <c r="D171" s="135" t="s">
        <v>1104</v>
      </c>
      <c r="E171" s="135" t="s">
        <v>842</v>
      </c>
      <c r="F171" s="158" t="s">
        <v>846</v>
      </c>
      <c r="G171" s="159"/>
      <c r="H171" s="136" t="s">
        <v>847</v>
      </c>
      <c r="I171" s="138">
        <v>10.91</v>
      </c>
      <c r="J171" s="139">
        <f t="shared" si="2"/>
        <v>43.64</v>
      </c>
      <c r="K171" s="120"/>
    </row>
    <row r="172" spans="1:11" ht="48">
      <c r="A172" s="119"/>
      <c r="B172" s="133">
        <v>4</v>
      </c>
      <c r="C172" s="134" t="s">
        <v>845</v>
      </c>
      <c r="D172" s="135" t="s">
        <v>1105</v>
      </c>
      <c r="E172" s="135" t="s">
        <v>842</v>
      </c>
      <c r="F172" s="158" t="s">
        <v>848</v>
      </c>
      <c r="G172" s="159"/>
      <c r="H172" s="136" t="s">
        <v>847</v>
      </c>
      <c r="I172" s="138">
        <v>10.91</v>
      </c>
      <c r="J172" s="139">
        <f t="shared" si="2"/>
        <v>43.64</v>
      </c>
      <c r="K172" s="120"/>
    </row>
    <row r="173" spans="1:11" ht="48">
      <c r="A173" s="119"/>
      <c r="B173" s="133">
        <v>2</v>
      </c>
      <c r="C173" s="134" t="s">
        <v>845</v>
      </c>
      <c r="D173" s="135" t="s">
        <v>1106</v>
      </c>
      <c r="E173" s="135" t="s">
        <v>844</v>
      </c>
      <c r="F173" s="158" t="s">
        <v>846</v>
      </c>
      <c r="G173" s="159"/>
      <c r="H173" s="136" t="s">
        <v>847</v>
      </c>
      <c r="I173" s="138">
        <v>12.62</v>
      </c>
      <c r="J173" s="139">
        <f t="shared" si="2"/>
        <v>25.24</v>
      </c>
      <c r="K173" s="120"/>
    </row>
    <row r="174" spans="1:11" ht="48">
      <c r="A174" s="119"/>
      <c r="B174" s="133">
        <v>4</v>
      </c>
      <c r="C174" s="134" t="s">
        <v>845</v>
      </c>
      <c r="D174" s="135" t="s">
        <v>1107</v>
      </c>
      <c r="E174" s="135" t="s">
        <v>844</v>
      </c>
      <c r="F174" s="158" t="s">
        <v>849</v>
      </c>
      <c r="G174" s="159"/>
      <c r="H174" s="136" t="s">
        <v>847</v>
      </c>
      <c r="I174" s="138">
        <v>12.62</v>
      </c>
      <c r="J174" s="139">
        <f t="shared" si="2"/>
        <v>50.48</v>
      </c>
      <c r="K174" s="120"/>
    </row>
    <row r="175" spans="1:11" ht="48">
      <c r="A175" s="119"/>
      <c r="B175" s="133">
        <v>4</v>
      </c>
      <c r="C175" s="134" t="s">
        <v>845</v>
      </c>
      <c r="D175" s="135" t="s">
        <v>1108</v>
      </c>
      <c r="E175" s="135" t="s">
        <v>844</v>
      </c>
      <c r="F175" s="158" t="s">
        <v>848</v>
      </c>
      <c r="G175" s="159"/>
      <c r="H175" s="136" t="s">
        <v>847</v>
      </c>
      <c r="I175" s="138">
        <v>12.62</v>
      </c>
      <c r="J175" s="139">
        <f t="shared" si="2"/>
        <v>50.48</v>
      </c>
      <c r="K175" s="120"/>
    </row>
    <row r="176" spans="1:11">
      <c r="A176" s="119"/>
      <c r="B176" s="133">
        <v>10</v>
      </c>
      <c r="C176" s="134" t="s">
        <v>850</v>
      </c>
      <c r="D176" s="135" t="s">
        <v>1109</v>
      </c>
      <c r="E176" s="135" t="s">
        <v>822</v>
      </c>
      <c r="F176" s="158" t="s">
        <v>279</v>
      </c>
      <c r="G176" s="159"/>
      <c r="H176" s="136" t="s">
        <v>851</v>
      </c>
      <c r="I176" s="138">
        <v>1.18</v>
      </c>
      <c r="J176" s="139">
        <f t="shared" si="2"/>
        <v>11.799999999999999</v>
      </c>
      <c r="K176" s="120"/>
    </row>
    <row r="177" spans="1:11">
      <c r="A177" s="119"/>
      <c r="B177" s="133">
        <v>10</v>
      </c>
      <c r="C177" s="134" t="s">
        <v>850</v>
      </c>
      <c r="D177" s="135" t="s">
        <v>1110</v>
      </c>
      <c r="E177" s="135" t="s">
        <v>822</v>
      </c>
      <c r="F177" s="158" t="s">
        <v>589</v>
      </c>
      <c r="G177" s="159"/>
      <c r="H177" s="136" t="s">
        <v>851</v>
      </c>
      <c r="I177" s="138">
        <v>1.18</v>
      </c>
      <c r="J177" s="139">
        <f t="shared" si="2"/>
        <v>11.799999999999999</v>
      </c>
      <c r="K177" s="120"/>
    </row>
    <row r="178" spans="1:11">
      <c r="A178" s="119"/>
      <c r="B178" s="133">
        <v>6</v>
      </c>
      <c r="C178" s="134" t="s">
        <v>850</v>
      </c>
      <c r="D178" s="135" t="s">
        <v>1111</v>
      </c>
      <c r="E178" s="135" t="s">
        <v>764</v>
      </c>
      <c r="F178" s="158" t="s">
        <v>589</v>
      </c>
      <c r="G178" s="159"/>
      <c r="H178" s="136" t="s">
        <v>851</v>
      </c>
      <c r="I178" s="138">
        <v>1.43</v>
      </c>
      <c r="J178" s="139">
        <f t="shared" si="2"/>
        <v>8.58</v>
      </c>
      <c r="K178" s="120"/>
    </row>
    <row r="179" spans="1:11">
      <c r="A179" s="119"/>
      <c r="B179" s="133">
        <v>6</v>
      </c>
      <c r="C179" s="134" t="s">
        <v>850</v>
      </c>
      <c r="D179" s="135" t="s">
        <v>1112</v>
      </c>
      <c r="E179" s="135" t="s">
        <v>852</v>
      </c>
      <c r="F179" s="158" t="s">
        <v>589</v>
      </c>
      <c r="G179" s="159"/>
      <c r="H179" s="136" t="s">
        <v>851</v>
      </c>
      <c r="I179" s="138">
        <v>1.69</v>
      </c>
      <c r="J179" s="139">
        <f t="shared" si="2"/>
        <v>10.14</v>
      </c>
      <c r="K179" s="120"/>
    </row>
    <row r="180" spans="1:11">
      <c r="A180" s="119"/>
      <c r="B180" s="133">
        <v>50</v>
      </c>
      <c r="C180" s="134" t="s">
        <v>853</v>
      </c>
      <c r="D180" s="135" t="s">
        <v>1113</v>
      </c>
      <c r="E180" s="135" t="s">
        <v>72</v>
      </c>
      <c r="F180" s="158"/>
      <c r="G180" s="159"/>
      <c r="H180" s="136" t="s">
        <v>854</v>
      </c>
      <c r="I180" s="138">
        <v>1.69</v>
      </c>
      <c r="J180" s="139">
        <f t="shared" si="2"/>
        <v>84.5</v>
      </c>
      <c r="K180" s="120"/>
    </row>
    <row r="181" spans="1:11">
      <c r="A181" s="119"/>
      <c r="B181" s="133">
        <v>50</v>
      </c>
      <c r="C181" s="134" t="s">
        <v>853</v>
      </c>
      <c r="D181" s="135" t="s">
        <v>1114</v>
      </c>
      <c r="E181" s="135" t="s">
        <v>31</v>
      </c>
      <c r="F181" s="158"/>
      <c r="G181" s="159"/>
      <c r="H181" s="136" t="s">
        <v>854</v>
      </c>
      <c r="I181" s="138">
        <v>1.69</v>
      </c>
      <c r="J181" s="139">
        <f t="shared" si="2"/>
        <v>84.5</v>
      </c>
      <c r="K181" s="120"/>
    </row>
    <row r="182" spans="1:11">
      <c r="A182" s="119"/>
      <c r="B182" s="133">
        <v>30</v>
      </c>
      <c r="C182" s="134" t="s">
        <v>853</v>
      </c>
      <c r="D182" s="135" t="s">
        <v>1115</v>
      </c>
      <c r="E182" s="135" t="s">
        <v>32</v>
      </c>
      <c r="F182" s="158"/>
      <c r="G182" s="159"/>
      <c r="H182" s="136" t="s">
        <v>854</v>
      </c>
      <c r="I182" s="138">
        <v>1.69</v>
      </c>
      <c r="J182" s="139">
        <f t="shared" si="2"/>
        <v>50.699999999999996</v>
      </c>
      <c r="K182" s="120"/>
    </row>
    <row r="183" spans="1:11">
      <c r="A183" s="119"/>
      <c r="B183" s="133">
        <v>30</v>
      </c>
      <c r="C183" s="134" t="s">
        <v>853</v>
      </c>
      <c r="D183" s="135" t="s">
        <v>1116</v>
      </c>
      <c r="E183" s="135" t="s">
        <v>33</v>
      </c>
      <c r="F183" s="158"/>
      <c r="G183" s="159"/>
      <c r="H183" s="136" t="s">
        <v>854</v>
      </c>
      <c r="I183" s="138">
        <v>1.69</v>
      </c>
      <c r="J183" s="139">
        <f t="shared" si="2"/>
        <v>50.699999999999996</v>
      </c>
      <c r="K183" s="120"/>
    </row>
    <row r="184" spans="1:11" ht="36">
      <c r="A184" s="119"/>
      <c r="B184" s="133">
        <v>5</v>
      </c>
      <c r="C184" s="134" t="s">
        <v>855</v>
      </c>
      <c r="D184" s="135" t="s">
        <v>1117</v>
      </c>
      <c r="E184" s="135" t="s">
        <v>578</v>
      </c>
      <c r="F184" s="158"/>
      <c r="G184" s="159"/>
      <c r="H184" s="136" t="s">
        <v>856</v>
      </c>
      <c r="I184" s="138">
        <v>1.28</v>
      </c>
      <c r="J184" s="139">
        <f t="shared" si="2"/>
        <v>6.4</v>
      </c>
      <c r="K184" s="120"/>
    </row>
    <row r="185" spans="1:11" ht="36">
      <c r="A185" s="119"/>
      <c r="B185" s="133">
        <v>10</v>
      </c>
      <c r="C185" s="134" t="s">
        <v>855</v>
      </c>
      <c r="D185" s="135" t="s">
        <v>1118</v>
      </c>
      <c r="E185" s="135" t="s">
        <v>857</v>
      </c>
      <c r="F185" s="158"/>
      <c r="G185" s="159"/>
      <c r="H185" s="136" t="s">
        <v>856</v>
      </c>
      <c r="I185" s="138">
        <v>1.28</v>
      </c>
      <c r="J185" s="139">
        <f t="shared" si="2"/>
        <v>12.8</v>
      </c>
      <c r="K185" s="120"/>
    </row>
    <row r="186" spans="1:11" ht="36">
      <c r="A186" s="119"/>
      <c r="B186" s="133">
        <v>10</v>
      </c>
      <c r="C186" s="134" t="s">
        <v>858</v>
      </c>
      <c r="D186" s="135" t="s">
        <v>1119</v>
      </c>
      <c r="E186" s="135" t="s">
        <v>578</v>
      </c>
      <c r="F186" s="158"/>
      <c r="G186" s="159"/>
      <c r="H186" s="136" t="s">
        <v>859</v>
      </c>
      <c r="I186" s="138">
        <v>1.52</v>
      </c>
      <c r="J186" s="139">
        <f t="shared" si="2"/>
        <v>15.2</v>
      </c>
      <c r="K186" s="120"/>
    </row>
    <row r="187" spans="1:11" ht="36">
      <c r="A187" s="119"/>
      <c r="B187" s="133">
        <v>2</v>
      </c>
      <c r="C187" s="134" t="s">
        <v>860</v>
      </c>
      <c r="D187" s="135" t="s">
        <v>1120</v>
      </c>
      <c r="E187" s="135" t="s">
        <v>30</v>
      </c>
      <c r="F187" s="158"/>
      <c r="G187" s="159"/>
      <c r="H187" s="136" t="s">
        <v>861</v>
      </c>
      <c r="I187" s="138">
        <v>12.54</v>
      </c>
      <c r="J187" s="139">
        <f t="shared" si="2"/>
        <v>25.08</v>
      </c>
      <c r="K187" s="120"/>
    </row>
    <row r="188" spans="1:11" ht="36">
      <c r="A188" s="119"/>
      <c r="B188" s="133">
        <v>2</v>
      </c>
      <c r="C188" s="134" t="s">
        <v>860</v>
      </c>
      <c r="D188" s="135" t="s">
        <v>1121</v>
      </c>
      <c r="E188" s="135" t="s">
        <v>31</v>
      </c>
      <c r="F188" s="158"/>
      <c r="G188" s="159"/>
      <c r="H188" s="136" t="s">
        <v>861</v>
      </c>
      <c r="I188" s="138">
        <v>13.99</v>
      </c>
      <c r="J188" s="139">
        <f t="shared" si="2"/>
        <v>27.98</v>
      </c>
      <c r="K188" s="120"/>
    </row>
    <row r="189" spans="1:11" ht="36">
      <c r="A189" s="119"/>
      <c r="B189" s="133">
        <v>2</v>
      </c>
      <c r="C189" s="134" t="s">
        <v>862</v>
      </c>
      <c r="D189" s="135" t="s">
        <v>1122</v>
      </c>
      <c r="E189" s="135" t="s">
        <v>863</v>
      </c>
      <c r="F189" s="158"/>
      <c r="G189" s="159"/>
      <c r="H189" s="136" t="s">
        <v>864</v>
      </c>
      <c r="I189" s="138">
        <v>13.32</v>
      </c>
      <c r="J189" s="139">
        <f t="shared" si="2"/>
        <v>26.64</v>
      </c>
      <c r="K189" s="120"/>
    </row>
    <row r="190" spans="1:11" ht="36">
      <c r="A190" s="119"/>
      <c r="B190" s="133">
        <v>2</v>
      </c>
      <c r="C190" s="134" t="s">
        <v>862</v>
      </c>
      <c r="D190" s="135" t="s">
        <v>1123</v>
      </c>
      <c r="E190" s="135" t="s">
        <v>865</v>
      </c>
      <c r="F190" s="158"/>
      <c r="G190" s="159"/>
      <c r="H190" s="136" t="s">
        <v>864</v>
      </c>
      <c r="I190" s="138">
        <v>14.82</v>
      </c>
      <c r="J190" s="139">
        <f t="shared" si="2"/>
        <v>29.64</v>
      </c>
      <c r="K190" s="120"/>
    </row>
    <row r="191" spans="1:11" ht="36">
      <c r="A191" s="119"/>
      <c r="B191" s="133">
        <v>2</v>
      </c>
      <c r="C191" s="134" t="s">
        <v>862</v>
      </c>
      <c r="D191" s="135" t="s">
        <v>1124</v>
      </c>
      <c r="E191" s="135" t="s">
        <v>866</v>
      </c>
      <c r="F191" s="158"/>
      <c r="G191" s="159"/>
      <c r="H191" s="136" t="s">
        <v>864</v>
      </c>
      <c r="I191" s="138">
        <v>14</v>
      </c>
      <c r="J191" s="139">
        <f t="shared" si="2"/>
        <v>28</v>
      </c>
      <c r="K191" s="120"/>
    </row>
    <row r="192" spans="1:11" ht="36">
      <c r="A192" s="119"/>
      <c r="B192" s="133">
        <v>2</v>
      </c>
      <c r="C192" s="134" t="s">
        <v>862</v>
      </c>
      <c r="D192" s="135" t="s">
        <v>1125</v>
      </c>
      <c r="E192" s="135" t="s">
        <v>867</v>
      </c>
      <c r="F192" s="158"/>
      <c r="G192" s="159"/>
      <c r="H192" s="136" t="s">
        <v>864</v>
      </c>
      <c r="I192" s="138">
        <v>14</v>
      </c>
      <c r="J192" s="139">
        <f t="shared" si="2"/>
        <v>28</v>
      </c>
      <c r="K192" s="120"/>
    </row>
    <row r="193" spans="1:11" ht="36">
      <c r="A193" s="119"/>
      <c r="B193" s="133">
        <v>2</v>
      </c>
      <c r="C193" s="134" t="s">
        <v>862</v>
      </c>
      <c r="D193" s="135" t="s">
        <v>1126</v>
      </c>
      <c r="E193" s="135" t="s">
        <v>868</v>
      </c>
      <c r="F193" s="158"/>
      <c r="G193" s="159"/>
      <c r="H193" s="136" t="s">
        <v>864</v>
      </c>
      <c r="I193" s="138">
        <v>15.51</v>
      </c>
      <c r="J193" s="139">
        <f t="shared" si="2"/>
        <v>31.02</v>
      </c>
      <c r="K193" s="120"/>
    </row>
    <row r="194" spans="1:11" ht="36">
      <c r="A194" s="119"/>
      <c r="B194" s="133">
        <v>1</v>
      </c>
      <c r="C194" s="134" t="s">
        <v>862</v>
      </c>
      <c r="D194" s="135" t="s">
        <v>1127</v>
      </c>
      <c r="E194" s="135" t="s">
        <v>869</v>
      </c>
      <c r="F194" s="158"/>
      <c r="G194" s="159"/>
      <c r="H194" s="136" t="s">
        <v>864</v>
      </c>
      <c r="I194" s="138">
        <v>16.82</v>
      </c>
      <c r="J194" s="139">
        <f t="shared" si="2"/>
        <v>16.82</v>
      </c>
      <c r="K194" s="120"/>
    </row>
    <row r="195" spans="1:11" ht="24">
      <c r="A195" s="119"/>
      <c r="B195" s="133">
        <v>2</v>
      </c>
      <c r="C195" s="134" t="s">
        <v>870</v>
      </c>
      <c r="D195" s="135" t="s">
        <v>1128</v>
      </c>
      <c r="E195" s="135" t="s">
        <v>31</v>
      </c>
      <c r="F195" s="158" t="s">
        <v>679</v>
      </c>
      <c r="G195" s="159"/>
      <c r="H195" s="136" t="s">
        <v>871</v>
      </c>
      <c r="I195" s="138">
        <v>5.28</v>
      </c>
      <c r="J195" s="139">
        <f t="shared" si="2"/>
        <v>10.56</v>
      </c>
      <c r="K195" s="120"/>
    </row>
    <row r="196" spans="1:11" ht="24">
      <c r="A196" s="119"/>
      <c r="B196" s="133">
        <v>2</v>
      </c>
      <c r="C196" s="134" t="s">
        <v>870</v>
      </c>
      <c r="D196" s="135" t="s">
        <v>1129</v>
      </c>
      <c r="E196" s="135" t="s">
        <v>31</v>
      </c>
      <c r="F196" s="158" t="s">
        <v>872</v>
      </c>
      <c r="G196" s="159"/>
      <c r="H196" s="136" t="s">
        <v>871</v>
      </c>
      <c r="I196" s="138">
        <v>5.28</v>
      </c>
      <c r="J196" s="139">
        <f t="shared" si="2"/>
        <v>10.56</v>
      </c>
      <c r="K196" s="120"/>
    </row>
    <row r="197" spans="1:11" ht="24">
      <c r="A197" s="119"/>
      <c r="B197" s="133">
        <v>1</v>
      </c>
      <c r="C197" s="134" t="s">
        <v>873</v>
      </c>
      <c r="D197" s="135" t="s">
        <v>1130</v>
      </c>
      <c r="E197" s="135" t="s">
        <v>279</v>
      </c>
      <c r="F197" s="158"/>
      <c r="G197" s="159"/>
      <c r="H197" s="136" t="s">
        <v>874</v>
      </c>
      <c r="I197" s="138">
        <v>3.31</v>
      </c>
      <c r="J197" s="139">
        <f t="shared" si="2"/>
        <v>3.31</v>
      </c>
      <c r="K197" s="120"/>
    </row>
    <row r="198" spans="1:11" ht="24">
      <c r="A198" s="119"/>
      <c r="B198" s="133">
        <v>1</v>
      </c>
      <c r="C198" s="134" t="s">
        <v>875</v>
      </c>
      <c r="D198" s="135" t="s">
        <v>1131</v>
      </c>
      <c r="E198" s="135" t="s">
        <v>279</v>
      </c>
      <c r="F198" s="158"/>
      <c r="G198" s="159"/>
      <c r="H198" s="136" t="s">
        <v>876</v>
      </c>
      <c r="I198" s="138">
        <v>3.35</v>
      </c>
      <c r="J198" s="139">
        <f t="shared" si="2"/>
        <v>3.35</v>
      </c>
      <c r="K198" s="120"/>
    </row>
    <row r="199" spans="1:11" ht="24">
      <c r="A199" s="119"/>
      <c r="B199" s="133">
        <v>1</v>
      </c>
      <c r="C199" s="134" t="s">
        <v>877</v>
      </c>
      <c r="D199" s="135" t="s">
        <v>1132</v>
      </c>
      <c r="E199" s="135" t="s">
        <v>279</v>
      </c>
      <c r="F199" s="158"/>
      <c r="G199" s="159"/>
      <c r="H199" s="136" t="s">
        <v>878</v>
      </c>
      <c r="I199" s="138">
        <v>3.95</v>
      </c>
      <c r="J199" s="139">
        <f t="shared" si="2"/>
        <v>3.95</v>
      </c>
      <c r="K199" s="120"/>
    </row>
    <row r="200" spans="1:11" ht="24">
      <c r="A200" s="119"/>
      <c r="B200" s="133">
        <v>10</v>
      </c>
      <c r="C200" s="134" t="s">
        <v>879</v>
      </c>
      <c r="D200" s="135" t="s">
        <v>1133</v>
      </c>
      <c r="E200" s="135" t="s">
        <v>112</v>
      </c>
      <c r="F200" s="158"/>
      <c r="G200" s="159"/>
      <c r="H200" s="136" t="s">
        <v>880</v>
      </c>
      <c r="I200" s="138">
        <v>6.32</v>
      </c>
      <c r="J200" s="139">
        <f t="shared" si="2"/>
        <v>63.2</v>
      </c>
      <c r="K200" s="120"/>
    </row>
    <row r="201" spans="1:11" ht="24">
      <c r="A201" s="119"/>
      <c r="B201" s="133">
        <v>5</v>
      </c>
      <c r="C201" s="134" t="s">
        <v>879</v>
      </c>
      <c r="D201" s="135" t="s">
        <v>1134</v>
      </c>
      <c r="E201" s="135" t="s">
        <v>216</v>
      </c>
      <c r="F201" s="158"/>
      <c r="G201" s="159"/>
      <c r="H201" s="136" t="s">
        <v>880</v>
      </c>
      <c r="I201" s="138">
        <v>6.32</v>
      </c>
      <c r="J201" s="139">
        <f t="shared" si="2"/>
        <v>31.6</v>
      </c>
      <c r="K201" s="120"/>
    </row>
    <row r="202" spans="1:11" ht="24">
      <c r="A202" s="119"/>
      <c r="B202" s="133">
        <v>2</v>
      </c>
      <c r="C202" s="134" t="s">
        <v>879</v>
      </c>
      <c r="D202" s="135" t="s">
        <v>1135</v>
      </c>
      <c r="E202" s="135" t="s">
        <v>218</v>
      </c>
      <c r="F202" s="158"/>
      <c r="G202" s="159"/>
      <c r="H202" s="136" t="s">
        <v>880</v>
      </c>
      <c r="I202" s="138">
        <v>6.32</v>
      </c>
      <c r="J202" s="139">
        <f t="shared" si="2"/>
        <v>12.64</v>
      </c>
      <c r="K202" s="120"/>
    </row>
    <row r="203" spans="1:11" ht="24">
      <c r="A203" s="119"/>
      <c r="B203" s="133">
        <v>2</v>
      </c>
      <c r="C203" s="134" t="s">
        <v>879</v>
      </c>
      <c r="D203" s="135" t="s">
        <v>1136</v>
      </c>
      <c r="E203" s="135" t="s">
        <v>219</v>
      </c>
      <c r="F203" s="158"/>
      <c r="G203" s="159"/>
      <c r="H203" s="136" t="s">
        <v>880</v>
      </c>
      <c r="I203" s="138">
        <v>6.32</v>
      </c>
      <c r="J203" s="139">
        <f t="shared" si="2"/>
        <v>12.64</v>
      </c>
      <c r="K203" s="120"/>
    </row>
    <row r="204" spans="1:11" ht="24">
      <c r="A204" s="119"/>
      <c r="B204" s="133">
        <v>2</v>
      </c>
      <c r="C204" s="134" t="s">
        <v>879</v>
      </c>
      <c r="D204" s="135" t="s">
        <v>1137</v>
      </c>
      <c r="E204" s="135" t="s">
        <v>272</v>
      </c>
      <c r="F204" s="158"/>
      <c r="G204" s="159"/>
      <c r="H204" s="136" t="s">
        <v>880</v>
      </c>
      <c r="I204" s="138">
        <v>6.32</v>
      </c>
      <c r="J204" s="139">
        <f t="shared" si="2"/>
        <v>12.64</v>
      </c>
      <c r="K204" s="120"/>
    </row>
    <row r="205" spans="1:11" ht="24">
      <c r="A205" s="119"/>
      <c r="B205" s="133">
        <v>2</v>
      </c>
      <c r="C205" s="134" t="s">
        <v>879</v>
      </c>
      <c r="D205" s="135" t="s">
        <v>1138</v>
      </c>
      <c r="E205" s="135" t="s">
        <v>275</v>
      </c>
      <c r="F205" s="158"/>
      <c r="G205" s="159"/>
      <c r="H205" s="136" t="s">
        <v>880</v>
      </c>
      <c r="I205" s="138">
        <v>6.32</v>
      </c>
      <c r="J205" s="139">
        <f t="shared" si="2"/>
        <v>12.64</v>
      </c>
      <c r="K205" s="120"/>
    </row>
    <row r="206" spans="1:11" ht="24">
      <c r="A206" s="119"/>
      <c r="B206" s="133">
        <v>10</v>
      </c>
      <c r="C206" s="134" t="s">
        <v>881</v>
      </c>
      <c r="D206" s="135" t="s">
        <v>1139</v>
      </c>
      <c r="E206" s="135" t="s">
        <v>112</v>
      </c>
      <c r="F206" s="158"/>
      <c r="G206" s="159"/>
      <c r="H206" s="136" t="s">
        <v>882</v>
      </c>
      <c r="I206" s="138">
        <v>5.57</v>
      </c>
      <c r="J206" s="139">
        <f t="shared" si="2"/>
        <v>55.7</v>
      </c>
      <c r="K206" s="120"/>
    </row>
    <row r="207" spans="1:11" ht="36">
      <c r="A207" s="119"/>
      <c r="B207" s="133">
        <v>10</v>
      </c>
      <c r="C207" s="134" t="s">
        <v>883</v>
      </c>
      <c r="D207" s="135" t="s">
        <v>1140</v>
      </c>
      <c r="E207" s="135" t="s">
        <v>743</v>
      </c>
      <c r="F207" s="158"/>
      <c r="G207" s="159"/>
      <c r="H207" s="136" t="s">
        <v>884</v>
      </c>
      <c r="I207" s="138">
        <v>10.74</v>
      </c>
      <c r="J207" s="139">
        <f t="shared" si="2"/>
        <v>107.4</v>
      </c>
      <c r="K207" s="120"/>
    </row>
    <row r="208" spans="1:11" ht="36">
      <c r="A208" s="119"/>
      <c r="B208" s="133">
        <v>10</v>
      </c>
      <c r="C208" s="134" t="s">
        <v>885</v>
      </c>
      <c r="D208" s="135" t="s">
        <v>1141</v>
      </c>
      <c r="E208" s="135" t="s">
        <v>743</v>
      </c>
      <c r="F208" s="158"/>
      <c r="G208" s="159"/>
      <c r="H208" s="136" t="s">
        <v>886</v>
      </c>
      <c r="I208" s="138">
        <v>9.0299999999999994</v>
      </c>
      <c r="J208" s="139">
        <f t="shared" si="2"/>
        <v>90.3</v>
      </c>
      <c r="K208" s="120"/>
    </row>
    <row r="209" spans="1:11" ht="24">
      <c r="A209" s="119"/>
      <c r="B209" s="133">
        <v>1</v>
      </c>
      <c r="C209" s="134" t="s">
        <v>887</v>
      </c>
      <c r="D209" s="135" t="s">
        <v>1142</v>
      </c>
      <c r="E209" s="135" t="s">
        <v>279</v>
      </c>
      <c r="F209" s="158"/>
      <c r="G209" s="159"/>
      <c r="H209" s="136" t="s">
        <v>888</v>
      </c>
      <c r="I209" s="138">
        <v>1.0900000000000001</v>
      </c>
      <c r="J209" s="139">
        <f t="shared" si="2"/>
        <v>1.0900000000000001</v>
      </c>
      <c r="K209" s="120"/>
    </row>
    <row r="210" spans="1:11" ht="24">
      <c r="A210" s="119"/>
      <c r="B210" s="133">
        <v>1</v>
      </c>
      <c r="C210" s="134" t="s">
        <v>887</v>
      </c>
      <c r="D210" s="135" t="s">
        <v>1143</v>
      </c>
      <c r="E210" s="135" t="s">
        <v>589</v>
      </c>
      <c r="F210" s="158"/>
      <c r="G210" s="159"/>
      <c r="H210" s="136" t="s">
        <v>888</v>
      </c>
      <c r="I210" s="138">
        <v>1.0900000000000001</v>
      </c>
      <c r="J210" s="139">
        <f t="shared" si="2"/>
        <v>1.0900000000000001</v>
      </c>
      <c r="K210" s="120"/>
    </row>
    <row r="211" spans="1:11" ht="24">
      <c r="A211" s="119"/>
      <c r="B211" s="133">
        <v>1</v>
      </c>
      <c r="C211" s="134" t="s">
        <v>887</v>
      </c>
      <c r="D211" s="135" t="s">
        <v>1144</v>
      </c>
      <c r="E211" s="135" t="s">
        <v>115</v>
      </c>
      <c r="F211" s="158"/>
      <c r="G211" s="159"/>
      <c r="H211" s="136" t="s">
        <v>888</v>
      </c>
      <c r="I211" s="138">
        <v>1.0900000000000001</v>
      </c>
      <c r="J211" s="139">
        <f t="shared" si="2"/>
        <v>1.0900000000000001</v>
      </c>
      <c r="K211" s="120"/>
    </row>
    <row r="212" spans="1:11" ht="24">
      <c r="A212" s="119"/>
      <c r="B212" s="133">
        <v>1</v>
      </c>
      <c r="C212" s="134" t="s">
        <v>887</v>
      </c>
      <c r="D212" s="135" t="s">
        <v>1145</v>
      </c>
      <c r="E212" s="135" t="s">
        <v>679</v>
      </c>
      <c r="F212" s="158"/>
      <c r="G212" s="159"/>
      <c r="H212" s="136" t="s">
        <v>888</v>
      </c>
      <c r="I212" s="138">
        <v>1.0900000000000001</v>
      </c>
      <c r="J212" s="139">
        <f t="shared" si="2"/>
        <v>1.0900000000000001</v>
      </c>
      <c r="K212" s="120"/>
    </row>
    <row r="213" spans="1:11" ht="24">
      <c r="A213" s="119"/>
      <c r="B213" s="133">
        <v>1</v>
      </c>
      <c r="C213" s="134" t="s">
        <v>887</v>
      </c>
      <c r="D213" s="135" t="s">
        <v>1146</v>
      </c>
      <c r="E213" s="135" t="s">
        <v>490</v>
      </c>
      <c r="F213" s="158"/>
      <c r="G213" s="159"/>
      <c r="H213" s="136" t="s">
        <v>888</v>
      </c>
      <c r="I213" s="138">
        <v>1.0900000000000001</v>
      </c>
      <c r="J213" s="139">
        <f t="shared" si="2"/>
        <v>1.0900000000000001</v>
      </c>
      <c r="K213" s="120"/>
    </row>
    <row r="214" spans="1:11" ht="24">
      <c r="A214" s="119"/>
      <c r="B214" s="133">
        <v>1</v>
      </c>
      <c r="C214" s="134" t="s">
        <v>887</v>
      </c>
      <c r="D214" s="135" t="s">
        <v>1147</v>
      </c>
      <c r="E214" s="135" t="s">
        <v>798</v>
      </c>
      <c r="F214" s="158"/>
      <c r="G214" s="159"/>
      <c r="H214" s="136" t="s">
        <v>888</v>
      </c>
      <c r="I214" s="138">
        <v>1.0900000000000001</v>
      </c>
      <c r="J214" s="139">
        <f t="shared" si="2"/>
        <v>1.0900000000000001</v>
      </c>
      <c r="K214" s="120"/>
    </row>
    <row r="215" spans="1:11" ht="24">
      <c r="A215" s="119"/>
      <c r="B215" s="133">
        <v>1</v>
      </c>
      <c r="C215" s="134" t="s">
        <v>887</v>
      </c>
      <c r="D215" s="135" t="s">
        <v>1148</v>
      </c>
      <c r="E215" s="135" t="s">
        <v>799</v>
      </c>
      <c r="F215" s="158"/>
      <c r="G215" s="159"/>
      <c r="H215" s="136" t="s">
        <v>888</v>
      </c>
      <c r="I215" s="138">
        <v>1.0900000000000001</v>
      </c>
      <c r="J215" s="139">
        <f t="shared" ref="J215:J217" si="3">I215*B215</f>
        <v>1.0900000000000001</v>
      </c>
      <c r="K215" s="120"/>
    </row>
    <row r="216" spans="1:11" ht="24">
      <c r="A216" s="119"/>
      <c r="B216" s="133">
        <v>1</v>
      </c>
      <c r="C216" s="134" t="s">
        <v>887</v>
      </c>
      <c r="D216" s="135" t="s">
        <v>1149</v>
      </c>
      <c r="E216" s="135" t="s">
        <v>872</v>
      </c>
      <c r="F216" s="158"/>
      <c r="G216" s="159"/>
      <c r="H216" s="136" t="s">
        <v>888</v>
      </c>
      <c r="I216" s="138">
        <v>1.0900000000000001</v>
      </c>
      <c r="J216" s="139">
        <f t="shared" si="3"/>
        <v>1.0900000000000001</v>
      </c>
      <c r="K216" s="120"/>
    </row>
    <row r="217" spans="1:11" ht="24">
      <c r="A217" s="119"/>
      <c r="B217" s="114">
        <v>1</v>
      </c>
      <c r="C217" s="10" t="s">
        <v>887</v>
      </c>
      <c r="D217" s="123" t="s">
        <v>1150</v>
      </c>
      <c r="E217" s="123" t="s">
        <v>801</v>
      </c>
      <c r="F217" s="170"/>
      <c r="G217" s="171"/>
      <c r="H217" s="11" t="s">
        <v>888</v>
      </c>
      <c r="I217" s="12">
        <v>1.0900000000000001</v>
      </c>
      <c r="J217" s="115">
        <f t="shared" si="3"/>
        <v>1.0900000000000001</v>
      </c>
      <c r="K217" s="120"/>
    </row>
    <row r="218" spans="1:11">
      <c r="A218" s="119"/>
      <c r="B218" s="137"/>
      <c r="C218" s="137"/>
      <c r="D218" s="137"/>
      <c r="E218" s="137"/>
      <c r="F218" s="137"/>
      <c r="G218" s="137"/>
      <c r="H218" s="137"/>
      <c r="I218" s="140" t="s">
        <v>261</v>
      </c>
      <c r="J218" s="141">
        <f>SUM(J22:J217)</f>
        <v>4889.7700000000013</v>
      </c>
      <c r="K218" s="120"/>
    </row>
    <row r="219" spans="1:11">
      <c r="A219" s="119"/>
      <c r="B219" s="137"/>
      <c r="C219" s="137"/>
      <c r="D219" s="137"/>
      <c r="E219" s="137"/>
      <c r="F219" s="137"/>
      <c r="G219" s="137"/>
      <c r="H219" s="137"/>
      <c r="I219" s="140" t="s">
        <v>949</v>
      </c>
      <c r="J219" s="141">
        <f>-J218*40%</f>
        <v>-1955.9080000000006</v>
      </c>
      <c r="K219" s="120"/>
    </row>
    <row r="220" spans="1:11" outlineLevel="1">
      <c r="A220" s="119"/>
      <c r="B220" s="137"/>
      <c r="C220" s="137"/>
      <c r="D220" s="137"/>
      <c r="E220" s="137"/>
      <c r="F220" s="137"/>
      <c r="G220" s="137"/>
      <c r="H220" s="137"/>
      <c r="I220" s="140" t="s">
        <v>950</v>
      </c>
      <c r="J220" s="141">
        <v>0</v>
      </c>
      <c r="K220" s="120"/>
    </row>
    <row r="221" spans="1:11">
      <c r="A221" s="119"/>
      <c r="B221" s="137"/>
      <c r="C221" s="137"/>
      <c r="D221" s="137"/>
      <c r="E221" s="137"/>
      <c r="F221" s="137"/>
      <c r="G221" s="137"/>
      <c r="H221" s="137"/>
      <c r="I221" s="140" t="s">
        <v>263</v>
      </c>
      <c r="J221" s="143">
        <f>SUM(J218:J220)</f>
        <v>2933.862000000001</v>
      </c>
      <c r="K221" s="120"/>
    </row>
    <row r="222" spans="1:11" hidden="1">
      <c r="A222" s="119"/>
      <c r="B222" s="137"/>
      <c r="C222" s="137"/>
      <c r="D222" s="137"/>
      <c r="E222" s="137"/>
      <c r="F222" s="137"/>
      <c r="G222" s="137"/>
      <c r="H222" s="137"/>
      <c r="I222" s="140" t="s">
        <v>1156</v>
      </c>
      <c r="J222" s="143">
        <f>1496.13-I227</f>
        <v>0</v>
      </c>
      <c r="K222" s="120"/>
    </row>
    <row r="223" spans="1:11" hidden="1">
      <c r="A223" s="119"/>
      <c r="B223" s="137"/>
      <c r="C223" s="137"/>
      <c r="D223" s="137"/>
      <c r="E223" s="137"/>
      <c r="F223" s="137"/>
      <c r="G223" s="137"/>
      <c r="H223" s="137"/>
      <c r="I223" s="140" t="s">
        <v>1155</v>
      </c>
      <c r="J223" s="143">
        <f>SUM(J221:J222)</f>
        <v>2933.862000000001</v>
      </c>
      <c r="K223" s="120"/>
    </row>
    <row r="224" spans="1:11">
      <c r="A224" s="6"/>
      <c r="B224" s="7"/>
      <c r="C224" s="7"/>
      <c r="D224" s="7"/>
      <c r="E224" s="7"/>
      <c r="F224" s="7"/>
      <c r="G224" s="7"/>
      <c r="H224" s="7" t="s">
        <v>1151</v>
      </c>
      <c r="I224" s="7"/>
      <c r="J224" s="7"/>
      <c r="K224" s="8"/>
    </row>
    <row r="226" spans="8:9">
      <c r="H226" s="1" t="s">
        <v>1152</v>
      </c>
      <c r="I226" s="153">
        <v>4420.59</v>
      </c>
    </row>
    <row r="227" spans="8:9">
      <c r="H227" s="154" t="s">
        <v>1158</v>
      </c>
      <c r="I227" s="155">
        <v>1496.13</v>
      </c>
    </row>
    <row r="228" spans="8:9">
      <c r="H228" s="156" t="s">
        <v>1153</v>
      </c>
      <c r="I228" s="153">
        <v>-1486.73</v>
      </c>
    </row>
    <row r="230" spans="8:9">
      <c r="H230" s="2" t="s">
        <v>1157</v>
      </c>
      <c r="I230" s="153">
        <f>SUM(I227:I229)</f>
        <v>9.4000000000000909</v>
      </c>
    </row>
    <row r="232" spans="8:9">
      <c r="H232" s="1" t="s">
        <v>945</v>
      </c>
      <c r="I232" s="100">
        <f>'Tax Invoice'!E14</f>
        <v>21.71</v>
      </c>
    </row>
    <row r="233" spans="8:9">
      <c r="H233" s="1" t="s">
        <v>711</v>
      </c>
      <c r="I233" s="100">
        <f>'Tax Invoice'!M11</f>
        <v>35.79</v>
      </c>
    </row>
    <row r="234" spans="8:9">
      <c r="H234" s="1" t="s">
        <v>946</v>
      </c>
      <c r="I234" s="100">
        <f>I236/I233</f>
        <v>2966.1052444817001</v>
      </c>
    </row>
    <row r="235" spans="8:9">
      <c r="H235" s="1" t="s">
        <v>947</v>
      </c>
      <c r="I235" s="100">
        <f>I237/I233</f>
        <v>1779.6631466890199</v>
      </c>
    </row>
    <row r="236" spans="8:9">
      <c r="H236" s="1" t="s">
        <v>712</v>
      </c>
      <c r="I236" s="100">
        <f>J218*I232</f>
        <v>106156.90670000004</v>
      </c>
    </row>
    <row r="237" spans="8:9">
      <c r="H237" s="1" t="s">
        <v>713</v>
      </c>
      <c r="I237" s="100">
        <f>J221*I232</f>
        <v>63694.144020000022</v>
      </c>
    </row>
  </sheetData>
  <mergeCells count="200">
    <mergeCell ref="F213:G213"/>
    <mergeCell ref="F214:G214"/>
    <mergeCell ref="F215:G215"/>
    <mergeCell ref="F216:G216"/>
    <mergeCell ref="F217:G217"/>
    <mergeCell ref="F208:G208"/>
    <mergeCell ref="F209:G209"/>
    <mergeCell ref="F210:G210"/>
    <mergeCell ref="F211:G211"/>
    <mergeCell ref="F212:G212"/>
    <mergeCell ref="F203:G203"/>
    <mergeCell ref="F204:G204"/>
    <mergeCell ref="F205:G205"/>
    <mergeCell ref="F206:G206"/>
    <mergeCell ref="F207:G207"/>
    <mergeCell ref="F198:G198"/>
    <mergeCell ref="F199:G199"/>
    <mergeCell ref="F200:G200"/>
    <mergeCell ref="F201:G201"/>
    <mergeCell ref="F202:G202"/>
    <mergeCell ref="F193:G193"/>
    <mergeCell ref="F194:G194"/>
    <mergeCell ref="F195:G195"/>
    <mergeCell ref="F196:G196"/>
    <mergeCell ref="F197:G197"/>
    <mergeCell ref="F188:G188"/>
    <mergeCell ref="F189:G189"/>
    <mergeCell ref="F190:G190"/>
    <mergeCell ref="F191:G191"/>
    <mergeCell ref="F192:G192"/>
    <mergeCell ref="F183:G183"/>
    <mergeCell ref="F184:G184"/>
    <mergeCell ref="F185:G185"/>
    <mergeCell ref="F186:G186"/>
    <mergeCell ref="F187:G187"/>
    <mergeCell ref="F178:G178"/>
    <mergeCell ref="F179:G179"/>
    <mergeCell ref="F180:G180"/>
    <mergeCell ref="F181:G181"/>
    <mergeCell ref="F182:G182"/>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1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2003</v>
      </c>
      <c r="O1" t="s">
        <v>149</v>
      </c>
      <c r="T1" t="s">
        <v>261</v>
      </c>
      <c r="U1">
        <v>4911.7700000000013</v>
      </c>
    </row>
    <row r="2" spans="1:21" ht="15.75">
      <c r="A2" s="119"/>
      <c r="B2" s="129" t="s">
        <v>139</v>
      </c>
      <c r="C2" s="125"/>
      <c r="D2" s="125"/>
      <c r="E2" s="125"/>
      <c r="F2" s="125"/>
      <c r="G2" s="125"/>
      <c r="H2" s="125"/>
      <c r="I2" s="130" t="s">
        <v>145</v>
      </c>
      <c r="J2" s="120"/>
      <c r="T2" t="s">
        <v>190</v>
      </c>
      <c r="U2">
        <v>491.18</v>
      </c>
    </row>
    <row r="3" spans="1:21">
      <c r="A3" s="119"/>
      <c r="B3" s="126" t="s">
        <v>140</v>
      </c>
      <c r="C3" s="125"/>
      <c r="D3" s="125"/>
      <c r="E3" s="125"/>
      <c r="F3" s="125"/>
      <c r="G3" s="125"/>
      <c r="H3" s="125"/>
      <c r="I3" s="125"/>
      <c r="J3" s="120"/>
      <c r="T3" t="s">
        <v>191</v>
      </c>
    </row>
    <row r="4" spans="1:21">
      <c r="A4" s="119"/>
      <c r="B4" s="126" t="s">
        <v>141</v>
      </c>
      <c r="C4" s="125"/>
      <c r="D4" s="125"/>
      <c r="E4" s="125"/>
      <c r="F4" s="125"/>
      <c r="G4" s="125"/>
      <c r="H4" s="125"/>
      <c r="I4" s="125"/>
      <c r="J4" s="120"/>
      <c r="T4" t="s">
        <v>263</v>
      </c>
      <c r="U4">
        <v>5402.9500000000016</v>
      </c>
    </row>
    <row r="5" spans="1:21">
      <c r="A5" s="119"/>
      <c r="B5" s="126" t="s">
        <v>142</v>
      </c>
      <c r="C5" s="125"/>
      <c r="D5" s="125"/>
      <c r="E5" s="125"/>
      <c r="F5" s="125"/>
      <c r="G5" s="125"/>
      <c r="H5" s="125"/>
      <c r="I5" s="125"/>
      <c r="J5" s="120"/>
      <c r="S5" t="s">
        <v>939</v>
      </c>
    </row>
    <row r="6" spans="1:21">
      <c r="A6" s="119"/>
      <c r="B6" s="126" t="s">
        <v>143</v>
      </c>
      <c r="C6" s="125"/>
      <c r="D6" s="125"/>
      <c r="E6" s="125"/>
      <c r="F6" s="125"/>
      <c r="G6" s="125"/>
      <c r="H6" s="125"/>
      <c r="I6" s="125"/>
      <c r="J6" s="120"/>
    </row>
    <row r="7" spans="1:21">
      <c r="A7" s="119"/>
      <c r="B7" s="126" t="s">
        <v>144</v>
      </c>
      <c r="C7" s="125"/>
      <c r="D7" s="125"/>
      <c r="E7" s="125"/>
      <c r="F7" s="125"/>
      <c r="G7" s="125"/>
      <c r="H7" s="125"/>
      <c r="I7" s="125"/>
      <c r="J7" s="120"/>
    </row>
    <row r="8" spans="1:21">
      <c r="A8" s="119"/>
      <c r="B8" s="125"/>
      <c r="C8" s="125"/>
      <c r="D8" s="125"/>
      <c r="E8" s="125"/>
      <c r="F8" s="125"/>
      <c r="G8" s="125"/>
      <c r="H8" s="125"/>
      <c r="I8" s="125"/>
      <c r="J8" s="120"/>
    </row>
    <row r="9" spans="1:21">
      <c r="A9" s="119"/>
      <c r="B9" s="110" t="s">
        <v>5</v>
      </c>
      <c r="C9" s="111"/>
      <c r="D9" s="111"/>
      <c r="E9" s="112"/>
      <c r="F9" s="107"/>
      <c r="G9" s="108" t="s">
        <v>12</v>
      </c>
      <c r="H9" s="125"/>
      <c r="I9" s="108" t="s">
        <v>201</v>
      </c>
      <c r="J9" s="120"/>
    </row>
    <row r="10" spans="1:21">
      <c r="A10" s="119"/>
      <c r="B10" s="119" t="s">
        <v>715</v>
      </c>
      <c r="C10" s="125"/>
      <c r="D10" s="125"/>
      <c r="E10" s="120"/>
      <c r="F10" s="121"/>
      <c r="G10" s="121" t="s">
        <v>720</v>
      </c>
      <c r="H10" s="125"/>
      <c r="I10" s="160"/>
      <c r="J10" s="120"/>
    </row>
    <row r="11" spans="1:21">
      <c r="A11" s="119"/>
      <c r="B11" s="119" t="s">
        <v>716</v>
      </c>
      <c r="C11" s="125"/>
      <c r="D11" s="125"/>
      <c r="E11" s="120"/>
      <c r="F11" s="121"/>
      <c r="G11" s="121" t="s">
        <v>721</v>
      </c>
      <c r="H11" s="125"/>
      <c r="I11" s="161"/>
      <c r="J11" s="120"/>
    </row>
    <row r="12" spans="1:21">
      <c r="A12" s="119"/>
      <c r="B12" s="119" t="s">
        <v>717</v>
      </c>
      <c r="C12" s="125"/>
      <c r="D12" s="125"/>
      <c r="E12" s="120"/>
      <c r="F12" s="121"/>
      <c r="G12" s="121" t="s">
        <v>722</v>
      </c>
      <c r="H12" s="125"/>
      <c r="I12" s="125"/>
      <c r="J12" s="120"/>
    </row>
    <row r="13" spans="1:21">
      <c r="A13" s="119"/>
      <c r="B13" s="119" t="s">
        <v>718</v>
      </c>
      <c r="C13" s="125"/>
      <c r="D13" s="125"/>
      <c r="E13" s="120"/>
      <c r="F13" s="121"/>
      <c r="G13" s="121" t="s">
        <v>723</v>
      </c>
      <c r="H13" s="125"/>
      <c r="I13" s="108" t="s">
        <v>16</v>
      </c>
      <c r="J13" s="120"/>
    </row>
    <row r="14" spans="1:21">
      <c r="A14" s="119"/>
      <c r="B14" s="119" t="s">
        <v>719</v>
      </c>
      <c r="C14" s="125"/>
      <c r="D14" s="125"/>
      <c r="E14" s="120"/>
      <c r="F14" s="121"/>
      <c r="G14" s="121" t="s">
        <v>719</v>
      </c>
      <c r="H14" s="125"/>
      <c r="I14" s="162">
        <v>45334</v>
      </c>
      <c r="J14" s="120"/>
    </row>
    <row r="15" spans="1:21">
      <c r="A15" s="119"/>
      <c r="B15" s="6" t="s">
        <v>11</v>
      </c>
      <c r="C15" s="7"/>
      <c r="D15" s="7"/>
      <c r="E15" s="8"/>
      <c r="F15" s="121"/>
      <c r="G15" s="9" t="s">
        <v>11</v>
      </c>
      <c r="H15" s="125"/>
      <c r="I15" s="163"/>
      <c r="J15" s="120"/>
    </row>
    <row r="16" spans="1:21">
      <c r="A16" s="119"/>
      <c r="B16" s="125"/>
      <c r="C16" s="125"/>
      <c r="D16" s="125"/>
      <c r="E16" s="125"/>
      <c r="F16" s="125"/>
      <c r="G16" s="125"/>
      <c r="H16" s="128" t="s">
        <v>147</v>
      </c>
      <c r="I16" s="142">
        <v>41687</v>
      </c>
      <c r="J16" s="120"/>
    </row>
    <row r="17" spans="1:16">
      <c r="A17" s="119"/>
      <c r="B17" s="125" t="s">
        <v>724</v>
      </c>
      <c r="C17" s="125"/>
      <c r="D17" s="125"/>
      <c r="E17" s="125"/>
      <c r="F17" s="125"/>
      <c r="G17" s="125"/>
      <c r="H17" s="128" t="s">
        <v>148</v>
      </c>
      <c r="I17" s="142"/>
      <c r="J17" s="120"/>
    </row>
    <row r="18" spans="1:16" ht="18">
      <c r="A18" s="119"/>
      <c r="B18" s="125" t="s">
        <v>725</v>
      </c>
      <c r="C18" s="125"/>
      <c r="D18" s="125"/>
      <c r="E18" s="125"/>
      <c r="F18" s="125"/>
      <c r="G18" s="125"/>
      <c r="H18" s="127" t="s">
        <v>264</v>
      </c>
      <c r="I18" s="113" t="s">
        <v>173</v>
      </c>
      <c r="J18" s="120"/>
    </row>
    <row r="19" spans="1:16">
      <c r="A19" s="119"/>
      <c r="B19" s="125"/>
      <c r="C19" s="125"/>
      <c r="D19" s="125"/>
      <c r="E19" s="125"/>
      <c r="F19" s="125"/>
      <c r="G19" s="125"/>
      <c r="H19" s="125"/>
      <c r="I19" s="125"/>
      <c r="J19" s="120"/>
      <c r="P19">
        <v>45334</v>
      </c>
    </row>
    <row r="20" spans="1:16">
      <c r="A20" s="119"/>
      <c r="B20" s="109" t="s">
        <v>204</v>
      </c>
      <c r="C20" s="109" t="s">
        <v>205</v>
      </c>
      <c r="D20" s="122" t="s">
        <v>206</v>
      </c>
      <c r="E20" s="164" t="s">
        <v>207</v>
      </c>
      <c r="F20" s="165"/>
      <c r="G20" s="109" t="s">
        <v>174</v>
      </c>
      <c r="H20" s="109" t="s">
        <v>208</v>
      </c>
      <c r="I20" s="109" t="s">
        <v>26</v>
      </c>
      <c r="J20" s="120"/>
    </row>
    <row r="21" spans="1:16">
      <c r="A21" s="119"/>
      <c r="B21" s="131"/>
      <c r="C21" s="131"/>
      <c r="D21" s="132"/>
      <c r="E21" s="166"/>
      <c r="F21" s="167"/>
      <c r="G21" s="131" t="s">
        <v>146</v>
      </c>
      <c r="H21" s="131"/>
      <c r="I21" s="131"/>
      <c r="J21" s="120"/>
    </row>
    <row r="22" spans="1:16" ht="108">
      <c r="A22" s="119"/>
      <c r="B22" s="133">
        <v>20</v>
      </c>
      <c r="C22" s="134" t="s">
        <v>109</v>
      </c>
      <c r="D22" s="135" t="s">
        <v>30</v>
      </c>
      <c r="E22" s="158"/>
      <c r="F22" s="159"/>
      <c r="G22" s="136" t="s">
        <v>726</v>
      </c>
      <c r="H22" s="138">
        <v>0.27</v>
      </c>
      <c r="I22" s="139">
        <f t="shared" ref="I22:I53" si="0">H22*B22</f>
        <v>5.4</v>
      </c>
      <c r="J22" s="120"/>
    </row>
    <row r="23" spans="1:16" ht="108">
      <c r="A23" s="119"/>
      <c r="B23" s="133">
        <v>20</v>
      </c>
      <c r="C23" s="134" t="s">
        <v>109</v>
      </c>
      <c r="D23" s="135" t="s">
        <v>31</v>
      </c>
      <c r="E23" s="158"/>
      <c r="F23" s="159"/>
      <c r="G23" s="136" t="s">
        <v>726</v>
      </c>
      <c r="H23" s="138">
        <v>0.27</v>
      </c>
      <c r="I23" s="139">
        <f t="shared" si="0"/>
        <v>5.4</v>
      </c>
      <c r="J23" s="120"/>
    </row>
    <row r="24" spans="1:16" ht="108">
      <c r="A24" s="119"/>
      <c r="B24" s="133">
        <v>20</v>
      </c>
      <c r="C24" s="134" t="s">
        <v>35</v>
      </c>
      <c r="D24" s="135" t="s">
        <v>38</v>
      </c>
      <c r="E24" s="158"/>
      <c r="F24" s="159"/>
      <c r="G24" s="136" t="s">
        <v>727</v>
      </c>
      <c r="H24" s="138">
        <v>0.43</v>
      </c>
      <c r="I24" s="139">
        <f t="shared" si="0"/>
        <v>8.6</v>
      </c>
      <c r="J24" s="120"/>
    </row>
    <row r="25" spans="1:16" ht="108">
      <c r="A25" s="119"/>
      <c r="B25" s="133">
        <v>30</v>
      </c>
      <c r="C25" s="134" t="s">
        <v>35</v>
      </c>
      <c r="D25" s="135" t="s">
        <v>40</v>
      </c>
      <c r="E25" s="158"/>
      <c r="F25" s="159"/>
      <c r="G25" s="136" t="s">
        <v>727</v>
      </c>
      <c r="H25" s="138">
        <v>0.43</v>
      </c>
      <c r="I25" s="139">
        <f t="shared" si="0"/>
        <v>12.9</v>
      </c>
      <c r="J25" s="120"/>
    </row>
    <row r="26" spans="1:16" ht="108">
      <c r="A26" s="119"/>
      <c r="B26" s="133">
        <v>30</v>
      </c>
      <c r="C26" s="134" t="s">
        <v>35</v>
      </c>
      <c r="D26" s="135" t="s">
        <v>42</v>
      </c>
      <c r="E26" s="158"/>
      <c r="F26" s="159"/>
      <c r="G26" s="136" t="s">
        <v>727</v>
      </c>
      <c r="H26" s="138">
        <v>0.43</v>
      </c>
      <c r="I26" s="139">
        <f t="shared" si="0"/>
        <v>12.9</v>
      </c>
      <c r="J26" s="120"/>
    </row>
    <row r="27" spans="1:16" ht="108">
      <c r="A27" s="119"/>
      <c r="B27" s="133">
        <v>5</v>
      </c>
      <c r="C27" s="134" t="s">
        <v>35</v>
      </c>
      <c r="D27" s="135" t="s">
        <v>44</v>
      </c>
      <c r="E27" s="158"/>
      <c r="F27" s="159"/>
      <c r="G27" s="136" t="s">
        <v>727</v>
      </c>
      <c r="H27" s="138">
        <v>0.46</v>
      </c>
      <c r="I27" s="139">
        <f t="shared" si="0"/>
        <v>2.3000000000000003</v>
      </c>
      <c r="J27" s="120"/>
    </row>
    <row r="28" spans="1:16" ht="108">
      <c r="A28" s="119"/>
      <c r="B28" s="133">
        <v>5</v>
      </c>
      <c r="C28" s="134" t="s">
        <v>35</v>
      </c>
      <c r="D28" s="135" t="s">
        <v>46</v>
      </c>
      <c r="E28" s="158"/>
      <c r="F28" s="159"/>
      <c r="G28" s="136" t="s">
        <v>727</v>
      </c>
      <c r="H28" s="138">
        <v>0.5</v>
      </c>
      <c r="I28" s="139">
        <f t="shared" si="0"/>
        <v>2.5</v>
      </c>
      <c r="J28" s="120"/>
    </row>
    <row r="29" spans="1:16" ht="120">
      <c r="A29" s="119"/>
      <c r="B29" s="133">
        <v>2</v>
      </c>
      <c r="C29" s="134" t="s">
        <v>728</v>
      </c>
      <c r="D29" s="135" t="s">
        <v>34</v>
      </c>
      <c r="E29" s="158" t="s">
        <v>278</v>
      </c>
      <c r="F29" s="159"/>
      <c r="G29" s="136" t="s">
        <v>729</v>
      </c>
      <c r="H29" s="138">
        <v>2.54</v>
      </c>
      <c r="I29" s="139">
        <f t="shared" si="0"/>
        <v>5.08</v>
      </c>
      <c r="J29" s="120"/>
    </row>
    <row r="30" spans="1:16" ht="144">
      <c r="A30" s="119"/>
      <c r="B30" s="133">
        <v>4</v>
      </c>
      <c r="C30" s="134" t="s">
        <v>730</v>
      </c>
      <c r="D30" s="135" t="s">
        <v>32</v>
      </c>
      <c r="E30" s="158" t="s">
        <v>278</v>
      </c>
      <c r="F30" s="159"/>
      <c r="G30" s="136" t="s">
        <v>731</v>
      </c>
      <c r="H30" s="138">
        <v>2.54</v>
      </c>
      <c r="I30" s="139">
        <f t="shared" si="0"/>
        <v>10.16</v>
      </c>
      <c r="J30" s="120"/>
    </row>
    <row r="31" spans="1:16" ht="144">
      <c r="A31" s="119"/>
      <c r="B31" s="133">
        <v>4</v>
      </c>
      <c r="C31" s="134" t="s">
        <v>730</v>
      </c>
      <c r="D31" s="135" t="s">
        <v>33</v>
      </c>
      <c r="E31" s="158" t="s">
        <v>278</v>
      </c>
      <c r="F31" s="159"/>
      <c r="G31" s="136" t="s">
        <v>731</v>
      </c>
      <c r="H31" s="138">
        <v>2.54</v>
      </c>
      <c r="I31" s="139">
        <f t="shared" si="0"/>
        <v>10.16</v>
      </c>
      <c r="J31" s="120"/>
    </row>
    <row r="32" spans="1:16" ht="144">
      <c r="A32" s="119"/>
      <c r="B32" s="133">
        <v>2</v>
      </c>
      <c r="C32" s="134" t="s">
        <v>730</v>
      </c>
      <c r="D32" s="135" t="s">
        <v>34</v>
      </c>
      <c r="E32" s="158" t="s">
        <v>278</v>
      </c>
      <c r="F32" s="159"/>
      <c r="G32" s="136" t="s">
        <v>731</v>
      </c>
      <c r="H32" s="138">
        <v>2.54</v>
      </c>
      <c r="I32" s="139">
        <f t="shared" si="0"/>
        <v>5.08</v>
      </c>
      <c r="J32" s="120"/>
    </row>
    <row r="33" spans="1:10" ht="264">
      <c r="A33" s="119"/>
      <c r="B33" s="133">
        <v>1</v>
      </c>
      <c r="C33" s="134" t="s">
        <v>732</v>
      </c>
      <c r="D33" s="135" t="s">
        <v>210</v>
      </c>
      <c r="E33" s="158" t="s">
        <v>216</v>
      </c>
      <c r="F33" s="159"/>
      <c r="G33" s="136" t="s">
        <v>940</v>
      </c>
      <c r="H33" s="138">
        <v>43.55</v>
      </c>
      <c r="I33" s="139">
        <f t="shared" si="0"/>
        <v>43.55</v>
      </c>
      <c r="J33" s="120"/>
    </row>
    <row r="34" spans="1:10" ht="240">
      <c r="A34" s="119"/>
      <c r="B34" s="133">
        <v>20</v>
      </c>
      <c r="C34" s="134" t="s">
        <v>733</v>
      </c>
      <c r="D34" s="135" t="s">
        <v>31</v>
      </c>
      <c r="E34" s="158" t="s">
        <v>112</v>
      </c>
      <c r="F34" s="159"/>
      <c r="G34" s="136" t="s">
        <v>734</v>
      </c>
      <c r="H34" s="138">
        <v>1.26</v>
      </c>
      <c r="I34" s="139">
        <f t="shared" si="0"/>
        <v>25.2</v>
      </c>
      <c r="J34" s="120"/>
    </row>
    <row r="35" spans="1:10" ht="192">
      <c r="A35" s="119"/>
      <c r="B35" s="133">
        <v>2</v>
      </c>
      <c r="C35" s="134" t="s">
        <v>668</v>
      </c>
      <c r="D35" s="135" t="s">
        <v>28</v>
      </c>
      <c r="E35" s="158" t="s">
        <v>112</v>
      </c>
      <c r="F35" s="159"/>
      <c r="G35" s="136" t="s">
        <v>735</v>
      </c>
      <c r="H35" s="138">
        <v>1.47</v>
      </c>
      <c r="I35" s="139">
        <f t="shared" si="0"/>
        <v>2.94</v>
      </c>
      <c r="J35" s="120"/>
    </row>
    <row r="36" spans="1:10" ht="192">
      <c r="A36" s="119"/>
      <c r="B36" s="133">
        <v>2</v>
      </c>
      <c r="C36" s="134" t="s">
        <v>668</v>
      </c>
      <c r="D36" s="135" t="s">
        <v>28</v>
      </c>
      <c r="E36" s="158" t="s">
        <v>216</v>
      </c>
      <c r="F36" s="159"/>
      <c r="G36" s="136" t="s">
        <v>735</v>
      </c>
      <c r="H36" s="138">
        <v>1.47</v>
      </c>
      <c r="I36" s="139">
        <f t="shared" si="0"/>
        <v>2.94</v>
      </c>
      <c r="J36" s="120"/>
    </row>
    <row r="37" spans="1:10" ht="192">
      <c r="A37" s="119"/>
      <c r="B37" s="133">
        <v>2</v>
      </c>
      <c r="C37" s="134" t="s">
        <v>668</v>
      </c>
      <c r="D37" s="135" t="s">
        <v>28</v>
      </c>
      <c r="E37" s="158" t="s">
        <v>220</v>
      </c>
      <c r="F37" s="159"/>
      <c r="G37" s="136" t="s">
        <v>735</v>
      </c>
      <c r="H37" s="138">
        <v>1.47</v>
      </c>
      <c r="I37" s="139">
        <f t="shared" si="0"/>
        <v>2.94</v>
      </c>
      <c r="J37" s="120"/>
    </row>
    <row r="38" spans="1:10" ht="192">
      <c r="A38" s="119"/>
      <c r="B38" s="133">
        <v>20</v>
      </c>
      <c r="C38" s="134" t="s">
        <v>668</v>
      </c>
      <c r="D38" s="135" t="s">
        <v>31</v>
      </c>
      <c r="E38" s="158" t="s">
        <v>112</v>
      </c>
      <c r="F38" s="159"/>
      <c r="G38" s="136" t="s">
        <v>735</v>
      </c>
      <c r="H38" s="138">
        <v>1.47</v>
      </c>
      <c r="I38" s="139">
        <f t="shared" si="0"/>
        <v>29.4</v>
      </c>
      <c r="J38" s="120"/>
    </row>
    <row r="39" spans="1:10" ht="192">
      <c r="A39" s="119"/>
      <c r="B39" s="133">
        <v>10</v>
      </c>
      <c r="C39" s="134" t="s">
        <v>668</v>
      </c>
      <c r="D39" s="135" t="s">
        <v>31</v>
      </c>
      <c r="E39" s="158" t="s">
        <v>220</v>
      </c>
      <c r="F39" s="159"/>
      <c r="G39" s="136" t="s">
        <v>735</v>
      </c>
      <c r="H39" s="138">
        <v>1.47</v>
      </c>
      <c r="I39" s="139">
        <f t="shared" si="0"/>
        <v>14.7</v>
      </c>
      <c r="J39" s="120"/>
    </row>
    <row r="40" spans="1:10" ht="384">
      <c r="A40" s="119"/>
      <c r="B40" s="133">
        <v>3</v>
      </c>
      <c r="C40" s="134" t="s">
        <v>736</v>
      </c>
      <c r="D40" s="135" t="s">
        <v>31</v>
      </c>
      <c r="E40" s="158" t="s">
        <v>245</v>
      </c>
      <c r="F40" s="159"/>
      <c r="G40" s="136" t="s">
        <v>737</v>
      </c>
      <c r="H40" s="138">
        <v>4.3</v>
      </c>
      <c r="I40" s="139">
        <f t="shared" si="0"/>
        <v>12.899999999999999</v>
      </c>
      <c r="J40" s="120"/>
    </row>
    <row r="41" spans="1:10" ht="324">
      <c r="A41" s="119"/>
      <c r="B41" s="133">
        <v>2</v>
      </c>
      <c r="C41" s="134" t="s">
        <v>738</v>
      </c>
      <c r="D41" s="135" t="s">
        <v>31</v>
      </c>
      <c r="E41" s="158" t="s">
        <v>354</v>
      </c>
      <c r="F41" s="159"/>
      <c r="G41" s="136" t="s">
        <v>739</v>
      </c>
      <c r="H41" s="138">
        <v>5.74</v>
      </c>
      <c r="I41" s="139">
        <f t="shared" si="0"/>
        <v>11.48</v>
      </c>
      <c r="J41" s="120"/>
    </row>
    <row r="42" spans="1:10" ht="324">
      <c r="A42" s="119"/>
      <c r="B42" s="133">
        <v>2</v>
      </c>
      <c r="C42" s="134" t="s">
        <v>738</v>
      </c>
      <c r="D42" s="135" t="s">
        <v>31</v>
      </c>
      <c r="E42" s="158" t="s">
        <v>534</v>
      </c>
      <c r="F42" s="159"/>
      <c r="G42" s="136" t="s">
        <v>739</v>
      </c>
      <c r="H42" s="138">
        <v>5.74</v>
      </c>
      <c r="I42" s="139">
        <f t="shared" si="0"/>
        <v>11.48</v>
      </c>
      <c r="J42" s="120"/>
    </row>
    <row r="43" spans="1:10" ht="348">
      <c r="A43" s="119"/>
      <c r="B43" s="133">
        <v>3</v>
      </c>
      <c r="C43" s="134" t="s">
        <v>740</v>
      </c>
      <c r="D43" s="135" t="s">
        <v>31</v>
      </c>
      <c r="E43" s="158" t="s">
        <v>245</v>
      </c>
      <c r="F43" s="159"/>
      <c r="G43" s="136" t="s">
        <v>741</v>
      </c>
      <c r="H43" s="138">
        <v>4.87</v>
      </c>
      <c r="I43" s="139">
        <f t="shared" si="0"/>
        <v>14.61</v>
      </c>
      <c r="J43" s="120"/>
    </row>
    <row r="44" spans="1:10" ht="348">
      <c r="A44" s="119"/>
      <c r="B44" s="133">
        <v>3</v>
      </c>
      <c r="C44" s="134" t="s">
        <v>740</v>
      </c>
      <c r="D44" s="135" t="s">
        <v>31</v>
      </c>
      <c r="E44" s="158" t="s">
        <v>354</v>
      </c>
      <c r="F44" s="159"/>
      <c r="G44" s="136" t="s">
        <v>741</v>
      </c>
      <c r="H44" s="138">
        <v>4.87</v>
      </c>
      <c r="I44" s="139">
        <f t="shared" si="0"/>
        <v>14.61</v>
      </c>
      <c r="J44" s="120"/>
    </row>
    <row r="45" spans="1:10" ht="348">
      <c r="A45" s="119"/>
      <c r="B45" s="133">
        <v>3</v>
      </c>
      <c r="C45" s="134" t="s">
        <v>740</v>
      </c>
      <c r="D45" s="135" t="s">
        <v>31</v>
      </c>
      <c r="E45" s="158" t="s">
        <v>534</v>
      </c>
      <c r="F45" s="159"/>
      <c r="G45" s="136" t="s">
        <v>741</v>
      </c>
      <c r="H45" s="138">
        <v>4.87</v>
      </c>
      <c r="I45" s="139">
        <f t="shared" si="0"/>
        <v>14.61</v>
      </c>
      <c r="J45" s="120"/>
    </row>
    <row r="46" spans="1:10" ht="192">
      <c r="A46" s="119"/>
      <c r="B46" s="133">
        <v>10</v>
      </c>
      <c r="C46" s="134" t="s">
        <v>742</v>
      </c>
      <c r="D46" s="135" t="s">
        <v>743</v>
      </c>
      <c r="E46" s="158"/>
      <c r="F46" s="159"/>
      <c r="G46" s="136" t="s">
        <v>941</v>
      </c>
      <c r="H46" s="138">
        <v>2.2000000000000002</v>
      </c>
      <c r="I46" s="139">
        <f t="shared" si="0"/>
        <v>22</v>
      </c>
      <c r="J46" s="120"/>
    </row>
    <row r="47" spans="1:10" ht="192">
      <c r="A47" s="119"/>
      <c r="B47" s="133">
        <v>10</v>
      </c>
      <c r="C47" s="134" t="s">
        <v>742</v>
      </c>
      <c r="D47" s="135" t="s">
        <v>744</v>
      </c>
      <c r="E47" s="158"/>
      <c r="F47" s="159"/>
      <c r="G47" s="136" t="s">
        <v>941</v>
      </c>
      <c r="H47" s="138">
        <v>2.2000000000000002</v>
      </c>
      <c r="I47" s="139">
        <f t="shared" si="0"/>
        <v>22</v>
      </c>
      <c r="J47" s="120"/>
    </row>
    <row r="48" spans="1:10" ht="96">
      <c r="A48" s="119"/>
      <c r="B48" s="133">
        <v>10</v>
      </c>
      <c r="C48" s="134" t="s">
        <v>745</v>
      </c>
      <c r="D48" s="135" t="s">
        <v>578</v>
      </c>
      <c r="E48" s="158"/>
      <c r="F48" s="159"/>
      <c r="G48" s="136" t="s">
        <v>746</v>
      </c>
      <c r="H48" s="138">
        <v>0.77</v>
      </c>
      <c r="I48" s="139">
        <f t="shared" si="0"/>
        <v>7.7</v>
      </c>
      <c r="J48" s="120"/>
    </row>
    <row r="49" spans="1:10" ht="96">
      <c r="A49" s="119"/>
      <c r="B49" s="133">
        <v>10</v>
      </c>
      <c r="C49" s="134" t="s">
        <v>747</v>
      </c>
      <c r="D49" s="135" t="s">
        <v>578</v>
      </c>
      <c r="E49" s="158" t="s">
        <v>278</v>
      </c>
      <c r="F49" s="159"/>
      <c r="G49" s="136" t="s">
        <v>748</v>
      </c>
      <c r="H49" s="138">
        <v>1.23</v>
      </c>
      <c r="I49" s="139">
        <f t="shared" si="0"/>
        <v>12.3</v>
      </c>
      <c r="J49" s="120"/>
    </row>
    <row r="50" spans="1:10" ht="96">
      <c r="A50" s="119"/>
      <c r="B50" s="133">
        <v>10</v>
      </c>
      <c r="C50" s="134" t="s">
        <v>747</v>
      </c>
      <c r="D50" s="135" t="s">
        <v>749</v>
      </c>
      <c r="E50" s="158" t="s">
        <v>278</v>
      </c>
      <c r="F50" s="159"/>
      <c r="G50" s="136" t="s">
        <v>748</v>
      </c>
      <c r="H50" s="138">
        <v>1.25</v>
      </c>
      <c r="I50" s="139">
        <f t="shared" si="0"/>
        <v>12.5</v>
      </c>
      <c r="J50" s="120"/>
    </row>
    <row r="51" spans="1:10" ht="108">
      <c r="A51" s="119"/>
      <c r="B51" s="133">
        <v>10</v>
      </c>
      <c r="C51" s="134" t="s">
        <v>750</v>
      </c>
      <c r="D51" s="135" t="s">
        <v>578</v>
      </c>
      <c r="E51" s="158"/>
      <c r="F51" s="159"/>
      <c r="G51" s="136" t="s">
        <v>751</v>
      </c>
      <c r="H51" s="138">
        <v>1.23</v>
      </c>
      <c r="I51" s="139">
        <f t="shared" si="0"/>
        <v>12.3</v>
      </c>
      <c r="J51" s="120"/>
    </row>
    <row r="52" spans="1:10" ht="108">
      <c r="A52" s="119"/>
      <c r="B52" s="133">
        <v>10</v>
      </c>
      <c r="C52" s="134" t="s">
        <v>750</v>
      </c>
      <c r="D52" s="135" t="s">
        <v>749</v>
      </c>
      <c r="E52" s="158"/>
      <c r="F52" s="159"/>
      <c r="G52" s="136" t="s">
        <v>751</v>
      </c>
      <c r="H52" s="138">
        <v>1.25</v>
      </c>
      <c r="I52" s="139">
        <f t="shared" si="0"/>
        <v>12.5</v>
      </c>
      <c r="J52" s="120"/>
    </row>
    <row r="53" spans="1:10" ht="156">
      <c r="A53" s="119"/>
      <c r="B53" s="133">
        <v>10</v>
      </c>
      <c r="C53" s="134" t="s">
        <v>752</v>
      </c>
      <c r="D53" s="135" t="s">
        <v>753</v>
      </c>
      <c r="E53" s="158"/>
      <c r="F53" s="159"/>
      <c r="G53" s="136" t="s">
        <v>754</v>
      </c>
      <c r="H53" s="138">
        <v>2.48</v>
      </c>
      <c r="I53" s="139">
        <f t="shared" si="0"/>
        <v>24.8</v>
      </c>
      <c r="J53" s="120"/>
    </row>
    <row r="54" spans="1:10" ht="156">
      <c r="A54" s="119"/>
      <c r="B54" s="133">
        <v>10</v>
      </c>
      <c r="C54" s="134" t="s">
        <v>752</v>
      </c>
      <c r="D54" s="135" t="s">
        <v>304</v>
      </c>
      <c r="E54" s="158"/>
      <c r="F54" s="159"/>
      <c r="G54" s="136" t="s">
        <v>754</v>
      </c>
      <c r="H54" s="138">
        <v>2.99</v>
      </c>
      <c r="I54" s="139">
        <f t="shared" ref="I54:I85" si="1">H54*B54</f>
        <v>29.900000000000002</v>
      </c>
      <c r="J54" s="120"/>
    </row>
    <row r="55" spans="1:10" ht="84">
      <c r="A55" s="119"/>
      <c r="B55" s="133">
        <v>1</v>
      </c>
      <c r="C55" s="134" t="s">
        <v>755</v>
      </c>
      <c r="D55" s="135" t="s">
        <v>756</v>
      </c>
      <c r="E55" s="158"/>
      <c r="F55" s="159"/>
      <c r="G55" s="136" t="s">
        <v>757</v>
      </c>
      <c r="H55" s="138">
        <v>3.4</v>
      </c>
      <c r="I55" s="139">
        <f t="shared" si="1"/>
        <v>3.4</v>
      </c>
      <c r="J55" s="120"/>
    </row>
    <row r="56" spans="1:10" ht="84">
      <c r="A56" s="119"/>
      <c r="B56" s="133">
        <v>2</v>
      </c>
      <c r="C56" s="134" t="s">
        <v>758</v>
      </c>
      <c r="D56" s="135" t="s">
        <v>759</v>
      </c>
      <c r="E56" s="158" t="s">
        <v>279</v>
      </c>
      <c r="F56" s="159"/>
      <c r="G56" s="136" t="s">
        <v>760</v>
      </c>
      <c r="H56" s="138">
        <v>4.68</v>
      </c>
      <c r="I56" s="139">
        <f t="shared" si="1"/>
        <v>9.36</v>
      </c>
      <c r="J56" s="120"/>
    </row>
    <row r="57" spans="1:10" ht="84">
      <c r="A57" s="119"/>
      <c r="B57" s="133">
        <v>2</v>
      </c>
      <c r="C57" s="134" t="s">
        <v>758</v>
      </c>
      <c r="D57" s="135" t="s">
        <v>759</v>
      </c>
      <c r="E57" s="158" t="s">
        <v>761</v>
      </c>
      <c r="F57" s="159"/>
      <c r="G57" s="136" t="s">
        <v>760</v>
      </c>
      <c r="H57" s="138">
        <v>4.68</v>
      </c>
      <c r="I57" s="139">
        <f t="shared" si="1"/>
        <v>9.36</v>
      </c>
      <c r="J57" s="120"/>
    </row>
    <row r="58" spans="1:10" ht="84">
      <c r="A58" s="119"/>
      <c r="B58" s="133">
        <v>2</v>
      </c>
      <c r="C58" s="134" t="s">
        <v>758</v>
      </c>
      <c r="D58" s="135" t="s">
        <v>762</v>
      </c>
      <c r="E58" s="158" t="s">
        <v>279</v>
      </c>
      <c r="F58" s="159"/>
      <c r="G58" s="136" t="s">
        <v>760</v>
      </c>
      <c r="H58" s="138">
        <v>4.9400000000000004</v>
      </c>
      <c r="I58" s="139">
        <f t="shared" si="1"/>
        <v>9.8800000000000008</v>
      </c>
      <c r="J58" s="120"/>
    </row>
    <row r="59" spans="1:10" ht="84">
      <c r="A59" s="119"/>
      <c r="B59" s="133">
        <v>1</v>
      </c>
      <c r="C59" s="134" t="s">
        <v>758</v>
      </c>
      <c r="D59" s="135" t="s">
        <v>763</v>
      </c>
      <c r="E59" s="158" t="s">
        <v>279</v>
      </c>
      <c r="F59" s="159"/>
      <c r="G59" s="136" t="s">
        <v>760</v>
      </c>
      <c r="H59" s="138">
        <v>5.28</v>
      </c>
      <c r="I59" s="139">
        <f t="shared" si="1"/>
        <v>5.28</v>
      </c>
      <c r="J59" s="120"/>
    </row>
    <row r="60" spans="1:10" ht="84">
      <c r="A60" s="119"/>
      <c r="B60" s="133">
        <v>1</v>
      </c>
      <c r="C60" s="134" t="s">
        <v>758</v>
      </c>
      <c r="D60" s="135" t="s">
        <v>764</v>
      </c>
      <c r="E60" s="158" t="s">
        <v>279</v>
      </c>
      <c r="F60" s="159"/>
      <c r="G60" s="136" t="s">
        <v>760</v>
      </c>
      <c r="H60" s="138">
        <v>6.56</v>
      </c>
      <c r="I60" s="139">
        <f t="shared" si="1"/>
        <v>6.56</v>
      </c>
      <c r="J60" s="120"/>
    </row>
    <row r="61" spans="1:10" ht="84">
      <c r="A61" s="119"/>
      <c r="B61" s="133">
        <v>2</v>
      </c>
      <c r="C61" s="134" t="s">
        <v>758</v>
      </c>
      <c r="D61" s="135" t="s">
        <v>765</v>
      </c>
      <c r="E61" s="158" t="s">
        <v>279</v>
      </c>
      <c r="F61" s="159"/>
      <c r="G61" s="136" t="s">
        <v>760</v>
      </c>
      <c r="H61" s="138">
        <v>7.41</v>
      </c>
      <c r="I61" s="139">
        <f t="shared" si="1"/>
        <v>14.82</v>
      </c>
      <c r="J61" s="120"/>
    </row>
    <row r="62" spans="1:10" ht="156">
      <c r="A62" s="119"/>
      <c r="B62" s="133">
        <v>5</v>
      </c>
      <c r="C62" s="134" t="s">
        <v>766</v>
      </c>
      <c r="D62" s="135" t="s">
        <v>30</v>
      </c>
      <c r="E62" s="158" t="s">
        <v>112</v>
      </c>
      <c r="F62" s="159"/>
      <c r="G62" s="136" t="s">
        <v>767</v>
      </c>
      <c r="H62" s="138">
        <v>4.08</v>
      </c>
      <c r="I62" s="139">
        <f t="shared" si="1"/>
        <v>20.399999999999999</v>
      </c>
      <c r="J62" s="120"/>
    </row>
    <row r="63" spans="1:10" ht="156">
      <c r="A63" s="119"/>
      <c r="B63" s="133">
        <v>5</v>
      </c>
      <c r="C63" s="134" t="s">
        <v>766</v>
      </c>
      <c r="D63" s="135" t="s">
        <v>31</v>
      </c>
      <c r="E63" s="158" t="s">
        <v>112</v>
      </c>
      <c r="F63" s="159"/>
      <c r="G63" s="136" t="s">
        <v>767</v>
      </c>
      <c r="H63" s="138">
        <v>4.08</v>
      </c>
      <c r="I63" s="139">
        <f t="shared" si="1"/>
        <v>20.399999999999999</v>
      </c>
      <c r="J63" s="120"/>
    </row>
    <row r="64" spans="1:10" ht="144">
      <c r="A64" s="119"/>
      <c r="B64" s="133">
        <v>5</v>
      </c>
      <c r="C64" s="134" t="s">
        <v>768</v>
      </c>
      <c r="D64" s="135" t="s">
        <v>30</v>
      </c>
      <c r="E64" s="158" t="s">
        <v>743</v>
      </c>
      <c r="F64" s="159"/>
      <c r="G64" s="136" t="s">
        <v>769</v>
      </c>
      <c r="H64" s="138">
        <v>4.8499999999999996</v>
      </c>
      <c r="I64" s="139">
        <f t="shared" si="1"/>
        <v>24.25</v>
      </c>
      <c r="J64" s="120"/>
    </row>
    <row r="65" spans="1:10" ht="144">
      <c r="A65" s="119"/>
      <c r="B65" s="133">
        <v>5</v>
      </c>
      <c r="C65" s="134" t="s">
        <v>768</v>
      </c>
      <c r="D65" s="135" t="s">
        <v>31</v>
      </c>
      <c r="E65" s="158" t="s">
        <v>743</v>
      </c>
      <c r="F65" s="159"/>
      <c r="G65" s="136" t="s">
        <v>769</v>
      </c>
      <c r="H65" s="138">
        <v>4.8499999999999996</v>
      </c>
      <c r="I65" s="139">
        <f t="shared" si="1"/>
        <v>24.25</v>
      </c>
      <c r="J65" s="120"/>
    </row>
    <row r="66" spans="1:10" ht="240">
      <c r="A66" s="119"/>
      <c r="B66" s="133">
        <v>5</v>
      </c>
      <c r="C66" s="134" t="s">
        <v>770</v>
      </c>
      <c r="D66" s="135" t="s">
        <v>749</v>
      </c>
      <c r="E66" s="158"/>
      <c r="F66" s="159"/>
      <c r="G66" s="136" t="s">
        <v>771</v>
      </c>
      <c r="H66" s="138">
        <v>0.57999999999999996</v>
      </c>
      <c r="I66" s="139">
        <f t="shared" si="1"/>
        <v>2.9</v>
      </c>
      <c r="J66" s="120"/>
    </row>
    <row r="67" spans="1:10" ht="192">
      <c r="A67" s="119"/>
      <c r="B67" s="133">
        <v>6</v>
      </c>
      <c r="C67" s="134" t="s">
        <v>772</v>
      </c>
      <c r="D67" s="135" t="s">
        <v>220</v>
      </c>
      <c r="E67" s="158"/>
      <c r="F67" s="159"/>
      <c r="G67" s="136" t="s">
        <v>773</v>
      </c>
      <c r="H67" s="138">
        <v>0.84</v>
      </c>
      <c r="I67" s="139">
        <f t="shared" si="1"/>
        <v>5.04</v>
      </c>
      <c r="J67" s="120"/>
    </row>
    <row r="68" spans="1:10" ht="192">
      <c r="A68" s="119"/>
      <c r="B68" s="133">
        <v>10</v>
      </c>
      <c r="C68" s="134" t="s">
        <v>774</v>
      </c>
      <c r="D68" s="135" t="s">
        <v>112</v>
      </c>
      <c r="E68" s="158"/>
      <c r="F68" s="159"/>
      <c r="G68" s="136" t="s">
        <v>775</v>
      </c>
      <c r="H68" s="138">
        <v>0.92</v>
      </c>
      <c r="I68" s="139">
        <f t="shared" si="1"/>
        <v>9.2000000000000011</v>
      </c>
      <c r="J68" s="120"/>
    </row>
    <row r="69" spans="1:10" ht="84">
      <c r="A69" s="119"/>
      <c r="B69" s="133">
        <v>20</v>
      </c>
      <c r="C69" s="134" t="s">
        <v>662</v>
      </c>
      <c r="D69" s="135" t="s">
        <v>657</v>
      </c>
      <c r="E69" s="158"/>
      <c r="F69" s="159"/>
      <c r="G69" s="136" t="s">
        <v>664</v>
      </c>
      <c r="H69" s="138">
        <v>0.28999999999999998</v>
      </c>
      <c r="I69" s="139">
        <f t="shared" si="1"/>
        <v>5.8</v>
      </c>
      <c r="J69" s="120"/>
    </row>
    <row r="70" spans="1:10" ht="84">
      <c r="A70" s="119"/>
      <c r="B70" s="133">
        <v>50</v>
      </c>
      <c r="C70" s="134" t="s">
        <v>662</v>
      </c>
      <c r="D70" s="135" t="s">
        <v>30</v>
      </c>
      <c r="E70" s="158"/>
      <c r="F70" s="159"/>
      <c r="G70" s="136" t="s">
        <v>664</v>
      </c>
      <c r="H70" s="138">
        <v>0.28999999999999998</v>
      </c>
      <c r="I70" s="139">
        <f t="shared" si="1"/>
        <v>14.499999999999998</v>
      </c>
      <c r="J70" s="120"/>
    </row>
    <row r="71" spans="1:10" ht="84">
      <c r="A71" s="119"/>
      <c r="B71" s="133">
        <v>50</v>
      </c>
      <c r="C71" s="134" t="s">
        <v>662</v>
      </c>
      <c r="D71" s="135" t="s">
        <v>31</v>
      </c>
      <c r="E71" s="158"/>
      <c r="F71" s="159"/>
      <c r="G71" s="136" t="s">
        <v>664</v>
      </c>
      <c r="H71" s="138">
        <v>0.28999999999999998</v>
      </c>
      <c r="I71" s="139">
        <f t="shared" si="1"/>
        <v>14.499999999999998</v>
      </c>
      <c r="J71" s="120"/>
    </row>
    <row r="72" spans="1:10" ht="84">
      <c r="A72" s="119"/>
      <c r="B72" s="133">
        <v>50</v>
      </c>
      <c r="C72" s="134" t="s">
        <v>662</v>
      </c>
      <c r="D72" s="135" t="s">
        <v>32</v>
      </c>
      <c r="E72" s="158"/>
      <c r="F72" s="159"/>
      <c r="G72" s="136" t="s">
        <v>664</v>
      </c>
      <c r="H72" s="138">
        <v>0.28999999999999998</v>
      </c>
      <c r="I72" s="139">
        <f t="shared" si="1"/>
        <v>14.499999999999998</v>
      </c>
      <c r="J72" s="120"/>
    </row>
    <row r="73" spans="1:10" ht="84">
      <c r="A73" s="119"/>
      <c r="B73" s="133">
        <v>100</v>
      </c>
      <c r="C73" s="134" t="s">
        <v>662</v>
      </c>
      <c r="D73" s="135" t="s">
        <v>33</v>
      </c>
      <c r="E73" s="158"/>
      <c r="F73" s="159"/>
      <c r="G73" s="136" t="s">
        <v>664</v>
      </c>
      <c r="H73" s="138">
        <v>0.28999999999999998</v>
      </c>
      <c r="I73" s="139">
        <f t="shared" si="1"/>
        <v>28.999999999999996</v>
      </c>
      <c r="J73" s="120"/>
    </row>
    <row r="74" spans="1:10" ht="84">
      <c r="A74" s="119"/>
      <c r="B74" s="133">
        <v>10</v>
      </c>
      <c r="C74" s="134" t="s">
        <v>776</v>
      </c>
      <c r="D74" s="135" t="s">
        <v>30</v>
      </c>
      <c r="E74" s="158"/>
      <c r="F74" s="159"/>
      <c r="G74" s="136" t="s">
        <v>777</v>
      </c>
      <c r="H74" s="138">
        <v>0.27</v>
      </c>
      <c r="I74" s="139">
        <f t="shared" si="1"/>
        <v>2.7</v>
      </c>
      <c r="J74" s="120"/>
    </row>
    <row r="75" spans="1:10" ht="84">
      <c r="A75" s="119"/>
      <c r="B75" s="133">
        <v>10</v>
      </c>
      <c r="C75" s="134" t="s">
        <v>776</v>
      </c>
      <c r="D75" s="135" t="s">
        <v>31</v>
      </c>
      <c r="E75" s="158"/>
      <c r="F75" s="159"/>
      <c r="G75" s="136" t="s">
        <v>777</v>
      </c>
      <c r="H75" s="138">
        <v>0.27</v>
      </c>
      <c r="I75" s="139">
        <f t="shared" si="1"/>
        <v>2.7</v>
      </c>
      <c r="J75" s="120"/>
    </row>
    <row r="76" spans="1:10" ht="84">
      <c r="A76" s="119"/>
      <c r="B76" s="133">
        <v>10</v>
      </c>
      <c r="C76" s="134" t="s">
        <v>776</v>
      </c>
      <c r="D76" s="135" t="s">
        <v>32</v>
      </c>
      <c r="E76" s="158"/>
      <c r="F76" s="159"/>
      <c r="G76" s="136" t="s">
        <v>777</v>
      </c>
      <c r="H76" s="138">
        <v>0.27</v>
      </c>
      <c r="I76" s="139">
        <f t="shared" si="1"/>
        <v>2.7</v>
      </c>
      <c r="J76" s="120"/>
    </row>
    <row r="77" spans="1:10" ht="120">
      <c r="A77" s="119"/>
      <c r="B77" s="133">
        <v>5</v>
      </c>
      <c r="C77" s="134" t="s">
        <v>778</v>
      </c>
      <c r="D77" s="135" t="s">
        <v>28</v>
      </c>
      <c r="E77" s="158" t="s">
        <v>278</v>
      </c>
      <c r="F77" s="159"/>
      <c r="G77" s="136" t="s">
        <v>779</v>
      </c>
      <c r="H77" s="138">
        <v>1.01</v>
      </c>
      <c r="I77" s="139">
        <f t="shared" si="1"/>
        <v>5.05</v>
      </c>
      <c r="J77" s="120"/>
    </row>
    <row r="78" spans="1:10" ht="120">
      <c r="A78" s="119"/>
      <c r="B78" s="133">
        <v>10</v>
      </c>
      <c r="C78" s="134" t="s">
        <v>778</v>
      </c>
      <c r="D78" s="135" t="s">
        <v>31</v>
      </c>
      <c r="E78" s="158" t="s">
        <v>279</v>
      </c>
      <c r="F78" s="159"/>
      <c r="G78" s="136" t="s">
        <v>779</v>
      </c>
      <c r="H78" s="138">
        <v>1.01</v>
      </c>
      <c r="I78" s="139">
        <f t="shared" si="1"/>
        <v>10.1</v>
      </c>
      <c r="J78" s="120"/>
    </row>
    <row r="79" spans="1:10" ht="120">
      <c r="A79" s="119"/>
      <c r="B79" s="133">
        <v>10</v>
      </c>
      <c r="C79" s="134" t="s">
        <v>778</v>
      </c>
      <c r="D79" s="135" t="s">
        <v>31</v>
      </c>
      <c r="E79" s="158" t="s">
        <v>278</v>
      </c>
      <c r="F79" s="159"/>
      <c r="G79" s="136" t="s">
        <v>779</v>
      </c>
      <c r="H79" s="138">
        <v>1.01</v>
      </c>
      <c r="I79" s="139">
        <f t="shared" si="1"/>
        <v>10.1</v>
      </c>
      <c r="J79" s="120"/>
    </row>
    <row r="80" spans="1:10" ht="336">
      <c r="A80" s="119"/>
      <c r="B80" s="133">
        <v>2</v>
      </c>
      <c r="C80" s="134" t="s">
        <v>780</v>
      </c>
      <c r="D80" s="135" t="s">
        <v>31</v>
      </c>
      <c r="E80" s="158" t="s">
        <v>641</v>
      </c>
      <c r="F80" s="159"/>
      <c r="G80" s="136" t="s">
        <v>781</v>
      </c>
      <c r="H80" s="138">
        <v>3.84</v>
      </c>
      <c r="I80" s="139">
        <f t="shared" si="1"/>
        <v>7.68</v>
      </c>
      <c r="J80" s="120"/>
    </row>
    <row r="81" spans="1:10" ht="180">
      <c r="A81" s="119"/>
      <c r="B81" s="133">
        <v>3</v>
      </c>
      <c r="C81" s="134" t="s">
        <v>782</v>
      </c>
      <c r="D81" s="135" t="s">
        <v>31</v>
      </c>
      <c r="E81" s="158" t="s">
        <v>218</v>
      </c>
      <c r="F81" s="159"/>
      <c r="G81" s="136" t="s">
        <v>783</v>
      </c>
      <c r="H81" s="138">
        <v>3.81</v>
      </c>
      <c r="I81" s="139">
        <f t="shared" si="1"/>
        <v>11.43</v>
      </c>
      <c r="J81" s="120"/>
    </row>
    <row r="82" spans="1:10" ht="180">
      <c r="A82" s="119"/>
      <c r="B82" s="133">
        <v>3</v>
      </c>
      <c r="C82" s="134" t="s">
        <v>782</v>
      </c>
      <c r="D82" s="135" t="s">
        <v>31</v>
      </c>
      <c r="E82" s="158" t="s">
        <v>784</v>
      </c>
      <c r="F82" s="159"/>
      <c r="G82" s="136" t="s">
        <v>783</v>
      </c>
      <c r="H82" s="138">
        <v>3.81</v>
      </c>
      <c r="I82" s="139">
        <f t="shared" si="1"/>
        <v>11.43</v>
      </c>
      <c r="J82" s="120"/>
    </row>
    <row r="83" spans="1:10" ht="288">
      <c r="A83" s="119"/>
      <c r="B83" s="133">
        <v>2</v>
      </c>
      <c r="C83" s="134" t="s">
        <v>785</v>
      </c>
      <c r="D83" s="135" t="s">
        <v>31</v>
      </c>
      <c r="E83" s="158" t="s">
        <v>245</v>
      </c>
      <c r="F83" s="159"/>
      <c r="G83" s="136" t="s">
        <v>942</v>
      </c>
      <c r="H83" s="138">
        <v>2.82</v>
      </c>
      <c r="I83" s="139">
        <f t="shared" si="1"/>
        <v>5.64</v>
      </c>
      <c r="J83" s="120"/>
    </row>
    <row r="84" spans="1:10" ht="288">
      <c r="A84" s="119"/>
      <c r="B84" s="133">
        <v>2</v>
      </c>
      <c r="C84" s="134" t="s">
        <v>785</v>
      </c>
      <c r="D84" s="135" t="s">
        <v>31</v>
      </c>
      <c r="E84" s="158" t="s">
        <v>354</v>
      </c>
      <c r="F84" s="159"/>
      <c r="G84" s="136" t="s">
        <v>942</v>
      </c>
      <c r="H84" s="138">
        <v>2.82</v>
      </c>
      <c r="I84" s="139">
        <f t="shared" si="1"/>
        <v>5.64</v>
      </c>
      <c r="J84" s="120"/>
    </row>
    <row r="85" spans="1:10" ht="288">
      <c r="A85" s="119"/>
      <c r="B85" s="133">
        <v>2</v>
      </c>
      <c r="C85" s="134" t="s">
        <v>785</v>
      </c>
      <c r="D85" s="135" t="s">
        <v>31</v>
      </c>
      <c r="E85" s="158" t="s">
        <v>534</v>
      </c>
      <c r="F85" s="159"/>
      <c r="G85" s="136" t="s">
        <v>942</v>
      </c>
      <c r="H85" s="138">
        <v>2.82</v>
      </c>
      <c r="I85" s="139">
        <f t="shared" si="1"/>
        <v>5.64</v>
      </c>
      <c r="J85" s="120"/>
    </row>
    <row r="86" spans="1:10" ht="276">
      <c r="A86" s="119"/>
      <c r="B86" s="133">
        <v>2</v>
      </c>
      <c r="C86" s="134" t="s">
        <v>786</v>
      </c>
      <c r="D86" s="135" t="s">
        <v>31</v>
      </c>
      <c r="E86" s="158" t="s">
        <v>354</v>
      </c>
      <c r="F86" s="159"/>
      <c r="G86" s="136" t="s">
        <v>787</v>
      </c>
      <c r="H86" s="138">
        <v>6.01</v>
      </c>
      <c r="I86" s="139">
        <f t="shared" ref="I86:I117" si="2">H86*B86</f>
        <v>12.02</v>
      </c>
      <c r="J86" s="120"/>
    </row>
    <row r="87" spans="1:10" ht="276">
      <c r="A87" s="119"/>
      <c r="B87" s="133">
        <v>2</v>
      </c>
      <c r="C87" s="134" t="s">
        <v>786</v>
      </c>
      <c r="D87" s="135" t="s">
        <v>31</v>
      </c>
      <c r="E87" s="158" t="s">
        <v>534</v>
      </c>
      <c r="F87" s="159"/>
      <c r="G87" s="136" t="s">
        <v>787</v>
      </c>
      <c r="H87" s="138">
        <v>6.01</v>
      </c>
      <c r="I87" s="139">
        <f t="shared" si="2"/>
        <v>12.02</v>
      </c>
      <c r="J87" s="120"/>
    </row>
    <row r="88" spans="1:10" ht="324">
      <c r="A88" s="119"/>
      <c r="B88" s="133">
        <v>2</v>
      </c>
      <c r="C88" s="134" t="s">
        <v>788</v>
      </c>
      <c r="D88" s="135" t="s">
        <v>31</v>
      </c>
      <c r="E88" s="158" t="s">
        <v>245</v>
      </c>
      <c r="F88" s="159"/>
      <c r="G88" s="136" t="s">
        <v>789</v>
      </c>
      <c r="H88" s="138">
        <v>6.1</v>
      </c>
      <c r="I88" s="139">
        <f t="shared" si="2"/>
        <v>12.2</v>
      </c>
      <c r="J88" s="120"/>
    </row>
    <row r="89" spans="1:10" ht="324">
      <c r="A89" s="119"/>
      <c r="B89" s="133">
        <v>2</v>
      </c>
      <c r="C89" s="134" t="s">
        <v>788</v>
      </c>
      <c r="D89" s="135" t="s">
        <v>31</v>
      </c>
      <c r="E89" s="158" t="s">
        <v>354</v>
      </c>
      <c r="F89" s="159"/>
      <c r="G89" s="136" t="s">
        <v>789</v>
      </c>
      <c r="H89" s="138">
        <v>6.1</v>
      </c>
      <c r="I89" s="139">
        <f t="shared" si="2"/>
        <v>12.2</v>
      </c>
      <c r="J89" s="120"/>
    </row>
    <row r="90" spans="1:10" ht="324">
      <c r="A90" s="119"/>
      <c r="B90" s="133">
        <v>2</v>
      </c>
      <c r="C90" s="134" t="s">
        <v>788</v>
      </c>
      <c r="D90" s="135" t="s">
        <v>31</v>
      </c>
      <c r="E90" s="158" t="s">
        <v>534</v>
      </c>
      <c r="F90" s="159"/>
      <c r="G90" s="136" t="s">
        <v>789</v>
      </c>
      <c r="H90" s="138">
        <v>6.1</v>
      </c>
      <c r="I90" s="139">
        <f t="shared" si="2"/>
        <v>12.2</v>
      </c>
      <c r="J90" s="120"/>
    </row>
    <row r="91" spans="1:10" ht="312">
      <c r="A91" s="119"/>
      <c r="B91" s="133">
        <v>2</v>
      </c>
      <c r="C91" s="134" t="s">
        <v>790</v>
      </c>
      <c r="D91" s="135" t="s">
        <v>31</v>
      </c>
      <c r="E91" s="158"/>
      <c r="F91" s="159"/>
      <c r="G91" s="136" t="s">
        <v>791</v>
      </c>
      <c r="H91" s="138">
        <v>5.72</v>
      </c>
      <c r="I91" s="139">
        <f t="shared" si="2"/>
        <v>11.44</v>
      </c>
      <c r="J91" s="120"/>
    </row>
    <row r="92" spans="1:10" ht="300">
      <c r="A92" s="119"/>
      <c r="B92" s="133">
        <v>2</v>
      </c>
      <c r="C92" s="134" t="s">
        <v>792</v>
      </c>
      <c r="D92" s="135" t="s">
        <v>31</v>
      </c>
      <c r="E92" s="158"/>
      <c r="F92" s="159"/>
      <c r="G92" s="136" t="s">
        <v>793</v>
      </c>
      <c r="H92" s="138">
        <v>6.39</v>
      </c>
      <c r="I92" s="139">
        <f t="shared" si="2"/>
        <v>12.78</v>
      </c>
      <c r="J92" s="120"/>
    </row>
    <row r="93" spans="1:10" ht="144">
      <c r="A93" s="119"/>
      <c r="B93" s="133">
        <v>10</v>
      </c>
      <c r="C93" s="134" t="s">
        <v>794</v>
      </c>
      <c r="D93" s="135" t="s">
        <v>112</v>
      </c>
      <c r="E93" s="158"/>
      <c r="F93" s="159"/>
      <c r="G93" s="136" t="s">
        <v>795</v>
      </c>
      <c r="H93" s="138">
        <v>2.89</v>
      </c>
      <c r="I93" s="139">
        <f t="shared" si="2"/>
        <v>28.900000000000002</v>
      </c>
      <c r="J93" s="120"/>
    </row>
    <row r="94" spans="1:10" ht="144">
      <c r="A94" s="119"/>
      <c r="B94" s="133">
        <v>10</v>
      </c>
      <c r="C94" s="134" t="s">
        <v>794</v>
      </c>
      <c r="D94" s="135" t="s">
        <v>216</v>
      </c>
      <c r="E94" s="158"/>
      <c r="F94" s="159"/>
      <c r="G94" s="136" t="s">
        <v>795</v>
      </c>
      <c r="H94" s="138">
        <v>2.89</v>
      </c>
      <c r="I94" s="139">
        <f t="shared" si="2"/>
        <v>28.900000000000002</v>
      </c>
      <c r="J94" s="120"/>
    </row>
    <row r="95" spans="1:10" ht="144">
      <c r="A95" s="119"/>
      <c r="B95" s="133">
        <v>10</v>
      </c>
      <c r="C95" s="134" t="s">
        <v>794</v>
      </c>
      <c r="D95" s="135" t="s">
        <v>269</v>
      </c>
      <c r="E95" s="158"/>
      <c r="F95" s="159"/>
      <c r="G95" s="136" t="s">
        <v>795</v>
      </c>
      <c r="H95" s="138">
        <v>2.89</v>
      </c>
      <c r="I95" s="139">
        <f t="shared" si="2"/>
        <v>28.900000000000002</v>
      </c>
      <c r="J95" s="120"/>
    </row>
    <row r="96" spans="1:10" ht="144">
      <c r="A96" s="119"/>
      <c r="B96" s="133">
        <v>10</v>
      </c>
      <c r="C96" s="134" t="s">
        <v>794</v>
      </c>
      <c r="D96" s="135" t="s">
        <v>272</v>
      </c>
      <c r="E96" s="158"/>
      <c r="F96" s="159"/>
      <c r="G96" s="136" t="s">
        <v>795</v>
      </c>
      <c r="H96" s="138">
        <v>2.89</v>
      </c>
      <c r="I96" s="139">
        <f t="shared" si="2"/>
        <v>28.900000000000002</v>
      </c>
      <c r="J96" s="120"/>
    </row>
    <row r="97" spans="1:10" ht="144">
      <c r="A97" s="119"/>
      <c r="B97" s="133">
        <v>10</v>
      </c>
      <c r="C97" s="134" t="s">
        <v>794</v>
      </c>
      <c r="D97" s="135" t="s">
        <v>273</v>
      </c>
      <c r="E97" s="158"/>
      <c r="F97" s="159"/>
      <c r="G97" s="136" t="s">
        <v>795</v>
      </c>
      <c r="H97" s="138">
        <v>2.89</v>
      </c>
      <c r="I97" s="139">
        <f t="shared" si="2"/>
        <v>28.900000000000002</v>
      </c>
      <c r="J97" s="120"/>
    </row>
    <row r="98" spans="1:10" ht="144">
      <c r="A98" s="119"/>
      <c r="B98" s="133">
        <v>10</v>
      </c>
      <c r="C98" s="134" t="s">
        <v>794</v>
      </c>
      <c r="D98" s="135" t="s">
        <v>276</v>
      </c>
      <c r="E98" s="158"/>
      <c r="F98" s="159"/>
      <c r="G98" s="136" t="s">
        <v>795</v>
      </c>
      <c r="H98" s="138">
        <v>2.89</v>
      </c>
      <c r="I98" s="139">
        <f t="shared" si="2"/>
        <v>28.900000000000002</v>
      </c>
      <c r="J98" s="120"/>
    </row>
    <row r="99" spans="1:10" ht="144">
      <c r="A99" s="119"/>
      <c r="B99" s="133">
        <v>10</v>
      </c>
      <c r="C99" s="134" t="s">
        <v>794</v>
      </c>
      <c r="D99" s="135" t="s">
        <v>317</v>
      </c>
      <c r="E99" s="158"/>
      <c r="F99" s="159"/>
      <c r="G99" s="136" t="s">
        <v>795</v>
      </c>
      <c r="H99" s="138">
        <v>2.89</v>
      </c>
      <c r="I99" s="139">
        <f t="shared" si="2"/>
        <v>28.900000000000002</v>
      </c>
      <c r="J99" s="120"/>
    </row>
    <row r="100" spans="1:10" ht="240">
      <c r="A100" s="119"/>
      <c r="B100" s="133">
        <v>2</v>
      </c>
      <c r="C100" s="134" t="s">
        <v>796</v>
      </c>
      <c r="D100" s="135" t="s">
        <v>31</v>
      </c>
      <c r="E100" s="158" t="s">
        <v>115</v>
      </c>
      <c r="F100" s="159"/>
      <c r="G100" s="136" t="s">
        <v>797</v>
      </c>
      <c r="H100" s="138">
        <v>10.45</v>
      </c>
      <c r="I100" s="139">
        <f t="shared" si="2"/>
        <v>20.9</v>
      </c>
      <c r="J100" s="120"/>
    </row>
    <row r="101" spans="1:10" ht="240">
      <c r="A101" s="119"/>
      <c r="B101" s="133">
        <v>2</v>
      </c>
      <c r="C101" s="134" t="s">
        <v>796</v>
      </c>
      <c r="D101" s="135" t="s">
        <v>31</v>
      </c>
      <c r="E101" s="158" t="s">
        <v>490</v>
      </c>
      <c r="F101" s="159"/>
      <c r="G101" s="136" t="s">
        <v>797</v>
      </c>
      <c r="H101" s="138">
        <v>10.45</v>
      </c>
      <c r="I101" s="139">
        <f t="shared" si="2"/>
        <v>20.9</v>
      </c>
      <c r="J101" s="120"/>
    </row>
    <row r="102" spans="1:10" ht="240">
      <c r="A102" s="119"/>
      <c r="B102" s="133">
        <v>2</v>
      </c>
      <c r="C102" s="134" t="s">
        <v>796</v>
      </c>
      <c r="D102" s="135" t="s">
        <v>31</v>
      </c>
      <c r="E102" s="158" t="s">
        <v>798</v>
      </c>
      <c r="F102" s="159"/>
      <c r="G102" s="136" t="s">
        <v>797</v>
      </c>
      <c r="H102" s="138">
        <v>10.45</v>
      </c>
      <c r="I102" s="139">
        <f t="shared" si="2"/>
        <v>20.9</v>
      </c>
      <c r="J102" s="120"/>
    </row>
    <row r="103" spans="1:10" ht="240">
      <c r="A103" s="119"/>
      <c r="B103" s="133">
        <v>2</v>
      </c>
      <c r="C103" s="134" t="s">
        <v>796</v>
      </c>
      <c r="D103" s="135" t="s">
        <v>31</v>
      </c>
      <c r="E103" s="158" t="s">
        <v>799</v>
      </c>
      <c r="F103" s="159"/>
      <c r="G103" s="136" t="s">
        <v>797</v>
      </c>
      <c r="H103" s="138">
        <v>10.45</v>
      </c>
      <c r="I103" s="139">
        <f t="shared" si="2"/>
        <v>20.9</v>
      </c>
      <c r="J103" s="120"/>
    </row>
    <row r="104" spans="1:10" ht="180">
      <c r="A104" s="119"/>
      <c r="B104" s="133">
        <v>20</v>
      </c>
      <c r="C104" s="134" t="s">
        <v>587</v>
      </c>
      <c r="D104" s="135" t="s">
        <v>279</v>
      </c>
      <c r="E104" s="158"/>
      <c r="F104" s="159"/>
      <c r="G104" s="136" t="s">
        <v>943</v>
      </c>
      <c r="H104" s="138">
        <v>1.23</v>
      </c>
      <c r="I104" s="139">
        <f t="shared" si="2"/>
        <v>24.6</v>
      </c>
      <c r="J104" s="120"/>
    </row>
    <row r="105" spans="1:10" ht="180">
      <c r="A105" s="119"/>
      <c r="B105" s="133">
        <v>20</v>
      </c>
      <c r="C105" s="134" t="s">
        <v>587</v>
      </c>
      <c r="D105" s="135" t="s">
        <v>589</v>
      </c>
      <c r="E105" s="158"/>
      <c r="F105" s="159"/>
      <c r="G105" s="136" t="s">
        <v>943</v>
      </c>
      <c r="H105" s="138">
        <v>1.23</v>
      </c>
      <c r="I105" s="139">
        <f t="shared" si="2"/>
        <v>24.6</v>
      </c>
      <c r="J105" s="120"/>
    </row>
    <row r="106" spans="1:10" ht="180">
      <c r="A106" s="119"/>
      <c r="B106" s="133">
        <v>20</v>
      </c>
      <c r="C106" s="134" t="s">
        <v>587</v>
      </c>
      <c r="D106" s="135" t="s">
        <v>679</v>
      </c>
      <c r="E106" s="158"/>
      <c r="F106" s="159"/>
      <c r="G106" s="136" t="s">
        <v>943</v>
      </c>
      <c r="H106" s="138">
        <v>1.23</v>
      </c>
      <c r="I106" s="139">
        <f t="shared" si="2"/>
        <v>24.6</v>
      </c>
      <c r="J106" s="120"/>
    </row>
    <row r="107" spans="1:10" ht="180">
      <c r="A107" s="119"/>
      <c r="B107" s="133">
        <v>20</v>
      </c>
      <c r="C107" s="134" t="s">
        <v>587</v>
      </c>
      <c r="D107" s="135" t="s">
        <v>800</v>
      </c>
      <c r="E107" s="158"/>
      <c r="F107" s="159"/>
      <c r="G107" s="136" t="s">
        <v>943</v>
      </c>
      <c r="H107" s="138">
        <v>1.23</v>
      </c>
      <c r="I107" s="139">
        <f t="shared" si="2"/>
        <v>24.6</v>
      </c>
      <c r="J107" s="120"/>
    </row>
    <row r="108" spans="1:10" ht="180">
      <c r="A108" s="119"/>
      <c r="B108" s="133">
        <v>10</v>
      </c>
      <c r="C108" s="134" t="s">
        <v>587</v>
      </c>
      <c r="D108" s="135" t="s">
        <v>798</v>
      </c>
      <c r="E108" s="158"/>
      <c r="F108" s="159"/>
      <c r="G108" s="136" t="s">
        <v>943</v>
      </c>
      <c r="H108" s="138">
        <v>1.23</v>
      </c>
      <c r="I108" s="139">
        <f t="shared" si="2"/>
        <v>12.3</v>
      </c>
      <c r="J108" s="120"/>
    </row>
    <row r="109" spans="1:10" ht="180">
      <c r="A109" s="119"/>
      <c r="B109" s="133">
        <v>20</v>
      </c>
      <c r="C109" s="134" t="s">
        <v>587</v>
      </c>
      <c r="D109" s="135" t="s">
        <v>801</v>
      </c>
      <c r="E109" s="158"/>
      <c r="F109" s="159"/>
      <c r="G109" s="136" t="s">
        <v>943</v>
      </c>
      <c r="H109" s="138">
        <v>1.23</v>
      </c>
      <c r="I109" s="139">
        <f t="shared" si="2"/>
        <v>24.6</v>
      </c>
      <c r="J109" s="120"/>
    </row>
    <row r="110" spans="1:10" ht="132">
      <c r="A110" s="119"/>
      <c r="B110" s="133">
        <v>20</v>
      </c>
      <c r="C110" s="134" t="s">
        <v>121</v>
      </c>
      <c r="D110" s="135"/>
      <c r="E110" s="158"/>
      <c r="F110" s="159"/>
      <c r="G110" s="136" t="s">
        <v>802</v>
      </c>
      <c r="H110" s="138">
        <v>0.32</v>
      </c>
      <c r="I110" s="139">
        <f t="shared" si="2"/>
        <v>6.4</v>
      </c>
      <c r="J110" s="120"/>
    </row>
    <row r="111" spans="1:10" ht="132">
      <c r="A111" s="119"/>
      <c r="B111" s="133">
        <v>10</v>
      </c>
      <c r="C111" s="134" t="s">
        <v>130</v>
      </c>
      <c r="D111" s="135" t="s">
        <v>275</v>
      </c>
      <c r="E111" s="158"/>
      <c r="F111" s="159"/>
      <c r="G111" s="136" t="s">
        <v>803</v>
      </c>
      <c r="H111" s="138">
        <v>0.41</v>
      </c>
      <c r="I111" s="139">
        <f t="shared" si="2"/>
        <v>4.0999999999999996</v>
      </c>
      <c r="J111" s="120"/>
    </row>
    <row r="112" spans="1:10" ht="168">
      <c r="A112" s="119"/>
      <c r="B112" s="133">
        <v>5</v>
      </c>
      <c r="C112" s="134" t="s">
        <v>111</v>
      </c>
      <c r="D112" s="135" t="s">
        <v>112</v>
      </c>
      <c r="E112" s="158"/>
      <c r="F112" s="159"/>
      <c r="G112" s="136" t="s">
        <v>804</v>
      </c>
      <c r="H112" s="138">
        <v>1.1299999999999999</v>
      </c>
      <c r="I112" s="139">
        <f t="shared" si="2"/>
        <v>5.6499999999999995</v>
      </c>
      <c r="J112" s="120"/>
    </row>
    <row r="113" spans="1:10" ht="168">
      <c r="A113" s="119"/>
      <c r="B113" s="133">
        <v>5</v>
      </c>
      <c r="C113" s="134" t="s">
        <v>111</v>
      </c>
      <c r="D113" s="135" t="s">
        <v>216</v>
      </c>
      <c r="E113" s="158"/>
      <c r="F113" s="159"/>
      <c r="G113" s="136" t="s">
        <v>804</v>
      </c>
      <c r="H113" s="138">
        <v>1.1299999999999999</v>
      </c>
      <c r="I113" s="139">
        <f t="shared" si="2"/>
        <v>5.6499999999999995</v>
      </c>
      <c r="J113" s="120"/>
    </row>
    <row r="114" spans="1:10" ht="168">
      <c r="A114" s="119"/>
      <c r="B114" s="133">
        <v>5</v>
      </c>
      <c r="C114" s="134" t="s">
        <v>111</v>
      </c>
      <c r="D114" s="135" t="s">
        <v>218</v>
      </c>
      <c r="E114" s="158"/>
      <c r="F114" s="159"/>
      <c r="G114" s="136" t="s">
        <v>804</v>
      </c>
      <c r="H114" s="138">
        <v>1.1299999999999999</v>
      </c>
      <c r="I114" s="139">
        <f t="shared" si="2"/>
        <v>5.6499999999999995</v>
      </c>
      <c r="J114" s="120"/>
    </row>
    <row r="115" spans="1:10" ht="132">
      <c r="A115" s="119"/>
      <c r="B115" s="133">
        <v>20</v>
      </c>
      <c r="C115" s="134" t="s">
        <v>805</v>
      </c>
      <c r="D115" s="135" t="s">
        <v>279</v>
      </c>
      <c r="E115" s="158" t="s">
        <v>112</v>
      </c>
      <c r="F115" s="159"/>
      <c r="G115" s="136" t="s">
        <v>806</v>
      </c>
      <c r="H115" s="138">
        <v>0.75</v>
      </c>
      <c r="I115" s="139">
        <f t="shared" si="2"/>
        <v>15</v>
      </c>
      <c r="J115" s="120"/>
    </row>
    <row r="116" spans="1:10" ht="132">
      <c r="A116" s="119"/>
      <c r="B116" s="133">
        <v>10</v>
      </c>
      <c r="C116" s="134" t="s">
        <v>805</v>
      </c>
      <c r="D116" s="135" t="s">
        <v>679</v>
      </c>
      <c r="E116" s="158" t="s">
        <v>112</v>
      </c>
      <c r="F116" s="159"/>
      <c r="G116" s="136" t="s">
        <v>806</v>
      </c>
      <c r="H116" s="138">
        <v>0.75</v>
      </c>
      <c r="I116" s="139">
        <f t="shared" si="2"/>
        <v>7.5</v>
      </c>
      <c r="J116" s="120"/>
    </row>
    <row r="117" spans="1:10" ht="132">
      <c r="A117" s="119"/>
      <c r="B117" s="133">
        <v>10</v>
      </c>
      <c r="C117" s="134" t="s">
        <v>805</v>
      </c>
      <c r="D117" s="135" t="s">
        <v>277</v>
      </c>
      <c r="E117" s="158" t="s">
        <v>112</v>
      </c>
      <c r="F117" s="159"/>
      <c r="G117" s="136" t="s">
        <v>806</v>
      </c>
      <c r="H117" s="138">
        <v>0.75</v>
      </c>
      <c r="I117" s="139">
        <f t="shared" si="2"/>
        <v>7.5</v>
      </c>
      <c r="J117" s="120"/>
    </row>
    <row r="118" spans="1:10" ht="132">
      <c r="A118" s="119"/>
      <c r="B118" s="133">
        <v>40</v>
      </c>
      <c r="C118" s="134" t="s">
        <v>127</v>
      </c>
      <c r="D118" s="135" t="s">
        <v>245</v>
      </c>
      <c r="E118" s="158"/>
      <c r="F118" s="159"/>
      <c r="G118" s="136" t="s">
        <v>807</v>
      </c>
      <c r="H118" s="138">
        <v>1.01</v>
      </c>
      <c r="I118" s="139">
        <f t="shared" ref="I118:I149" si="3">H118*B118</f>
        <v>40.4</v>
      </c>
      <c r="J118" s="120"/>
    </row>
    <row r="119" spans="1:10" ht="132">
      <c r="A119" s="119"/>
      <c r="B119" s="133">
        <v>20</v>
      </c>
      <c r="C119" s="134" t="s">
        <v>808</v>
      </c>
      <c r="D119" s="135" t="s">
        <v>534</v>
      </c>
      <c r="E119" s="158"/>
      <c r="F119" s="159"/>
      <c r="G119" s="136" t="s">
        <v>809</v>
      </c>
      <c r="H119" s="138">
        <v>1.01</v>
      </c>
      <c r="I119" s="139">
        <f t="shared" si="3"/>
        <v>20.2</v>
      </c>
      <c r="J119" s="120"/>
    </row>
    <row r="120" spans="1:10" ht="156">
      <c r="A120" s="119"/>
      <c r="B120" s="133">
        <v>20</v>
      </c>
      <c r="C120" s="134" t="s">
        <v>810</v>
      </c>
      <c r="D120" s="135" t="s">
        <v>245</v>
      </c>
      <c r="E120" s="158"/>
      <c r="F120" s="159"/>
      <c r="G120" s="136" t="s">
        <v>811</v>
      </c>
      <c r="H120" s="138">
        <v>1.61</v>
      </c>
      <c r="I120" s="139">
        <f t="shared" si="3"/>
        <v>32.200000000000003</v>
      </c>
      <c r="J120" s="120"/>
    </row>
    <row r="121" spans="1:10" ht="372">
      <c r="A121" s="119"/>
      <c r="B121" s="133">
        <v>1</v>
      </c>
      <c r="C121" s="134" t="s">
        <v>812</v>
      </c>
      <c r="D121" s="135" t="s">
        <v>705</v>
      </c>
      <c r="E121" s="158"/>
      <c r="F121" s="159"/>
      <c r="G121" s="136" t="s">
        <v>944</v>
      </c>
      <c r="H121" s="138">
        <v>62.78</v>
      </c>
      <c r="I121" s="139">
        <f t="shared" si="3"/>
        <v>62.78</v>
      </c>
      <c r="J121" s="120"/>
    </row>
    <row r="122" spans="1:10" ht="72">
      <c r="A122" s="119"/>
      <c r="B122" s="133">
        <v>2</v>
      </c>
      <c r="C122" s="134" t="s">
        <v>813</v>
      </c>
      <c r="D122" s="135" t="s">
        <v>756</v>
      </c>
      <c r="E122" s="158"/>
      <c r="F122" s="159"/>
      <c r="G122" s="136" t="s">
        <v>814</v>
      </c>
      <c r="H122" s="138">
        <v>2.12</v>
      </c>
      <c r="I122" s="139">
        <f t="shared" si="3"/>
        <v>4.24</v>
      </c>
      <c r="J122" s="120"/>
    </row>
    <row r="123" spans="1:10" ht="72">
      <c r="A123" s="119"/>
      <c r="B123" s="133">
        <v>2</v>
      </c>
      <c r="C123" s="134" t="s">
        <v>813</v>
      </c>
      <c r="D123" s="135" t="s">
        <v>764</v>
      </c>
      <c r="E123" s="158"/>
      <c r="F123" s="159"/>
      <c r="G123" s="136" t="s">
        <v>814</v>
      </c>
      <c r="H123" s="138">
        <v>2.8</v>
      </c>
      <c r="I123" s="139">
        <f t="shared" si="3"/>
        <v>5.6</v>
      </c>
      <c r="J123" s="120"/>
    </row>
    <row r="124" spans="1:10" ht="72">
      <c r="A124" s="119"/>
      <c r="B124" s="133">
        <v>1</v>
      </c>
      <c r="C124" s="134" t="s">
        <v>815</v>
      </c>
      <c r="D124" s="135" t="s">
        <v>816</v>
      </c>
      <c r="E124" s="158"/>
      <c r="F124" s="159"/>
      <c r="G124" s="136" t="s">
        <v>817</v>
      </c>
      <c r="H124" s="138">
        <v>1.18</v>
      </c>
      <c r="I124" s="139">
        <f t="shared" si="3"/>
        <v>1.18</v>
      </c>
      <c r="J124" s="120"/>
    </row>
    <row r="125" spans="1:10" ht="72">
      <c r="A125" s="119"/>
      <c r="B125" s="133">
        <v>2</v>
      </c>
      <c r="C125" s="134" t="s">
        <v>815</v>
      </c>
      <c r="D125" s="135" t="s">
        <v>756</v>
      </c>
      <c r="E125" s="158"/>
      <c r="F125" s="159"/>
      <c r="G125" s="136" t="s">
        <v>817</v>
      </c>
      <c r="H125" s="138">
        <v>2.29</v>
      </c>
      <c r="I125" s="139">
        <f t="shared" si="3"/>
        <v>4.58</v>
      </c>
      <c r="J125" s="120"/>
    </row>
    <row r="126" spans="1:10" ht="72">
      <c r="A126" s="119"/>
      <c r="B126" s="133">
        <v>2</v>
      </c>
      <c r="C126" s="134" t="s">
        <v>815</v>
      </c>
      <c r="D126" s="135" t="s">
        <v>764</v>
      </c>
      <c r="E126" s="158"/>
      <c r="F126" s="159"/>
      <c r="G126" s="136" t="s">
        <v>817</v>
      </c>
      <c r="H126" s="138">
        <v>2.97</v>
      </c>
      <c r="I126" s="139">
        <f t="shared" si="3"/>
        <v>5.94</v>
      </c>
      <c r="J126" s="120"/>
    </row>
    <row r="127" spans="1:10" ht="72">
      <c r="A127" s="119"/>
      <c r="B127" s="133">
        <v>1</v>
      </c>
      <c r="C127" s="134" t="s">
        <v>815</v>
      </c>
      <c r="D127" s="135" t="s">
        <v>765</v>
      </c>
      <c r="E127" s="158"/>
      <c r="F127" s="159"/>
      <c r="G127" s="136" t="s">
        <v>817</v>
      </c>
      <c r="H127" s="138">
        <v>4.08</v>
      </c>
      <c r="I127" s="139">
        <f t="shared" si="3"/>
        <v>4.08</v>
      </c>
      <c r="J127" s="120"/>
    </row>
    <row r="128" spans="1:10" ht="60">
      <c r="A128" s="119"/>
      <c r="B128" s="133">
        <v>2</v>
      </c>
      <c r="C128" s="134" t="s">
        <v>818</v>
      </c>
      <c r="D128" s="135" t="s">
        <v>756</v>
      </c>
      <c r="E128" s="158"/>
      <c r="F128" s="159"/>
      <c r="G128" s="136" t="s">
        <v>819</v>
      </c>
      <c r="H128" s="138">
        <v>2.46</v>
      </c>
      <c r="I128" s="139">
        <f t="shared" si="3"/>
        <v>4.92</v>
      </c>
      <c r="J128" s="120"/>
    </row>
    <row r="129" spans="1:10" ht="72">
      <c r="A129" s="119"/>
      <c r="B129" s="133">
        <v>2</v>
      </c>
      <c r="C129" s="134" t="s">
        <v>820</v>
      </c>
      <c r="D129" s="135" t="s">
        <v>816</v>
      </c>
      <c r="E129" s="158"/>
      <c r="F129" s="159"/>
      <c r="G129" s="136" t="s">
        <v>821</v>
      </c>
      <c r="H129" s="138">
        <v>1.35</v>
      </c>
      <c r="I129" s="139">
        <f t="shared" si="3"/>
        <v>2.7</v>
      </c>
      <c r="J129" s="120"/>
    </row>
    <row r="130" spans="1:10" ht="72">
      <c r="A130" s="119"/>
      <c r="B130" s="133">
        <v>2</v>
      </c>
      <c r="C130" s="134" t="s">
        <v>820</v>
      </c>
      <c r="D130" s="135" t="s">
        <v>756</v>
      </c>
      <c r="E130" s="158"/>
      <c r="F130" s="159"/>
      <c r="G130" s="136" t="s">
        <v>821</v>
      </c>
      <c r="H130" s="138">
        <v>2.72</v>
      </c>
      <c r="I130" s="139">
        <f t="shared" si="3"/>
        <v>5.44</v>
      </c>
      <c r="J130" s="120"/>
    </row>
    <row r="131" spans="1:10" ht="72">
      <c r="A131" s="119"/>
      <c r="B131" s="133">
        <v>1</v>
      </c>
      <c r="C131" s="134" t="s">
        <v>820</v>
      </c>
      <c r="D131" s="135" t="s">
        <v>822</v>
      </c>
      <c r="E131" s="158"/>
      <c r="F131" s="159"/>
      <c r="G131" s="136" t="s">
        <v>821</v>
      </c>
      <c r="H131" s="138">
        <v>3.31</v>
      </c>
      <c r="I131" s="139">
        <f t="shared" si="3"/>
        <v>3.31</v>
      </c>
      <c r="J131" s="120"/>
    </row>
    <row r="132" spans="1:10" ht="72">
      <c r="A132" s="119"/>
      <c r="B132" s="133">
        <v>1</v>
      </c>
      <c r="C132" s="134" t="s">
        <v>820</v>
      </c>
      <c r="D132" s="135" t="s">
        <v>764</v>
      </c>
      <c r="E132" s="158"/>
      <c r="F132" s="159"/>
      <c r="G132" s="136" t="s">
        <v>821</v>
      </c>
      <c r="H132" s="138">
        <v>4.08</v>
      </c>
      <c r="I132" s="139">
        <f t="shared" si="3"/>
        <v>4.08</v>
      </c>
      <c r="J132" s="120"/>
    </row>
    <row r="133" spans="1:10" ht="96">
      <c r="A133" s="119"/>
      <c r="B133" s="133">
        <v>5</v>
      </c>
      <c r="C133" s="134" t="s">
        <v>823</v>
      </c>
      <c r="D133" s="135" t="s">
        <v>824</v>
      </c>
      <c r="E133" s="158"/>
      <c r="F133" s="159"/>
      <c r="G133" s="136" t="s">
        <v>825</v>
      </c>
      <c r="H133" s="138">
        <v>1.35</v>
      </c>
      <c r="I133" s="139">
        <f t="shared" si="3"/>
        <v>6.75</v>
      </c>
      <c r="J133" s="120"/>
    </row>
    <row r="134" spans="1:10" ht="96">
      <c r="A134" s="119"/>
      <c r="B134" s="133">
        <v>5</v>
      </c>
      <c r="C134" s="134" t="s">
        <v>823</v>
      </c>
      <c r="D134" s="135" t="s">
        <v>826</v>
      </c>
      <c r="E134" s="158"/>
      <c r="F134" s="159"/>
      <c r="G134" s="136" t="s">
        <v>825</v>
      </c>
      <c r="H134" s="138">
        <v>1.61</v>
      </c>
      <c r="I134" s="139">
        <f t="shared" si="3"/>
        <v>8.0500000000000007</v>
      </c>
      <c r="J134" s="120"/>
    </row>
    <row r="135" spans="1:10" ht="96">
      <c r="A135" s="119"/>
      <c r="B135" s="133">
        <v>5</v>
      </c>
      <c r="C135" s="134" t="s">
        <v>823</v>
      </c>
      <c r="D135" s="135" t="s">
        <v>827</v>
      </c>
      <c r="E135" s="158"/>
      <c r="F135" s="159"/>
      <c r="G135" s="136" t="s">
        <v>825</v>
      </c>
      <c r="H135" s="138">
        <v>1.86</v>
      </c>
      <c r="I135" s="139">
        <f t="shared" si="3"/>
        <v>9.3000000000000007</v>
      </c>
      <c r="J135" s="120"/>
    </row>
    <row r="136" spans="1:10" ht="96">
      <c r="A136" s="119"/>
      <c r="B136" s="133">
        <v>10</v>
      </c>
      <c r="C136" s="134" t="s">
        <v>70</v>
      </c>
      <c r="D136" s="135" t="s">
        <v>28</v>
      </c>
      <c r="E136" s="158"/>
      <c r="F136" s="159"/>
      <c r="G136" s="136" t="s">
        <v>828</v>
      </c>
      <c r="H136" s="138">
        <v>2.72</v>
      </c>
      <c r="I136" s="139">
        <f t="shared" si="3"/>
        <v>27.200000000000003</v>
      </c>
      <c r="J136" s="120"/>
    </row>
    <row r="137" spans="1:10" ht="96">
      <c r="A137" s="119"/>
      <c r="B137" s="133">
        <v>40</v>
      </c>
      <c r="C137" s="134" t="s">
        <v>70</v>
      </c>
      <c r="D137" s="135" t="s">
        <v>72</v>
      </c>
      <c r="E137" s="158"/>
      <c r="F137" s="159"/>
      <c r="G137" s="136" t="s">
        <v>828</v>
      </c>
      <c r="H137" s="138">
        <v>2.72</v>
      </c>
      <c r="I137" s="139">
        <f t="shared" si="3"/>
        <v>108.80000000000001</v>
      </c>
      <c r="J137" s="120"/>
    </row>
    <row r="138" spans="1:10" ht="96">
      <c r="A138" s="119"/>
      <c r="B138" s="133">
        <v>40</v>
      </c>
      <c r="C138" s="134" t="s">
        <v>70</v>
      </c>
      <c r="D138" s="135" t="s">
        <v>31</v>
      </c>
      <c r="E138" s="158"/>
      <c r="F138" s="159"/>
      <c r="G138" s="136" t="s">
        <v>828</v>
      </c>
      <c r="H138" s="138">
        <v>2.72</v>
      </c>
      <c r="I138" s="139">
        <f t="shared" si="3"/>
        <v>108.80000000000001</v>
      </c>
      <c r="J138" s="120"/>
    </row>
    <row r="139" spans="1:10" ht="96">
      <c r="A139" s="119"/>
      <c r="B139" s="133">
        <v>20</v>
      </c>
      <c r="C139" s="134" t="s">
        <v>829</v>
      </c>
      <c r="D139" s="135" t="s">
        <v>30</v>
      </c>
      <c r="E139" s="158"/>
      <c r="F139" s="159"/>
      <c r="G139" s="136" t="s">
        <v>830</v>
      </c>
      <c r="H139" s="138">
        <v>3.57</v>
      </c>
      <c r="I139" s="139">
        <f t="shared" si="3"/>
        <v>71.399999999999991</v>
      </c>
      <c r="J139" s="120"/>
    </row>
    <row r="140" spans="1:10" ht="96">
      <c r="A140" s="119"/>
      <c r="B140" s="133">
        <v>20</v>
      </c>
      <c r="C140" s="134" t="s">
        <v>829</v>
      </c>
      <c r="D140" s="135" t="s">
        <v>72</v>
      </c>
      <c r="E140" s="158"/>
      <c r="F140" s="159"/>
      <c r="G140" s="136" t="s">
        <v>830</v>
      </c>
      <c r="H140" s="138">
        <v>3.57</v>
      </c>
      <c r="I140" s="139">
        <f t="shared" si="3"/>
        <v>71.399999999999991</v>
      </c>
      <c r="J140" s="120"/>
    </row>
    <row r="141" spans="1:10" ht="96">
      <c r="A141" s="119"/>
      <c r="B141" s="133">
        <v>20</v>
      </c>
      <c r="C141" s="134" t="s">
        <v>829</v>
      </c>
      <c r="D141" s="135" t="s">
        <v>31</v>
      </c>
      <c r="E141" s="158"/>
      <c r="F141" s="159"/>
      <c r="G141" s="136" t="s">
        <v>830</v>
      </c>
      <c r="H141" s="138">
        <v>3.57</v>
      </c>
      <c r="I141" s="139">
        <f t="shared" si="3"/>
        <v>71.399999999999991</v>
      </c>
      <c r="J141" s="120"/>
    </row>
    <row r="142" spans="1:10" ht="96">
      <c r="A142" s="119"/>
      <c r="B142" s="133">
        <v>2</v>
      </c>
      <c r="C142" s="134" t="s">
        <v>831</v>
      </c>
      <c r="D142" s="135" t="s">
        <v>32</v>
      </c>
      <c r="E142" s="158"/>
      <c r="F142" s="159"/>
      <c r="G142" s="136" t="s">
        <v>832</v>
      </c>
      <c r="H142" s="138">
        <v>5.62</v>
      </c>
      <c r="I142" s="139">
        <f t="shared" si="3"/>
        <v>11.24</v>
      </c>
      <c r="J142" s="120"/>
    </row>
    <row r="143" spans="1:10" ht="96">
      <c r="A143" s="119"/>
      <c r="B143" s="133">
        <v>2</v>
      </c>
      <c r="C143" s="134" t="s">
        <v>831</v>
      </c>
      <c r="D143" s="135" t="s">
        <v>33</v>
      </c>
      <c r="E143" s="158"/>
      <c r="F143" s="159"/>
      <c r="G143" s="136" t="s">
        <v>832</v>
      </c>
      <c r="H143" s="138">
        <v>5.62</v>
      </c>
      <c r="I143" s="139">
        <f t="shared" si="3"/>
        <v>11.24</v>
      </c>
      <c r="J143" s="120"/>
    </row>
    <row r="144" spans="1:10" ht="96">
      <c r="A144" s="119"/>
      <c r="B144" s="133">
        <v>4</v>
      </c>
      <c r="C144" s="134" t="s">
        <v>833</v>
      </c>
      <c r="D144" s="135" t="s">
        <v>30</v>
      </c>
      <c r="E144" s="158" t="s">
        <v>278</v>
      </c>
      <c r="F144" s="159"/>
      <c r="G144" s="136" t="s">
        <v>834</v>
      </c>
      <c r="H144" s="138">
        <v>3.4</v>
      </c>
      <c r="I144" s="139">
        <f t="shared" si="3"/>
        <v>13.6</v>
      </c>
      <c r="J144" s="120"/>
    </row>
    <row r="145" spans="1:10" ht="96">
      <c r="A145" s="119"/>
      <c r="B145" s="133">
        <v>4</v>
      </c>
      <c r="C145" s="134" t="s">
        <v>833</v>
      </c>
      <c r="D145" s="135" t="s">
        <v>30</v>
      </c>
      <c r="E145" s="158" t="s">
        <v>761</v>
      </c>
      <c r="F145" s="159"/>
      <c r="G145" s="136" t="s">
        <v>834</v>
      </c>
      <c r="H145" s="138">
        <v>3.4</v>
      </c>
      <c r="I145" s="139">
        <f t="shared" si="3"/>
        <v>13.6</v>
      </c>
      <c r="J145" s="120"/>
    </row>
    <row r="146" spans="1:10" ht="96">
      <c r="A146" s="119"/>
      <c r="B146" s="133">
        <v>5</v>
      </c>
      <c r="C146" s="134" t="s">
        <v>833</v>
      </c>
      <c r="D146" s="135" t="s">
        <v>31</v>
      </c>
      <c r="E146" s="158" t="s">
        <v>278</v>
      </c>
      <c r="F146" s="159"/>
      <c r="G146" s="136" t="s">
        <v>834</v>
      </c>
      <c r="H146" s="138">
        <v>3.4</v>
      </c>
      <c r="I146" s="139">
        <f t="shared" si="3"/>
        <v>17</v>
      </c>
      <c r="J146" s="120"/>
    </row>
    <row r="147" spans="1:10" ht="96">
      <c r="A147" s="119"/>
      <c r="B147" s="133">
        <v>5</v>
      </c>
      <c r="C147" s="134" t="s">
        <v>833</v>
      </c>
      <c r="D147" s="135" t="s">
        <v>32</v>
      </c>
      <c r="E147" s="158" t="s">
        <v>278</v>
      </c>
      <c r="F147" s="159"/>
      <c r="G147" s="136" t="s">
        <v>834</v>
      </c>
      <c r="H147" s="138">
        <v>3.4</v>
      </c>
      <c r="I147" s="139">
        <f t="shared" si="3"/>
        <v>17</v>
      </c>
      <c r="J147" s="120"/>
    </row>
    <row r="148" spans="1:10" ht="96">
      <c r="A148" s="119"/>
      <c r="B148" s="133">
        <v>20</v>
      </c>
      <c r="C148" s="134" t="s">
        <v>73</v>
      </c>
      <c r="D148" s="135" t="s">
        <v>28</v>
      </c>
      <c r="E148" s="158" t="s">
        <v>761</v>
      </c>
      <c r="F148" s="159"/>
      <c r="G148" s="136" t="s">
        <v>835</v>
      </c>
      <c r="H148" s="138">
        <v>3.31</v>
      </c>
      <c r="I148" s="139">
        <f t="shared" si="3"/>
        <v>66.2</v>
      </c>
      <c r="J148" s="120"/>
    </row>
    <row r="149" spans="1:10" ht="96">
      <c r="A149" s="119"/>
      <c r="B149" s="133">
        <v>20</v>
      </c>
      <c r="C149" s="134" t="s">
        <v>73</v>
      </c>
      <c r="D149" s="135" t="s">
        <v>657</v>
      </c>
      <c r="E149" s="158" t="s">
        <v>279</v>
      </c>
      <c r="F149" s="159"/>
      <c r="G149" s="136" t="s">
        <v>835</v>
      </c>
      <c r="H149" s="138">
        <v>3.31</v>
      </c>
      <c r="I149" s="139">
        <f t="shared" si="3"/>
        <v>66.2</v>
      </c>
      <c r="J149" s="120"/>
    </row>
    <row r="150" spans="1:10" ht="96">
      <c r="A150" s="119"/>
      <c r="B150" s="133">
        <v>20</v>
      </c>
      <c r="C150" s="134" t="s">
        <v>73</v>
      </c>
      <c r="D150" s="135" t="s">
        <v>657</v>
      </c>
      <c r="E150" s="158" t="s">
        <v>278</v>
      </c>
      <c r="F150" s="159"/>
      <c r="G150" s="136" t="s">
        <v>835</v>
      </c>
      <c r="H150" s="138">
        <v>3.31</v>
      </c>
      <c r="I150" s="139">
        <f t="shared" ref="I150:I181" si="4">H150*B150</f>
        <v>66.2</v>
      </c>
      <c r="J150" s="120"/>
    </row>
    <row r="151" spans="1:10" ht="96">
      <c r="A151" s="119"/>
      <c r="B151" s="133">
        <v>20</v>
      </c>
      <c r="C151" s="134" t="s">
        <v>73</v>
      </c>
      <c r="D151" s="135" t="s">
        <v>72</v>
      </c>
      <c r="E151" s="158" t="s">
        <v>279</v>
      </c>
      <c r="F151" s="159"/>
      <c r="G151" s="136" t="s">
        <v>835</v>
      </c>
      <c r="H151" s="138">
        <v>3.31</v>
      </c>
      <c r="I151" s="139">
        <f t="shared" si="4"/>
        <v>66.2</v>
      </c>
      <c r="J151" s="120"/>
    </row>
    <row r="152" spans="1:10" ht="96">
      <c r="A152" s="119"/>
      <c r="B152" s="133">
        <v>10</v>
      </c>
      <c r="C152" s="134" t="s">
        <v>73</v>
      </c>
      <c r="D152" s="135" t="s">
        <v>31</v>
      </c>
      <c r="E152" s="158" t="s">
        <v>277</v>
      </c>
      <c r="F152" s="159"/>
      <c r="G152" s="136" t="s">
        <v>835</v>
      </c>
      <c r="H152" s="138">
        <v>3.31</v>
      </c>
      <c r="I152" s="139">
        <f t="shared" si="4"/>
        <v>33.1</v>
      </c>
      <c r="J152" s="120"/>
    </row>
    <row r="153" spans="1:10" ht="96">
      <c r="A153" s="119"/>
      <c r="B153" s="133">
        <v>40</v>
      </c>
      <c r="C153" s="134" t="s">
        <v>73</v>
      </c>
      <c r="D153" s="135" t="s">
        <v>31</v>
      </c>
      <c r="E153" s="158" t="s">
        <v>278</v>
      </c>
      <c r="F153" s="159"/>
      <c r="G153" s="136" t="s">
        <v>835</v>
      </c>
      <c r="H153" s="138">
        <v>3.31</v>
      </c>
      <c r="I153" s="139">
        <f t="shared" si="4"/>
        <v>132.4</v>
      </c>
      <c r="J153" s="120"/>
    </row>
    <row r="154" spans="1:10" ht="96">
      <c r="A154" s="119"/>
      <c r="B154" s="133">
        <v>20</v>
      </c>
      <c r="C154" s="134" t="s">
        <v>73</v>
      </c>
      <c r="D154" s="135" t="s">
        <v>31</v>
      </c>
      <c r="E154" s="158" t="s">
        <v>761</v>
      </c>
      <c r="F154" s="159"/>
      <c r="G154" s="136" t="s">
        <v>835</v>
      </c>
      <c r="H154" s="138">
        <v>3.31</v>
      </c>
      <c r="I154" s="139">
        <f t="shared" si="4"/>
        <v>66.2</v>
      </c>
      <c r="J154" s="120"/>
    </row>
    <row r="155" spans="1:10" ht="96">
      <c r="A155" s="119"/>
      <c r="B155" s="133">
        <v>20</v>
      </c>
      <c r="C155" s="134" t="s">
        <v>479</v>
      </c>
      <c r="D155" s="135" t="s">
        <v>28</v>
      </c>
      <c r="E155" s="158" t="s">
        <v>761</v>
      </c>
      <c r="F155" s="159"/>
      <c r="G155" s="136" t="s">
        <v>481</v>
      </c>
      <c r="H155" s="138">
        <v>3.83</v>
      </c>
      <c r="I155" s="139">
        <f t="shared" si="4"/>
        <v>76.599999999999994</v>
      </c>
      <c r="J155" s="120"/>
    </row>
    <row r="156" spans="1:10" ht="96">
      <c r="A156" s="119"/>
      <c r="B156" s="133">
        <v>20</v>
      </c>
      <c r="C156" s="134" t="s">
        <v>479</v>
      </c>
      <c r="D156" s="135" t="s">
        <v>30</v>
      </c>
      <c r="E156" s="158" t="s">
        <v>761</v>
      </c>
      <c r="F156" s="159"/>
      <c r="G156" s="136" t="s">
        <v>481</v>
      </c>
      <c r="H156" s="138">
        <v>3.83</v>
      </c>
      <c r="I156" s="139">
        <f t="shared" si="4"/>
        <v>76.599999999999994</v>
      </c>
      <c r="J156" s="120"/>
    </row>
    <row r="157" spans="1:10" ht="96">
      <c r="A157" s="119"/>
      <c r="B157" s="133">
        <v>40</v>
      </c>
      <c r="C157" s="134" t="s">
        <v>479</v>
      </c>
      <c r="D157" s="135" t="s">
        <v>72</v>
      </c>
      <c r="E157" s="158" t="s">
        <v>278</v>
      </c>
      <c r="F157" s="159"/>
      <c r="G157" s="136" t="s">
        <v>481</v>
      </c>
      <c r="H157" s="138">
        <v>3.83</v>
      </c>
      <c r="I157" s="139">
        <f t="shared" si="4"/>
        <v>153.19999999999999</v>
      </c>
      <c r="J157" s="120"/>
    </row>
    <row r="158" spans="1:10" ht="96">
      <c r="A158" s="119"/>
      <c r="B158" s="133">
        <v>20</v>
      </c>
      <c r="C158" s="134" t="s">
        <v>479</v>
      </c>
      <c r="D158" s="135" t="s">
        <v>72</v>
      </c>
      <c r="E158" s="158" t="s">
        <v>761</v>
      </c>
      <c r="F158" s="159"/>
      <c r="G158" s="136" t="s">
        <v>481</v>
      </c>
      <c r="H158" s="138">
        <v>3.83</v>
      </c>
      <c r="I158" s="139">
        <f t="shared" si="4"/>
        <v>76.599999999999994</v>
      </c>
      <c r="J158" s="120"/>
    </row>
    <row r="159" spans="1:10" ht="96">
      <c r="A159" s="119"/>
      <c r="B159" s="133">
        <v>20</v>
      </c>
      <c r="C159" s="134" t="s">
        <v>479</v>
      </c>
      <c r="D159" s="135" t="s">
        <v>31</v>
      </c>
      <c r="E159" s="158" t="s">
        <v>277</v>
      </c>
      <c r="F159" s="159"/>
      <c r="G159" s="136" t="s">
        <v>481</v>
      </c>
      <c r="H159" s="138">
        <v>3.83</v>
      </c>
      <c r="I159" s="139">
        <f t="shared" si="4"/>
        <v>76.599999999999994</v>
      </c>
      <c r="J159" s="120"/>
    </row>
    <row r="160" spans="1:10" ht="96">
      <c r="A160" s="119"/>
      <c r="B160" s="133">
        <v>20</v>
      </c>
      <c r="C160" s="134" t="s">
        <v>479</v>
      </c>
      <c r="D160" s="135" t="s">
        <v>31</v>
      </c>
      <c r="E160" s="158" t="s">
        <v>761</v>
      </c>
      <c r="F160" s="159"/>
      <c r="G160" s="136" t="s">
        <v>481</v>
      </c>
      <c r="H160" s="138">
        <v>3.83</v>
      </c>
      <c r="I160" s="139">
        <f t="shared" si="4"/>
        <v>76.599999999999994</v>
      </c>
      <c r="J160" s="120"/>
    </row>
    <row r="161" spans="1:10" ht="96">
      <c r="A161" s="119"/>
      <c r="B161" s="133">
        <v>10</v>
      </c>
      <c r="C161" s="134" t="s">
        <v>479</v>
      </c>
      <c r="D161" s="135" t="s">
        <v>304</v>
      </c>
      <c r="E161" s="158" t="s">
        <v>278</v>
      </c>
      <c r="F161" s="159"/>
      <c r="G161" s="136" t="s">
        <v>481</v>
      </c>
      <c r="H161" s="138">
        <v>3.83</v>
      </c>
      <c r="I161" s="139">
        <f t="shared" si="4"/>
        <v>38.299999999999997</v>
      </c>
      <c r="J161" s="120"/>
    </row>
    <row r="162" spans="1:10" ht="96">
      <c r="A162" s="119"/>
      <c r="B162" s="133">
        <v>20</v>
      </c>
      <c r="C162" s="134" t="s">
        <v>479</v>
      </c>
      <c r="D162" s="135" t="s">
        <v>300</v>
      </c>
      <c r="E162" s="158" t="s">
        <v>279</v>
      </c>
      <c r="F162" s="159"/>
      <c r="G162" s="136" t="s">
        <v>481</v>
      </c>
      <c r="H162" s="138">
        <v>3.83</v>
      </c>
      <c r="I162" s="139">
        <f t="shared" si="4"/>
        <v>76.599999999999994</v>
      </c>
      <c r="J162" s="120"/>
    </row>
    <row r="163" spans="1:10" ht="96">
      <c r="A163" s="119"/>
      <c r="B163" s="133">
        <v>20</v>
      </c>
      <c r="C163" s="134" t="s">
        <v>479</v>
      </c>
      <c r="D163" s="135" t="s">
        <v>300</v>
      </c>
      <c r="E163" s="158" t="s">
        <v>278</v>
      </c>
      <c r="F163" s="159"/>
      <c r="G163" s="136" t="s">
        <v>481</v>
      </c>
      <c r="H163" s="138">
        <v>3.83</v>
      </c>
      <c r="I163" s="139">
        <f t="shared" si="4"/>
        <v>76.599999999999994</v>
      </c>
      <c r="J163" s="120"/>
    </row>
    <row r="164" spans="1:10" ht="96">
      <c r="A164" s="119"/>
      <c r="B164" s="133">
        <v>20</v>
      </c>
      <c r="C164" s="134" t="s">
        <v>479</v>
      </c>
      <c r="D164" s="135" t="s">
        <v>320</v>
      </c>
      <c r="E164" s="158" t="s">
        <v>279</v>
      </c>
      <c r="F164" s="159"/>
      <c r="G164" s="136" t="s">
        <v>481</v>
      </c>
      <c r="H164" s="138">
        <v>3.83</v>
      </c>
      <c r="I164" s="139">
        <f t="shared" si="4"/>
        <v>76.599999999999994</v>
      </c>
      <c r="J164" s="120"/>
    </row>
    <row r="165" spans="1:10" ht="96">
      <c r="A165" s="119"/>
      <c r="B165" s="133">
        <v>40</v>
      </c>
      <c r="C165" s="134" t="s">
        <v>479</v>
      </c>
      <c r="D165" s="135" t="s">
        <v>320</v>
      </c>
      <c r="E165" s="158" t="s">
        <v>278</v>
      </c>
      <c r="F165" s="159"/>
      <c r="G165" s="136" t="s">
        <v>481</v>
      </c>
      <c r="H165" s="138">
        <v>3.83</v>
      </c>
      <c r="I165" s="139">
        <f t="shared" si="4"/>
        <v>153.19999999999999</v>
      </c>
      <c r="J165" s="120"/>
    </row>
    <row r="166" spans="1:10" ht="96">
      <c r="A166" s="119"/>
      <c r="B166" s="133">
        <v>2</v>
      </c>
      <c r="C166" s="134" t="s">
        <v>836</v>
      </c>
      <c r="D166" s="135" t="s">
        <v>707</v>
      </c>
      <c r="E166" s="158" t="s">
        <v>278</v>
      </c>
      <c r="F166" s="159"/>
      <c r="G166" s="136" t="s">
        <v>837</v>
      </c>
      <c r="H166" s="138">
        <v>6.47</v>
      </c>
      <c r="I166" s="139">
        <f t="shared" si="4"/>
        <v>12.94</v>
      </c>
      <c r="J166" s="120"/>
    </row>
    <row r="167" spans="1:10" ht="96">
      <c r="A167" s="119"/>
      <c r="B167" s="133">
        <v>2</v>
      </c>
      <c r="C167" s="134" t="s">
        <v>836</v>
      </c>
      <c r="D167" s="135" t="s">
        <v>838</v>
      </c>
      <c r="E167" s="158" t="s">
        <v>278</v>
      </c>
      <c r="F167" s="159"/>
      <c r="G167" s="136" t="s">
        <v>837</v>
      </c>
      <c r="H167" s="138">
        <v>6.47</v>
      </c>
      <c r="I167" s="139">
        <f t="shared" si="4"/>
        <v>12.94</v>
      </c>
      <c r="J167" s="120"/>
    </row>
    <row r="168" spans="1:10" ht="228">
      <c r="A168" s="119"/>
      <c r="B168" s="133">
        <v>1</v>
      </c>
      <c r="C168" s="134" t="s">
        <v>839</v>
      </c>
      <c r="D168" s="135" t="s">
        <v>32</v>
      </c>
      <c r="E168" s="158" t="s">
        <v>245</v>
      </c>
      <c r="F168" s="159"/>
      <c r="G168" s="136" t="s">
        <v>840</v>
      </c>
      <c r="H168" s="138">
        <v>14.67</v>
      </c>
      <c r="I168" s="139">
        <f t="shared" si="4"/>
        <v>14.67</v>
      </c>
      <c r="J168" s="120"/>
    </row>
    <row r="169" spans="1:10" ht="264">
      <c r="A169" s="119"/>
      <c r="B169" s="133">
        <v>5</v>
      </c>
      <c r="C169" s="134" t="s">
        <v>841</v>
      </c>
      <c r="D169" s="135" t="s">
        <v>842</v>
      </c>
      <c r="E169" s="158" t="s">
        <v>245</v>
      </c>
      <c r="F169" s="159"/>
      <c r="G169" s="136" t="s">
        <v>843</v>
      </c>
      <c r="H169" s="138">
        <v>10.06</v>
      </c>
      <c r="I169" s="139">
        <f t="shared" si="4"/>
        <v>50.300000000000004</v>
      </c>
      <c r="J169" s="120"/>
    </row>
    <row r="170" spans="1:10" ht="264">
      <c r="A170" s="119"/>
      <c r="B170" s="133">
        <v>5</v>
      </c>
      <c r="C170" s="134" t="s">
        <v>841</v>
      </c>
      <c r="D170" s="135" t="s">
        <v>844</v>
      </c>
      <c r="E170" s="158" t="s">
        <v>245</v>
      </c>
      <c r="F170" s="159"/>
      <c r="G170" s="136" t="s">
        <v>843</v>
      </c>
      <c r="H170" s="138">
        <v>11.77</v>
      </c>
      <c r="I170" s="139">
        <f t="shared" si="4"/>
        <v>58.849999999999994</v>
      </c>
      <c r="J170" s="120"/>
    </row>
    <row r="171" spans="1:10" ht="288">
      <c r="A171" s="119"/>
      <c r="B171" s="133">
        <v>4</v>
      </c>
      <c r="C171" s="134" t="s">
        <v>845</v>
      </c>
      <c r="D171" s="135" t="s">
        <v>842</v>
      </c>
      <c r="E171" s="158" t="s">
        <v>846</v>
      </c>
      <c r="F171" s="159"/>
      <c r="G171" s="136" t="s">
        <v>847</v>
      </c>
      <c r="H171" s="138">
        <v>10.91</v>
      </c>
      <c r="I171" s="139">
        <f t="shared" si="4"/>
        <v>43.64</v>
      </c>
      <c r="J171" s="120"/>
    </row>
    <row r="172" spans="1:10" ht="288">
      <c r="A172" s="119"/>
      <c r="B172" s="133">
        <v>4</v>
      </c>
      <c r="C172" s="134" t="s">
        <v>845</v>
      </c>
      <c r="D172" s="135" t="s">
        <v>842</v>
      </c>
      <c r="E172" s="158" t="s">
        <v>848</v>
      </c>
      <c r="F172" s="159"/>
      <c r="G172" s="136" t="s">
        <v>847</v>
      </c>
      <c r="H172" s="138">
        <v>10.91</v>
      </c>
      <c r="I172" s="139">
        <f t="shared" si="4"/>
        <v>43.64</v>
      </c>
      <c r="J172" s="120"/>
    </row>
    <row r="173" spans="1:10" ht="288">
      <c r="A173" s="119"/>
      <c r="B173" s="133">
        <v>2</v>
      </c>
      <c r="C173" s="134" t="s">
        <v>845</v>
      </c>
      <c r="D173" s="135" t="s">
        <v>844</v>
      </c>
      <c r="E173" s="158" t="s">
        <v>846</v>
      </c>
      <c r="F173" s="159"/>
      <c r="G173" s="136" t="s">
        <v>847</v>
      </c>
      <c r="H173" s="138">
        <v>12.62</v>
      </c>
      <c r="I173" s="139">
        <f t="shared" si="4"/>
        <v>25.24</v>
      </c>
      <c r="J173" s="120"/>
    </row>
    <row r="174" spans="1:10" ht="288">
      <c r="A174" s="119"/>
      <c r="B174" s="133">
        <v>4</v>
      </c>
      <c r="C174" s="134" t="s">
        <v>845</v>
      </c>
      <c r="D174" s="135" t="s">
        <v>844</v>
      </c>
      <c r="E174" s="158" t="s">
        <v>849</v>
      </c>
      <c r="F174" s="159"/>
      <c r="G174" s="136" t="s">
        <v>847</v>
      </c>
      <c r="H174" s="138">
        <v>12.62</v>
      </c>
      <c r="I174" s="139">
        <f t="shared" si="4"/>
        <v>50.48</v>
      </c>
      <c r="J174" s="120"/>
    </row>
    <row r="175" spans="1:10" ht="288">
      <c r="A175" s="119"/>
      <c r="B175" s="133">
        <v>4</v>
      </c>
      <c r="C175" s="134" t="s">
        <v>845</v>
      </c>
      <c r="D175" s="135" t="s">
        <v>844</v>
      </c>
      <c r="E175" s="158" t="s">
        <v>848</v>
      </c>
      <c r="F175" s="159"/>
      <c r="G175" s="136" t="s">
        <v>847</v>
      </c>
      <c r="H175" s="138">
        <v>12.62</v>
      </c>
      <c r="I175" s="139">
        <f t="shared" si="4"/>
        <v>50.48</v>
      </c>
      <c r="J175" s="120"/>
    </row>
    <row r="176" spans="1:10" ht="60">
      <c r="A176" s="119"/>
      <c r="B176" s="133">
        <v>10</v>
      </c>
      <c r="C176" s="134" t="s">
        <v>850</v>
      </c>
      <c r="D176" s="135" t="s">
        <v>822</v>
      </c>
      <c r="E176" s="158" t="s">
        <v>279</v>
      </c>
      <c r="F176" s="159"/>
      <c r="G176" s="136" t="s">
        <v>851</v>
      </c>
      <c r="H176" s="138">
        <v>1.18</v>
      </c>
      <c r="I176" s="139">
        <f t="shared" si="4"/>
        <v>11.799999999999999</v>
      </c>
      <c r="J176" s="120"/>
    </row>
    <row r="177" spans="1:10" ht="60">
      <c r="A177" s="119"/>
      <c r="B177" s="133">
        <v>10</v>
      </c>
      <c r="C177" s="134" t="s">
        <v>850</v>
      </c>
      <c r="D177" s="135" t="s">
        <v>822</v>
      </c>
      <c r="E177" s="158" t="s">
        <v>589</v>
      </c>
      <c r="F177" s="159"/>
      <c r="G177" s="136" t="s">
        <v>851</v>
      </c>
      <c r="H177" s="138">
        <v>1.18</v>
      </c>
      <c r="I177" s="139">
        <f t="shared" si="4"/>
        <v>11.799999999999999</v>
      </c>
      <c r="J177" s="120"/>
    </row>
    <row r="178" spans="1:10" ht="60">
      <c r="A178" s="119"/>
      <c r="B178" s="133">
        <v>6</v>
      </c>
      <c r="C178" s="134" t="s">
        <v>850</v>
      </c>
      <c r="D178" s="135" t="s">
        <v>764</v>
      </c>
      <c r="E178" s="158" t="s">
        <v>589</v>
      </c>
      <c r="F178" s="159"/>
      <c r="G178" s="136" t="s">
        <v>851</v>
      </c>
      <c r="H178" s="138">
        <v>1.43</v>
      </c>
      <c r="I178" s="139">
        <f t="shared" si="4"/>
        <v>8.58</v>
      </c>
      <c r="J178" s="120"/>
    </row>
    <row r="179" spans="1:10" ht="60">
      <c r="A179" s="119"/>
      <c r="B179" s="133">
        <v>6</v>
      </c>
      <c r="C179" s="134" t="s">
        <v>850</v>
      </c>
      <c r="D179" s="135" t="s">
        <v>852</v>
      </c>
      <c r="E179" s="158" t="s">
        <v>589</v>
      </c>
      <c r="F179" s="159"/>
      <c r="G179" s="136" t="s">
        <v>851</v>
      </c>
      <c r="H179" s="138">
        <v>1.69</v>
      </c>
      <c r="I179" s="139">
        <f t="shared" si="4"/>
        <v>10.14</v>
      </c>
      <c r="J179" s="120"/>
    </row>
    <row r="180" spans="1:10" ht="84">
      <c r="A180" s="119"/>
      <c r="B180" s="133">
        <v>50</v>
      </c>
      <c r="C180" s="134" t="s">
        <v>853</v>
      </c>
      <c r="D180" s="135" t="s">
        <v>72</v>
      </c>
      <c r="E180" s="158"/>
      <c r="F180" s="159"/>
      <c r="G180" s="136" t="s">
        <v>854</v>
      </c>
      <c r="H180" s="138">
        <v>1.69</v>
      </c>
      <c r="I180" s="139">
        <f t="shared" si="4"/>
        <v>84.5</v>
      </c>
      <c r="J180" s="120"/>
    </row>
    <row r="181" spans="1:10" ht="84">
      <c r="A181" s="119"/>
      <c r="B181" s="133">
        <v>50</v>
      </c>
      <c r="C181" s="134" t="s">
        <v>853</v>
      </c>
      <c r="D181" s="135" t="s">
        <v>31</v>
      </c>
      <c r="E181" s="158"/>
      <c r="F181" s="159"/>
      <c r="G181" s="136" t="s">
        <v>854</v>
      </c>
      <c r="H181" s="138">
        <v>1.69</v>
      </c>
      <c r="I181" s="139">
        <f t="shared" si="4"/>
        <v>84.5</v>
      </c>
      <c r="J181" s="120"/>
    </row>
    <row r="182" spans="1:10" ht="84">
      <c r="A182" s="119"/>
      <c r="B182" s="133">
        <v>30</v>
      </c>
      <c r="C182" s="134" t="s">
        <v>853</v>
      </c>
      <c r="D182" s="135" t="s">
        <v>32</v>
      </c>
      <c r="E182" s="158"/>
      <c r="F182" s="159"/>
      <c r="G182" s="136" t="s">
        <v>854</v>
      </c>
      <c r="H182" s="138">
        <v>1.69</v>
      </c>
      <c r="I182" s="139">
        <f t="shared" ref="I182:I213" si="5">H182*B182</f>
        <v>50.699999999999996</v>
      </c>
      <c r="J182" s="120"/>
    </row>
    <row r="183" spans="1:10" ht="84">
      <c r="A183" s="119"/>
      <c r="B183" s="133">
        <v>30</v>
      </c>
      <c r="C183" s="134" t="s">
        <v>853</v>
      </c>
      <c r="D183" s="135" t="s">
        <v>33</v>
      </c>
      <c r="E183" s="158"/>
      <c r="F183" s="159"/>
      <c r="G183" s="136" t="s">
        <v>854</v>
      </c>
      <c r="H183" s="138">
        <v>1.69</v>
      </c>
      <c r="I183" s="139">
        <f t="shared" si="5"/>
        <v>50.699999999999996</v>
      </c>
      <c r="J183" s="120"/>
    </row>
    <row r="184" spans="1:10" ht="240">
      <c r="A184" s="119"/>
      <c r="B184" s="133">
        <v>5</v>
      </c>
      <c r="C184" s="134" t="s">
        <v>855</v>
      </c>
      <c r="D184" s="135" t="s">
        <v>578</v>
      </c>
      <c r="E184" s="158"/>
      <c r="F184" s="159"/>
      <c r="G184" s="136" t="s">
        <v>856</v>
      </c>
      <c r="H184" s="138">
        <v>1.28</v>
      </c>
      <c r="I184" s="139">
        <f t="shared" si="5"/>
        <v>6.4</v>
      </c>
      <c r="J184" s="120"/>
    </row>
    <row r="185" spans="1:10" ht="240">
      <c r="A185" s="119"/>
      <c r="B185" s="133">
        <v>10</v>
      </c>
      <c r="C185" s="134" t="s">
        <v>855</v>
      </c>
      <c r="D185" s="135" t="s">
        <v>857</v>
      </c>
      <c r="E185" s="158"/>
      <c r="F185" s="159"/>
      <c r="G185" s="136" t="s">
        <v>856</v>
      </c>
      <c r="H185" s="138">
        <v>1.28</v>
      </c>
      <c r="I185" s="139">
        <f t="shared" si="5"/>
        <v>12.8</v>
      </c>
      <c r="J185" s="120"/>
    </row>
    <row r="186" spans="1:10" ht="240">
      <c r="A186" s="119"/>
      <c r="B186" s="133">
        <v>10</v>
      </c>
      <c r="C186" s="134" t="s">
        <v>858</v>
      </c>
      <c r="D186" s="135" t="s">
        <v>578</v>
      </c>
      <c r="E186" s="158"/>
      <c r="F186" s="159"/>
      <c r="G186" s="136" t="s">
        <v>859</v>
      </c>
      <c r="H186" s="138">
        <v>1.52</v>
      </c>
      <c r="I186" s="139">
        <f t="shared" si="5"/>
        <v>15.2</v>
      </c>
      <c r="J186" s="120"/>
    </row>
    <row r="187" spans="1:10" ht="264">
      <c r="A187" s="119"/>
      <c r="B187" s="133">
        <v>2</v>
      </c>
      <c r="C187" s="134" t="s">
        <v>860</v>
      </c>
      <c r="D187" s="135" t="s">
        <v>30</v>
      </c>
      <c r="E187" s="158"/>
      <c r="F187" s="159"/>
      <c r="G187" s="136" t="s">
        <v>861</v>
      </c>
      <c r="H187" s="138">
        <v>12.54</v>
      </c>
      <c r="I187" s="139">
        <f t="shared" si="5"/>
        <v>25.08</v>
      </c>
      <c r="J187" s="120"/>
    </row>
    <row r="188" spans="1:10" ht="264">
      <c r="A188" s="119"/>
      <c r="B188" s="133">
        <v>2</v>
      </c>
      <c r="C188" s="134" t="s">
        <v>860</v>
      </c>
      <c r="D188" s="135" t="s">
        <v>31</v>
      </c>
      <c r="E188" s="158"/>
      <c r="F188" s="159"/>
      <c r="G188" s="136" t="s">
        <v>861</v>
      </c>
      <c r="H188" s="138">
        <v>13.99</v>
      </c>
      <c r="I188" s="139">
        <f t="shared" si="5"/>
        <v>27.98</v>
      </c>
      <c r="J188" s="120"/>
    </row>
    <row r="189" spans="1:10" ht="204">
      <c r="A189" s="119"/>
      <c r="B189" s="133">
        <v>2</v>
      </c>
      <c r="C189" s="134" t="s">
        <v>862</v>
      </c>
      <c r="D189" s="135" t="s">
        <v>863</v>
      </c>
      <c r="E189" s="158"/>
      <c r="F189" s="159"/>
      <c r="G189" s="136" t="s">
        <v>864</v>
      </c>
      <c r="H189" s="138">
        <v>13.32</v>
      </c>
      <c r="I189" s="139">
        <f t="shared" si="5"/>
        <v>26.64</v>
      </c>
      <c r="J189" s="120"/>
    </row>
    <row r="190" spans="1:10" ht="204">
      <c r="A190" s="119"/>
      <c r="B190" s="133">
        <v>2</v>
      </c>
      <c r="C190" s="134" t="s">
        <v>862</v>
      </c>
      <c r="D190" s="135" t="s">
        <v>865</v>
      </c>
      <c r="E190" s="158"/>
      <c r="F190" s="159"/>
      <c r="G190" s="136" t="s">
        <v>864</v>
      </c>
      <c r="H190" s="138">
        <v>14.82</v>
      </c>
      <c r="I190" s="139">
        <f t="shared" si="5"/>
        <v>29.64</v>
      </c>
      <c r="J190" s="120"/>
    </row>
    <row r="191" spans="1:10" ht="204">
      <c r="A191" s="119"/>
      <c r="B191" s="133">
        <v>2</v>
      </c>
      <c r="C191" s="134" t="s">
        <v>862</v>
      </c>
      <c r="D191" s="135" t="s">
        <v>866</v>
      </c>
      <c r="E191" s="158"/>
      <c r="F191" s="159"/>
      <c r="G191" s="136" t="s">
        <v>864</v>
      </c>
      <c r="H191" s="138">
        <v>14</v>
      </c>
      <c r="I191" s="139">
        <f t="shared" si="5"/>
        <v>28</v>
      </c>
      <c r="J191" s="120"/>
    </row>
    <row r="192" spans="1:10" ht="204">
      <c r="A192" s="119"/>
      <c r="B192" s="133">
        <v>2</v>
      </c>
      <c r="C192" s="134" t="s">
        <v>862</v>
      </c>
      <c r="D192" s="135" t="s">
        <v>867</v>
      </c>
      <c r="E192" s="158"/>
      <c r="F192" s="159"/>
      <c r="G192" s="136" t="s">
        <v>864</v>
      </c>
      <c r="H192" s="138">
        <v>14</v>
      </c>
      <c r="I192" s="139">
        <f t="shared" si="5"/>
        <v>28</v>
      </c>
      <c r="J192" s="120"/>
    </row>
    <row r="193" spans="1:10" ht="204">
      <c r="A193" s="119"/>
      <c r="B193" s="133">
        <v>2</v>
      </c>
      <c r="C193" s="134" t="s">
        <v>862</v>
      </c>
      <c r="D193" s="135" t="s">
        <v>868</v>
      </c>
      <c r="E193" s="158"/>
      <c r="F193" s="159"/>
      <c r="G193" s="136" t="s">
        <v>864</v>
      </c>
      <c r="H193" s="138">
        <v>15.51</v>
      </c>
      <c r="I193" s="139">
        <f t="shared" si="5"/>
        <v>31.02</v>
      </c>
      <c r="J193" s="120"/>
    </row>
    <row r="194" spans="1:10" ht="204">
      <c r="A194" s="119"/>
      <c r="B194" s="133">
        <v>1</v>
      </c>
      <c r="C194" s="134" t="s">
        <v>862</v>
      </c>
      <c r="D194" s="135" t="s">
        <v>869</v>
      </c>
      <c r="E194" s="158"/>
      <c r="F194" s="159"/>
      <c r="G194" s="136" t="s">
        <v>864</v>
      </c>
      <c r="H194" s="138">
        <v>16.82</v>
      </c>
      <c r="I194" s="139">
        <f t="shared" si="5"/>
        <v>16.82</v>
      </c>
      <c r="J194" s="120"/>
    </row>
    <row r="195" spans="1:10" ht="156">
      <c r="A195" s="119"/>
      <c r="B195" s="133">
        <v>2</v>
      </c>
      <c r="C195" s="134" t="s">
        <v>870</v>
      </c>
      <c r="D195" s="135" t="s">
        <v>31</v>
      </c>
      <c r="E195" s="158" t="s">
        <v>679</v>
      </c>
      <c r="F195" s="159"/>
      <c r="G195" s="136" t="s">
        <v>871</v>
      </c>
      <c r="H195" s="138">
        <v>5.28</v>
      </c>
      <c r="I195" s="139">
        <f t="shared" si="5"/>
        <v>10.56</v>
      </c>
      <c r="J195" s="120"/>
    </row>
    <row r="196" spans="1:10" ht="156">
      <c r="A196" s="119"/>
      <c r="B196" s="133">
        <v>2</v>
      </c>
      <c r="C196" s="134" t="s">
        <v>870</v>
      </c>
      <c r="D196" s="135" t="s">
        <v>31</v>
      </c>
      <c r="E196" s="158" t="s">
        <v>872</v>
      </c>
      <c r="F196" s="159"/>
      <c r="G196" s="136" t="s">
        <v>871</v>
      </c>
      <c r="H196" s="138">
        <v>5.28</v>
      </c>
      <c r="I196" s="139">
        <f t="shared" si="5"/>
        <v>10.56</v>
      </c>
      <c r="J196" s="120"/>
    </row>
    <row r="197" spans="1:10" ht="132">
      <c r="A197" s="119"/>
      <c r="B197" s="133">
        <v>1</v>
      </c>
      <c r="C197" s="134" t="s">
        <v>873</v>
      </c>
      <c r="D197" s="135" t="s">
        <v>279</v>
      </c>
      <c r="E197" s="158"/>
      <c r="F197" s="159"/>
      <c r="G197" s="136" t="s">
        <v>874</v>
      </c>
      <c r="H197" s="138">
        <v>3.31</v>
      </c>
      <c r="I197" s="139">
        <f t="shared" si="5"/>
        <v>3.31</v>
      </c>
      <c r="J197" s="120"/>
    </row>
    <row r="198" spans="1:10" ht="132">
      <c r="A198" s="119"/>
      <c r="B198" s="133">
        <v>1</v>
      </c>
      <c r="C198" s="134" t="s">
        <v>875</v>
      </c>
      <c r="D198" s="135" t="s">
        <v>279</v>
      </c>
      <c r="E198" s="158"/>
      <c r="F198" s="159"/>
      <c r="G198" s="136" t="s">
        <v>876</v>
      </c>
      <c r="H198" s="138">
        <v>3.35</v>
      </c>
      <c r="I198" s="139">
        <f t="shared" si="5"/>
        <v>3.35</v>
      </c>
      <c r="J198" s="120"/>
    </row>
    <row r="199" spans="1:10" ht="120">
      <c r="A199" s="119"/>
      <c r="B199" s="133">
        <v>1</v>
      </c>
      <c r="C199" s="134" t="s">
        <v>877</v>
      </c>
      <c r="D199" s="135" t="s">
        <v>279</v>
      </c>
      <c r="E199" s="158"/>
      <c r="F199" s="159"/>
      <c r="G199" s="136" t="s">
        <v>878</v>
      </c>
      <c r="H199" s="138">
        <v>3.95</v>
      </c>
      <c r="I199" s="139">
        <f t="shared" si="5"/>
        <v>3.95</v>
      </c>
      <c r="J199" s="120"/>
    </row>
    <row r="200" spans="1:10" ht="156">
      <c r="A200" s="119"/>
      <c r="B200" s="133">
        <v>10</v>
      </c>
      <c r="C200" s="134" t="s">
        <v>879</v>
      </c>
      <c r="D200" s="135" t="s">
        <v>112</v>
      </c>
      <c r="E200" s="158"/>
      <c r="F200" s="159"/>
      <c r="G200" s="136" t="s">
        <v>880</v>
      </c>
      <c r="H200" s="138">
        <v>6.32</v>
      </c>
      <c r="I200" s="139">
        <f t="shared" si="5"/>
        <v>63.2</v>
      </c>
      <c r="J200" s="120"/>
    </row>
    <row r="201" spans="1:10" ht="156">
      <c r="A201" s="119"/>
      <c r="B201" s="133">
        <v>5</v>
      </c>
      <c r="C201" s="134" t="s">
        <v>879</v>
      </c>
      <c r="D201" s="135" t="s">
        <v>216</v>
      </c>
      <c r="E201" s="158"/>
      <c r="F201" s="159"/>
      <c r="G201" s="136" t="s">
        <v>880</v>
      </c>
      <c r="H201" s="138">
        <v>6.32</v>
      </c>
      <c r="I201" s="139">
        <f t="shared" si="5"/>
        <v>31.6</v>
      </c>
      <c r="J201" s="120"/>
    </row>
    <row r="202" spans="1:10" ht="156">
      <c r="A202" s="119"/>
      <c r="B202" s="133">
        <v>2</v>
      </c>
      <c r="C202" s="134" t="s">
        <v>879</v>
      </c>
      <c r="D202" s="135" t="s">
        <v>218</v>
      </c>
      <c r="E202" s="158"/>
      <c r="F202" s="159"/>
      <c r="G202" s="136" t="s">
        <v>880</v>
      </c>
      <c r="H202" s="138">
        <v>6.32</v>
      </c>
      <c r="I202" s="139">
        <f t="shared" si="5"/>
        <v>12.64</v>
      </c>
      <c r="J202" s="120"/>
    </row>
    <row r="203" spans="1:10" ht="156">
      <c r="A203" s="119"/>
      <c r="B203" s="133">
        <v>2</v>
      </c>
      <c r="C203" s="134" t="s">
        <v>879</v>
      </c>
      <c r="D203" s="135" t="s">
        <v>219</v>
      </c>
      <c r="E203" s="158"/>
      <c r="F203" s="159"/>
      <c r="G203" s="136" t="s">
        <v>880</v>
      </c>
      <c r="H203" s="138">
        <v>6.32</v>
      </c>
      <c r="I203" s="139">
        <f t="shared" si="5"/>
        <v>12.64</v>
      </c>
      <c r="J203" s="120"/>
    </row>
    <row r="204" spans="1:10" ht="156">
      <c r="A204" s="119"/>
      <c r="B204" s="133">
        <v>2</v>
      </c>
      <c r="C204" s="134" t="s">
        <v>879</v>
      </c>
      <c r="D204" s="135" t="s">
        <v>272</v>
      </c>
      <c r="E204" s="158"/>
      <c r="F204" s="159"/>
      <c r="G204" s="136" t="s">
        <v>880</v>
      </c>
      <c r="H204" s="138">
        <v>6.32</v>
      </c>
      <c r="I204" s="139">
        <f t="shared" si="5"/>
        <v>12.64</v>
      </c>
      <c r="J204" s="120"/>
    </row>
    <row r="205" spans="1:10" ht="156">
      <c r="A205" s="119"/>
      <c r="B205" s="133">
        <v>2</v>
      </c>
      <c r="C205" s="134" t="s">
        <v>879</v>
      </c>
      <c r="D205" s="135" t="s">
        <v>275</v>
      </c>
      <c r="E205" s="158"/>
      <c r="F205" s="159"/>
      <c r="G205" s="136" t="s">
        <v>880</v>
      </c>
      <c r="H205" s="138">
        <v>6.32</v>
      </c>
      <c r="I205" s="139">
        <f t="shared" si="5"/>
        <v>12.64</v>
      </c>
      <c r="J205" s="120"/>
    </row>
    <row r="206" spans="1:10" ht="156">
      <c r="A206" s="119"/>
      <c r="B206" s="133">
        <v>10</v>
      </c>
      <c r="C206" s="134" t="s">
        <v>881</v>
      </c>
      <c r="D206" s="135" t="s">
        <v>112</v>
      </c>
      <c r="E206" s="158"/>
      <c r="F206" s="159"/>
      <c r="G206" s="136" t="s">
        <v>882</v>
      </c>
      <c r="H206" s="138">
        <v>5.57</v>
      </c>
      <c r="I206" s="139">
        <f t="shared" si="5"/>
        <v>55.7</v>
      </c>
      <c r="J206" s="120"/>
    </row>
    <row r="207" spans="1:10" ht="168">
      <c r="A207" s="119"/>
      <c r="B207" s="133">
        <v>10</v>
      </c>
      <c r="C207" s="134" t="s">
        <v>883</v>
      </c>
      <c r="D207" s="135" t="s">
        <v>743</v>
      </c>
      <c r="E207" s="158"/>
      <c r="F207" s="159"/>
      <c r="G207" s="136" t="s">
        <v>884</v>
      </c>
      <c r="H207" s="138">
        <v>10.74</v>
      </c>
      <c r="I207" s="139">
        <f t="shared" si="5"/>
        <v>107.4</v>
      </c>
      <c r="J207" s="120"/>
    </row>
    <row r="208" spans="1:10" ht="156">
      <c r="A208" s="119"/>
      <c r="B208" s="133">
        <v>10</v>
      </c>
      <c r="C208" s="134" t="s">
        <v>885</v>
      </c>
      <c r="D208" s="135" t="s">
        <v>743</v>
      </c>
      <c r="E208" s="158"/>
      <c r="F208" s="159"/>
      <c r="G208" s="136" t="s">
        <v>886</v>
      </c>
      <c r="H208" s="138">
        <v>9.0299999999999994</v>
      </c>
      <c r="I208" s="139">
        <f t="shared" si="5"/>
        <v>90.3</v>
      </c>
      <c r="J208" s="120"/>
    </row>
    <row r="209" spans="1:10" ht="96">
      <c r="A209" s="119"/>
      <c r="B209" s="133">
        <v>1</v>
      </c>
      <c r="C209" s="134" t="s">
        <v>887</v>
      </c>
      <c r="D209" s="135" t="s">
        <v>279</v>
      </c>
      <c r="E209" s="158"/>
      <c r="F209" s="159"/>
      <c r="G209" s="136" t="s">
        <v>888</v>
      </c>
      <c r="H209" s="138">
        <v>1.0900000000000001</v>
      </c>
      <c r="I209" s="139">
        <f t="shared" si="5"/>
        <v>1.0900000000000001</v>
      </c>
      <c r="J209" s="120"/>
    </row>
    <row r="210" spans="1:10" ht="96">
      <c r="A210" s="119"/>
      <c r="B210" s="133">
        <v>1</v>
      </c>
      <c r="C210" s="134" t="s">
        <v>887</v>
      </c>
      <c r="D210" s="135" t="s">
        <v>589</v>
      </c>
      <c r="E210" s="158"/>
      <c r="F210" s="159"/>
      <c r="G210" s="136" t="s">
        <v>888</v>
      </c>
      <c r="H210" s="138">
        <v>1.0900000000000001</v>
      </c>
      <c r="I210" s="139">
        <f t="shared" si="5"/>
        <v>1.0900000000000001</v>
      </c>
      <c r="J210" s="120"/>
    </row>
    <row r="211" spans="1:10" ht="96">
      <c r="A211" s="119"/>
      <c r="B211" s="133">
        <v>1</v>
      </c>
      <c r="C211" s="134" t="s">
        <v>887</v>
      </c>
      <c r="D211" s="135" t="s">
        <v>115</v>
      </c>
      <c r="E211" s="158"/>
      <c r="F211" s="159"/>
      <c r="G211" s="136" t="s">
        <v>888</v>
      </c>
      <c r="H211" s="138">
        <v>1.0900000000000001</v>
      </c>
      <c r="I211" s="139">
        <f t="shared" si="5"/>
        <v>1.0900000000000001</v>
      </c>
      <c r="J211" s="120"/>
    </row>
    <row r="212" spans="1:10" ht="96">
      <c r="A212" s="119"/>
      <c r="B212" s="133">
        <v>1</v>
      </c>
      <c r="C212" s="134" t="s">
        <v>887</v>
      </c>
      <c r="D212" s="135" t="s">
        <v>679</v>
      </c>
      <c r="E212" s="158"/>
      <c r="F212" s="159"/>
      <c r="G212" s="136" t="s">
        <v>888</v>
      </c>
      <c r="H212" s="138">
        <v>1.0900000000000001</v>
      </c>
      <c r="I212" s="139">
        <f t="shared" si="5"/>
        <v>1.0900000000000001</v>
      </c>
      <c r="J212" s="120"/>
    </row>
    <row r="213" spans="1:10" ht="96">
      <c r="A213" s="119"/>
      <c r="B213" s="133">
        <v>1</v>
      </c>
      <c r="C213" s="134" t="s">
        <v>887</v>
      </c>
      <c r="D213" s="135" t="s">
        <v>490</v>
      </c>
      <c r="E213" s="158"/>
      <c r="F213" s="159"/>
      <c r="G213" s="136" t="s">
        <v>888</v>
      </c>
      <c r="H213" s="138">
        <v>1.0900000000000001</v>
      </c>
      <c r="I213" s="139">
        <f t="shared" si="5"/>
        <v>1.0900000000000001</v>
      </c>
      <c r="J213" s="120"/>
    </row>
    <row r="214" spans="1:10" ht="96">
      <c r="A214" s="119"/>
      <c r="B214" s="133">
        <v>1</v>
      </c>
      <c r="C214" s="134" t="s">
        <v>887</v>
      </c>
      <c r="D214" s="135" t="s">
        <v>798</v>
      </c>
      <c r="E214" s="158"/>
      <c r="F214" s="159"/>
      <c r="G214" s="136" t="s">
        <v>888</v>
      </c>
      <c r="H214" s="138">
        <v>1.0900000000000001</v>
      </c>
      <c r="I214" s="139">
        <f t="shared" ref="I214:I217" si="6">H214*B214</f>
        <v>1.0900000000000001</v>
      </c>
      <c r="J214" s="120"/>
    </row>
    <row r="215" spans="1:10" ht="96">
      <c r="A215" s="119"/>
      <c r="B215" s="133">
        <v>1</v>
      </c>
      <c r="C215" s="134" t="s">
        <v>887</v>
      </c>
      <c r="D215" s="135" t="s">
        <v>799</v>
      </c>
      <c r="E215" s="158"/>
      <c r="F215" s="159"/>
      <c r="G215" s="136" t="s">
        <v>888</v>
      </c>
      <c r="H215" s="138">
        <v>1.0900000000000001</v>
      </c>
      <c r="I215" s="139">
        <f t="shared" si="6"/>
        <v>1.0900000000000001</v>
      </c>
      <c r="J215" s="120"/>
    </row>
    <row r="216" spans="1:10" ht="96">
      <c r="A216" s="119"/>
      <c r="B216" s="133">
        <v>1</v>
      </c>
      <c r="C216" s="134" t="s">
        <v>887</v>
      </c>
      <c r="D216" s="135" t="s">
        <v>872</v>
      </c>
      <c r="E216" s="158"/>
      <c r="F216" s="159"/>
      <c r="G216" s="136" t="s">
        <v>888</v>
      </c>
      <c r="H216" s="138">
        <v>1.0900000000000001</v>
      </c>
      <c r="I216" s="139">
        <f t="shared" si="6"/>
        <v>1.0900000000000001</v>
      </c>
      <c r="J216" s="120"/>
    </row>
    <row r="217" spans="1:10" ht="96">
      <c r="A217" s="119"/>
      <c r="B217" s="114">
        <v>1</v>
      </c>
      <c r="C217" s="10" t="s">
        <v>887</v>
      </c>
      <c r="D217" s="123" t="s">
        <v>801</v>
      </c>
      <c r="E217" s="170"/>
      <c r="F217" s="171"/>
      <c r="G217" s="11" t="s">
        <v>888</v>
      </c>
      <c r="H217" s="12">
        <v>1.0900000000000001</v>
      </c>
      <c r="I217" s="115">
        <f t="shared" si="6"/>
        <v>1.0900000000000001</v>
      </c>
      <c r="J217" s="120"/>
    </row>
  </sheetData>
  <mergeCells count="200">
    <mergeCell ref="E213:F213"/>
    <mergeCell ref="E214:F214"/>
    <mergeCell ref="E215:F215"/>
    <mergeCell ref="E216:F216"/>
    <mergeCell ref="E217:F217"/>
    <mergeCell ref="E208:F208"/>
    <mergeCell ref="E209:F209"/>
    <mergeCell ref="E210:F210"/>
    <mergeCell ref="E211:F211"/>
    <mergeCell ref="E212:F212"/>
    <mergeCell ref="E203:F203"/>
    <mergeCell ref="E204:F204"/>
    <mergeCell ref="E205:F205"/>
    <mergeCell ref="E206:F206"/>
    <mergeCell ref="E207:F207"/>
    <mergeCell ref="E198:F198"/>
    <mergeCell ref="E199:F199"/>
    <mergeCell ref="E200:F200"/>
    <mergeCell ref="E201:F201"/>
    <mergeCell ref="E202:F202"/>
    <mergeCell ref="E193:F193"/>
    <mergeCell ref="E194:F194"/>
    <mergeCell ref="E195:F195"/>
    <mergeCell ref="E196:F196"/>
    <mergeCell ref="E197:F197"/>
    <mergeCell ref="E188:F188"/>
    <mergeCell ref="E189:F189"/>
    <mergeCell ref="E190:F190"/>
    <mergeCell ref="E191:F191"/>
    <mergeCell ref="E192:F192"/>
    <mergeCell ref="E183:F183"/>
    <mergeCell ref="E184:F184"/>
    <mergeCell ref="E185:F185"/>
    <mergeCell ref="E186:F186"/>
    <mergeCell ref="E187:F187"/>
    <mergeCell ref="E178:F178"/>
    <mergeCell ref="E179:F179"/>
    <mergeCell ref="E180:F180"/>
    <mergeCell ref="E181:F181"/>
    <mergeCell ref="E182:F182"/>
    <mergeCell ref="E173:F173"/>
    <mergeCell ref="E174:F174"/>
    <mergeCell ref="E175:F175"/>
    <mergeCell ref="E176:F176"/>
    <mergeCell ref="E177:F177"/>
    <mergeCell ref="E168:F168"/>
    <mergeCell ref="E169:F169"/>
    <mergeCell ref="E170:F170"/>
    <mergeCell ref="E171:F171"/>
    <mergeCell ref="E172:F172"/>
    <mergeCell ref="E163:F163"/>
    <mergeCell ref="E164:F164"/>
    <mergeCell ref="E165:F165"/>
    <mergeCell ref="E166:F166"/>
    <mergeCell ref="E167:F167"/>
    <mergeCell ref="E158:F158"/>
    <mergeCell ref="E159:F159"/>
    <mergeCell ref="E160:F160"/>
    <mergeCell ref="E161:F161"/>
    <mergeCell ref="E162:F162"/>
    <mergeCell ref="E153:F153"/>
    <mergeCell ref="E154:F154"/>
    <mergeCell ref="E155:F155"/>
    <mergeCell ref="E156:F156"/>
    <mergeCell ref="E157:F157"/>
    <mergeCell ref="E148:F148"/>
    <mergeCell ref="E149:F149"/>
    <mergeCell ref="E150:F150"/>
    <mergeCell ref="E151:F151"/>
    <mergeCell ref="E152:F152"/>
    <mergeCell ref="E143:F143"/>
    <mergeCell ref="E144:F144"/>
    <mergeCell ref="E145:F145"/>
    <mergeCell ref="E146:F146"/>
    <mergeCell ref="E147:F147"/>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2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v>0.3</v>
      </c>
      <c r="O1" t="s">
        <v>187</v>
      </c>
    </row>
    <row r="2" spans="1:15" ht="15.75" customHeight="1">
      <c r="A2" s="119"/>
      <c r="B2" s="129" t="s">
        <v>139</v>
      </c>
      <c r="C2" s="125"/>
      <c r="D2" s="125"/>
      <c r="E2" s="125"/>
      <c r="F2" s="125"/>
      <c r="G2" s="125"/>
      <c r="H2" s="125"/>
      <c r="I2" s="125"/>
      <c r="J2" s="125"/>
      <c r="K2" s="130" t="s">
        <v>145</v>
      </c>
      <c r="L2" s="120"/>
      <c r="N2">
        <v>4911.7700000000013</v>
      </c>
      <c r="O2" t="s">
        <v>188</v>
      </c>
    </row>
    <row r="3" spans="1:15" ht="12.75" customHeight="1">
      <c r="A3" s="119"/>
      <c r="B3" s="126" t="s">
        <v>140</v>
      </c>
      <c r="C3" s="125"/>
      <c r="D3" s="125"/>
      <c r="E3" s="125"/>
      <c r="F3" s="125"/>
      <c r="G3" s="125"/>
      <c r="H3" s="125"/>
      <c r="I3" s="125"/>
      <c r="J3" s="125"/>
      <c r="K3" s="125"/>
      <c r="L3" s="120"/>
      <c r="N3">
        <v>4911.7700000000013</v>
      </c>
      <c r="O3" t="s">
        <v>189</v>
      </c>
    </row>
    <row r="4" spans="1:15" ht="12.75" customHeight="1">
      <c r="A4" s="119"/>
      <c r="B4" s="126" t="s">
        <v>141</v>
      </c>
      <c r="C4" s="125"/>
      <c r="D4" s="125"/>
      <c r="E4" s="125"/>
      <c r="F4" s="125"/>
      <c r="G4" s="125"/>
      <c r="H4" s="125"/>
      <c r="I4" s="125"/>
      <c r="J4" s="125"/>
      <c r="K4" s="125"/>
      <c r="L4" s="120"/>
    </row>
    <row r="5" spans="1:15" ht="12.75" customHeight="1">
      <c r="A5" s="119"/>
      <c r="B5" s="126" t="s">
        <v>142</v>
      </c>
      <c r="C5" s="125"/>
      <c r="D5" s="125"/>
      <c r="E5" s="125"/>
      <c r="F5" s="125"/>
      <c r="G5" s="125"/>
      <c r="H5" s="125"/>
      <c r="I5" s="125"/>
      <c r="J5" s="125"/>
      <c r="K5" s="125"/>
      <c r="L5" s="120"/>
    </row>
    <row r="6" spans="1:15" ht="12.75" customHeight="1">
      <c r="A6" s="119"/>
      <c r="B6" s="126" t="s">
        <v>143</v>
      </c>
      <c r="C6" s="125"/>
      <c r="D6" s="125"/>
      <c r="E6" s="125"/>
      <c r="F6" s="125"/>
      <c r="G6" s="125"/>
      <c r="H6" s="125"/>
      <c r="I6" s="125"/>
      <c r="J6" s="125"/>
      <c r="K6" s="125"/>
      <c r="L6" s="120"/>
    </row>
    <row r="7" spans="1:15" ht="12.75" hidden="1" customHeight="1">
      <c r="A7" s="119"/>
      <c r="B7" s="126" t="s">
        <v>144</v>
      </c>
      <c r="C7" s="125"/>
      <c r="D7" s="125"/>
      <c r="E7" s="125"/>
      <c r="F7" s="125"/>
      <c r="G7" s="125"/>
      <c r="H7" s="125"/>
      <c r="I7" s="125"/>
      <c r="J7" s="125"/>
      <c r="K7" s="125"/>
      <c r="L7" s="120"/>
    </row>
    <row r="8" spans="1:15" ht="12.75" customHeight="1">
      <c r="A8" s="119"/>
      <c r="B8" s="125"/>
      <c r="C8" s="125"/>
      <c r="D8" s="125"/>
      <c r="E8" s="125"/>
      <c r="F8" s="125"/>
      <c r="G8" s="125"/>
      <c r="H8" s="125"/>
      <c r="I8" s="125"/>
      <c r="J8" s="125"/>
      <c r="K8" s="125"/>
      <c r="L8" s="120"/>
    </row>
    <row r="9" spans="1:15" ht="12.75" customHeight="1">
      <c r="A9" s="119"/>
      <c r="B9" s="110" t="s">
        <v>5</v>
      </c>
      <c r="C9" s="111"/>
      <c r="D9" s="111"/>
      <c r="E9" s="111"/>
      <c r="F9" s="112"/>
      <c r="G9" s="107"/>
      <c r="H9" s="108" t="s">
        <v>12</v>
      </c>
      <c r="I9" s="125"/>
      <c r="J9" s="125"/>
      <c r="K9" s="108" t="s">
        <v>201</v>
      </c>
      <c r="L9" s="120"/>
    </row>
    <row r="10" spans="1:15" ht="15" customHeight="1">
      <c r="A10" s="119"/>
      <c r="B10" s="119" t="s">
        <v>715</v>
      </c>
      <c r="C10" s="125"/>
      <c r="D10" s="125"/>
      <c r="E10" s="125"/>
      <c r="F10" s="120"/>
      <c r="G10" s="121"/>
      <c r="H10" s="121" t="s">
        <v>720</v>
      </c>
      <c r="I10" s="125"/>
      <c r="J10" s="125"/>
      <c r="K10" s="160">
        <f>IF(Invoice!J10&lt;&gt;"",Invoice!J10,"")</f>
        <v>53221</v>
      </c>
      <c r="L10" s="120"/>
    </row>
    <row r="11" spans="1:15" ht="12.75" customHeight="1">
      <c r="A11" s="119"/>
      <c r="B11" s="119" t="s">
        <v>716</v>
      </c>
      <c r="C11" s="125"/>
      <c r="D11" s="125"/>
      <c r="E11" s="125"/>
      <c r="F11" s="120"/>
      <c r="G11" s="121"/>
      <c r="H11" s="121" t="s">
        <v>721</v>
      </c>
      <c r="I11" s="125"/>
      <c r="J11" s="125"/>
      <c r="K11" s="161"/>
      <c r="L11" s="120"/>
    </row>
    <row r="12" spans="1:15" ht="12.75" customHeight="1">
      <c r="A12" s="119"/>
      <c r="B12" s="119" t="s">
        <v>717</v>
      </c>
      <c r="C12" s="125"/>
      <c r="D12" s="125"/>
      <c r="E12" s="125"/>
      <c r="F12" s="120"/>
      <c r="G12" s="121"/>
      <c r="H12" s="121" t="s">
        <v>722</v>
      </c>
      <c r="I12" s="125"/>
      <c r="J12" s="125"/>
      <c r="K12" s="125"/>
      <c r="L12" s="120"/>
    </row>
    <row r="13" spans="1:15" ht="12.75" customHeight="1">
      <c r="A13" s="119"/>
      <c r="B13" s="119" t="s">
        <v>718</v>
      </c>
      <c r="C13" s="125"/>
      <c r="D13" s="125"/>
      <c r="E13" s="125"/>
      <c r="F13" s="120"/>
      <c r="G13" s="121"/>
      <c r="H13" s="121" t="s">
        <v>723</v>
      </c>
      <c r="I13" s="125"/>
      <c r="J13" s="125"/>
      <c r="K13" s="108" t="s">
        <v>16</v>
      </c>
      <c r="L13" s="120"/>
    </row>
    <row r="14" spans="1:15" ht="15" customHeight="1">
      <c r="A14" s="119"/>
      <c r="B14" s="119" t="s">
        <v>719</v>
      </c>
      <c r="C14" s="125"/>
      <c r="D14" s="125"/>
      <c r="E14" s="125"/>
      <c r="F14" s="120"/>
      <c r="G14" s="121"/>
      <c r="H14" s="121" t="s">
        <v>719</v>
      </c>
      <c r="I14" s="125"/>
      <c r="J14" s="125"/>
      <c r="K14" s="162">
        <f>Invoice!J14</f>
        <v>45334</v>
      </c>
      <c r="L14" s="120"/>
    </row>
    <row r="15" spans="1:15" ht="15" customHeight="1">
      <c r="A15" s="119"/>
      <c r="B15" s="6" t="s">
        <v>11</v>
      </c>
      <c r="C15" s="7"/>
      <c r="D15" s="7"/>
      <c r="E15" s="7"/>
      <c r="F15" s="8"/>
      <c r="G15" s="121"/>
      <c r="H15" s="9" t="s">
        <v>11</v>
      </c>
      <c r="I15" s="125"/>
      <c r="J15" s="125"/>
      <c r="K15" s="163"/>
      <c r="L15" s="120"/>
    </row>
    <row r="16" spans="1:15" ht="15" customHeight="1">
      <c r="A16" s="119"/>
      <c r="B16" s="125"/>
      <c r="C16" s="125"/>
      <c r="D16" s="125"/>
      <c r="E16" s="125"/>
      <c r="F16" s="125"/>
      <c r="G16" s="125"/>
      <c r="H16" s="125"/>
      <c r="I16" s="128" t="s">
        <v>147</v>
      </c>
      <c r="J16" s="128" t="s">
        <v>147</v>
      </c>
      <c r="K16" s="142">
        <v>41687</v>
      </c>
      <c r="L16" s="120"/>
    </row>
    <row r="17" spans="1:12" ht="12.75" customHeight="1">
      <c r="A17" s="119"/>
      <c r="B17" s="125" t="s">
        <v>724</v>
      </c>
      <c r="C17" s="125"/>
      <c r="D17" s="125"/>
      <c r="E17" s="125"/>
      <c r="F17" s="125"/>
      <c r="G17" s="125"/>
      <c r="H17" s="125"/>
      <c r="I17" s="128" t="s">
        <v>148</v>
      </c>
      <c r="J17" s="128" t="s">
        <v>148</v>
      </c>
      <c r="K17" s="142" t="str">
        <f>IF(Invoice!J17&lt;&gt;"",Invoice!J17,"")</f>
        <v>Didi</v>
      </c>
      <c r="L17" s="120"/>
    </row>
    <row r="18" spans="1:12" ht="18" customHeight="1">
      <c r="A18" s="119"/>
      <c r="B18" s="125" t="s">
        <v>725</v>
      </c>
      <c r="C18" s="125"/>
      <c r="D18" s="125"/>
      <c r="E18" s="125"/>
      <c r="F18" s="125"/>
      <c r="G18" s="125"/>
      <c r="H18" s="125"/>
      <c r="I18" s="127" t="s">
        <v>264</v>
      </c>
      <c r="J18" s="127" t="s">
        <v>264</v>
      </c>
      <c r="K18" s="113" t="s">
        <v>173</v>
      </c>
      <c r="L18" s="120"/>
    </row>
    <row r="19" spans="1:12" ht="12.75" customHeight="1">
      <c r="A19" s="119"/>
      <c r="B19" s="125"/>
      <c r="C19" s="125"/>
      <c r="D19" s="125"/>
      <c r="E19" s="125"/>
      <c r="F19" s="125"/>
      <c r="G19" s="125"/>
      <c r="H19" s="125"/>
      <c r="I19" s="125"/>
      <c r="J19" s="125"/>
      <c r="K19" s="125"/>
      <c r="L19" s="120"/>
    </row>
    <row r="20" spans="1:12" ht="12.75" customHeight="1">
      <c r="A20" s="119"/>
      <c r="B20" s="109" t="s">
        <v>204</v>
      </c>
      <c r="C20" s="109" t="s">
        <v>205</v>
      </c>
      <c r="D20" s="109" t="s">
        <v>290</v>
      </c>
      <c r="E20" s="122" t="s">
        <v>206</v>
      </c>
      <c r="F20" s="164" t="s">
        <v>207</v>
      </c>
      <c r="G20" s="165"/>
      <c r="H20" s="109" t="s">
        <v>174</v>
      </c>
      <c r="I20" s="109" t="s">
        <v>208</v>
      </c>
      <c r="J20" s="109" t="s">
        <v>208</v>
      </c>
      <c r="K20" s="109" t="s">
        <v>26</v>
      </c>
      <c r="L20" s="120"/>
    </row>
    <row r="21" spans="1:12" ht="12.75" customHeight="1">
      <c r="A21" s="119"/>
      <c r="B21" s="131"/>
      <c r="C21" s="131"/>
      <c r="D21" s="131"/>
      <c r="E21" s="132"/>
      <c r="F21" s="166"/>
      <c r="G21" s="167"/>
      <c r="H21" s="131" t="s">
        <v>146</v>
      </c>
      <c r="I21" s="131"/>
      <c r="J21" s="131"/>
      <c r="K21" s="131"/>
      <c r="L21" s="120"/>
    </row>
    <row r="22" spans="1:12" ht="12.75" customHeight="1">
      <c r="A22" s="119"/>
      <c r="B22" s="133">
        <f>'Tax Invoice'!D18</f>
        <v>20</v>
      </c>
      <c r="C22" s="134" t="s">
        <v>109</v>
      </c>
      <c r="D22" s="134" t="s">
        <v>109</v>
      </c>
      <c r="E22" s="135" t="s">
        <v>30</v>
      </c>
      <c r="F22" s="158"/>
      <c r="G22" s="159"/>
      <c r="H22" s="136" t="s">
        <v>726</v>
      </c>
      <c r="I22" s="138">
        <f t="shared" ref="I22:I53" si="0">ROUNDUP(J22*$N$1,2)</f>
        <v>0.09</v>
      </c>
      <c r="J22" s="138">
        <v>0.27</v>
      </c>
      <c r="K22" s="139">
        <f t="shared" ref="K22:K53" si="1">I22*B22</f>
        <v>1.7999999999999998</v>
      </c>
      <c r="L22" s="120"/>
    </row>
    <row r="23" spans="1:12" ht="12.75" customHeight="1">
      <c r="A23" s="119"/>
      <c r="B23" s="133">
        <f>'Tax Invoice'!D19</f>
        <v>20</v>
      </c>
      <c r="C23" s="134" t="s">
        <v>109</v>
      </c>
      <c r="D23" s="134" t="s">
        <v>109</v>
      </c>
      <c r="E23" s="135" t="s">
        <v>31</v>
      </c>
      <c r="F23" s="158"/>
      <c r="G23" s="159"/>
      <c r="H23" s="136" t="s">
        <v>726</v>
      </c>
      <c r="I23" s="138">
        <f t="shared" si="0"/>
        <v>0.09</v>
      </c>
      <c r="J23" s="138">
        <v>0.27</v>
      </c>
      <c r="K23" s="139">
        <f t="shared" si="1"/>
        <v>1.7999999999999998</v>
      </c>
      <c r="L23" s="120"/>
    </row>
    <row r="24" spans="1:12" ht="12.75" customHeight="1">
      <c r="A24" s="119"/>
      <c r="B24" s="133">
        <f>'Tax Invoice'!D20</f>
        <v>20</v>
      </c>
      <c r="C24" s="134" t="s">
        <v>35</v>
      </c>
      <c r="D24" s="134" t="s">
        <v>889</v>
      </c>
      <c r="E24" s="135" t="s">
        <v>38</v>
      </c>
      <c r="F24" s="158"/>
      <c r="G24" s="159"/>
      <c r="H24" s="136" t="s">
        <v>727</v>
      </c>
      <c r="I24" s="138">
        <f t="shared" si="0"/>
        <v>0.13</v>
      </c>
      <c r="J24" s="138">
        <v>0.43</v>
      </c>
      <c r="K24" s="139">
        <f t="shared" si="1"/>
        <v>2.6</v>
      </c>
      <c r="L24" s="120"/>
    </row>
    <row r="25" spans="1:12" ht="12.75" customHeight="1">
      <c r="A25" s="119"/>
      <c r="B25" s="133">
        <f>'Tax Invoice'!D21</f>
        <v>30</v>
      </c>
      <c r="C25" s="134" t="s">
        <v>35</v>
      </c>
      <c r="D25" s="134" t="s">
        <v>889</v>
      </c>
      <c r="E25" s="135" t="s">
        <v>40</v>
      </c>
      <c r="F25" s="158"/>
      <c r="G25" s="159"/>
      <c r="H25" s="136" t="s">
        <v>727</v>
      </c>
      <c r="I25" s="138">
        <f t="shared" si="0"/>
        <v>0.13</v>
      </c>
      <c r="J25" s="138">
        <v>0.43</v>
      </c>
      <c r="K25" s="139">
        <f t="shared" si="1"/>
        <v>3.9000000000000004</v>
      </c>
      <c r="L25" s="120"/>
    </row>
    <row r="26" spans="1:12" ht="12.75" customHeight="1">
      <c r="A26" s="119"/>
      <c r="B26" s="133">
        <f>'Tax Invoice'!D22</f>
        <v>30</v>
      </c>
      <c r="C26" s="134" t="s">
        <v>35</v>
      </c>
      <c r="D26" s="134" t="s">
        <v>889</v>
      </c>
      <c r="E26" s="135" t="s">
        <v>42</v>
      </c>
      <c r="F26" s="158"/>
      <c r="G26" s="159"/>
      <c r="H26" s="136" t="s">
        <v>727</v>
      </c>
      <c r="I26" s="138">
        <f t="shared" si="0"/>
        <v>0.13</v>
      </c>
      <c r="J26" s="138">
        <v>0.43</v>
      </c>
      <c r="K26" s="139">
        <f t="shared" si="1"/>
        <v>3.9000000000000004</v>
      </c>
      <c r="L26" s="120"/>
    </row>
    <row r="27" spans="1:12" ht="12.75" customHeight="1">
      <c r="A27" s="119"/>
      <c r="B27" s="133">
        <f>'Tax Invoice'!D23</f>
        <v>5</v>
      </c>
      <c r="C27" s="134" t="s">
        <v>35</v>
      </c>
      <c r="D27" s="134" t="s">
        <v>890</v>
      </c>
      <c r="E27" s="135" t="s">
        <v>44</v>
      </c>
      <c r="F27" s="158"/>
      <c r="G27" s="159"/>
      <c r="H27" s="136" t="s">
        <v>727</v>
      </c>
      <c r="I27" s="138">
        <f t="shared" si="0"/>
        <v>0.14000000000000001</v>
      </c>
      <c r="J27" s="138">
        <v>0.46</v>
      </c>
      <c r="K27" s="139">
        <f t="shared" si="1"/>
        <v>0.70000000000000007</v>
      </c>
      <c r="L27" s="120"/>
    </row>
    <row r="28" spans="1:12" ht="12.75" customHeight="1">
      <c r="A28" s="119"/>
      <c r="B28" s="133">
        <f>'Tax Invoice'!D24</f>
        <v>5</v>
      </c>
      <c r="C28" s="134" t="s">
        <v>35</v>
      </c>
      <c r="D28" s="134" t="s">
        <v>891</v>
      </c>
      <c r="E28" s="135" t="s">
        <v>46</v>
      </c>
      <c r="F28" s="158"/>
      <c r="G28" s="159"/>
      <c r="H28" s="136" t="s">
        <v>727</v>
      </c>
      <c r="I28" s="138">
        <f t="shared" si="0"/>
        <v>0.15</v>
      </c>
      <c r="J28" s="138">
        <v>0.5</v>
      </c>
      <c r="K28" s="139">
        <f t="shared" si="1"/>
        <v>0.75</v>
      </c>
      <c r="L28" s="120"/>
    </row>
    <row r="29" spans="1:12" ht="24" customHeight="1">
      <c r="A29" s="119"/>
      <c r="B29" s="133">
        <f>'Tax Invoice'!D25</f>
        <v>2</v>
      </c>
      <c r="C29" s="134" t="s">
        <v>728</v>
      </c>
      <c r="D29" s="134" t="s">
        <v>728</v>
      </c>
      <c r="E29" s="135" t="s">
        <v>34</v>
      </c>
      <c r="F29" s="158" t="s">
        <v>278</v>
      </c>
      <c r="G29" s="159"/>
      <c r="H29" s="136" t="s">
        <v>729</v>
      </c>
      <c r="I29" s="138">
        <f t="shared" si="0"/>
        <v>0.77</v>
      </c>
      <c r="J29" s="138">
        <v>2.54</v>
      </c>
      <c r="K29" s="139">
        <f t="shared" si="1"/>
        <v>1.54</v>
      </c>
      <c r="L29" s="120"/>
    </row>
    <row r="30" spans="1:12" ht="24" customHeight="1">
      <c r="A30" s="119"/>
      <c r="B30" s="133">
        <f>'Tax Invoice'!D26</f>
        <v>4</v>
      </c>
      <c r="C30" s="134" t="s">
        <v>730</v>
      </c>
      <c r="D30" s="134" t="s">
        <v>730</v>
      </c>
      <c r="E30" s="135" t="s">
        <v>32</v>
      </c>
      <c r="F30" s="158" t="s">
        <v>278</v>
      </c>
      <c r="G30" s="159"/>
      <c r="H30" s="136" t="s">
        <v>731</v>
      </c>
      <c r="I30" s="138">
        <f t="shared" si="0"/>
        <v>0.77</v>
      </c>
      <c r="J30" s="138">
        <v>2.54</v>
      </c>
      <c r="K30" s="139">
        <f t="shared" si="1"/>
        <v>3.08</v>
      </c>
      <c r="L30" s="120"/>
    </row>
    <row r="31" spans="1:12" ht="24" customHeight="1">
      <c r="A31" s="119"/>
      <c r="B31" s="133">
        <f>'Tax Invoice'!D27</f>
        <v>4</v>
      </c>
      <c r="C31" s="134" t="s">
        <v>730</v>
      </c>
      <c r="D31" s="134" t="s">
        <v>730</v>
      </c>
      <c r="E31" s="135" t="s">
        <v>33</v>
      </c>
      <c r="F31" s="158" t="s">
        <v>278</v>
      </c>
      <c r="G31" s="159"/>
      <c r="H31" s="136" t="s">
        <v>731</v>
      </c>
      <c r="I31" s="138">
        <f t="shared" si="0"/>
        <v>0.77</v>
      </c>
      <c r="J31" s="138">
        <v>2.54</v>
      </c>
      <c r="K31" s="139">
        <f t="shared" si="1"/>
        <v>3.08</v>
      </c>
      <c r="L31" s="120"/>
    </row>
    <row r="32" spans="1:12" ht="24" customHeight="1">
      <c r="A32" s="119"/>
      <c r="B32" s="133">
        <f>'Tax Invoice'!D28</f>
        <v>2</v>
      </c>
      <c r="C32" s="134" t="s">
        <v>730</v>
      </c>
      <c r="D32" s="134" t="s">
        <v>730</v>
      </c>
      <c r="E32" s="135" t="s">
        <v>34</v>
      </c>
      <c r="F32" s="158" t="s">
        <v>278</v>
      </c>
      <c r="G32" s="159"/>
      <c r="H32" s="136" t="s">
        <v>731</v>
      </c>
      <c r="I32" s="138">
        <f t="shared" si="0"/>
        <v>0.77</v>
      </c>
      <c r="J32" s="138">
        <v>2.54</v>
      </c>
      <c r="K32" s="139">
        <f t="shared" si="1"/>
        <v>1.54</v>
      </c>
      <c r="L32" s="120"/>
    </row>
    <row r="33" spans="1:12" ht="36" customHeight="1">
      <c r="A33" s="119"/>
      <c r="B33" s="133">
        <f>'Tax Invoice'!D29</f>
        <v>1</v>
      </c>
      <c r="C33" s="134" t="s">
        <v>732</v>
      </c>
      <c r="D33" s="134" t="s">
        <v>892</v>
      </c>
      <c r="E33" s="135" t="s">
        <v>210</v>
      </c>
      <c r="F33" s="158" t="s">
        <v>216</v>
      </c>
      <c r="G33" s="159"/>
      <c r="H33" s="136" t="s">
        <v>940</v>
      </c>
      <c r="I33" s="138">
        <f t="shared" si="0"/>
        <v>13.07</v>
      </c>
      <c r="J33" s="138">
        <v>43.55</v>
      </c>
      <c r="K33" s="139">
        <f t="shared" si="1"/>
        <v>13.07</v>
      </c>
      <c r="L33" s="120"/>
    </row>
    <row r="34" spans="1:12" ht="36" customHeight="1">
      <c r="A34" s="119"/>
      <c r="B34" s="133">
        <f>'Tax Invoice'!D30</f>
        <v>20</v>
      </c>
      <c r="C34" s="134" t="s">
        <v>733</v>
      </c>
      <c r="D34" s="134" t="s">
        <v>733</v>
      </c>
      <c r="E34" s="135" t="s">
        <v>31</v>
      </c>
      <c r="F34" s="158" t="s">
        <v>112</v>
      </c>
      <c r="G34" s="159"/>
      <c r="H34" s="136" t="s">
        <v>734</v>
      </c>
      <c r="I34" s="138">
        <f t="shared" si="0"/>
        <v>0.38</v>
      </c>
      <c r="J34" s="138">
        <v>1.26</v>
      </c>
      <c r="K34" s="139">
        <f t="shared" si="1"/>
        <v>7.6</v>
      </c>
      <c r="L34" s="120"/>
    </row>
    <row r="35" spans="1:12" ht="24" customHeight="1">
      <c r="A35" s="119"/>
      <c r="B35" s="133">
        <f>'Tax Invoice'!D31</f>
        <v>2</v>
      </c>
      <c r="C35" s="134" t="s">
        <v>668</v>
      </c>
      <c r="D35" s="134" t="s">
        <v>668</v>
      </c>
      <c r="E35" s="135" t="s">
        <v>28</v>
      </c>
      <c r="F35" s="158" t="s">
        <v>112</v>
      </c>
      <c r="G35" s="159"/>
      <c r="H35" s="136" t="s">
        <v>735</v>
      </c>
      <c r="I35" s="138">
        <f t="shared" si="0"/>
        <v>0.45</v>
      </c>
      <c r="J35" s="138">
        <v>1.47</v>
      </c>
      <c r="K35" s="139">
        <f t="shared" si="1"/>
        <v>0.9</v>
      </c>
      <c r="L35" s="120"/>
    </row>
    <row r="36" spans="1:12" ht="24" customHeight="1">
      <c r="A36" s="119"/>
      <c r="B36" s="133">
        <f>'Tax Invoice'!D32</f>
        <v>2</v>
      </c>
      <c r="C36" s="134" t="s">
        <v>668</v>
      </c>
      <c r="D36" s="134" t="s">
        <v>668</v>
      </c>
      <c r="E36" s="135" t="s">
        <v>28</v>
      </c>
      <c r="F36" s="158" t="s">
        <v>216</v>
      </c>
      <c r="G36" s="159"/>
      <c r="H36" s="136" t="s">
        <v>735</v>
      </c>
      <c r="I36" s="138">
        <f t="shared" si="0"/>
        <v>0.45</v>
      </c>
      <c r="J36" s="138">
        <v>1.47</v>
      </c>
      <c r="K36" s="139">
        <f t="shared" si="1"/>
        <v>0.9</v>
      </c>
      <c r="L36" s="120"/>
    </row>
    <row r="37" spans="1:12" ht="24" customHeight="1">
      <c r="A37" s="119"/>
      <c r="B37" s="133">
        <f>'Tax Invoice'!D33</f>
        <v>2</v>
      </c>
      <c r="C37" s="134" t="s">
        <v>668</v>
      </c>
      <c r="D37" s="134" t="s">
        <v>668</v>
      </c>
      <c r="E37" s="135" t="s">
        <v>28</v>
      </c>
      <c r="F37" s="158" t="s">
        <v>220</v>
      </c>
      <c r="G37" s="159"/>
      <c r="H37" s="136" t="s">
        <v>735</v>
      </c>
      <c r="I37" s="138">
        <f t="shared" si="0"/>
        <v>0.45</v>
      </c>
      <c r="J37" s="138">
        <v>1.47</v>
      </c>
      <c r="K37" s="139">
        <f t="shared" si="1"/>
        <v>0.9</v>
      </c>
      <c r="L37" s="120"/>
    </row>
    <row r="38" spans="1:12" ht="24" customHeight="1">
      <c r="A38" s="119"/>
      <c r="B38" s="133">
        <f>'Tax Invoice'!D34</f>
        <v>20</v>
      </c>
      <c r="C38" s="134" t="s">
        <v>668</v>
      </c>
      <c r="D38" s="134" t="s">
        <v>668</v>
      </c>
      <c r="E38" s="135" t="s">
        <v>31</v>
      </c>
      <c r="F38" s="158" t="s">
        <v>112</v>
      </c>
      <c r="G38" s="159"/>
      <c r="H38" s="136" t="s">
        <v>735</v>
      </c>
      <c r="I38" s="138">
        <f t="shared" si="0"/>
        <v>0.45</v>
      </c>
      <c r="J38" s="138">
        <v>1.47</v>
      </c>
      <c r="K38" s="139">
        <f t="shared" si="1"/>
        <v>9</v>
      </c>
      <c r="L38" s="120"/>
    </row>
    <row r="39" spans="1:12" ht="24" customHeight="1">
      <c r="A39" s="119"/>
      <c r="B39" s="133">
        <f>'Tax Invoice'!D35</f>
        <v>10</v>
      </c>
      <c r="C39" s="134" t="s">
        <v>668</v>
      </c>
      <c r="D39" s="134" t="s">
        <v>668</v>
      </c>
      <c r="E39" s="135" t="s">
        <v>31</v>
      </c>
      <c r="F39" s="158" t="s">
        <v>220</v>
      </c>
      <c r="G39" s="159"/>
      <c r="H39" s="136" t="s">
        <v>735</v>
      </c>
      <c r="I39" s="138">
        <f t="shared" si="0"/>
        <v>0.45</v>
      </c>
      <c r="J39" s="138">
        <v>1.47</v>
      </c>
      <c r="K39" s="139">
        <f t="shared" si="1"/>
        <v>4.5</v>
      </c>
      <c r="L39" s="120"/>
    </row>
    <row r="40" spans="1:12" ht="48" customHeight="1">
      <c r="A40" s="119"/>
      <c r="B40" s="133">
        <f>'Tax Invoice'!D36</f>
        <v>3</v>
      </c>
      <c r="C40" s="134" t="s">
        <v>736</v>
      </c>
      <c r="D40" s="134" t="s">
        <v>736</v>
      </c>
      <c r="E40" s="135" t="s">
        <v>31</v>
      </c>
      <c r="F40" s="158" t="s">
        <v>245</v>
      </c>
      <c r="G40" s="159"/>
      <c r="H40" s="136" t="s">
        <v>737</v>
      </c>
      <c r="I40" s="138">
        <f t="shared" si="0"/>
        <v>1.29</v>
      </c>
      <c r="J40" s="138">
        <v>4.3</v>
      </c>
      <c r="K40" s="139">
        <f t="shared" si="1"/>
        <v>3.87</v>
      </c>
      <c r="L40" s="120"/>
    </row>
    <row r="41" spans="1:12" ht="48" customHeight="1">
      <c r="A41" s="119"/>
      <c r="B41" s="133">
        <f>'Tax Invoice'!D37</f>
        <v>2</v>
      </c>
      <c r="C41" s="134" t="s">
        <v>738</v>
      </c>
      <c r="D41" s="134" t="s">
        <v>738</v>
      </c>
      <c r="E41" s="135" t="s">
        <v>31</v>
      </c>
      <c r="F41" s="158" t="s">
        <v>354</v>
      </c>
      <c r="G41" s="159"/>
      <c r="H41" s="136" t="s">
        <v>739</v>
      </c>
      <c r="I41" s="138">
        <f t="shared" si="0"/>
        <v>1.73</v>
      </c>
      <c r="J41" s="138">
        <v>5.74</v>
      </c>
      <c r="K41" s="139">
        <f t="shared" si="1"/>
        <v>3.46</v>
      </c>
      <c r="L41" s="120"/>
    </row>
    <row r="42" spans="1:12" ht="48" customHeight="1">
      <c r="A42" s="119"/>
      <c r="B42" s="133">
        <f>'Tax Invoice'!D38</f>
        <v>2</v>
      </c>
      <c r="C42" s="134" t="s">
        <v>738</v>
      </c>
      <c r="D42" s="134" t="s">
        <v>738</v>
      </c>
      <c r="E42" s="135" t="s">
        <v>31</v>
      </c>
      <c r="F42" s="158" t="s">
        <v>534</v>
      </c>
      <c r="G42" s="159"/>
      <c r="H42" s="136" t="s">
        <v>739</v>
      </c>
      <c r="I42" s="138">
        <f t="shared" si="0"/>
        <v>1.73</v>
      </c>
      <c r="J42" s="138">
        <v>5.74</v>
      </c>
      <c r="K42" s="139">
        <f t="shared" si="1"/>
        <v>3.46</v>
      </c>
      <c r="L42" s="120"/>
    </row>
    <row r="43" spans="1:12" ht="48" customHeight="1">
      <c r="A43" s="119"/>
      <c r="B43" s="133">
        <f>'Tax Invoice'!D39</f>
        <v>3</v>
      </c>
      <c r="C43" s="134" t="s">
        <v>740</v>
      </c>
      <c r="D43" s="134" t="s">
        <v>740</v>
      </c>
      <c r="E43" s="135" t="s">
        <v>31</v>
      </c>
      <c r="F43" s="158" t="s">
        <v>245</v>
      </c>
      <c r="G43" s="159"/>
      <c r="H43" s="136" t="s">
        <v>741</v>
      </c>
      <c r="I43" s="138">
        <f t="shared" si="0"/>
        <v>1.47</v>
      </c>
      <c r="J43" s="138">
        <v>4.87</v>
      </c>
      <c r="K43" s="139">
        <f t="shared" si="1"/>
        <v>4.41</v>
      </c>
      <c r="L43" s="120"/>
    </row>
    <row r="44" spans="1:12" ht="48" customHeight="1">
      <c r="A44" s="119"/>
      <c r="B44" s="133">
        <f>'Tax Invoice'!D40</f>
        <v>3</v>
      </c>
      <c r="C44" s="134" t="s">
        <v>740</v>
      </c>
      <c r="D44" s="134" t="s">
        <v>740</v>
      </c>
      <c r="E44" s="135" t="s">
        <v>31</v>
      </c>
      <c r="F44" s="158" t="s">
        <v>354</v>
      </c>
      <c r="G44" s="159"/>
      <c r="H44" s="136" t="s">
        <v>741</v>
      </c>
      <c r="I44" s="138">
        <f t="shared" si="0"/>
        <v>1.47</v>
      </c>
      <c r="J44" s="138">
        <v>4.87</v>
      </c>
      <c r="K44" s="139">
        <f t="shared" si="1"/>
        <v>4.41</v>
      </c>
      <c r="L44" s="120"/>
    </row>
    <row r="45" spans="1:12" ht="48" customHeight="1">
      <c r="A45" s="119"/>
      <c r="B45" s="133">
        <f>'Tax Invoice'!D41</f>
        <v>3</v>
      </c>
      <c r="C45" s="134" t="s">
        <v>740</v>
      </c>
      <c r="D45" s="134" t="s">
        <v>740</v>
      </c>
      <c r="E45" s="135" t="s">
        <v>31</v>
      </c>
      <c r="F45" s="158" t="s">
        <v>534</v>
      </c>
      <c r="G45" s="159"/>
      <c r="H45" s="136" t="s">
        <v>741</v>
      </c>
      <c r="I45" s="138">
        <f t="shared" si="0"/>
        <v>1.47</v>
      </c>
      <c r="J45" s="138">
        <v>4.87</v>
      </c>
      <c r="K45" s="139">
        <f t="shared" si="1"/>
        <v>4.41</v>
      </c>
      <c r="L45" s="120"/>
    </row>
    <row r="46" spans="1:12" ht="36" customHeight="1">
      <c r="A46" s="119"/>
      <c r="B46" s="133">
        <f>'Tax Invoice'!D42</f>
        <v>10</v>
      </c>
      <c r="C46" s="134" t="s">
        <v>742</v>
      </c>
      <c r="D46" s="134" t="s">
        <v>742</v>
      </c>
      <c r="E46" s="135" t="s">
        <v>743</v>
      </c>
      <c r="F46" s="158"/>
      <c r="G46" s="159"/>
      <c r="H46" s="136" t="s">
        <v>941</v>
      </c>
      <c r="I46" s="138">
        <f t="shared" si="0"/>
        <v>0.66</v>
      </c>
      <c r="J46" s="138">
        <v>2.2000000000000002</v>
      </c>
      <c r="K46" s="139">
        <f t="shared" si="1"/>
        <v>6.6000000000000005</v>
      </c>
      <c r="L46" s="120"/>
    </row>
    <row r="47" spans="1:12" ht="36" hidden="1" customHeight="1">
      <c r="A47" s="119"/>
      <c r="B47" s="133">
        <f>'Tax Invoice'!D43</f>
        <v>0</v>
      </c>
      <c r="C47" s="134" t="s">
        <v>742</v>
      </c>
      <c r="D47" s="134" t="s">
        <v>742</v>
      </c>
      <c r="E47" s="135" t="s">
        <v>744</v>
      </c>
      <c r="F47" s="158"/>
      <c r="G47" s="159"/>
      <c r="H47" s="136" t="s">
        <v>941</v>
      </c>
      <c r="I47" s="138">
        <f t="shared" si="0"/>
        <v>0.66</v>
      </c>
      <c r="J47" s="138">
        <v>2.2000000000000002</v>
      </c>
      <c r="K47" s="139">
        <f t="shared" si="1"/>
        <v>0</v>
      </c>
      <c r="L47" s="120"/>
    </row>
    <row r="48" spans="1:12" ht="12.75" customHeight="1">
      <c r="A48" s="119"/>
      <c r="B48" s="133">
        <f>'Tax Invoice'!D44</f>
        <v>10</v>
      </c>
      <c r="C48" s="134" t="s">
        <v>745</v>
      </c>
      <c r="D48" s="134" t="s">
        <v>893</v>
      </c>
      <c r="E48" s="135" t="s">
        <v>578</v>
      </c>
      <c r="F48" s="158"/>
      <c r="G48" s="159"/>
      <c r="H48" s="136" t="s">
        <v>746</v>
      </c>
      <c r="I48" s="138">
        <f t="shared" si="0"/>
        <v>0.24000000000000002</v>
      </c>
      <c r="J48" s="138">
        <v>0.77</v>
      </c>
      <c r="K48" s="139">
        <f t="shared" si="1"/>
        <v>2.4000000000000004</v>
      </c>
      <c r="L48" s="120"/>
    </row>
    <row r="49" spans="1:12" ht="12.75" customHeight="1">
      <c r="A49" s="119"/>
      <c r="B49" s="133">
        <f>'Tax Invoice'!D45</f>
        <v>10</v>
      </c>
      <c r="C49" s="134" t="s">
        <v>747</v>
      </c>
      <c r="D49" s="134" t="s">
        <v>894</v>
      </c>
      <c r="E49" s="135" t="s">
        <v>578</v>
      </c>
      <c r="F49" s="158" t="s">
        <v>278</v>
      </c>
      <c r="G49" s="159"/>
      <c r="H49" s="136" t="s">
        <v>748</v>
      </c>
      <c r="I49" s="138">
        <f t="shared" si="0"/>
        <v>0.37</v>
      </c>
      <c r="J49" s="138">
        <v>1.23</v>
      </c>
      <c r="K49" s="139">
        <f t="shared" si="1"/>
        <v>3.7</v>
      </c>
      <c r="L49" s="120"/>
    </row>
    <row r="50" spans="1:12" ht="12.75" customHeight="1">
      <c r="A50" s="119"/>
      <c r="B50" s="133">
        <f>'Tax Invoice'!D46</f>
        <v>10</v>
      </c>
      <c r="C50" s="134" t="s">
        <v>747</v>
      </c>
      <c r="D50" s="134" t="s">
        <v>895</v>
      </c>
      <c r="E50" s="135" t="s">
        <v>749</v>
      </c>
      <c r="F50" s="158" t="s">
        <v>278</v>
      </c>
      <c r="G50" s="159"/>
      <c r="H50" s="136" t="s">
        <v>748</v>
      </c>
      <c r="I50" s="138">
        <f t="shared" si="0"/>
        <v>0.38</v>
      </c>
      <c r="J50" s="138">
        <v>1.25</v>
      </c>
      <c r="K50" s="139">
        <f t="shared" si="1"/>
        <v>3.8</v>
      </c>
      <c r="L50" s="120"/>
    </row>
    <row r="51" spans="1:12" ht="24" customHeight="1">
      <c r="A51" s="119"/>
      <c r="B51" s="133">
        <f>'Tax Invoice'!D47</f>
        <v>10</v>
      </c>
      <c r="C51" s="134" t="s">
        <v>750</v>
      </c>
      <c r="D51" s="134" t="s">
        <v>896</v>
      </c>
      <c r="E51" s="135" t="s">
        <v>578</v>
      </c>
      <c r="F51" s="158"/>
      <c r="G51" s="159"/>
      <c r="H51" s="136" t="s">
        <v>751</v>
      </c>
      <c r="I51" s="138">
        <f t="shared" si="0"/>
        <v>0.37</v>
      </c>
      <c r="J51" s="138">
        <v>1.23</v>
      </c>
      <c r="K51" s="139">
        <f t="shared" si="1"/>
        <v>3.7</v>
      </c>
      <c r="L51" s="120"/>
    </row>
    <row r="52" spans="1:12" ht="24" customHeight="1">
      <c r="A52" s="119"/>
      <c r="B52" s="133">
        <f>'Tax Invoice'!D48</f>
        <v>10</v>
      </c>
      <c r="C52" s="134" t="s">
        <v>750</v>
      </c>
      <c r="D52" s="134" t="s">
        <v>897</v>
      </c>
      <c r="E52" s="135" t="s">
        <v>749</v>
      </c>
      <c r="F52" s="158"/>
      <c r="G52" s="159"/>
      <c r="H52" s="136" t="s">
        <v>751</v>
      </c>
      <c r="I52" s="138">
        <f t="shared" si="0"/>
        <v>0.38</v>
      </c>
      <c r="J52" s="138">
        <v>1.25</v>
      </c>
      <c r="K52" s="139">
        <f t="shared" si="1"/>
        <v>3.8</v>
      </c>
      <c r="L52" s="120"/>
    </row>
    <row r="53" spans="1:12" ht="24" customHeight="1">
      <c r="A53" s="119"/>
      <c r="B53" s="133">
        <f>'Tax Invoice'!D49</f>
        <v>10</v>
      </c>
      <c r="C53" s="134" t="s">
        <v>752</v>
      </c>
      <c r="D53" s="134" t="s">
        <v>898</v>
      </c>
      <c r="E53" s="135" t="s">
        <v>753</v>
      </c>
      <c r="F53" s="158"/>
      <c r="G53" s="159"/>
      <c r="H53" s="136" t="s">
        <v>754</v>
      </c>
      <c r="I53" s="138">
        <f t="shared" si="0"/>
        <v>0.75</v>
      </c>
      <c r="J53" s="138">
        <v>2.48</v>
      </c>
      <c r="K53" s="139">
        <f t="shared" si="1"/>
        <v>7.5</v>
      </c>
      <c r="L53" s="120"/>
    </row>
    <row r="54" spans="1:12" ht="24" customHeight="1">
      <c r="A54" s="119"/>
      <c r="B54" s="133">
        <f>'Tax Invoice'!D50</f>
        <v>10</v>
      </c>
      <c r="C54" s="134" t="s">
        <v>752</v>
      </c>
      <c r="D54" s="134" t="s">
        <v>899</v>
      </c>
      <c r="E54" s="135" t="s">
        <v>304</v>
      </c>
      <c r="F54" s="158"/>
      <c r="G54" s="159"/>
      <c r="H54" s="136" t="s">
        <v>754</v>
      </c>
      <c r="I54" s="138">
        <f t="shared" ref="I54:I85" si="2">ROUNDUP(J54*$N$1,2)</f>
        <v>0.9</v>
      </c>
      <c r="J54" s="138">
        <v>2.99</v>
      </c>
      <c r="K54" s="139">
        <f t="shared" ref="K54:K85" si="3">I54*B54</f>
        <v>9</v>
      </c>
      <c r="L54" s="120"/>
    </row>
    <row r="55" spans="1:12" ht="12.75" customHeight="1">
      <c r="A55" s="119"/>
      <c r="B55" s="133">
        <f>'Tax Invoice'!D51</f>
        <v>1</v>
      </c>
      <c r="C55" s="134" t="s">
        <v>755</v>
      </c>
      <c r="D55" s="134" t="s">
        <v>900</v>
      </c>
      <c r="E55" s="135" t="s">
        <v>756</v>
      </c>
      <c r="F55" s="158"/>
      <c r="G55" s="159"/>
      <c r="H55" s="136" t="s">
        <v>757</v>
      </c>
      <c r="I55" s="138">
        <f t="shared" si="2"/>
        <v>1.02</v>
      </c>
      <c r="J55" s="138">
        <v>3.4</v>
      </c>
      <c r="K55" s="139">
        <f t="shared" si="3"/>
        <v>1.02</v>
      </c>
      <c r="L55" s="120"/>
    </row>
    <row r="56" spans="1:12" ht="12.75" customHeight="1">
      <c r="A56" s="119"/>
      <c r="B56" s="133">
        <f>'Tax Invoice'!D52</f>
        <v>2</v>
      </c>
      <c r="C56" s="134" t="s">
        <v>758</v>
      </c>
      <c r="D56" s="134" t="s">
        <v>901</v>
      </c>
      <c r="E56" s="135" t="s">
        <v>759</v>
      </c>
      <c r="F56" s="158" t="s">
        <v>279</v>
      </c>
      <c r="G56" s="159"/>
      <c r="H56" s="136" t="s">
        <v>760</v>
      </c>
      <c r="I56" s="138">
        <f t="shared" si="2"/>
        <v>1.41</v>
      </c>
      <c r="J56" s="138">
        <v>4.68</v>
      </c>
      <c r="K56" s="139">
        <f t="shared" si="3"/>
        <v>2.82</v>
      </c>
      <c r="L56" s="120"/>
    </row>
    <row r="57" spans="1:12" ht="12.75" customHeight="1">
      <c r="A57" s="119"/>
      <c r="B57" s="133">
        <f>'Tax Invoice'!D53</f>
        <v>2</v>
      </c>
      <c r="C57" s="134" t="s">
        <v>758</v>
      </c>
      <c r="D57" s="134" t="s">
        <v>901</v>
      </c>
      <c r="E57" s="135" t="s">
        <v>759</v>
      </c>
      <c r="F57" s="158" t="s">
        <v>761</v>
      </c>
      <c r="G57" s="159"/>
      <c r="H57" s="136" t="s">
        <v>760</v>
      </c>
      <c r="I57" s="138">
        <f t="shared" si="2"/>
        <v>1.41</v>
      </c>
      <c r="J57" s="138">
        <v>4.68</v>
      </c>
      <c r="K57" s="139">
        <f t="shared" si="3"/>
        <v>2.82</v>
      </c>
      <c r="L57" s="120"/>
    </row>
    <row r="58" spans="1:12" ht="12.75" customHeight="1">
      <c r="A58" s="119"/>
      <c r="B58" s="133">
        <f>'Tax Invoice'!D54</f>
        <v>2</v>
      </c>
      <c r="C58" s="134" t="s">
        <v>758</v>
      </c>
      <c r="D58" s="134" t="s">
        <v>902</v>
      </c>
      <c r="E58" s="135" t="s">
        <v>762</v>
      </c>
      <c r="F58" s="158" t="s">
        <v>279</v>
      </c>
      <c r="G58" s="159"/>
      <c r="H58" s="136" t="s">
        <v>760</v>
      </c>
      <c r="I58" s="138">
        <f t="shared" si="2"/>
        <v>1.49</v>
      </c>
      <c r="J58" s="138">
        <v>4.9400000000000004</v>
      </c>
      <c r="K58" s="139">
        <f t="shared" si="3"/>
        <v>2.98</v>
      </c>
      <c r="L58" s="120"/>
    </row>
    <row r="59" spans="1:12" ht="12.75" customHeight="1">
      <c r="A59" s="119"/>
      <c r="B59" s="133">
        <f>'Tax Invoice'!D55</f>
        <v>1</v>
      </c>
      <c r="C59" s="134" t="s">
        <v>758</v>
      </c>
      <c r="D59" s="134" t="s">
        <v>903</v>
      </c>
      <c r="E59" s="135" t="s">
        <v>763</v>
      </c>
      <c r="F59" s="158" t="s">
        <v>279</v>
      </c>
      <c r="G59" s="159"/>
      <c r="H59" s="136" t="s">
        <v>760</v>
      </c>
      <c r="I59" s="138">
        <f t="shared" si="2"/>
        <v>1.59</v>
      </c>
      <c r="J59" s="138">
        <v>5.28</v>
      </c>
      <c r="K59" s="139">
        <f t="shared" si="3"/>
        <v>1.59</v>
      </c>
      <c r="L59" s="120"/>
    </row>
    <row r="60" spans="1:12" ht="12.75" customHeight="1">
      <c r="A60" s="119"/>
      <c r="B60" s="133">
        <f>'Tax Invoice'!D56</f>
        <v>1</v>
      </c>
      <c r="C60" s="134" t="s">
        <v>758</v>
      </c>
      <c r="D60" s="134" t="s">
        <v>904</v>
      </c>
      <c r="E60" s="135" t="s">
        <v>764</v>
      </c>
      <c r="F60" s="158" t="s">
        <v>279</v>
      </c>
      <c r="G60" s="159"/>
      <c r="H60" s="136" t="s">
        <v>760</v>
      </c>
      <c r="I60" s="138">
        <f t="shared" si="2"/>
        <v>1.97</v>
      </c>
      <c r="J60" s="138">
        <v>6.56</v>
      </c>
      <c r="K60" s="139">
        <f t="shared" si="3"/>
        <v>1.97</v>
      </c>
      <c r="L60" s="120"/>
    </row>
    <row r="61" spans="1:12" ht="12.75" customHeight="1">
      <c r="A61" s="119"/>
      <c r="B61" s="133">
        <f>'Tax Invoice'!D57</f>
        <v>2</v>
      </c>
      <c r="C61" s="134" t="s">
        <v>758</v>
      </c>
      <c r="D61" s="134" t="s">
        <v>905</v>
      </c>
      <c r="E61" s="135" t="s">
        <v>765</v>
      </c>
      <c r="F61" s="158" t="s">
        <v>279</v>
      </c>
      <c r="G61" s="159"/>
      <c r="H61" s="136" t="s">
        <v>760</v>
      </c>
      <c r="I61" s="138">
        <f t="shared" si="2"/>
        <v>2.23</v>
      </c>
      <c r="J61" s="138">
        <v>7.41</v>
      </c>
      <c r="K61" s="139">
        <f t="shared" si="3"/>
        <v>4.46</v>
      </c>
      <c r="L61" s="120"/>
    </row>
    <row r="62" spans="1:12" ht="24" customHeight="1">
      <c r="A62" s="119"/>
      <c r="B62" s="133">
        <f>'Tax Invoice'!D58</f>
        <v>5</v>
      </c>
      <c r="C62" s="134" t="s">
        <v>766</v>
      </c>
      <c r="D62" s="134" t="s">
        <v>766</v>
      </c>
      <c r="E62" s="135" t="s">
        <v>30</v>
      </c>
      <c r="F62" s="158" t="s">
        <v>112</v>
      </c>
      <c r="G62" s="159"/>
      <c r="H62" s="136" t="s">
        <v>767</v>
      </c>
      <c r="I62" s="138">
        <f t="shared" si="2"/>
        <v>1.23</v>
      </c>
      <c r="J62" s="138">
        <v>4.08</v>
      </c>
      <c r="K62" s="139">
        <f t="shared" si="3"/>
        <v>6.15</v>
      </c>
      <c r="L62" s="120"/>
    </row>
    <row r="63" spans="1:12" ht="24" customHeight="1">
      <c r="A63" s="119"/>
      <c r="B63" s="133">
        <f>'Tax Invoice'!D59</f>
        <v>5</v>
      </c>
      <c r="C63" s="134" t="s">
        <v>766</v>
      </c>
      <c r="D63" s="134" t="s">
        <v>766</v>
      </c>
      <c r="E63" s="135" t="s">
        <v>31</v>
      </c>
      <c r="F63" s="158" t="s">
        <v>112</v>
      </c>
      <c r="G63" s="159"/>
      <c r="H63" s="136" t="s">
        <v>767</v>
      </c>
      <c r="I63" s="138">
        <f t="shared" si="2"/>
        <v>1.23</v>
      </c>
      <c r="J63" s="138">
        <v>4.08</v>
      </c>
      <c r="K63" s="139">
        <f t="shared" si="3"/>
        <v>6.15</v>
      </c>
      <c r="L63" s="120"/>
    </row>
    <row r="64" spans="1:12" ht="24" customHeight="1">
      <c r="A64" s="119"/>
      <c r="B64" s="133">
        <f>'Tax Invoice'!D60</f>
        <v>5</v>
      </c>
      <c r="C64" s="134" t="s">
        <v>768</v>
      </c>
      <c r="D64" s="134" t="s">
        <v>768</v>
      </c>
      <c r="E64" s="135" t="s">
        <v>30</v>
      </c>
      <c r="F64" s="158" t="s">
        <v>743</v>
      </c>
      <c r="G64" s="159"/>
      <c r="H64" s="136" t="s">
        <v>769</v>
      </c>
      <c r="I64" s="138">
        <f t="shared" si="2"/>
        <v>1.46</v>
      </c>
      <c r="J64" s="138">
        <v>4.8499999999999996</v>
      </c>
      <c r="K64" s="139">
        <f t="shared" si="3"/>
        <v>7.3</v>
      </c>
      <c r="L64" s="120"/>
    </row>
    <row r="65" spans="1:12" ht="24" customHeight="1">
      <c r="A65" s="119"/>
      <c r="B65" s="133">
        <f>'Tax Invoice'!D61</f>
        <v>5</v>
      </c>
      <c r="C65" s="134" t="s">
        <v>768</v>
      </c>
      <c r="D65" s="134" t="s">
        <v>768</v>
      </c>
      <c r="E65" s="135" t="s">
        <v>31</v>
      </c>
      <c r="F65" s="158" t="s">
        <v>743</v>
      </c>
      <c r="G65" s="159"/>
      <c r="H65" s="136" t="s">
        <v>769</v>
      </c>
      <c r="I65" s="138">
        <f t="shared" si="2"/>
        <v>1.46</v>
      </c>
      <c r="J65" s="138">
        <v>4.8499999999999996</v>
      </c>
      <c r="K65" s="139">
        <f t="shared" si="3"/>
        <v>7.3</v>
      </c>
      <c r="L65" s="120"/>
    </row>
    <row r="66" spans="1:12" ht="36" customHeight="1">
      <c r="A66" s="119"/>
      <c r="B66" s="133">
        <f>'Tax Invoice'!D62</f>
        <v>5</v>
      </c>
      <c r="C66" s="134" t="s">
        <v>770</v>
      </c>
      <c r="D66" s="134" t="s">
        <v>906</v>
      </c>
      <c r="E66" s="135" t="s">
        <v>749</v>
      </c>
      <c r="F66" s="158"/>
      <c r="G66" s="159"/>
      <c r="H66" s="136" t="s">
        <v>771</v>
      </c>
      <c r="I66" s="138">
        <f t="shared" si="2"/>
        <v>0.18000000000000002</v>
      </c>
      <c r="J66" s="138">
        <v>0.57999999999999996</v>
      </c>
      <c r="K66" s="139">
        <f t="shared" si="3"/>
        <v>0.90000000000000013</v>
      </c>
      <c r="L66" s="120"/>
    </row>
    <row r="67" spans="1:12" ht="24" customHeight="1">
      <c r="A67" s="119"/>
      <c r="B67" s="133">
        <f>'Tax Invoice'!D63</f>
        <v>6</v>
      </c>
      <c r="C67" s="134" t="s">
        <v>772</v>
      </c>
      <c r="D67" s="134" t="s">
        <v>772</v>
      </c>
      <c r="E67" s="135" t="s">
        <v>220</v>
      </c>
      <c r="F67" s="158"/>
      <c r="G67" s="159"/>
      <c r="H67" s="136" t="s">
        <v>773</v>
      </c>
      <c r="I67" s="138">
        <f t="shared" si="2"/>
        <v>0.26</v>
      </c>
      <c r="J67" s="138">
        <v>0.84</v>
      </c>
      <c r="K67" s="139">
        <f t="shared" si="3"/>
        <v>1.56</v>
      </c>
      <c r="L67" s="120"/>
    </row>
    <row r="68" spans="1:12" ht="24" customHeight="1">
      <c r="A68" s="119"/>
      <c r="B68" s="133">
        <f>'Tax Invoice'!D64</f>
        <v>10</v>
      </c>
      <c r="C68" s="134" t="s">
        <v>774</v>
      </c>
      <c r="D68" s="134" t="s">
        <v>774</v>
      </c>
      <c r="E68" s="135" t="s">
        <v>112</v>
      </c>
      <c r="F68" s="158"/>
      <c r="G68" s="159"/>
      <c r="H68" s="136" t="s">
        <v>775</v>
      </c>
      <c r="I68" s="138">
        <f t="shared" si="2"/>
        <v>0.28000000000000003</v>
      </c>
      <c r="J68" s="138">
        <v>0.92</v>
      </c>
      <c r="K68" s="139">
        <f t="shared" si="3"/>
        <v>2.8000000000000003</v>
      </c>
      <c r="L68" s="120"/>
    </row>
    <row r="69" spans="1:12" ht="12.75" customHeight="1">
      <c r="A69" s="119"/>
      <c r="B69" s="133">
        <f>'Tax Invoice'!D65</f>
        <v>20</v>
      </c>
      <c r="C69" s="134" t="s">
        <v>662</v>
      </c>
      <c r="D69" s="134" t="s">
        <v>662</v>
      </c>
      <c r="E69" s="135" t="s">
        <v>657</v>
      </c>
      <c r="F69" s="158"/>
      <c r="G69" s="159"/>
      <c r="H69" s="136" t="s">
        <v>664</v>
      </c>
      <c r="I69" s="138">
        <f t="shared" si="2"/>
        <v>0.09</v>
      </c>
      <c r="J69" s="138">
        <v>0.28999999999999998</v>
      </c>
      <c r="K69" s="139">
        <f t="shared" si="3"/>
        <v>1.7999999999999998</v>
      </c>
      <c r="L69" s="120"/>
    </row>
    <row r="70" spans="1:12" ht="12.75" customHeight="1">
      <c r="A70" s="119"/>
      <c r="B70" s="133">
        <f>'Tax Invoice'!D66</f>
        <v>50</v>
      </c>
      <c r="C70" s="134" t="s">
        <v>662</v>
      </c>
      <c r="D70" s="134" t="s">
        <v>662</v>
      </c>
      <c r="E70" s="135" t="s">
        <v>30</v>
      </c>
      <c r="F70" s="158"/>
      <c r="G70" s="159"/>
      <c r="H70" s="136" t="s">
        <v>664</v>
      </c>
      <c r="I70" s="138">
        <f t="shared" si="2"/>
        <v>0.09</v>
      </c>
      <c r="J70" s="138">
        <v>0.28999999999999998</v>
      </c>
      <c r="K70" s="139">
        <f t="shared" si="3"/>
        <v>4.5</v>
      </c>
      <c r="L70" s="120"/>
    </row>
    <row r="71" spans="1:12" ht="12.75" customHeight="1">
      <c r="A71" s="119"/>
      <c r="B71" s="133">
        <f>'Tax Invoice'!D67</f>
        <v>50</v>
      </c>
      <c r="C71" s="134" t="s">
        <v>662</v>
      </c>
      <c r="D71" s="134" t="s">
        <v>662</v>
      </c>
      <c r="E71" s="135" t="s">
        <v>31</v>
      </c>
      <c r="F71" s="158"/>
      <c r="G71" s="159"/>
      <c r="H71" s="136" t="s">
        <v>664</v>
      </c>
      <c r="I71" s="138">
        <f t="shared" si="2"/>
        <v>0.09</v>
      </c>
      <c r="J71" s="138">
        <v>0.28999999999999998</v>
      </c>
      <c r="K71" s="139">
        <f t="shared" si="3"/>
        <v>4.5</v>
      </c>
      <c r="L71" s="120"/>
    </row>
    <row r="72" spans="1:12" ht="12.75" customHeight="1">
      <c r="A72" s="119"/>
      <c r="B72" s="133">
        <f>'Tax Invoice'!D68</f>
        <v>50</v>
      </c>
      <c r="C72" s="134" t="s">
        <v>662</v>
      </c>
      <c r="D72" s="134" t="s">
        <v>662</v>
      </c>
      <c r="E72" s="135" t="s">
        <v>32</v>
      </c>
      <c r="F72" s="158"/>
      <c r="G72" s="159"/>
      <c r="H72" s="136" t="s">
        <v>664</v>
      </c>
      <c r="I72" s="138">
        <f t="shared" si="2"/>
        <v>0.09</v>
      </c>
      <c r="J72" s="138">
        <v>0.28999999999999998</v>
      </c>
      <c r="K72" s="139">
        <f t="shared" si="3"/>
        <v>4.5</v>
      </c>
      <c r="L72" s="120"/>
    </row>
    <row r="73" spans="1:12" ht="12.75" customHeight="1">
      <c r="A73" s="119"/>
      <c r="B73" s="133">
        <f>'Tax Invoice'!D69</f>
        <v>100</v>
      </c>
      <c r="C73" s="134" t="s">
        <v>662</v>
      </c>
      <c r="D73" s="134" t="s">
        <v>662</v>
      </c>
      <c r="E73" s="135" t="s">
        <v>33</v>
      </c>
      <c r="F73" s="158"/>
      <c r="G73" s="159"/>
      <c r="H73" s="136" t="s">
        <v>664</v>
      </c>
      <c r="I73" s="138">
        <f t="shared" si="2"/>
        <v>0.09</v>
      </c>
      <c r="J73" s="138">
        <v>0.28999999999999998</v>
      </c>
      <c r="K73" s="139">
        <f t="shared" si="3"/>
        <v>9</v>
      </c>
      <c r="L73" s="120"/>
    </row>
    <row r="74" spans="1:12" ht="12.75" customHeight="1">
      <c r="A74" s="119"/>
      <c r="B74" s="133">
        <f>'Tax Invoice'!D70</f>
        <v>10</v>
      </c>
      <c r="C74" s="134" t="s">
        <v>776</v>
      </c>
      <c r="D74" s="134" t="s">
        <v>776</v>
      </c>
      <c r="E74" s="135" t="s">
        <v>30</v>
      </c>
      <c r="F74" s="158"/>
      <c r="G74" s="159"/>
      <c r="H74" s="136" t="s">
        <v>777</v>
      </c>
      <c r="I74" s="138">
        <f t="shared" si="2"/>
        <v>0.09</v>
      </c>
      <c r="J74" s="138">
        <v>0.27</v>
      </c>
      <c r="K74" s="139">
        <f t="shared" si="3"/>
        <v>0.89999999999999991</v>
      </c>
      <c r="L74" s="120"/>
    </row>
    <row r="75" spans="1:12" ht="12.75" customHeight="1">
      <c r="A75" s="119"/>
      <c r="B75" s="133">
        <f>'Tax Invoice'!D71</f>
        <v>10</v>
      </c>
      <c r="C75" s="134" t="s">
        <v>776</v>
      </c>
      <c r="D75" s="134" t="s">
        <v>776</v>
      </c>
      <c r="E75" s="135" t="s">
        <v>31</v>
      </c>
      <c r="F75" s="158"/>
      <c r="G75" s="159"/>
      <c r="H75" s="136" t="s">
        <v>777</v>
      </c>
      <c r="I75" s="138">
        <f t="shared" si="2"/>
        <v>0.09</v>
      </c>
      <c r="J75" s="138">
        <v>0.27</v>
      </c>
      <c r="K75" s="139">
        <f t="shared" si="3"/>
        <v>0.89999999999999991</v>
      </c>
      <c r="L75" s="120"/>
    </row>
    <row r="76" spans="1:12" ht="12.75" customHeight="1">
      <c r="A76" s="119"/>
      <c r="B76" s="133">
        <f>'Tax Invoice'!D72</f>
        <v>10</v>
      </c>
      <c r="C76" s="134" t="s">
        <v>776</v>
      </c>
      <c r="D76" s="134" t="s">
        <v>776</v>
      </c>
      <c r="E76" s="135" t="s">
        <v>32</v>
      </c>
      <c r="F76" s="158"/>
      <c r="G76" s="159"/>
      <c r="H76" s="136" t="s">
        <v>777</v>
      </c>
      <c r="I76" s="138">
        <f t="shared" si="2"/>
        <v>0.09</v>
      </c>
      <c r="J76" s="138">
        <v>0.27</v>
      </c>
      <c r="K76" s="139">
        <f t="shared" si="3"/>
        <v>0.89999999999999991</v>
      </c>
      <c r="L76" s="120"/>
    </row>
    <row r="77" spans="1:12" ht="24" customHeight="1">
      <c r="A77" s="119"/>
      <c r="B77" s="133">
        <f>'Tax Invoice'!D73</f>
        <v>5</v>
      </c>
      <c r="C77" s="134" t="s">
        <v>778</v>
      </c>
      <c r="D77" s="134" t="s">
        <v>778</v>
      </c>
      <c r="E77" s="135" t="s">
        <v>28</v>
      </c>
      <c r="F77" s="158" t="s">
        <v>278</v>
      </c>
      <c r="G77" s="159"/>
      <c r="H77" s="136" t="s">
        <v>779</v>
      </c>
      <c r="I77" s="138">
        <f t="shared" si="2"/>
        <v>0.31</v>
      </c>
      <c r="J77" s="138">
        <v>1.01</v>
      </c>
      <c r="K77" s="139">
        <f t="shared" si="3"/>
        <v>1.55</v>
      </c>
      <c r="L77" s="120"/>
    </row>
    <row r="78" spans="1:12" ht="24" customHeight="1">
      <c r="A78" s="119"/>
      <c r="B78" s="133">
        <f>'Tax Invoice'!D74</f>
        <v>10</v>
      </c>
      <c r="C78" s="134" t="s">
        <v>778</v>
      </c>
      <c r="D78" s="134" t="s">
        <v>778</v>
      </c>
      <c r="E78" s="135" t="s">
        <v>31</v>
      </c>
      <c r="F78" s="158" t="s">
        <v>279</v>
      </c>
      <c r="G78" s="159"/>
      <c r="H78" s="136" t="s">
        <v>779</v>
      </c>
      <c r="I78" s="138">
        <f t="shared" si="2"/>
        <v>0.31</v>
      </c>
      <c r="J78" s="138">
        <v>1.01</v>
      </c>
      <c r="K78" s="139">
        <f t="shared" si="3"/>
        <v>3.1</v>
      </c>
      <c r="L78" s="120"/>
    </row>
    <row r="79" spans="1:12" ht="24" customHeight="1">
      <c r="A79" s="119"/>
      <c r="B79" s="133">
        <f>'Tax Invoice'!D75</f>
        <v>10</v>
      </c>
      <c r="C79" s="134" t="s">
        <v>778</v>
      </c>
      <c r="D79" s="134" t="s">
        <v>778</v>
      </c>
      <c r="E79" s="135" t="s">
        <v>31</v>
      </c>
      <c r="F79" s="158" t="s">
        <v>278</v>
      </c>
      <c r="G79" s="159"/>
      <c r="H79" s="136" t="s">
        <v>779</v>
      </c>
      <c r="I79" s="138">
        <f t="shared" si="2"/>
        <v>0.31</v>
      </c>
      <c r="J79" s="138">
        <v>1.01</v>
      </c>
      <c r="K79" s="139">
        <f t="shared" si="3"/>
        <v>3.1</v>
      </c>
      <c r="L79" s="120"/>
    </row>
    <row r="80" spans="1:12" ht="48" customHeight="1">
      <c r="A80" s="119"/>
      <c r="B80" s="133">
        <f>'Tax Invoice'!D76</f>
        <v>2</v>
      </c>
      <c r="C80" s="134" t="s">
        <v>780</v>
      </c>
      <c r="D80" s="134" t="s">
        <v>780</v>
      </c>
      <c r="E80" s="135" t="s">
        <v>31</v>
      </c>
      <c r="F80" s="158" t="s">
        <v>641</v>
      </c>
      <c r="G80" s="159"/>
      <c r="H80" s="136" t="s">
        <v>781</v>
      </c>
      <c r="I80" s="138">
        <f t="shared" si="2"/>
        <v>1.1599999999999999</v>
      </c>
      <c r="J80" s="138">
        <v>3.84</v>
      </c>
      <c r="K80" s="139">
        <f t="shared" si="3"/>
        <v>2.3199999999999998</v>
      </c>
      <c r="L80" s="120"/>
    </row>
    <row r="81" spans="1:12" ht="24" customHeight="1">
      <c r="A81" s="119"/>
      <c r="B81" s="133">
        <f>'Tax Invoice'!D77</f>
        <v>3</v>
      </c>
      <c r="C81" s="134" t="s">
        <v>782</v>
      </c>
      <c r="D81" s="134" t="s">
        <v>782</v>
      </c>
      <c r="E81" s="135" t="s">
        <v>31</v>
      </c>
      <c r="F81" s="158" t="s">
        <v>218</v>
      </c>
      <c r="G81" s="159"/>
      <c r="H81" s="136" t="s">
        <v>783</v>
      </c>
      <c r="I81" s="138">
        <f t="shared" si="2"/>
        <v>1.1499999999999999</v>
      </c>
      <c r="J81" s="138">
        <v>3.81</v>
      </c>
      <c r="K81" s="139">
        <f t="shared" si="3"/>
        <v>3.4499999999999997</v>
      </c>
      <c r="L81" s="120"/>
    </row>
    <row r="82" spans="1:12" ht="24" customHeight="1">
      <c r="A82" s="119"/>
      <c r="B82" s="133">
        <f>'Tax Invoice'!D78</f>
        <v>3</v>
      </c>
      <c r="C82" s="134" t="s">
        <v>782</v>
      </c>
      <c r="D82" s="134" t="s">
        <v>782</v>
      </c>
      <c r="E82" s="135" t="s">
        <v>31</v>
      </c>
      <c r="F82" s="158" t="s">
        <v>784</v>
      </c>
      <c r="G82" s="159"/>
      <c r="H82" s="136" t="s">
        <v>783</v>
      </c>
      <c r="I82" s="138">
        <f t="shared" si="2"/>
        <v>1.1499999999999999</v>
      </c>
      <c r="J82" s="138">
        <v>3.81</v>
      </c>
      <c r="K82" s="139">
        <f t="shared" si="3"/>
        <v>3.4499999999999997</v>
      </c>
      <c r="L82" s="120"/>
    </row>
    <row r="83" spans="1:12" ht="36" customHeight="1">
      <c r="A83" s="119"/>
      <c r="B83" s="133">
        <f>'Tax Invoice'!D79</f>
        <v>2</v>
      </c>
      <c r="C83" s="134" t="s">
        <v>785</v>
      </c>
      <c r="D83" s="134" t="s">
        <v>785</v>
      </c>
      <c r="E83" s="135" t="s">
        <v>31</v>
      </c>
      <c r="F83" s="158" t="s">
        <v>245</v>
      </c>
      <c r="G83" s="159"/>
      <c r="H83" s="136" t="s">
        <v>942</v>
      </c>
      <c r="I83" s="138">
        <f t="shared" si="2"/>
        <v>0.85</v>
      </c>
      <c r="J83" s="138">
        <v>2.82</v>
      </c>
      <c r="K83" s="139">
        <f t="shared" si="3"/>
        <v>1.7</v>
      </c>
      <c r="L83" s="120"/>
    </row>
    <row r="84" spans="1:12" ht="36" customHeight="1">
      <c r="A84" s="119"/>
      <c r="B84" s="133">
        <f>'Tax Invoice'!D80</f>
        <v>2</v>
      </c>
      <c r="C84" s="134" t="s">
        <v>785</v>
      </c>
      <c r="D84" s="134" t="s">
        <v>785</v>
      </c>
      <c r="E84" s="135" t="s">
        <v>31</v>
      </c>
      <c r="F84" s="158" t="s">
        <v>354</v>
      </c>
      <c r="G84" s="159"/>
      <c r="H84" s="136" t="s">
        <v>942</v>
      </c>
      <c r="I84" s="138">
        <f t="shared" si="2"/>
        <v>0.85</v>
      </c>
      <c r="J84" s="138">
        <v>2.82</v>
      </c>
      <c r="K84" s="139">
        <f t="shared" si="3"/>
        <v>1.7</v>
      </c>
      <c r="L84" s="120"/>
    </row>
    <row r="85" spans="1:12" ht="36" customHeight="1">
      <c r="A85" s="119"/>
      <c r="B85" s="133">
        <f>'Tax Invoice'!D81</f>
        <v>2</v>
      </c>
      <c r="C85" s="134" t="s">
        <v>785</v>
      </c>
      <c r="D85" s="134" t="s">
        <v>785</v>
      </c>
      <c r="E85" s="135" t="s">
        <v>31</v>
      </c>
      <c r="F85" s="158" t="s">
        <v>534</v>
      </c>
      <c r="G85" s="159"/>
      <c r="H85" s="136" t="s">
        <v>942</v>
      </c>
      <c r="I85" s="138">
        <f t="shared" si="2"/>
        <v>0.85</v>
      </c>
      <c r="J85" s="138">
        <v>2.82</v>
      </c>
      <c r="K85" s="139">
        <f t="shared" si="3"/>
        <v>1.7</v>
      </c>
      <c r="L85" s="120"/>
    </row>
    <row r="86" spans="1:12" ht="36" customHeight="1">
      <c r="A86" s="119"/>
      <c r="B86" s="133">
        <f>'Tax Invoice'!D82</f>
        <v>2</v>
      </c>
      <c r="C86" s="134" t="s">
        <v>786</v>
      </c>
      <c r="D86" s="134" t="s">
        <v>786</v>
      </c>
      <c r="E86" s="135" t="s">
        <v>31</v>
      </c>
      <c r="F86" s="158" t="s">
        <v>354</v>
      </c>
      <c r="G86" s="159"/>
      <c r="H86" s="136" t="s">
        <v>787</v>
      </c>
      <c r="I86" s="138">
        <f t="shared" ref="I86:I117" si="4">ROUNDUP(J86*$N$1,2)</f>
        <v>1.81</v>
      </c>
      <c r="J86" s="138">
        <v>6.01</v>
      </c>
      <c r="K86" s="139">
        <f t="shared" ref="K86:K117" si="5">I86*B86</f>
        <v>3.62</v>
      </c>
      <c r="L86" s="120"/>
    </row>
    <row r="87" spans="1:12" ht="36" customHeight="1">
      <c r="A87" s="119"/>
      <c r="B87" s="133">
        <f>'Tax Invoice'!D83</f>
        <v>2</v>
      </c>
      <c r="C87" s="134" t="s">
        <v>786</v>
      </c>
      <c r="D87" s="134" t="s">
        <v>786</v>
      </c>
      <c r="E87" s="135" t="s">
        <v>31</v>
      </c>
      <c r="F87" s="158" t="s">
        <v>534</v>
      </c>
      <c r="G87" s="159"/>
      <c r="H87" s="136" t="s">
        <v>787</v>
      </c>
      <c r="I87" s="138">
        <f t="shared" si="4"/>
        <v>1.81</v>
      </c>
      <c r="J87" s="138">
        <v>6.01</v>
      </c>
      <c r="K87" s="139">
        <f t="shared" si="5"/>
        <v>3.62</v>
      </c>
      <c r="L87" s="120"/>
    </row>
    <row r="88" spans="1:12" ht="48" customHeight="1">
      <c r="A88" s="119"/>
      <c r="B88" s="133">
        <f>'Tax Invoice'!D84</f>
        <v>2</v>
      </c>
      <c r="C88" s="134" t="s">
        <v>788</v>
      </c>
      <c r="D88" s="134" t="s">
        <v>788</v>
      </c>
      <c r="E88" s="135" t="s">
        <v>31</v>
      </c>
      <c r="F88" s="158" t="s">
        <v>245</v>
      </c>
      <c r="G88" s="159"/>
      <c r="H88" s="136" t="s">
        <v>789</v>
      </c>
      <c r="I88" s="138">
        <f t="shared" si="4"/>
        <v>1.83</v>
      </c>
      <c r="J88" s="138">
        <v>6.1</v>
      </c>
      <c r="K88" s="139">
        <f t="shared" si="5"/>
        <v>3.66</v>
      </c>
      <c r="L88" s="120"/>
    </row>
    <row r="89" spans="1:12" ht="48" customHeight="1">
      <c r="A89" s="119"/>
      <c r="B89" s="133">
        <f>'Tax Invoice'!D85</f>
        <v>2</v>
      </c>
      <c r="C89" s="134" t="s">
        <v>788</v>
      </c>
      <c r="D89" s="134" t="s">
        <v>788</v>
      </c>
      <c r="E89" s="135" t="s">
        <v>31</v>
      </c>
      <c r="F89" s="158" t="s">
        <v>354</v>
      </c>
      <c r="G89" s="159"/>
      <c r="H89" s="136" t="s">
        <v>789</v>
      </c>
      <c r="I89" s="138">
        <f t="shared" si="4"/>
        <v>1.83</v>
      </c>
      <c r="J89" s="138">
        <v>6.1</v>
      </c>
      <c r="K89" s="139">
        <f t="shared" si="5"/>
        <v>3.66</v>
      </c>
      <c r="L89" s="120"/>
    </row>
    <row r="90" spans="1:12" ht="48" customHeight="1">
      <c r="A90" s="119"/>
      <c r="B90" s="133">
        <f>'Tax Invoice'!D86</f>
        <v>2</v>
      </c>
      <c r="C90" s="134" t="s">
        <v>788</v>
      </c>
      <c r="D90" s="134" t="s">
        <v>788</v>
      </c>
      <c r="E90" s="135" t="s">
        <v>31</v>
      </c>
      <c r="F90" s="158" t="s">
        <v>534</v>
      </c>
      <c r="G90" s="159"/>
      <c r="H90" s="136" t="s">
        <v>789</v>
      </c>
      <c r="I90" s="138">
        <f t="shared" si="4"/>
        <v>1.83</v>
      </c>
      <c r="J90" s="138">
        <v>6.1</v>
      </c>
      <c r="K90" s="139">
        <f t="shared" si="5"/>
        <v>3.66</v>
      </c>
      <c r="L90" s="120"/>
    </row>
    <row r="91" spans="1:12" ht="48" customHeight="1">
      <c r="A91" s="119"/>
      <c r="B91" s="133">
        <f>'Tax Invoice'!D87</f>
        <v>2</v>
      </c>
      <c r="C91" s="134" t="s">
        <v>790</v>
      </c>
      <c r="D91" s="134" t="s">
        <v>790</v>
      </c>
      <c r="E91" s="135" t="s">
        <v>31</v>
      </c>
      <c r="F91" s="158"/>
      <c r="G91" s="159"/>
      <c r="H91" s="136" t="s">
        <v>791</v>
      </c>
      <c r="I91" s="138">
        <f t="shared" si="4"/>
        <v>1.72</v>
      </c>
      <c r="J91" s="138">
        <v>5.72</v>
      </c>
      <c r="K91" s="139">
        <f t="shared" si="5"/>
        <v>3.44</v>
      </c>
      <c r="L91" s="120"/>
    </row>
    <row r="92" spans="1:12" ht="48" customHeight="1">
      <c r="A92" s="119"/>
      <c r="B92" s="133">
        <f>'Tax Invoice'!D88</f>
        <v>2</v>
      </c>
      <c r="C92" s="134" t="s">
        <v>792</v>
      </c>
      <c r="D92" s="134" t="s">
        <v>792</v>
      </c>
      <c r="E92" s="135" t="s">
        <v>31</v>
      </c>
      <c r="F92" s="158"/>
      <c r="G92" s="159"/>
      <c r="H92" s="136" t="s">
        <v>793</v>
      </c>
      <c r="I92" s="138">
        <f t="shared" si="4"/>
        <v>1.92</v>
      </c>
      <c r="J92" s="138">
        <v>6.39</v>
      </c>
      <c r="K92" s="139">
        <f t="shared" si="5"/>
        <v>3.84</v>
      </c>
      <c r="L92" s="120"/>
    </row>
    <row r="93" spans="1:12" ht="24" customHeight="1">
      <c r="A93" s="119"/>
      <c r="B93" s="133">
        <f>'Tax Invoice'!D89</f>
        <v>10</v>
      </c>
      <c r="C93" s="134" t="s">
        <v>794</v>
      </c>
      <c r="D93" s="134" t="s">
        <v>794</v>
      </c>
      <c r="E93" s="135" t="s">
        <v>112</v>
      </c>
      <c r="F93" s="158"/>
      <c r="G93" s="159"/>
      <c r="H93" s="136" t="s">
        <v>795</v>
      </c>
      <c r="I93" s="138">
        <f t="shared" si="4"/>
        <v>0.87</v>
      </c>
      <c r="J93" s="138">
        <v>2.89</v>
      </c>
      <c r="K93" s="139">
        <f t="shared" si="5"/>
        <v>8.6999999999999993</v>
      </c>
      <c r="L93" s="120"/>
    </row>
    <row r="94" spans="1:12" ht="24" customHeight="1">
      <c r="A94" s="119"/>
      <c r="B94" s="133">
        <f>'Tax Invoice'!D90</f>
        <v>10</v>
      </c>
      <c r="C94" s="134" t="s">
        <v>794</v>
      </c>
      <c r="D94" s="134" t="s">
        <v>794</v>
      </c>
      <c r="E94" s="135" t="s">
        <v>216</v>
      </c>
      <c r="F94" s="158"/>
      <c r="G94" s="159"/>
      <c r="H94" s="136" t="s">
        <v>795</v>
      </c>
      <c r="I94" s="138">
        <f t="shared" si="4"/>
        <v>0.87</v>
      </c>
      <c r="J94" s="138">
        <v>2.89</v>
      </c>
      <c r="K94" s="139">
        <f t="shared" si="5"/>
        <v>8.6999999999999993</v>
      </c>
      <c r="L94" s="120"/>
    </row>
    <row r="95" spans="1:12" ht="24" customHeight="1">
      <c r="A95" s="119"/>
      <c r="B95" s="133">
        <f>'Tax Invoice'!D91</f>
        <v>10</v>
      </c>
      <c r="C95" s="134" t="s">
        <v>794</v>
      </c>
      <c r="D95" s="134" t="s">
        <v>794</v>
      </c>
      <c r="E95" s="135" t="s">
        <v>269</v>
      </c>
      <c r="F95" s="158"/>
      <c r="G95" s="159"/>
      <c r="H95" s="136" t="s">
        <v>795</v>
      </c>
      <c r="I95" s="138">
        <f t="shared" si="4"/>
        <v>0.87</v>
      </c>
      <c r="J95" s="138">
        <v>2.89</v>
      </c>
      <c r="K95" s="139">
        <f t="shared" si="5"/>
        <v>8.6999999999999993</v>
      </c>
      <c r="L95" s="120"/>
    </row>
    <row r="96" spans="1:12" ht="24" customHeight="1">
      <c r="A96" s="119"/>
      <c r="B96" s="133">
        <f>'Tax Invoice'!D92</f>
        <v>10</v>
      </c>
      <c r="C96" s="134" t="s">
        <v>794</v>
      </c>
      <c r="D96" s="134" t="s">
        <v>794</v>
      </c>
      <c r="E96" s="135" t="s">
        <v>272</v>
      </c>
      <c r="F96" s="158"/>
      <c r="G96" s="159"/>
      <c r="H96" s="136" t="s">
        <v>795</v>
      </c>
      <c r="I96" s="138">
        <f t="shared" si="4"/>
        <v>0.87</v>
      </c>
      <c r="J96" s="138">
        <v>2.89</v>
      </c>
      <c r="K96" s="139">
        <f t="shared" si="5"/>
        <v>8.6999999999999993</v>
      </c>
      <c r="L96" s="120"/>
    </row>
    <row r="97" spans="1:12" ht="24" customHeight="1">
      <c r="A97" s="119"/>
      <c r="B97" s="133">
        <f>'Tax Invoice'!D93</f>
        <v>10</v>
      </c>
      <c r="C97" s="134" t="s">
        <v>794</v>
      </c>
      <c r="D97" s="134" t="s">
        <v>794</v>
      </c>
      <c r="E97" s="135" t="s">
        <v>273</v>
      </c>
      <c r="F97" s="158"/>
      <c r="G97" s="159"/>
      <c r="H97" s="136" t="s">
        <v>795</v>
      </c>
      <c r="I97" s="138">
        <f t="shared" si="4"/>
        <v>0.87</v>
      </c>
      <c r="J97" s="138">
        <v>2.89</v>
      </c>
      <c r="K97" s="139">
        <f t="shared" si="5"/>
        <v>8.6999999999999993</v>
      </c>
      <c r="L97" s="120"/>
    </row>
    <row r="98" spans="1:12" ht="24" customHeight="1">
      <c r="A98" s="119"/>
      <c r="B98" s="133">
        <f>'Tax Invoice'!D94</f>
        <v>10</v>
      </c>
      <c r="C98" s="134" t="s">
        <v>794</v>
      </c>
      <c r="D98" s="134" t="s">
        <v>794</v>
      </c>
      <c r="E98" s="135" t="s">
        <v>276</v>
      </c>
      <c r="F98" s="158"/>
      <c r="G98" s="159"/>
      <c r="H98" s="136" t="s">
        <v>795</v>
      </c>
      <c r="I98" s="138">
        <f t="shared" si="4"/>
        <v>0.87</v>
      </c>
      <c r="J98" s="138">
        <v>2.89</v>
      </c>
      <c r="K98" s="139">
        <f t="shared" si="5"/>
        <v>8.6999999999999993</v>
      </c>
      <c r="L98" s="120"/>
    </row>
    <row r="99" spans="1:12" ht="24" customHeight="1">
      <c r="A99" s="119"/>
      <c r="B99" s="133">
        <f>'Tax Invoice'!D95</f>
        <v>10</v>
      </c>
      <c r="C99" s="134" t="s">
        <v>794</v>
      </c>
      <c r="D99" s="134" t="s">
        <v>794</v>
      </c>
      <c r="E99" s="135" t="s">
        <v>317</v>
      </c>
      <c r="F99" s="158"/>
      <c r="G99" s="159"/>
      <c r="H99" s="136" t="s">
        <v>795</v>
      </c>
      <c r="I99" s="138">
        <f t="shared" si="4"/>
        <v>0.87</v>
      </c>
      <c r="J99" s="138">
        <v>2.89</v>
      </c>
      <c r="K99" s="139">
        <f t="shared" si="5"/>
        <v>8.6999999999999993</v>
      </c>
      <c r="L99" s="120"/>
    </row>
    <row r="100" spans="1:12" ht="36" customHeight="1">
      <c r="A100" s="119"/>
      <c r="B100" s="133">
        <f>'Tax Invoice'!D96</f>
        <v>2</v>
      </c>
      <c r="C100" s="134" t="s">
        <v>796</v>
      </c>
      <c r="D100" s="134" t="s">
        <v>796</v>
      </c>
      <c r="E100" s="135" t="s">
        <v>31</v>
      </c>
      <c r="F100" s="158" t="s">
        <v>115</v>
      </c>
      <c r="G100" s="159"/>
      <c r="H100" s="136" t="s">
        <v>797</v>
      </c>
      <c r="I100" s="138">
        <f t="shared" si="4"/>
        <v>3.1399999999999997</v>
      </c>
      <c r="J100" s="138">
        <v>10.45</v>
      </c>
      <c r="K100" s="139">
        <f t="shared" si="5"/>
        <v>6.2799999999999994</v>
      </c>
      <c r="L100" s="120"/>
    </row>
    <row r="101" spans="1:12" ht="36" customHeight="1">
      <c r="A101" s="119"/>
      <c r="B101" s="133">
        <f>'Tax Invoice'!D97</f>
        <v>2</v>
      </c>
      <c r="C101" s="134" t="s">
        <v>796</v>
      </c>
      <c r="D101" s="134" t="s">
        <v>796</v>
      </c>
      <c r="E101" s="135" t="s">
        <v>31</v>
      </c>
      <c r="F101" s="158" t="s">
        <v>490</v>
      </c>
      <c r="G101" s="159"/>
      <c r="H101" s="136" t="s">
        <v>797</v>
      </c>
      <c r="I101" s="138">
        <f t="shared" si="4"/>
        <v>3.1399999999999997</v>
      </c>
      <c r="J101" s="138">
        <v>10.45</v>
      </c>
      <c r="K101" s="139">
        <f t="shared" si="5"/>
        <v>6.2799999999999994</v>
      </c>
      <c r="L101" s="120"/>
    </row>
    <row r="102" spans="1:12" ht="36" customHeight="1">
      <c r="A102" s="119"/>
      <c r="B102" s="133">
        <f>'Tax Invoice'!D98</f>
        <v>2</v>
      </c>
      <c r="C102" s="134" t="s">
        <v>796</v>
      </c>
      <c r="D102" s="134" t="s">
        <v>796</v>
      </c>
      <c r="E102" s="135" t="s">
        <v>31</v>
      </c>
      <c r="F102" s="158" t="s">
        <v>798</v>
      </c>
      <c r="G102" s="159"/>
      <c r="H102" s="136" t="s">
        <v>797</v>
      </c>
      <c r="I102" s="138">
        <f t="shared" si="4"/>
        <v>3.1399999999999997</v>
      </c>
      <c r="J102" s="138">
        <v>10.45</v>
      </c>
      <c r="K102" s="139">
        <f t="shared" si="5"/>
        <v>6.2799999999999994</v>
      </c>
      <c r="L102" s="120"/>
    </row>
    <row r="103" spans="1:12" ht="36" customHeight="1">
      <c r="A103" s="119"/>
      <c r="B103" s="133">
        <f>'Tax Invoice'!D99</f>
        <v>2</v>
      </c>
      <c r="C103" s="134" t="s">
        <v>796</v>
      </c>
      <c r="D103" s="134" t="s">
        <v>796</v>
      </c>
      <c r="E103" s="135" t="s">
        <v>31</v>
      </c>
      <c r="F103" s="158" t="s">
        <v>799</v>
      </c>
      <c r="G103" s="159"/>
      <c r="H103" s="136" t="s">
        <v>797</v>
      </c>
      <c r="I103" s="138">
        <f t="shared" si="4"/>
        <v>3.1399999999999997</v>
      </c>
      <c r="J103" s="138">
        <v>10.45</v>
      </c>
      <c r="K103" s="139">
        <f t="shared" si="5"/>
        <v>6.2799999999999994</v>
      </c>
      <c r="L103" s="120"/>
    </row>
    <row r="104" spans="1:12" ht="24" customHeight="1">
      <c r="A104" s="119"/>
      <c r="B104" s="133">
        <f>'Tax Invoice'!D100</f>
        <v>20</v>
      </c>
      <c r="C104" s="134" t="s">
        <v>587</v>
      </c>
      <c r="D104" s="134" t="s">
        <v>587</v>
      </c>
      <c r="E104" s="135" t="s">
        <v>279</v>
      </c>
      <c r="F104" s="158"/>
      <c r="G104" s="159"/>
      <c r="H104" s="136" t="s">
        <v>943</v>
      </c>
      <c r="I104" s="138">
        <f t="shared" si="4"/>
        <v>0.37</v>
      </c>
      <c r="J104" s="138">
        <v>1.23</v>
      </c>
      <c r="K104" s="139">
        <f t="shared" si="5"/>
        <v>7.4</v>
      </c>
      <c r="L104" s="120"/>
    </row>
    <row r="105" spans="1:12" ht="24" customHeight="1">
      <c r="A105" s="119"/>
      <c r="B105" s="133">
        <f>'Tax Invoice'!D101</f>
        <v>20</v>
      </c>
      <c r="C105" s="134" t="s">
        <v>587</v>
      </c>
      <c r="D105" s="134" t="s">
        <v>587</v>
      </c>
      <c r="E105" s="135" t="s">
        <v>589</v>
      </c>
      <c r="F105" s="158"/>
      <c r="G105" s="159"/>
      <c r="H105" s="136" t="s">
        <v>943</v>
      </c>
      <c r="I105" s="138">
        <f t="shared" si="4"/>
        <v>0.37</v>
      </c>
      <c r="J105" s="138">
        <v>1.23</v>
      </c>
      <c r="K105" s="139">
        <f t="shared" si="5"/>
        <v>7.4</v>
      </c>
      <c r="L105" s="120"/>
    </row>
    <row r="106" spans="1:12" ht="24" customHeight="1">
      <c r="A106" s="119"/>
      <c r="B106" s="133">
        <f>'Tax Invoice'!D102</f>
        <v>20</v>
      </c>
      <c r="C106" s="134" t="s">
        <v>587</v>
      </c>
      <c r="D106" s="134" t="s">
        <v>587</v>
      </c>
      <c r="E106" s="135" t="s">
        <v>679</v>
      </c>
      <c r="F106" s="158"/>
      <c r="G106" s="159"/>
      <c r="H106" s="136" t="s">
        <v>943</v>
      </c>
      <c r="I106" s="138">
        <f t="shared" si="4"/>
        <v>0.37</v>
      </c>
      <c r="J106" s="138">
        <v>1.23</v>
      </c>
      <c r="K106" s="139">
        <f t="shared" si="5"/>
        <v>7.4</v>
      </c>
      <c r="L106" s="120"/>
    </row>
    <row r="107" spans="1:12" ht="24" customHeight="1">
      <c r="A107" s="119"/>
      <c r="B107" s="133">
        <f>'Tax Invoice'!D103</f>
        <v>20</v>
      </c>
      <c r="C107" s="134" t="s">
        <v>587</v>
      </c>
      <c r="D107" s="134" t="s">
        <v>587</v>
      </c>
      <c r="E107" s="135" t="s">
        <v>800</v>
      </c>
      <c r="F107" s="158"/>
      <c r="G107" s="159"/>
      <c r="H107" s="136" t="s">
        <v>943</v>
      </c>
      <c r="I107" s="138">
        <f t="shared" si="4"/>
        <v>0.37</v>
      </c>
      <c r="J107" s="138">
        <v>1.23</v>
      </c>
      <c r="K107" s="139">
        <f t="shared" si="5"/>
        <v>7.4</v>
      </c>
      <c r="L107" s="120"/>
    </row>
    <row r="108" spans="1:12" ht="24" customHeight="1">
      <c r="A108" s="119"/>
      <c r="B108" s="133">
        <f>'Tax Invoice'!D104</f>
        <v>10</v>
      </c>
      <c r="C108" s="134" t="s">
        <v>587</v>
      </c>
      <c r="D108" s="134" t="s">
        <v>587</v>
      </c>
      <c r="E108" s="135" t="s">
        <v>798</v>
      </c>
      <c r="F108" s="158"/>
      <c r="G108" s="159"/>
      <c r="H108" s="136" t="s">
        <v>943</v>
      </c>
      <c r="I108" s="138">
        <f t="shared" si="4"/>
        <v>0.37</v>
      </c>
      <c r="J108" s="138">
        <v>1.23</v>
      </c>
      <c r="K108" s="139">
        <f t="shared" si="5"/>
        <v>3.7</v>
      </c>
      <c r="L108" s="120"/>
    </row>
    <row r="109" spans="1:12" ht="24" customHeight="1">
      <c r="A109" s="119"/>
      <c r="B109" s="133">
        <f>'Tax Invoice'!D105</f>
        <v>20</v>
      </c>
      <c r="C109" s="134" t="s">
        <v>587</v>
      </c>
      <c r="D109" s="134" t="s">
        <v>587</v>
      </c>
      <c r="E109" s="135" t="s">
        <v>801</v>
      </c>
      <c r="F109" s="158"/>
      <c r="G109" s="159"/>
      <c r="H109" s="136" t="s">
        <v>943</v>
      </c>
      <c r="I109" s="138">
        <f t="shared" si="4"/>
        <v>0.37</v>
      </c>
      <c r="J109" s="138">
        <v>1.23</v>
      </c>
      <c r="K109" s="139">
        <f t="shared" si="5"/>
        <v>7.4</v>
      </c>
      <c r="L109" s="120"/>
    </row>
    <row r="110" spans="1:12" ht="24" customHeight="1">
      <c r="A110" s="119"/>
      <c r="B110" s="133">
        <f>'Tax Invoice'!D106</f>
        <v>20</v>
      </c>
      <c r="C110" s="134" t="s">
        <v>121</v>
      </c>
      <c r="D110" s="134" t="s">
        <v>121</v>
      </c>
      <c r="E110" s="135"/>
      <c r="F110" s="158"/>
      <c r="G110" s="159"/>
      <c r="H110" s="136" t="s">
        <v>802</v>
      </c>
      <c r="I110" s="138">
        <f t="shared" si="4"/>
        <v>9.9999999999999992E-2</v>
      </c>
      <c r="J110" s="138">
        <v>0.32</v>
      </c>
      <c r="K110" s="139">
        <f t="shared" si="5"/>
        <v>1.9999999999999998</v>
      </c>
      <c r="L110" s="120"/>
    </row>
    <row r="111" spans="1:12" ht="24" customHeight="1">
      <c r="A111" s="119"/>
      <c r="B111" s="133">
        <f>'Tax Invoice'!D107</f>
        <v>10</v>
      </c>
      <c r="C111" s="134" t="s">
        <v>130</v>
      </c>
      <c r="D111" s="134" t="s">
        <v>130</v>
      </c>
      <c r="E111" s="135" t="s">
        <v>275</v>
      </c>
      <c r="F111" s="158"/>
      <c r="G111" s="159"/>
      <c r="H111" s="136" t="s">
        <v>803</v>
      </c>
      <c r="I111" s="138">
        <f t="shared" si="4"/>
        <v>0.13</v>
      </c>
      <c r="J111" s="138">
        <v>0.41</v>
      </c>
      <c r="K111" s="139">
        <f t="shared" si="5"/>
        <v>1.3</v>
      </c>
      <c r="L111" s="120"/>
    </row>
    <row r="112" spans="1:12" ht="24" customHeight="1">
      <c r="A112" s="119"/>
      <c r="B112" s="133">
        <f>'Tax Invoice'!D108</f>
        <v>5</v>
      </c>
      <c r="C112" s="134" t="s">
        <v>111</v>
      </c>
      <c r="D112" s="134" t="s">
        <v>111</v>
      </c>
      <c r="E112" s="135" t="s">
        <v>112</v>
      </c>
      <c r="F112" s="158"/>
      <c r="G112" s="159"/>
      <c r="H112" s="136" t="s">
        <v>804</v>
      </c>
      <c r="I112" s="138">
        <f t="shared" si="4"/>
        <v>0.34</v>
      </c>
      <c r="J112" s="138">
        <v>1.1299999999999999</v>
      </c>
      <c r="K112" s="139">
        <f t="shared" si="5"/>
        <v>1.7000000000000002</v>
      </c>
      <c r="L112" s="120"/>
    </row>
    <row r="113" spans="1:12" ht="24" customHeight="1">
      <c r="A113" s="119"/>
      <c r="B113" s="133">
        <f>'Tax Invoice'!D109</f>
        <v>5</v>
      </c>
      <c r="C113" s="134" t="s">
        <v>111</v>
      </c>
      <c r="D113" s="134" t="s">
        <v>111</v>
      </c>
      <c r="E113" s="135" t="s">
        <v>216</v>
      </c>
      <c r="F113" s="158"/>
      <c r="G113" s="159"/>
      <c r="H113" s="136" t="s">
        <v>804</v>
      </c>
      <c r="I113" s="138">
        <f t="shared" si="4"/>
        <v>0.34</v>
      </c>
      <c r="J113" s="138">
        <v>1.1299999999999999</v>
      </c>
      <c r="K113" s="139">
        <f t="shared" si="5"/>
        <v>1.7000000000000002</v>
      </c>
      <c r="L113" s="120"/>
    </row>
    <row r="114" spans="1:12" ht="24" customHeight="1">
      <c r="A114" s="119"/>
      <c r="B114" s="133">
        <f>'Tax Invoice'!D110</f>
        <v>5</v>
      </c>
      <c r="C114" s="134" t="s">
        <v>111</v>
      </c>
      <c r="D114" s="134" t="s">
        <v>111</v>
      </c>
      <c r="E114" s="135" t="s">
        <v>218</v>
      </c>
      <c r="F114" s="158"/>
      <c r="G114" s="159"/>
      <c r="H114" s="136" t="s">
        <v>804</v>
      </c>
      <c r="I114" s="138">
        <f t="shared" si="4"/>
        <v>0.34</v>
      </c>
      <c r="J114" s="138">
        <v>1.1299999999999999</v>
      </c>
      <c r="K114" s="139">
        <f t="shared" si="5"/>
        <v>1.7000000000000002</v>
      </c>
      <c r="L114" s="120"/>
    </row>
    <row r="115" spans="1:12" ht="24" customHeight="1">
      <c r="A115" s="119"/>
      <c r="B115" s="133">
        <f>'Tax Invoice'!D111</f>
        <v>20</v>
      </c>
      <c r="C115" s="134" t="s">
        <v>805</v>
      </c>
      <c r="D115" s="134" t="s">
        <v>805</v>
      </c>
      <c r="E115" s="135" t="s">
        <v>279</v>
      </c>
      <c r="F115" s="158" t="s">
        <v>112</v>
      </c>
      <c r="G115" s="159"/>
      <c r="H115" s="136" t="s">
        <v>806</v>
      </c>
      <c r="I115" s="138">
        <f t="shared" si="4"/>
        <v>0.23</v>
      </c>
      <c r="J115" s="138">
        <v>0.75</v>
      </c>
      <c r="K115" s="139">
        <f t="shared" si="5"/>
        <v>4.6000000000000005</v>
      </c>
      <c r="L115" s="120"/>
    </row>
    <row r="116" spans="1:12" ht="24" customHeight="1">
      <c r="A116" s="119"/>
      <c r="B116" s="133">
        <f>'Tax Invoice'!D112</f>
        <v>10</v>
      </c>
      <c r="C116" s="134" t="s">
        <v>805</v>
      </c>
      <c r="D116" s="134" t="s">
        <v>805</v>
      </c>
      <c r="E116" s="135" t="s">
        <v>679</v>
      </c>
      <c r="F116" s="158" t="s">
        <v>112</v>
      </c>
      <c r="G116" s="159"/>
      <c r="H116" s="136" t="s">
        <v>806</v>
      </c>
      <c r="I116" s="138">
        <f t="shared" si="4"/>
        <v>0.23</v>
      </c>
      <c r="J116" s="138">
        <v>0.75</v>
      </c>
      <c r="K116" s="139">
        <f t="shared" si="5"/>
        <v>2.3000000000000003</v>
      </c>
      <c r="L116" s="120"/>
    </row>
    <row r="117" spans="1:12" ht="24" customHeight="1">
      <c r="A117" s="119"/>
      <c r="B117" s="133">
        <f>'Tax Invoice'!D113</f>
        <v>10</v>
      </c>
      <c r="C117" s="134" t="s">
        <v>805</v>
      </c>
      <c r="D117" s="134" t="s">
        <v>805</v>
      </c>
      <c r="E117" s="135" t="s">
        <v>277</v>
      </c>
      <c r="F117" s="158" t="s">
        <v>112</v>
      </c>
      <c r="G117" s="159"/>
      <c r="H117" s="136" t="s">
        <v>806</v>
      </c>
      <c r="I117" s="138">
        <f t="shared" si="4"/>
        <v>0.23</v>
      </c>
      <c r="J117" s="138">
        <v>0.75</v>
      </c>
      <c r="K117" s="139">
        <f t="shared" si="5"/>
        <v>2.3000000000000003</v>
      </c>
      <c r="L117" s="120"/>
    </row>
    <row r="118" spans="1:12" ht="24" customHeight="1">
      <c r="A118" s="119"/>
      <c r="B118" s="133">
        <f>'Tax Invoice'!D114</f>
        <v>40</v>
      </c>
      <c r="C118" s="134" t="s">
        <v>127</v>
      </c>
      <c r="D118" s="134" t="s">
        <v>127</v>
      </c>
      <c r="E118" s="135" t="s">
        <v>245</v>
      </c>
      <c r="F118" s="158"/>
      <c r="G118" s="159"/>
      <c r="H118" s="136" t="s">
        <v>807</v>
      </c>
      <c r="I118" s="138">
        <f t="shared" ref="I118:I149" si="6">ROUNDUP(J118*$N$1,2)</f>
        <v>0.31</v>
      </c>
      <c r="J118" s="138">
        <v>1.01</v>
      </c>
      <c r="K118" s="139">
        <f t="shared" ref="K118:K149" si="7">I118*B118</f>
        <v>12.4</v>
      </c>
      <c r="L118" s="120"/>
    </row>
    <row r="119" spans="1:12" ht="24" customHeight="1">
      <c r="A119" s="119"/>
      <c r="B119" s="133">
        <f>'Tax Invoice'!D115</f>
        <v>20</v>
      </c>
      <c r="C119" s="134" t="s">
        <v>808</v>
      </c>
      <c r="D119" s="134" t="s">
        <v>808</v>
      </c>
      <c r="E119" s="135" t="s">
        <v>534</v>
      </c>
      <c r="F119" s="158"/>
      <c r="G119" s="159"/>
      <c r="H119" s="136" t="s">
        <v>809</v>
      </c>
      <c r="I119" s="138">
        <f t="shared" si="6"/>
        <v>0.31</v>
      </c>
      <c r="J119" s="138">
        <v>1.01</v>
      </c>
      <c r="K119" s="139">
        <f t="shared" si="7"/>
        <v>6.2</v>
      </c>
      <c r="L119" s="120"/>
    </row>
    <row r="120" spans="1:12" ht="24" customHeight="1">
      <c r="A120" s="119"/>
      <c r="B120" s="133">
        <f>'Tax Invoice'!D116</f>
        <v>20</v>
      </c>
      <c r="C120" s="134" t="s">
        <v>810</v>
      </c>
      <c r="D120" s="134" t="s">
        <v>810</v>
      </c>
      <c r="E120" s="135" t="s">
        <v>245</v>
      </c>
      <c r="F120" s="158"/>
      <c r="G120" s="159"/>
      <c r="H120" s="136" t="s">
        <v>811</v>
      </c>
      <c r="I120" s="138">
        <f t="shared" si="6"/>
        <v>0.49</v>
      </c>
      <c r="J120" s="138">
        <v>1.61</v>
      </c>
      <c r="K120" s="139">
        <f t="shared" si="7"/>
        <v>9.8000000000000007</v>
      </c>
      <c r="L120" s="120"/>
    </row>
    <row r="121" spans="1:12" ht="48" customHeight="1">
      <c r="A121" s="119"/>
      <c r="B121" s="133">
        <f>'Tax Invoice'!D117</f>
        <v>1</v>
      </c>
      <c r="C121" s="134" t="s">
        <v>812</v>
      </c>
      <c r="D121" s="134" t="s">
        <v>812</v>
      </c>
      <c r="E121" s="135" t="s">
        <v>705</v>
      </c>
      <c r="F121" s="158"/>
      <c r="G121" s="159"/>
      <c r="H121" s="136" t="s">
        <v>944</v>
      </c>
      <c r="I121" s="138">
        <f t="shared" si="6"/>
        <v>18.84</v>
      </c>
      <c r="J121" s="138">
        <v>62.78</v>
      </c>
      <c r="K121" s="139">
        <f t="shared" si="7"/>
        <v>18.84</v>
      </c>
      <c r="L121" s="120"/>
    </row>
    <row r="122" spans="1:12" ht="12.75" customHeight="1">
      <c r="A122" s="119"/>
      <c r="B122" s="133">
        <f>'Tax Invoice'!D118</f>
        <v>2</v>
      </c>
      <c r="C122" s="134" t="s">
        <v>813</v>
      </c>
      <c r="D122" s="134" t="s">
        <v>907</v>
      </c>
      <c r="E122" s="135" t="s">
        <v>756</v>
      </c>
      <c r="F122" s="158"/>
      <c r="G122" s="159"/>
      <c r="H122" s="136" t="s">
        <v>814</v>
      </c>
      <c r="I122" s="138">
        <f t="shared" si="6"/>
        <v>0.64</v>
      </c>
      <c r="J122" s="138">
        <v>2.12</v>
      </c>
      <c r="K122" s="139">
        <f t="shared" si="7"/>
        <v>1.28</v>
      </c>
      <c r="L122" s="120"/>
    </row>
    <row r="123" spans="1:12" ht="12.75" customHeight="1">
      <c r="A123" s="119"/>
      <c r="B123" s="133">
        <f>'Tax Invoice'!D119</f>
        <v>2</v>
      </c>
      <c r="C123" s="134" t="s">
        <v>813</v>
      </c>
      <c r="D123" s="134" t="s">
        <v>908</v>
      </c>
      <c r="E123" s="135" t="s">
        <v>764</v>
      </c>
      <c r="F123" s="158"/>
      <c r="G123" s="159"/>
      <c r="H123" s="136" t="s">
        <v>814</v>
      </c>
      <c r="I123" s="138">
        <f t="shared" si="6"/>
        <v>0.84</v>
      </c>
      <c r="J123" s="138">
        <v>2.8</v>
      </c>
      <c r="K123" s="139">
        <f t="shared" si="7"/>
        <v>1.68</v>
      </c>
      <c r="L123" s="120"/>
    </row>
    <row r="124" spans="1:12" ht="12.75" customHeight="1">
      <c r="A124" s="119"/>
      <c r="B124" s="133">
        <f>'Tax Invoice'!D120</f>
        <v>1</v>
      </c>
      <c r="C124" s="134" t="s">
        <v>815</v>
      </c>
      <c r="D124" s="134" t="s">
        <v>909</v>
      </c>
      <c r="E124" s="135" t="s">
        <v>816</v>
      </c>
      <c r="F124" s="158"/>
      <c r="G124" s="159"/>
      <c r="H124" s="136" t="s">
        <v>817</v>
      </c>
      <c r="I124" s="138">
        <f t="shared" si="6"/>
        <v>0.36</v>
      </c>
      <c r="J124" s="138">
        <v>1.18</v>
      </c>
      <c r="K124" s="139">
        <f t="shared" si="7"/>
        <v>0.36</v>
      </c>
      <c r="L124" s="120"/>
    </row>
    <row r="125" spans="1:12" ht="12.75" customHeight="1">
      <c r="A125" s="119"/>
      <c r="B125" s="133">
        <f>'Tax Invoice'!D121</f>
        <v>2</v>
      </c>
      <c r="C125" s="134" t="s">
        <v>815</v>
      </c>
      <c r="D125" s="134" t="s">
        <v>910</v>
      </c>
      <c r="E125" s="135" t="s">
        <v>756</v>
      </c>
      <c r="F125" s="158"/>
      <c r="G125" s="159"/>
      <c r="H125" s="136" t="s">
        <v>817</v>
      </c>
      <c r="I125" s="138">
        <f t="shared" si="6"/>
        <v>0.69000000000000006</v>
      </c>
      <c r="J125" s="138">
        <v>2.29</v>
      </c>
      <c r="K125" s="139">
        <f t="shared" si="7"/>
        <v>1.3800000000000001</v>
      </c>
      <c r="L125" s="120"/>
    </row>
    <row r="126" spans="1:12" ht="12.75" customHeight="1">
      <c r="A126" s="119"/>
      <c r="B126" s="133">
        <f>'Tax Invoice'!D122</f>
        <v>2</v>
      </c>
      <c r="C126" s="134" t="s">
        <v>815</v>
      </c>
      <c r="D126" s="134" t="s">
        <v>911</v>
      </c>
      <c r="E126" s="135" t="s">
        <v>764</v>
      </c>
      <c r="F126" s="158"/>
      <c r="G126" s="159"/>
      <c r="H126" s="136" t="s">
        <v>817</v>
      </c>
      <c r="I126" s="138">
        <f t="shared" si="6"/>
        <v>0.9</v>
      </c>
      <c r="J126" s="138">
        <v>2.97</v>
      </c>
      <c r="K126" s="139">
        <f t="shared" si="7"/>
        <v>1.8</v>
      </c>
      <c r="L126" s="120"/>
    </row>
    <row r="127" spans="1:12" ht="12.75" customHeight="1">
      <c r="A127" s="119"/>
      <c r="B127" s="133">
        <f>'Tax Invoice'!D123</f>
        <v>1</v>
      </c>
      <c r="C127" s="134" t="s">
        <v>815</v>
      </c>
      <c r="D127" s="134" t="s">
        <v>912</v>
      </c>
      <c r="E127" s="135" t="s">
        <v>765</v>
      </c>
      <c r="F127" s="158"/>
      <c r="G127" s="159"/>
      <c r="H127" s="136" t="s">
        <v>817</v>
      </c>
      <c r="I127" s="138">
        <f t="shared" si="6"/>
        <v>1.23</v>
      </c>
      <c r="J127" s="138">
        <v>4.08</v>
      </c>
      <c r="K127" s="139">
        <f t="shared" si="7"/>
        <v>1.23</v>
      </c>
      <c r="L127" s="120"/>
    </row>
    <row r="128" spans="1:12" ht="12.75" customHeight="1">
      <c r="A128" s="119"/>
      <c r="B128" s="133">
        <f>'Tax Invoice'!D124</f>
        <v>2</v>
      </c>
      <c r="C128" s="134" t="s">
        <v>818</v>
      </c>
      <c r="D128" s="134" t="s">
        <v>913</v>
      </c>
      <c r="E128" s="135" t="s">
        <v>756</v>
      </c>
      <c r="F128" s="158"/>
      <c r="G128" s="159"/>
      <c r="H128" s="136" t="s">
        <v>819</v>
      </c>
      <c r="I128" s="138">
        <f t="shared" si="6"/>
        <v>0.74</v>
      </c>
      <c r="J128" s="138">
        <v>2.46</v>
      </c>
      <c r="K128" s="139">
        <f t="shared" si="7"/>
        <v>1.48</v>
      </c>
      <c r="L128" s="120"/>
    </row>
    <row r="129" spans="1:12" ht="12.75" customHeight="1">
      <c r="A129" s="119"/>
      <c r="B129" s="133">
        <f>'Tax Invoice'!D125</f>
        <v>2</v>
      </c>
      <c r="C129" s="134" t="s">
        <v>820</v>
      </c>
      <c r="D129" s="134" t="s">
        <v>914</v>
      </c>
      <c r="E129" s="135" t="s">
        <v>816</v>
      </c>
      <c r="F129" s="158"/>
      <c r="G129" s="159"/>
      <c r="H129" s="136" t="s">
        <v>821</v>
      </c>
      <c r="I129" s="138">
        <f t="shared" si="6"/>
        <v>0.41000000000000003</v>
      </c>
      <c r="J129" s="138">
        <v>1.35</v>
      </c>
      <c r="K129" s="139">
        <f t="shared" si="7"/>
        <v>0.82000000000000006</v>
      </c>
      <c r="L129" s="120"/>
    </row>
    <row r="130" spans="1:12" ht="12.75" customHeight="1">
      <c r="A130" s="119"/>
      <c r="B130" s="133">
        <f>'Tax Invoice'!D126</f>
        <v>2</v>
      </c>
      <c r="C130" s="134" t="s">
        <v>820</v>
      </c>
      <c r="D130" s="134" t="s">
        <v>915</v>
      </c>
      <c r="E130" s="135" t="s">
        <v>756</v>
      </c>
      <c r="F130" s="158"/>
      <c r="G130" s="159"/>
      <c r="H130" s="136" t="s">
        <v>821</v>
      </c>
      <c r="I130" s="138">
        <f t="shared" si="6"/>
        <v>0.82000000000000006</v>
      </c>
      <c r="J130" s="138">
        <v>2.72</v>
      </c>
      <c r="K130" s="139">
        <f t="shared" si="7"/>
        <v>1.6400000000000001</v>
      </c>
      <c r="L130" s="120"/>
    </row>
    <row r="131" spans="1:12" ht="12.75" customHeight="1">
      <c r="A131" s="119"/>
      <c r="B131" s="133">
        <f>'Tax Invoice'!D127</f>
        <v>1</v>
      </c>
      <c r="C131" s="134" t="s">
        <v>820</v>
      </c>
      <c r="D131" s="134" t="s">
        <v>916</v>
      </c>
      <c r="E131" s="135" t="s">
        <v>822</v>
      </c>
      <c r="F131" s="158"/>
      <c r="G131" s="159"/>
      <c r="H131" s="136" t="s">
        <v>821</v>
      </c>
      <c r="I131" s="138">
        <f t="shared" si="6"/>
        <v>1</v>
      </c>
      <c r="J131" s="138">
        <v>3.31</v>
      </c>
      <c r="K131" s="139">
        <f t="shared" si="7"/>
        <v>1</v>
      </c>
      <c r="L131" s="120"/>
    </row>
    <row r="132" spans="1:12" ht="12.75" customHeight="1">
      <c r="A132" s="119"/>
      <c r="B132" s="133">
        <f>'Tax Invoice'!D128</f>
        <v>1</v>
      </c>
      <c r="C132" s="134" t="s">
        <v>820</v>
      </c>
      <c r="D132" s="134" t="s">
        <v>917</v>
      </c>
      <c r="E132" s="135" t="s">
        <v>764</v>
      </c>
      <c r="F132" s="158"/>
      <c r="G132" s="159"/>
      <c r="H132" s="136" t="s">
        <v>821</v>
      </c>
      <c r="I132" s="138">
        <f t="shared" si="6"/>
        <v>1.23</v>
      </c>
      <c r="J132" s="138">
        <v>4.08</v>
      </c>
      <c r="K132" s="139">
        <f t="shared" si="7"/>
        <v>1.23</v>
      </c>
      <c r="L132" s="120"/>
    </row>
    <row r="133" spans="1:12" ht="36" customHeight="1">
      <c r="A133" s="119"/>
      <c r="B133" s="133">
        <f>'Tax Invoice'!D129</f>
        <v>5</v>
      </c>
      <c r="C133" s="134" t="s">
        <v>823</v>
      </c>
      <c r="D133" s="134" t="s">
        <v>918</v>
      </c>
      <c r="E133" s="135" t="s">
        <v>824</v>
      </c>
      <c r="F133" s="158"/>
      <c r="G133" s="159"/>
      <c r="H133" s="136" t="s">
        <v>825</v>
      </c>
      <c r="I133" s="138">
        <f t="shared" si="6"/>
        <v>0.41000000000000003</v>
      </c>
      <c r="J133" s="138">
        <v>1.35</v>
      </c>
      <c r="K133" s="139">
        <f t="shared" si="7"/>
        <v>2.0500000000000003</v>
      </c>
      <c r="L133" s="120"/>
    </row>
    <row r="134" spans="1:12" ht="36" customHeight="1">
      <c r="A134" s="119"/>
      <c r="B134" s="133">
        <f>'Tax Invoice'!D130</f>
        <v>5</v>
      </c>
      <c r="C134" s="134" t="s">
        <v>823</v>
      </c>
      <c r="D134" s="134" t="s">
        <v>919</v>
      </c>
      <c r="E134" s="135" t="s">
        <v>826</v>
      </c>
      <c r="F134" s="158"/>
      <c r="G134" s="159"/>
      <c r="H134" s="136" t="s">
        <v>825</v>
      </c>
      <c r="I134" s="138">
        <f t="shared" si="6"/>
        <v>0.49</v>
      </c>
      <c r="J134" s="138">
        <v>1.61</v>
      </c>
      <c r="K134" s="139">
        <f t="shared" si="7"/>
        <v>2.4500000000000002</v>
      </c>
      <c r="L134" s="120"/>
    </row>
    <row r="135" spans="1:12" ht="36" customHeight="1">
      <c r="A135" s="119"/>
      <c r="B135" s="133">
        <f>'Tax Invoice'!D131</f>
        <v>5</v>
      </c>
      <c r="C135" s="134" t="s">
        <v>823</v>
      </c>
      <c r="D135" s="134" t="s">
        <v>920</v>
      </c>
      <c r="E135" s="135" t="s">
        <v>827</v>
      </c>
      <c r="F135" s="158"/>
      <c r="G135" s="159"/>
      <c r="H135" s="136" t="s">
        <v>825</v>
      </c>
      <c r="I135" s="138">
        <f t="shared" si="6"/>
        <v>0.56000000000000005</v>
      </c>
      <c r="J135" s="138">
        <v>1.86</v>
      </c>
      <c r="K135" s="139">
        <f t="shared" si="7"/>
        <v>2.8000000000000003</v>
      </c>
      <c r="L135" s="120"/>
    </row>
    <row r="136" spans="1:12" ht="24" customHeight="1">
      <c r="A136" s="119"/>
      <c r="B136" s="133">
        <f>'Tax Invoice'!D132</f>
        <v>10</v>
      </c>
      <c r="C136" s="134" t="s">
        <v>70</v>
      </c>
      <c r="D136" s="134" t="s">
        <v>70</v>
      </c>
      <c r="E136" s="135" t="s">
        <v>28</v>
      </c>
      <c r="F136" s="158"/>
      <c r="G136" s="159"/>
      <c r="H136" s="136" t="s">
        <v>828</v>
      </c>
      <c r="I136" s="138">
        <f t="shared" si="6"/>
        <v>0.82000000000000006</v>
      </c>
      <c r="J136" s="138">
        <v>2.72</v>
      </c>
      <c r="K136" s="139">
        <f t="shared" si="7"/>
        <v>8.2000000000000011</v>
      </c>
      <c r="L136" s="120"/>
    </row>
    <row r="137" spans="1:12" ht="24" customHeight="1">
      <c r="A137" s="119"/>
      <c r="B137" s="133">
        <f>'Tax Invoice'!D133</f>
        <v>40</v>
      </c>
      <c r="C137" s="134" t="s">
        <v>70</v>
      </c>
      <c r="D137" s="134" t="s">
        <v>70</v>
      </c>
      <c r="E137" s="135" t="s">
        <v>72</v>
      </c>
      <c r="F137" s="158"/>
      <c r="G137" s="159"/>
      <c r="H137" s="136" t="s">
        <v>828</v>
      </c>
      <c r="I137" s="138">
        <f t="shared" si="6"/>
        <v>0.82000000000000006</v>
      </c>
      <c r="J137" s="138">
        <v>2.72</v>
      </c>
      <c r="K137" s="139">
        <f t="shared" si="7"/>
        <v>32.800000000000004</v>
      </c>
      <c r="L137" s="120"/>
    </row>
    <row r="138" spans="1:12" ht="24" customHeight="1">
      <c r="A138" s="119"/>
      <c r="B138" s="133">
        <f>'Tax Invoice'!D134</f>
        <v>40</v>
      </c>
      <c r="C138" s="134" t="s">
        <v>70</v>
      </c>
      <c r="D138" s="134" t="s">
        <v>70</v>
      </c>
      <c r="E138" s="135" t="s">
        <v>31</v>
      </c>
      <c r="F138" s="158"/>
      <c r="G138" s="159"/>
      <c r="H138" s="136" t="s">
        <v>828</v>
      </c>
      <c r="I138" s="138">
        <f t="shared" si="6"/>
        <v>0.82000000000000006</v>
      </c>
      <c r="J138" s="138">
        <v>2.72</v>
      </c>
      <c r="K138" s="139">
        <f t="shared" si="7"/>
        <v>32.800000000000004</v>
      </c>
      <c r="L138" s="120"/>
    </row>
    <row r="139" spans="1:12" ht="24" customHeight="1">
      <c r="A139" s="119"/>
      <c r="B139" s="133">
        <f>'Tax Invoice'!D135</f>
        <v>20</v>
      </c>
      <c r="C139" s="134" t="s">
        <v>829</v>
      </c>
      <c r="D139" s="134" t="s">
        <v>829</v>
      </c>
      <c r="E139" s="135" t="s">
        <v>30</v>
      </c>
      <c r="F139" s="158"/>
      <c r="G139" s="159"/>
      <c r="H139" s="136" t="s">
        <v>830</v>
      </c>
      <c r="I139" s="138">
        <f t="shared" si="6"/>
        <v>1.08</v>
      </c>
      <c r="J139" s="138">
        <v>3.57</v>
      </c>
      <c r="K139" s="139">
        <f t="shared" si="7"/>
        <v>21.6</v>
      </c>
      <c r="L139" s="120"/>
    </row>
    <row r="140" spans="1:12" ht="24" customHeight="1">
      <c r="A140" s="119"/>
      <c r="B140" s="133">
        <f>'Tax Invoice'!D136</f>
        <v>20</v>
      </c>
      <c r="C140" s="134" t="s">
        <v>829</v>
      </c>
      <c r="D140" s="134" t="s">
        <v>829</v>
      </c>
      <c r="E140" s="135" t="s">
        <v>72</v>
      </c>
      <c r="F140" s="158"/>
      <c r="G140" s="159"/>
      <c r="H140" s="136" t="s">
        <v>830</v>
      </c>
      <c r="I140" s="138">
        <f t="shared" si="6"/>
        <v>1.08</v>
      </c>
      <c r="J140" s="138">
        <v>3.57</v>
      </c>
      <c r="K140" s="139">
        <f t="shared" si="7"/>
        <v>21.6</v>
      </c>
      <c r="L140" s="120"/>
    </row>
    <row r="141" spans="1:12" ht="24" customHeight="1">
      <c r="A141" s="119"/>
      <c r="B141" s="133">
        <f>'Tax Invoice'!D137</f>
        <v>20</v>
      </c>
      <c r="C141" s="134" t="s">
        <v>829</v>
      </c>
      <c r="D141" s="134" t="s">
        <v>829</v>
      </c>
      <c r="E141" s="135" t="s">
        <v>31</v>
      </c>
      <c r="F141" s="158"/>
      <c r="G141" s="159"/>
      <c r="H141" s="136" t="s">
        <v>830</v>
      </c>
      <c r="I141" s="138">
        <f t="shared" si="6"/>
        <v>1.08</v>
      </c>
      <c r="J141" s="138">
        <v>3.57</v>
      </c>
      <c r="K141" s="139">
        <f t="shared" si="7"/>
        <v>21.6</v>
      </c>
      <c r="L141" s="120"/>
    </row>
    <row r="142" spans="1:12" ht="12.75" customHeight="1">
      <c r="A142" s="119"/>
      <c r="B142" s="133">
        <f>'Tax Invoice'!D138</f>
        <v>2</v>
      </c>
      <c r="C142" s="134" t="s">
        <v>831</v>
      </c>
      <c r="D142" s="134" t="s">
        <v>831</v>
      </c>
      <c r="E142" s="135" t="s">
        <v>32</v>
      </c>
      <c r="F142" s="158"/>
      <c r="G142" s="159"/>
      <c r="H142" s="136" t="s">
        <v>832</v>
      </c>
      <c r="I142" s="138">
        <f t="shared" si="6"/>
        <v>1.69</v>
      </c>
      <c r="J142" s="138">
        <v>5.62</v>
      </c>
      <c r="K142" s="139">
        <f t="shared" si="7"/>
        <v>3.38</v>
      </c>
      <c r="L142" s="120"/>
    </row>
    <row r="143" spans="1:12" ht="12.75" customHeight="1">
      <c r="A143" s="119"/>
      <c r="B143" s="133">
        <f>'Tax Invoice'!D139</f>
        <v>2</v>
      </c>
      <c r="C143" s="134" t="s">
        <v>831</v>
      </c>
      <c r="D143" s="134" t="s">
        <v>831</v>
      </c>
      <c r="E143" s="135" t="s">
        <v>33</v>
      </c>
      <c r="F143" s="158"/>
      <c r="G143" s="159"/>
      <c r="H143" s="136" t="s">
        <v>832</v>
      </c>
      <c r="I143" s="138">
        <f t="shared" si="6"/>
        <v>1.69</v>
      </c>
      <c r="J143" s="138">
        <v>5.62</v>
      </c>
      <c r="K143" s="139">
        <f t="shared" si="7"/>
        <v>3.38</v>
      </c>
      <c r="L143" s="120"/>
    </row>
    <row r="144" spans="1:12" ht="12.75" customHeight="1">
      <c r="A144" s="119"/>
      <c r="B144" s="133">
        <f>'Tax Invoice'!D140</f>
        <v>4</v>
      </c>
      <c r="C144" s="134" t="s">
        <v>833</v>
      </c>
      <c r="D144" s="134" t="s">
        <v>833</v>
      </c>
      <c r="E144" s="135" t="s">
        <v>30</v>
      </c>
      <c r="F144" s="158" t="s">
        <v>278</v>
      </c>
      <c r="G144" s="159"/>
      <c r="H144" s="136" t="s">
        <v>834</v>
      </c>
      <c r="I144" s="138">
        <f t="shared" si="6"/>
        <v>1.02</v>
      </c>
      <c r="J144" s="138">
        <v>3.4</v>
      </c>
      <c r="K144" s="139">
        <f t="shared" si="7"/>
        <v>4.08</v>
      </c>
      <c r="L144" s="120"/>
    </row>
    <row r="145" spans="1:12" ht="12.75" customHeight="1">
      <c r="A145" s="119"/>
      <c r="B145" s="133">
        <f>'Tax Invoice'!D141</f>
        <v>4</v>
      </c>
      <c r="C145" s="134" t="s">
        <v>833</v>
      </c>
      <c r="D145" s="134" t="s">
        <v>833</v>
      </c>
      <c r="E145" s="135" t="s">
        <v>30</v>
      </c>
      <c r="F145" s="158" t="s">
        <v>761</v>
      </c>
      <c r="G145" s="159"/>
      <c r="H145" s="136" t="s">
        <v>834</v>
      </c>
      <c r="I145" s="138">
        <f t="shared" si="6"/>
        <v>1.02</v>
      </c>
      <c r="J145" s="138">
        <v>3.4</v>
      </c>
      <c r="K145" s="139">
        <f t="shared" si="7"/>
        <v>4.08</v>
      </c>
      <c r="L145" s="120"/>
    </row>
    <row r="146" spans="1:12" ht="12.75" customHeight="1">
      <c r="A146" s="119"/>
      <c r="B146" s="133">
        <f>'Tax Invoice'!D142</f>
        <v>5</v>
      </c>
      <c r="C146" s="134" t="s">
        <v>833</v>
      </c>
      <c r="D146" s="134" t="s">
        <v>833</v>
      </c>
      <c r="E146" s="135" t="s">
        <v>31</v>
      </c>
      <c r="F146" s="158" t="s">
        <v>278</v>
      </c>
      <c r="G146" s="159"/>
      <c r="H146" s="136" t="s">
        <v>834</v>
      </c>
      <c r="I146" s="138">
        <f t="shared" si="6"/>
        <v>1.02</v>
      </c>
      <c r="J146" s="138">
        <v>3.4</v>
      </c>
      <c r="K146" s="139">
        <f t="shared" si="7"/>
        <v>5.0999999999999996</v>
      </c>
      <c r="L146" s="120"/>
    </row>
    <row r="147" spans="1:12" ht="12.75" customHeight="1">
      <c r="A147" s="119"/>
      <c r="B147" s="133">
        <f>'Tax Invoice'!D143</f>
        <v>5</v>
      </c>
      <c r="C147" s="134" t="s">
        <v>833</v>
      </c>
      <c r="D147" s="134" t="s">
        <v>833</v>
      </c>
      <c r="E147" s="135" t="s">
        <v>32</v>
      </c>
      <c r="F147" s="158" t="s">
        <v>278</v>
      </c>
      <c r="G147" s="159"/>
      <c r="H147" s="136" t="s">
        <v>834</v>
      </c>
      <c r="I147" s="138">
        <f t="shared" si="6"/>
        <v>1.02</v>
      </c>
      <c r="J147" s="138">
        <v>3.4</v>
      </c>
      <c r="K147" s="139">
        <f t="shared" si="7"/>
        <v>5.0999999999999996</v>
      </c>
      <c r="L147" s="120"/>
    </row>
    <row r="148" spans="1:12" ht="12.75" customHeight="1">
      <c r="A148" s="119"/>
      <c r="B148" s="133">
        <f>'Tax Invoice'!D144</f>
        <v>20</v>
      </c>
      <c r="C148" s="134" t="s">
        <v>73</v>
      </c>
      <c r="D148" s="134" t="s">
        <v>73</v>
      </c>
      <c r="E148" s="135" t="s">
        <v>28</v>
      </c>
      <c r="F148" s="158" t="s">
        <v>761</v>
      </c>
      <c r="G148" s="159"/>
      <c r="H148" s="136" t="s">
        <v>835</v>
      </c>
      <c r="I148" s="138">
        <f t="shared" si="6"/>
        <v>1</v>
      </c>
      <c r="J148" s="138">
        <v>3.31</v>
      </c>
      <c r="K148" s="139">
        <f t="shared" si="7"/>
        <v>20</v>
      </c>
      <c r="L148" s="120"/>
    </row>
    <row r="149" spans="1:12" ht="12.75" customHeight="1">
      <c r="A149" s="119"/>
      <c r="B149" s="133">
        <f>'Tax Invoice'!D145</f>
        <v>20</v>
      </c>
      <c r="C149" s="134" t="s">
        <v>73</v>
      </c>
      <c r="D149" s="134" t="s">
        <v>73</v>
      </c>
      <c r="E149" s="135" t="s">
        <v>657</v>
      </c>
      <c r="F149" s="158" t="s">
        <v>279</v>
      </c>
      <c r="G149" s="159"/>
      <c r="H149" s="136" t="s">
        <v>835</v>
      </c>
      <c r="I149" s="138">
        <f t="shared" si="6"/>
        <v>1</v>
      </c>
      <c r="J149" s="138">
        <v>3.31</v>
      </c>
      <c r="K149" s="139">
        <f t="shared" si="7"/>
        <v>20</v>
      </c>
      <c r="L149" s="120"/>
    </row>
    <row r="150" spans="1:12" ht="12.75" customHeight="1">
      <c r="A150" s="119"/>
      <c r="B150" s="133">
        <f>'Tax Invoice'!D146</f>
        <v>20</v>
      </c>
      <c r="C150" s="134" t="s">
        <v>73</v>
      </c>
      <c r="D150" s="134" t="s">
        <v>73</v>
      </c>
      <c r="E150" s="135" t="s">
        <v>657</v>
      </c>
      <c r="F150" s="158" t="s">
        <v>278</v>
      </c>
      <c r="G150" s="159"/>
      <c r="H150" s="136" t="s">
        <v>835</v>
      </c>
      <c r="I150" s="138">
        <f t="shared" ref="I150:I181" si="8">ROUNDUP(J150*$N$1,2)</f>
        <v>1</v>
      </c>
      <c r="J150" s="138">
        <v>3.31</v>
      </c>
      <c r="K150" s="139">
        <f t="shared" ref="K150:K181" si="9">I150*B150</f>
        <v>20</v>
      </c>
      <c r="L150" s="120"/>
    </row>
    <row r="151" spans="1:12" ht="12.75" customHeight="1">
      <c r="A151" s="119"/>
      <c r="B151" s="133">
        <f>'Tax Invoice'!D147</f>
        <v>20</v>
      </c>
      <c r="C151" s="134" t="s">
        <v>73</v>
      </c>
      <c r="D151" s="134" t="s">
        <v>73</v>
      </c>
      <c r="E151" s="135" t="s">
        <v>72</v>
      </c>
      <c r="F151" s="158" t="s">
        <v>279</v>
      </c>
      <c r="G151" s="159"/>
      <c r="H151" s="136" t="s">
        <v>835</v>
      </c>
      <c r="I151" s="138">
        <f t="shared" si="8"/>
        <v>1</v>
      </c>
      <c r="J151" s="138">
        <v>3.31</v>
      </c>
      <c r="K151" s="139">
        <f t="shared" si="9"/>
        <v>20</v>
      </c>
      <c r="L151" s="120"/>
    </row>
    <row r="152" spans="1:12" ht="12.75" customHeight="1">
      <c r="A152" s="119"/>
      <c r="B152" s="133">
        <f>'Tax Invoice'!D148</f>
        <v>10</v>
      </c>
      <c r="C152" s="134" t="s">
        <v>73</v>
      </c>
      <c r="D152" s="134" t="s">
        <v>73</v>
      </c>
      <c r="E152" s="135" t="s">
        <v>31</v>
      </c>
      <c r="F152" s="158" t="s">
        <v>277</v>
      </c>
      <c r="G152" s="159"/>
      <c r="H152" s="136" t="s">
        <v>835</v>
      </c>
      <c r="I152" s="138">
        <f t="shared" si="8"/>
        <v>1</v>
      </c>
      <c r="J152" s="138">
        <v>3.31</v>
      </c>
      <c r="K152" s="139">
        <f t="shared" si="9"/>
        <v>10</v>
      </c>
      <c r="L152" s="120"/>
    </row>
    <row r="153" spans="1:12" ht="12.75" customHeight="1">
      <c r="A153" s="119"/>
      <c r="B153" s="133">
        <f>'Tax Invoice'!D149</f>
        <v>40</v>
      </c>
      <c r="C153" s="134" t="s">
        <v>73</v>
      </c>
      <c r="D153" s="134" t="s">
        <v>73</v>
      </c>
      <c r="E153" s="135" t="s">
        <v>31</v>
      </c>
      <c r="F153" s="158" t="s">
        <v>278</v>
      </c>
      <c r="G153" s="159"/>
      <c r="H153" s="136" t="s">
        <v>835</v>
      </c>
      <c r="I153" s="138">
        <f t="shared" si="8"/>
        <v>1</v>
      </c>
      <c r="J153" s="138">
        <v>3.31</v>
      </c>
      <c r="K153" s="139">
        <f t="shared" si="9"/>
        <v>40</v>
      </c>
      <c r="L153" s="120"/>
    </row>
    <row r="154" spans="1:12" ht="12.75" customHeight="1">
      <c r="A154" s="119"/>
      <c r="B154" s="133">
        <f>'Tax Invoice'!D150</f>
        <v>20</v>
      </c>
      <c r="C154" s="134" t="s">
        <v>73</v>
      </c>
      <c r="D154" s="134" t="s">
        <v>73</v>
      </c>
      <c r="E154" s="135" t="s">
        <v>31</v>
      </c>
      <c r="F154" s="158" t="s">
        <v>761</v>
      </c>
      <c r="G154" s="159"/>
      <c r="H154" s="136" t="s">
        <v>835</v>
      </c>
      <c r="I154" s="138">
        <f t="shared" si="8"/>
        <v>1</v>
      </c>
      <c r="J154" s="138">
        <v>3.31</v>
      </c>
      <c r="K154" s="139">
        <f t="shared" si="9"/>
        <v>20</v>
      </c>
      <c r="L154" s="120"/>
    </row>
    <row r="155" spans="1:12" ht="12.75" customHeight="1">
      <c r="A155" s="119"/>
      <c r="B155" s="133">
        <f>'Tax Invoice'!D151</f>
        <v>20</v>
      </c>
      <c r="C155" s="134" t="s">
        <v>479</v>
      </c>
      <c r="D155" s="134" t="s">
        <v>479</v>
      </c>
      <c r="E155" s="135" t="s">
        <v>28</v>
      </c>
      <c r="F155" s="158" t="s">
        <v>761</v>
      </c>
      <c r="G155" s="159"/>
      <c r="H155" s="136" t="s">
        <v>481</v>
      </c>
      <c r="I155" s="138">
        <f t="shared" si="8"/>
        <v>1.1499999999999999</v>
      </c>
      <c r="J155" s="138">
        <v>3.83</v>
      </c>
      <c r="K155" s="139">
        <f t="shared" si="9"/>
        <v>23</v>
      </c>
      <c r="L155" s="120"/>
    </row>
    <row r="156" spans="1:12" ht="12.75" customHeight="1">
      <c r="A156" s="119"/>
      <c r="B156" s="133">
        <f>'Tax Invoice'!D152</f>
        <v>20</v>
      </c>
      <c r="C156" s="134" t="s">
        <v>479</v>
      </c>
      <c r="D156" s="134" t="s">
        <v>479</v>
      </c>
      <c r="E156" s="135" t="s">
        <v>30</v>
      </c>
      <c r="F156" s="158" t="s">
        <v>761</v>
      </c>
      <c r="G156" s="159"/>
      <c r="H156" s="136" t="s">
        <v>481</v>
      </c>
      <c r="I156" s="138">
        <f t="shared" si="8"/>
        <v>1.1499999999999999</v>
      </c>
      <c r="J156" s="138">
        <v>3.83</v>
      </c>
      <c r="K156" s="139">
        <f t="shared" si="9"/>
        <v>23</v>
      </c>
      <c r="L156" s="120"/>
    </row>
    <row r="157" spans="1:12" ht="12.75" customHeight="1">
      <c r="A157" s="119"/>
      <c r="B157" s="133">
        <f>'Tax Invoice'!D153</f>
        <v>40</v>
      </c>
      <c r="C157" s="134" t="s">
        <v>479</v>
      </c>
      <c r="D157" s="134" t="s">
        <v>479</v>
      </c>
      <c r="E157" s="135" t="s">
        <v>72</v>
      </c>
      <c r="F157" s="158" t="s">
        <v>278</v>
      </c>
      <c r="G157" s="159"/>
      <c r="H157" s="136" t="s">
        <v>481</v>
      </c>
      <c r="I157" s="138">
        <f t="shared" si="8"/>
        <v>1.1499999999999999</v>
      </c>
      <c r="J157" s="138">
        <v>3.83</v>
      </c>
      <c r="K157" s="139">
        <f t="shared" si="9"/>
        <v>46</v>
      </c>
      <c r="L157" s="120"/>
    </row>
    <row r="158" spans="1:12" ht="12.75" customHeight="1">
      <c r="A158" s="119"/>
      <c r="B158" s="133">
        <f>'Tax Invoice'!D154</f>
        <v>20</v>
      </c>
      <c r="C158" s="134" t="s">
        <v>479</v>
      </c>
      <c r="D158" s="134" t="s">
        <v>479</v>
      </c>
      <c r="E158" s="135" t="s">
        <v>72</v>
      </c>
      <c r="F158" s="158" t="s">
        <v>761</v>
      </c>
      <c r="G158" s="159"/>
      <c r="H158" s="136" t="s">
        <v>481</v>
      </c>
      <c r="I158" s="138">
        <f t="shared" si="8"/>
        <v>1.1499999999999999</v>
      </c>
      <c r="J158" s="138">
        <v>3.83</v>
      </c>
      <c r="K158" s="139">
        <f t="shared" si="9"/>
        <v>23</v>
      </c>
      <c r="L158" s="120"/>
    </row>
    <row r="159" spans="1:12" ht="12.75" customHeight="1">
      <c r="A159" s="119"/>
      <c r="B159" s="133">
        <f>'Tax Invoice'!D155</f>
        <v>20</v>
      </c>
      <c r="C159" s="134" t="s">
        <v>479</v>
      </c>
      <c r="D159" s="134" t="s">
        <v>479</v>
      </c>
      <c r="E159" s="135" t="s">
        <v>31</v>
      </c>
      <c r="F159" s="158" t="s">
        <v>277</v>
      </c>
      <c r="G159" s="159"/>
      <c r="H159" s="136" t="s">
        <v>481</v>
      </c>
      <c r="I159" s="138">
        <f t="shared" si="8"/>
        <v>1.1499999999999999</v>
      </c>
      <c r="J159" s="138">
        <v>3.83</v>
      </c>
      <c r="K159" s="139">
        <f t="shared" si="9"/>
        <v>23</v>
      </c>
      <c r="L159" s="120"/>
    </row>
    <row r="160" spans="1:12" ht="12.75" customHeight="1">
      <c r="A160" s="119"/>
      <c r="B160" s="133">
        <f>'Tax Invoice'!D156</f>
        <v>20</v>
      </c>
      <c r="C160" s="134" t="s">
        <v>479</v>
      </c>
      <c r="D160" s="134" t="s">
        <v>479</v>
      </c>
      <c r="E160" s="135" t="s">
        <v>31</v>
      </c>
      <c r="F160" s="158" t="s">
        <v>761</v>
      </c>
      <c r="G160" s="159"/>
      <c r="H160" s="136" t="s">
        <v>481</v>
      </c>
      <c r="I160" s="138">
        <f t="shared" si="8"/>
        <v>1.1499999999999999</v>
      </c>
      <c r="J160" s="138">
        <v>3.83</v>
      </c>
      <c r="K160" s="139">
        <f t="shared" si="9"/>
        <v>23</v>
      </c>
      <c r="L160" s="120"/>
    </row>
    <row r="161" spans="1:12" ht="12.75" customHeight="1">
      <c r="A161" s="119"/>
      <c r="B161" s="133">
        <f>'Tax Invoice'!D157</f>
        <v>10</v>
      </c>
      <c r="C161" s="134" t="s">
        <v>479</v>
      </c>
      <c r="D161" s="134" t="s">
        <v>479</v>
      </c>
      <c r="E161" s="135" t="s">
        <v>304</v>
      </c>
      <c r="F161" s="158" t="s">
        <v>278</v>
      </c>
      <c r="G161" s="159"/>
      <c r="H161" s="136" t="s">
        <v>481</v>
      </c>
      <c r="I161" s="138">
        <f t="shared" si="8"/>
        <v>1.1499999999999999</v>
      </c>
      <c r="J161" s="138">
        <v>3.83</v>
      </c>
      <c r="K161" s="139">
        <f t="shared" si="9"/>
        <v>11.5</v>
      </c>
      <c r="L161" s="120"/>
    </row>
    <row r="162" spans="1:12" ht="12.75" customHeight="1">
      <c r="A162" s="119"/>
      <c r="B162" s="133">
        <f>'Tax Invoice'!D158</f>
        <v>20</v>
      </c>
      <c r="C162" s="134" t="s">
        <v>479</v>
      </c>
      <c r="D162" s="134" t="s">
        <v>479</v>
      </c>
      <c r="E162" s="135" t="s">
        <v>300</v>
      </c>
      <c r="F162" s="158" t="s">
        <v>279</v>
      </c>
      <c r="G162" s="159"/>
      <c r="H162" s="136" t="s">
        <v>481</v>
      </c>
      <c r="I162" s="138">
        <f t="shared" si="8"/>
        <v>1.1499999999999999</v>
      </c>
      <c r="J162" s="138">
        <v>3.83</v>
      </c>
      <c r="K162" s="139">
        <f t="shared" si="9"/>
        <v>23</v>
      </c>
      <c r="L162" s="120"/>
    </row>
    <row r="163" spans="1:12" ht="12.75" customHeight="1">
      <c r="A163" s="119"/>
      <c r="B163" s="133">
        <f>'Tax Invoice'!D159</f>
        <v>20</v>
      </c>
      <c r="C163" s="134" t="s">
        <v>479</v>
      </c>
      <c r="D163" s="134" t="s">
        <v>479</v>
      </c>
      <c r="E163" s="135" t="s">
        <v>300</v>
      </c>
      <c r="F163" s="158" t="s">
        <v>278</v>
      </c>
      <c r="G163" s="159"/>
      <c r="H163" s="136" t="s">
        <v>481</v>
      </c>
      <c r="I163" s="138">
        <f t="shared" si="8"/>
        <v>1.1499999999999999</v>
      </c>
      <c r="J163" s="138">
        <v>3.83</v>
      </c>
      <c r="K163" s="139">
        <f t="shared" si="9"/>
        <v>23</v>
      </c>
      <c r="L163" s="120"/>
    </row>
    <row r="164" spans="1:12" ht="12.75" customHeight="1">
      <c r="A164" s="119"/>
      <c r="B164" s="133">
        <f>'Tax Invoice'!D160</f>
        <v>20</v>
      </c>
      <c r="C164" s="134" t="s">
        <v>479</v>
      </c>
      <c r="D164" s="134" t="s">
        <v>479</v>
      </c>
      <c r="E164" s="135" t="s">
        <v>320</v>
      </c>
      <c r="F164" s="158" t="s">
        <v>279</v>
      </c>
      <c r="G164" s="159"/>
      <c r="H164" s="136" t="s">
        <v>481</v>
      </c>
      <c r="I164" s="138">
        <f t="shared" si="8"/>
        <v>1.1499999999999999</v>
      </c>
      <c r="J164" s="138">
        <v>3.83</v>
      </c>
      <c r="K164" s="139">
        <f t="shared" si="9"/>
        <v>23</v>
      </c>
      <c r="L164" s="120"/>
    </row>
    <row r="165" spans="1:12" ht="12.75" customHeight="1">
      <c r="A165" s="119"/>
      <c r="B165" s="133">
        <f>'Tax Invoice'!D161</f>
        <v>40</v>
      </c>
      <c r="C165" s="134" t="s">
        <v>479</v>
      </c>
      <c r="D165" s="134" t="s">
        <v>479</v>
      </c>
      <c r="E165" s="135" t="s">
        <v>320</v>
      </c>
      <c r="F165" s="158" t="s">
        <v>278</v>
      </c>
      <c r="G165" s="159"/>
      <c r="H165" s="136" t="s">
        <v>481</v>
      </c>
      <c r="I165" s="138">
        <f t="shared" si="8"/>
        <v>1.1499999999999999</v>
      </c>
      <c r="J165" s="138">
        <v>3.83</v>
      </c>
      <c r="K165" s="139">
        <f t="shared" si="9"/>
        <v>46</v>
      </c>
      <c r="L165" s="120"/>
    </row>
    <row r="166" spans="1:12" ht="12.75" customHeight="1">
      <c r="A166" s="119"/>
      <c r="B166" s="133">
        <f>'Tax Invoice'!D162</f>
        <v>2</v>
      </c>
      <c r="C166" s="134" t="s">
        <v>836</v>
      </c>
      <c r="D166" s="134" t="s">
        <v>836</v>
      </c>
      <c r="E166" s="135" t="s">
        <v>707</v>
      </c>
      <c r="F166" s="158" t="s">
        <v>278</v>
      </c>
      <c r="G166" s="159"/>
      <c r="H166" s="136" t="s">
        <v>837</v>
      </c>
      <c r="I166" s="138">
        <f t="shared" si="8"/>
        <v>1.95</v>
      </c>
      <c r="J166" s="138">
        <v>6.47</v>
      </c>
      <c r="K166" s="139">
        <f t="shared" si="9"/>
        <v>3.9</v>
      </c>
      <c r="L166" s="120"/>
    </row>
    <row r="167" spans="1:12" ht="12.75" customHeight="1">
      <c r="A167" s="119"/>
      <c r="B167" s="133">
        <f>'Tax Invoice'!D163</f>
        <v>2</v>
      </c>
      <c r="C167" s="134" t="s">
        <v>836</v>
      </c>
      <c r="D167" s="134" t="s">
        <v>836</v>
      </c>
      <c r="E167" s="135" t="s">
        <v>838</v>
      </c>
      <c r="F167" s="158" t="s">
        <v>278</v>
      </c>
      <c r="G167" s="159"/>
      <c r="H167" s="136" t="s">
        <v>837</v>
      </c>
      <c r="I167" s="138">
        <f t="shared" si="8"/>
        <v>1.95</v>
      </c>
      <c r="J167" s="138">
        <v>6.47</v>
      </c>
      <c r="K167" s="139">
        <f t="shared" si="9"/>
        <v>3.9</v>
      </c>
      <c r="L167" s="120"/>
    </row>
    <row r="168" spans="1:12" ht="36" customHeight="1">
      <c r="A168" s="119"/>
      <c r="B168" s="133">
        <f>'Tax Invoice'!D164</f>
        <v>1</v>
      </c>
      <c r="C168" s="134" t="s">
        <v>839</v>
      </c>
      <c r="D168" s="134" t="s">
        <v>921</v>
      </c>
      <c r="E168" s="135" t="s">
        <v>32</v>
      </c>
      <c r="F168" s="158" t="s">
        <v>245</v>
      </c>
      <c r="G168" s="159"/>
      <c r="H168" s="136" t="s">
        <v>840</v>
      </c>
      <c r="I168" s="138">
        <f t="shared" si="8"/>
        <v>4.41</v>
      </c>
      <c r="J168" s="138">
        <v>14.67</v>
      </c>
      <c r="K168" s="139">
        <f t="shared" si="9"/>
        <v>4.41</v>
      </c>
      <c r="L168" s="120"/>
    </row>
    <row r="169" spans="1:12" ht="36" customHeight="1">
      <c r="A169" s="119"/>
      <c r="B169" s="133">
        <f>'Tax Invoice'!D165</f>
        <v>5</v>
      </c>
      <c r="C169" s="134" t="s">
        <v>841</v>
      </c>
      <c r="D169" s="134" t="s">
        <v>922</v>
      </c>
      <c r="E169" s="135" t="s">
        <v>842</v>
      </c>
      <c r="F169" s="158" t="s">
        <v>245</v>
      </c>
      <c r="G169" s="159"/>
      <c r="H169" s="136" t="s">
        <v>843</v>
      </c>
      <c r="I169" s="138">
        <f t="shared" si="8"/>
        <v>3.0199999999999996</v>
      </c>
      <c r="J169" s="138">
        <v>10.06</v>
      </c>
      <c r="K169" s="139">
        <f t="shared" si="9"/>
        <v>15.099999999999998</v>
      </c>
      <c r="L169" s="120"/>
    </row>
    <row r="170" spans="1:12" ht="36" customHeight="1">
      <c r="A170" s="119"/>
      <c r="B170" s="133">
        <f>'Tax Invoice'!D166</f>
        <v>5</v>
      </c>
      <c r="C170" s="134" t="s">
        <v>841</v>
      </c>
      <c r="D170" s="134" t="s">
        <v>923</v>
      </c>
      <c r="E170" s="135" t="s">
        <v>844</v>
      </c>
      <c r="F170" s="158" t="s">
        <v>245</v>
      </c>
      <c r="G170" s="159"/>
      <c r="H170" s="136" t="s">
        <v>843</v>
      </c>
      <c r="I170" s="138">
        <f t="shared" si="8"/>
        <v>3.5399999999999996</v>
      </c>
      <c r="J170" s="138">
        <v>11.77</v>
      </c>
      <c r="K170" s="139">
        <f t="shared" si="9"/>
        <v>17.7</v>
      </c>
      <c r="L170" s="120"/>
    </row>
    <row r="171" spans="1:12" ht="36" customHeight="1">
      <c r="A171" s="119"/>
      <c r="B171" s="133">
        <f>'Tax Invoice'!D167</f>
        <v>4</v>
      </c>
      <c r="C171" s="134" t="s">
        <v>845</v>
      </c>
      <c r="D171" s="134" t="s">
        <v>924</v>
      </c>
      <c r="E171" s="135" t="s">
        <v>842</v>
      </c>
      <c r="F171" s="158" t="s">
        <v>846</v>
      </c>
      <c r="G171" s="159"/>
      <c r="H171" s="136" t="s">
        <v>847</v>
      </c>
      <c r="I171" s="138">
        <f t="shared" si="8"/>
        <v>3.28</v>
      </c>
      <c r="J171" s="138">
        <v>10.91</v>
      </c>
      <c r="K171" s="139">
        <f t="shared" si="9"/>
        <v>13.12</v>
      </c>
      <c r="L171" s="120"/>
    </row>
    <row r="172" spans="1:12" ht="36" customHeight="1">
      <c r="A172" s="119"/>
      <c r="B172" s="133">
        <f>'Tax Invoice'!D168</f>
        <v>4</v>
      </c>
      <c r="C172" s="134" t="s">
        <v>845</v>
      </c>
      <c r="D172" s="134" t="s">
        <v>924</v>
      </c>
      <c r="E172" s="135" t="s">
        <v>842</v>
      </c>
      <c r="F172" s="158" t="s">
        <v>848</v>
      </c>
      <c r="G172" s="159"/>
      <c r="H172" s="136" t="s">
        <v>847</v>
      </c>
      <c r="I172" s="138">
        <f t="shared" si="8"/>
        <v>3.28</v>
      </c>
      <c r="J172" s="138">
        <v>10.91</v>
      </c>
      <c r="K172" s="139">
        <f t="shared" si="9"/>
        <v>13.12</v>
      </c>
      <c r="L172" s="120"/>
    </row>
    <row r="173" spans="1:12" ht="36" customHeight="1">
      <c r="A173" s="119"/>
      <c r="B173" s="133">
        <f>'Tax Invoice'!D169</f>
        <v>2</v>
      </c>
      <c r="C173" s="134" t="s">
        <v>845</v>
      </c>
      <c r="D173" s="134" t="s">
        <v>925</v>
      </c>
      <c r="E173" s="135" t="s">
        <v>844</v>
      </c>
      <c r="F173" s="158" t="s">
        <v>846</v>
      </c>
      <c r="G173" s="159"/>
      <c r="H173" s="136" t="s">
        <v>847</v>
      </c>
      <c r="I173" s="138">
        <f t="shared" si="8"/>
        <v>3.7899999999999996</v>
      </c>
      <c r="J173" s="138">
        <v>12.62</v>
      </c>
      <c r="K173" s="139">
        <f t="shared" si="9"/>
        <v>7.5799999999999992</v>
      </c>
      <c r="L173" s="120"/>
    </row>
    <row r="174" spans="1:12" ht="36" customHeight="1">
      <c r="A174" s="119"/>
      <c r="B174" s="133">
        <f>'Tax Invoice'!D170</f>
        <v>4</v>
      </c>
      <c r="C174" s="134" t="s">
        <v>845</v>
      </c>
      <c r="D174" s="134" t="s">
        <v>925</v>
      </c>
      <c r="E174" s="135" t="s">
        <v>844</v>
      </c>
      <c r="F174" s="158" t="s">
        <v>849</v>
      </c>
      <c r="G174" s="159"/>
      <c r="H174" s="136" t="s">
        <v>847</v>
      </c>
      <c r="I174" s="138">
        <f t="shared" si="8"/>
        <v>3.7899999999999996</v>
      </c>
      <c r="J174" s="138">
        <v>12.62</v>
      </c>
      <c r="K174" s="139">
        <f t="shared" si="9"/>
        <v>15.159999999999998</v>
      </c>
      <c r="L174" s="120"/>
    </row>
    <row r="175" spans="1:12" ht="36" customHeight="1">
      <c r="A175" s="119"/>
      <c r="B175" s="133">
        <f>'Tax Invoice'!D171</f>
        <v>4</v>
      </c>
      <c r="C175" s="134" t="s">
        <v>845</v>
      </c>
      <c r="D175" s="134" t="s">
        <v>925</v>
      </c>
      <c r="E175" s="135" t="s">
        <v>844</v>
      </c>
      <c r="F175" s="158" t="s">
        <v>848</v>
      </c>
      <c r="G175" s="159"/>
      <c r="H175" s="136" t="s">
        <v>847</v>
      </c>
      <c r="I175" s="138">
        <f t="shared" si="8"/>
        <v>3.7899999999999996</v>
      </c>
      <c r="J175" s="138">
        <v>12.62</v>
      </c>
      <c r="K175" s="139">
        <f t="shared" si="9"/>
        <v>15.159999999999998</v>
      </c>
      <c r="L175" s="120"/>
    </row>
    <row r="176" spans="1:12" ht="12.75" customHeight="1">
      <c r="A176" s="119"/>
      <c r="B176" s="133">
        <f>'Tax Invoice'!D172</f>
        <v>10</v>
      </c>
      <c r="C176" s="134" t="s">
        <v>850</v>
      </c>
      <c r="D176" s="134" t="s">
        <v>926</v>
      </c>
      <c r="E176" s="135" t="s">
        <v>822</v>
      </c>
      <c r="F176" s="158" t="s">
        <v>279</v>
      </c>
      <c r="G176" s="159"/>
      <c r="H176" s="136" t="s">
        <v>851</v>
      </c>
      <c r="I176" s="138">
        <f t="shared" si="8"/>
        <v>0.36</v>
      </c>
      <c r="J176" s="138">
        <v>1.18</v>
      </c>
      <c r="K176" s="139">
        <f t="shared" si="9"/>
        <v>3.5999999999999996</v>
      </c>
      <c r="L176" s="120"/>
    </row>
    <row r="177" spans="1:12" ht="12.75" customHeight="1">
      <c r="A177" s="119"/>
      <c r="B177" s="133">
        <f>'Tax Invoice'!D173</f>
        <v>10</v>
      </c>
      <c r="C177" s="134" t="s">
        <v>850</v>
      </c>
      <c r="D177" s="134" t="s">
        <v>926</v>
      </c>
      <c r="E177" s="135" t="s">
        <v>822</v>
      </c>
      <c r="F177" s="158" t="s">
        <v>589</v>
      </c>
      <c r="G177" s="159"/>
      <c r="H177" s="136" t="s">
        <v>851</v>
      </c>
      <c r="I177" s="138">
        <f t="shared" si="8"/>
        <v>0.36</v>
      </c>
      <c r="J177" s="138">
        <v>1.18</v>
      </c>
      <c r="K177" s="139">
        <f t="shared" si="9"/>
        <v>3.5999999999999996</v>
      </c>
      <c r="L177" s="120"/>
    </row>
    <row r="178" spans="1:12" ht="12.75" customHeight="1">
      <c r="A178" s="119"/>
      <c r="B178" s="133">
        <f>'Tax Invoice'!D174</f>
        <v>6</v>
      </c>
      <c r="C178" s="134" t="s">
        <v>850</v>
      </c>
      <c r="D178" s="134" t="s">
        <v>927</v>
      </c>
      <c r="E178" s="135" t="s">
        <v>764</v>
      </c>
      <c r="F178" s="158" t="s">
        <v>589</v>
      </c>
      <c r="G178" s="159"/>
      <c r="H178" s="136" t="s">
        <v>851</v>
      </c>
      <c r="I178" s="138">
        <f t="shared" si="8"/>
        <v>0.43</v>
      </c>
      <c r="J178" s="138">
        <v>1.43</v>
      </c>
      <c r="K178" s="139">
        <f t="shared" si="9"/>
        <v>2.58</v>
      </c>
      <c r="L178" s="120"/>
    </row>
    <row r="179" spans="1:12" ht="12.75" customHeight="1">
      <c r="A179" s="119"/>
      <c r="B179" s="133">
        <f>'Tax Invoice'!D175</f>
        <v>6</v>
      </c>
      <c r="C179" s="134" t="s">
        <v>850</v>
      </c>
      <c r="D179" s="134" t="s">
        <v>928</v>
      </c>
      <c r="E179" s="135" t="s">
        <v>852</v>
      </c>
      <c r="F179" s="158" t="s">
        <v>589</v>
      </c>
      <c r="G179" s="159"/>
      <c r="H179" s="136" t="s">
        <v>851</v>
      </c>
      <c r="I179" s="138">
        <f t="shared" si="8"/>
        <v>0.51</v>
      </c>
      <c r="J179" s="138">
        <v>1.69</v>
      </c>
      <c r="K179" s="139">
        <f t="shared" si="9"/>
        <v>3.06</v>
      </c>
      <c r="L179" s="120"/>
    </row>
    <row r="180" spans="1:12" ht="12.75" customHeight="1">
      <c r="A180" s="119"/>
      <c r="B180" s="133">
        <f>'Tax Invoice'!D176</f>
        <v>50</v>
      </c>
      <c r="C180" s="134" t="s">
        <v>853</v>
      </c>
      <c r="D180" s="134" t="s">
        <v>853</v>
      </c>
      <c r="E180" s="135" t="s">
        <v>72</v>
      </c>
      <c r="F180" s="158"/>
      <c r="G180" s="159"/>
      <c r="H180" s="136" t="s">
        <v>854</v>
      </c>
      <c r="I180" s="138">
        <f t="shared" si="8"/>
        <v>0.51</v>
      </c>
      <c r="J180" s="138">
        <v>1.69</v>
      </c>
      <c r="K180" s="139">
        <f t="shared" si="9"/>
        <v>25.5</v>
      </c>
      <c r="L180" s="120"/>
    </row>
    <row r="181" spans="1:12" ht="12.75" customHeight="1">
      <c r="A181" s="119"/>
      <c r="B181" s="133">
        <f>'Tax Invoice'!D177</f>
        <v>50</v>
      </c>
      <c r="C181" s="134" t="s">
        <v>853</v>
      </c>
      <c r="D181" s="134" t="s">
        <v>853</v>
      </c>
      <c r="E181" s="135" t="s">
        <v>31</v>
      </c>
      <c r="F181" s="158"/>
      <c r="G181" s="159"/>
      <c r="H181" s="136" t="s">
        <v>854</v>
      </c>
      <c r="I181" s="138">
        <f t="shared" si="8"/>
        <v>0.51</v>
      </c>
      <c r="J181" s="138">
        <v>1.69</v>
      </c>
      <c r="K181" s="139">
        <f t="shared" si="9"/>
        <v>25.5</v>
      </c>
      <c r="L181" s="120"/>
    </row>
    <row r="182" spans="1:12" ht="12.75" customHeight="1">
      <c r="A182" s="119"/>
      <c r="B182" s="133">
        <f>'Tax Invoice'!D178</f>
        <v>30</v>
      </c>
      <c r="C182" s="134" t="s">
        <v>853</v>
      </c>
      <c r="D182" s="134" t="s">
        <v>853</v>
      </c>
      <c r="E182" s="135" t="s">
        <v>32</v>
      </c>
      <c r="F182" s="158"/>
      <c r="G182" s="159"/>
      <c r="H182" s="136" t="s">
        <v>854</v>
      </c>
      <c r="I182" s="138">
        <f t="shared" ref="I182:I213" si="10">ROUNDUP(J182*$N$1,2)</f>
        <v>0.51</v>
      </c>
      <c r="J182" s="138">
        <v>1.69</v>
      </c>
      <c r="K182" s="139">
        <f t="shared" ref="K182:K217" si="11">I182*B182</f>
        <v>15.3</v>
      </c>
      <c r="L182" s="120"/>
    </row>
    <row r="183" spans="1:12" ht="12.75" customHeight="1">
      <c r="A183" s="119"/>
      <c r="B183" s="133">
        <f>'Tax Invoice'!D179</f>
        <v>30</v>
      </c>
      <c r="C183" s="134" t="s">
        <v>853</v>
      </c>
      <c r="D183" s="134" t="s">
        <v>853</v>
      </c>
      <c r="E183" s="135" t="s">
        <v>33</v>
      </c>
      <c r="F183" s="158"/>
      <c r="G183" s="159"/>
      <c r="H183" s="136" t="s">
        <v>854</v>
      </c>
      <c r="I183" s="138">
        <f t="shared" si="10"/>
        <v>0.51</v>
      </c>
      <c r="J183" s="138">
        <v>1.69</v>
      </c>
      <c r="K183" s="139">
        <f t="shared" si="11"/>
        <v>15.3</v>
      </c>
      <c r="L183" s="120"/>
    </row>
    <row r="184" spans="1:12" ht="36" customHeight="1">
      <c r="A184" s="119"/>
      <c r="B184" s="133">
        <f>'Tax Invoice'!D180</f>
        <v>5</v>
      </c>
      <c r="C184" s="134" t="s">
        <v>855</v>
      </c>
      <c r="D184" s="134" t="s">
        <v>929</v>
      </c>
      <c r="E184" s="135" t="s">
        <v>578</v>
      </c>
      <c r="F184" s="158"/>
      <c r="G184" s="159"/>
      <c r="H184" s="136" t="s">
        <v>856</v>
      </c>
      <c r="I184" s="138">
        <f t="shared" si="10"/>
        <v>0.39</v>
      </c>
      <c r="J184" s="138">
        <v>1.28</v>
      </c>
      <c r="K184" s="139">
        <f t="shared" si="11"/>
        <v>1.9500000000000002</v>
      </c>
      <c r="L184" s="120"/>
    </row>
    <row r="185" spans="1:12" ht="36" customHeight="1">
      <c r="A185" s="119"/>
      <c r="B185" s="133">
        <f>'Tax Invoice'!D181</f>
        <v>10</v>
      </c>
      <c r="C185" s="134" t="s">
        <v>855</v>
      </c>
      <c r="D185" s="134" t="s">
        <v>930</v>
      </c>
      <c r="E185" s="135" t="s">
        <v>857</v>
      </c>
      <c r="F185" s="158"/>
      <c r="G185" s="159"/>
      <c r="H185" s="136" t="s">
        <v>856</v>
      </c>
      <c r="I185" s="138">
        <f t="shared" si="10"/>
        <v>0.39</v>
      </c>
      <c r="J185" s="138">
        <v>1.28</v>
      </c>
      <c r="K185" s="139">
        <f t="shared" si="11"/>
        <v>3.9000000000000004</v>
      </c>
      <c r="L185" s="120"/>
    </row>
    <row r="186" spans="1:12" ht="36" customHeight="1">
      <c r="A186" s="119"/>
      <c r="B186" s="133">
        <f>'Tax Invoice'!D182</f>
        <v>10</v>
      </c>
      <c r="C186" s="134" t="s">
        <v>858</v>
      </c>
      <c r="D186" s="134" t="s">
        <v>931</v>
      </c>
      <c r="E186" s="135" t="s">
        <v>578</v>
      </c>
      <c r="F186" s="158"/>
      <c r="G186" s="159"/>
      <c r="H186" s="136" t="s">
        <v>859</v>
      </c>
      <c r="I186" s="138">
        <f t="shared" si="10"/>
        <v>0.46</v>
      </c>
      <c r="J186" s="138">
        <v>1.52</v>
      </c>
      <c r="K186" s="139">
        <f t="shared" si="11"/>
        <v>4.6000000000000005</v>
      </c>
      <c r="L186" s="120"/>
    </row>
    <row r="187" spans="1:12" ht="36" customHeight="1">
      <c r="A187" s="119"/>
      <c r="B187" s="133">
        <f>'Tax Invoice'!D183</f>
        <v>2</v>
      </c>
      <c r="C187" s="134" t="s">
        <v>860</v>
      </c>
      <c r="D187" s="134" t="s">
        <v>932</v>
      </c>
      <c r="E187" s="135" t="s">
        <v>30</v>
      </c>
      <c r="F187" s="158"/>
      <c r="G187" s="159"/>
      <c r="H187" s="136" t="s">
        <v>861</v>
      </c>
      <c r="I187" s="138">
        <f t="shared" si="10"/>
        <v>3.7699999999999996</v>
      </c>
      <c r="J187" s="138">
        <v>12.54</v>
      </c>
      <c r="K187" s="139">
        <f t="shared" si="11"/>
        <v>7.5399999999999991</v>
      </c>
      <c r="L187" s="120"/>
    </row>
    <row r="188" spans="1:12" ht="36" customHeight="1">
      <c r="A188" s="119"/>
      <c r="B188" s="133">
        <f>'Tax Invoice'!D184</f>
        <v>2</v>
      </c>
      <c r="C188" s="134" t="s">
        <v>860</v>
      </c>
      <c r="D188" s="134" t="s">
        <v>933</v>
      </c>
      <c r="E188" s="135" t="s">
        <v>31</v>
      </c>
      <c r="F188" s="158"/>
      <c r="G188" s="159"/>
      <c r="H188" s="136" t="s">
        <v>861</v>
      </c>
      <c r="I188" s="138">
        <f t="shared" si="10"/>
        <v>4.2</v>
      </c>
      <c r="J188" s="138">
        <v>13.99</v>
      </c>
      <c r="K188" s="139">
        <f t="shared" si="11"/>
        <v>8.4</v>
      </c>
      <c r="L188" s="120"/>
    </row>
    <row r="189" spans="1:12" ht="36" customHeight="1">
      <c r="A189" s="119"/>
      <c r="B189" s="133">
        <f>'Tax Invoice'!D185</f>
        <v>2</v>
      </c>
      <c r="C189" s="134" t="s">
        <v>862</v>
      </c>
      <c r="D189" s="134" t="s">
        <v>934</v>
      </c>
      <c r="E189" s="135" t="s">
        <v>863</v>
      </c>
      <c r="F189" s="158"/>
      <c r="G189" s="159"/>
      <c r="H189" s="136" t="s">
        <v>864</v>
      </c>
      <c r="I189" s="138">
        <f t="shared" si="10"/>
        <v>4</v>
      </c>
      <c r="J189" s="138">
        <v>13.32</v>
      </c>
      <c r="K189" s="139">
        <f t="shared" si="11"/>
        <v>8</v>
      </c>
      <c r="L189" s="120"/>
    </row>
    <row r="190" spans="1:12" ht="36" customHeight="1">
      <c r="A190" s="119"/>
      <c r="B190" s="133">
        <f>'Tax Invoice'!D186</f>
        <v>2</v>
      </c>
      <c r="C190" s="134" t="s">
        <v>862</v>
      </c>
      <c r="D190" s="134" t="s">
        <v>935</v>
      </c>
      <c r="E190" s="135" t="s">
        <v>865</v>
      </c>
      <c r="F190" s="158"/>
      <c r="G190" s="159"/>
      <c r="H190" s="136" t="s">
        <v>864</v>
      </c>
      <c r="I190" s="138">
        <f t="shared" si="10"/>
        <v>4.45</v>
      </c>
      <c r="J190" s="138">
        <v>14.82</v>
      </c>
      <c r="K190" s="139">
        <f t="shared" si="11"/>
        <v>8.9</v>
      </c>
      <c r="L190" s="120"/>
    </row>
    <row r="191" spans="1:12" ht="36" customHeight="1">
      <c r="A191" s="119"/>
      <c r="B191" s="133">
        <f>'Tax Invoice'!D187</f>
        <v>2</v>
      </c>
      <c r="C191" s="134" t="s">
        <v>862</v>
      </c>
      <c r="D191" s="134" t="s">
        <v>936</v>
      </c>
      <c r="E191" s="135" t="s">
        <v>866</v>
      </c>
      <c r="F191" s="158"/>
      <c r="G191" s="159"/>
      <c r="H191" s="136" t="s">
        <v>864</v>
      </c>
      <c r="I191" s="138">
        <f t="shared" si="10"/>
        <v>4.2</v>
      </c>
      <c r="J191" s="138">
        <v>14</v>
      </c>
      <c r="K191" s="139">
        <f t="shared" si="11"/>
        <v>8.4</v>
      </c>
      <c r="L191" s="120"/>
    </row>
    <row r="192" spans="1:12" ht="36" customHeight="1">
      <c r="A192" s="119"/>
      <c r="B192" s="133">
        <f>'Tax Invoice'!D188</f>
        <v>2</v>
      </c>
      <c r="C192" s="134" t="s">
        <v>862</v>
      </c>
      <c r="D192" s="134" t="s">
        <v>936</v>
      </c>
      <c r="E192" s="135" t="s">
        <v>867</v>
      </c>
      <c r="F192" s="158"/>
      <c r="G192" s="159"/>
      <c r="H192" s="136" t="s">
        <v>864</v>
      </c>
      <c r="I192" s="138">
        <f t="shared" si="10"/>
        <v>4.2</v>
      </c>
      <c r="J192" s="138">
        <v>14</v>
      </c>
      <c r="K192" s="139">
        <f t="shared" si="11"/>
        <v>8.4</v>
      </c>
      <c r="L192" s="120"/>
    </row>
    <row r="193" spans="1:12" ht="36" customHeight="1">
      <c r="A193" s="119"/>
      <c r="B193" s="133">
        <f>'Tax Invoice'!D189</f>
        <v>2</v>
      </c>
      <c r="C193" s="134" t="s">
        <v>862</v>
      </c>
      <c r="D193" s="134" t="s">
        <v>937</v>
      </c>
      <c r="E193" s="135" t="s">
        <v>868</v>
      </c>
      <c r="F193" s="158"/>
      <c r="G193" s="159"/>
      <c r="H193" s="136" t="s">
        <v>864</v>
      </c>
      <c r="I193" s="138">
        <f t="shared" si="10"/>
        <v>4.66</v>
      </c>
      <c r="J193" s="138">
        <v>15.51</v>
      </c>
      <c r="K193" s="139">
        <f t="shared" si="11"/>
        <v>9.32</v>
      </c>
      <c r="L193" s="120"/>
    </row>
    <row r="194" spans="1:12" ht="36" customHeight="1">
      <c r="A194" s="119"/>
      <c r="B194" s="133">
        <f>'Tax Invoice'!D190</f>
        <v>1</v>
      </c>
      <c r="C194" s="134" t="s">
        <v>862</v>
      </c>
      <c r="D194" s="134" t="s">
        <v>938</v>
      </c>
      <c r="E194" s="135" t="s">
        <v>869</v>
      </c>
      <c r="F194" s="158"/>
      <c r="G194" s="159"/>
      <c r="H194" s="136" t="s">
        <v>864</v>
      </c>
      <c r="I194" s="138">
        <f t="shared" si="10"/>
        <v>5.05</v>
      </c>
      <c r="J194" s="138">
        <v>16.82</v>
      </c>
      <c r="K194" s="139">
        <f t="shared" si="11"/>
        <v>5.05</v>
      </c>
      <c r="L194" s="120"/>
    </row>
    <row r="195" spans="1:12" ht="24" customHeight="1">
      <c r="A195" s="119"/>
      <c r="B195" s="133">
        <f>'Tax Invoice'!D191</f>
        <v>2</v>
      </c>
      <c r="C195" s="134" t="s">
        <v>870</v>
      </c>
      <c r="D195" s="134" t="s">
        <v>870</v>
      </c>
      <c r="E195" s="135" t="s">
        <v>31</v>
      </c>
      <c r="F195" s="158" t="s">
        <v>679</v>
      </c>
      <c r="G195" s="159"/>
      <c r="H195" s="136" t="s">
        <v>871</v>
      </c>
      <c r="I195" s="138">
        <f t="shared" si="10"/>
        <v>1.59</v>
      </c>
      <c r="J195" s="138">
        <v>5.28</v>
      </c>
      <c r="K195" s="139">
        <f t="shared" si="11"/>
        <v>3.18</v>
      </c>
      <c r="L195" s="120"/>
    </row>
    <row r="196" spans="1:12" ht="24" customHeight="1">
      <c r="A196" s="119"/>
      <c r="B196" s="133">
        <f>'Tax Invoice'!D192</f>
        <v>2</v>
      </c>
      <c r="C196" s="134" t="s">
        <v>870</v>
      </c>
      <c r="D196" s="134" t="s">
        <v>870</v>
      </c>
      <c r="E196" s="135" t="s">
        <v>31</v>
      </c>
      <c r="F196" s="158" t="s">
        <v>872</v>
      </c>
      <c r="G196" s="159"/>
      <c r="H196" s="136" t="s">
        <v>871</v>
      </c>
      <c r="I196" s="138">
        <f t="shared" si="10"/>
        <v>1.59</v>
      </c>
      <c r="J196" s="138">
        <v>5.28</v>
      </c>
      <c r="K196" s="139">
        <f t="shared" si="11"/>
        <v>3.18</v>
      </c>
      <c r="L196" s="120"/>
    </row>
    <row r="197" spans="1:12" ht="24" customHeight="1">
      <c r="A197" s="119"/>
      <c r="B197" s="133">
        <f>'Tax Invoice'!D193</f>
        <v>1</v>
      </c>
      <c r="C197" s="134" t="s">
        <v>873</v>
      </c>
      <c r="D197" s="134" t="s">
        <v>873</v>
      </c>
      <c r="E197" s="135" t="s">
        <v>279</v>
      </c>
      <c r="F197" s="158"/>
      <c r="G197" s="159"/>
      <c r="H197" s="136" t="s">
        <v>874</v>
      </c>
      <c r="I197" s="138">
        <f t="shared" si="10"/>
        <v>1</v>
      </c>
      <c r="J197" s="138">
        <v>3.31</v>
      </c>
      <c r="K197" s="139">
        <f t="shared" si="11"/>
        <v>1</v>
      </c>
      <c r="L197" s="120"/>
    </row>
    <row r="198" spans="1:12" ht="24" customHeight="1">
      <c r="A198" s="119"/>
      <c r="B198" s="133">
        <f>'Tax Invoice'!D194</f>
        <v>1</v>
      </c>
      <c r="C198" s="134" t="s">
        <v>875</v>
      </c>
      <c r="D198" s="134" t="s">
        <v>875</v>
      </c>
      <c r="E198" s="135" t="s">
        <v>279</v>
      </c>
      <c r="F198" s="158"/>
      <c r="G198" s="159"/>
      <c r="H198" s="136" t="s">
        <v>876</v>
      </c>
      <c r="I198" s="138">
        <f t="shared" si="10"/>
        <v>1.01</v>
      </c>
      <c r="J198" s="138">
        <v>3.35</v>
      </c>
      <c r="K198" s="139">
        <f t="shared" si="11"/>
        <v>1.01</v>
      </c>
      <c r="L198" s="120"/>
    </row>
    <row r="199" spans="1:12" ht="24" customHeight="1">
      <c r="A199" s="119"/>
      <c r="B199" s="133">
        <f>'Tax Invoice'!D195</f>
        <v>1</v>
      </c>
      <c r="C199" s="134" t="s">
        <v>877</v>
      </c>
      <c r="D199" s="134" t="s">
        <v>877</v>
      </c>
      <c r="E199" s="135" t="s">
        <v>279</v>
      </c>
      <c r="F199" s="158"/>
      <c r="G199" s="159"/>
      <c r="H199" s="136" t="s">
        <v>878</v>
      </c>
      <c r="I199" s="138">
        <f t="shared" si="10"/>
        <v>1.19</v>
      </c>
      <c r="J199" s="138">
        <v>3.95</v>
      </c>
      <c r="K199" s="139">
        <f t="shared" si="11"/>
        <v>1.19</v>
      </c>
      <c r="L199" s="120"/>
    </row>
    <row r="200" spans="1:12" ht="24" customHeight="1">
      <c r="A200" s="119"/>
      <c r="B200" s="133">
        <f>'Tax Invoice'!D196</f>
        <v>10</v>
      </c>
      <c r="C200" s="134" t="s">
        <v>879</v>
      </c>
      <c r="D200" s="134" t="s">
        <v>879</v>
      </c>
      <c r="E200" s="135" t="s">
        <v>112</v>
      </c>
      <c r="F200" s="158"/>
      <c r="G200" s="159"/>
      <c r="H200" s="136" t="s">
        <v>880</v>
      </c>
      <c r="I200" s="138">
        <f t="shared" si="10"/>
        <v>1.9</v>
      </c>
      <c r="J200" s="138">
        <v>6.32</v>
      </c>
      <c r="K200" s="139">
        <f t="shared" si="11"/>
        <v>19</v>
      </c>
      <c r="L200" s="120"/>
    </row>
    <row r="201" spans="1:12" ht="24" customHeight="1">
      <c r="A201" s="119"/>
      <c r="B201" s="133">
        <f>'Tax Invoice'!D197</f>
        <v>5</v>
      </c>
      <c r="C201" s="134" t="s">
        <v>879</v>
      </c>
      <c r="D201" s="134" t="s">
        <v>879</v>
      </c>
      <c r="E201" s="135" t="s">
        <v>216</v>
      </c>
      <c r="F201" s="158"/>
      <c r="G201" s="159"/>
      <c r="H201" s="136" t="s">
        <v>880</v>
      </c>
      <c r="I201" s="138">
        <f t="shared" si="10"/>
        <v>1.9</v>
      </c>
      <c r="J201" s="138">
        <v>6.32</v>
      </c>
      <c r="K201" s="139">
        <f t="shared" si="11"/>
        <v>9.5</v>
      </c>
      <c r="L201" s="120"/>
    </row>
    <row r="202" spans="1:12" ht="24" customHeight="1">
      <c r="A202" s="119"/>
      <c r="B202" s="133">
        <f>'Tax Invoice'!D198</f>
        <v>2</v>
      </c>
      <c r="C202" s="134" t="s">
        <v>879</v>
      </c>
      <c r="D202" s="134" t="s">
        <v>879</v>
      </c>
      <c r="E202" s="135" t="s">
        <v>218</v>
      </c>
      <c r="F202" s="158"/>
      <c r="G202" s="159"/>
      <c r="H202" s="136" t="s">
        <v>880</v>
      </c>
      <c r="I202" s="138">
        <f t="shared" si="10"/>
        <v>1.9</v>
      </c>
      <c r="J202" s="138">
        <v>6.32</v>
      </c>
      <c r="K202" s="139">
        <f t="shared" si="11"/>
        <v>3.8</v>
      </c>
      <c r="L202" s="120"/>
    </row>
    <row r="203" spans="1:12" ht="24" customHeight="1">
      <c r="A203" s="119"/>
      <c r="B203" s="133">
        <f>'Tax Invoice'!D199</f>
        <v>2</v>
      </c>
      <c r="C203" s="134" t="s">
        <v>879</v>
      </c>
      <c r="D203" s="134" t="s">
        <v>879</v>
      </c>
      <c r="E203" s="135" t="s">
        <v>219</v>
      </c>
      <c r="F203" s="158"/>
      <c r="G203" s="159"/>
      <c r="H203" s="136" t="s">
        <v>880</v>
      </c>
      <c r="I203" s="138">
        <f t="shared" si="10"/>
        <v>1.9</v>
      </c>
      <c r="J203" s="138">
        <v>6.32</v>
      </c>
      <c r="K203" s="139">
        <f t="shared" si="11"/>
        <v>3.8</v>
      </c>
      <c r="L203" s="120"/>
    </row>
    <row r="204" spans="1:12" ht="24" customHeight="1">
      <c r="A204" s="119"/>
      <c r="B204" s="133">
        <f>'Tax Invoice'!D200</f>
        <v>2</v>
      </c>
      <c r="C204" s="134" t="s">
        <v>879</v>
      </c>
      <c r="D204" s="134" t="s">
        <v>879</v>
      </c>
      <c r="E204" s="135" t="s">
        <v>272</v>
      </c>
      <c r="F204" s="158"/>
      <c r="G204" s="159"/>
      <c r="H204" s="136" t="s">
        <v>880</v>
      </c>
      <c r="I204" s="138">
        <f t="shared" si="10"/>
        <v>1.9</v>
      </c>
      <c r="J204" s="138">
        <v>6.32</v>
      </c>
      <c r="K204" s="139">
        <f t="shared" si="11"/>
        <v>3.8</v>
      </c>
      <c r="L204" s="120"/>
    </row>
    <row r="205" spans="1:12" ht="24" customHeight="1">
      <c r="A205" s="119"/>
      <c r="B205" s="133">
        <f>'Tax Invoice'!D201</f>
        <v>2</v>
      </c>
      <c r="C205" s="134" t="s">
        <v>879</v>
      </c>
      <c r="D205" s="134" t="s">
        <v>879</v>
      </c>
      <c r="E205" s="135" t="s">
        <v>275</v>
      </c>
      <c r="F205" s="158"/>
      <c r="G205" s="159"/>
      <c r="H205" s="136" t="s">
        <v>880</v>
      </c>
      <c r="I205" s="138">
        <f t="shared" si="10"/>
        <v>1.9</v>
      </c>
      <c r="J205" s="138">
        <v>6.32</v>
      </c>
      <c r="K205" s="139">
        <f t="shared" si="11"/>
        <v>3.8</v>
      </c>
      <c r="L205" s="120"/>
    </row>
    <row r="206" spans="1:12" ht="24" customHeight="1">
      <c r="A206" s="119"/>
      <c r="B206" s="133">
        <f>'Tax Invoice'!D202</f>
        <v>10</v>
      </c>
      <c r="C206" s="134" t="s">
        <v>881</v>
      </c>
      <c r="D206" s="134" t="s">
        <v>881</v>
      </c>
      <c r="E206" s="135" t="s">
        <v>112</v>
      </c>
      <c r="F206" s="158"/>
      <c r="G206" s="159"/>
      <c r="H206" s="136" t="s">
        <v>882</v>
      </c>
      <c r="I206" s="138">
        <f t="shared" si="10"/>
        <v>1.68</v>
      </c>
      <c r="J206" s="138">
        <v>5.57</v>
      </c>
      <c r="K206" s="139">
        <f t="shared" si="11"/>
        <v>16.8</v>
      </c>
      <c r="L206" s="120"/>
    </row>
    <row r="207" spans="1:12" ht="36" customHeight="1">
      <c r="A207" s="119"/>
      <c r="B207" s="133">
        <f>'Tax Invoice'!D203</f>
        <v>10</v>
      </c>
      <c r="C207" s="134" t="s">
        <v>883</v>
      </c>
      <c r="D207" s="134" t="s">
        <v>883</v>
      </c>
      <c r="E207" s="135" t="s">
        <v>743</v>
      </c>
      <c r="F207" s="158"/>
      <c r="G207" s="159"/>
      <c r="H207" s="136" t="s">
        <v>884</v>
      </c>
      <c r="I207" s="138">
        <f t="shared" si="10"/>
        <v>3.23</v>
      </c>
      <c r="J207" s="138">
        <v>10.74</v>
      </c>
      <c r="K207" s="139">
        <f t="shared" si="11"/>
        <v>32.299999999999997</v>
      </c>
      <c r="L207" s="120"/>
    </row>
    <row r="208" spans="1:12" ht="36" customHeight="1">
      <c r="A208" s="119"/>
      <c r="B208" s="133">
        <f>'Tax Invoice'!D204</f>
        <v>10</v>
      </c>
      <c r="C208" s="134" t="s">
        <v>885</v>
      </c>
      <c r="D208" s="134" t="s">
        <v>885</v>
      </c>
      <c r="E208" s="135" t="s">
        <v>743</v>
      </c>
      <c r="F208" s="158"/>
      <c r="G208" s="159"/>
      <c r="H208" s="136" t="s">
        <v>886</v>
      </c>
      <c r="I208" s="138">
        <f t="shared" si="10"/>
        <v>2.71</v>
      </c>
      <c r="J208" s="138">
        <v>9.0299999999999994</v>
      </c>
      <c r="K208" s="139">
        <f t="shared" si="11"/>
        <v>27.1</v>
      </c>
      <c r="L208" s="120"/>
    </row>
    <row r="209" spans="1:12" ht="24" customHeight="1">
      <c r="A209" s="119"/>
      <c r="B209" s="133">
        <f>'Tax Invoice'!D205</f>
        <v>1</v>
      </c>
      <c r="C209" s="134" t="s">
        <v>887</v>
      </c>
      <c r="D209" s="134" t="s">
        <v>887</v>
      </c>
      <c r="E209" s="135" t="s">
        <v>279</v>
      </c>
      <c r="F209" s="158"/>
      <c r="G209" s="159"/>
      <c r="H209" s="136" t="s">
        <v>888</v>
      </c>
      <c r="I209" s="138">
        <f t="shared" si="10"/>
        <v>0.33</v>
      </c>
      <c r="J209" s="138">
        <v>1.0900000000000001</v>
      </c>
      <c r="K209" s="139">
        <f t="shared" si="11"/>
        <v>0.33</v>
      </c>
      <c r="L209" s="120"/>
    </row>
    <row r="210" spans="1:12" ht="24" customHeight="1">
      <c r="A210" s="119"/>
      <c r="B210" s="133">
        <f>'Tax Invoice'!D206</f>
        <v>1</v>
      </c>
      <c r="C210" s="134" t="s">
        <v>887</v>
      </c>
      <c r="D210" s="134" t="s">
        <v>887</v>
      </c>
      <c r="E210" s="135" t="s">
        <v>589</v>
      </c>
      <c r="F210" s="158"/>
      <c r="G210" s="159"/>
      <c r="H210" s="136" t="s">
        <v>888</v>
      </c>
      <c r="I210" s="138">
        <f t="shared" si="10"/>
        <v>0.33</v>
      </c>
      <c r="J210" s="138">
        <v>1.0900000000000001</v>
      </c>
      <c r="K210" s="139">
        <f t="shared" si="11"/>
        <v>0.33</v>
      </c>
      <c r="L210" s="120"/>
    </row>
    <row r="211" spans="1:12" ht="24" customHeight="1">
      <c r="A211" s="119"/>
      <c r="B211" s="133">
        <f>'Tax Invoice'!D207</f>
        <v>1</v>
      </c>
      <c r="C211" s="134" t="s">
        <v>887</v>
      </c>
      <c r="D211" s="134" t="s">
        <v>887</v>
      </c>
      <c r="E211" s="135" t="s">
        <v>115</v>
      </c>
      <c r="F211" s="158"/>
      <c r="G211" s="159"/>
      <c r="H211" s="136" t="s">
        <v>888</v>
      </c>
      <c r="I211" s="138">
        <f t="shared" si="10"/>
        <v>0.33</v>
      </c>
      <c r="J211" s="138">
        <v>1.0900000000000001</v>
      </c>
      <c r="K211" s="139">
        <f t="shared" si="11"/>
        <v>0.33</v>
      </c>
      <c r="L211" s="120"/>
    </row>
    <row r="212" spans="1:12" ht="24" customHeight="1">
      <c r="A212" s="119"/>
      <c r="B212" s="133">
        <f>'Tax Invoice'!D208</f>
        <v>1</v>
      </c>
      <c r="C212" s="134" t="s">
        <v>887</v>
      </c>
      <c r="D212" s="134" t="s">
        <v>887</v>
      </c>
      <c r="E212" s="135" t="s">
        <v>679</v>
      </c>
      <c r="F212" s="158"/>
      <c r="G212" s="159"/>
      <c r="H212" s="136" t="s">
        <v>888</v>
      </c>
      <c r="I212" s="138">
        <f t="shared" si="10"/>
        <v>0.33</v>
      </c>
      <c r="J212" s="138">
        <v>1.0900000000000001</v>
      </c>
      <c r="K212" s="139">
        <f t="shared" si="11"/>
        <v>0.33</v>
      </c>
      <c r="L212" s="120"/>
    </row>
    <row r="213" spans="1:12" ht="24" customHeight="1">
      <c r="A213" s="119"/>
      <c r="B213" s="133">
        <f>'Tax Invoice'!D209</f>
        <v>1</v>
      </c>
      <c r="C213" s="134" t="s">
        <v>887</v>
      </c>
      <c r="D213" s="134" t="s">
        <v>887</v>
      </c>
      <c r="E213" s="135" t="s">
        <v>490</v>
      </c>
      <c r="F213" s="158"/>
      <c r="G213" s="159"/>
      <c r="H213" s="136" t="s">
        <v>888</v>
      </c>
      <c r="I213" s="138">
        <f t="shared" si="10"/>
        <v>0.33</v>
      </c>
      <c r="J213" s="138">
        <v>1.0900000000000001</v>
      </c>
      <c r="K213" s="139">
        <f t="shared" si="11"/>
        <v>0.33</v>
      </c>
      <c r="L213" s="120"/>
    </row>
    <row r="214" spans="1:12" ht="24" customHeight="1">
      <c r="A214" s="119"/>
      <c r="B214" s="133">
        <f>'Tax Invoice'!D210</f>
        <v>1</v>
      </c>
      <c r="C214" s="134" t="s">
        <v>887</v>
      </c>
      <c r="D214" s="134" t="s">
        <v>887</v>
      </c>
      <c r="E214" s="135" t="s">
        <v>798</v>
      </c>
      <c r="F214" s="158"/>
      <c r="G214" s="159"/>
      <c r="H214" s="136" t="s">
        <v>888</v>
      </c>
      <c r="I214" s="138">
        <f t="shared" ref="I214:I217" si="12">ROUNDUP(J214*$N$1,2)</f>
        <v>0.33</v>
      </c>
      <c r="J214" s="138">
        <v>1.0900000000000001</v>
      </c>
      <c r="K214" s="139">
        <f t="shared" si="11"/>
        <v>0.33</v>
      </c>
      <c r="L214" s="120"/>
    </row>
    <row r="215" spans="1:12" ht="24" customHeight="1">
      <c r="A215" s="119"/>
      <c r="B215" s="133">
        <f>'Tax Invoice'!D211</f>
        <v>1</v>
      </c>
      <c r="C215" s="134" t="s">
        <v>887</v>
      </c>
      <c r="D215" s="134" t="s">
        <v>887</v>
      </c>
      <c r="E215" s="135" t="s">
        <v>799</v>
      </c>
      <c r="F215" s="158"/>
      <c r="G215" s="159"/>
      <c r="H215" s="136" t="s">
        <v>888</v>
      </c>
      <c r="I215" s="138">
        <f t="shared" si="12"/>
        <v>0.33</v>
      </c>
      <c r="J215" s="138">
        <v>1.0900000000000001</v>
      </c>
      <c r="K215" s="139">
        <f t="shared" si="11"/>
        <v>0.33</v>
      </c>
      <c r="L215" s="120"/>
    </row>
    <row r="216" spans="1:12" ht="24" customHeight="1">
      <c r="A216" s="119"/>
      <c r="B216" s="133">
        <f>'Tax Invoice'!D212</f>
        <v>1</v>
      </c>
      <c r="C216" s="134" t="s">
        <v>887</v>
      </c>
      <c r="D216" s="134" t="s">
        <v>887</v>
      </c>
      <c r="E216" s="135" t="s">
        <v>872</v>
      </c>
      <c r="F216" s="158"/>
      <c r="G216" s="159"/>
      <c r="H216" s="136" t="s">
        <v>888</v>
      </c>
      <c r="I216" s="138">
        <f t="shared" si="12"/>
        <v>0.33</v>
      </c>
      <c r="J216" s="138">
        <v>1.0900000000000001</v>
      </c>
      <c r="K216" s="139">
        <f t="shared" si="11"/>
        <v>0.33</v>
      </c>
      <c r="L216" s="120"/>
    </row>
    <row r="217" spans="1:12" ht="24" customHeight="1">
      <c r="A217" s="119"/>
      <c r="B217" s="114">
        <f>'Tax Invoice'!D213</f>
        <v>1</v>
      </c>
      <c r="C217" s="10" t="s">
        <v>887</v>
      </c>
      <c r="D217" s="10" t="s">
        <v>887</v>
      </c>
      <c r="E217" s="123" t="s">
        <v>801</v>
      </c>
      <c r="F217" s="170"/>
      <c r="G217" s="171"/>
      <c r="H217" s="11" t="s">
        <v>888</v>
      </c>
      <c r="I217" s="12">
        <f t="shared" si="12"/>
        <v>0.33</v>
      </c>
      <c r="J217" s="12">
        <v>1.0900000000000001</v>
      </c>
      <c r="K217" s="115">
        <f t="shared" si="11"/>
        <v>0.33</v>
      </c>
      <c r="L217" s="120"/>
    </row>
    <row r="218" spans="1:12" ht="12.75" customHeight="1">
      <c r="A218" s="119"/>
      <c r="B218" s="137">
        <f>SUM(B22:B217)</f>
        <v>1993</v>
      </c>
      <c r="C218" s="137" t="s">
        <v>149</v>
      </c>
      <c r="D218" s="137"/>
      <c r="E218" s="137"/>
      <c r="F218" s="137"/>
      <c r="G218" s="137"/>
      <c r="H218" s="137"/>
      <c r="I218" s="140" t="s">
        <v>261</v>
      </c>
      <c r="J218" s="140" t="s">
        <v>261</v>
      </c>
      <c r="K218" s="141">
        <f>SUM(K22:K217)</f>
        <v>1474.9299999999989</v>
      </c>
      <c r="L218" s="120"/>
    </row>
    <row r="219" spans="1:12" ht="12.75" customHeight="1">
      <c r="A219" s="119"/>
      <c r="B219" s="137"/>
      <c r="C219" s="137"/>
      <c r="D219" s="137"/>
      <c r="E219" s="137"/>
      <c r="F219" s="137"/>
      <c r="G219" s="137"/>
      <c r="H219" s="137"/>
      <c r="I219" s="140" t="s">
        <v>951</v>
      </c>
      <c r="J219" s="140" t="s">
        <v>190</v>
      </c>
      <c r="K219" s="141">
        <f>K218*-40%</f>
        <v>-589.97199999999964</v>
      </c>
      <c r="L219" s="120"/>
    </row>
    <row r="220" spans="1:12" ht="12.75" customHeight="1" outlineLevel="1">
      <c r="A220" s="119"/>
      <c r="B220" s="137"/>
      <c r="C220" s="137"/>
      <c r="D220" s="137"/>
      <c r="E220" s="137"/>
      <c r="F220" s="137"/>
      <c r="G220" s="137"/>
      <c r="H220" s="137"/>
      <c r="I220" s="140" t="s">
        <v>952</v>
      </c>
      <c r="J220" s="140" t="s">
        <v>191</v>
      </c>
      <c r="K220" s="141">
        <f>Invoice!J220</f>
        <v>0</v>
      </c>
      <c r="L220" s="120"/>
    </row>
    <row r="221" spans="1:12" ht="15" customHeight="1">
      <c r="A221" s="119"/>
      <c r="B221" s="146" t="s">
        <v>953</v>
      </c>
      <c r="C221" s="137"/>
      <c r="D221" s="137"/>
      <c r="E221" s="137"/>
      <c r="F221" s="137"/>
      <c r="G221" s="137"/>
      <c r="H221" s="137"/>
      <c r="I221" s="140" t="s">
        <v>263</v>
      </c>
      <c r="J221" s="140" t="s">
        <v>263</v>
      </c>
      <c r="K221" s="141">
        <f>SUM(K218:K220)</f>
        <v>884.95799999999929</v>
      </c>
      <c r="L221" s="120"/>
    </row>
    <row r="222" spans="1:12" ht="12.75" customHeight="1">
      <c r="A222" s="6"/>
      <c r="B222" s="7"/>
      <c r="C222" s="7"/>
      <c r="D222" s="7"/>
      <c r="E222" s="7"/>
      <c r="F222" s="7"/>
      <c r="G222" s="7"/>
      <c r="H222" s="124" t="s">
        <v>1154</v>
      </c>
      <c r="I222" s="7"/>
      <c r="J222" s="7"/>
      <c r="K222" s="7"/>
      <c r="L222" s="8"/>
    </row>
    <row r="223" spans="1:12" ht="12.75" customHeight="1"/>
    <row r="224" spans="1:12" ht="12.75" customHeight="1"/>
    <row r="225" ht="12.75" customHeight="1"/>
    <row r="226" ht="12.75" customHeight="1"/>
    <row r="227" ht="12.75" customHeight="1"/>
    <row r="228" ht="12.75" customHeight="1"/>
    <row r="229" ht="12.75" customHeight="1"/>
  </sheetData>
  <mergeCells count="200">
    <mergeCell ref="F213:G213"/>
    <mergeCell ref="F214:G214"/>
    <mergeCell ref="F215:G215"/>
    <mergeCell ref="F216:G216"/>
    <mergeCell ref="F217:G217"/>
    <mergeCell ref="F208:G208"/>
    <mergeCell ref="F209:G209"/>
    <mergeCell ref="F210:G210"/>
    <mergeCell ref="F211:G211"/>
    <mergeCell ref="F212:G212"/>
    <mergeCell ref="F203:G203"/>
    <mergeCell ref="F204:G204"/>
    <mergeCell ref="F205:G205"/>
    <mergeCell ref="F206:G206"/>
    <mergeCell ref="F207:G207"/>
    <mergeCell ref="F198:G198"/>
    <mergeCell ref="F199:G199"/>
    <mergeCell ref="F200:G200"/>
    <mergeCell ref="F201:G201"/>
    <mergeCell ref="F202:G202"/>
    <mergeCell ref="F193:G193"/>
    <mergeCell ref="F194:G194"/>
    <mergeCell ref="F195:G195"/>
    <mergeCell ref="F196:G196"/>
    <mergeCell ref="F197:G197"/>
    <mergeCell ref="F188:G188"/>
    <mergeCell ref="F189:G189"/>
    <mergeCell ref="F190:G190"/>
    <mergeCell ref="F191:G191"/>
    <mergeCell ref="F192:G192"/>
    <mergeCell ref="F183:G183"/>
    <mergeCell ref="F184:G184"/>
    <mergeCell ref="F185:G185"/>
    <mergeCell ref="F186:G186"/>
    <mergeCell ref="F187:G187"/>
    <mergeCell ref="F178:G178"/>
    <mergeCell ref="F179:G179"/>
    <mergeCell ref="F180:G180"/>
    <mergeCell ref="F181:G181"/>
    <mergeCell ref="F182:G182"/>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1"/>
  <sheetViews>
    <sheetView topLeftCell="A210" zoomScaleNormal="100" workbookViewId="0">
      <selection activeCell="I1028" sqref="I1028:J1028"/>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4911.7700000000013</v>
      </c>
      <c r="O2" s="18" t="s">
        <v>265</v>
      </c>
    </row>
    <row r="3" spans="1:15" s="18" customFormat="1" ht="15" customHeight="1" thickBot="1">
      <c r="A3" s="19" t="s">
        <v>156</v>
      </c>
      <c r="G3" s="25">
        <f>Invoice!J14</f>
        <v>45334</v>
      </c>
      <c r="H3" s="26"/>
      <c r="N3" s="18">
        <v>4911.7700000000013</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NZD</v>
      </c>
    </row>
    <row r="10" spans="1:15" s="18" customFormat="1" ht="13.5" thickBot="1">
      <c r="A10" s="33" t="str">
        <f>'Copy paste to Here'!G10</f>
        <v>Jewellery Importers c/o keen on piercing</v>
      </c>
      <c r="B10" s="34"/>
      <c r="C10" s="34"/>
      <c r="D10" s="34"/>
      <c r="F10" s="35" t="str">
        <f>'Copy paste to Here'!B10</f>
        <v>Keen on Piercing Henderson (Jewellery Importers)</v>
      </c>
      <c r="G10" s="36"/>
      <c r="H10" s="37"/>
      <c r="K10" s="104" t="s">
        <v>282</v>
      </c>
      <c r="L10" s="32" t="s">
        <v>282</v>
      </c>
      <c r="M10" s="18">
        <v>1</v>
      </c>
    </row>
    <row r="11" spans="1:15" s="18" customFormat="1" ht="15.75" thickBot="1">
      <c r="A11" s="38" t="str">
        <f>'Copy paste to Here'!G11</f>
        <v>Jewellery Importers</v>
      </c>
      <c r="B11" s="39"/>
      <c r="C11" s="39"/>
      <c r="D11" s="39"/>
      <c r="F11" s="40" t="str">
        <f>'Copy paste to Here'!B11</f>
        <v>Don Thompson</v>
      </c>
      <c r="G11" s="41"/>
      <c r="H11" s="42"/>
      <c r="K11" s="102" t="s">
        <v>163</v>
      </c>
      <c r="L11" s="43" t="s">
        <v>164</v>
      </c>
      <c r="M11" s="18">
        <f>VLOOKUP(G3,[1]Sheet1!$A$9:$I$7290,2,FALSE)</f>
        <v>35.79</v>
      </c>
    </row>
    <row r="12" spans="1:15" s="18" customFormat="1" ht="15.75" thickBot="1">
      <c r="A12" s="38" t="str">
        <f>'Copy paste to Here'!G12</f>
        <v>6/360 Great North Road C/O Keen on Piercing</v>
      </c>
      <c r="B12" s="39"/>
      <c r="C12" s="39"/>
      <c r="D12" s="39"/>
      <c r="E12" s="86"/>
      <c r="F12" s="40" t="str">
        <f>'Copy paste to Here'!B12</f>
        <v>212 Broadway</v>
      </c>
      <c r="G12" s="41"/>
      <c r="H12" s="42"/>
      <c r="K12" s="102" t="s">
        <v>165</v>
      </c>
      <c r="L12" s="43" t="s">
        <v>138</v>
      </c>
      <c r="M12" s="18">
        <f>VLOOKUP(G3,[1]Sheet1!$A$9:$I$7290,3,FALSE)</f>
        <v>38.43</v>
      </c>
    </row>
    <row r="13" spans="1:15" s="18" customFormat="1" ht="15.75" thickBot="1">
      <c r="A13" s="38" t="str">
        <f>'Copy paste to Here'!G13</f>
        <v>0610 Auckland</v>
      </c>
      <c r="B13" s="39"/>
      <c r="C13" s="39"/>
      <c r="D13" s="39"/>
      <c r="E13" s="116" t="s">
        <v>173</v>
      </c>
      <c r="F13" s="40" t="str">
        <f>'Copy paste to Here'!B13</f>
        <v>1023 Newmarket</v>
      </c>
      <c r="G13" s="41"/>
      <c r="H13" s="42"/>
      <c r="K13" s="102" t="s">
        <v>166</v>
      </c>
      <c r="L13" s="43" t="s">
        <v>167</v>
      </c>
      <c r="M13" s="118">
        <f>VLOOKUP(G3,[1]Sheet1!$A$9:$I$7290,4,FALSE)</f>
        <v>45</v>
      </c>
    </row>
    <row r="14" spans="1:15" s="18" customFormat="1" ht="15.75" thickBot="1">
      <c r="A14" s="38" t="str">
        <f>'Copy paste to Here'!G14</f>
        <v>New Zealand</v>
      </c>
      <c r="B14" s="39"/>
      <c r="C14" s="39"/>
      <c r="D14" s="39"/>
      <c r="E14" s="116">
        <f>VLOOKUP(J9,$L$10:$M$17,2,FALSE)</f>
        <v>21.71</v>
      </c>
      <c r="F14" s="40" t="str">
        <f>'Copy paste to Here'!B14</f>
        <v>New Zealand</v>
      </c>
      <c r="G14" s="41"/>
      <c r="H14" s="42"/>
      <c r="K14" s="102" t="s">
        <v>168</v>
      </c>
      <c r="L14" s="43" t="s">
        <v>169</v>
      </c>
      <c r="M14" s="18">
        <f>VLOOKUP(G3,[1]Sheet1!$A$9:$I$7290,5,FALSE)</f>
        <v>22.97</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26.4</v>
      </c>
    </row>
    <row r="16" spans="1:15" s="18" customFormat="1" ht="13.7" customHeight="1" thickBot="1">
      <c r="A16" s="49"/>
      <c r="K16" s="103" t="s">
        <v>172</v>
      </c>
      <c r="L16" s="48" t="s">
        <v>173</v>
      </c>
      <c r="M16" s="18">
        <f>VLOOKUP(G3,[1]Sheet1!$A$9:$I$7290,7,FALSE)</f>
        <v>21.71</v>
      </c>
    </row>
    <row r="17" spans="1:13" s="18" customFormat="1" ht="13.5" thickBot="1">
      <c r="A17" s="50" t="s">
        <v>174</v>
      </c>
      <c r="B17" s="51" t="s">
        <v>175</v>
      </c>
      <c r="C17" s="51" t="s">
        <v>290</v>
      </c>
      <c r="D17" s="52" t="s">
        <v>204</v>
      </c>
      <c r="E17" s="52" t="s">
        <v>267</v>
      </c>
      <c r="F17" s="52" t="str">
        <f>CONCATENATE("Amount ",,J9)</f>
        <v>Amount NZD</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 xml:space="preserve">316L steel eyebrow barbell, 16g (1.2mm) with two 3mm balls &amp; Length: 8mm  &amp;  </v>
      </c>
      <c r="B18" s="54" t="str">
        <f>'Copy paste to Here'!C22</f>
        <v>BBEB</v>
      </c>
      <c r="C18" s="54" t="s">
        <v>109</v>
      </c>
      <c r="D18" s="55">
        <f>Invoice!B22</f>
        <v>20</v>
      </c>
      <c r="E18" s="56">
        <f>'Shipping Invoice'!J22*$N$1</f>
        <v>0.27</v>
      </c>
      <c r="F18" s="56">
        <f>D18*E18</f>
        <v>5.4</v>
      </c>
      <c r="G18" s="57">
        <f>E18*$E$14</f>
        <v>5.8617000000000008</v>
      </c>
      <c r="H18" s="58">
        <f>D18*G18</f>
        <v>117.23400000000001</v>
      </c>
    </row>
    <row r="19" spans="1:13" s="59" customFormat="1" ht="24">
      <c r="A19" s="117" t="str">
        <f>IF((LEN('Copy paste to Here'!G23))&gt;5,((CONCATENATE('Copy paste to Here'!G23," &amp; ",'Copy paste to Here'!D23,"  &amp;  ",'Copy paste to Here'!E23))),"Empty Cell")</f>
        <v xml:space="preserve">316L steel eyebrow barbell, 16g (1.2mm) with two 3mm balls &amp; Length: 10mm  &amp;  </v>
      </c>
      <c r="B19" s="54" t="str">
        <f>'Copy paste to Here'!C23</f>
        <v>BBEB</v>
      </c>
      <c r="C19" s="54" t="s">
        <v>109</v>
      </c>
      <c r="D19" s="55">
        <f>Invoice!B23</f>
        <v>20</v>
      </c>
      <c r="E19" s="56">
        <f>'Shipping Invoice'!J23*$N$1</f>
        <v>0.27</v>
      </c>
      <c r="F19" s="56">
        <f t="shared" ref="F19:F82" si="0">D19*E19</f>
        <v>5.4</v>
      </c>
      <c r="G19" s="57">
        <f t="shared" ref="G19:G82" si="1">E19*$E$14</f>
        <v>5.8617000000000008</v>
      </c>
      <c r="H19" s="60">
        <f t="shared" ref="H19:H82" si="2">D19*G19</f>
        <v>117.23400000000001</v>
      </c>
    </row>
    <row r="20" spans="1:13" s="59" customFormat="1" ht="25.5">
      <c r="A20" s="53" t="str">
        <f>IF((LEN('Copy paste to Here'!G24))&gt;5,((CONCATENATE('Copy paste to Here'!G24," &amp; ",'Copy paste to Here'!D24,"  &amp;  ",'Copy paste to Here'!E24))),"Empty Cell")</f>
        <v xml:space="preserve">316L steel Industrial barbell, 14g (1.6mm) with two 5mm balls &amp; Length: 28mm  &amp;  </v>
      </c>
      <c r="B20" s="54" t="str">
        <f>'Copy paste to Here'!C24</f>
        <v>BBIND</v>
      </c>
      <c r="C20" s="54" t="s">
        <v>889</v>
      </c>
      <c r="D20" s="55">
        <f>Invoice!B24</f>
        <v>20</v>
      </c>
      <c r="E20" s="56">
        <f>'Shipping Invoice'!J24*$N$1</f>
        <v>0.43</v>
      </c>
      <c r="F20" s="56">
        <f t="shared" si="0"/>
        <v>8.6</v>
      </c>
      <c r="G20" s="57">
        <f t="shared" si="1"/>
        <v>9.3353000000000002</v>
      </c>
      <c r="H20" s="60">
        <f t="shared" si="2"/>
        <v>186.70600000000002</v>
      </c>
    </row>
    <row r="21" spans="1:13" s="59" customFormat="1" ht="25.5">
      <c r="A21" s="53" t="str">
        <f>IF((LEN('Copy paste to Here'!G25))&gt;5,((CONCATENATE('Copy paste to Here'!G25," &amp; ",'Copy paste to Here'!D25,"  &amp;  ",'Copy paste to Here'!E25))),"Empty Cell")</f>
        <v xml:space="preserve">316L steel Industrial barbell, 14g (1.6mm) with two 5mm balls &amp; Length: 35mm  &amp;  </v>
      </c>
      <c r="B21" s="54" t="str">
        <f>'Copy paste to Here'!C25</f>
        <v>BBIND</v>
      </c>
      <c r="C21" s="54" t="s">
        <v>889</v>
      </c>
      <c r="D21" s="55">
        <f>Invoice!B25</f>
        <v>30</v>
      </c>
      <c r="E21" s="56">
        <f>'Shipping Invoice'!J25*$N$1</f>
        <v>0.43</v>
      </c>
      <c r="F21" s="56">
        <f t="shared" si="0"/>
        <v>12.9</v>
      </c>
      <c r="G21" s="57">
        <f t="shared" si="1"/>
        <v>9.3353000000000002</v>
      </c>
      <c r="H21" s="60">
        <f t="shared" si="2"/>
        <v>280.05900000000003</v>
      </c>
    </row>
    <row r="22" spans="1:13" s="59" customFormat="1" ht="25.5">
      <c r="A22" s="53" t="str">
        <f>IF((LEN('Copy paste to Here'!G26))&gt;5,((CONCATENATE('Copy paste to Here'!G26," &amp; ",'Copy paste to Here'!D26,"  &amp;  ",'Copy paste to Here'!E26))),"Empty Cell")</f>
        <v xml:space="preserve">316L steel Industrial barbell, 14g (1.6mm) with two 5mm balls &amp; Length: 38mm  &amp;  </v>
      </c>
      <c r="B22" s="54" t="str">
        <f>'Copy paste to Here'!C26</f>
        <v>BBIND</v>
      </c>
      <c r="C22" s="54" t="s">
        <v>889</v>
      </c>
      <c r="D22" s="55">
        <f>Invoice!B26</f>
        <v>30</v>
      </c>
      <c r="E22" s="56">
        <f>'Shipping Invoice'!J26*$N$1</f>
        <v>0.43</v>
      </c>
      <c r="F22" s="56">
        <f t="shared" si="0"/>
        <v>12.9</v>
      </c>
      <c r="G22" s="57">
        <f t="shared" si="1"/>
        <v>9.3353000000000002</v>
      </c>
      <c r="H22" s="60">
        <f t="shared" si="2"/>
        <v>280.05900000000003</v>
      </c>
    </row>
    <row r="23" spans="1:13" s="59" customFormat="1" ht="25.5">
      <c r="A23" s="53" t="str">
        <f>IF((LEN('Copy paste to Here'!G27))&gt;5,((CONCATENATE('Copy paste to Here'!G27," &amp; ",'Copy paste to Here'!D27,"  &amp;  ",'Copy paste to Here'!E27))),"Empty Cell")</f>
        <v xml:space="preserve">316L steel Industrial barbell, 14g (1.6mm) with two 5mm balls &amp; Length: 45mm  &amp;  </v>
      </c>
      <c r="B23" s="54" t="str">
        <f>'Copy paste to Here'!C27</f>
        <v>BBIND</v>
      </c>
      <c r="C23" s="54" t="s">
        <v>890</v>
      </c>
      <c r="D23" s="55">
        <f>Invoice!B27</f>
        <v>5</v>
      </c>
      <c r="E23" s="56">
        <f>'Shipping Invoice'!J27*$N$1</f>
        <v>0.46</v>
      </c>
      <c r="F23" s="56">
        <f t="shared" si="0"/>
        <v>2.3000000000000003</v>
      </c>
      <c r="G23" s="57">
        <f t="shared" si="1"/>
        <v>9.986600000000001</v>
      </c>
      <c r="H23" s="60">
        <f t="shared" si="2"/>
        <v>49.933000000000007</v>
      </c>
    </row>
    <row r="24" spans="1:13" s="59" customFormat="1" ht="25.5">
      <c r="A24" s="53" t="str">
        <f>IF((LEN('Copy paste to Here'!G28))&gt;5,((CONCATENATE('Copy paste to Here'!G28," &amp; ",'Copy paste to Here'!D28,"  &amp;  ",'Copy paste to Here'!E28))),"Empty Cell")</f>
        <v xml:space="preserve">316L steel Industrial barbell, 14g (1.6mm) with two 5mm balls &amp; Length: 50mm  &amp;  </v>
      </c>
      <c r="B24" s="54" t="str">
        <f>'Copy paste to Here'!C28</f>
        <v>BBIND</v>
      </c>
      <c r="C24" s="54" t="s">
        <v>891</v>
      </c>
      <c r="D24" s="55">
        <f>Invoice!B28</f>
        <v>5</v>
      </c>
      <c r="E24" s="56">
        <f>'Shipping Invoice'!J28*$N$1</f>
        <v>0.5</v>
      </c>
      <c r="F24" s="56">
        <f t="shared" si="0"/>
        <v>2.5</v>
      </c>
      <c r="G24" s="57">
        <f t="shared" si="1"/>
        <v>10.855</v>
      </c>
      <c r="H24" s="60">
        <f t="shared" si="2"/>
        <v>54.275000000000006</v>
      </c>
    </row>
    <row r="25" spans="1:13" s="59" customFormat="1" ht="25.5">
      <c r="A25" s="53" t="str">
        <f>IF((LEN('Copy paste to Here'!G29))&gt;5,((CONCATENATE('Copy paste to Here'!G29," &amp; ",'Copy paste to Here'!D29,"  &amp;  ",'Copy paste to Here'!E29))),"Empty Cell")</f>
        <v>Anodized surgical steel nipple barbell, 14g (1.6mm) with two small wings &amp; Length: 16mm  &amp;  Color: Gold</v>
      </c>
      <c r="B25" s="54" t="str">
        <f>'Copy paste to Here'!C29</f>
        <v>BBNPTWG</v>
      </c>
      <c r="C25" s="54" t="s">
        <v>728</v>
      </c>
      <c r="D25" s="55">
        <f>Invoice!B29</f>
        <v>2</v>
      </c>
      <c r="E25" s="56">
        <f>'Shipping Invoice'!J29*$N$1</f>
        <v>2.54</v>
      </c>
      <c r="F25" s="56">
        <f t="shared" si="0"/>
        <v>5.08</v>
      </c>
      <c r="G25" s="57">
        <f t="shared" si="1"/>
        <v>55.1434</v>
      </c>
      <c r="H25" s="60">
        <f t="shared" si="2"/>
        <v>110.2868</v>
      </c>
    </row>
    <row r="26" spans="1:13" s="59" customFormat="1" ht="24">
      <c r="A26" s="53" t="str">
        <f>IF((LEN('Copy paste to Here'!G30))&gt;5,((CONCATENATE('Copy paste to Here'!G30," &amp; ",'Copy paste to Here'!D30,"  &amp;  ",'Copy paste to Here'!E30))),"Empty Cell")</f>
        <v>Anodized 316L steel barbell, 1.6mm (14g) with two forward facing 5mm jewel balls &amp; Length: 12mm  &amp;  Color: Gold</v>
      </c>
      <c r="B26" s="54" t="str">
        <f>'Copy paste to Here'!C30</f>
        <v>BBTNPC</v>
      </c>
      <c r="C26" s="54" t="s">
        <v>730</v>
      </c>
      <c r="D26" s="55">
        <f>Invoice!B30</f>
        <v>4</v>
      </c>
      <c r="E26" s="56">
        <f>'Shipping Invoice'!J30*$N$1</f>
        <v>2.54</v>
      </c>
      <c r="F26" s="56">
        <f t="shared" si="0"/>
        <v>10.16</v>
      </c>
      <c r="G26" s="57">
        <f t="shared" si="1"/>
        <v>55.1434</v>
      </c>
      <c r="H26" s="60">
        <f t="shared" si="2"/>
        <v>220.5736</v>
      </c>
    </row>
    <row r="27" spans="1:13" s="59" customFormat="1" ht="24">
      <c r="A27" s="53" t="str">
        <f>IF((LEN('Copy paste to Here'!G31))&gt;5,((CONCATENATE('Copy paste to Here'!G31," &amp; ",'Copy paste to Here'!D31,"  &amp;  ",'Copy paste to Here'!E31))),"Empty Cell")</f>
        <v>Anodized 316L steel barbell, 1.6mm (14g) with two forward facing 5mm jewel balls &amp; Length: 14mm  &amp;  Color: Gold</v>
      </c>
      <c r="B27" s="54" t="str">
        <f>'Copy paste to Here'!C31</f>
        <v>BBTNPC</v>
      </c>
      <c r="C27" s="54" t="s">
        <v>730</v>
      </c>
      <c r="D27" s="55">
        <f>Invoice!B31</f>
        <v>4</v>
      </c>
      <c r="E27" s="56">
        <f>'Shipping Invoice'!J31*$N$1</f>
        <v>2.54</v>
      </c>
      <c r="F27" s="56">
        <f t="shared" si="0"/>
        <v>10.16</v>
      </c>
      <c r="G27" s="57">
        <f t="shared" si="1"/>
        <v>55.1434</v>
      </c>
      <c r="H27" s="60">
        <f t="shared" si="2"/>
        <v>220.5736</v>
      </c>
    </row>
    <row r="28" spans="1:13" s="59" customFormat="1" ht="24">
      <c r="A28" s="53" t="str">
        <f>IF((LEN('Copy paste to Here'!G32))&gt;5,((CONCATENATE('Copy paste to Here'!G32," &amp; ",'Copy paste to Here'!D32,"  &amp;  ",'Copy paste to Here'!E32))),"Empty Cell")</f>
        <v>Anodized 316L steel barbell, 1.6mm (14g) with two forward facing 5mm jewel balls &amp; Length: 16mm  &amp;  Color: Gold</v>
      </c>
      <c r="B28" s="54" t="str">
        <f>'Copy paste to Here'!C32</f>
        <v>BBTNPC</v>
      </c>
      <c r="C28" s="54" t="s">
        <v>730</v>
      </c>
      <c r="D28" s="55">
        <f>Invoice!B32</f>
        <v>2</v>
      </c>
      <c r="E28" s="56">
        <f>'Shipping Invoice'!J32*$N$1</f>
        <v>2.54</v>
      </c>
      <c r="F28" s="56">
        <f t="shared" si="0"/>
        <v>5.08</v>
      </c>
      <c r="G28" s="57">
        <f t="shared" si="1"/>
        <v>55.1434</v>
      </c>
      <c r="H28" s="60">
        <f t="shared" si="2"/>
        <v>110.2868</v>
      </c>
    </row>
    <row r="29" spans="1:13" s="59" customFormat="1" ht="48">
      <c r="A29" s="53" t="str">
        <f>IF((LEN('Copy paste to Here'!G33))&gt;5,((CONCATENATE('Copy paste to Here'!G33," &amp; ",'Copy paste to Here'!D33,"  &amp;  ",'Copy paste to Here'!E33))),"Empty Cell")</f>
        <v>Wholesale silver nose piercing bulk of 1000, 500, 250 or 100 pcs. of 925 sterling silver ''Bend it yourself'' nose studs, 22g (0.6mm) with 2mm round prong set crystal &amp; Quantity In Bulk: 100 pcs.  &amp;  Crystal Color: AB</v>
      </c>
      <c r="B29" s="54" t="str">
        <f>'Copy paste to Here'!C33</f>
        <v>BLK500</v>
      </c>
      <c r="C29" s="54" t="s">
        <v>892</v>
      </c>
      <c r="D29" s="55">
        <f>Invoice!B33</f>
        <v>1</v>
      </c>
      <c r="E29" s="56">
        <f>'Shipping Invoice'!J33*$N$1</f>
        <v>43.55</v>
      </c>
      <c r="F29" s="56">
        <f t="shared" si="0"/>
        <v>43.55</v>
      </c>
      <c r="G29" s="57">
        <f t="shared" si="1"/>
        <v>945.47050000000002</v>
      </c>
      <c r="H29" s="60">
        <f t="shared" si="2"/>
        <v>945.47050000000002</v>
      </c>
    </row>
    <row r="30" spans="1:13" s="59" customFormat="1" ht="36">
      <c r="A30" s="53" t="str">
        <f>IF((LEN('Copy paste to Here'!G34))&gt;5,((CONCATENATE('Copy paste to Here'!G34," &amp; ",'Copy paste to Here'!D34,"  &amp;  ",'Copy paste to Here'!E34))),"Empty Cell")</f>
        <v>Surgical steel belly banana, 14g (1.6mm) with an 8mm bezel set jewel ball and an upper 5mm plain steel ball using original Czech Preciosa crystals. &amp; Length: 10mm  &amp;  Crystal Color: Clear</v>
      </c>
      <c r="B30" s="54" t="str">
        <f>'Copy paste to Here'!C34</f>
        <v>BN1CG</v>
      </c>
      <c r="C30" s="54" t="s">
        <v>733</v>
      </c>
      <c r="D30" s="55">
        <f>Invoice!B34</f>
        <v>20</v>
      </c>
      <c r="E30" s="56">
        <f>'Shipping Invoice'!J34*$N$1</f>
        <v>1.26</v>
      </c>
      <c r="F30" s="56">
        <f t="shared" si="0"/>
        <v>25.2</v>
      </c>
      <c r="G30" s="57">
        <f t="shared" si="1"/>
        <v>27.354600000000001</v>
      </c>
      <c r="H30" s="60">
        <f t="shared" si="2"/>
        <v>547.09199999999998</v>
      </c>
    </row>
    <row r="31" spans="1:13" s="59" customFormat="1" ht="36">
      <c r="A31" s="53" t="str">
        <f>IF((LEN('Copy paste to Here'!G35))&gt;5,((CONCATENATE('Copy paste to Here'!G35," &amp; ",'Copy paste to Here'!D35,"  &amp;  ",'Copy paste to Here'!E35))),"Empty Cell")</f>
        <v>316L steel belly banana, 14g (1.6m) with a 8mm and a 5mm bezel set jewel ball using original Czech Preciosa crystals. &amp; Length: 6mm  &amp;  Crystal Color: Clear</v>
      </c>
      <c r="B31" s="54" t="str">
        <f>'Copy paste to Here'!C35</f>
        <v>BN2CG</v>
      </c>
      <c r="C31" s="54" t="s">
        <v>668</v>
      </c>
      <c r="D31" s="55">
        <f>Invoice!B35</f>
        <v>2</v>
      </c>
      <c r="E31" s="56">
        <f>'Shipping Invoice'!J35*$N$1</f>
        <v>1.47</v>
      </c>
      <c r="F31" s="56">
        <f t="shared" si="0"/>
        <v>2.94</v>
      </c>
      <c r="G31" s="57">
        <f t="shared" si="1"/>
        <v>31.913700000000002</v>
      </c>
      <c r="H31" s="60">
        <f t="shared" si="2"/>
        <v>63.827400000000004</v>
      </c>
    </row>
    <row r="32" spans="1:13" s="59" customFormat="1" ht="36">
      <c r="A32" s="53" t="str">
        <f>IF((LEN('Copy paste to Here'!G36))&gt;5,((CONCATENATE('Copy paste to Here'!G36," &amp; ",'Copy paste to Here'!D36,"  &amp;  ",'Copy paste to Here'!E36))),"Empty Cell")</f>
        <v>316L steel belly banana, 14g (1.6m) with a 8mm and a 5mm bezel set jewel ball using original Czech Preciosa crystals. &amp; Length: 6mm  &amp;  Crystal Color: AB</v>
      </c>
      <c r="B32" s="54" t="str">
        <f>'Copy paste to Here'!C36</f>
        <v>BN2CG</v>
      </c>
      <c r="C32" s="54" t="s">
        <v>668</v>
      </c>
      <c r="D32" s="55">
        <f>Invoice!B36</f>
        <v>2</v>
      </c>
      <c r="E32" s="56">
        <f>'Shipping Invoice'!J36*$N$1</f>
        <v>1.47</v>
      </c>
      <c r="F32" s="56">
        <f t="shared" si="0"/>
        <v>2.94</v>
      </c>
      <c r="G32" s="57">
        <f t="shared" si="1"/>
        <v>31.913700000000002</v>
      </c>
      <c r="H32" s="60">
        <f t="shared" si="2"/>
        <v>63.827400000000004</v>
      </c>
    </row>
    <row r="33" spans="1:8" s="59" customFormat="1" ht="36">
      <c r="A33" s="53" t="str">
        <f>IF((LEN('Copy paste to Here'!G37))&gt;5,((CONCATENATE('Copy paste to Here'!G37," &amp; ",'Copy paste to Here'!D37,"  &amp;  ",'Copy paste to Here'!E37))),"Empty Cell")</f>
        <v>316L steel belly banana, 14g (1.6m) with a 8mm and a 5mm bezel set jewel ball using original Czech Preciosa crystals. &amp; Length: 6mm  &amp;  Crystal Color: Aquamarine</v>
      </c>
      <c r="B33" s="54" t="str">
        <f>'Copy paste to Here'!C37</f>
        <v>BN2CG</v>
      </c>
      <c r="C33" s="54" t="s">
        <v>668</v>
      </c>
      <c r="D33" s="55">
        <f>Invoice!B37</f>
        <v>2</v>
      </c>
      <c r="E33" s="56">
        <f>'Shipping Invoice'!J37*$N$1</f>
        <v>1.47</v>
      </c>
      <c r="F33" s="56">
        <f t="shared" si="0"/>
        <v>2.94</v>
      </c>
      <c r="G33" s="57">
        <f t="shared" si="1"/>
        <v>31.913700000000002</v>
      </c>
      <c r="H33" s="60">
        <f t="shared" si="2"/>
        <v>63.827400000000004</v>
      </c>
    </row>
    <row r="34" spans="1:8" s="59" customFormat="1" ht="36">
      <c r="A34" s="53" t="str">
        <f>IF((LEN('Copy paste to Here'!G38))&gt;5,((CONCATENATE('Copy paste to Here'!G38," &amp; ",'Copy paste to Here'!D38,"  &amp;  ",'Copy paste to Here'!E38))),"Empty Cell")</f>
        <v>316L steel belly banana, 14g (1.6m) with a 8mm and a 5mm bezel set jewel ball using original Czech Preciosa crystals. &amp; Length: 10mm  &amp;  Crystal Color: Clear</v>
      </c>
      <c r="B34" s="54" t="str">
        <f>'Copy paste to Here'!C38</f>
        <v>BN2CG</v>
      </c>
      <c r="C34" s="54" t="s">
        <v>668</v>
      </c>
      <c r="D34" s="55">
        <f>Invoice!B38</f>
        <v>20</v>
      </c>
      <c r="E34" s="56">
        <f>'Shipping Invoice'!J38*$N$1</f>
        <v>1.47</v>
      </c>
      <c r="F34" s="56">
        <f t="shared" si="0"/>
        <v>29.4</v>
      </c>
      <c r="G34" s="57">
        <f t="shared" si="1"/>
        <v>31.913700000000002</v>
      </c>
      <c r="H34" s="60">
        <f t="shared" si="2"/>
        <v>638.274</v>
      </c>
    </row>
    <row r="35" spans="1:8" s="59" customFormat="1" ht="36">
      <c r="A35" s="53" t="str">
        <f>IF((LEN('Copy paste to Here'!G39))&gt;5,((CONCATENATE('Copy paste to Here'!G39," &amp; ",'Copy paste to Here'!D39,"  &amp;  ",'Copy paste to Here'!E39))),"Empty Cell")</f>
        <v>316L steel belly banana, 14g (1.6m) with a 8mm and a 5mm bezel set jewel ball using original Czech Preciosa crystals. &amp; Length: 10mm  &amp;  Crystal Color: Aquamarine</v>
      </c>
      <c r="B35" s="54" t="str">
        <f>'Copy paste to Here'!C39</f>
        <v>BN2CG</v>
      </c>
      <c r="C35" s="54" t="s">
        <v>668</v>
      </c>
      <c r="D35" s="55">
        <f>Invoice!B39</f>
        <v>10</v>
      </c>
      <c r="E35" s="56">
        <f>'Shipping Invoice'!J39*$N$1</f>
        <v>1.47</v>
      </c>
      <c r="F35" s="56">
        <f t="shared" si="0"/>
        <v>14.7</v>
      </c>
      <c r="G35" s="57">
        <f t="shared" si="1"/>
        <v>31.913700000000002</v>
      </c>
      <c r="H35" s="60">
        <f t="shared" si="2"/>
        <v>319.137</v>
      </c>
    </row>
    <row r="36" spans="1:8" s="59" customFormat="1" ht="60">
      <c r="A36" s="53" t="str">
        <f>IF((LEN('Copy paste to Here'!G40))&gt;5,((CONCATENATE('Copy paste to Here'!G40," &amp; ",'Copy paste to Here'!D40,"  &amp;  ",'Copy paste to Here'!E40))),"Empty Cell")</f>
        <v>316L steel casting belly banana, 14g (1.6mm) with 8mm prong set cubic zirconia (CZ) stone with dangling vintage style cross with round prong set cubic zirconia (CZ) stone in the center (dangling is made from silver plated brass) &amp; Length: 10mm  &amp;  Cz Color: Clear</v>
      </c>
      <c r="B36" s="54" t="str">
        <f>'Copy paste to Here'!C40</f>
        <v>BNRZ379</v>
      </c>
      <c r="C36" s="54" t="s">
        <v>736</v>
      </c>
      <c r="D36" s="55">
        <f>Invoice!B40</f>
        <v>3</v>
      </c>
      <c r="E36" s="56">
        <f>'Shipping Invoice'!J40*$N$1</f>
        <v>4.3</v>
      </c>
      <c r="F36" s="56">
        <f t="shared" si="0"/>
        <v>12.899999999999999</v>
      </c>
      <c r="G36" s="57">
        <f t="shared" si="1"/>
        <v>93.352999999999994</v>
      </c>
      <c r="H36" s="60">
        <f t="shared" si="2"/>
        <v>280.05899999999997</v>
      </c>
    </row>
    <row r="37" spans="1:8" s="59" customFormat="1" ht="48">
      <c r="A37" s="53" t="str">
        <f>IF((LEN('Copy paste to Here'!G41))&gt;5,((CONCATENATE('Copy paste to Here'!G41," &amp; ",'Copy paste to Here'!D41,"  &amp;  ",'Copy paste to Here'!E41))),"Empty Cell")</f>
        <v>Surgical steel casting belly banana, 14g (1.6mm) with 8mm prong set cubic zirconia (CZ) stone with dangling flower shape with prong set CZ stone (dangling part is made from silver plated brass) &amp; Length: 10mm  &amp;  Cz Color: Rose</v>
      </c>
      <c r="B37" s="54" t="str">
        <f>'Copy paste to Here'!C41</f>
        <v>BNRZ413</v>
      </c>
      <c r="C37" s="54" t="s">
        <v>738</v>
      </c>
      <c r="D37" s="55">
        <f>Invoice!B41</f>
        <v>2</v>
      </c>
      <c r="E37" s="56">
        <f>'Shipping Invoice'!J41*$N$1</f>
        <v>5.74</v>
      </c>
      <c r="F37" s="56">
        <f t="shared" si="0"/>
        <v>11.48</v>
      </c>
      <c r="G37" s="57">
        <f t="shared" si="1"/>
        <v>124.61540000000001</v>
      </c>
      <c r="H37" s="60">
        <f t="shared" si="2"/>
        <v>249.23080000000002</v>
      </c>
    </row>
    <row r="38" spans="1:8" s="59" customFormat="1" ht="48">
      <c r="A38" s="53" t="str">
        <f>IF((LEN('Copy paste to Here'!G42))&gt;5,((CONCATENATE('Copy paste to Here'!G42," &amp; ",'Copy paste to Here'!D42,"  &amp;  ",'Copy paste to Here'!E42))),"Empty Cell")</f>
        <v>Surgical steel casting belly banana, 14g (1.6mm) with 8mm prong set cubic zirconia (CZ) stone with dangling flower shape with prong set CZ stone (dangling part is made from silver plated brass) &amp; Length: 10mm  &amp;  Cz Color: Lavender</v>
      </c>
      <c r="B38" s="54" t="str">
        <f>'Copy paste to Here'!C42</f>
        <v>BNRZ413</v>
      </c>
      <c r="C38" s="54" t="s">
        <v>738</v>
      </c>
      <c r="D38" s="55">
        <f>Invoice!B42</f>
        <v>2</v>
      </c>
      <c r="E38" s="56">
        <f>'Shipping Invoice'!J42*$N$1</f>
        <v>5.74</v>
      </c>
      <c r="F38" s="56">
        <f t="shared" si="0"/>
        <v>11.48</v>
      </c>
      <c r="G38" s="57">
        <f t="shared" si="1"/>
        <v>124.61540000000001</v>
      </c>
      <c r="H38" s="60">
        <f t="shared" si="2"/>
        <v>249.23080000000002</v>
      </c>
    </row>
    <row r="39" spans="1:8" s="59" customFormat="1" ht="48">
      <c r="A39" s="53" t="str">
        <f>IF((LEN('Copy paste to Here'!G43))&gt;5,((CONCATENATE('Copy paste to Here'!G43," &amp; ",'Copy paste to Here'!D43,"  &amp;  ",'Copy paste to Here'!E43))),"Empty Cell")</f>
        <v>Surgical steel casting belly banana, 14g (1.6mm) with 8mm prong set cubic zirconia (CZ) stone with dangling star shape with round CZ stone in the middle (dangling part is made from silver plated brass) &amp; Length: 10mm  &amp;  Cz Color: Clear</v>
      </c>
      <c r="B39" s="54" t="str">
        <f>'Copy paste to Here'!C43</f>
        <v>BNRZ414</v>
      </c>
      <c r="C39" s="54" t="s">
        <v>740</v>
      </c>
      <c r="D39" s="55">
        <f>Invoice!B43</f>
        <v>3</v>
      </c>
      <c r="E39" s="56">
        <f>'Shipping Invoice'!J43*$N$1</f>
        <v>4.87</v>
      </c>
      <c r="F39" s="56">
        <f t="shared" si="0"/>
        <v>14.61</v>
      </c>
      <c r="G39" s="57">
        <f t="shared" si="1"/>
        <v>105.72770000000001</v>
      </c>
      <c r="H39" s="60">
        <f t="shared" si="2"/>
        <v>317.18310000000002</v>
      </c>
    </row>
    <row r="40" spans="1:8" s="59" customFormat="1" ht="48">
      <c r="A40" s="53" t="str">
        <f>IF((LEN('Copy paste to Here'!G44))&gt;5,((CONCATENATE('Copy paste to Here'!G44," &amp; ",'Copy paste to Here'!D44,"  &amp;  ",'Copy paste to Here'!E44))),"Empty Cell")</f>
        <v>Surgical steel casting belly banana, 14g (1.6mm) with 8mm prong set cubic zirconia (CZ) stone with dangling star shape with round CZ stone in the middle (dangling part is made from silver plated brass) &amp; Length: 10mm  &amp;  Cz Color: Rose</v>
      </c>
      <c r="B40" s="54" t="str">
        <f>'Copy paste to Here'!C44</f>
        <v>BNRZ414</v>
      </c>
      <c r="C40" s="54" t="s">
        <v>740</v>
      </c>
      <c r="D40" s="55">
        <f>Invoice!B44</f>
        <v>3</v>
      </c>
      <c r="E40" s="56">
        <f>'Shipping Invoice'!J44*$N$1</f>
        <v>4.87</v>
      </c>
      <c r="F40" s="56">
        <f t="shared" si="0"/>
        <v>14.61</v>
      </c>
      <c r="G40" s="57">
        <f t="shared" si="1"/>
        <v>105.72770000000001</v>
      </c>
      <c r="H40" s="60">
        <f t="shared" si="2"/>
        <v>317.18310000000002</v>
      </c>
    </row>
    <row r="41" spans="1:8" s="59" customFormat="1" ht="48">
      <c r="A41" s="53" t="str">
        <f>IF((LEN('Copy paste to Here'!G45))&gt;5,((CONCATENATE('Copy paste to Here'!G45," &amp; ",'Copy paste to Here'!D45,"  &amp;  ",'Copy paste to Here'!E45))),"Empty Cell")</f>
        <v>Surgical steel casting belly banana, 14g (1.6mm) with 8mm prong set cubic zirconia (CZ) stone with dangling star shape with round CZ stone in the middle (dangling part is made from silver plated brass) &amp; Length: 10mm  &amp;  Cz Color: Lavender</v>
      </c>
      <c r="B41" s="54" t="str">
        <f>'Copy paste to Here'!C45</f>
        <v>BNRZ414</v>
      </c>
      <c r="C41" s="54" t="s">
        <v>740</v>
      </c>
      <c r="D41" s="55">
        <f>Invoice!B45</f>
        <v>3</v>
      </c>
      <c r="E41" s="56">
        <f>'Shipping Invoice'!J45*$N$1</f>
        <v>4.87</v>
      </c>
      <c r="F41" s="56">
        <f t="shared" si="0"/>
        <v>14.61</v>
      </c>
      <c r="G41" s="57">
        <f t="shared" si="1"/>
        <v>105.72770000000001</v>
      </c>
      <c r="H41" s="60">
        <f t="shared" si="2"/>
        <v>317.18310000000002</v>
      </c>
    </row>
    <row r="42" spans="1:8" s="59" customFormat="1" ht="36">
      <c r="A42" s="53" t="str">
        <f>IF((LEN('Copy paste to Here'!G46))&gt;5,((CONCATENATE('Copy paste to Here'!G46," &amp; ",'Copy paste to Here'!D46,"  &amp;  ",'Copy paste to Here'!E46))),"Empty Cell")</f>
        <v xml:space="preserve">PVD plated surgical steel belly banana, 14g (1.6mm) with 5 &amp; 8mm bezel set jewel balls - length 3/8'' (10mm) &amp; Color: Gold Anodized w/ Clear crystal  &amp;  </v>
      </c>
      <c r="B42" s="54" t="str">
        <f>'Copy paste to Here'!C46</f>
        <v>BNT2CG</v>
      </c>
      <c r="C42" s="54" t="s">
        <v>742</v>
      </c>
      <c r="D42" s="55">
        <f>Invoice!B46</f>
        <v>10</v>
      </c>
      <c r="E42" s="56">
        <f>'Shipping Invoice'!J46*$N$1</f>
        <v>2.2000000000000002</v>
      </c>
      <c r="F42" s="56">
        <f t="shared" si="0"/>
        <v>22</v>
      </c>
      <c r="G42" s="57">
        <f t="shared" si="1"/>
        <v>47.762000000000008</v>
      </c>
      <c r="H42" s="60">
        <f t="shared" si="2"/>
        <v>477.62000000000006</v>
      </c>
    </row>
    <row r="43" spans="1:8" s="59" customFormat="1" ht="36">
      <c r="A43" s="53" t="str">
        <f>IF((LEN('Copy paste to Here'!G47))&gt;5,((CONCATENATE('Copy paste to Here'!G47," &amp; ",'Copy paste to Here'!D47,"  &amp;  ",'Copy paste to Here'!E47))),"Empty Cell")</f>
        <v xml:space="preserve">PVD plated surgical steel belly banana, 14g (1.6mm) with 5 &amp; 8mm bezel set jewel balls - length 3/8'' (10mm) &amp; Color: Gold Anodized w/ AB crystal  &amp;  </v>
      </c>
      <c r="B43" s="54" t="str">
        <f>'Copy paste to Here'!C47</f>
        <v>BNT2CG</v>
      </c>
      <c r="C43" s="54" t="s">
        <v>742</v>
      </c>
      <c r="D43" s="55">
        <f>Invoice!B47</f>
        <v>0</v>
      </c>
      <c r="E43" s="56">
        <f>'Shipping Invoice'!J47*$N$1</f>
        <v>2.2000000000000002</v>
      </c>
      <c r="F43" s="56">
        <f t="shared" si="0"/>
        <v>0</v>
      </c>
      <c r="G43" s="57">
        <f t="shared" si="1"/>
        <v>47.762000000000008</v>
      </c>
      <c r="H43" s="60">
        <f t="shared" si="2"/>
        <v>0</v>
      </c>
    </row>
    <row r="44" spans="1:8" s="59" customFormat="1" ht="24">
      <c r="A44" s="53" t="str">
        <f>IF((LEN('Copy paste to Here'!G48))&gt;5,((CONCATENATE('Copy paste to Here'!G48," &amp; ",'Copy paste to Here'!D48,"  &amp;  ",'Copy paste to Here'!E48))),"Empty Cell")</f>
        <v xml:space="preserve">One pair of ball shaped high polished surgical steel ear studs &amp; Size: 3mm  &amp;  </v>
      </c>
      <c r="B44" s="54" t="str">
        <f>'Copy paste to Here'!C48</f>
        <v>ERBAL</v>
      </c>
      <c r="C44" s="54" t="s">
        <v>893</v>
      </c>
      <c r="D44" s="55">
        <f>Invoice!B48</f>
        <v>10</v>
      </c>
      <c r="E44" s="56">
        <f>'Shipping Invoice'!J48*$N$1</f>
        <v>0.77</v>
      </c>
      <c r="F44" s="56">
        <f t="shared" si="0"/>
        <v>7.7</v>
      </c>
      <c r="G44" s="57">
        <f t="shared" si="1"/>
        <v>16.716699999999999</v>
      </c>
      <c r="H44" s="60">
        <f t="shared" si="2"/>
        <v>167.167</v>
      </c>
    </row>
    <row r="45" spans="1:8" s="59" customFormat="1" ht="24">
      <c r="A45" s="53" t="str">
        <f>IF((LEN('Copy paste to Here'!G49))&gt;5,((CONCATENATE('Copy paste to Here'!G49," &amp; ",'Copy paste to Here'!D49,"  &amp;  ",'Copy paste to Here'!E49))),"Empty Cell")</f>
        <v>One pair of ball shaped Pvd plated surgical steel ear studs &amp; Size: 3mm  &amp;  Color: Gold</v>
      </c>
      <c r="B45" s="54" t="str">
        <f>'Copy paste to Here'!C49</f>
        <v>ERBT</v>
      </c>
      <c r="C45" s="54" t="s">
        <v>894</v>
      </c>
      <c r="D45" s="55">
        <f>Invoice!B49</f>
        <v>10</v>
      </c>
      <c r="E45" s="56">
        <f>'Shipping Invoice'!J49*$N$1</f>
        <v>1.23</v>
      </c>
      <c r="F45" s="56">
        <f t="shared" si="0"/>
        <v>12.3</v>
      </c>
      <c r="G45" s="57">
        <f t="shared" si="1"/>
        <v>26.703300000000002</v>
      </c>
      <c r="H45" s="60">
        <f t="shared" si="2"/>
        <v>267.03300000000002</v>
      </c>
    </row>
    <row r="46" spans="1:8" s="59" customFormat="1" ht="24">
      <c r="A46" s="53" t="str">
        <f>IF((LEN('Copy paste to Here'!G50))&gt;5,((CONCATENATE('Copy paste to Here'!G50," &amp; ",'Copy paste to Here'!D50,"  &amp;  ",'Copy paste to Here'!E50))),"Empty Cell")</f>
        <v>One pair of ball shaped Pvd plated surgical steel ear studs &amp; Size: 4mm  &amp;  Color: Gold</v>
      </c>
      <c r="B46" s="54" t="str">
        <f>'Copy paste to Here'!C50</f>
        <v>ERBT</v>
      </c>
      <c r="C46" s="54" t="s">
        <v>895</v>
      </c>
      <c r="D46" s="55">
        <f>Invoice!B50</f>
        <v>10</v>
      </c>
      <c r="E46" s="56">
        <f>'Shipping Invoice'!J50*$N$1</f>
        <v>1.25</v>
      </c>
      <c r="F46" s="56">
        <f t="shared" si="0"/>
        <v>12.5</v>
      </c>
      <c r="G46" s="57">
        <f t="shared" si="1"/>
        <v>27.137500000000003</v>
      </c>
      <c r="H46" s="60">
        <f t="shared" si="2"/>
        <v>271.375</v>
      </c>
    </row>
    <row r="47" spans="1:8" s="59" customFormat="1" ht="24">
      <c r="A47" s="53" t="str">
        <f>IF((LEN('Copy paste to Here'!G51))&gt;5,((CONCATENATE('Copy paste to Here'!G51," &amp; ",'Copy paste to Here'!D51,"  &amp;  ",'Copy paste to Here'!E51))),"Empty Cell")</f>
        <v xml:space="preserve">One pair of ball shaped Rose Gold Pvd plated surgical steel ear studs &amp; Size: 3mm  &amp;  </v>
      </c>
      <c r="B47" s="54" t="str">
        <f>'Copy paste to Here'!C51</f>
        <v>ERBTT</v>
      </c>
      <c r="C47" s="54" t="s">
        <v>896</v>
      </c>
      <c r="D47" s="55">
        <f>Invoice!B51</f>
        <v>10</v>
      </c>
      <c r="E47" s="56">
        <f>'Shipping Invoice'!J51*$N$1</f>
        <v>1.23</v>
      </c>
      <c r="F47" s="56">
        <f t="shared" si="0"/>
        <v>12.3</v>
      </c>
      <c r="G47" s="57">
        <f t="shared" si="1"/>
        <v>26.703300000000002</v>
      </c>
      <c r="H47" s="60">
        <f t="shared" si="2"/>
        <v>267.03300000000002</v>
      </c>
    </row>
    <row r="48" spans="1:8" s="59" customFormat="1" ht="24">
      <c r="A48" s="53" t="str">
        <f>IF((LEN('Copy paste to Here'!G52))&gt;5,((CONCATENATE('Copy paste to Here'!G52," &amp; ",'Copy paste to Here'!D52,"  &amp;  ",'Copy paste to Here'!E52))),"Empty Cell")</f>
        <v xml:space="preserve">One pair of ball shaped Rose Gold Pvd plated surgical steel ear studs &amp; Size: 4mm  &amp;  </v>
      </c>
      <c r="B48" s="54" t="str">
        <f>'Copy paste to Here'!C52</f>
        <v>ERBTT</v>
      </c>
      <c r="C48" s="54" t="s">
        <v>897</v>
      </c>
      <c r="D48" s="55">
        <f>Invoice!B52</f>
        <v>10</v>
      </c>
      <c r="E48" s="56">
        <f>'Shipping Invoice'!J52*$N$1</f>
        <v>1.25</v>
      </c>
      <c r="F48" s="56">
        <f t="shared" si="0"/>
        <v>12.5</v>
      </c>
      <c r="G48" s="57">
        <f t="shared" si="1"/>
        <v>27.137500000000003</v>
      </c>
      <c r="H48" s="60">
        <f t="shared" si="2"/>
        <v>271.375</v>
      </c>
    </row>
    <row r="49" spans="1:8" s="59" customFormat="1" ht="24">
      <c r="A49" s="53" t="str">
        <f>IF((LEN('Copy paste to Here'!G53))&gt;5,((CONCATENATE('Copy paste to Here'!G53," &amp; ",'Copy paste to Here'!D53,"  &amp;  ",'Copy paste to Here'!E53))),"Empty Cell")</f>
        <v xml:space="preserve">One pair of stainless steel ear stud with 2mm to 10mm prong set clear round Cubic Zirconia stone &amp; Size: 5mm  &amp;  </v>
      </c>
      <c r="B49" s="54" t="str">
        <f>'Copy paste to Here'!C53</f>
        <v>ERZ</v>
      </c>
      <c r="C49" s="54" t="s">
        <v>898</v>
      </c>
      <c r="D49" s="55">
        <f>Invoice!B53</f>
        <v>10</v>
      </c>
      <c r="E49" s="56">
        <f>'Shipping Invoice'!J53*$N$1</f>
        <v>2.48</v>
      </c>
      <c r="F49" s="56">
        <f t="shared" si="0"/>
        <v>24.8</v>
      </c>
      <c r="G49" s="57">
        <f t="shared" si="1"/>
        <v>53.840800000000002</v>
      </c>
      <c r="H49" s="60">
        <f t="shared" si="2"/>
        <v>538.40800000000002</v>
      </c>
    </row>
    <row r="50" spans="1:8" s="59" customFormat="1" ht="24">
      <c r="A50" s="53" t="str">
        <f>IF((LEN('Copy paste to Here'!G54))&gt;5,((CONCATENATE('Copy paste to Here'!G54," &amp; ",'Copy paste to Here'!D54,"  &amp;  ",'Copy paste to Here'!E54))),"Empty Cell")</f>
        <v xml:space="preserve">One pair of stainless steel ear stud with 2mm to 10mm prong set clear round Cubic Zirconia stone &amp; Size: 6mm  &amp;  </v>
      </c>
      <c r="B50" s="54" t="str">
        <f>'Copy paste to Here'!C54</f>
        <v>ERZ</v>
      </c>
      <c r="C50" s="54" t="s">
        <v>899</v>
      </c>
      <c r="D50" s="55">
        <f>Invoice!B54</f>
        <v>10</v>
      </c>
      <c r="E50" s="56">
        <f>'Shipping Invoice'!J54*$N$1</f>
        <v>2.99</v>
      </c>
      <c r="F50" s="56">
        <f t="shared" si="0"/>
        <v>29.900000000000002</v>
      </c>
      <c r="G50" s="57">
        <f t="shared" si="1"/>
        <v>64.912900000000008</v>
      </c>
      <c r="H50" s="60">
        <f t="shared" si="2"/>
        <v>649.12900000000013</v>
      </c>
    </row>
    <row r="51" spans="1:8" s="59" customFormat="1" ht="24">
      <c r="A51" s="53" t="str">
        <f>IF((LEN('Copy paste to Here'!G55))&gt;5,((CONCATENATE('Copy paste to Here'!G55," &amp; ",'Copy paste to Here'!D55,"  &amp;  ",'Copy paste to Here'!E55))),"Empty Cell")</f>
        <v xml:space="preserve">Mirror polished surgical steel screw-fit flesh tunnel &amp; Gauge: 10mm  &amp;  </v>
      </c>
      <c r="B51" s="54" t="str">
        <f>'Copy paste to Here'!C55</f>
        <v>FPG</v>
      </c>
      <c r="C51" s="54" t="s">
        <v>900</v>
      </c>
      <c r="D51" s="55">
        <f>Invoice!B55</f>
        <v>1</v>
      </c>
      <c r="E51" s="56">
        <f>'Shipping Invoice'!J55*$N$1</f>
        <v>3.4</v>
      </c>
      <c r="F51" s="56">
        <f t="shared" si="0"/>
        <v>3.4</v>
      </c>
      <c r="G51" s="57">
        <f t="shared" si="1"/>
        <v>73.814000000000007</v>
      </c>
      <c r="H51" s="60">
        <f t="shared" si="2"/>
        <v>73.814000000000007</v>
      </c>
    </row>
    <row r="52" spans="1:8" s="59" customFormat="1" ht="24">
      <c r="A52" s="53" t="str">
        <f>IF((LEN('Copy paste to Here'!G56))&gt;5,((CONCATENATE('Copy paste to Here'!G56," &amp; ",'Copy paste to Here'!D56,"  &amp;  ",'Copy paste to Here'!E56))),"Empty Cell")</f>
        <v>PVD plated surgical steel screw-fit flesh tunnel &amp; Gauge: 5mm  &amp;  Color: Black</v>
      </c>
      <c r="B52" s="54" t="str">
        <f>'Copy paste to Here'!C56</f>
        <v>FTPG</v>
      </c>
      <c r="C52" s="54" t="s">
        <v>901</v>
      </c>
      <c r="D52" s="55">
        <f>Invoice!B56</f>
        <v>2</v>
      </c>
      <c r="E52" s="56">
        <f>'Shipping Invoice'!J56*$N$1</f>
        <v>4.68</v>
      </c>
      <c r="F52" s="56">
        <f t="shared" si="0"/>
        <v>9.36</v>
      </c>
      <c r="G52" s="57">
        <f t="shared" si="1"/>
        <v>101.6028</v>
      </c>
      <c r="H52" s="60">
        <f t="shared" si="2"/>
        <v>203.2056</v>
      </c>
    </row>
    <row r="53" spans="1:8" s="59" customFormat="1" ht="24">
      <c r="A53" s="53" t="str">
        <f>IF((LEN('Copy paste to Here'!G57))&gt;5,((CONCATENATE('Copy paste to Here'!G57," &amp; ",'Copy paste to Here'!D57,"  &amp;  ",'Copy paste to Here'!E57))),"Empty Cell")</f>
        <v>PVD plated surgical steel screw-fit flesh tunnel &amp; Gauge: 5mm  &amp;  Color: Rose-gold</v>
      </c>
      <c r="B53" s="54" t="str">
        <f>'Copy paste to Here'!C57</f>
        <v>FTPG</v>
      </c>
      <c r="C53" s="54" t="s">
        <v>901</v>
      </c>
      <c r="D53" s="55">
        <f>Invoice!B57</f>
        <v>2</v>
      </c>
      <c r="E53" s="56">
        <f>'Shipping Invoice'!J57*$N$1</f>
        <v>4.68</v>
      </c>
      <c r="F53" s="56">
        <f t="shared" si="0"/>
        <v>9.36</v>
      </c>
      <c r="G53" s="57">
        <f t="shared" si="1"/>
        <v>101.6028</v>
      </c>
      <c r="H53" s="60">
        <f t="shared" si="2"/>
        <v>203.2056</v>
      </c>
    </row>
    <row r="54" spans="1:8" s="59" customFormat="1" ht="24">
      <c r="A54" s="53" t="str">
        <f>IF((LEN('Copy paste to Here'!G58))&gt;5,((CONCATENATE('Copy paste to Here'!G58," &amp; ",'Copy paste to Here'!D58,"  &amp;  ",'Copy paste to Here'!E58))),"Empty Cell")</f>
        <v>PVD plated surgical steel screw-fit flesh tunnel &amp; Gauge: 6mm  &amp;  Color: Black</v>
      </c>
      <c r="B54" s="54" t="str">
        <f>'Copy paste to Here'!C58</f>
        <v>FTPG</v>
      </c>
      <c r="C54" s="54" t="s">
        <v>902</v>
      </c>
      <c r="D54" s="55">
        <f>Invoice!B58</f>
        <v>2</v>
      </c>
      <c r="E54" s="56">
        <f>'Shipping Invoice'!J58*$N$1</f>
        <v>4.9400000000000004</v>
      </c>
      <c r="F54" s="56">
        <f t="shared" si="0"/>
        <v>9.8800000000000008</v>
      </c>
      <c r="G54" s="57">
        <f t="shared" si="1"/>
        <v>107.24740000000001</v>
      </c>
      <c r="H54" s="60">
        <f t="shared" si="2"/>
        <v>214.49480000000003</v>
      </c>
    </row>
    <row r="55" spans="1:8" s="59" customFormat="1" ht="24">
      <c r="A55" s="53" t="str">
        <f>IF((LEN('Copy paste to Here'!G59))&gt;5,((CONCATENATE('Copy paste to Here'!G59," &amp; ",'Copy paste to Here'!D59,"  &amp;  ",'Copy paste to Here'!E59))),"Empty Cell")</f>
        <v>PVD plated surgical steel screw-fit flesh tunnel &amp; Gauge: 8mm  &amp;  Color: Black</v>
      </c>
      <c r="B55" s="54" t="str">
        <f>'Copy paste to Here'!C59</f>
        <v>FTPG</v>
      </c>
      <c r="C55" s="54" t="s">
        <v>903</v>
      </c>
      <c r="D55" s="55">
        <f>Invoice!B59</f>
        <v>1</v>
      </c>
      <c r="E55" s="56">
        <f>'Shipping Invoice'!J59*$N$1</f>
        <v>5.28</v>
      </c>
      <c r="F55" s="56">
        <f t="shared" si="0"/>
        <v>5.28</v>
      </c>
      <c r="G55" s="57">
        <f t="shared" si="1"/>
        <v>114.62880000000001</v>
      </c>
      <c r="H55" s="60">
        <f t="shared" si="2"/>
        <v>114.62880000000001</v>
      </c>
    </row>
    <row r="56" spans="1:8" s="59" customFormat="1" ht="25.5">
      <c r="A56" s="53" t="str">
        <f>IF((LEN('Copy paste to Here'!G60))&gt;5,((CONCATENATE('Copy paste to Here'!G60," &amp; ",'Copy paste to Here'!D60,"  &amp;  ",'Copy paste to Here'!E60))),"Empty Cell")</f>
        <v>PVD plated surgical steel screw-fit flesh tunnel &amp; Gauge: 14mm  &amp;  Color: Black</v>
      </c>
      <c r="B56" s="54" t="str">
        <f>'Copy paste to Here'!C60</f>
        <v>FTPG</v>
      </c>
      <c r="C56" s="54" t="s">
        <v>904</v>
      </c>
      <c r="D56" s="55">
        <f>Invoice!B60</f>
        <v>1</v>
      </c>
      <c r="E56" s="56">
        <f>'Shipping Invoice'!J60*$N$1</f>
        <v>6.56</v>
      </c>
      <c r="F56" s="56">
        <f t="shared" si="0"/>
        <v>6.56</v>
      </c>
      <c r="G56" s="57">
        <f t="shared" si="1"/>
        <v>142.41759999999999</v>
      </c>
      <c r="H56" s="60">
        <f t="shared" si="2"/>
        <v>142.41759999999999</v>
      </c>
    </row>
    <row r="57" spans="1:8" s="59" customFormat="1" ht="25.5">
      <c r="A57" s="53" t="str">
        <f>IF((LEN('Copy paste to Here'!G61))&gt;5,((CONCATENATE('Copy paste to Here'!G61," &amp; ",'Copy paste to Here'!D61,"  &amp;  ",'Copy paste to Here'!E61))),"Empty Cell")</f>
        <v>PVD plated surgical steel screw-fit flesh tunnel &amp; Gauge: 18mm  &amp;  Color: Black</v>
      </c>
      <c r="B57" s="54" t="str">
        <f>'Copy paste to Here'!C61</f>
        <v>FTPG</v>
      </c>
      <c r="C57" s="54" t="s">
        <v>905</v>
      </c>
      <c r="D57" s="55">
        <f>Invoice!B61</f>
        <v>2</v>
      </c>
      <c r="E57" s="56">
        <f>'Shipping Invoice'!J61*$N$1</f>
        <v>7.41</v>
      </c>
      <c r="F57" s="56">
        <f t="shared" si="0"/>
        <v>14.82</v>
      </c>
      <c r="G57" s="57">
        <f t="shared" si="1"/>
        <v>160.87110000000001</v>
      </c>
      <c r="H57" s="60">
        <f t="shared" si="2"/>
        <v>321.74220000000003</v>
      </c>
    </row>
    <row r="58" spans="1:8" s="59" customFormat="1" ht="36">
      <c r="A58" s="53" t="str">
        <f>IF((LEN('Copy paste to Here'!G62))&gt;5,((CONCATENATE('Copy paste to Here'!G62," &amp; ",'Copy paste to Here'!D62,"  &amp;  ",'Copy paste to Here'!E62))),"Empty Cell")</f>
        <v>High polished surgical steel hinged ball closure ring, 16g (1.2mm) with 3mm ball with bezel set crystal &amp; Length: 8mm  &amp;  Crystal Color: Clear</v>
      </c>
      <c r="B58" s="54" t="str">
        <f>'Copy paste to Here'!C62</f>
        <v>HBCRC16</v>
      </c>
      <c r="C58" s="54" t="s">
        <v>766</v>
      </c>
      <c r="D58" s="55">
        <f>Invoice!B62</f>
        <v>5</v>
      </c>
      <c r="E58" s="56">
        <f>'Shipping Invoice'!J62*$N$1</f>
        <v>4.08</v>
      </c>
      <c r="F58" s="56">
        <f t="shared" si="0"/>
        <v>20.399999999999999</v>
      </c>
      <c r="G58" s="57">
        <f t="shared" si="1"/>
        <v>88.576800000000006</v>
      </c>
      <c r="H58" s="60">
        <f t="shared" si="2"/>
        <v>442.88400000000001</v>
      </c>
    </row>
    <row r="59" spans="1:8" s="59" customFormat="1" ht="36">
      <c r="A59" s="53" t="str">
        <f>IF((LEN('Copy paste to Here'!G63))&gt;5,((CONCATENATE('Copy paste to Here'!G63," &amp; ",'Copy paste to Here'!D63,"  &amp;  ",'Copy paste to Here'!E63))),"Empty Cell")</f>
        <v>High polished surgical steel hinged ball closure ring, 16g (1.2mm) with 3mm ball with bezel set crystal &amp; Length: 10mm  &amp;  Crystal Color: Clear</v>
      </c>
      <c r="B59" s="54" t="str">
        <f>'Copy paste to Here'!C63</f>
        <v>HBCRC16</v>
      </c>
      <c r="C59" s="54" t="s">
        <v>766</v>
      </c>
      <c r="D59" s="55">
        <f>Invoice!B63</f>
        <v>5</v>
      </c>
      <c r="E59" s="56">
        <f>'Shipping Invoice'!J63*$N$1</f>
        <v>4.08</v>
      </c>
      <c r="F59" s="56">
        <f t="shared" si="0"/>
        <v>20.399999999999999</v>
      </c>
      <c r="G59" s="57">
        <f t="shared" si="1"/>
        <v>88.576800000000006</v>
      </c>
      <c r="H59" s="60">
        <f t="shared" si="2"/>
        <v>442.88400000000001</v>
      </c>
    </row>
    <row r="60" spans="1:8" s="59" customFormat="1" ht="36">
      <c r="A60" s="53" t="str">
        <f>IF((LEN('Copy paste to Here'!G64))&gt;5,((CONCATENATE('Copy paste to Here'!G64," &amp; ",'Copy paste to Here'!D64,"  &amp;  ",'Copy paste to Here'!E64))),"Empty Cell")</f>
        <v>Anodized 316L steel hinged ball closure ring, 16g (1.2mm) with 3mm ball with bezel set crystal &amp; Length: 8mm  &amp;  Color: Gold Anodized w/ Clear crystal</v>
      </c>
      <c r="B60" s="54" t="str">
        <f>'Copy paste to Here'!C64</f>
        <v>HBCRCT16</v>
      </c>
      <c r="C60" s="54" t="s">
        <v>768</v>
      </c>
      <c r="D60" s="55">
        <f>Invoice!B64</f>
        <v>5</v>
      </c>
      <c r="E60" s="56">
        <f>'Shipping Invoice'!J64*$N$1</f>
        <v>4.8499999999999996</v>
      </c>
      <c r="F60" s="56">
        <f t="shared" si="0"/>
        <v>24.25</v>
      </c>
      <c r="G60" s="57">
        <f t="shared" si="1"/>
        <v>105.29349999999999</v>
      </c>
      <c r="H60" s="60">
        <f t="shared" si="2"/>
        <v>526.46749999999997</v>
      </c>
    </row>
    <row r="61" spans="1:8" s="59" customFormat="1" ht="36">
      <c r="A61" s="53" t="str">
        <f>IF((LEN('Copy paste to Here'!G65))&gt;5,((CONCATENATE('Copy paste to Here'!G65," &amp; ",'Copy paste to Here'!D65,"  &amp;  ",'Copy paste to Here'!E65))),"Empty Cell")</f>
        <v>Anodized 316L steel hinged ball closure ring, 16g (1.2mm) with 3mm ball with bezel set crystal &amp; Length: 10mm  &amp;  Color: Gold Anodized w/ Clear crystal</v>
      </c>
      <c r="B61" s="54" t="str">
        <f>'Copy paste to Here'!C65</f>
        <v>HBCRCT16</v>
      </c>
      <c r="C61" s="54" t="s">
        <v>768</v>
      </c>
      <c r="D61" s="55">
        <f>Invoice!B65</f>
        <v>5</v>
      </c>
      <c r="E61" s="56">
        <f>'Shipping Invoice'!J65*$N$1</f>
        <v>4.8499999999999996</v>
      </c>
      <c r="F61" s="56">
        <f t="shared" si="0"/>
        <v>24.25</v>
      </c>
      <c r="G61" s="57">
        <f t="shared" si="1"/>
        <v>105.29349999999999</v>
      </c>
      <c r="H61" s="60">
        <f t="shared" si="2"/>
        <v>526.46749999999997</v>
      </c>
    </row>
    <row r="62" spans="1:8" s="59" customFormat="1" ht="36">
      <c r="A62" s="53" t="str">
        <f>IF((LEN('Copy paste to Here'!G66))&gt;5,((CONCATENATE('Copy paste to Here'!G66," &amp; ",'Copy paste to Here'!D66,"  &amp;  ",'Copy paste to Here'!E66))),"Empty Cell")</f>
        <v xml:space="preserve">Flat dome shaped surgical steel dermal anchor top part for internally threaded, 16g (1.2mm) dermal anchor base plate with a height of 2mm - 2.5mm &amp; Size: 4mm  &amp;  </v>
      </c>
      <c r="B62" s="54" t="str">
        <f>'Copy paste to Here'!C66</f>
        <v>IAG</v>
      </c>
      <c r="C62" s="54" t="s">
        <v>906</v>
      </c>
      <c r="D62" s="55">
        <f>Invoice!B66</f>
        <v>5</v>
      </c>
      <c r="E62" s="56">
        <f>'Shipping Invoice'!J66*$N$1</f>
        <v>0.57999999999999996</v>
      </c>
      <c r="F62" s="56">
        <f t="shared" si="0"/>
        <v>2.9</v>
      </c>
      <c r="G62" s="57">
        <f t="shared" si="1"/>
        <v>12.591799999999999</v>
      </c>
      <c r="H62" s="60">
        <f t="shared" si="2"/>
        <v>62.958999999999996</v>
      </c>
    </row>
    <row r="63" spans="1:8" s="59" customFormat="1" ht="36">
      <c r="A63" s="53" t="str">
        <f>IF((LEN('Copy paste to Here'!G67))&gt;5,((CONCATENATE('Copy paste to Here'!G67," &amp; ",'Copy paste to Here'!D67,"  &amp;  ",'Copy paste to Here'!E67))),"Empty Cell")</f>
        <v xml:space="preserve">316L steel 3mm dermal anchor top part with bezel set flat crystal for 1.6mm (14g) posts with 1.2mm internal threading &amp; Crystal Color: Aquamarine  &amp;  </v>
      </c>
      <c r="B63" s="54" t="str">
        <f>'Copy paste to Here'!C67</f>
        <v>IJF3</v>
      </c>
      <c r="C63" s="54" t="s">
        <v>772</v>
      </c>
      <c r="D63" s="55">
        <f>Invoice!B67</f>
        <v>6</v>
      </c>
      <c r="E63" s="56">
        <f>'Shipping Invoice'!J67*$N$1</f>
        <v>0.84</v>
      </c>
      <c r="F63" s="56">
        <f t="shared" si="0"/>
        <v>5.04</v>
      </c>
      <c r="G63" s="57">
        <f t="shared" si="1"/>
        <v>18.2364</v>
      </c>
      <c r="H63" s="60">
        <f t="shared" si="2"/>
        <v>109.41839999999999</v>
      </c>
    </row>
    <row r="64" spans="1:8" s="59" customFormat="1" ht="36">
      <c r="A64" s="53" t="str">
        <f>IF((LEN('Copy paste to Here'!G68))&gt;5,((CONCATENATE('Copy paste to Here'!G68," &amp; ",'Copy paste to Here'!D68,"  &amp;  ",'Copy paste to Here'!E68))),"Empty Cell")</f>
        <v xml:space="preserve">316L steel 4mm dermal anchor top part with bezel set flat crystal for 1.6mm (14g) posts with 1.2mm internal threading &amp; Crystal Color: Clear  &amp;  </v>
      </c>
      <c r="B64" s="54" t="str">
        <f>'Copy paste to Here'!C68</f>
        <v>IJF4</v>
      </c>
      <c r="C64" s="54" t="s">
        <v>774</v>
      </c>
      <c r="D64" s="55">
        <f>Invoice!B68</f>
        <v>10</v>
      </c>
      <c r="E64" s="56">
        <f>'Shipping Invoice'!J68*$N$1</f>
        <v>0.92</v>
      </c>
      <c r="F64" s="56">
        <f t="shared" si="0"/>
        <v>9.2000000000000011</v>
      </c>
      <c r="G64" s="57">
        <f t="shared" si="1"/>
        <v>19.973200000000002</v>
      </c>
      <c r="H64" s="60">
        <f t="shared" si="2"/>
        <v>199.73200000000003</v>
      </c>
    </row>
    <row r="65" spans="1:8" s="59" customFormat="1" ht="24">
      <c r="A65" s="53" t="str">
        <f>IF((LEN('Copy paste to Here'!G69))&gt;5,((CONCATENATE('Copy paste to Here'!G69," &amp; ",'Copy paste to Here'!D69,"  &amp;  ",'Copy paste to Here'!E69))),"Empty Cell")</f>
        <v xml:space="preserve">Surgical steel labret, 16g (1.2mm) with a 3mm ball &amp; Length: 7mm  &amp;  </v>
      </c>
      <c r="B65" s="54" t="str">
        <f>'Copy paste to Here'!C69</f>
        <v>LBB3</v>
      </c>
      <c r="C65" s="54" t="s">
        <v>662</v>
      </c>
      <c r="D65" s="55">
        <f>Invoice!B69</f>
        <v>20</v>
      </c>
      <c r="E65" s="56">
        <f>'Shipping Invoice'!J69*$N$1</f>
        <v>0.28999999999999998</v>
      </c>
      <c r="F65" s="56">
        <f t="shared" si="0"/>
        <v>5.8</v>
      </c>
      <c r="G65" s="57">
        <f t="shared" si="1"/>
        <v>6.2958999999999996</v>
      </c>
      <c r="H65" s="60">
        <f t="shared" si="2"/>
        <v>125.91799999999999</v>
      </c>
    </row>
    <row r="66" spans="1:8" s="59" customFormat="1" ht="24">
      <c r="A66" s="53" t="str">
        <f>IF((LEN('Copy paste to Here'!G70))&gt;5,((CONCATENATE('Copy paste to Here'!G70," &amp; ",'Copy paste to Here'!D70,"  &amp;  ",'Copy paste to Here'!E70))),"Empty Cell")</f>
        <v xml:space="preserve">Surgical steel labret, 16g (1.2mm) with a 3mm ball &amp; Length: 8mm  &amp;  </v>
      </c>
      <c r="B66" s="54" t="str">
        <f>'Copy paste to Here'!C70</f>
        <v>LBB3</v>
      </c>
      <c r="C66" s="54" t="s">
        <v>662</v>
      </c>
      <c r="D66" s="55">
        <f>Invoice!B70</f>
        <v>50</v>
      </c>
      <c r="E66" s="56">
        <f>'Shipping Invoice'!J70*$N$1</f>
        <v>0.28999999999999998</v>
      </c>
      <c r="F66" s="56">
        <f t="shared" si="0"/>
        <v>14.499999999999998</v>
      </c>
      <c r="G66" s="57">
        <f t="shared" si="1"/>
        <v>6.2958999999999996</v>
      </c>
      <c r="H66" s="60">
        <f t="shared" si="2"/>
        <v>314.79499999999996</v>
      </c>
    </row>
    <row r="67" spans="1:8" s="59" customFormat="1" ht="24">
      <c r="A67" s="53" t="str">
        <f>IF((LEN('Copy paste to Here'!G71))&gt;5,((CONCATENATE('Copy paste to Here'!G71," &amp; ",'Copy paste to Here'!D71,"  &amp;  ",'Copy paste to Here'!E71))),"Empty Cell")</f>
        <v xml:space="preserve">Surgical steel labret, 16g (1.2mm) with a 3mm ball &amp; Length: 10mm  &amp;  </v>
      </c>
      <c r="B67" s="54" t="str">
        <f>'Copy paste to Here'!C71</f>
        <v>LBB3</v>
      </c>
      <c r="C67" s="54" t="s">
        <v>662</v>
      </c>
      <c r="D67" s="55">
        <f>Invoice!B71</f>
        <v>50</v>
      </c>
      <c r="E67" s="56">
        <f>'Shipping Invoice'!J71*$N$1</f>
        <v>0.28999999999999998</v>
      </c>
      <c r="F67" s="56">
        <f t="shared" si="0"/>
        <v>14.499999999999998</v>
      </c>
      <c r="G67" s="57">
        <f t="shared" si="1"/>
        <v>6.2958999999999996</v>
      </c>
      <c r="H67" s="60">
        <f t="shared" si="2"/>
        <v>314.79499999999996</v>
      </c>
    </row>
    <row r="68" spans="1:8" s="59" customFormat="1" ht="24">
      <c r="A68" s="53" t="str">
        <f>IF((LEN('Copy paste to Here'!G72))&gt;5,((CONCATENATE('Copy paste to Here'!G72," &amp; ",'Copy paste to Here'!D72,"  &amp;  ",'Copy paste to Here'!E72))),"Empty Cell")</f>
        <v xml:space="preserve">Surgical steel labret, 16g (1.2mm) with a 3mm ball &amp; Length: 12mm  &amp;  </v>
      </c>
      <c r="B68" s="54" t="str">
        <f>'Copy paste to Here'!C72</f>
        <v>LBB3</v>
      </c>
      <c r="C68" s="54" t="s">
        <v>662</v>
      </c>
      <c r="D68" s="55">
        <f>Invoice!B72</f>
        <v>50</v>
      </c>
      <c r="E68" s="56">
        <f>'Shipping Invoice'!J72*$N$1</f>
        <v>0.28999999999999998</v>
      </c>
      <c r="F68" s="56">
        <f t="shared" si="0"/>
        <v>14.499999999999998</v>
      </c>
      <c r="G68" s="57">
        <f t="shared" si="1"/>
        <v>6.2958999999999996</v>
      </c>
      <c r="H68" s="60">
        <f t="shared" si="2"/>
        <v>314.79499999999996</v>
      </c>
    </row>
    <row r="69" spans="1:8" s="59" customFormat="1" ht="24">
      <c r="A69" s="53" t="str">
        <f>IF((LEN('Copy paste to Here'!G73))&gt;5,((CONCATENATE('Copy paste to Here'!G73," &amp; ",'Copy paste to Here'!D73,"  &amp;  ",'Copy paste to Here'!E73))),"Empty Cell")</f>
        <v xml:space="preserve">Surgical steel labret, 16g (1.2mm) with a 3mm ball &amp; Length: 14mm  &amp;  </v>
      </c>
      <c r="B69" s="54" t="str">
        <f>'Copy paste to Here'!C73</f>
        <v>LBB3</v>
      </c>
      <c r="C69" s="54" t="s">
        <v>662</v>
      </c>
      <c r="D69" s="55">
        <f>Invoice!B73</f>
        <v>100</v>
      </c>
      <c r="E69" s="56">
        <f>'Shipping Invoice'!J73*$N$1</f>
        <v>0.28999999999999998</v>
      </c>
      <c r="F69" s="56">
        <f t="shared" si="0"/>
        <v>28.999999999999996</v>
      </c>
      <c r="G69" s="57">
        <f t="shared" si="1"/>
        <v>6.2958999999999996</v>
      </c>
      <c r="H69" s="60">
        <f t="shared" si="2"/>
        <v>629.58999999999992</v>
      </c>
    </row>
    <row r="70" spans="1:8" s="59" customFormat="1" ht="24">
      <c r="A70" s="53" t="str">
        <f>IF((LEN('Copy paste to Here'!G74))&gt;5,((CONCATENATE('Copy paste to Here'!G74," &amp; ",'Copy paste to Here'!D74,"  &amp;  ",'Copy paste to Here'!E74))),"Empty Cell")</f>
        <v xml:space="preserve">Surgical steel labret, 14g (1.6mm) with a 4mm ball &amp; Length: 8mm  &amp;  </v>
      </c>
      <c r="B70" s="54" t="str">
        <f>'Copy paste to Here'!C74</f>
        <v>LBB4</v>
      </c>
      <c r="C70" s="54" t="s">
        <v>776</v>
      </c>
      <c r="D70" s="55">
        <f>Invoice!B74</f>
        <v>10</v>
      </c>
      <c r="E70" s="56">
        <f>'Shipping Invoice'!J74*$N$1</f>
        <v>0.27</v>
      </c>
      <c r="F70" s="56">
        <f t="shared" si="0"/>
        <v>2.7</v>
      </c>
      <c r="G70" s="57">
        <f t="shared" si="1"/>
        <v>5.8617000000000008</v>
      </c>
      <c r="H70" s="60">
        <f t="shared" si="2"/>
        <v>58.617000000000004</v>
      </c>
    </row>
    <row r="71" spans="1:8" s="59" customFormat="1" ht="24">
      <c r="A71" s="53" t="str">
        <f>IF((LEN('Copy paste to Here'!G75))&gt;5,((CONCATENATE('Copy paste to Here'!G75," &amp; ",'Copy paste to Here'!D75,"  &amp;  ",'Copy paste to Here'!E75))),"Empty Cell")</f>
        <v xml:space="preserve">Surgical steel labret, 14g (1.6mm) with a 4mm ball &amp; Length: 10mm  &amp;  </v>
      </c>
      <c r="B71" s="54" t="str">
        <f>'Copy paste to Here'!C75</f>
        <v>LBB4</v>
      </c>
      <c r="C71" s="54" t="s">
        <v>776</v>
      </c>
      <c r="D71" s="55">
        <f>Invoice!B75</f>
        <v>10</v>
      </c>
      <c r="E71" s="56">
        <f>'Shipping Invoice'!J75*$N$1</f>
        <v>0.27</v>
      </c>
      <c r="F71" s="56">
        <f t="shared" si="0"/>
        <v>2.7</v>
      </c>
      <c r="G71" s="57">
        <f t="shared" si="1"/>
        <v>5.8617000000000008</v>
      </c>
      <c r="H71" s="60">
        <f t="shared" si="2"/>
        <v>58.617000000000004</v>
      </c>
    </row>
    <row r="72" spans="1:8" s="59" customFormat="1" ht="24">
      <c r="A72" s="53" t="str">
        <f>IF((LEN('Copy paste to Here'!G76))&gt;5,((CONCATENATE('Copy paste to Here'!G76," &amp; ",'Copy paste to Here'!D76,"  &amp;  ",'Copy paste to Here'!E76))),"Empty Cell")</f>
        <v xml:space="preserve">Surgical steel labret, 14g (1.6mm) with a 4mm ball &amp; Length: 12mm  &amp;  </v>
      </c>
      <c r="B72" s="54" t="str">
        <f>'Copy paste to Here'!C76</f>
        <v>LBB4</v>
      </c>
      <c r="C72" s="54" t="s">
        <v>776</v>
      </c>
      <c r="D72" s="55">
        <f>Invoice!B76</f>
        <v>10</v>
      </c>
      <c r="E72" s="56">
        <f>'Shipping Invoice'!J76*$N$1</f>
        <v>0.27</v>
      </c>
      <c r="F72" s="56">
        <f t="shared" si="0"/>
        <v>2.7</v>
      </c>
      <c r="G72" s="57">
        <f t="shared" si="1"/>
        <v>5.8617000000000008</v>
      </c>
      <c r="H72" s="60">
        <f t="shared" si="2"/>
        <v>58.617000000000004</v>
      </c>
    </row>
    <row r="73" spans="1:8" s="59" customFormat="1" ht="24">
      <c r="A73" s="53" t="str">
        <f>IF((LEN('Copy paste to Here'!G77))&gt;5,((CONCATENATE('Copy paste to Here'!G77," &amp; ",'Copy paste to Here'!D77,"  &amp;  ",'Copy paste to Here'!E77))),"Empty Cell")</f>
        <v>Premium PVD plated surgical steel labret, 16g (1.2mm) with a 3mm ball &amp; Length: 6mm  &amp;  Color: Gold</v>
      </c>
      <c r="B73" s="54" t="str">
        <f>'Copy paste to Here'!C77</f>
        <v>LBTB3</v>
      </c>
      <c r="C73" s="54" t="s">
        <v>778</v>
      </c>
      <c r="D73" s="55">
        <f>Invoice!B77</f>
        <v>5</v>
      </c>
      <c r="E73" s="56">
        <f>'Shipping Invoice'!J77*$N$1</f>
        <v>1.01</v>
      </c>
      <c r="F73" s="56">
        <f t="shared" si="0"/>
        <v>5.05</v>
      </c>
      <c r="G73" s="57">
        <f t="shared" si="1"/>
        <v>21.927099999999999</v>
      </c>
      <c r="H73" s="60">
        <f t="shared" si="2"/>
        <v>109.63549999999999</v>
      </c>
    </row>
    <row r="74" spans="1:8" s="59" customFormat="1" ht="24">
      <c r="A74" s="53" t="str">
        <f>IF((LEN('Copy paste to Here'!G78))&gt;5,((CONCATENATE('Copy paste to Here'!G78," &amp; ",'Copy paste to Here'!D78,"  &amp;  ",'Copy paste to Here'!E78))),"Empty Cell")</f>
        <v>Premium PVD plated surgical steel labret, 16g (1.2mm) with a 3mm ball &amp; Length: 10mm  &amp;  Color: Black</v>
      </c>
      <c r="B74" s="54" t="str">
        <f>'Copy paste to Here'!C78</f>
        <v>LBTB3</v>
      </c>
      <c r="C74" s="54" t="s">
        <v>778</v>
      </c>
      <c r="D74" s="55">
        <f>Invoice!B78</f>
        <v>10</v>
      </c>
      <c r="E74" s="56">
        <f>'Shipping Invoice'!J78*$N$1</f>
        <v>1.01</v>
      </c>
      <c r="F74" s="56">
        <f t="shared" si="0"/>
        <v>10.1</v>
      </c>
      <c r="G74" s="57">
        <f t="shared" si="1"/>
        <v>21.927099999999999</v>
      </c>
      <c r="H74" s="60">
        <f t="shared" si="2"/>
        <v>219.27099999999999</v>
      </c>
    </row>
    <row r="75" spans="1:8" s="59" customFormat="1" ht="24">
      <c r="A75" s="53" t="str">
        <f>IF((LEN('Copy paste to Here'!G79))&gt;5,((CONCATENATE('Copy paste to Here'!G79," &amp; ",'Copy paste to Here'!D79,"  &amp;  ",'Copy paste to Here'!E79))),"Empty Cell")</f>
        <v>Premium PVD plated surgical steel labret, 16g (1.2mm) with a 3mm ball &amp; Length: 10mm  &amp;  Color: Gold</v>
      </c>
      <c r="B75" s="54" t="str">
        <f>'Copy paste to Here'!C79</f>
        <v>LBTB3</v>
      </c>
      <c r="C75" s="54" t="s">
        <v>778</v>
      </c>
      <c r="D75" s="55">
        <f>Invoice!B79</f>
        <v>10</v>
      </c>
      <c r="E75" s="56">
        <f>'Shipping Invoice'!J79*$N$1</f>
        <v>1.01</v>
      </c>
      <c r="F75" s="56">
        <f t="shared" si="0"/>
        <v>10.1</v>
      </c>
      <c r="G75" s="57">
        <f t="shared" si="1"/>
        <v>21.927099999999999</v>
      </c>
      <c r="H75" s="60">
        <f t="shared" si="2"/>
        <v>219.27099999999999</v>
      </c>
    </row>
    <row r="76" spans="1:8" s="59" customFormat="1" ht="48">
      <c r="A76" s="53" t="str">
        <f>IF((LEN('Copy paste to Here'!G80))&gt;5,((CONCATENATE('Copy paste to Here'!G80," &amp; ",'Copy paste to Here'!D80,"  &amp;  ",'Copy paste to Here'!E80))),"Empty Cell")</f>
        <v>316L steel double jewel belly banana, 14g (1.6mm) with a dangling dream catcher with a small color painted ball in the center and a single dangling feather (dangling is made from silver plated brass) &amp; Length: 10mm  &amp;  Color: # 1 in picture</v>
      </c>
      <c r="B76" s="54" t="str">
        <f>'Copy paste to Here'!C80</f>
        <v>MCD524</v>
      </c>
      <c r="C76" s="54" t="s">
        <v>780</v>
      </c>
      <c r="D76" s="55">
        <f>Invoice!B80</f>
        <v>2</v>
      </c>
      <c r="E76" s="56">
        <f>'Shipping Invoice'!J80*$N$1</f>
        <v>3.84</v>
      </c>
      <c r="F76" s="56">
        <f t="shared" si="0"/>
        <v>7.68</v>
      </c>
      <c r="G76" s="57">
        <f t="shared" si="1"/>
        <v>83.366399999999999</v>
      </c>
      <c r="H76" s="60">
        <f t="shared" si="2"/>
        <v>166.7328</v>
      </c>
    </row>
    <row r="77" spans="1:8" s="59" customFormat="1" ht="36">
      <c r="A77" s="53" t="str">
        <f>IF((LEN('Copy paste to Here'!G81))&gt;5,((CONCATENATE('Copy paste to Here'!G81," &amp; ",'Copy paste to Here'!D81,"  &amp;  ",'Copy paste to Here'!E81))),"Empty Cell")</f>
        <v>Surgical steel belly banana, 14g (1.6mm) with a 7mm round prong set CZ stone and a dangling CZ flower design &amp; Length: 10mm  &amp;  Crystal Color: Rose</v>
      </c>
      <c r="B77" s="54" t="str">
        <f>'Copy paste to Here'!C81</f>
        <v>MCDZ293</v>
      </c>
      <c r="C77" s="54" t="s">
        <v>782</v>
      </c>
      <c r="D77" s="55">
        <f>Invoice!B81</f>
        <v>3</v>
      </c>
      <c r="E77" s="56">
        <f>'Shipping Invoice'!J81*$N$1</f>
        <v>3.81</v>
      </c>
      <c r="F77" s="56">
        <f t="shared" si="0"/>
        <v>11.43</v>
      </c>
      <c r="G77" s="57">
        <f t="shared" si="1"/>
        <v>82.715100000000007</v>
      </c>
      <c r="H77" s="60">
        <f t="shared" si="2"/>
        <v>248.14530000000002</v>
      </c>
    </row>
    <row r="78" spans="1:8" s="59" customFormat="1" ht="36">
      <c r="A78" s="53" t="str">
        <f>IF((LEN('Copy paste to Here'!G82))&gt;5,((CONCATENATE('Copy paste to Here'!G82," &amp; ",'Copy paste to Here'!D82,"  &amp;  ",'Copy paste to Here'!E82))),"Empty Cell")</f>
        <v>Surgical steel belly banana, 14g (1.6mm) with a 7mm round prong set CZ stone and a dangling CZ flower design &amp; Length: 10mm  &amp;  Crystal Color: Lavender</v>
      </c>
      <c r="B78" s="54" t="str">
        <f>'Copy paste to Here'!C82</f>
        <v>MCDZ293</v>
      </c>
      <c r="C78" s="54" t="s">
        <v>782</v>
      </c>
      <c r="D78" s="55">
        <f>Invoice!B82</f>
        <v>3</v>
      </c>
      <c r="E78" s="56">
        <f>'Shipping Invoice'!J82*$N$1</f>
        <v>3.81</v>
      </c>
      <c r="F78" s="56">
        <f t="shared" si="0"/>
        <v>11.43</v>
      </c>
      <c r="G78" s="57">
        <f t="shared" si="1"/>
        <v>82.715100000000007</v>
      </c>
      <c r="H78" s="60">
        <f t="shared" si="2"/>
        <v>248.14530000000002</v>
      </c>
    </row>
    <row r="79" spans="1:8" s="59" customFormat="1" ht="48">
      <c r="A79" s="53" t="str">
        <f>IF((LEN('Copy paste to Here'!G83))&gt;5,((CONCATENATE('Copy paste to Here'!G83," &amp; ",'Copy paste to Here'!D83,"  &amp;  ",'Copy paste to Here'!E83))),"Empty Cell")</f>
        <v>Gold plated 316L steel belly banana, 14g (1.6mm) with a 8mm prong set cubic zirconia stone and a dangling gold plated heart with a single crystal - length 3/8'' (10mm) &amp; Length: 10mm  &amp;  Cz Color: Clear</v>
      </c>
      <c r="B79" s="54" t="str">
        <f>'Copy paste to Here'!C83</f>
        <v>MCDZ333</v>
      </c>
      <c r="C79" s="54" t="s">
        <v>785</v>
      </c>
      <c r="D79" s="55">
        <f>Invoice!B83</f>
        <v>2</v>
      </c>
      <c r="E79" s="56">
        <f>'Shipping Invoice'!J83*$N$1</f>
        <v>2.82</v>
      </c>
      <c r="F79" s="56">
        <f t="shared" si="0"/>
        <v>5.64</v>
      </c>
      <c r="G79" s="57">
        <f t="shared" si="1"/>
        <v>61.222200000000001</v>
      </c>
      <c r="H79" s="60">
        <f t="shared" si="2"/>
        <v>122.4444</v>
      </c>
    </row>
    <row r="80" spans="1:8" s="59" customFormat="1" ht="48">
      <c r="A80" s="53" t="str">
        <f>IF((LEN('Copy paste to Here'!G84))&gt;5,((CONCATENATE('Copy paste to Here'!G84," &amp; ",'Copy paste to Here'!D84,"  &amp;  ",'Copy paste to Here'!E84))),"Empty Cell")</f>
        <v>Gold plated 316L steel belly banana, 14g (1.6mm) with a 8mm prong set cubic zirconia stone and a dangling gold plated heart with a single crystal - length 3/8'' (10mm) &amp; Length: 10mm  &amp;  Cz Color: Rose</v>
      </c>
      <c r="B80" s="54" t="str">
        <f>'Copy paste to Here'!C84</f>
        <v>MCDZ333</v>
      </c>
      <c r="C80" s="54" t="s">
        <v>785</v>
      </c>
      <c r="D80" s="55">
        <f>Invoice!B84</f>
        <v>2</v>
      </c>
      <c r="E80" s="56">
        <f>'Shipping Invoice'!J84*$N$1</f>
        <v>2.82</v>
      </c>
      <c r="F80" s="56">
        <f t="shared" si="0"/>
        <v>5.64</v>
      </c>
      <c r="G80" s="57">
        <f t="shared" si="1"/>
        <v>61.222200000000001</v>
      </c>
      <c r="H80" s="60">
        <f t="shared" si="2"/>
        <v>122.4444</v>
      </c>
    </row>
    <row r="81" spans="1:8" s="59" customFormat="1" ht="48">
      <c r="A81" s="53" t="str">
        <f>IF((LEN('Copy paste to Here'!G85))&gt;5,((CONCATENATE('Copy paste to Here'!G85," &amp; ",'Copy paste to Here'!D85,"  &amp;  ",'Copy paste to Here'!E85))),"Empty Cell")</f>
        <v>Gold plated 316L steel belly banana, 14g (1.6mm) with a 8mm prong set cubic zirconia stone and a dangling gold plated heart with a single crystal - length 3/8'' (10mm) &amp; Length: 10mm  &amp;  Cz Color: Lavender</v>
      </c>
      <c r="B81" s="54" t="str">
        <f>'Copy paste to Here'!C85</f>
        <v>MCDZ333</v>
      </c>
      <c r="C81" s="54" t="s">
        <v>785</v>
      </c>
      <c r="D81" s="55">
        <f>Invoice!B85</f>
        <v>2</v>
      </c>
      <c r="E81" s="56">
        <f>'Shipping Invoice'!J85*$N$1</f>
        <v>2.82</v>
      </c>
      <c r="F81" s="56">
        <f t="shared" si="0"/>
        <v>5.64</v>
      </c>
      <c r="G81" s="57">
        <f t="shared" si="1"/>
        <v>61.222200000000001</v>
      </c>
      <c r="H81" s="60">
        <f t="shared" si="2"/>
        <v>122.4444</v>
      </c>
    </row>
    <row r="82" spans="1:8" s="59" customFormat="1" ht="48">
      <c r="A82" s="53" t="str">
        <f>IF((LEN('Copy paste to Here'!G86))&gt;5,((CONCATENATE('Copy paste to Here'!G86," &amp; ",'Copy paste to Here'!D86,"  &amp;  ",'Copy paste to Here'!E86))),"Empty Cell")</f>
        <v>Gold anodized 316L steel belly banana, 14g (1.6mm) with a 7mm round prong set CZ stone and a dangling flower with CZ stones (dangling is made from gold plated brass) &amp; Length: 10mm  &amp;  Cz Color: Rose</v>
      </c>
      <c r="B82" s="54" t="str">
        <f>'Copy paste to Here'!C86</f>
        <v>MDGZ411</v>
      </c>
      <c r="C82" s="54" t="s">
        <v>786</v>
      </c>
      <c r="D82" s="55">
        <f>Invoice!B86</f>
        <v>2</v>
      </c>
      <c r="E82" s="56">
        <f>'Shipping Invoice'!J86*$N$1</f>
        <v>6.01</v>
      </c>
      <c r="F82" s="56">
        <f t="shared" si="0"/>
        <v>12.02</v>
      </c>
      <c r="G82" s="57">
        <f t="shared" si="1"/>
        <v>130.47710000000001</v>
      </c>
      <c r="H82" s="60">
        <f t="shared" si="2"/>
        <v>260.95420000000001</v>
      </c>
    </row>
    <row r="83" spans="1:8" s="59" customFormat="1" ht="48">
      <c r="A83" s="53" t="str">
        <f>IF((LEN('Copy paste to Here'!G87))&gt;5,((CONCATENATE('Copy paste to Here'!G87," &amp; ",'Copy paste to Here'!D87,"  &amp;  ",'Copy paste to Here'!E87))),"Empty Cell")</f>
        <v>Gold anodized 316L steel belly banana, 14g (1.6mm) with a 7mm round prong set CZ stone and a dangling flower with CZ stones (dangling is made from gold plated brass) &amp; Length: 10mm  &amp;  Cz Color: Lavender</v>
      </c>
      <c r="B83" s="54" t="str">
        <f>'Copy paste to Here'!C87</f>
        <v>MDGZ411</v>
      </c>
      <c r="C83" s="54" t="s">
        <v>786</v>
      </c>
      <c r="D83" s="55">
        <f>Invoice!B87</f>
        <v>2</v>
      </c>
      <c r="E83" s="56">
        <f>'Shipping Invoice'!J87*$N$1</f>
        <v>6.01</v>
      </c>
      <c r="F83" s="56">
        <f t="shared" ref="F83:F146" si="3">D83*E83</f>
        <v>12.02</v>
      </c>
      <c r="G83" s="57">
        <f t="shared" ref="G83:G146" si="4">E83*$E$14</f>
        <v>130.47710000000001</v>
      </c>
      <c r="H83" s="60">
        <f t="shared" ref="H83:H146" si="5">D83*G83</f>
        <v>260.95420000000001</v>
      </c>
    </row>
    <row r="84" spans="1:8" s="59" customFormat="1" ht="48">
      <c r="A84" s="53" t="str">
        <f>IF((LEN('Copy paste to Here'!G88))&gt;5,((CONCATENATE('Copy paste to Here'!G88," &amp; ",'Copy paste to Here'!D88,"  &amp;  ",'Copy paste to Here'!E88))),"Empty Cell")</f>
        <v>Gold anodized 316L steel belly banana, 14g (1.6mm) with a 7mm round prong set CZ stone and a dangling star shape with round CZ stone in the middle (dangling is made from gold plated brass) &amp; Length: 10mm  &amp;  Cz Color: Clear</v>
      </c>
      <c r="B84" s="54" t="str">
        <f>'Copy paste to Here'!C88</f>
        <v>MDGZ414</v>
      </c>
      <c r="C84" s="54" t="s">
        <v>788</v>
      </c>
      <c r="D84" s="55">
        <f>Invoice!B88</f>
        <v>2</v>
      </c>
      <c r="E84" s="56">
        <f>'Shipping Invoice'!J88*$N$1</f>
        <v>6.1</v>
      </c>
      <c r="F84" s="56">
        <f t="shared" si="3"/>
        <v>12.2</v>
      </c>
      <c r="G84" s="57">
        <f t="shared" si="4"/>
        <v>132.43100000000001</v>
      </c>
      <c r="H84" s="60">
        <f t="shared" si="5"/>
        <v>264.86200000000002</v>
      </c>
    </row>
    <row r="85" spans="1:8" s="59" customFormat="1" ht="48">
      <c r="A85" s="53" t="str">
        <f>IF((LEN('Copy paste to Here'!G89))&gt;5,((CONCATENATE('Copy paste to Here'!G89," &amp; ",'Copy paste to Here'!D89,"  &amp;  ",'Copy paste to Here'!E89))),"Empty Cell")</f>
        <v>Gold anodized 316L steel belly banana, 14g (1.6mm) with a 7mm round prong set CZ stone and a dangling star shape with round CZ stone in the middle (dangling is made from gold plated brass) &amp; Length: 10mm  &amp;  Cz Color: Rose</v>
      </c>
      <c r="B85" s="54" t="str">
        <f>'Copy paste to Here'!C89</f>
        <v>MDGZ414</v>
      </c>
      <c r="C85" s="54" t="s">
        <v>788</v>
      </c>
      <c r="D85" s="55">
        <f>Invoice!B89</f>
        <v>2</v>
      </c>
      <c r="E85" s="56">
        <f>'Shipping Invoice'!J89*$N$1</f>
        <v>6.1</v>
      </c>
      <c r="F85" s="56">
        <f t="shared" si="3"/>
        <v>12.2</v>
      </c>
      <c r="G85" s="57">
        <f t="shared" si="4"/>
        <v>132.43100000000001</v>
      </c>
      <c r="H85" s="60">
        <f t="shared" si="5"/>
        <v>264.86200000000002</v>
      </c>
    </row>
    <row r="86" spans="1:8" s="59" customFormat="1" ht="48">
      <c r="A86" s="53" t="str">
        <f>IF((LEN('Copy paste to Here'!G90))&gt;5,((CONCATENATE('Copy paste to Here'!G90," &amp; ",'Copy paste to Here'!D90,"  &amp;  ",'Copy paste to Here'!E90))),"Empty Cell")</f>
        <v>Gold anodized 316L steel belly banana, 14g (1.6mm) with a 7mm round prong set CZ stone and a dangling star shape with round CZ stone in the middle (dangling is made from gold plated brass) &amp; Length: 10mm  &amp;  Cz Color: Lavender</v>
      </c>
      <c r="B86" s="54" t="str">
        <f>'Copy paste to Here'!C90</f>
        <v>MDGZ414</v>
      </c>
      <c r="C86" s="54" t="s">
        <v>788</v>
      </c>
      <c r="D86" s="55">
        <f>Invoice!B90</f>
        <v>2</v>
      </c>
      <c r="E86" s="56">
        <f>'Shipping Invoice'!J90*$N$1</f>
        <v>6.1</v>
      </c>
      <c r="F86" s="56">
        <f t="shared" si="3"/>
        <v>12.2</v>
      </c>
      <c r="G86" s="57">
        <f t="shared" si="4"/>
        <v>132.43100000000001</v>
      </c>
      <c r="H86" s="60">
        <f t="shared" si="5"/>
        <v>264.86200000000002</v>
      </c>
    </row>
    <row r="87" spans="1:8" s="59" customFormat="1" ht="48">
      <c r="A87" s="53" t="str">
        <f>IF((LEN('Copy paste to Here'!G91))&gt;5,((CONCATENATE('Copy paste to Here'!G91," &amp; ",'Copy paste to Here'!D91,"  &amp;  ",'Copy paste to Here'!E91))),"Empty Cell")</f>
        <v xml:space="preserve">Gold anodized 316L steel belly banana, 1.6mm (14g) with 5mm upper ball and 7mm prong set round Cubic Zirconia (CZ) stone with dangling ankh (cup part is made from gold plated brass) &amp; Length: 10mm  &amp;  </v>
      </c>
      <c r="B87" s="54" t="str">
        <f>'Copy paste to Here'!C91</f>
        <v>MDGZ769</v>
      </c>
      <c r="C87" s="54" t="s">
        <v>790</v>
      </c>
      <c r="D87" s="55">
        <f>Invoice!B91</f>
        <v>2</v>
      </c>
      <c r="E87" s="56">
        <f>'Shipping Invoice'!J91*$N$1</f>
        <v>5.72</v>
      </c>
      <c r="F87" s="56">
        <f t="shared" si="3"/>
        <v>11.44</v>
      </c>
      <c r="G87" s="57">
        <f t="shared" si="4"/>
        <v>124.1812</v>
      </c>
      <c r="H87" s="60">
        <f t="shared" si="5"/>
        <v>248.36240000000001</v>
      </c>
    </row>
    <row r="88" spans="1:8" s="59" customFormat="1" ht="48">
      <c r="A88" s="53" t="str">
        <f>IF((LEN('Copy paste to Here'!G92))&gt;5,((CONCATENATE('Copy paste to Here'!G92," &amp; ",'Copy paste to Here'!D92,"  &amp;  ",'Copy paste to Here'!E92))),"Empty Cell")</f>
        <v xml:space="preserve">Gold anodized 316L steel belly banana, 14g (1.6mm) with a 7mm round prong set CZ stone and a dangling prong set star shaped 6mm CZ stone (dangling is made from gold plated brass) &amp; Length: 10mm  &amp;  </v>
      </c>
      <c r="B88" s="54" t="str">
        <f>'Copy paste to Here'!C92</f>
        <v>MDGZS6</v>
      </c>
      <c r="C88" s="54" t="s">
        <v>792</v>
      </c>
      <c r="D88" s="55">
        <f>Invoice!B92</f>
        <v>2</v>
      </c>
      <c r="E88" s="56">
        <f>'Shipping Invoice'!J92*$N$1</f>
        <v>6.39</v>
      </c>
      <c r="F88" s="56">
        <f t="shared" si="3"/>
        <v>12.78</v>
      </c>
      <c r="G88" s="57">
        <f t="shared" si="4"/>
        <v>138.7269</v>
      </c>
      <c r="H88" s="60">
        <f t="shared" si="5"/>
        <v>277.4538</v>
      </c>
    </row>
    <row r="89" spans="1:8" s="59" customFormat="1" ht="24">
      <c r="A89" s="53" t="str">
        <f>IF((LEN('Copy paste to Here'!G93))&gt;5,((CONCATENATE('Copy paste to Here'!G93," &amp; ",'Copy paste to Here'!D93,"  &amp;  ",'Copy paste to Here'!E93))),"Empty Cell")</f>
        <v xml:space="preserve">3mm multi-crystal ferido glued ball with resin cover and 16g (1.2mm) threading (sold per pcs) &amp; Crystal Color: Clear  &amp;  </v>
      </c>
      <c r="B89" s="54" t="str">
        <f>'Copy paste to Here'!C93</f>
        <v>MFR3</v>
      </c>
      <c r="C89" s="54" t="s">
        <v>794</v>
      </c>
      <c r="D89" s="55">
        <f>Invoice!B93</f>
        <v>10</v>
      </c>
      <c r="E89" s="56">
        <f>'Shipping Invoice'!J93*$N$1</f>
        <v>2.89</v>
      </c>
      <c r="F89" s="56">
        <f t="shared" si="3"/>
        <v>28.900000000000002</v>
      </c>
      <c r="G89" s="57">
        <f t="shared" si="4"/>
        <v>62.741900000000008</v>
      </c>
      <c r="H89" s="60">
        <f t="shared" si="5"/>
        <v>627.4190000000001</v>
      </c>
    </row>
    <row r="90" spans="1:8" s="59" customFormat="1" ht="24">
      <c r="A90" s="53" t="str">
        <f>IF((LEN('Copy paste to Here'!G94))&gt;5,((CONCATENATE('Copy paste to Here'!G94," &amp; ",'Copy paste to Here'!D94,"  &amp;  ",'Copy paste to Here'!E94))),"Empty Cell")</f>
        <v xml:space="preserve">3mm multi-crystal ferido glued ball with resin cover and 16g (1.2mm) threading (sold per pcs) &amp; Crystal Color: AB  &amp;  </v>
      </c>
      <c r="B90" s="54" t="str">
        <f>'Copy paste to Here'!C94</f>
        <v>MFR3</v>
      </c>
      <c r="C90" s="54" t="s">
        <v>794</v>
      </c>
      <c r="D90" s="55">
        <f>Invoice!B94</f>
        <v>10</v>
      </c>
      <c r="E90" s="56">
        <f>'Shipping Invoice'!J94*$N$1</f>
        <v>2.89</v>
      </c>
      <c r="F90" s="56">
        <f t="shared" si="3"/>
        <v>28.900000000000002</v>
      </c>
      <c r="G90" s="57">
        <f t="shared" si="4"/>
        <v>62.741900000000008</v>
      </c>
      <c r="H90" s="60">
        <f t="shared" si="5"/>
        <v>627.4190000000001</v>
      </c>
    </row>
    <row r="91" spans="1:8" s="59" customFormat="1" ht="24">
      <c r="A91" s="53" t="str">
        <f>IF((LEN('Copy paste to Here'!G95))&gt;5,((CONCATENATE('Copy paste to Here'!G95," &amp; ",'Copy paste to Here'!D95,"  &amp;  ",'Copy paste to Here'!E95))),"Empty Cell")</f>
        <v xml:space="preserve">3mm multi-crystal ferido glued ball with resin cover and 16g (1.2mm) threading (sold per pcs) &amp; Crystal Color: Sapphire  &amp;  </v>
      </c>
      <c r="B91" s="54" t="str">
        <f>'Copy paste to Here'!C95</f>
        <v>MFR3</v>
      </c>
      <c r="C91" s="54" t="s">
        <v>794</v>
      </c>
      <c r="D91" s="55">
        <f>Invoice!B95</f>
        <v>10</v>
      </c>
      <c r="E91" s="56">
        <f>'Shipping Invoice'!J95*$N$1</f>
        <v>2.89</v>
      </c>
      <c r="F91" s="56">
        <f t="shared" si="3"/>
        <v>28.900000000000002</v>
      </c>
      <c r="G91" s="57">
        <f t="shared" si="4"/>
        <v>62.741900000000008</v>
      </c>
      <c r="H91" s="60">
        <f t="shared" si="5"/>
        <v>627.4190000000001</v>
      </c>
    </row>
    <row r="92" spans="1:8" s="59" customFormat="1" ht="36">
      <c r="A92" s="53" t="str">
        <f>IF((LEN('Copy paste to Here'!G96))&gt;5,((CONCATENATE('Copy paste to Here'!G96," &amp; ",'Copy paste to Here'!D96,"  &amp;  ",'Copy paste to Here'!E96))),"Empty Cell")</f>
        <v xml:space="preserve">3mm multi-crystal ferido glued ball with resin cover and 16g (1.2mm) threading (sold per pcs) &amp; Crystal Color: Light Amethyst  &amp;  </v>
      </c>
      <c r="B92" s="54" t="str">
        <f>'Copy paste to Here'!C96</f>
        <v>MFR3</v>
      </c>
      <c r="C92" s="54" t="s">
        <v>794</v>
      </c>
      <c r="D92" s="55">
        <f>Invoice!B96</f>
        <v>10</v>
      </c>
      <c r="E92" s="56">
        <f>'Shipping Invoice'!J96*$N$1</f>
        <v>2.89</v>
      </c>
      <c r="F92" s="56">
        <f t="shared" si="3"/>
        <v>28.900000000000002</v>
      </c>
      <c r="G92" s="57">
        <f t="shared" si="4"/>
        <v>62.741900000000008</v>
      </c>
      <c r="H92" s="60">
        <f t="shared" si="5"/>
        <v>627.4190000000001</v>
      </c>
    </row>
    <row r="93" spans="1:8" s="59" customFormat="1" ht="24">
      <c r="A93" s="53" t="str">
        <f>IF((LEN('Copy paste to Here'!G97))&gt;5,((CONCATENATE('Copy paste to Here'!G97," &amp; ",'Copy paste to Here'!D97,"  &amp;  ",'Copy paste to Here'!E97))),"Empty Cell")</f>
        <v xml:space="preserve">3mm multi-crystal ferido glued ball with resin cover and 16g (1.2mm) threading (sold per pcs) &amp; Crystal Color: Amethyst  &amp;  </v>
      </c>
      <c r="B93" s="54" t="str">
        <f>'Copy paste to Here'!C97</f>
        <v>MFR3</v>
      </c>
      <c r="C93" s="54" t="s">
        <v>794</v>
      </c>
      <c r="D93" s="55">
        <f>Invoice!B97</f>
        <v>10</v>
      </c>
      <c r="E93" s="56">
        <f>'Shipping Invoice'!J97*$N$1</f>
        <v>2.89</v>
      </c>
      <c r="F93" s="56">
        <f t="shared" si="3"/>
        <v>28.900000000000002</v>
      </c>
      <c r="G93" s="57">
        <f t="shared" si="4"/>
        <v>62.741900000000008</v>
      </c>
      <c r="H93" s="60">
        <f t="shared" si="5"/>
        <v>627.4190000000001</v>
      </c>
    </row>
    <row r="94" spans="1:8" s="59" customFormat="1" ht="24">
      <c r="A94" s="53" t="str">
        <f>IF((LEN('Copy paste to Here'!G98))&gt;5,((CONCATENATE('Copy paste to Here'!G98," &amp; ",'Copy paste to Here'!D98,"  &amp;  ",'Copy paste to Here'!E98))),"Empty Cell")</f>
        <v xml:space="preserve">3mm multi-crystal ferido glued ball with resin cover and 16g (1.2mm) threading (sold per pcs) &amp; Crystal Color: Emerald  &amp;  </v>
      </c>
      <c r="B94" s="54" t="str">
        <f>'Copy paste to Here'!C98</f>
        <v>MFR3</v>
      </c>
      <c r="C94" s="54" t="s">
        <v>794</v>
      </c>
      <c r="D94" s="55">
        <f>Invoice!B98</f>
        <v>10</v>
      </c>
      <c r="E94" s="56">
        <f>'Shipping Invoice'!J98*$N$1</f>
        <v>2.89</v>
      </c>
      <c r="F94" s="56">
        <f t="shared" si="3"/>
        <v>28.900000000000002</v>
      </c>
      <c r="G94" s="57">
        <f t="shared" si="4"/>
        <v>62.741900000000008</v>
      </c>
      <c r="H94" s="60">
        <f t="shared" si="5"/>
        <v>627.4190000000001</v>
      </c>
    </row>
    <row r="95" spans="1:8" s="59" customFormat="1" ht="24">
      <c r="A95" s="53" t="str">
        <f>IF((LEN('Copy paste to Here'!G99))&gt;5,((CONCATENATE('Copy paste to Here'!G99," &amp; ",'Copy paste to Here'!D99,"  &amp;  ",'Copy paste to Here'!E99))),"Empty Cell")</f>
        <v xml:space="preserve">3mm multi-crystal ferido glued ball with resin cover and 16g (1.2mm) threading (sold per pcs) &amp; Crystal Color: Peridot  &amp;  </v>
      </c>
      <c r="B95" s="54" t="str">
        <f>'Copy paste to Here'!C99</f>
        <v>MFR3</v>
      </c>
      <c r="C95" s="54" t="s">
        <v>794</v>
      </c>
      <c r="D95" s="55">
        <f>Invoice!B99</f>
        <v>10</v>
      </c>
      <c r="E95" s="56">
        <f>'Shipping Invoice'!J99*$N$1</f>
        <v>2.89</v>
      </c>
      <c r="F95" s="56">
        <f t="shared" si="3"/>
        <v>28.900000000000002</v>
      </c>
      <c r="G95" s="57">
        <f t="shared" si="4"/>
        <v>62.741900000000008</v>
      </c>
      <c r="H95" s="60">
        <f t="shared" si="5"/>
        <v>627.4190000000001</v>
      </c>
    </row>
    <row r="96" spans="1:8" s="59" customFormat="1" ht="36">
      <c r="A96" s="53" t="str">
        <f>IF((LEN('Copy paste to Here'!G100))&gt;5,((CONCATENATE('Copy paste to Here'!G100," &amp; ",'Copy paste to Here'!D100,"  &amp;  ",'Copy paste to Here'!E100))),"Empty Cell")</f>
        <v>316L steel belly banana, 14g (1.6mm) with an 7mm prong set round synthetic opal and a dangling bird wing design with synthetic opals on the edge  &amp; Length: 10mm  &amp;  Color: Clear</v>
      </c>
      <c r="B96" s="54" t="str">
        <f>'Copy paste to Here'!C100</f>
        <v>MOOP568</v>
      </c>
      <c r="C96" s="54" t="s">
        <v>796</v>
      </c>
      <c r="D96" s="55">
        <f>Invoice!B100</f>
        <v>2</v>
      </c>
      <c r="E96" s="56">
        <f>'Shipping Invoice'!J100*$N$1</f>
        <v>10.45</v>
      </c>
      <c r="F96" s="56">
        <f t="shared" si="3"/>
        <v>20.9</v>
      </c>
      <c r="G96" s="57">
        <f t="shared" si="4"/>
        <v>226.86949999999999</v>
      </c>
      <c r="H96" s="60">
        <f t="shared" si="5"/>
        <v>453.73899999999998</v>
      </c>
    </row>
    <row r="97" spans="1:8" s="59" customFormat="1" ht="36">
      <c r="A97" s="53" t="str">
        <f>IF((LEN('Copy paste to Here'!G101))&gt;5,((CONCATENATE('Copy paste to Here'!G101," &amp; ",'Copy paste to Here'!D101,"  &amp;  ",'Copy paste to Here'!E101))),"Empty Cell")</f>
        <v>316L steel belly banana, 14g (1.6mm) with an 7mm prong set round synthetic opal and a dangling bird wing design with synthetic opals on the edge  &amp; Length: 10mm  &amp;  Color: Light blue</v>
      </c>
      <c r="B97" s="54" t="str">
        <f>'Copy paste to Here'!C101</f>
        <v>MOOP568</v>
      </c>
      <c r="C97" s="54" t="s">
        <v>796</v>
      </c>
      <c r="D97" s="55">
        <f>Invoice!B101</f>
        <v>2</v>
      </c>
      <c r="E97" s="56">
        <f>'Shipping Invoice'!J101*$N$1</f>
        <v>10.45</v>
      </c>
      <c r="F97" s="56">
        <f t="shared" si="3"/>
        <v>20.9</v>
      </c>
      <c r="G97" s="57">
        <f t="shared" si="4"/>
        <v>226.86949999999999</v>
      </c>
      <c r="H97" s="60">
        <f t="shared" si="5"/>
        <v>453.73899999999998</v>
      </c>
    </row>
    <row r="98" spans="1:8" s="59" customFormat="1" ht="36">
      <c r="A98" s="53" t="str">
        <f>IF((LEN('Copy paste to Here'!G102))&gt;5,((CONCATENATE('Copy paste to Here'!G102," &amp; ",'Copy paste to Here'!D102,"  &amp;  ",'Copy paste to Here'!E102))),"Empty Cell")</f>
        <v>316L steel belly banana, 14g (1.6mm) with an 7mm prong set round synthetic opal and a dangling bird wing design with synthetic opals on the edge  &amp; Length: 10mm  &amp;  Color: Green</v>
      </c>
      <c r="B98" s="54" t="str">
        <f>'Copy paste to Here'!C102</f>
        <v>MOOP568</v>
      </c>
      <c r="C98" s="54" t="s">
        <v>796</v>
      </c>
      <c r="D98" s="55">
        <f>Invoice!B102</f>
        <v>2</v>
      </c>
      <c r="E98" s="56">
        <f>'Shipping Invoice'!J102*$N$1</f>
        <v>10.45</v>
      </c>
      <c r="F98" s="56">
        <f t="shared" si="3"/>
        <v>20.9</v>
      </c>
      <c r="G98" s="57">
        <f t="shared" si="4"/>
        <v>226.86949999999999</v>
      </c>
      <c r="H98" s="60">
        <f t="shared" si="5"/>
        <v>453.73899999999998</v>
      </c>
    </row>
    <row r="99" spans="1:8" s="59" customFormat="1" ht="36">
      <c r="A99" s="53" t="str">
        <f>IF((LEN('Copy paste to Here'!G103))&gt;5,((CONCATENATE('Copy paste to Here'!G103," &amp; ",'Copy paste to Here'!D103,"  &amp;  ",'Copy paste to Here'!E103))),"Empty Cell")</f>
        <v>316L steel belly banana, 14g (1.6mm) with an 7mm prong set round synthetic opal and a dangling bird wing design with synthetic opals on the edge  &amp; Length: 10mm  &amp;  Color: Pink</v>
      </c>
      <c r="B99" s="54" t="str">
        <f>'Copy paste to Here'!C103</f>
        <v>MOOP568</v>
      </c>
      <c r="C99" s="54" t="s">
        <v>796</v>
      </c>
      <c r="D99" s="55">
        <f>Invoice!B103</f>
        <v>2</v>
      </c>
      <c r="E99" s="56">
        <f>'Shipping Invoice'!J103*$N$1</f>
        <v>10.45</v>
      </c>
      <c r="F99" s="56">
        <f t="shared" si="3"/>
        <v>20.9</v>
      </c>
      <c r="G99" s="57">
        <f t="shared" si="4"/>
        <v>226.86949999999999</v>
      </c>
      <c r="H99" s="60">
        <f t="shared" si="5"/>
        <v>453.73899999999998</v>
      </c>
    </row>
    <row r="100" spans="1:8" s="59" customFormat="1" ht="24">
      <c r="A100" s="53" t="str">
        <f>IF((LEN('Copy paste to Here'!G104))&gt;5,((CONCATENATE('Copy paste to Here'!G104," &amp; ",'Copy paste to Here'!D104,"  &amp;  ",'Copy paste to Here'!E104))),"Empty Cell")</f>
        <v xml:space="preserve">Color-plated sterling silver nose hoop, 22g (0.6mm) with ball and an outer diameter of 3/8'' (10mm) - 1 piece &amp; Color: Black  &amp;  </v>
      </c>
      <c r="B100" s="54" t="str">
        <f>'Copy paste to Here'!C104</f>
        <v>NS06BL</v>
      </c>
      <c r="C100" s="54" t="s">
        <v>587</v>
      </c>
      <c r="D100" s="55">
        <f>Invoice!B104</f>
        <v>20</v>
      </c>
      <c r="E100" s="56">
        <f>'Shipping Invoice'!J104*$N$1</f>
        <v>1.23</v>
      </c>
      <c r="F100" s="56">
        <f t="shared" si="3"/>
        <v>24.6</v>
      </c>
      <c r="G100" s="57">
        <f t="shared" si="4"/>
        <v>26.703300000000002</v>
      </c>
      <c r="H100" s="60">
        <f t="shared" si="5"/>
        <v>534.06600000000003</v>
      </c>
    </row>
    <row r="101" spans="1:8" s="59" customFormat="1" ht="24">
      <c r="A101" s="53" t="str">
        <f>IF((LEN('Copy paste to Here'!G105))&gt;5,((CONCATENATE('Copy paste to Here'!G105," &amp; ",'Copy paste to Here'!D105,"  &amp;  ",'Copy paste to Here'!E105))),"Empty Cell")</f>
        <v xml:space="preserve">Color-plated sterling silver nose hoop, 22g (0.6mm) with ball and an outer diameter of 3/8'' (10mm) - 1 piece &amp; Color: White  &amp;  </v>
      </c>
      <c r="B101" s="54" t="str">
        <f>'Copy paste to Here'!C105</f>
        <v>NS06BL</v>
      </c>
      <c r="C101" s="54" t="s">
        <v>587</v>
      </c>
      <c r="D101" s="55">
        <f>Invoice!B105</f>
        <v>20</v>
      </c>
      <c r="E101" s="56">
        <f>'Shipping Invoice'!J105*$N$1</f>
        <v>1.23</v>
      </c>
      <c r="F101" s="56">
        <f t="shared" si="3"/>
        <v>24.6</v>
      </c>
      <c r="G101" s="57">
        <f t="shared" si="4"/>
        <v>26.703300000000002</v>
      </c>
      <c r="H101" s="60">
        <f t="shared" si="5"/>
        <v>534.06600000000003</v>
      </c>
    </row>
    <row r="102" spans="1:8" s="59" customFormat="1" ht="24">
      <c r="A102" s="53" t="str">
        <f>IF((LEN('Copy paste to Here'!G106))&gt;5,((CONCATENATE('Copy paste to Here'!G106," &amp; ",'Copy paste to Here'!D106,"  &amp;  ",'Copy paste to Here'!E106))),"Empty Cell")</f>
        <v xml:space="preserve">Color-plated sterling silver nose hoop, 22g (0.6mm) with ball and an outer diameter of 3/8'' (10mm) - 1 piece &amp; Color: Blue  &amp;  </v>
      </c>
      <c r="B102" s="54" t="str">
        <f>'Copy paste to Here'!C106</f>
        <v>NS06BL</v>
      </c>
      <c r="C102" s="54" t="s">
        <v>587</v>
      </c>
      <c r="D102" s="55">
        <f>Invoice!B106</f>
        <v>20</v>
      </c>
      <c r="E102" s="56">
        <f>'Shipping Invoice'!J106*$N$1</f>
        <v>1.23</v>
      </c>
      <c r="F102" s="56">
        <f t="shared" si="3"/>
        <v>24.6</v>
      </c>
      <c r="G102" s="57">
        <f t="shared" si="4"/>
        <v>26.703300000000002</v>
      </c>
      <c r="H102" s="60">
        <f t="shared" si="5"/>
        <v>534.06600000000003</v>
      </c>
    </row>
    <row r="103" spans="1:8" s="59" customFormat="1" ht="24">
      <c r="A103" s="53" t="str">
        <f>IF((LEN('Copy paste to Here'!G107))&gt;5,((CONCATENATE('Copy paste to Here'!G107," &amp; ",'Copy paste to Here'!D107,"  &amp;  ",'Copy paste to Here'!E107))),"Empty Cell")</f>
        <v xml:space="preserve">Color-plated sterling silver nose hoop, 22g (0.6mm) with ball and an outer diameter of 3/8'' (10mm) - 1 piece &amp; Color: Aqua  &amp;  </v>
      </c>
      <c r="B103" s="54" t="str">
        <f>'Copy paste to Here'!C107</f>
        <v>NS06BL</v>
      </c>
      <c r="C103" s="54" t="s">
        <v>587</v>
      </c>
      <c r="D103" s="55">
        <f>Invoice!B107</f>
        <v>20</v>
      </c>
      <c r="E103" s="56">
        <f>'Shipping Invoice'!J107*$N$1</f>
        <v>1.23</v>
      </c>
      <c r="F103" s="56">
        <f t="shared" si="3"/>
        <v>24.6</v>
      </c>
      <c r="G103" s="57">
        <f t="shared" si="4"/>
        <v>26.703300000000002</v>
      </c>
      <c r="H103" s="60">
        <f t="shared" si="5"/>
        <v>534.06600000000003</v>
      </c>
    </row>
    <row r="104" spans="1:8" s="59" customFormat="1" ht="24">
      <c r="A104" s="53" t="str">
        <f>IF((LEN('Copy paste to Here'!G108))&gt;5,((CONCATENATE('Copy paste to Here'!G108," &amp; ",'Copy paste to Here'!D108,"  &amp;  ",'Copy paste to Here'!E108))),"Empty Cell")</f>
        <v xml:space="preserve">Color-plated sterling silver nose hoop, 22g (0.6mm) with ball and an outer diameter of 3/8'' (10mm) - 1 piece &amp; Color: Green  &amp;  </v>
      </c>
      <c r="B104" s="54" t="str">
        <f>'Copy paste to Here'!C108</f>
        <v>NS06BL</v>
      </c>
      <c r="C104" s="54" t="s">
        <v>587</v>
      </c>
      <c r="D104" s="55">
        <f>Invoice!B108</f>
        <v>10</v>
      </c>
      <c r="E104" s="56">
        <f>'Shipping Invoice'!J108*$N$1</f>
        <v>1.23</v>
      </c>
      <c r="F104" s="56">
        <f t="shared" si="3"/>
        <v>12.3</v>
      </c>
      <c r="G104" s="57">
        <f t="shared" si="4"/>
        <v>26.703300000000002</v>
      </c>
      <c r="H104" s="60">
        <f t="shared" si="5"/>
        <v>267.03300000000002</v>
      </c>
    </row>
    <row r="105" spans="1:8" s="59" customFormat="1" ht="24">
      <c r="A105" s="53" t="str">
        <f>IF((LEN('Copy paste to Here'!G109))&gt;5,((CONCATENATE('Copy paste to Here'!G109," &amp; ",'Copy paste to Here'!D109,"  &amp;  ",'Copy paste to Here'!E109))),"Empty Cell")</f>
        <v xml:space="preserve">Color-plated sterling silver nose hoop, 22g (0.6mm) with ball and an outer diameter of 3/8'' (10mm) - 1 piece &amp; Color: Red  &amp;  </v>
      </c>
      <c r="B105" s="54" t="str">
        <f>'Copy paste to Here'!C109</f>
        <v>NS06BL</v>
      </c>
      <c r="C105" s="54" t="s">
        <v>587</v>
      </c>
      <c r="D105" s="55">
        <f>Invoice!B109</f>
        <v>20</v>
      </c>
      <c r="E105" s="56">
        <f>'Shipping Invoice'!J109*$N$1</f>
        <v>1.23</v>
      </c>
      <c r="F105" s="56">
        <f t="shared" si="3"/>
        <v>24.6</v>
      </c>
      <c r="G105" s="57">
        <f t="shared" si="4"/>
        <v>26.703300000000002</v>
      </c>
      <c r="H105" s="60">
        <f t="shared" si="5"/>
        <v>534.06600000000003</v>
      </c>
    </row>
    <row r="106" spans="1:8" s="59" customFormat="1" ht="24">
      <c r="A106" s="53" t="str">
        <f>IF((LEN('Copy paste to Here'!G110))&gt;5,((CONCATENATE('Copy paste to Here'!G110," &amp; ",'Copy paste to Here'!D110,"  &amp;  ",'Copy paste to Here'!E110))),"Empty Cell")</f>
        <v xml:space="preserve">High polished surgical steel nose screw, 0.8mm (20g) with 2mm ball shaped top &amp;   &amp;  </v>
      </c>
      <c r="B106" s="54" t="str">
        <f>'Copy paste to Here'!C110</f>
        <v>NSB</v>
      </c>
      <c r="C106" s="54" t="s">
        <v>121</v>
      </c>
      <c r="D106" s="55">
        <f>Invoice!B110</f>
        <v>20</v>
      </c>
      <c r="E106" s="56">
        <f>'Shipping Invoice'!J110*$N$1</f>
        <v>0.32</v>
      </c>
      <c r="F106" s="56">
        <f t="shared" si="3"/>
        <v>6.4</v>
      </c>
      <c r="G106" s="57">
        <f t="shared" si="4"/>
        <v>6.9472000000000005</v>
      </c>
      <c r="H106" s="60">
        <f t="shared" si="5"/>
        <v>138.94400000000002</v>
      </c>
    </row>
    <row r="107" spans="1:8" s="59" customFormat="1" ht="24">
      <c r="A107" s="53" t="str">
        <f>IF((LEN('Copy paste to Here'!G111))&gt;5,((CONCATENATE('Copy paste to Here'!G111," &amp; ",'Copy paste to Here'!D111,"  &amp;  ",'Copy paste to Here'!E111))),"Empty Cell")</f>
        <v xml:space="preserve">Surgical steel nose screw, 20g (0.8mm) with 2mm half ball shaped round crystal top &amp; Crystal Color: Light Siam  &amp;  </v>
      </c>
      <c r="B107" s="54" t="str">
        <f>'Copy paste to Here'!C111</f>
        <v>NSC</v>
      </c>
      <c r="C107" s="54" t="s">
        <v>130</v>
      </c>
      <c r="D107" s="55">
        <f>Invoice!B111</f>
        <v>10</v>
      </c>
      <c r="E107" s="56">
        <f>'Shipping Invoice'!J111*$N$1</f>
        <v>0.41</v>
      </c>
      <c r="F107" s="56">
        <f t="shared" si="3"/>
        <v>4.0999999999999996</v>
      </c>
      <c r="G107" s="57">
        <f t="shared" si="4"/>
        <v>8.9010999999999996</v>
      </c>
      <c r="H107" s="60">
        <f t="shared" si="5"/>
        <v>89.010999999999996</v>
      </c>
    </row>
    <row r="108" spans="1:8" s="59" customFormat="1" ht="24">
      <c r="A108" s="53" t="str">
        <f>IF((LEN('Copy paste to Here'!G112))&gt;5,((CONCATENATE('Copy paste to Here'!G112," &amp; ",'Copy paste to Here'!D112,"  &amp;  ",'Copy paste to Here'!E112))),"Empty Cell")</f>
        <v xml:space="preserve">High polished surgical steel nose screw, 20g (0.8mm) with flower shaped top with small 6 crystals &amp; Crystal Color: Clear  &amp;  </v>
      </c>
      <c r="B108" s="54" t="str">
        <f>'Copy paste to Here'!C112</f>
        <v>NSCFWC</v>
      </c>
      <c r="C108" s="54" t="s">
        <v>111</v>
      </c>
      <c r="D108" s="55">
        <f>Invoice!B112</f>
        <v>5</v>
      </c>
      <c r="E108" s="56">
        <f>'Shipping Invoice'!J112*$N$1</f>
        <v>1.1299999999999999</v>
      </c>
      <c r="F108" s="56">
        <f t="shared" si="3"/>
        <v>5.6499999999999995</v>
      </c>
      <c r="G108" s="57">
        <f t="shared" si="4"/>
        <v>24.532299999999999</v>
      </c>
      <c r="H108" s="60">
        <f t="shared" si="5"/>
        <v>122.66149999999999</v>
      </c>
    </row>
    <row r="109" spans="1:8" s="59" customFormat="1" ht="24">
      <c r="A109" s="53" t="str">
        <f>IF((LEN('Copy paste to Here'!G113))&gt;5,((CONCATENATE('Copy paste to Here'!G113," &amp; ",'Copy paste to Here'!D113,"  &amp;  ",'Copy paste to Here'!E113))),"Empty Cell")</f>
        <v xml:space="preserve">High polished surgical steel nose screw, 20g (0.8mm) with flower shaped top with small 6 crystals &amp; Crystal Color: AB  &amp;  </v>
      </c>
      <c r="B109" s="54" t="str">
        <f>'Copy paste to Here'!C113</f>
        <v>NSCFWC</v>
      </c>
      <c r="C109" s="54" t="s">
        <v>111</v>
      </c>
      <c r="D109" s="55">
        <f>Invoice!B113</f>
        <v>5</v>
      </c>
      <c r="E109" s="56">
        <f>'Shipping Invoice'!J113*$N$1</f>
        <v>1.1299999999999999</v>
      </c>
      <c r="F109" s="56">
        <f t="shared" si="3"/>
        <v>5.6499999999999995</v>
      </c>
      <c r="G109" s="57">
        <f t="shared" si="4"/>
        <v>24.532299999999999</v>
      </c>
      <c r="H109" s="60">
        <f t="shared" si="5"/>
        <v>122.66149999999999</v>
      </c>
    </row>
    <row r="110" spans="1:8" s="59" customFormat="1" ht="24">
      <c r="A110" s="53" t="str">
        <f>IF((LEN('Copy paste to Here'!G114))&gt;5,((CONCATENATE('Copy paste to Here'!G114," &amp; ",'Copy paste to Here'!D114,"  &amp;  ",'Copy paste to Here'!E114))),"Empty Cell")</f>
        <v xml:space="preserve">High polished surgical steel nose screw, 20g (0.8mm) with flower shaped top with small 6 crystals &amp; Crystal Color: Rose  &amp;  </v>
      </c>
      <c r="B110" s="54" t="str">
        <f>'Copy paste to Here'!C114</f>
        <v>NSCFWC</v>
      </c>
      <c r="C110" s="54" t="s">
        <v>111</v>
      </c>
      <c r="D110" s="55">
        <f>Invoice!B114</f>
        <v>5</v>
      </c>
      <c r="E110" s="56">
        <f>'Shipping Invoice'!J114*$N$1</f>
        <v>1.1299999999999999</v>
      </c>
      <c r="F110" s="56">
        <f t="shared" si="3"/>
        <v>5.6499999999999995</v>
      </c>
      <c r="G110" s="57">
        <f t="shared" si="4"/>
        <v>24.532299999999999</v>
      </c>
      <c r="H110" s="60">
        <f t="shared" si="5"/>
        <v>122.66149999999999</v>
      </c>
    </row>
    <row r="111" spans="1:8" s="59" customFormat="1" ht="24">
      <c r="A111" s="53" t="str">
        <f>IF((LEN('Copy paste to Here'!G115))&gt;5,((CONCATENATE('Copy paste to Here'!G115," &amp; ",'Copy paste to Here'!D115,"  &amp;  ",'Copy paste to Here'!E115))),"Empty Cell")</f>
        <v>Anodized surgical steel nose screw, 20g (0.8mm) with 2mm round crystal tops &amp; Color: Black  &amp;  Crystal Color: Clear</v>
      </c>
      <c r="B111" s="54" t="str">
        <f>'Copy paste to Here'!C115</f>
        <v>NSTC</v>
      </c>
      <c r="C111" s="54" t="s">
        <v>805</v>
      </c>
      <c r="D111" s="55">
        <f>Invoice!B115</f>
        <v>20</v>
      </c>
      <c r="E111" s="56">
        <f>'Shipping Invoice'!J115*$N$1</f>
        <v>0.75</v>
      </c>
      <c r="F111" s="56">
        <f t="shared" si="3"/>
        <v>15</v>
      </c>
      <c r="G111" s="57">
        <f t="shared" si="4"/>
        <v>16.282499999999999</v>
      </c>
      <c r="H111" s="60">
        <f t="shared" si="5"/>
        <v>325.64999999999998</v>
      </c>
    </row>
    <row r="112" spans="1:8" s="59" customFormat="1" ht="24">
      <c r="A112" s="53" t="str">
        <f>IF((LEN('Copy paste to Here'!G116))&gt;5,((CONCATENATE('Copy paste to Here'!G116," &amp; ",'Copy paste to Here'!D116,"  &amp;  ",'Copy paste to Here'!E116))),"Empty Cell")</f>
        <v>Anodized surgical steel nose screw, 20g (0.8mm) with 2mm round crystal tops &amp; Color: Blue  &amp;  Crystal Color: Clear</v>
      </c>
      <c r="B112" s="54" t="str">
        <f>'Copy paste to Here'!C116</f>
        <v>NSTC</v>
      </c>
      <c r="C112" s="54" t="s">
        <v>805</v>
      </c>
      <c r="D112" s="55">
        <f>Invoice!B116</f>
        <v>10</v>
      </c>
      <c r="E112" s="56">
        <f>'Shipping Invoice'!J116*$N$1</f>
        <v>0.75</v>
      </c>
      <c r="F112" s="56">
        <f t="shared" si="3"/>
        <v>7.5</v>
      </c>
      <c r="G112" s="57">
        <f t="shared" si="4"/>
        <v>16.282499999999999</v>
      </c>
      <c r="H112" s="60">
        <f t="shared" si="5"/>
        <v>162.82499999999999</v>
      </c>
    </row>
    <row r="113" spans="1:8" s="59" customFormat="1" ht="24">
      <c r="A113" s="53" t="str">
        <f>IF((LEN('Copy paste to Here'!G117))&gt;5,((CONCATENATE('Copy paste to Here'!G117," &amp; ",'Copy paste to Here'!D117,"  &amp;  ",'Copy paste to Here'!E117))),"Empty Cell")</f>
        <v>Anodized surgical steel nose screw, 20g (0.8mm) with 2mm round crystal tops &amp; Color: Rainbow  &amp;  Crystal Color: Clear</v>
      </c>
      <c r="B113" s="54" t="str">
        <f>'Copy paste to Here'!C117</f>
        <v>NSTC</v>
      </c>
      <c r="C113" s="54" t="s">
        <v>805</v>
      </c>
      <c r="D113" s="55">
        <f>Invoice!B117</f>
        <v>10</v>
      </c>
      <c r="E113" s="56">
        <f>'Shipping Invoice'!J117*$N$1</f>
        <v>0.75</v>
      </c>
      <c r="F113" s="56">
        <f t="shared" si="3"/>
        <v>7.5</v>
      </c>
      <c r="G113" s="57">
        <f t="shared" si="4"/>
        <v>16.282499999999999</v>
      </c>
      <c r="H113" s="60">
        <f t="shared" si="5"/>
        <v>162.82499999999999</v>
      </c>
    </row>
    <row r="114" spans="1:8" s="59" customFormat="1" ht="25.5">
      <c r="A114" s="53" t="str">
        <f>IF((LEN('Copy paste to Here'!G118))&gt;5,((CONCATENATE('Copy paste to Here'!G118," &amp; ",'Copy paste to Here'!D118,"  &amp;  ",'Copy paste to Here'!E118))),"Empty Cell")</f>
        <v xml:space="preserve">Surgical steel nose screw, 20g (0.8mm) with prong set 1.5mm round CZ stone &amp; Cz Color: Clear  &amp;  </v>
      </c>
      <c r="B114" s="54" t="str">
        <f>'Copy paste to Here'!C118</f>
        <v>NSWZR15</v>
      </c>
      <c r="C114" s="54" t="s">
        <v>127</v>
      </c>
      <c r="D114" s="55">
        <f>Invoice!B118</f>
        <v>40</v>
      </c>
      <c r="E114" s="56">
        <f>'Shipping Invoice'!J118*$N$1</f>
        <v>1.01</v>
      </c>
      <c r="F114" s="56">
        <f t="shared" si="3"/>
        <v>40.4</v>
      </c>
      <c r="G114" s="57">
        <f t="shared" si="4"/>
        <v>21.927099999999999</v>
      </c>
      <c r="H114" s="60">
        <f t="shared" si="5"/>
        <v>877.08399999999995</v>
      </c>
    </row>
    <row r="115" spans="1:8" s="59" customFormat="1" ht="24">
      <c r="A115" s="53" t="str">
        <f>IF((LEN('Copy paste to Here'!G119))&gt;5,((CONCATENATE('Copy paste to Here'!G119," &amp; ",'Copy paste to Here'!D119,"  &amp;  ",'Copy paste to Here'!E119))),"Empty Cell")</f>
        <v xml:space="preserve">Surgical steel nose screw, 20g (0.8mm) with prong set 2mm round CZ stone &amp; Cz Color: Lavender  &amp;  </v>
      </c>
      <c r="B115" s="54" t="str">
        <f>'Copy paste to Here'!C119</f>
        <v>NSWZR2</v>
      </c>
      <c r="C115" s="54" t="s">
        <v>808</v>
      </c>
      <c r="D115" s="55">
        <f>Invoice!B119</f>
        <v>20</v>
      </c>
      <c r="E115" s="56">
        <f>'Shipping Invoice'!J119*$N$1</f>
        <v>1.01</v>
      </c>
      <c r="F115" s="56">
        <f t="shared" si="3"/>
        <v>20.2</v>
      </c>
      <c r="G115" s="57">
        <f t="shared" si="4"/>
        <v>21.927099999999999</v>
      </c>
      <c r="H115" s="60">
        <f t="shared" si="5"/>
        <v>438.54199999999997</v>
      </c>
    </row>
    <row r="116" spans="1:8" s="59" customFormat="1" ht="25.5">
      <c r="A116" s="53" t="str">
        <f>IF((LEN('Copy paste to Here'!G120))&gt;5,((CONCATENATE('Copy paste to Here'!G120," &amp; ",'Copy paste to Here'!D120,"  &amp;  ",'Copy paste to Here'!E120))),"Empty Cell")</f>
        <v xml:space="preserve">Gold PVD plated 316L steel nose screw, 20g (0.8mm) with prong set 1.5mm round CZ stone &amp; Cz Color: Clear  &amp;  </v>
      </c>
      <c r="B116" s="54" t="str">
        <f>'Copy paste to Here'!C120</f>
        <v>NWTZR15</v>
      </c>
      <c r="C116" s="54" t="s">
        <v>810</v>
      </c>
      <c r="D116" s="55">
        <f>Invoice!B120</f>
        <v>20</v>
      </c>
      <c r="E116" s="56">
        <f>'Shipping Invoice'!J120*$N$1</f>
        <v>1.61</v>
      </c>
      <c r="F116" s="56">
        <f t="shared" si="3"/>
        <v>32.200000000000003</v>
      </c>
      <c r="G116" s="57">
        <f t="shared" si="4"/>
        <v>34.953100000000006</v>
      </c>
      <c r="H116" s="60">
        <f t="shared" si="5"/>
        <v>699.06200000000013</v>
      </c>
    </row>
    <row r="117" spans="1:8" s="59" customFormat="1" ht="60">
      <c r="A117" s="53" t="str">
        <f>IF((LEN('Copy paste to Here'!G121))&gt;5,((CONCATENATE('Copy paste to Here'!G121," &amp; ",'Copy paste to Here'!D121,"  &amp;  ",'Copy paste to Here'!E121))),"Empty Cell")</f>
        <v xml:space="preserve">18k gold plated 925 sterling silver ''Bend it yourself'' nose studs, 0.6mm (22g) with color crystals in assorted flower shape design tops / 52 pcs per display box (in standard packing or in vacuum sealed packing to prevent tarnishing) &amp; Packing Option: Standard Package  &amp;  </v>
      </c>
      <c r="B117" s="54" t="str">
        <f>'Copy paste to Here'!C121</f>
        <v>NYBXM7MG</v>
      </c>
      <c r="C117" s="54" t="s">
        <v>812</v>
      </c>
      <c r="D117" s="55">
        <f>Invoice!B121</f>
        <v>1</v>
      </c>
      <c r="E117" s="56">
        <f>'Shipping Invoice'!J121*$N$1</f>
        <v>62.78</v>
      </c>
      <c r="F117" s="56">
        <f t="shared" si="3"/>
        <v>62.78</v>
      </c>
      <c r="G117" s="57">
        <f t="shared" si="4"/>
        <v>1362.9538</v>
      </c>
      <c r="H117" s="60">
        <f t="shared" si="5"/>
        <v>1362.9538</v>
      </c>
    </row>
    <row r="118" spans="1:8" s="59" customFormat="1" ht="25.5">
      <c r="A118" s="53" t="str">
        <f>IF((LEN('Copy paste to Here'!G122))&gt;5,((CONCATENATE('Copy paste to Here'!G122," &amp; ",'Copy paste to Here'!D122,"  &amp;  ",'Copy paste to Here'!E122))),"Empty Cell")</f>
        <v xml:space="preserve">Rose quartz double flared stone plug &amp; Gauge: 10mm  &amp;  </v>
      </c>
      <c r="B118" s="54" t="str">
        <f>'Copy paste to Here'!C122</f>
        <v>PGSCC</v>
      </c>
      <c r="C118" s="54" t="s">
        <v>907</v>
      </c>
      <c r="D118" s="55">
        <f>Invoice!B122</f>
        <v>2</v>
      </c>
      <c r="E118" s="56">
        <f>'Shipping Invoice'!J122*$N$1</f>
        <v>2.12</v>
      </c>
      <c r="F118" s="56">
        <f t="shared" si="3"/>
        <v>4.24</v>
      </c>
      <c r="G118" s="57">
        <f t="shared" si="4"/>
        <v>46.025200000000005</v>
      </c>
      <c r="H118" s="60">
        <f t="shared" si="5"/>
        <v>92.05040000000001</v>
      </c>
    </row>
    <row r="119" spans="1:8" s="59" customFormat="1" ht="25.5">
      <c r="A119" s="53" t="str">
        <f>IF((LEN('Copy paste to Here'!G123))&gt;5,((CONCATENATE('Copy paste to Here'!G123," &amp; ",'Copy paste to Here'!D123,"  &amp;  ",'Copy paste to Here'!E123))),"Empty Cell")</f>
        <v xml:space="preserve">Rose quartz double flared stone plug &amp; Gauge: 14mm  &amp;  </v>
      </c>
      <c r="B119" s="54" t="str">
        <f>'Copy paste to Here'!C123</f>
        <v>PGSCC</v>
      </c>
      <c r="C119" s="54" t="s">
        <v>908</v>
      </c>
      <c r="D119" s="55">
        <f>Invoice!B123</f>
        <v>2</v>
      </c>
      <c r="E119" s="56">
        <f>'Shipping Invoice'!J123*$N$1</f>
        <v>2.8</v>
      </c>
      <c r="F119" s="56">
        <f t="shared" si="3"/>
        <v>5.6</v>
      </c>
      <c r="G119" s="57">
        <f t="shared" si="4"/>
        <v>60.787999999999997</v>
      </c>
      <c r="H119" s="60">
        <f t="shared" si="5"/>
        <v>121.57599999999999</v>
      </c>
    </row>
    <row r="120" spans="1:8" s="59" customFormat="1">
      <c r="A120" s="53" t="str">
        <f>IF((LEN('Copy paste to Here'!G124))&gt;5,((CONCATENATE('Copy paste to Here'!G124," &amp; ",'Copy paste to Here'!D124,"  &amp;  ",'Copy paste to Here'!E124))),"Empty Cell")</f>
        <v xml:space="preserve">Black Onyx double flared stone plug &amp; Gauge: 4mm  &amp;  </v>
      </c>
      <c r="B120" s="54" t="str">
        <f>'Copy paste to Here'!C124</f>
        <v>PGSHH</v>
      </c>
      <c r="C120" s="54" t="s">
        <v>909</v>
      </c>
      <c r="D120" s="55">
        <f>Invoice!B124</f>
        <v>1</v>
      </c>
      <c r="E120" s="56">
        <f>'Shipping Invoice'!J124*$N$1</f>
        <v>1.18</v>
      </c>
      <c r="F120" s="56">
        <f t="shared" si="3"/>
        <v>1.18</v>
      </c>
      <c r="G120" s="57">
        <f t="shared" si="4"/>
        <v>25.617799999999999</v>
      </c>
      <c r="H120" s="60">
        <f t="shared" si="5"/>
        <v>25.617799999999999</v>
      </c>
    </row>
    <row r="121" spans="1:8" s="59" customFormat="1" ht="25.5">
      <c r="A121" s="53" t="str">
        <f>IF((LEN('Copy paste to Here'!G125))&gt;5,((CONCATENATE('Copy paste to Here'!G125," &amp; ",'Copy paste to Here'!D125,"  &amp;  ",'Copy paste to Here'!E125))),"Empty Cell")</f>
        <v xml:space="preserve">Black Onyx double flared stone plug &amp; Gauge: 10mm  &amp;  </v>
      </c>
      <c r="B121" s="54" t="str">
        <f>'Copy paste to Here'!C125</f>
        <v>PGSHH</v>
      </c>
      <c r="C121" s="54" t="s">
        <v>910</v>
      </c>
      <c r="D121" s="55">
        <f>Invoice!B125</f>
        <v>2</v>
      </c>
      <c r="E121" s="56">
        <f>'Shipping Invoice'!J125*$N$1</f>
        <v>2.29</v>
      </c>
      <c r="F121" s="56">
        <f t="shared" si="3"/>
        <v>4.58</v>
      </c>
      <c r="G121" s="57">
        <f t="shared" si="4"/>
        <v>49.715900000000005</v>
      </c>
      <c r="H121" s="60">
        <f t="shared" si="5"/>
        <v>99.43180000000001</v>
      </c>
    </row>
    <row r="122" spans="1:8" s="59" customFormat="1" ht="25.5">
      <c r="A122" s="53" t="str">
        <f>IF((LEN('Copy paste to Here'!G126))&gt;5,((CONCATENATE('Copy paste to Here'!G126," &amp; ",'Copy paste to Here'!D126,"  &amp;  ",'Copy paste to Here'!E126))),"Empty Cell")</f>
        <v xml:space="preserve">Black Onyx double flared stone plug &amp; Gauge: 14mm  &amp;  </v>
      </c>
      <c r="B122" s="54" t="str">
        <f>'Copy paste to Here'!C126</f>
        <v>PGSHH</v>
      </c>
      <c r="C122" s="54" t="s">
        <v>911</v>
      </c>
      <c r="D122" s="55">
        <f>Invoice!B126</f>
        <v>2</v>
      </c>
      <c r="E122" s="56">
        <f>'Shipping Invoice'!J126*$N$1</f>
        <v>2.97</v>
      </c>
      <c r="F122" s="56">
        <f t="shared" si="3"/>
        <v>5.94</v>
      </c>
      <c r="G122" s="57">
        <f t="shared" si="4"/>
        <v>64.478700000000003</v>
      </c>
      <c r="H122" s="60">
        <f t="shared" si="5"/>
        <v>128.95740000000001</v>
      </c>
    </row>
    <row r="123" spans="1:8" s="59" customFormat="1" ht="25.5">
      <c r="A123" s="53" t="str">
        <f>IF((LEN('Copy paste to Here'!G127))&gt;5,((CONCATENATE('Copy paste to Here'!G127," &amp; ",'Copy paste to Here'!D127,"  &amp;  ",'Copy paste to Here'!E127))),"Empty Cell")</f>
        <v xml:space="preserve">Black Onyx double flared stone plug &amp; Gauge: 18mm  &amp;  </v>
      </c>
      <c r="B123" s="54" t="str">
        <f>'Copy paste to Here'!C127</f>
        <v>PGSHH</v>
      </c>
      <c r="C123" s="54" t="s">
        <v>912</v>
      </c>
      <c r="D123" s="55">
        <f>Invoice!B127</f>
        <v>1</v>
      </c>
      <c r="E123" s="56">
        <f>'Shipping Invoice'!J127*$N$1</f>
        <v>4.08</v>
      </c>
      <c r="F123" s="56">
        <f t="shared" si="3"/>
        <v>4.08</v>
      </c>
      <c r="G123" s="57">
        <f t="shared" si="4"/>
        <v>88.576800000000006</v>
      </c>
      <c r="H123" s="60">
        <f t="shared" si="5"/>
        <v>88.576800000000006</v>
      </c>
    </row>
    <row r="124" spans="1:8" s="59" customFormat="1">
      <c r="A124" s="53" t="str">
        <f>IF((LEN('Copy paste to Here'!G128))&gt;5,((CONCATENATE('Copy paste to Here'!G128," &amp; ",'Copy paste to Here'!D128,"  &amp;  ",'Copy paste to Here'!E128))),"Empty Cell")</f>
        <v xml:space="preserve">Turquoise stone double flared plug &amp; Gauge: 10mm  &amp;  </v>
      </c>
      <c r="B124" s="54" t="str">
        <f>'Copy paste to Here'!C128</f>
        <v>PGSQ</v>
      </c>
      <c r="C124" s="54" t="s">
        <v>913</v>
      </c>
      <c r="D124" s="55">
        <f>Invoice!B128</f>
        <v>2</v>
      </c>
      <c r="E124" s="56">
        <f>'Shipping Invoice'!J128*$N$1</f>
        <v>2.46</v>
      </c>
      <c r="F124" s="56">
        <f t="shared" si="3"/>
        <v>4.92</v>
      </c>
      <c r="G124" s="57">
        <f t="shared" si="4"/>
        <v>53.406600000000005</v>
      </c>
      <c r="H124" s="60">
        <f t="shared" si="5"/>
        <v>106.81320000000001</v>
      </c>
    </row>
    <row r="125" spans="1:8" s="59" customFormat="1">
      <c r="A125" s="53" t="str">
        <f>IF((LEN('Copy paste to Here'!G129))&gt;5,((CONCATENATE('Copy paste to Here'!G129," &amp; ",'Copy paste to Here'!D129,"  &amp;  ",'Copy paste to Here'!E129))),"Empty Cell")</f>
        <v xml:space="preserve">Green Fluorite double flare stone plug &amp; Gauge: 4mm  &amp;  </v>
      </c>
      <c r="B125" s="54" t="str">
        <f>'Copy paste to Here'!C129</f>
        <v>PGSQQ</v>
      </c>
      <c r="C125" s="54" t="s">
        <v>914</v>
      </c>
      <c r="D125" s="55">
        <f>Invoice!B129</f>
        <v>2</v>
      </c>
      <c r="E125" s="56">
        <f>'Shipping Invoice'!J129*$N$1</f>
        <v>1.35</v>
      </c>
      <c r="F125" s="56">
        <f t="shared" si="3"/>
        <v>2.7</v>
      </c>
      <c r="G125" s="57">
        <f t="shared" si="4"/>
        <v>29.308500000000002</v>
      </c>
      <c r="H125" s="60">
        <f t="shared" si="5"/>
        <v>58.617000000000004</v>
      </c>
    </row>
    <row r="126" spans="1:8" s="59" customFormat="1" ht="25.5">
      <c r="A126" s="53" t="str">
        <f>IF((LEN('Copy paste to Here'!G130))&gt;5,((CONCATENATE('Copy paste to Here'!G130," &amp; ",'Copy paste to Here'!D130,"  &amp;  ",'Copy paste to Here'!E130))),"Empty Cell")</f>
        <v xml:space="preserve">Green Fluorite double flare stone plug &amp; Gauge: 10mm  &amp;  </v>
      </c>
      <c r="B126" s="54" t="str">
        <f>'Copy paste to Here'!C130</f>
        <v>PGSQQ</v>
      </c>
      <c r="C126" s="54" t="s">
        <v>915</v>
      </c>
      <c r="D126" s="55">
        <f>Invoice!B130</f>
        <v>2</v>
      </c>
      <c r="E126" s="56">
        <f>'Shipping Invoice'!J130*$N$1</f>
        <v>2.72</v>
      </c>
      <c r="F126" s="56">
        <f t="shared" si="3"/>
        <v>5.44</v>
      </c>
      <c r="G126" s="57">
        <f t="shared" si="4"/>
        <v>59.051200000000009</v>
      </c>
      <c r="H126" s="60">
        <f t="shared" si="5"/>
        <v>118.10240000000002</v>
      </c>
    </row>
    <row r="127" spans="1:8" s="59" customFormat="1" ht="25.5">
      <c r="A127" s="53" t="str">
        <f>IF((LEN('Copy paste to Here'!G131))&gt;5,((CONCATENATE('Copy paste to Here'!G131," &amp; ",'Copy paste to Here'!D131,"  &amp;  ",'Copy paste to Here'!E131))),"Empty Cell")</f>
        <v xml:space="preserve">Green Fluorite double flare stone plug &amp; Gauge: 12mm  &amp;  </v>
      </c>
      <c r="B127" s="54" t="str">
        <f>'Copy paste to Here'!C131</f>
        <v>PGSQQ</v>
      </c>
      <c r="C127" s="54" t="s">
        <v>916</v>
      </c>
      <c r="D127" s="55">
        <f>Invoice!B131</f>
        <v>1</v>
      </c>
      <c r="E127" s="56">
        <f>'Shipping Invoice'!J131*$N$1</f>
        <v>3.31</v>
      </c>
      <c r="F127" s="56">
        <f t="shared" si="3"/>
        <v>3.31</v>
      </c>
      <c r="G127" s="57">
        <f t="shared" si="4"/>
        <v>71.860100000000003</v>
      </c>
      <c r="H127" s="60">
        <f t="shared" si="5"/>
        <v>71.860100000000003</v>
      </c>
    </row>
    <row r="128" spans="1:8" s="59" customFormat="1" ht="25.5">
      <c r="A128" s="53" t="str">
        <f>IF((LEN('Copy paste to Here'!G132))&gt;5,((CONCATENATE('Copy paste to Here'!G132," &amp; ",'Copy paste to Here'!D132,"  &amp;  ",'Copy paste to Here'!E132))),"Empty Cell")</f>
        <v xml:space="preserve">Green Fluorite double flare stone plug &amp; Gauge: 14mm  &amp;  </v>
      </c>
      <c r="B128" s="54" t="str">
        <f>'Copy paste to Here'!C132</f>
        <v>PGSQQ</v>
      </c>
      <c r="C128" s="54" t="s">
        <v>917</v>
      </c>
      <c r="D128" s="55">
        <f>Invoice!B132</f>
        <v>1</v>
      </c>
      <c r="E128" s="56">
        <f>'Shipping Invoice'!J132*$N$1</f>
        <v>4.08</v>
      </c>
      <c r="F128" s="56">
        <f t="shared" si="3"/>
        <v>4.08</v>
      </c>
      <c r="G128" s="57">
        <f t="shared" si="4"/>
        <v>88.576800000000006</v>
      </c>
      <c r="H128" s="60">
        <f t="shared" si="5"/>
        <v>88.576800000000006</v>
      </c>
    </row>
    <row r="129" spans="1:8" s="59" customFormat="1" ht="24">
      <c r="A129" s="53" t="str">
        <f>IF((LEN('Copy paste to Here'!G133))&gt;5,((CONCATENATE('Copy paste to Here'!G133," &amp; ",'Copy paste to Here'!D133,"  &amp;  ",'Copy paste to Here'!E133))),"Empty Cell")</f>
        <v xml:space="preserve">316L steel septum pincher with double rubber O-rings &amp; Pincher Size: Thickness 2mm &amp; width 12mm  &amp;  </v>
      </c>
      <c r="B129" s="54" t="str">
        <f>'Copy paste to Here'!C133</f>
        <v>PSP</v>
      </c>
      <c r="C129" s="54" t="s">
        <v>918</v>
      </c>
      <c r="D129" s="55">
        <f>Invoice!B133</f>
        <v>5</v>
      </c>
      <c r="E129" s="56">
        <f>'Shipping Invoice'!J133*$N$1</f>
        <v>1.35</v>
      </c>
      <c r="F129" s="56">
        <f t="shared" si="3"/>
        <v>6.75</v>
      </c>
      <c r="G129" s="57">
        <f t="shared" si="4"/>
        <v>29.308500000000002</v>
      </c>
      <c r="H129" s="60">
        <f t="shared" si="5"/>
        <v>146.54250000000002</v>
      </c>
    </row>
    <row r="130" spans="1:8" s="59" customFormat="1" ht="24">
      <c r="A130" s="53" t="str">
        <f>IF((LEN('Copy paste to Here'!G134))&gt;5,((CONCATENATE('Copy paste to Here'!G134," &amp; ",'Copy paste to Here'!D134,"  &amp;  ",'Copy paste to Here'!E134))),"Empty Cell")</f>
        <v xml:space="preserve">316L steel septum pincher with double rubber O-rings &amp; Pincher Size: Thickness 2.5mm &amp; width 12mm  &amp;  </v>
      </c>
      <c r="B130" s="54" t="str">
        <f>'Copy paste to Here'!C134</f>
        <v>PSP</v>
      </c>
      <c r="C130" s="54" t="s">
        <v>919</v>
      </c>
      <c r="D130" s="55">
        <f>Invoice!B134</f>
        <v>5</v>
      </c>
      <c r="E130" s="56">
        <f>'Shipping Invoice'!J134*$N$1</f>
        <v>1.61</v>
      </c>
      <c r="F130" s="56">
        <f t="shared" si="3"/>
        <v>8.0500000000000007</v>
      </c>
      <c r="G130" s="57">
        <f t="shared" si="4"/>
        <v>34.953100000000006</v>
      </c>
      <c r="H130" s="60">
        <f t="shared" si="5"/>
        <v>174.76550000000003</v>
      </c>
    </row>
    <row r="131" spans="1:8" s="59" customFormat="1" ht="24">
      <c r="A131" s="53" t="str">
        <f>IF((LEN('Copy paste to Here'!G135))&gt;5,((CONCATENATE('Copy paste to Here'!G135," &amp; ",'Copy paste to Here'!D135,"  &amp;  ",'Copy paste to Here'!E135))),"Empty Cell")</f>
        <v xml:space="preserve">316L steel septum pincher with double rubber O-rings &amp; Pincher Size: Thickness 3mm &amp; width 12mm  &amp;  </v>
      </c>
      <c r="B131" s="54" t="str">
        <f>'Copy paste to Here'!C135</f>
        <v>PSP</v>
      </c>
      <c r="C131" s="54" t="s">
        <v>920</v>
      </c>
      <c r="D131" s="55">
        <f>Invoice!B135</f>
        <v>5</v>
      </c>
      <c r="E131" s="56">
        <f>'Shipping Invoice'!J135*$N$1</f>
        <v>1.86</v>
      </c>
      <c r="F131" s="56">
        <f t="shared" si="3"/>
        <v>9.3000000000000007</v>
      </c>
      <c r="G131" s="57">
        <f t="shared" si="4"/>
        <v>40.380600000000001</v>
      </c>
      <c r="H131" s="60">
        <f t="shared" si="5"/>
        <v>201.90300000000002</v>
      </c>
    </row>
    <row r="132" spans="1:8" s="59" customFormat="1" ht="24">
      <c r="A132" s="53" t="str">
        <f>IF((LEN('Copy paste to Here'!G136))&gt;5,((CONCATENATE('Copy paste to Here'!G136," &amp; ",'Copy paste to Here'!D136,"  &amp;  ",'Copy paste to Here'!E136))),"Empty Cell")</f>
        <v xml:space="preserve">High polished surgical steel hinged segment ring, 16g (1.2mm) &amp; Length: 6mm  &amp;  </v>
      </c>
      <c r="B132" s="54" t="str">
        <f>'Copy paste to Here'!C136</f>
        <v>SEGH16</v>
      </c>
      <c r="C132" s="54" t="s">
        <v>70</v>
      </c>
      <c r="D132" s="55">
        <f>Invoice!B136</f>
        <v>10</v>
      </c>
      <c r="E132" s="56">
        <f>'Shipping Invoice'!J136*$N$1</f>
        <v>2.72</v>
      </c>
      <c r="F132" s="56">
        <f t="shared" si="3"/>
        <v>27.200000000000003</v>
      </c>
      <c r="G132" s="57">
        <f t="shared" si="4"/>
        <v>59.051200000000009</v>
      </c>
      <c r="H132" s="60">
        <f t="shared" si="5"/>
        <v>590.51200000000006</v>
      </c>
    </row>
    <row r="133" spans="1:8" s="59" customFormat="1" ht="24">
      <c r="A133" s="53" t="str">
        <f>IF((LEN('Copy paste to Here'!G137))&gt;5,((CONCATENATE('Copy paste to Here'!G137," &amp; ",'Copy paste to Here'!D137,"  &amp;  ",'Copy paste to Here'!E137))),"Empty Cell")</f>
        <v xml:space="preserve">High polished surgical steel hinged segment ring, 16g (1.2mm) &amp; Length: 9mm  &amp;  </v>
      </c>
      <c r="B133" s="54" t="str">
        <f>'Copy paste to Here'!C137</f>
        <v>SEGH16</v>
      </c>
      <c r="C133" s="54" t="s">
        <v>70</v>
      </c>
      <c r="D133" s="55">
        <f>Invoice!B137</f>
        <v>40</v>
      </c>
      <c r="E133" s="56">
        <f>'Shipping Invoice'!J137*$N$1</f>
        <v>2.72</v>
      </c>
      <c r="F133" s="56">
        <f t="shared" si="3"/>
        <v>108.80000000000001</v>
      </c>
      <c r="G133" s="57">
        <f t="shared" si="4"/>
        <v>59.051200000000009</v>
      </c>
      <c r="H133" s="60">
        <f t="shared" si="5"/>
        <v>2362.0480000000002</v>
      </c>
    </row>
    <row r="134" spans="1:8" s="59" customFormat="1" ht="24">
      <c r="A134" s="53" t="str">
        <f>IF((LEN('Copy paste to Here'!G138))&gt;5,((CONCATENATE('Copy paste to Here'!G138," &amp; ",'Copy paste to Here'!D138,"  &amp;  ",'Copy paste to Here'!E138))),"Empty Cell")</f>
        <v xml:space="preserve">High polished surgical steel hinged segment ring, 16g (1.2mm) &amp; Length: 10mm  &amp;  </v>
      </c>
      <c r="B134" s="54" t="str">
        <f>'Copy paste to Here'!C138</f>
        <v>SEGH16</v>
      </c>
      <c r="C134" s="54" t="s">
        <v>70</v>
      </c>
      <c r="D134" s="55">
        <f>Invoice!B138</f>
        <v>40</v>
      </c>
      <c r="E134" s="56">
        <f>'Shipping Invoice'!J138*$N$1</f>
        <v>2.72</v>
      </c>
      <c r="F134" s="56">
        <f t="shared" si="3"/>
        <v>108.80000000000001</v>
      </c>
      <c r="G134" s="57">
        <f t="shared" si="4"/>
        <v>59.051200000000009</v>
      </c>
      <c r="H134" s="60">
        <f t="shared" si="5"/>
        <v>2362.0480000000002</v>
      </c>
    </row>
    <row r="135" spans="1:8" s="59" customFormat="1" ht="24">
      <c r="A135" s="53" t="str">
        <f>IF((LEN('Copy paste to Here'!G139))&gt;5,((CONCATENATE('Copy paste to Here'!G139," &amp; ",'Copy paste to Here'!D139,"  &amp;  ",'Copy paste to Here'!E139))),"Empty Cell")</f>
        <v xml:space="preserve">High polished surgical steel hinged segment ring, 20g (0.8mm) &amp; Length: 8mm  &amp;  </v>
      </c>
      <c r="B135" s="54" t="str">
        <f>'Copy paste to Here'!C139</f>
        <v>SEGH20</v>
      </c>
      <c r="C135" s="54" t="s">
        <v>829</v>
      </c>
      <c r="D135" s="55">
        <f>Invoice!B139</f>
        <v>20</v>
      </c>
      <c r="E135" s="56">
        <f>'Shipping Invoice'!J139*$N$1</f>
        <v>3.57</v>
      </c>
      <c r="F135" s="56">
        <f t="shared" si="3"/>
        <v>71.399999999999991</v>
      </c>
      <c r="G135" s="57">
        <f t="shared" si="4"/>
        <v>77.5047</v>
      </c>
      <c r="H135" s="60">
        <f t="shared" si="5"/>
        <v>1550.0940000000001</v>
      </c>
    </row>
    <row r="136" spans="1:8" s="59" customFormat="1" ht="24">
      <c r="A136" s="53" t="str">
        <f>IF((LEN('Copy paste to Here'!G140))&gt;5,((CONCATENATE('Copy paste to Here'!G140," &amp; ",'Copy paste to Here'!D140,"  &amp;  ",'Copy paste to Here'!E140))),"Empty Cell")</f>
        <v xml:space="preserve">High polished surgical steel hinged segment ring, 20g (0.8mm) &amp; Length: 9mm  &amp;  </v>
      </c>
      <c r="B136" s="54" t="str">
        <f>'Copy paste to Here'!C140</f>
        <v>SEGH20</v>
      </c>
      <c r="C136" s="54" t="s">
        <v>829</v>
      </c>
      <c r="D136" s="55">
        <f>Invoice!B140</f>
        <v>20</v>
      </c>
      <c r="E136" s="56">
        <f>'Shipping Invoice'!J140*$N$1</f>
        <v>3.57</v>
      </c>
      <c r="F136" s="56">
        <f t="shared" si="3"/>
        <v>71.399999999999991</v>
      </c>
      <c r="G136" s="57">
        <f t="shared" si="4"/>
        <v>77.5047</v>
      </c>
      <c r="H136" s="60">
        <f t="shared" si="5"/>
        <v>1550.0940000000001</v>
      </c>
    </row>
    <row r="137" spans="1:8" s="59" customFormat="1" ht="24">
      <c r="A137" s="53" t="str">
        <f>IF((LEN('Copy paste to Here'!G141))&gt;5,((CONCATENATE('Copy paste to Here'!G141," &amp; ",'Copy paste to Here'!D141,"  &amp;  ",'Copy paste to Here'!E141))),"Empty Cell")</f>
        <v xml:space="preserve">High polished surgical steel hinged segment ring, 20g (0.8mm) &amp; Length: 10mm  &amp;  </v>
      </c>
      <c r="B137" s="54" t="str">
        <f>'Copy paste to Here'!C141</f>
        <v>SEGH20</v>
      </c>
      <c r="C137" s="54" t="s">
        <v>829</v>
      </c>
      <c r="D137" s="55">
        <f>Invoice!B141</f>
        <v>20</v>
      </c>
      <c r="E137" s="56">
        <f>'Shipping Invoice'!J141*$N$1</f>
        <v>3.57</v>
      </c>
      <c r="F137" s="56">
        <f t="shared" si="3"/>
        <v>71.399999999999991</v>
      </c>
      <c r="G137" s="57">
        <f t="shared" si="4"/>
        <v>77.5047</v>
      </c>
      <c r="H137" s="60">
        <f t="shared" si="5"/>
        <v>1550.0940000000001</v>
      </c>
    </row>
    <row r="138" spans="1:8" s="59" customFormat="1" ht="24">
      <c r="A138" s="53" t="str">
        <f>IF((LEN('Copy paste to Here'!G142))&gt;5,((CONCATENATE('Copy paste to Here'!G142," &amp; ",'Copy paste to Here'!D142,"  &amp;  ",'Copy paste to Here'!E142))),"Empty Cell")</f>
        <v xml:space="preserve">High polished surgical steel hinged segment ring, 8g (3mm) &amp; Length: 12mm  &amp;  </v>
      </c>
      <c r="B138" s="54" t="str">
        <f>'Copy paste to Here'!C142</f>
        <v>SEGH8</v>
      </c>
      <c r="C138" s="54" t="s">
        <v>831</v>
      </c>
      <c r="D138" s="55">
        <f>Invoice!B142</f>
        <v>2</v>
      </c>
      <c r="E138" s="56">
        <f>'Shipping Invoice'!J142*$N$1</f>
        <v>5.62</v>
      </c>
      <c r="F138" s="56">
        <f t="shared" si="3"/>
        <v>11.24</v>
      </c>
      <c r="G138" s="57">
        <f t="shared" si="4"/>
        <v>122.01020000000001</v>
      </c>
      <c r="H138" s="60">
        <f t="shared" si="5"/>
        <v>244.02040000000002</v>
      </c>
    </row>
    <row r="139" spans="1:8" s="59" customFormat="1" ht="24">
      <c r="A139" s="53" t="str">
        <f>IF((LEN('Copy paste to Here'!G143))&gt;5,((CONCATENATE('Copy paste to Here'!G143," &amp; ",'Copy paste to Here'!D143,"  &amp;  ",'Copy paste to Here'!E143))),"Empty Cell")</f>
        <v xml:space="preserve">High polished surgical steel hinged segment ring, 8g (3mm) &amp; Length: 14mm  &amp;  </v>
      </c>
      <c r="B139" s="54" t="str">
        <f>'Copy paste to Here'!C143</f>
        <v>SEGH8</v>
      </c>
      <c r="C139" s="54" t="s">
        <v>831</v>
      </c>
      <c r="D139" s="55">
        <f>Invoice!B143</f>
        <v>2</v>
      </c>
      <c r="E139" s="56">
        <f>'Shipping Invoice'!J143*$N$1</f>
        <v>5.62</v>
      </c>
      <c r="F139" s="56">
        <f t="shared" si="3"/>
        <v>11.24</v>
      </c>
      <c r="G139" s="57">
        <f t="shared" si="4"/>
        <v>122.01020000000001</v>
      </c>
      <c r="H139" s="60">
        <f t="shared" si="5"/>
        <v>244.02040000000002</v>
      </c>
    </row>
    <row r="140" spans="1:8" s="59" customFormat="1" ht="25.5">
      <c r="A140" s="53" t="str">
        <f>IF((LEN('Copy paste to Here'!G144))&gt;5,((CONCATENATE('Copy paste to Here'!G144," &amp; ",'Copy paste to Here'!D144,"  &amp;  ",'Copy paste to Here'!E144))),"Empty Cell")</f>
        <v>PVD plated surgical steel hinged segment ring, 14g (1.6mm) &amp; Length: 8mm  &amp;  Color: Gold</v>
      </c>
      <c r="B140" s="54" t="str">
        <f>'Copy paste to Here'!C144</f>
        <v>SEGHT14</v>
      </c>
      <c r="C140" s="54" t="s">
        <v>833</v>
      </c>
      <c r="D140" s="55">
        <f>Invoice!B144</f>
        <v>4</v>
      </c>
      <c r="E140" s="56">
        <f>'Shipping Invoice'!J144*$N$1</f>
        <v>3.4</v>
      </c>
      <c r="F140" s="56">
        <f t="shared" si="3"/>
        <v>13.6</v>
      </c>
      <c r="G140" s="57">
        <f t="shared" si="4"/>
        <v>73.814000000000007</v>
      </c>
      <c r="H140" s="60">
        <f t="shared" si="5"/>
        <v>295.25600000000003</v>
      </c>
    </row>
    <row r="141" spans="1:8" s="59" customFormat="1" ht="25.5">
      <c r="A141" s="53" t="str">
        <f>IF((LEN('Copy paste to Here'!G145))&gt;5,((CONCATENATE('Copy paste to Here'!G145," &amp; ",'Copy paste to Here'!D145,"  &amp;  ",'Copy paste to Here'!E145))),"Empty Cell")</f>
        <v>PVD plated surgical steel hinged segment ring, 14g (1.6mm) &amp; Length: 8mm  &amp;  Color: Rose-gold</v>
      </c>
      <c r="B141" s="54" t="str">
        <f>'Copy paste to Here'!C145</f>
        <v>SEGHT14</v>
      </c>
      <c r="C141" s="54" t="s">
        <v>833</v>
      </c>
      <c r="D141" s="55">
        <f>Invoice!B145</f>
        <v>4</v>
      </c>
      <c r="E141" s="56">
        <f>'Shipping Invoice'!J145*$N$1</f>
        <v>3.4</v>
      </c>
      <c r="F141" s="56">
        <f t="shared" si="3"/>
        <v>13.6</v>
      </c>
      <c r="G141" s="57">
        <f t="shared" si="4"/>
        <v>73.814000000000007</v>
      </c>
      <c r="H141" s="60">
        <f t="shared" si="5"/>
        <v>295.25600000000003</v>
      </c>
    </row>
    <row r="142" spans="1:8" s="59" customFormat="1" ht="25.5">
      <c r="A142" s="53" t="str">
        <f>IF((LEN('Copy paste to Here'!G146))&gt;5,((CONCATENATE('Copy paste to Here'!G146," &amp; ",'Copy paste to Here'!D146,"  &amp;  ",'Copy paste to Here'!E146))),"Empty Cell")</f>
        <v>PVD plated surgical steel hinged segment ring, 14g (1.6mm) &amp; Length: 10mm  &amp;  Color: Gold</v>
      </c>
      <c r="B142" s="54" t="str">
        <f>'Copy paste to Here'!C146</f>
        <v>SEGHT14</v>
      </c>
      <c r="C142" s="54" t="s">
        <v>833</v>
      </c>
      <c r="D142" s="55">
        <f>Invoice!B146</f>
        <v>5</v>
      </c>
      <c r="E142" s="56">
        <f>'Shipping Invoice'!J146*$N$1</f>
        <v>3.4</v>
      </c>
      <c r="F142" s="56">
        <f t="shared" si="3"/>
        <v>17</v>
      </c>
      <c r="G142" s="57">
        <f t="shared" si="4"/>
        <v>73.814000000000007</v>
      </c>
      <c r="H142" s="60">
        <f t="shared" si="5"/>
        <v>369.07000000000005</v>
      </c>
    </row>
    <row r="143" spans="1:8" s="59" customFormat="1" ht="25.5">
      <c r="A143" s="53" t="str">
        <f>IF((LEN('Copy paste to Here'!G147))&gt;5,((CONCATENATE('Copy paste to Here'!G147," &amp; ",'Copy paste to Here'!D147,"  &amp;  ",'Copy paste to Here'!E147))),"Empty Cell")</f>
        <v>PVD plated surgical steel hinged segment ring, 14g (1.6mm) &amp; Length: 12mm  &amp;  Color: Gold</v>
      </c>
      <c r="B143" s="54" t="str">
        <f>'Copy paste to Here'!C147</f>
        <v>SEGHT14</v>
      </c>
      <c r="C143" s="54" t="s">
        <v>833</v>
      </c>
      <c r="D143" s="55">
        <f>Invoice!B147</f>
        <v>5</v>
      </c>
      <c r="E143" s="56">
        <f>'Shipping Invoice'!J147*$N$1</f>
        <v>3.4</v>
      </c>
      <c r="F143" s="56">
        <f t="shared" si="3"/>
        <v>17</v>
      </c>
      <c r="G143" s="57">
        <f t="shared" si="4"/>
        <v>73.814000000000007</v>
      </c>
      <c r="H143" s="60">
        <f t="shared" si="5"/>
        <v>369.07000000000005</v>
      </c>
    </row>
    <row r="144" spans="1:8" s="59" customFormat="1" ht="25.5">
      <c r="A144" s="53" t="str">
        <f>IF((LEN('Copy paste to Here'!G148))&gt;5,((CONCATENATE('Copy paste to Here'!G148," &amp; ",'Copy paste to Here'!D148,"  &amp;  ",'Copy paste to Here'!E148))),"Empty Cell")</f>
        <v>PVD plated surgical steel hinged segment ring, 16g (1.2mm) &amp; Length: 6mm  &amp;  Color: Rose-gold</v>
      </c>
      <c r="B144" s="54" t="str">
        <f>'Copy paste to Here'!C148</f>
        <v>SEGHT16</v>
      </c>
      <c r="C144" s="54" t="s">
        <v>73</v>
      </c>
      <c r="D144" s="55">
        <f>Invoice!B148</f>
        <v>20</v>
      </c>
      <c r="E144" s="56">
        <f>'Shipping Invoice'!J148*$N$1</f>
        <v>3.31</v>
      </c>
      <c r="F144" s="56">
        <f t="shared" si="3"/>
        <v>66.2</v>
      </c>
      <c r="G144" s="57">
        <f t="shared" si="4"/>
        <v>71.860100000000003</v>
      </c>
      <c r="H144" s="60">
        <f t="shared" si="5"/>
        <v>1437.202</v>
      </c>
    </row>
    <row r="145" spans="1:8" s="59" customFormat="1" ht="25.5">
      <c r="A145" s="53" t="str">
        <f>IF((LEN('Copy paste to Here'!G149))&gt;5,((CONCATENATE('Copy paste to Here'!G149," &amp; ",'Copy paste to Here'!D149,"  &amp;  ",'Copy paste to Here'!E149))),"Empty Cell")</f>
        <v>PVD plated surgical steel hinged segment ring, 16g (1.2mm) &amp; Length: 7mm  &amp;  Color: Black</v>
      </c>
      <c r="B145" s="54" t="str">
        <f>'Copy paste to Here'!C149</f>
        <v>SEGHT16</v>
      </c>
      <c r="C145" s="54" t="s">
        <v>73</v>
      </c>
      <c r="D145" s="55">
        <f>Invoice!B149</f>
        <v>20</v>
      </c>
      <c r="E145" s="56">
        <f>'Shipping Invoice'!J149*$N$1</f>
        <v>3.31</v>
      </c>
      <c r="F145" s="56">
        <f t="shared" si="3"/>
        <v>66.2</v>
      </c>
      <c r="G145" s="57">
        <f t="shared" si="4"/>
        <v>71.860100000000003</v>
      </c>
      <c r="H145" s="60">
        <f t="shared" si="5"/>
        <v>1437.202</v>
      </c>
    </row>
    <row r="146" spans="1:8" s="59" customFormat="1" ht="25.5">
      <c r="A146" s="53" t="str">
        <f>IF((LEN('Copy paste to Here'!G150))&gt;5,((CONCATENATE('Copy paste to Here'!G150," &amp; ",'Copy paste to Here'!D150,"  &amp;  ",'Copy paste to Here'!E150))),"Empty Cell")</f>
        <v>PVD plated surgical steel hinged segment ring, 16g (1.2mm) &amp; Length: 7mm  &amp;  Color: Gold</v>
      </c>
      <c r="B146" s="54" t="str">
        <f>'Copy paste to Here'!C150</f>
        <v>SEGHT16</v>
      </c>
      <c r="C146" s="54" t="s">
        <v>73</v>
      </c>
      <c r="D146" s="55">
        <f>Invoice!B150</f>
        <v>20</v>
      </c>
      <c r="E146" s="56">
        <f>'Shipping Invoice'!J150*$N$1</f>
        <v>3.31</v>
      </c>
      <c r="F146" s="56">
        <f t="shared" si="3"/>
        <v>66.2</v>
      </c>
      <c r="G146" s="57">
        <f t="shared" si="4"/>
        <v>71.860100000000003</v>
      </c>
      <c r="H146" s="60">
        <f t="shared" si="5"/>
        <v>1437.202</v>
      </c>
    </row>
    <row r="147" spans="1:8" s="59" customFormat="1" ht="25.5">
      <c r="A147" s="53" t="str">
        <f>IF((LEN('Copy paste to Here'!G151))&gt;5,((CONCATENATE('Copy paste to Here'!G151," &amp; ",'Copy paste to Here'!D151,"  &amp;  ",'Copy paste to Here'!E151))),"Empty Cell")</f>
        <v>PVD plated surgical steel hinged segment ring, 16g (1.2mm) &amp; Length: 9mm  &amp;  Color: Black</v>
      </c>
      <c r="B147" s="54" t="str">
        <f>'Copy paste to Here'!C151</f>
        <v>SEGHT16</v>
      </c>
      <c r="C147" s="54" t="s">
        <v>73</v>
      </c>
      <c r="D147" s="55">
        <f>Invoice!B151</f>
        <v>20</v>
      </c>
      <c r="E147" s="56">
        <f>'Shipping Invoice'!J151*$N$1</f>
        <v>3.31</v>
      </c>
      <c r="F147" s="56">
        <f t="shared" ref="F147:F156" si="6">D147*E147</f>
        <v>66.2</v>
      </c>
      <c r="G147" s="57">
        <f t="shared" ref="G147:G210" si="7">E147*$E$14</f>
        <v>71.860100000000003</v>
      </c>
      <c r="H147" s="60">
        <f t="shared" ref="H147:H210" si="8">D147*G147</f>
        <v>1437.202</v>
      </c>
    </row>
    <row r="148" spans="1:8" s="59" customFormat="1" ht="25.5">
      <c r="A148" s="53" t="str">
        <f>IF((LEN('Copy paste to Here'!G152))&gt;5,((CONCATENATE('Copy paste to Here'!G152," &amp; ",'Copy paste to Here'!D152,"  &amp;  ",'Copy paste to Here'!E152))),"Empty Cell")</f>
        <v>PVD plated surgical steel hinged segment ring, 16g (1.2mm) &amp; Length: 10mm  &amp;  Color: Rainbow</v>
      </c>
      <c r="B148" s="54" t="str">
        <f>'Copy paste to Here'!C152</f>
        <v>SEGHT16</v>
      </c>
      <c r="C148" s="54" t="s">
        <v>73</v>
      </c>
      <c r="D148" s="55">
        <f>Invoice!B152</f>
        <v>10</v>
      </c>
      <c r="E148" s="56">
        <f>'Shipping Invoice'!J152*$N$1</f>
        <v>3.31</v>
      </c>
      <c r="F148" s="56">
        <f t="shared" si="6"/>
        <v>33.1</v>
      </c>
      <c r="G148" s="57">
        <f t="shared" si="7"/>
        <v>71.860100000000003</v>
      </c>
      <c r="H148" s="60">
        <f t="shared" si="8"/>
        <v>718.601</v>
      </c>
    </row>
    <row r="149" spans="1:8" s="59" customFormat="1" ht="25.5">
      <c r="A149" s="53" t="str">
        <f>IF((LEN('Copy paste to Here'!G153))&gt;5,((CONCATENATE('Copy paste to Here'!G153," &amp; ",'Copy paste to Here'!D153,"  &amp;  ",'Copy paste to Here'!E153))),"Empty Cell")</f>
        <v>PVD plated surgical steel hinged segment ring, 16g (1.2mm) &amp; Length: 10mm  &amp;  Color: Gold</v>
      </c>
      <c r="B149" s="54" t="str">
        <f>'Copy paste to Here'!C153</f>
        <v>SEGHT16</v>
      </c>
      <c r="C149" s="54" t="s">
        <v>73</v>
      </c>
      <c r="D149" s="55">
        <f>Invoice!B153</f>
        <v>40</v>
      </c>
      <c r="E149" s="56">
        <f>'Shipping Invoice'!J153*$N$1</f>
        <v>3.31</v>
      </c>
      <c r="F149" s="56">
        <f t="shared" si="6"/>
        <v>132.4</v>
      </c>
      <c r="G149" s="57">
        <f t="shared" si="7"/>
        <v>71.860100000000003</v>
      </c>
      <c r="H149" s="60">
        <f t="shared" si="8"/>
        <v>2874.404</v>
      </c>
    </row>
    <row r="150" spans="1:8" s="59" customFormat="1" ht="25.5">
      <c r="A150" s="53" t="str">
        <f>IF((LEN('Copy paste to Here'!G154))&gt;5,((CONCATENATE('Copy paste to Here'!G154," &amp; ",'Copy paste to Here'!D154,"  &amp;  ",'Copy paste to Here'!E154))),"Empty Cell")</f>
        <v>PVD plated surgical steel hinged segment ring, 16g (1.2mm) &amp; Length: 10mm  &amp;  Color: Rose-gold</v>
      </c>
      <c r="B150" s="54" t="str">
        <f>'Copy paste to Here'!C154</f>
        <v>SEGHT16</v>
      </c>
      <c r="C150" s="54" t="s">
        <v>73</v>
      </c>
      <c r="D150" s="55">
        <f>Invoice!B154</f>
        <v>20</v>
      </c>
      <c r="E150" s="56">
        <f>'Shipping Invoice'!J154*$N$1</f>
        <v>3.31</v>
      </c>
      <c r="F150" s="56">
        <f t="shared" si="6"/>
        <v>66.2</v>
      </c>
      <c r="G150" s="57">
        <f t="shared" si="7"/>
        <v>71.860100000000003</v>
      </c>
      <c r="H150" s="60">
        <f t="shared" si="8"/>
        <v>1437.202</v>
      </c>
    </row>
    <row r="151" spans="1:8" s="59" customFormat="1" ht="25.5">
      <c r="A151" s="53" t="str">
        <f>IF((LEN('Copy paste to Here'!G155))&gt;5,((CONCATENATE('Copy paste to Here'!G155," &amp; ",'Copy paste to Here'!D155,"  &amp;  ",'Copy paste to Here'!E155))),"Empty Cell")</f>
        <v>PVD plated surgical steel hinged segment ring, 20g (0.8mm) &amp; Length: 6mm  &amp;  Color: Rose-gold</v>
      </c>
      <c r="B151" s="54" t="str">
        <f>'Copy paste to Here'!C155</f>
        <v>SEGHT20</v>
      </c>
      <c r="C151" s="54" t="s">
        <v>479</v>
      </c>
      <c r="D151" s="55">
        <f>Invoice!B155</f>
        <v>20</v>
      </c>
      <c r="E151" s="56">
        <f>'Shipping Invoice'!J155*$N$1</f>
        <v>3.83</v>
      </c>
      <c r="F151" s="56">
        <f t="shared" si="6"/>
        <v>76.599999999999994</v>
      </c>
      <c r="G151" s="57">
        <f t="shared" si="7"/>
        <v>83.149300000000011</v>
      </c>
      <c r="H151" s="60">
        <f t="shared" si="8"/>
        <v>1662.9860000000003</v>
      </c>
    </row>
    <row r="152" spans="1:8" s="59" customFormat="1" ht="25.5">
      <c r="A152" s="53" t="str">
        <f>IF((LEN('Copy paste to Here'!G156))&gt;5,((CONCATENATE('Copy paste to Here'!G156," &amp; ",'Copy paste to Here'!D156,"  &amp;  ",'Copy paste to Here'!E156))),"Empty Cell")</f>
        <v>PVD plated surgical steel hinged segment ring, 20g (0.8mm) &amp; Length: 8mm  &amp;  Color: Rose-gold</v>
      </c>
      <c r="B152" s="54" t="str">
        <f>'Copy paste to Here'!C156</f>
        <v>SEGHT20</v>
      </c>
      <c r="C152" s="54" t="s">
        <v>479</v>
      </c>
      <c r="D152" s="55">
        <f>Invoice!B156</f>
        <v>20</v>
      </c>
      <c r="E152" s="56">
        <f>'Shipping Invoice'!J156*$N$1</f>
        <v>3.83</v>
      </c>
      <c r="F152" s="56">
        <f t="shared" si="6"/>
        <v>76.599999999999994</v>
      </c>
      <c r="G152" s="57">
        <f t="shared" si="7"/>
        <v>83.149300000000011</v>
      </c>
      <c r="H152" s="60">
        <f t="shared" si="8"/>
        <v>1662.9860000000003</v>
      </c>
    </row>
    <row r="153" spans="1:8" s="59" customFormat="1" ht="25.5">
      <c r="A153" s="53" t="str">
        <f>IF((LEN('Copy paste to Here'!G157))&gt;5,((CONCATENATE('Copy paste to Here'!G157," &amp; ",'Copy paste to Here'!D157,"  &amp;  ",'Copy paste to Here'!E157))),"Empty Cell")</f>
        <v>PVD plated surgical steel hinged segment ring, 20g (0.8mm) &amp; Length: 9mm  &amp;  Color: Gold</v>
      </c>
      <c r="B153" s="54" t="str">
        <f>'Copy paste to Here'!C157</f>
        <v>SEGHT20</v>
      </c>
      <c r="C153" s="54" t="s">
        <v>479</v>
      </c>
      <c r="D153" s="55">
        <f>Invoice!B157</f>
        <v>40</v>
      </c>
      <c r="E153" s="56">
        <f>'Shipping Invoice'!J157*$N$1</f>
        <v>3.83</v>
      </c>
      <c r="F153" s="56">
        <f t="shared" si="6"/>
        <v>153.19999999999999</v>
      </c>
      <c r="G153" s="57">
        <f t="shared" si="7"/>
        <v>83.149300000000011</v>
      </c>
      <c r="H153" s="60">
        <f t="shared" si="8"/>
        <v>3325.9720000000007</v>
      </c>
    </row>
    <row r="154" spans="1:8" s="59" customFormat="1" ht="25.5">
      <c r="A154" s="53" t="str">
        <f>IF((LEN('Copy paste to Here'!G158))&gt;5,((CONCATENATE('Copy paste to Here'!G158," &amp; ",'Copy paste to Here'!D158,"  &amp;  ",'Copy paste to Here'!E158))),"Empty Cell")</f>
        <v>PVD plated surgical steel hinged segment ring, 20g (0.8mm) &amp; Length: 9mm  &amp;  Color: Rose-gold</v>
      </c>
      <c r="B154" s="54" t="str">
        <f>'Copy paste to Here'!C158</f>
        <v>SEGHT20</v>
      </c>
      <c r="C154" s="54" t="s">
        <v>479</v>
      </c>
      <c r="D154" s="55">
        <f>Invoice!B158</f>
        <v>20</v>
      </c>
      <c r="E154" s="56">
        <f>'Shipping Invoice'!J158*$N$1</f>
        <v>3.83</v>
      </c>
      <c r="F154" s="56">
        <f t="shared" si="6"/>
        <v>76.599999999999994</v>
      </c>
      <c r="G154" s="57">
        <f t="shared" si="7"/>
        <v>83.149300000000011</v>
      </c>
      <c r="H154" s="60">
        <f t="shared" si="8"/>
        <v>1662.9860000000003</v>
      </c>
    </row>
    <row r="155" spans="1:8" s="59" customFormat="1" ht="25.5">
      <c r="A155" s="53" t="str">
        <f>IF((LEN('Copy paste to Here'!G159))&gt;5,((CONCATENATE('Copy paste to Here'!G159," &amp; ",'Copy paste to Here'!D159,"  &amp;  ",'Copy paste to Here'!E159))),"Empty Cell")</f>
        <v>PVD plated surgical steel hinged segment ring, 20g (0.8mm) &amp; Length: 10mm  &amp;  Color: Rainbow</v>
      </c>
      <c r="B155" s="54" t="str">
        <f>'Copy paste to Here'!C159</f>
        <v>SEGHT20</v>
      </c>
      <c r="C155" s="54" t="s">
        <v>479</v>
      </c>
      <c r="D155" s="55">
        <f>Invoice!B159</f>
        <v>20</v>
      </c>
      <c r="E155" s="56">
        <f>'Shipping Invoice'!J159*$N$1</f>
        <v>3.83</v>
      </c>
      <c r="F155" s="56">
        <f t="shared" si="6"/>
        <v>76.599999999999994</v>
      </c>
      <c r="G155" s="57">
        <f t="shared" si="7"/>
        <v>83.149300000000011</v>
      </c>
      <c r="H155" s="60">
        <f t="shared" si="8"/>
        <v>1662.9860000000003</v>
      </c>
    </row>
    <row r="156" spans="1:8" s="59" customFormat="1" ht="25.5">
      <c r="A156" s="53" t="str">
        <f>IF((LEN('Copy paste to Here'!G160))&gt;5,((CONCATENATE('Copy paste to Here'!G160," &amp; ",'Copy paste to Here'!D160,"  &amp;  ",'Copy paste to Here'!E160))),"Empty Cell")</f>
        <v>PVD plated surgical steel hinged segment ring, 20g (0.8mm) &amp; Length: 10mm  &amp;  Color: Rose-gold</v>
      </c>
      <c r="B156" s="54" t="str">
        <f>'Copy paste to Here'!C160</f>
        <v>SEGHT20</v>
      </c>
      <c r="C156" s="54" t="s">
        <v>479</v>
      </c>
      <c r="D156" s="55">
        <f>Invoice!B160</f>
        <v>20</v>
      </c>
      <c r="E156" s="56">
        <f>'Shipping Invoice'!J160*$N$1</f>
        <v>3.83</v>
      </c>
      <c r="F156" s="56">
        <f t="shared" si="6"/>
        <v>76.599999999999994</v>
      </c>
      <c r="G156" s="57">
        <f t="shared" si="7"/>
        <v>83.149300000000011</v>
      </c>
      <c r="H156" s="60">
        <f t="shared" si="8"/>
        <v>1662.9860000000003</v>
      </c>
    </row>
    <row r="157" spans="1:8" s="59" customFormat="1" ht="25.5">
      <c r="A157" s="53" t="str">
        <f>IF((LEN('Copy paste to Here'!G161))&gt;5,((CONCATENATE('Copy paste to Here'!G161," &amp; ",'Copy paste to Here'!D161,"  &amp;  ",'Copy paste to Here'!E161))),"Empty Cell")</f>
        <v>PVD plated surgical steel hinged segment ring, 20g (0.8mm) &amp; Size: 6mm  &amp;  Color: Gold</v>
      </c>
      <c r="B157" s="54" t="str">
        <f>'Copy paste to Here'!C161</f>
        <v>SEGHT20</v>
      </c>
      <c r="C157" s="54" t="s">
        <v>479</v>
      </c>
      <c r="D157" s="55">
        <f>Invoice!B161</f>
        <v>10</v>
      </c>
      <c r="E157" s="56">
        <f>'Shipping Invoice'!J161*$N$1</f>
        <v>3.83</v>
      </c>
      <c r="F157" s="56">
        <f t="shared" ref="F157:F210" si="9">D157*E157</f>
        <v>38.299999999999997</v>
      </c>
      <c r="G157" s="57">
        <f t="shared" si="7"/>
        <v>83.149300000000011</v>
      </c>
      <c r="H157" s="60">
        <f t="shared" si="8"/>
        <v>831.49300000000017</v>
      </c>
    </row>
    <row r="158" spans="1:8" s="59" customFormat="1" ht="25.5">
      <c r="A158" s="53" t="str">
        <f>IF((LEN('Copy paste to Here'!G162))&gt;5,((CONCATENATE('Copy paste to Here'!G162," &amp; ",'Copy paste to Here'!D162,"  &amp;  ",'Copy paste to Here'!E162))),"Empty Cell")</f>
        <v>PVD plated surgical steel hinged segment ring, 20g (0.8mm) &amp; Size: 8mm  &amp;  Color: Black</v>
      </c>
      <c r="B158" s="54" t="str">
        <f>'Copy paste to Here'!C162</f>
        <v>SEGHT20</v>
      </c>
      <c r="C158" s="54" t="s">
        <v>479</v>
      </c>
      <c r="D158" s="55">
        <f>Invoice!B162</f>
        <v>20</v>
      </c>
      <c r="E158" s="56">
        <f>'Shipping Invoice'!J162*$N$1</f>
        <v>3.83</v>
      </c>
      <c r="F158" s="56">
        <f t="shared" si="9"/>
        <v>76.599999999999994</v>
      </c>
      <c r="G158" s="57">
        <f t="shared" si="7"/>
        <v>83.149300000000011</v>
      </c>
      <c r="H158" s="60">
        <f t="shared" si="8"/>
        <v>1662.9860000000003</v>
      </c>
    </row>
    <row r="159" spans="1:8" s="59" customFormat="1" ht="25.5">
      <c r="A159" s="53" t="str">
        <f>IF((LEN('Copy paste to Here'!G163))&gt;5,((CONCATENATE('Copy paste to Here'!G163," &amp; ",'Copy paste to Here'!D163,"  &amp;  ",'Copy paste to Here'!E163))),"Empty Cell")</f>
        <v>PVD plated surgical steel hinged segment ring, 20g (0.8mm) &amp; Size: 8mm  &amp;  Color: Gold</v>
      </c>
      <c r="B159" s="54" t="str">
        <f>'Copy paste to Here'!C163</f>
        <v>SEGHT20</v>
      </c>
      <c r="C159" s="54" t="s">
        <v>479</v>
      </c>
      <c r="D159" s="55">
        <f>Invoice!B163</f>
        <v>20</v>
      </c>
      <c r="E159" s="56">
        <f>'Shipping Invoice'!J163*$N$1</f>
        <v>3.83</v>
      </c>
      <c r="F159" s="56">
        <f t="shared" si="9"/>
        <v>76.599999999999994</v>
      </c>
      <c r="G159" s="57">
        <f t="shared" si="7"/>
        <v>83.149300000000011</v>
      </c>
      <c r="H159" s="60">
        <f t="shared" si="8"/>
        <v>1662.9860000000003</v>
      </c>
    </row>
    <row r="160" spans="1:8" s="59" customFormat="1" ht="25.5">
      <c r="A160" s="53" t="str">
        <f>IF((LEN('Copy paste to Here'!G164))&gt;5,((CONCATENATE('Copy paste to Here'!G164," &amp; ",'Copy paste to Here'!D164,"  &amp;  ",'Copy paste to Here'!E164))),"Empty Cell")</f>
        <v>PVD plated surgical steel hinged segment ring, 20g (0.8mm) &amp; Size: 10mm  &amp;  Color: Black</v>
      </c>
      <c r="B160" s="54" t="str">
        <f>'Copy paste to Here'!C164</f>
        <v>SEGHT20</v>
      </c>
      <c r="C160" s="54" t="s">
        <v>479</v>
      </c>
      <c r="D160" s="55">
        <f>Invoice!B164</f>
        <v>20</v>
      </c>
      <c r="E160" s="56">
        <f>'Shipping Invoice'!J164*$N$1</f>
        <v>3.83</v>
      </c>
      <c r="F160" s="56">
        <f t="shared" si="9"/>
        <v>76.599999999999994</v>
      </c>
      <c r="G160" s="57">
        <f t="shared" si="7"/>
        <v>83.149300000000011</v>
      </c>
      <c r="H160" s="60">
        <f t="shared" si="8"/>
        <v>1662.9860000000003</v>
      </c>
    </row>
    <row r="161" spans="1:8" s="59" customFormat="1" ht="25.5">
      <c r="A161" s="53" t="str">
        <f>IF((LEN('Copy paste to Here'!G165))&gt;5,((CONCATENATE('Copy paste to Here'!G165," &amp; ",'Copy paste to Here'!D165,"  &amp;  ",'Copy paste to Here'!E165))),"Empty Cell")</f>
        <v>PVD plated surgical steel hinged segment ring, 20g (0.8mm) &amp; Size: 10mm  &amp;  Color: Gold</v>
      </c>
      <c r="B161" s="54" t="str">
        <f>'Copy paste to Here'!C165</f>
        <v>SEGHT20</v>
      </c>
      <c r="C161" s="54" t="s">
        <v>479</v>
      </c>
      <c r="D161" s="55">
        <f>Invoice!B165</f>
        <v>40</v>
      </c>
      <c r="E161" s="56">
        <f>'Shipping Invoice'!J165*$N$1</f>
        <v>3.83</v>
      </c>
      <c r="F161" s="56">
        <f t="shared" si="9"/>
        <v>153.19999999999999</v>
      </c>
      <c r="G161" s="57">
        <f t="shared" si="7"/>
        <v>83.149300000000011</v>
      </c>
      <c r="H161" s="60">
        <f t="shared" si="8"/>
        <v>3325.9720000000007</v>
      </c>
    </row>
    <row r="162" spans="1:8" s="59" customFormat="1" ht="24">
      <c r="A162" s="53" t="str">
        <f>IF((LEN('Copy paste to Here'!G166))&gt;5,((CONCATENATE('Copy paste to Here'!G166," &amp; ",'Copy paste to Here'!D166,"  &amp;  ",'Copy paste to Here'!E166))),"Empty Cell")</f>
        <v>PVD plated surgical steel hinged segment ring, 8g (3mm) &amp; Size: 12mm  &amp;  Color: Gold</v>
      </c>
      <c r="B162" s="54" t="str">
        <f>'Copy paste to Here'!C166</f>
        <v>SEGHT8</v>
      </c>
      <c r="C162" s="54" t="s">
        <v>836</v>
      </c>
      <c r="D162" s="55">
        <f>Invoice!B166</f>
        <v>2</v>
      </c>
      <c r="E162" s="56">
        <f>'Shipping Invoice'!J166*$N$1</f>
        <v>6.47</v>
      </c>
      <c r="F162" s="56">
        <f t="shared" si="9"/>
        <v>12.94</v>
      </c>
      <c r="G162" s="57">
        <f t="shared" si="7"/>
        <v>140.46369999999999</v>
      </c>
      <c r="H162" s="60">
        <f t="shared" si="8"/>
        <v>280.92739999999998</v>
      </c>
    </row>
    <row r="163" spans="1:8" s="59" customFormat="1" ht="24">
      <c r="A163" s="53" t="str">
        <f>IF((LEN('Copy paste to Here'!G167))&gt;5,((CONCATENATE('Copy paste to Here'!G167," &amp; ",'Copy paste to Here'!D167,"  &amp;  ",'Copy paste to Here'!E167))),"Empty Cell")</f>
        <v>PVD plated surgical steel hinged segment ring, 8g (3mm) &amp; Size: 14mm  &amp;  Color: Gold</v>
      </c>
      <c r="B163" s="54" t="str">
        <f>'Copy paste to Here'!C167</f>
        <v>SEGHT8</v>
      </c>
      <c r="C163" s="54" t="s">
        <v>836</v>
      </c>
      <c r="D163" s="55">
        <f>Invoice!B167</f>
        <v>2</v>
      </c>
      <c r="E163" s="56">
        <f>'Shipping Invoice'!J167*$N$1</f>
        <v>6.47</v>
      </c>
      <c r="F163" s="56">
        <f t="shared" si="9"/>
        <v>12.94</v>
      </c>
      <c r="G163" s="57">
        <f t="shared" si="7"/>
        <v>140.46369999999999</v>
      </c>
      <c r="H163" s="60">
        <f t="shared" si="8"/>
        <v>280.92739999999998</v>
      </c>
    </row>
    <row r="164" spans="1:8" s="59" customFormat="1" ht="36">
      <c r="A164" s="53" t="str">
        <f>IF((LEN('Copy paste to Here'!G168))&gt;5,((CONCATENATE('Copy paste to Here'!G168," &amp; ",'Copy paste to Here'!D168,"  &amp;  ",'Copy paste to Here'!E168))),"Empty Cell")</f>
        <v>316L steel hinged segment ring, 1.2mm (16g) with outward facing CNC set Cubic Zirconia (CZ) stones, inner diameter from 6mm to 14mm &amp; Length: 12mm  &amp;  Cz Color: Clear</v>
      </c>
      <c r="B164" s="54" t="str">
        <f>'Copy paste to Here'!C168</f>
        <v>SGSH10</v>
      </c>
      <c r="C164" s="54" t="s">
        <v>921</v>
      </c>
      <c r="D164" s="55">
        <f>Invoice!B168</f>
        <v>1</v>
      </c>
      <c r="E164" s="56">
        <f>'Shipping Invoice'!J168*$N$1</f>
        <v>14.67</v>
      </c>
      <c r="F164" s="56">
        <f t="shared" si="9"/>
        <v>14.67</v>
      </c>
      <c r="G164" s="57">
        <f t="shared" si="7"/>
        <v>318.48570000000001</v>
      </c>
      <c r="H164" s="60">
        <f t="shared" si="8"/>
        <v>318.48570000000001</v>
      </c>
    </row>
    <row r="165" spans="1:8" s="59" customFormat="1" ht="48">
      <c r="A165" s="53" t="str">
        <f>IF((LEN('Copy paste to Here'!G169))&gt;5,((CONCATENATE('Copy paste to Here'!G169," &amp; ",'Copy paste to Here'!D169,"  &amp;  ",'Copy paste to Here'!E169))),"Empty Cell")</f>
        <v>316L steel hinged segment ring, 1.2mm (16g) and 1.0mm (18g) with side facing CNC set Cubic Zirconia (CZ) stones at the side, inner diameter from 6mm to 12mm &amp; Gauge: 1.2mm - 8mm length  &amp;  Cz Color: Clear</v>
      </c>
      <c r="B165" s="54" t="str">
        <f>'Copy paste to Here'!C169</f>
        <v>SGSH11</v>
      </c>
      <c r="C165" s="54" t="s">
        <v>922</v>
      </c>
      <c r="D165" s="55">
        <f>Invoice!B169</f>
        <v>5</v>
      </c>
      <c r="E165" s="56">
        <f>'Shipping Invoice'!J169*$N$1</f>
        <v>10.06</v>
      </c>
      <c r="F165" s="56">
        <f t="shared" si="9"/>
        <v>50.300000000000004</v>
      </c>
      <c r="G165" s="57">
        <f t="shared" si="7"/>
        <v>218.40260000000001</v>
      </c>
      <c r="H165" s="60">
        <f t="shared" si="8"/>
        <v>1092.0129999999999</v>
      </c>
    </row>
    <row r="166" spans="1:8" s="59" customFormat="1" ht="48">
      <c r="A166" s="53" t="str">
        <f>IF((LEN('Copy paste to Here'!G170))&gt;5,((CONCATENATE('Copy paste to Here'!G170," &amp; ",'Copy paste to Here'!D170,"  &amp;  ",'Copy paste to Here'!E170))),"Empty Cell")</f>
        <v>316L steel hinged segment ring, 1.2mm (16g) and 1.0mm (18g) with side facing CNC set Cubic Zirconia (CZ) stones at the side, inner diameter from 6mm to 12mm &amp; Gauge: 1.2mm - 10mm length  &amp;  Cz Color: Clear</v>
      </c>
      <c r="B166" s="54" t="str">
        <f>'Copy paste to Here'!C170</f>
        <v>SGSH11</v>
      </c>
      <c r="C166" s="54" t="s">
        <v>923</v>
      </c>
      <c r="D166" s="55">
        <f>Invoice!B170</f>
        <v>5</v>
      </c>
      <c r="E166" s="56">
        <f>'Shipping Invoice'!J170*$N$1</f>
        <v>11.77</v>
      </c>
      <c r="F166" s="56">
        <f t="shared" si="9"/>
        <v>58.849999999999994</v>
      </c>
      <c r="G166" s="57">
        <f t="shared" si="7"/>
        <v>255.52670000000001</v>
      </c>
      <c r="H166" s="60">
        <f t="shared" si="8"/>
        <v>1277.6334999999999</v>
      </c>
    </row>
    <row r="167" spans="1:8" s="59" customFormat="1" ht="48">
      <c r="A167" s="53" t="str">
        <f>IF((LEN('Copy paste to Here'!G171))&gt;5,((CONCATENATE('Copy paste to Here'!G171," &amp; ",'Copy paste to Here'!D171,"  &amp;  ",'Copy paste to Here'!E171))),"Empty Cell")</f>
        <v>PVD anodized 316L steel hinged segment ring, 1.2mm (16g) and 1.0mm (18g) with side facing CNC set Cubic Zirconia (CZ) stones at the side, inner diameter from 6mm to 12mm &amp; Gauge: 1.2mm - 8mm length  &amp;  Color: Black Anodized w/ Clear CZ</v>
      </c>
      <c r="B167" s="54" t="str">
        <f>'Copy paste to Here'!C171</f>
        <v>SGTSH11</v>
      </c>
      <c r="C167" s="54" t="s">
        <v>924</v>
      </c>
      <c r="D167" s="55">
        <f>Invoice!B171</f>
        <v>4</v>
      </c>
      <c r="E167" s="56">
        <f>'Shipping Invoice'!J171*$N$1</f>
        <v>10.91</v>
      </c>
      <c r="F167" s="56">
        <f t="shared" si="9"/>
        <v>43.64</v>
      </c>
      <c r="G167" s="57">
        <f t="shared" si="7"/>
        <v>236.85610000000003</v>
      </c>
      <c r="H167" s="60">
        <f t="shared" si="8"/>
        <v>947.42440000000011</v>
      </c>
    </row>
    <row r="168" spans="1:8" s="59" customFormat="1" ht="48">
      <c r="A168" s="53" t="str">
        <f>IF((LEN('Copy paste to Here'!G172))&gt;5,((CONCATENATE('Copy paste to Here'!G172," &amp; ",'Copy paste to Here'!D172,"  &amp;  ",'Copy paste to Here'!E172))),"Empty Cell")</f>
        <v>PVD anodized 316L steel hinged segment ring, 1.2mm (16g) and 1.0mm (18g) with side facing CNC set Cubic Zirconia (CZ) stones at the side, inner diameter from 6mm to 12mm &amp; Gauge: 1.2mm - 8mm length  &amp;  Color: Rose gold Anodized w/ Clear CZ</v>
      </c>
      <c r="B168" s="54" t="str">
        <f>'Copy paste to Here'!C172</f>
        <v>SGTSH11</v>
      </c>
      <c r="C168" s="54" t="s">
        <v>924</v>
      </c>
      <c r="D168" s="55">
        <f>Invoice!B172</f>
        <v>4</v>
      </c>
      <c r="E168" s="56">
        <f>'Shipping Invoice'!J172*$N$1</f>
        <v>10.91</v>
      </c>
      <c r="F168" s="56">
        <f t="shared" si="9"/>
        <v>43.64</v>
      </c>
      <c r="G168" s="57">
        <f t="shared" si="7"/>
        <v>236.85610000000003</v>
      </c>
      <c r="H168" s="60">
        <f t="shared" si="8"/>
        <v>947.42440000000011</v>
      </c>
    </row>
    <row r="169" spans="1:8" s="59" customFormat="1" ht="48">
      <c r="A169" s="53" t="str">
        <f>IF((LEN('Copy paste to Here'!G173))&gt;5,((CONCATENATE('Copy paste to Here'!G173," &amp; ",'Copy paste to Here'!D173,"  &amp;  ",'Copy paste to Here'!E173))),"Empty Cell")</f>
        <v>PVD anodized 316L steel hinged segment ring, 1.2mm (16g) and 1.0mm (18g) with side facing CNC set Cubic Zirconia (CZ) stones at the side, inner diameter from 6mm to 12mm &amp; Gauge: 1.2mm - 10mm length  &amp;  Color: Black Anodized w/ Clear CZ</v>
      </c>
      <c r="B169" s="54" t="str">
        <f>'Copy paste to Here'!C173</f>
        <v>SGTSH11</v>
      </c>
      <c r="C169" s="54" t="s">
        <v>925</v>
      </c>
      <c r="D169" s="55">
        <f>Invoice!B173</f>
        <v>2</v>
      </c>
      <c r="E169" s="56">
        <f>'Shipping Invoice'!J173*$N$1</f>
        <v>12.62</v>
      </c>
      <c r="F169" s="56">
        <f t="shared" si="9"/>
        <v>25.24</v>
      </c>
      <c r="G169" s="57">
        <f t="shared" si="7"/>
        <v>273.98019999999997</v>
      </c>
      <c r="H169" s="60">
        <f t="shared" si="8"/>
        <v>547.96039999999994</v>
      </c>
    </row>
    <row r="170" spans="1:8" s="59" customFormat="1" ht="48">
      <c r="A170" s="53" t="str">
        <f>IF((LEN('Copy paste to Here'!G174))&gt;5,((CONCATENATE('Copy paste to Here'!G174," &amp; ",'Copy paste to Here'!D174,"  &amp;  ",'Copy paste to Here'!E174))),"Empty Cell")</f>
        <v>PVD anodized 316L steel hinged segment ring, 1.2mm (16g) and 1.0mm (18g) with side facing CNC set Cubic Zirconia (CZ) stones at the side, inner diameter from 6mm to 12mm &amp; Gauge: 1.2mm - 10mm length  &amp;  Color: Gold Anodized w/ Clear CZ</v>
      </c>
      <c r="B170" s="54" t="str">
        <f>'Copy paste to Here'!C174</f>
        <v>SGTSH11</v>
      </c>
      <c r="C170" s="54" t="s">
        <v>925</v>
      </c>
      <c r="D170" s="55">
        <f>Invoice!B174</f>
        <v>4</v>
      </c>
      <c r="E170" s="56">
        <f>'Shipping Invoice'!J174*$N$1</f>
        <v>12.62</v>
      </c>
      <c r="F170" s="56">
        <f t="shared" si="9"/>
        <v>50.48</v>
      </c>
      <c r="G170" s="57">
        <f t="shared" si="7"/>
        <v>273.98019999999997</v>
      </c>
      <c r="H170" s="60">
        <f t="shared" si="8"/>
        <v>1095.9207999999999</v>
      </c>
    </row>
    <row r="171" spans="1:8" s="59" customFormat="1" ht="48">
      <c r="A171" s="53" t="str">
        <f>IF((LEN('Copy paste to Here'!G175))&gt;5,((CONCATENATE('Copy paste to Here'!G175," &amp; ",'Copy paste to Here'!D175,"  &amp;  ",'Copy paste to Here'!E175))),"Empty Cell")</f>
        <v>PVD anodized 316L steel hinged segment ring, 1.2mm (16g) and 1.0mm (18g) with side facing CNC set Cubic Zirconia (CZ) stones at the side, inner diameter from 6mm to 12mm &amp; Gauge: 1.2mm - 10mm length  &amp;  Color: Rose gold Anodized w/ Clear CZ</v>
      </c>
      <c r="B171" s="54" t="str">
        <f>'Copy paste to Here'!C175</f>
        <v>SGTSH11</v>
      </c>
      <c r="C171" s="54" t="s">
        <v>925</v>
      </c>
      <c r="D171" s="55">
        <f>Invoice!B175</f>
        <v>4</v>
      </c>
      <c r="E171" s="56">
        <f>'Shipping Invoice'!J175*$N$1</f>
        <v>12.62</v>
      </c>
      <c r="F171" s="56">
        <f t="shared" si="9"/>
        <v>50.48</v>
      </c>
      <c r="G171" s="57">
        <f t="shared" si="7"/>
        <v>273.98019999999997</v>
      </c>
      <c r="H171" s="60">
        <f t="shared" si="8"/>
        <v>1095.9207999999999</v>
      </c>
    </row>
    <row r="172" spans="1:8" s="59" customFormat="1" ht="25.5">
      <c r="A172" s="53" t="str">
        <f>IF((LEN('Copy paste to Here'!G176))&gt;5,((CONCATENATE('Copy paste to Here'!G176," &amp; ",'Copy paste to Here'!D176,"  &amp;  ",'Copy paste to Here'!E176))),"Empty Cell")</f>
        <v>Acrylic taper with double rubber O-rings &amp; Gauge: 12mm  &amp;  Color: Black</v>
      </c>
      <c r="B172" s="54" t="str">
        <f>'Copy paste to Here'!C176</f>
        <v>TPUVK</v>
      </c>
      <c r="C172" s="54" t="s">
        <v>926</v>
      </c>
      <c r="D172" s="55">
        <f>Invoice!B176</f>
        <v>10</v>
      </c>
      <c r="E172" s="56">
        <f>'Shipping Invoice'!J176*$N$1</f>
        <v>1.18</v>
      </c>
      <c r="F172" s="56">
        <f t="shared" si="9"/>
        <v>11.799999999999999</v>
      </c>
      <c r="G172" s="57">
        <f t="shared" si="7"/>
        <v>25.617799999999999</v>
      </c>
      <c r="H172" s="60">
        <f t="shared" si="8"/>
        <v>256.178</v>
      </c>
    </row>
    <row r="173" spans="1:8" s="59" customFormat="1" ht="25.5">
      <c r="A173" s="53" t="str">
        <f>IF((LEN('Copy paste to Here'!G177))&gt;5,((CONCATENATE('Copy paste to Here'!G177," &amp; ",'Copy paste to Here'!D177,"  &amp;  ",'Copy paste to Here'!E177))),"Empty Cell")</f>
        <v>Acrylic taper with double rubber O-rings &amp; Gauge: 12mm  &amp;  Color: White</v>
      </c>
      <c r="B173" s="54" t="str">
        <f>'Copy paste to Here'!C177</f>
        <v>TPUVK</v>
      </c>
      <c r="C173" s="54" t="s">
        <v>926</v>
      </c>
      <c r="D173" s="55">
        <f>Invoice!B177</f>
        <v>10</v>
      </c>
      <c r="E173" s="56">
        <f>'Shipping Invoice'!J177*$N$1</f>
        <v>1.18</v>
      </c>
      <c r="F173" s="56">
        <f t="shared" si="9"/>
        <v>11.799999999999999</v>
      </c>
      <c r="G173" s="57">
        <f t="shared" si="7"/>
        <v>25.617799999999999</v>
      </c>
      <c r="H173" s="60">
        <f t="shared" si="8"/>
        <v>256.178</v>
      </c>
    </row>
    <row r="174" spans="1:8" s="59" customFormat="1" ht="25.5">
      <c r="A174" s="53" t="str">
        <f>IF((LEN('Copy paste to Here'!G178))&gt;5,((CONCATENATE('Copy paste to Here'!G178," &amp; ",'Copy paste to Here'!D178,"  &amp;  ",'Copy paste to Here'!E178))),"Empty Cell")</f>
        <v>Acrylic taper with double rubber O-rings &amp; Gauge: 14mm  &amp;  Color: White</v>
      </c>
      <c r="B174" s="54" t="str">
        <f>'Copy paste to Here'!C178</f>
        <v>TPUVK</v>
      </c>
      <c r="C174" s="54" t="s">
        <v>927</v>
      </c>
      <c r="D174" s="55">
        <f>Invoice!B178</f>
        <v>6</v>
      </c>
      <c r="E174" s="56">
        <f>'Shipping Invoice'!J178*$N$1</f>
        <v>1.43</v>
      </c>
      <c r="F174" s="56">
        <f t="shared" si="9"/>
        <v>8.58</v>
      </c>
      <c r="G174" s="57">
        <f t="shared" si="7"/>
        <v>31.045300000000001</v>
      </c>
      <c r="H174" s="60">
        <f t="shared" si="8"/>
        <v>186.27180000000001</v>
      </c>
    </row>
    <row r="175" spans="1:8" s="59" customFormat="1" ht="25.5">
      <c r="A175" s="53" t="str">
        <f>IF((LEN('Copy paste to Here'!G179))&gt;5,((CONCATENATE('Copy paste to Here'!G179," &amp; ",'Copy paste to Here'!D179,"  &amp;  ",'Copy paste to Here'!E179))),"Empty Cell")</f>
        <v>Acrylic taper with double rubber O-rings &amp; Gauge: 16mm  &amp;  Color: White</v>
      </c>
      <c r="B175" s="54" t="str">
        <f>'Copy paste to Here'!C179</f>
        <v>TPUVK</v>
      </c>
      <c r="C175" s="54" t="s">
        <v>928</v>
      </c>
      <c r="D175" s="55">
        <f>Invoice!B179</f>
        <v>6</v>
      </c>
      <c r="E175" s="56">
        <f>'Shipping Invoice'!J179*$N$1</f>
        <v>1.69</v>
      </c>
      <c r="F175" s="56">
        <f t="shared" si="9"/>
        <v>10.14</v>
      </c>
      <c r="G175" s="57">
        <f t="shared" si="7"/>
        <v>36.689900000000002</v>
      </c>
      <c r="H175" s="60">
        <f t="shared" si="8"/>
        <v>220.13940000000002</v>
      </c>
    </row>
    <row r="176" spans="1:8" s="59" customFormat="1" ht="24">
      <c r="A176" s="53" t="str">
        <f>IF((LEN('Copy paste to Here'!G180))&gt;5,((CONCATENATE('Copy paste to Here'!G180," &amp; ",'Copy paste to Here'!D180,"  &amp;  ",'Copy paste to Here'!E180))),"Empty Cell")</f>
        <v xml:space="preserve">Titanium G23 labret, 16g (1.2mm) with a 3mm ball &amp; Length: 9mm  &amp;  </v>
      </c>
      <c r="B176" s="54" t="str">
        <f>'Copy paste to Here'!C180</f>
        <v>ULBB3</v>
      </c>
      <c r="C176" s="54" t="s">
        <v>853</v>
      </c>
      <c r="D176" s="55">
        <f>Invoice!B180</f>
        <v>50</v>
      </c>
      <c r="E176" s="56">
        <f>'Shipping Invoice'!J180*$N$1</f>
        <v>1.69</v>
      </c>
      <c r="F176" s="56">
        <f t="shared" si="9"/>
        <v>84.5</v>
      </c>
      <c r="G176" s="57">
        <f t="shared" si="7"/>
        <v>36.689900000000002</v>
      </c>
      <c r="H176" s="60">
        <f t="shared" si="8"/>
        <v>1834.4950000000001</v>
      </c>
    </row>
    <row r="177" spans="1:8" s="59" customFormat="1" ht="24">
      <c r="A177" s="53" t="str">
        <f>IF((LEN('Copy paste to Here'!G181))&gt;5,((CONCATENATE('Copy paste to Here'!G181," &amp; ",'Copy paste to Here'!D181,"  &amp;  ",'Copy paste to Here'!E181))),"Empty Cell")</f>
        <v xml:space="preserve">Titanium G23 labret, 16g (1.2mm) with a 3mm ball &amp; Length: 10mm  &amp;  </v>
      </c>
      <c r="B177" s="54" t="str">
        <f>'Copy paste to Here'!C181</f>
        <v>ULBB3</v>
      </c>
      <c r="C177" s="54" t="s">
        <v>853</v>
      </c>
      <c r="D177" s="55">
        <f>Invoice!B181</f>
        <v>50</v>
      </c>
      <c r="E177" s="56">
        <f>'Shipping Invoice'!J181*$N$1</f>
        <v>1.69</v>
      </c>
      <c r="F177" s="56">
        <f t="shared" si="9"/>
        <v>84.5</v>
      </c>
      <c r="G177" s="57">
        <f t="shared" si="7"/>
        <v>36.689900000000002</v>
      </c>
      <c r="H177" s="60">
        <f t="shared" si="8"/>
        <v>1834.4950000000001</v>
      </c>
    </row>
    <row r="178" spans="1:8" s="59" customFormat="1" ht="24">
      <c r="A178" s="53" t="str">
        <f>IF((LEN('Copy paste to Here'!G182))&gt;5,((CONCATENATE('Copy paste to Here'!G182," &amp; ",'Copy paste to Here'!D182,"  &amp;  ",'Copy paste to Here'!E182))),"Empty Cell")</f>
        <v xml:space="preserve">Titanium G23 labret, 16g (1.2mm) with a 3mm ball &amp; Length: 12mm  &amp;  </v>
      </c>
      <c r="B178" s="54" t="str">
        <f>'Copy paste to Here'!C182</f>
        <v>ULBB3</v>
      </c>
      <c r="C178" s="54" t="s">
        <v>853</v>
      </c>
      <c r="D178" s="55">
        <f>Invoice!B182</f>
        <v>30</v>
      </c>
      <c r="E178" s="56">
        <f>'Shipping Invoice'!J182*$N$1</f>
        <v>1.69</v>
      </c>
      <c r="F178" s="56">
        <f t="shared" si="9"/>
        <v>50.699999999999996</v>
      </c>
      <c r="G178" s="57">
        <f t="shared" si="7"/>
        <v>36.689900000000002</v>
      </c>
      <c r="H178" s="60">
        <f t="shared" si="8"/>
        <v>1100.6970000000001</v>
      </c>
    </row>
    <row r="179" spans="1:8" s="59" customFormat="1" ht="24">
      <c r="A179" s="53" t="str">
        <f>IF((LEN('Copy paste to Here'!G183))&gt;5,((CONCATENATE('Copy paste to Here'!G183," &amp; ",'Copy paste to Here'!D183,"  &amp;  ",'Copy paste to Here'!E183))),"Empty Cell")</f>
        <v xml:space="preserve">Titanium G23 labret, 16g (1.2mm) with a 3mm ball &amp; Length: 14mm  &amp;  </v>
      </c>
      <c r="B179" s="54" t="str">
        <f>'Copy paste to Here'!C183</f>
        <v>ULBB3</v>
      </c>
      <c r="C179" s="54" t="s">
        <v>853</v>
      </c>
      <c r="D179" s="55">
        <f>Invoice!B183</f>
        <v>30</v>
      </c>
      <c r="E179" s="56">
        <f>'Shipping Invoice'!J183*$N$1</f>
        <v>1.69</v>
      </c>
      <c r="F179" s="56">
        <f t="shared" si="9"/>
        <v>50.699999999999996</v>
      </c>
      <c r="G179" s="57">
        <f t="shared" si="7"/>
        <v>36.689900000000002</v>
      </c>
      <c r="H179" s="60">
        <f t="shared" si="8"/>
        <v>1100.6970000000001</v>
      </c>
    </row>
    <row r="180" spans="1:8" s="59" customFormat="1" ht="36">
      <c r="A180" s="53" t="str">
        <f>IF((LEN('Copy paste to Here'!G184))&gt;5,((CONCATENATE('Copy paste to Here'!G184," &amp; ",'Copy paste to Here'!D184,"  &amp;  ",'Copy paste to Here'!E184))),"Empty Cell")</f>
        <v xml:space="preserve">Titanium G23 threadless push pin top with a 2mm to 3mm plain ball for 0.8mm (20g), 1mm (18g), and 1.2mm (16g) threadless labret post &amp; Size: 3mm  &amp;  </v>
      </c>
      <c r="B180" s="54" t="str">
        <f>'Copy paste to Here'!C184</f>
        <v>UPINB</v>
      </c>
      <c r="C180" s="54" t="s">
        <v>929</v>
      </c>
      <c r="D180" s="55">
        <f>Invoice!B184</f>
        <v>5</v>
      </c>
      <c r="E180" s="56">
        <f>'Shipping Invoice'!J184*$N$1</f>
        <v>1.28</v>
      </c>
      <c r="F180" s="56">
        <f t="shared" si="9"/>
        <v>6.4</v>
      </c>
      <c r="G180" s="57">
        <f t="shared" si="7"/>
        <v>27.788800000000002</v>
      </c>
      <c r="H180" s="60">
        <f t="shared" si="8"/>
        <v>138.94400000000002</v>
      </c>
    </row>
    <row r="181" spans="1:8" s="59" customFormat="1" ht="36">
      <c r="A181" s="53" t="str">
        <f>IF((LEN('Copy paste to Here'!G185))&gt;5,((CONCATENATE('Copy paste to Here'!G185," &amp; ",'Copy paste to Here'!D185,"  &amp;  ",'Copy paste to Here'!E185))),"Empty Cell")</f>
        <v xml:space="preserve">Titanium G23 threadless push pin top with a 2mm to 3mm plain ball for 0.8mm (20g), 1mm (18g), and 1.2mm (16g) threadless labret post &amp; Size: 2.5mm  &amp;  </v>
      </c>
      <c r="B181" s="54" t="str">
        <f>'Copy paste to Here'!C185</f>
        <v>UPINB</v>
      </c>
      <c r="C181" s="54" t="s">
        <v>930</v>
      </c>
      <c r="D181" s="55">
        <f>Invoice!B185</f>
        <v>10</v>
      </c>
      <c r="E181" s="56">
        <f>'Shipping Invoice'!J185*$N$1</f>
        <v>1.28</v>
      </c>
      <c r="F181" s="56">
        <f t="shared" si="9"/>
        <v>12.8</v>
      </c>
      <c r="G181" s="57">
        <f t="shared" si="7"/>
        <v>27.788800000000002</v>
      </c>
      <c r="H181" s="60">
        <f t="shared" si="8"/>
        <v>277.88800000000003</v>
      </c>
    </row>
    <row r="182" spans="1:8" s="59" customFormat="1" ht="36">
      <c r="A182" s="53" t="str">
        <f>IF((LEN('Copy paste to Here'!G186))&gt;5,((CONCATENATE('Copy paste to Here'!G186," &amp; ",'Copy paste to Here'!D186,"  &amp;  ",'Copy paste to Here'!E186))),"Empty Cell")</f>
        <v xml:space="preserve">Titanium G23 threadless push pin top with a 3mm plain half ball shape for 0.8mm (20g), 1mm (18g), and 1.2mm (16g) threadless labret post &amp; Size: 3mm  &amp;  </v>
      </c>
      <c r="B182" s="54" t="str">
        <f>'Copy paste to Here'!C186</f>
        <v>UPINRD</v>
      </c>
      <c r="C182" s="54" t="s">
        <v>931</v>
      </c>
      <c r="D182" s="55">
        <f>Invoice!B186</f>
        <v>10</v>
      </c>
      <c r="E182" s="56">
        <f>'Shipping Invoice'!J186*$N$1</f>
        <v>1.52</v>
      </c>
      <c r="F182" s="56">
        <f t="shared" si="9"/>
        <v>15.2</v>
      </c>
      <c r="G182" s="57">
        <f t="shared" si="7"/>
        <v>32.999200000000002</v>
      </c>
      <c r="H182" s="60">
        <f t="shared" si="8"/>
        <v>329.99200000000002</v>
      </c>
    </row>
    <row r="183" spans="1:8" s="59" customFormat="1" ht="36">
      <c r="A183" s="53" t="str">
        <f>IF((LEN('Copy paste to Here'!G187))&gt;5,((CONCATENATE('Copy paste to Here'!G187," &amp; ",'Copy paste to Here'!D187,"  &amp;  ",'Copy paste to Here'!E187))),"Empty Cell")</f>
        <v xml:space="preserve">High polished titanium G23 hinged segment ring, 1.2mm (16g) with side facing CNC set Cubic Zirconia (CZ) stones at the side, inner diameter from 6mm to 10mm &amp; Length: 8mm  &amp;  </v>
      </c>
      <c r="B183" s="54" t="str">
        <f>'Copy paste to Here'!C187</f>
        <v>USGSH11</v>
      </c>
      <c r="C183" s="54" t="s">
        <v>932</v>
      </c>
      <c r="D183" s="55">
        <f>Invoice!B187</f>
        <v>2</v>
      </c>
      <c r="E183" s="56">
        <f>'Shipping Invoice'!J187*$N$1</f>
        <v>12.54</v>
      </c>
      <c r="F183" s="56">
        <f t="shared" si="9"/>
        <v>25.08</v>
      </c>
      <c r="G183" s="57">
        <f t="shared" si="7"/>
        <v>272.24340000000001</v>
      </c>
      <c r="H183" s="60">
        <f t="shared" si="8"/>
        <v>544.48680000000002</v>
      </c>
    </row>
    <row r="184" spans="1:8" s="59" customFormat="1" ht="36">
      <c r="A184" s="53" t="str">
        <f>IF((LEN('Copy paste to Here'!G188))&gt;5,((CONCATENATE('Copy paste to Here'!G188," &amp; ",'Copy paste to Here'!D188,"  &amp;  ",'Copy paste to Here'!E188))),"Empty Cell")</f>
        <v xml:space="preserve">High polished titanium G23 hinged segment ring, 1.2mm (16g) with side facing CNC set Cubic Zirconia (CZ) stones at the side, inner diameter from 6mm to 10mm &amp; Length: 10mm  &amp;  </v>
      </c>
      <c r="B184" s="54" t="str">
        <f>'Copy paste to Here'!C188</f>
        <v>USGSH11</v>
      </c>
      <c r="C184" s="54" t="s">
        <v>933</v>
      </c>
      <c r="D184" s="55">
        <f>Invoice!B188</f>
        <v>2</v>
      </c>
      <c r="E184" s="56">
        <f>'Shipping Invoice'!J188*$N$1</f>
        <v>13.99</v>
      </c>
      <c r="F184" s="56">
        <f t="shared" si="9"/>
        <v>27.98</v>
      </c>
      <c r="G184" s="57">
        <f t="shared" si="7"/>
        <v>303.72290000000004</v>
      </c>
      <c r="H184" s="60">
        <f t="shared" si="8"/>
        <v>607.44580000000008</v>
      </c>
    </row>
    <row r="185" spans="1:8" s="59" customFormat="1" ht="36">
      <c r="A185" s="53" t="str">
        <f>IF((LEN('Copy paste to Here'!G189))&gt;5,((CONCATENATE('Copy paste to Here'!G189," &amp; ",'Copy paste to Here'!D189,"  &amp;  ",'Copy paste to Here'!E189))),"Empty Cell")</f>
        <v xml:space="preserve">PVD plated polished titanium G23 hinged segment ring, 1.2mm (16g) with outward facing CNC set Cubic Zirconia (CZ) stones &amp; Color: High Polish 8mm  &amp;  </v>
      </c>
      <c r="B185" s="54" t="str">
        <f>'Copy paste to Here'!C189</f>
        <v>USGTSH10</v>
      </c>
      <c r="C185" s="54" t="s">
        <v>934</v>
      </c>
      <c r="D185" s="55">
        <f>Invoice!B189</f>
        <v>2</v>
      </c>
      <c r="E185" s="56">
        <f>'Shipping Invoice'!J189*$N$1</f>
        <v>13.32</v>
      </c>
      <c r="F185" s="56">
        <f t="shared" si="9"/>
        <v>26.64</v>
      </c>
      <c r="G185" s="57">
        <f t="shared" si="7"/>
        <v>289.17720000000003</v>
      </c>
      <c r="H185" s="60">
        <f t="shared" si="8"/>
        <v>578.35440000000006</v>
      </c>
    </row>
    <row r="186" spans="1:8" s="59" customFormat="1" ht="36">
      <c r="A186" s="53" t="str">
        <f>IF((LEN('Copy paste to Here'!G190))&gt;5,((CONCATENATE('Copy paste to Here'!G190," &amp; ",'Copy paste to Here'!D190,"  &amp;  ",'Copy paste to Here'!E190))),"Empty Cell")</f>
        <v xml:space="preserve">PVD plated polished titanium G23 hinged segment ring, 1.2mm (16g) with outward facing CNC set Cubic Zirconia (CZ) stones &amp; Color: High Polish 10mm  &amp;  </v>
      </c>
      <c r="B186" s="54" t="str">
        <f>'Copy paste to Here'!C190</f>
        <v>USGTSH10</v>
      </c>
      <c r="C186" s="54" t="s">
        <v>935</v>
      </c>
      <c r="D186" s="55">
        <f>Invoice!B190</f>
        <v>2</v>
      </c>
      <c r="E186" s="56">
        <f>'Shipping Invoice'!J190*$N$1</f>
        <v>14.82</v>
      </c>
      <c r="F186" s="56">
        <f t="shared" si="9"/>
        <v>29.64</v>
      </c>
      <c r="G186" s="57">
        <f t="shared" si="7"/>
        <v>321.74220000000003</v>
      </c>
      <c r="H186" s="60">
        <f t="shared" si="8"/>
        <v>643.48440000000005</v>
      </c>
    </row>
    <row r="187" spans="1:8" s="59" customFormat="1" ht="36">
      <c r="A187" s="53" t="str">
        <f>IF((LEN('Copy paste to Here'!G191))&gt;5,((CONCATENATE('Copy paste to Here'!G191," &amp; ",'Copy paste to Here'!D191,"  &amp;  ",'Copy paste to Here'!E191))),"Empty Cell")</f>
        <v xml:space="preserve">PVD plated polished titanium G23 hinged segment ring, 1.2mm (16g) with outward facing CNC set Cubic Zirconia (CZ) stones &amp; Color: Gold 8mm  &amp;  </v>
      </c>
      <c r="B187" s="54" t="str">
        <f>'Copy paste to Here'!C191</f>
        <v>USGTSH10</v>
      </c>
      <c r="C187" s="54" t="s">
        <v>936</v>
      </c>
      <c r="D187" s="55">
        <f>Invoice!B191</f>
        <v>2</v>
      </c>
      <c r="E187" s="56">
        <f>'Shipping Invoice'!J191*$N$1</f>
        <v>14</v>
      </c>
      <c r="F187" s="56">
        <f t="shared" si="9"/>
        <v>28</v>
      </c>
      <c r="G187" s="57">
        <f t="shared" si="7"/>
        <v>303.94</v>
      </c>
      <c r="H187" s="60">
        <f t="shared" si="8"/>
        <v>607.88</v>
      </c>
    </row>
    <row r="188" spans="1:8" s="59" customFormat="1" ht="36">
      <c r="A188" s="53" t="str">
        <f>IF((LEN('Copy paste to Here'!G192))&gt;5,((CONCATENATE('Copy paste to Here'!G192," &amp; ",'Copy paste to Here'!D192,"  &amp;  ",'Copy paste to Here'!E192))),"Empty Cell")</f>
        <v xml:space="preserve">PVD plated polished titanium G23 hinged segment ring, 1.2mm (16g) with outward facing CNC set Cubic Zirconia (CZ) stones &amp; Color: Black 8mm  &amp;  </v>
      </c>
      <c r="B188" s="54" t="str">
        <f>'Copy paste to Here'!C192</f>
        <v>USGTSH10</v>
      </c>
      <c r="C188" s="54" t="s">
        <v>936</v>
      </c>
      <c r="D188" s="55">
        <f>Invoice!B192</f>
        <v>2</v>
      </c>
      <c r="E188" s="56">
        <f>'Shipping Invoice'!J192*$N$1</f>
        <v>14</v>
      </c>
      <c r="F188" s="56">
        <f t="shared" si="9"/>
        <v>28</v>
      </c>
      <c r="G188" s="57">
        <f t="shared" si="7"/>
        <v>303.94</v>
      </c>
      <c r="H188" s="60">
        <f t="shared" si="8"/>
        <v>607.88</v>
      </c>
    </row>
    <row r="189" spans="1:8" s="59" customFormat="1" ht="36">
      <c r="A189" s="53" t="str">
        <f>IF((LEN('Copy paste to Here'!G193))&gt;5,((CONCATENATE('Copy paste to Here'!G193," &amp; ",'Copy paste to Here'!D193,"  &amp;  ",'Copy paste to Here'!E193))),"Empty Cell")</f>
        <v xml:space="preserve">PVD plated polished titanium G23 hinged segment ring, 1.2mm (16g) with outward facing CNC set Cubic Zirconia (CZ) stones &amp; Color: Black 10mm  &amp;  </v>
      </c>
      <c r="B189" s="54" t="str">
        <f>'Copy paste to Here'!C193</f>
        <v>USGTSH10</v>
      </c>
      <c r="C189" s="54" t="s">
        <v>937</v>
      </c>
      <c r="D189" s="55">
        <f>Invoice!B193</f>
        <v>2</v>
      </c>
      <c r="E189" s="56">
        <f>'Shipping Invoice'!J193*$N$1</f>
        <v>15.51</v>
      </c>
      <c r="F189" s="56">
        <f t="shared" si="9"/>
        <v>31.02</v>
      </c>
      <c r="G189" s="57">
        <f t="shared" si="7"/>
        <v>336.72210000000001</v>
      </c>
      <c r="H189" s="60">
        <f t="shared" si="8"/>
        <v>673.44420000000002</v>
      </c>
    </row>
    <row r="190" spans="1:8" s="59" customFormat="1" ht="36">
      <c r="A190" s="53" t="str">
        <f>IF((LEN('Copy paste to Here'!G194))&gt;5,((CONCATENATE('Copy paste to Here'!G194," &amp; ",'Copy paste to Here'!D194,"  &amp;  ",'Copy paste to Here'!E194))),"Empty Cell")</f>
        <v xml:space="preserve">PVD plated polished titanium G23 hinged segment ring, 1.2mm (16g) with outward facing CNC set Cubic Zirconia (CZ) stones &amp; Color: High Polish 12mm  &amp;  </v>
      </c>
      <c r="B190" s="54" t="str">
        <f>'Copy paste to Here'!C194</f>
        <v>USGTSH10</v>
      </c>
      <c r="C190" s="54" t="s">
        <v>938</v>
      </c>
      <c r="D190" s="55">
        <f>Invoice!B194</f>
        <v>1</v>
      </c>
      <c r="E190" s="56">
        <f>'Shipping Invoice'!J194*$N$1</f>
        <v>16.82</v>
      </c>
      <c r="F190" s="56">
        <f t="shared" si="9"/>
        <v>16.82</v>
      </c>
      <c r="G190" s="57">
        <f t="shared" si="7"/>
        <v>365.16220000000004</v>
      </c>
      <c r="H190" s="60">
        <f t="shared" si="8"/>
        <v>365.16220000000004</v>
      </c>
    </row>
    <row r="191" spans="1:8" s="59" customFormat="1" ht="36">
      <c r="A191" s="53" t="str">
        <f>IF((LEN('Copy paste to Here'!G195))&gt;5,((CONCATENATE('Copy paste to Here'!G195," &amp; ",'Copy paste to Here'!D195,"  &amp;  ",'Copy paste to Here'!E195))),"Empty Cell")</f>
        <v>Anodized titanium G23 belly banana, 14g (1.6mm) with an 8mm bezel set jewel ball and an upper 5mm ball &amp; Length: 10mm  &amp;  Color: Blue</v>
      </c>
      <c r="B191" s="54" t="str">
        <f>'Copy paste to Here'!C195</f>
        <v>UTBN2CG</v>
      </c>
      <c r="C191" s="54" t="s">
        <v>870</v>
      </c>
      <c r="D191" s="55">
        <f>Invoice!B195</f>
        <v>2</v>
      </c>
      <c r="E191" s="56">
        <f>'Shipping Invoice'!J195*$N$1</f>
        <v>5.28</v>
      </c>
      <c r="F191" s="56">
        <f t="shared" si="9"/>
        <v>10.56</v>
      </c>
      <c r="G191" s="57">
        <f t="shared" si="7"/>
        <v>114.62880000000001</v>
      </c>
      <c r="H191" s="60">
        <f t="shared" si="8"/>
        <v>229.25760000000002</v>
      </c>
    </row>
    <row r="192" spans="1:8" s="59" customFormat="1" ht="36">
      <c r="A192" s="53" t="str">
        <f>IF((LEN('Copy paste to Here'!G196))&gt;5,((CONCATENATE('Copy paste to Here'!G196," &amp; ",'Copy paste to Here'!D196,"  &amp;  ",'Copy paste to Here'!E196))),"Empty Cell")</f>
        <v>Anodized titanium G23 belly banana, 14g (1.6mm) with an 8mm bezel set jewel ball and an upper 5mm ball &amp; Length: 10mm  &amp;  Color: Purple</v>
      </c>
      <c r="B192" s="54" t="str">
        <f>'Copy paste to Here'!C196</f>
        <v>UTBN2CG</v>
      </c>
      <c r="C192" s="54" t="s">
        <v>870</v>
      </c>
      <c r="D192" s="55">
        <f>Invoice!B196</f>
        <v>2</v>
      </c>
      <c r="E192" s="56">
        <f>'Shipping Invoice'!J196*$N$1</f>
        <v>5.28</v>
      </c>
      <c r="F192" s="56">
        <f t="shared" si="9"/>
        <v>10.56</v>
      </c>
      <c r="G192" s="57">
        <f t="shared" si="7"/>
        <v>114.62880000000001</v>
      </c>
      <c r="H192" s="60">
        <f t="shared" si="8"/>
        <v>229.25760000000002</v>
      </c>
    </row>
    <row r="193" spans="1:8" s="59" customFormat="1" ht="24">
      <c r="A193" s="53" t="str">
        <f>IF((LEN('Copy paste to Here'!G197))&gt;5,((CONCATENATE('Copy paste to Here'!G197," &amp; ",'Copy paste to Here'!D197,"  &amp;  ",'Copy paste to Here'!E197))),"Empty Cell")</f>
        <v xml:space="preserve">Pack of 10 pcs. of 3mm anodized surgical steel cones with threading 1.2mm (16g) &amp; Color: Black  &amp;  </v>
      </c>
      <c r="B193" s="54" t="str">
        <f>'Copy paste to Here'!C197</f>
        <v>XCNT3S</v>
      </c>
      <c r="C193" s="54" t="s">
        <v>873</v>
      </c>
      <c r="D193" s="55">
        <f>Invoice!B197</f>
        <v>1</v>
      </c>
      <c r="E193" s="56">
        <f>'Shipping Invoice'!J197*$N$1</f>
        <v>3.31</v>
      </c>
      <c r="F193" s="56">
        <f t="shared" si="9"/>
        <v>3.31</v>
      </c>
      <c r="G193" s="57">
        <f t="shared" si="7"/>
        <v>71.860100000000003</v>
      </c>
      <c r="H193" s="60">
        <f t="shared" si="8"/>
        <v>71.860100000000003</v>
      </c>
    </row>
    <row r="194" spans="1:8" s="59" customFormat="1" ht="24">
      <c r="A194" s="53" t="str">
        <f>IF((LEN('Copy paste to Here'!G198))&gt;5,((CONCATENATE('Copy paste to Here'!G198," &amp; ",'Copy paste to Here'!D198,"  &amp;  ",'Copy paste to Here'!E198))),"Empty Cell")</f>
        <v xml:space="preserve">Pack of 10 pcs. of 4mm anodized surgical steel cones with threading 1.2mm (16g) &amp; Color: Black  &amp;  </v>
      </c>
      <c r="B194" s="54" t="str">
        <f>'Copy paste to Here'!C198</f>
        <v>XCNT4S</v>
      </c>
      <c r="C194" s="54" t="s">
        <v>875</v>
      </c>
      <c r="D194" s="55">
        <f>Invoice!B198</f>
        <v>1</v>
      </c>
      <c r="E194" s="56">
        <f>'Shipping Invoice'!J198*$N$1</f>
        <v>3.35</v>
      </c>
      <c r="F194" s="56">
        <f t="shared" si="9"/>
        <v>3.35</v>
      </c>
      <c r="G194" s="57">
        <f t="shared" si="7"/>
        <v>72.728500000000011</v>
      </c>
      <c r="H194" s="60">
        <f t="shared" si="8"/>
        <v>72.728500000000011</v>
      </c>
    </row>
    <row r="195" spans="1:8" s="59" customFormat="1" ht="24">
      <c r="A195" s="53" t="str">
        <f>IF((LEN('Copy paste to Here'!G199))&gt;5,((CONCATENATE('Copy paste to Here'!G199," &amp; ",'Copy paste to Here'!D199,"  &amp;  ",'Copy paste to Here'!E199))),"Empty Cell")</f>
        <v xml:space="preserve">Pack of 10 pcs. of 5mm anodized surgical steel cones - threading, 16g (1.2mm) &amp; Color: Black  &amp;  </v>
      </c>
      <c r="B195" s="54" t="str">
        <f>'Copy paste to Here'!C199</f>
        <v>XCNT5S</v>
      </c>
      <c r="C195" s="54" t="s">
        <v>877</v>
      </c>
      <c r="D195" s="55">
        <f>Invoice!B199</f>
        <v>1</v>
      </c>
      <c r="E195" s="56">
        <f>'Shipping Invoice'!J199*$N$1</f>
        <v>3.95</v>
      </c>
      <c r="F195" s="56">
        <f t="shared" si="9"/>
        <v>3.95</v>
      </c>
      <c r="G195" s="57">
        <f t="shared" si="7"/>
        <v>85.754500000000007</v>
      </c>
      <c r="H195" s="60">
        <f t="shared" si="8"/>
        <v>85.754500000000007</v>
      </c>
    </row>
    <row r="196" spans="1:8" s="59" customFormat="1" ht="24">
      <c r="A196" s="53" t="str">
        <f>IF((LEN('Copy paste to Here'!G200))&gt;5,((CONCATENATE('Copy paste to Here'!G200," &amp; ",'Copy paste to Here'!D200,"  &amp;  ",'Copy paste to Here'!E200))),"Empty Cell")</f>
        <v xml:space="preserve">Pack of 10 pcs. of 3mm surgical steel half jewel balls with bezel set crystal with 1.2mm threading (16g) &amp; Crystal Color: Clear  &amp;  </v>
      </c>
      <c r="B196" s="54" t="str">
        <f>'Copy paste to Here'!C200</f>
        <v>XHJB3</v>
      </c>
      <c r="C196" s="54" t="s">
        <v>879</v>
      </c>
      <c r="D196" s="55">
        <f>Invoice!B200</f>
        <v>10</v>
      </c>
      <c r="E196" s="56">
        <f>'Shipping Invoice'!J200*$N$1</f>
        <v>6.32</v>
      </c>
      <c r="F196" s="56">
        <f t="shared" si="9"/>
        <v>63.2</v>
      </c>
      <c r="G196" s="57">
        <f t="shared" si="7"/>
        <v>137.2072</v>
      </c>
      <c r="H196" s="60">
        <f t="shared" si="8"/>
        <v>1372.0720000000001</v>
      </c>
    </row>
    <row r="197" spans="1:8" s="59" customFormat="1" ht="24">
      <c r="A197" s="53" t="str">
        <f>IF((LEN('Copy paste to Here'!G201))&gt;5,((CONCATENATE('Copy paste to Here'!G201," &amp; ",'Copy paste to Here'!D201,"  &amp;  ",'Copy paste to Here'!E201))),"Empty Cell")</f>
        <v xml:space="preserve">Pack of 10 pcs. of 3mm surgical steel half jewel balls with bezel set crystal with 1.2mm threading (16g) &amp; Crystal Color: AB  &amp;  </v>
      </c>
      <c r="B197" s="54" t="str">
        <f>'Copy paste to Here'!C201</f>
        <v>XHJB3</v>
      </c>
      <c r="C197" s="54" t="s">
        <v>879</v>
      </c>
      <c r="D197" s="55">
        <f>Invoice!B201</f>
        <v>5</v>
      </c>
      <c r="E197" s="56">
        <f>'Shipping Invoice'!J201*$N$1</f>
        <v>6.32</v>
      </c>
      <c r="F197" s="56">
        <f t="shared" si="9"/>
        <v>31.6</v>
      </c>
      <c r="G197" s="57">
        <f t="shared" si="7"/>
        <v>137.2072</v>
      </c>
      <c r="H197" s="60">
        <f t="shared" si="8"/>
        <v>686.03600000000006</v>
      </c>
    </row>
    <row r="198" spans="1:8" s="59" customFormat="1" ht="24">
      <c r="A198" s="53" t="str">
        <f>IF((LEN('Copy paste to Here'!G202))&gt;5,((CONCATENATE('Copy paste to Here'!G202," &amp; ",'Copy paste to Here'!D202,"  &amp;  ",'Copy paste to Here'!E202))),"Empty Cell")</f>
        <v xml:space="preserve">Pack of 10 pcs. of 3mm surgical steel half jewel balls with bezel set crystal with 1.2mm threading (16g) &amp; Crystal Color: Rose  &amp;  </v>
      </c>
      <c r="B198" s="54" t="str">
        <f>'Copy paste to Here'!C202</f>
        <v>XHJB3</v>
      </c>
      <c r="C198" s="54" t="s">
        <v>879</v>
      </c>
      <c r="D198" s="55">
        <f>Invoice!B202</f>
        <v>2</v>
      </c>
      <c r="E198" s="56">
        <f>'Shipping Invoice'!J202*$N$1</f>
        <v>6.32</v>
      </c>
      <c r="F198" s="56">
        <f t="shared" si="9"/>
        <v>12.64</v>
      </c>
      <c r="G198" s="57">
        <f t="shared" si="7"/>
        <v>137.2072</v>
      </c>
      <c r="H198" s="60">
        <f t="shared" si="8"/>
        <v>274.4144</v>
      </c>
    </row>
    <row r="199" spans="1:8" s="59" customFormat="1" ht="36">
      <c r="A199" s="53" t="str">
        <f>IF((LEN('Copy paste to Here'!G203))&gt;5,((CONCATENATE('Copy paste to Here'!G203," &amp; ",'Copy paste to Here'!D203,"  &amp;  ",'Copy paste to Here'!E203))),"Empty Cell")</f>
        <v xml:space="preserve">Pack of 10 pcs. of 3mm surgical steel half jewel balls with bezel set crystal with 1.2mm threading (16g) &amp; Crystal Color: Light Sapphire  &amp;  </v>
      </c>
      <c r="B199" s="54" t="str">
        <f>'Copy paste to Here'!C203</f>
        <v>XHJB3</v>
      </c>
      <c r="C199" s="54" t="s">
        <v>879</v>
      </c>
      <c r="D199" s="55">
        <f>Invoice!B203</f>
        <v>2</v>
      </c>
      <c r="E199" s="56">
        <f>'Shipping Invoice'!J203*$N$1</f>
        <v>6.32</v>
      </c>
      <c r="F199" s="56">
        <f t="shared" si="9"/>
        <v>12.64</v>
      </c>
      <c r="G199" s="57">
        <f t="shared" si="7"/>
        <v>137.2072</v>
      </c>
      <c r="H199" s="60">
        <f t="shared" si="8"/>
        <v>274.4144</v>
      </c>
    </row>
    <row r="200" spans="1:8" s="59" customFormat="1" ht="36">
      <c r="A200" s="53" t="str">
        <f>IF((LEN('Copy paste to Here'!G204))&gt;5,((CONCATENATE('Copy paste to Here'!G204," &amp; ",'Copy paste to Here'!D204,"  &amp;  ",'Copy paste to Here'!E204))),"Empty Cell")</f>
        <v xml:space="preserve">Pack of 10 pcs. of 3mm surgical steel half jewel balls with bezel set crystal with 1.2mm threading (16g) &amp; Crystal Color: Light Amethyst  &amp;  </v>
      </c>
      <c r="B200" s="54" t="str">
        <f>'Copy paste to Here'!C204</f>
        <v>XHJB3</v>
      </c>
      <c r="C200" s="54" t="s">
        <v>879</v>
      </c>
      <c r="D200" s="55">
        <f>Invoice!B204</f>
        <v>2</v>
      </c>
      <c r="E200" s="56">
        <f>'Shipping Invoice'!J204*$N$1</f>
        <v>6.32</v>
      </c>
      <c r="F200" s="56">
        <f t="shared" si="9"/>
        <v>12.64</v>
      </c>
      <c r="G200" s="57">
        <f t="shared" si="7"/>
        <v>137.2072</v>
      </c>
      <c r="H200" s="60">
        <f t="shared" si="8"/>
        <v>274.4144</v>
      </c>
    </row>
    <row r="201" spans="1:8" s="59" customFormat="1" ht="36">
      <c r="A201" s="53" t="str">
        <f>IF((LEN('Copy paste to Here'!G205))&gt;5,((CONCATENATE('Copy paste to Here'!G205," &amp; ",'Copy paste to Here'!D205,"  &amp;  ",'Copy paste to Here'!E205))),"Empty Cell")</f>
        <v xml:space="preserve">Pack of 10 pcs. of 3mm surgical steel half jewel balls with bezel set crystal with 1.2mm threading (16g) &amp; Crystal Color: Light Siam  &amp;  </v>
      </c>
      <c r="B201" s="54" t="str">
        <f>'Copy paste to Here'!C205</f>
        <v>XHJB3</v>
      </c>
      <c r="C201" s="54" t="s">
        <v>879</v>
      </c>
      <c r="D201" s="55">
        <f>Invoice!B205</f>
        <v>2</v>
      </c>
      <c r="E201" s="56">
        <f>'Shipping Invoice'!J205*$N$1</f>
        <v>6.32</v>
      </c>
      <c r="F201" s="56">
        <f t="shared" si="9"/>
        <v>12.64</v>
      </c>
      <c r="G201" s="57">
        <f t="shared" si="7"/>
        <v>137.2072</v>
      </c>
      <c r="H201" s="60">
        <f t="shared" si="8"/>
        <v>274.4144</v>
      </c>
    </row>
    <row r="202" spans="1:8" s="59" customFormat="1" ht="24">
      <c r="A202" s="53" t="str">
        <f>IF((LEN('Copy paste to Here'!G206))&gt;5,((CONCATENATE('Copy paste to Here'!G206," &amp; ",'Copy paste to Here'!D206,"  &amp;  ",'Copy paste to Here'!E206))),"Empty Cell")</f>
        <v xml:space="preserve">Pack of 10 pcs. of surgical steel balls with tiny 2.5mm bezel set crystals with 1.2mm threading (16g) &amp; Crystal Color: Clear  &amp;  </v>
      </c>
      <c r="B202" s="54" t="str">
        <f>'Copy paste to Here'!C206</f>
        <v>XJB25</v>
      </c>
      <c r="C202" s="54" t="s">
        <v>881</v>
      </c>
      <c r="D202" s="55">
        <f>Invoice!B206</f>
        <v>10</v>
      </c>
      <c r="E202" s="56">
        <f>'Shipping Invoice'!J206*$N$1</f>
        <v>5.57</v>
      </c>
      <c r="F202" s="56">
        <f t="shared" si="9"/>
        <v>55.7</v>
      </c>
      <c r="G202" s="57">
        <f t="shared" si="7"/>
        <v>120.92470000000002</v>
      </c>
      <c r="H202" s="60">
        <f t="shared" si="8"/>
        <v>1209.2470000000001</v>
      </c>
    </row>
    <row r="203" spans="1:8" s="59" customFormat="1" ht="36">
      <c r="A203" s="53" t="str">
        <f>IF((LEN('Copy paste to Here'!G207))&gt;5,((CONCATENATE('Copy paste to Here'!G207," &amp; ",'Copy paste to Here'!D207,"  &amp;  ",'Copy paste to Here'!E207))),"Empty Cell")</f>
        <v xml:space="preserve">Pack of 10 pcs. of 2.5 mm tiny anodized surgical steel balls with bezel set crystal and with 1.2mm threading (16g) &amp; Color: Gold Anodized w/ Clear crystal  &amp;  </v>
      </c>
      <c r="B203" s="54" t="str">
        <f>'Copy paste to Here'!C207</f>
        <v>XJBT25S</v>
      </c>
      <c r="C203" s="54" t="s">
        <v>883</v>
      </c>
      <c r="D203" s="55">
        <f>Invoice!B207</f>
        <v>10</v>
      </c>
      <c r="E203" s="56">
        <f>'Shipping Invoice'!J207*$N$1</f>
        <v>10.74</v>
      </c>
      <c r="F203" s="56">
        <f t="shared" si="9"/>
        <v>107.4</v>
      </c>
      <c r="G203" s="57">
        <f t="shared" si="7"/>
        <v>233.16540000000001</v>
      </c>
      <c r="H203" s="60">
        <f t="shared" si="8"/>
        <v>2331.654</v>
      </c>
    </row>
    <row r="204" spans="1:8" s="59" customFormat="1" ht="36">
      <c r="A204" s="53" t="str">
        <f>IF((LEN('Copy paste to Here'!G208))&gt;5,((CONCATENATE('Copy paste to Here'!G208," &amp; ",'Copy paste to Here'!D208,"  &amp;  ",'Copy paste to Here'!E208))),"Empty Cell")</f>
        <v xml:space="preserve">Pack of 10 pcs. of 3mm anodized surgical steel balls with bezel set crystal and with 1.2mm threading (16g) &amp; Color: Gold Anodized w/ Clear crystal  &amp;  </v>
      </c>
      <c r="B204" s="54" t="str">
        <f>'Copy paste to Here'!C208</f>
        <v>XJBT3S</v>
      </c>
      <c r="C204" s="54" t="s">
        <v>885</v>
      </c>
      <c r="D204" s="55">
        <f>Invoice!B208</f>
        <v>10</v>
      </c>
      <c r="E204" s="56">
        <f>'Shipping Invoice'!J208*$N$1</f>
        <v>9.0299999999999994</v>
      </c>
      <c r="F204" s="56">
        <f t="shared" si="9"/>
        <v>90.3</v>
      </c>
      <c r="G204" s="57">
        <f t="shared" si="7"/>
        <v>196.04130000000001</v>
      </c>
      <c r="H204" s="60">
        <f t="shared" si="8"/>
        <v>1960.413</v>
      </c>
    </row>
    <row r="205" spans="1:8" s="59" customFormat="1" ht="24">
      <c r="A205" s="53" t="str">
        <f>IF((LEN('Copy paste to Here'!G209))&gt;5,((CONCATENATE('Copy paste to Here'!G209," &amp; ",'Copy paste to Here'!D209,"  &amp;  ",'Copy paste to Here'!E209))),"Empty Cell")</f>
        <v xml:space="preserve">Set of 10 pcs. of 3mm acrylic UV balls with 16g (1.2mm) threading &amp; Color: Black  &amp;  </v>
      </c>
      <c r="B205" s="54" t="str">
        <f>'Copy paste to Here'!C209</f>
        <v>XUVB3</v>
      </c>
      <c r="C205" s="54" t="s">
        <v>887</v>
      </c>
      <c r="D205" s="55">
        <f>Invoice!B209</f>
        <v>1</v>
      </c>
      <c r="E205" s="56">
        <f>'Shipping Invoice'!J209*$N$1</f>
        <v>1.0900000000000001</v>
      </c>
      <c r="F205" s="56">
        <f t="shared" si="9"/>
        <v>1.0900000000000001</v>
      </c>
      <c r="G205" s="57">
        <f t="shared" si="7"/>
        <v>23.663900000000002</v>
      </c>
      <c r="H205" s="60">
        <f t="shared" si="8"/>
        <v>23.663900000000002</v>
      </c>
    </row>
    <row r="206" spans="1:8" s="59" customFormat="1" ht="24">
      <c r="A206" s="53" t="str">
        <f>IF((LEN('Copy paste to Here'!G210))&gt;5,((CONCATENATE('Copy paste to Here'!G210," &amp; ",'Copy paste to Here'!D210,"  &amp;  ",'Copy paste to Here'!E210))),"Empty Cell")</f>
        <v xml:space="preserve">Set of 10 pcs. of 3mm acrylic UV balls with 16g (1.2mm) threading &amp; Color: White  &amp;  </v>
      </c>
      <c r="B206" s="54" t="str">
        <f>'Copy paste to Here'!C210</f>
        <v>XUVB3</v>
      </c>
      <c r="C206" s="54" t="s">
        <v>887</v>
      </c>
      <c r="D206" s="55">
        <f>Invoice!B210</f>
        <v>1</v>
      </c>
      <c r="E206" s="56">
        <f>'Shipping Invoice'!J210*$N$1</f>
        <v>1.0900000000000001</v>
      </c>
      <c r="F206" s="56">
        <f t="shared" si="9"/>
        <v>1.0900000000000001</v>
      </c>
      <c r="G206" s="57">
        <f t="shared" si="7"/>
        <v>23.663900000000002</v>
      </c>
      <c r="H206" s="60">
        <f t="shared" si="8"/>
        <v>23.663900000000002</v>
      </c>
    </row>
    <row r="207" spans="1:8" s="59" customFormat="1" ht="24">
      <c r="A207" s="53" t="str">
        <f>IF((LEN('Copy paste to Here'!G211))&gt;5,((CONCATENATE('Copy paste to Here'!G211," &amp; ",'Copy paste to Here'!D211,"  &amp;  ",'Copy paste to Here'!E211))),"Empty Cell")</f>
        <v xml:space="preserve">Set of 10 pcs. of 3mm acrylic UV balls with 16g (1.2mm) threading &amp; Color: Clear  &amp;  </v>
      </c>
      <c r="B207" s="54" t="str">
        <f>'Copy paste to Here'!C211</f>
        <v>XUVB3</v>
      </c>
      <c r="C207" s="54" t="s">
        <v>887</v>
      </c>
      <c r="D207" s="55">
        <f>Invoice!B211</f>
        <v>1</v>
      </c>
      <c r="E207" s="56">
        <f>'Shipping Invoice'!J211*$N$1</f>
        <v>1.0900000000000001</v>
      </c>
      <c r="F207" s="56">
        <f t="shared" si="9"/>
        <v>1.0900000000000001</v>
      </c>
      <c r="G207" s="57">
        <f t="shared" si="7"/>
        <v>23.663900000000002</v>
      </c>
      <c r="H207" s="60">
        <f t="shared" si="8"/>
        <v>23.663900000000002</v>
      </c>
    </row>
    <row r="208" spans="1:8" s="59" customFormat="1" ht="24">
      <c r="A208" s="53" t="str">
        <f>IF((LEN('Copy paste to Here'!G212))&gt;5,((CONCATENATE('Copy paste to Here'!G212," &amp; ",'Copy paste to Here'!D212,"  &amp;  ",'Copy paste to Here'!E212))),"Empty Cell")</f>
        <v xml:space="preserve">Set of 10 pcs. of 3mm acrylic UV balls with 16g (1.2mm) threading &amp; Color: Blue  &amp;  </v>
      </c>
      <c r="B208" s="54" t="str">
        <f>'Copy paste to Here'!C212</f>
        <v>XUVB3</v>
      </c>
      <c r="C208" s="54" t="s">
        <v>887</v>
      </c>
      <c r="D208" s="55">
        <f>Invoice!B212</f>
        <v>1</v>
      </c>
      <c r="E208" s="56">
        <f>'Shipping Invoice'!J212*$N$1</f>
        <v>1.0900000000000001</v>
      </c>
      <c r="F208" s="56">
        <f t="shared" si="9"/>
        <v>1.0900000000000001</v>
      </c>
      <c r="G208" s="57">
        <f t="shared" si="7"/>
        <v>23.663900000000002</v>
      </c>
      <c r="H208" s="60">
        <f t="shared" si="8"/>
        <v>23.663900000000002</v>
      </c>
    </row>
    <row r="209" spans="1:8" s="59" customFormat="1" ht="24">
      <c r="A209" s="53" t="str">
        <f>IF((LEN('Copy paste to Here'!G213))&gt;5,((CONCATENATE('Copy paste to Here'!G213," &amp; ",'Copy paste to Here'!D213,"  &amp;  ",'Copy paste to Here'!E213))),"Empty Cell")</f>
        <v xml:space="preserve">Set of 10 pcs. of 3mm acrylic UV balls with 16g (1.2mm) threading &amp; Color: Light blue  &amp;  </v>
      </c>
      <c r="B209" s="54" t="str">
        <f>'Copy paste to Here'!C213</f>
        <v>XUVB3</v>
      </c>
      <c r="C209" s="54" t="s">
        <v>887</v>
      </c>
      <c r="D209" s="55">
        <f>Invoice!B213</f>
        <v>1</v>
      </c>
      <c r="E209" s="56">
        <f>'Shipping Invoice'!J213*$N$1</f>
        <v>1.0900000000000001</v>
      </c>
      <c r="F209" s="56">
        <f t="shared" si="9"/>
        <v>1.0900000000000001</v>
      </c>
      <c r="G209" s="57">
        <f t="shared" si="7"/>
        <v>23.663900000000002</v>
      </c>
      <c r="H209" s="60">
        <f t="shared" si="8"/>
        <v>23.663900000000002</v>
      </c>
    </row>
    <row r="210" spans="1:8" s="59" customFormat="1" ht="24">
      <c r="A210" s="53" t="str">
        <f>IF((LEN('Copy paste to Here'!G214))&gt;5,((CONCATENATE('Copy paste to Here'!G214," &amp; ",'Copy paste to Here'!D214,"  &amp;  ",'Copy paste to Here'!E214))),"Empty Cell")</f>
        <v xml:space="preserve">Set of 10 pcs. of 3mm acrylic UV balls with 16g (1.2mm) threading &amp; Color: Green  &amp;  </v>
      </c>
      <c r="B210" s="54" t="str">
        <f>'Copy paste to Here'!C214</f>
        <v>XUVB3</v>
      </c>
      <c r="C210" s="54" t="s">
        <v>887</v>
      </c>
      <c r="D210" s="55">
        <f>Invoice!B214</f>
        <v>1</v>
      </c>
      <c r="E210" s="56">
        <f>'Shipping Invoice'!J214*$N$1</f>
        <v>1.0900000000000001</v>
      </c>
      <c r="F210" s="56">
        <f t="shared" si="9"/>
        <v>1.0900000000000001</v>
      </c>
      <c r="G210" s="57">
        <f t="shared" si="7"/>
        <v>23.663900000000002</v>
      </c>
      <c r="H210" s="60">
        <f t="shared" si="8"/>
        <v>23.663900000000002</v>
      </c>
    </row>
    <row r="211" spans="1:8" s="59" customFormat="1" ht="24">
      <c r="A211" s="53" t="str">
        <f>IF((LEN('Copy paste to Here'!G215))&gt;5,((CONCATENATE('Copy paste to Here'!G215," &amp; ",'Copy paste to Here'!D215,"  &amp;  ",'Copy paste to Here'!E215))),"Empty Cell")</f>
        <v xml:space="preserve">Set of 10 pcs. of 3mm acrylic UV balls with 16g (1.2mm) threading &amp; Color: Pink  &amp;  </v>
      </c>
      <c r="B211" s="54" t="str">
        <f>'Copy paste to Here'!C215</f>
        <v>XUVB3</v>
      </c>
      <c r="C211" s="54" t="s">
        <v>887</v>
      </c>
      <c r="D211" s="55">
        <f>Invoice!B215</f>
        <v>1</v>
      </c>
      <c r="E211" s="56">
        <f>'Shipping Invoice'!J215*$N$1</f>
        <v>1.0900000000000001</v>
      </c>
      <c r="F211" s="56">
        <f t="shared" ref="F211:F274" si="10">D211*E211</f>
        <v>1.0900000000000001</v>
      </c>
      <c r="G211" s="57">
        <f t="shared" ref="G211:G274" si="11">E211*$E$14</f>
        <v>23.663900000000002</v>
      </c>
      <c r="H211" s="60">
        <f t="shared" ref="H211:H274" si="12">D211*G211</f>
        <v>23.663900000000002</v>
      </c>
    </row>
    <row r="212" spans="1:8" s="59" customFormat="1" ht="24">
      <c r="A212" s="53" t="str">
        <f>IF((LEN('Copy paste to Here'!G216))&gt;5,((CONCATENATE('Copy paste to Here'!G216," &amp; ",'Copy paste to Here'!D216,"  &amp;  ",'Copy paste to Here'!E216))),"Empty Cell")</f>
        <v xml:space="preserve">Set of 10 pcs. of 3mm acrylic UV balls with 16g (1.2mm) threading &amp; Color: Purple  &amp;  </v>
      </c>
      <c r="B212" s="54" t="str">
        <f>'Copy paste to Here'!C216</f>
        <v>XUVB3</v>
      </c>
      <c r="C212" s="54" t="s">
        <v>887</v>
      </c>
      <c r="D212" s="55">
        <f>Invoice!B216</f>
        <v>1</v>
      </c>
      <c r="E212" s="56">
        <f>'Shipping Invoice'!J216*$N$1</f>
        <v>1.0900000000000001</v>
      </c>
      <c r="F212" s="56">
        <f t="shared" si="10"/>
        <v>1.0900000000000001</v>
      </c>
      <c r="G212" s="57">
        <f t="shared" si="11"/>
        <v>23.663900000000002</v>
      </c>
      <c r="H212" s="60">
        <f t="shared" si="12"/>
        <v>23.663900000000002</v>
      </c>
    </row>
    <row r="213" spans="1:8" s="59" customFormat="1" ht="24">
      <c r="A213" s="53" t="str">
        <f>IF((LEN('Copy paste to Here'!G217))&gt;5,((CONCATENATE('Copy paste to Here'!G217," &amp; ",'Copy paste to Here'!D217,"  &amp;  ",'Copy paste to Here'!E217))),"Empty Cell")</f>
        <v xml:space="preserve">Set of 10 pcs. of 3mm acrylic UV balls with 16g (1.2mm) threading &amp; Color: Red  &amp;  </v>
      </c>
      <c r="B213" s="54" t="str">
        <f>'Copy paste to Here'!C217</f>
        <v>XUVB3</v>
      </c>
      <c r="C213" s="54" t="s">
        <v>887</v>
      </c>
      <c r="D213" s="55">
        <f>Invoice!B217</f>
        <v>1</v>
      </c>
      <c r="E213" s="56">
        <f>'Shipping Invoice'!J217*$N$1</f>
        <v>1.0900000000000001</v>
      </c>
      <c r="F213" s="56">
        <f t="shared" si="10"/>
        <v>1.0900000000000001</v>
      </c>
      <c r="G213" s="57">
        <f t="shared" si="11"/>
        <v>23.663900000000002</v>
      </c>
      <c r="H213" s="60">
        <f t="shared" si="12"/>
        <v>23.663900000000002</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v>4889.7700000000013</v>
      </c>
      <c r="G1000" s="57"/>
      <c r="H1000" s="58">
        <f t="shared" ref="H1000:H1009" si="49">F1000*$E$14</f>
        <v>106156.90670000004</v>
      </c>
    </row>
    <row r="1001" spans="1:8" s="59" customFormat="1">
      <c r="A1001" s="53" t="str">
        <f>Invoice!I219</f>
        <v>40% Discount as per Platinum Membership:</v>
      </c>
      <c r="B1001" s="72"/>
      <c r="C1001" s="72"/>
      <c r="D1001" s="73"/>
      <c r="E1001" s="64"/>
      <c r="F1001" s="56">
        <f>Invoice!J219</f>
        <v>-1955.9080000000006</v>
      </c>
      <c r="G1001" s="57"/>
      <c r="H1001" s="58">
        <f t="shared" si="49"/>
        <v>-42462.762680000014</v>
      </c>
    </row>
    <row r="1002" spans="1:8" s="59" customFormat="1" outlineLevel="1">
      <c r="A1002" s="53" t="str">
        <f>Invoice!I220</f>
        <v>Free Shipping to Sweden via DHL as per Platinum Membership:</v>
      </c>
      <c r="B1002" s="72"/>
      <c r="C1002" s="72"/>
      <c r="D1002" s="73"/>
      <c r="E1002" s="64"/>
      <c r="F1002" s="56">
        <f>Invoice!J220</f>
        <v>0</v>
      </c>
      <c r="G1002" s="57"/>
      <c r="H1002" s="58">
        <f t="shared" si="49"/>
        <v>0</v>
      </c>
    </row>
    <row r="1003" spans="1:8" s="59" customFormat="1" hidden="1" outlineLevel="1">
      <c r="A1003" s="53" t="str">
        <f>Invoice!I221</f>
        <v>Total:</v>
      </c>
      <c r="B1003" s="72"/>
      <c r="C1003" s="72"/>
      <c r="D1003" s="73"/>
      <c r="E1003" s="64"/>
      <c r="F1003" s="56"/>
      <c r="G1003" s="57"/>
      <c r="H1003" s="58"/>
    </row>
    <row r="1004" spans="1:8" s="59" customFormat="1" ht="24" outlineLevel="1">
      <c r="A1004" s="53" t="str">
        <f>Invoice!I222</f>
        <v>Pending amount to be paid due to wrong refund amount INV 53221:</v>
      </c>
      <c r="B1004" s="72"/>
      <c r="C1004" s="72"/>
      <c r="D1004" s="73"/>
      <c r="E1004" s="64"/>
      <c r="F1004" s="56">
        <f>Invoice!J222</f>
        <v>0</v>
      </c>
      <c r="G1004" s="57"/>
      <c r="H1004" s="58">
        <f t="shared" si="49"/>
        <v>0</v>
      </c>
    </row>
    <row r="1005" spans="1:8" s="59" customFormat="1">
      <c r="A1005" s="53" t="str">
        <f>'[2]Copy paste to Here'!T4</f>
        <v>Total:</v>
      </c>
      <c r="B1005" s="72"/>
      <c r="C1005" s="72"/>
      <c r="D1005" s="73"/>
      <c r="E1005" s="64"/>
      <c r="F1005" s="56">
        <f>Invoice!J223</f>
        <v>2933.862000000001</v>
      </c>
      <c r="G1005" s="57"/>
      <c r="H1005" s="58">
        <f t="shared" si="49"/>
        <v>63694.144020000022</v>
      </c>
    </row>
    <row r="1006" spans="1:8" s="59" customFormat="1" hidden="1">
      <c r="A1006" s="53" t="e">
        <f>'[2]Copy paste to Here'!T5</f>
        <v>#REF!</v>
      </c>
      <c r="B1006" s="72"/>
      <c r="C1006" s="72"/>
      <c r="D1006" s="73"/>
      <c r="E1006" s="64"/>
      <c r="F1006" s="56" t="e">
        <f>'[2]Copy paste to Here'!U5</f>
        <v>#REF!</v>
      </c>
      <c r="G1006" s="57"/>
      <c r="H1006" s="58" t="e">
        <f t="shared" si="49"/>
        <v>#REF!</v>
      </c>
    </row>
    <row r="1007" spans="1:8" s="59" customFormat="1" hidden="1">
      <c r="A1007" s="53" t="e">
        <f>'[2]Copy paste to Here'!T6</f>
        <v>#REF!</v>
      </c>
      <c r="B1007" s="72"/>
      <c r="C1007" s="72"/>
      <c r="D1007" s="73"/>
      <c r="E1007" s="64"/>
      <c r="F1007" s="56"/>
      <c r="G1007" s="57"/>
      <c r="H1007" s="58">
        <f t="shared" si="49"/>
        <v>0</v>
      </c>
    </row>
    <row r="1008" spans="1:8" s="59" customFormat="1" hidden="1">
      <c r="A1008" s="53" t="e">
        <f>'[2]Copy paste to Here'!T7</f>
        <v>#REF!</v>
      </c>
      <c r="B1008" s="72"/>
      <c r="C1008" s="72"/>
      <c r="D1008" s="73"/>
      <c r="E1008" s="64"/>
      <c r="F1008" s="64"/>
      <c r="G1008" s="57"/>
      <c r="H1008" s="58">
        <f t="shared" si="49"/>
        <v>0</v>
      </c>
    </row>
    <row r="1009" spans="1:8" s="59" customFormat="1" hidden="1">
      <c r="A1009" s="53" t="e">
        <f>'[2]Copy paste to Here'!T8</f>
        <v>#REF!</v>
      </c>
      <c r="B1009" s="72"/>
      <c r="C1009" s="72"/>
      <c r="D1009" s="73"/>
      <c r="E1009" s="64"/>
      <c r="F1009" s="64"/>
      <c r="G1009" s="65"/>
      <c r="H1009" s="58">
        <f t="shared" si="49"/>
        <v>0</v>
      </c>
    </row>
    <row r="1010" spans="1:8" s="59" customFormat="1" ht="13.5" thickBot="1">
      <c r="A1010" s="74"/>
      <c r="B1010" s="75"/>
      <c r="C1010" s="75"/>
      <c r="D1010" s="76"/>
      <c r="E1010" s="77"/>
      <c r="F1010" s="77"/>
      <c r="G1010" s="78"/>
      <c r="H1010" s="79"/>
    </row>
    <row r="1011" spans="1:8" s="18" customFormat="1">
      <c r="E1011" s="18" t="s">
        <v>181</v>
      </c>
      <c r="H1011" s="80">
        <f>(SUM(H18:H999))</f>
        <v>106156.90670000002</v>
      </c>
    </row>
    <row r="1012" spans="1:8" s="18" customFormat="1">
      <c r="A1012" s="19"/>
      <c r="E1012" s="18" t="s">
        <v>182</v>
      </c>
      <c r="H1012" s="81">
        <f>(SUMIF($A$1000:$A$1010,"Total:",$H$1000:$H$1010))</f>
        <v>63694.144020000022</v>
      </c>
    </row>
    <row r="1013" spans="1:8" s="18" customFormat="1">
      <c r="E1013" s="18" t="s">
        <v>183</v>
      </c>
      <c r="H1013" s="82">
        <f>H1015-H1014</f>
        <v>59527.229999999996</v>
      </c>
    </row>
    <row r="1014" spans="1:8" s="18" customFormat="1">
      <c r="E1014" s="18" t="s">
        <v>184</v>
      </c>
      <c r="H1014" s="82">
        <f>ROUND((H1015*7)/107,2)</f>
        <v>4166.91</v>
      </c>
    </row>
    <row r="1015" spans="1:8" s="18" customFormat="1">
      <c r="E1015" s="19" t="s">
        <v>185</v>
      </c>
      <c r="H1015" s="83">
        <f>ROUND((SUMIF($A$1000:$A$1010,"Total:",$H$1000:$H$1010)),2)</f>
        <v>63694.14</v>
      </c>
    </row>
    <row r="1016" spans="1:8" s="18" customFormat="1"/>
    <row r="1017" spans="1:8" s="18" customFormat="1" ht="8.4499999999999993" customHeight="1"/>
    <row r="1018" spans="1:8" s="18" customFormat="1" ht="11.25" customHeight="1"/>
    <row r="1019" spans="1:8" s="18" customFormat="1" ht="8.4499999999999993" customHeight="1"/>
    <row r="1020" spans="1:8" s="18" customFormat="1"/>
    <row r="1021" spans="1:8" s="18" customFormat="1" ht="10.5" customHeight="1">
      <c r="A1021" s="19"/>
    </row>
    <row r="1022" spans="1:8" s="18" customFormat="1" ht="9" customHeight="1"/>
    <row r="1023" spans="1:8" s="18" customFormat="1" ht="13.7" customHeight="1">
      <c r="A1023" s="19"/>
    </row>
    <row r="1024" spans="1:8" s="18" customFormat="1" ht="9.75" customHeight="1">
      <c r="A1024" s="84"/>
    </row>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row r="1272" spans="1:8" s="18" customFormat="1"/>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c r="A1348" s="85"/>
      <c r="B1348" s="85"/>
      <c r="C1348" s="85"/>
      <c r="D1348" s="85"/>
      <c r="E1348" s="85"/>
      <c r="F1348" s="85"/>
      <c r="G1348" s="85"/>
      <c r="H1348" s="85"/>
    </row>
    <row r="1349" spans="1:8" s="18" customFormat="1">
      <c r="A1349" s="85"/>
      <c r="B1349" s="85"/>
      <c r="C1349" s="85"/>
      <c r="D1349" s="85"/>
      <c r="E1349" s="85"/>
      <c r="F1349" s="85"/>
      <c r="G1349" s="85"/>
      <c r="H1349" s="85"/>
    </row>
    <row r="1350" spans="1:8" s="18" customFormat="1" ht="13.5" customHeight="1">
      <c r="A1350" s="85"/>
      <c r="B1350" s="85"/>
      <c r="C1350" s="85"/>
      <c r="D1350" s="85"/>
      <c r="E1350" s="85"/>
      <c r="F1350" s="85"/>
      <c r="G1350" s="85"/>
      <c r="H1350" s="85"/>
    </row>
    <row r="1351" spans="1:8" s="18" customFormat="1">
      <c r="A1351" s="85"/>
      <c r="B1351" s="85"/>
      <c r="C1351" s="85"/>
      <c r="D1351" s="85"/>
      <c r="E1351" s="85"/>
      <c r="F1351" s="85"/>
      <c r="G1351" s="85"/>
      <c r="H1351" s="85"/>
    </row>
  </sheetData>
  <conditionalFormatting sqref="A18:A998">
    <cfRule type="containsText" dxfId="4" priority="29" stopIfTrue="1" operator="containsText" text="Empty Cell">
      <formula>NOT(ISERROR(SEARCH("Empty Cell",A18)))</formula>
    </cfRule>
  </conditionalFormatting>
  <conditionalFormatting sqref="B1:H65538">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10">
    <cfRule type="cellIs" dxfId="1" priority="3" stopIfTrue="1" operator="equal">
      <formula>"ALERT"</formula>
    </cfRule>
  </conditionalFormatting>
  <conditionalFormatting sqref="F10:F15 B18:H77 B79:H1009">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5"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96"/>
  <sheetViews>
    <sheetView workbookViewId="0">
      <selection activeCell="A5" sqref="A5"/>
    </sheetView>
  </sheetViews>
  <sheetFormatPr defaultRowHeight="15"/>
  <sheetData>
    <row r="1" spans="1:1">
      <c r="A1" s="2" t="s">
        <v>109</v>
      </c>
    </row>
    <row r="2" spans="1:1">
      <c r="A2" s="2" t="s">
        <v>109</v>
      </c>
    </row>
    <row r="3" spans="1:1">
      <c r="A3" s="2" t="s">
        <v>889</v>
      </c>
    </row>
    <row r="4" spans="1:1">
      <c r="A4" s="2" t="s">
        <v>889</v>
      </c>
    </row>
    <row r="5" spans="1:1">
      <c r="A5" s="2" t="s">
        <v>889</v>
      </c>
    </row>
    <row r="6" spans="1:1">
      <c r="A6" s="2" t="s">
        <v>890</v>
      </c>
    </row>
    <row r="7" spans="1:1">
      <c r="A7" s="2" t="s">
        <v>891</v>
      </c>
    </row>
    <row r="8" spans="1:1">
      <c r="A8" s="2" t="s">
        <v>728</v>
      </c>
    </row>
    <row r="9" spans="1:1">
      <c r="A9" s="2" t="s">
        <v>730</v>
      </c>
    </row>
    <row r="10" spans="1:1">
      <c r="A10" s="2" t="s">
        <v>730</v>
      </c>
    </row>
    <row r="11" spans="1:1">
      <c r="A11" s="2" t="s">
        <v>730</v>
      </c>
    </row>
    <row r="12" spans="1:1">
      <c r="A12" s="2" t="s">
        <v>892</v>
      </c>
    </row>
    <row r="13" spans="1:1">
      <c r="A13" s="2" t="s">
        <v>733</v>
      </c>
    </row>
    <row r="14" spans="1:1">
      <c r="A14" s="2" t="s">
        <v>668</v>
      </c>
    </row>
    <row r="15" spans="1:1">
      <c r="A15" s="2" t="s">
        <v>668</v>
      </c>
    </row>
    <row r="16" spans="1:1">
      <c r="A16" s="2" t="s">
        <v>668</v>
      </c>
    </row>
    <row r="17" spans="1:1">
      <c r="A17" s="2" t="s">
        <v>668</v>
      </c>
    </row>
    <row r="18" spans="1:1">
      <c r="A18" s="2" t="s">
        <v>668</v>
      </c>
    </row>
    <row r="19" spans="1:1">
      <c r="A19" s="2" t="s">
        <v>736</v>
      </c>
    </row>
    <row r="20" spans="1:1">
      <c r="A20" s="2" t="s">
        <v>738</v>
      </c>
    </row>
    <row r="21" spans="1:1">
      <c r="A21" s="2" t="s">
        <v>738</v>
      </c>
    </row>
    <row r="22" spans="1:1">
      <c r="A22" s="2" t="s">
        <v>740</v>
      </c>
    </row>
    <row r="23" spans="1:1">
      <c r="A23" s="2" t="s">
        <v>740</v>
      </c>
    </row>
    <row r="24" spans="1:1">
      <c r="A24" s="2" t="s">
        <v>740</v>
      </c>
    </row>
    <row r="25" spans="1:1">
      <c r="A25" s="2" t="s">
        <v>742</v>
      </c>
    </row>
    <row r="26" spans="1:1">
      <c r="A26" s="2" t="s">
        <v>742</v>
      </c>
    </row>
    <row r="27" spans="1:1">
      <c r="A27" s="2" t="s">
        <v>893</v>
      </c>
    </row>
    <row r="28" spans="1:1">
      <c r="A28" s="2" t="s">
        <v>894</v>
      </c>
    </row>
    <row r="29" spans="1:1">
      <c r="A29" s="2" t="s">
        <v>895</v>
      </c>
    </row>
    <row r="30" spans="1:1">
      <c r="A30" s="2" t="s">
        <v>896</v>
      </c>
    </row>
    <row r="31" spans="1:1">
      <c r="A31" s="2" t="s">
        <v>897</v>
      </c>
    </row>
    <row r="32" spans="1:1">
      <c r="A32" s="2" t="s">
        <v>898</v>
      </c>
    </row>
    <row r="33" spans="1:1">
      <c r="A33" s="2" t="s">
        <v>899</v>
      </c>
    </row>
    <row r="34" spans="1:1">
      <c r="A34" s="2" t="s">
        <v>900</v>
      </c>
    </row>
    <row r="35" spans="1:1">
      <c r="A35" s="2" t="s">
        <v>901</v>
      </c>
    </row>
    <row r="36" spans="1:1">
      <c r="A36" s="2" t="s">
        <v>901</v>
      </c>
    </row>
    <row r="37" spans="1:1">
      <c r="A37" s="2" t="s">
        <v>902</v>
      </c>
    </row>
    <row r="38" spans="1:1">
      <c r="A38" s="2" t="s">
        <v>903</v>
      </c>
    </row>
    <row r="39" spans="1:1">
      <c r="A39" s="2" t="s">
        <v>904</v>
      </c>
    </row>
    <row r="40" spans="1:1">
      <c r="A40" s="2" t="s">
        <v>905</v>
      </c>
    </row>
    <row r="41" spans="1:1">
      <c r="A41" s="2" t="s">
        <v>766</v>
      </c>
    </row>
    <row r="42" spans="1:1">
      <c r="A42" s="2" t="s">
        <v>766</v>
      </c>
    </row>
    <row r="43" spans="1:1">
      <c r="A43" s="2" t="s">
        <v>768</v>
      </c>
    </row>
    <row r="44" spans="1:1">
      <c r="A44" s="2" t="s">
        <v>768</v>
      </c>
    </row>
    <row r="45" spans="1:1">
      <c r="A45" s="2" t="s">
        <v>906</v>
      </c>
    </row>
    <row r="46" spans="1:1">
      <c r="A46" s="2" t="s">
        <v>772</v>
      </c>
    </row>
    <row r="47" spans="1:1">
      <c r="A47" s="2" t="s">
        <v>774</v>
      </c>
    </row>
    <row r="48" spans="1:1">
      <c r="A48" s="2" t="s">
        <v>662</v>
      </c>
    </row>
    <row r="49" spans="1:1">
      <c r="A49" s="2" t="s">
        <v>662</v>
      </c>
    </row>
    <row r="50" spans="1:1">
      <c r="A50" s="2" t="s">
        <v>662</v>
      </c>
    </row>
    <row r="51" spans="1:1">
      <c r="A51" s="2" t="s">
        <v>662</v>
      </c>
    </row>
    <row r="52" spans="1:1">
      <c r="A52" s="2" t="s">
        <v>662</v>
      </c>
    </row>
    <row r="53" spans="1:1">
      <c r="A53" s="2" t="s">
        <v>776</v>
      </c>
    </row>
    <row r="54" spans="1:1">
      <c r="A54" s="2" t="s">
        <v>776</v>
      </c>
    </row>
    <row r="55" spans="1:1">
      <c r="A55" s="2" t="s">
        <v>776</v>
      </c>
    </row>
    <row r="56" spans="1:1">
      <c r="A56" s="2" t="s">
        <v>778</v>
      </c>
    </row>
    <row r="57" spans="1:1">
      <c r="A57" s="2" t="s">
        <v>778</v>
      </c>
    </row>
    <row r="58" spans="1:1">
      <c r="A58" s="2" t="s">
        <v>778</v>
      </c>
    </row>
    <row r="59" spans="1:1">
      <c r="A59" s="2" t="s">
        <v>780</v>
      </c>
    </row>
    <row r="60" spans="1:1">
      <c r="A60" s="2" t="s">
        <v>782</v>
      </c>
    </row>
    <row r="61" spans="1:1">
      <c r="A61" s="2" t="s">
        <v>782</v>
      </c>
    </row>
    <row r="62" spans="1:1">
      <c r="A62" s="2" t="s">
        <v>785</v>
      </c>
    </row>
    <row r="63" spans="1:1">
      <c r="A63" s="2" t="s">
        <v>785</v>
      </c>
    </row>
    <row r="64" spans="1:1">
      <c r="A64" s="2" t="s">
        <v>785</v>
      </c>
    </row>
    <row r="65" spans="1:1">
      <c r="A65" s="2" t="s">
        <v>786</v>
      </c>
    </row>
    <row r="66" spans="1:1">
      <c r="A66" s="2" t="s">
        <v>786</v>
      </c>
    </row>
    <row r="67" spans="1:1">
      <c r="A67" s="2" t="s">
        <v>788</v>
      </c>
    </row>
    <row r="68" spans="1:1">
      <c r="A68" s="2" t="s">
        <v>788</v>
      </c>
    </row>
    <row r="69" spans="1:1">
      <c r="A69" s="2" t="s">
        <v>788</v>
      </c>
    </row>
    <row r="70" spans="1:1">
      <c r="A70" s="2" t="s">
        <v>790</v>
      </c>
    </row>
    <row r="71" spans="1:1">
      <c r="A71" s="2" t="s">
        <v>792</v>
      </c>
    </row>
    <row r="72" spans="1:1">
      <c r="A72" s="2" t="s">
        <v>794</v>
      </c>
    </row>
    <row r="73" spans="1:1">
      <c r="A73" s="2" t="s">
        <v>794</v>
      </c>
    </row>
    <row r="74" spans="1:1">
      <c r="A74" s="2" t="s">
        <v>794</v>
      </c>
    </row>
    <row r="75" spans="1:1">
      <c r="A75" s="2" t="s">
        <v>794</v>
      </c>
    </row>
    <row r="76" spans="1:1">
      <c r="A76" s="2" t="s">
        <v>794</v>
      </c>
    </row>
    <row r="77" spans="1:1">
      <c r="A77" s="2" t="s">
        <v>794</v>
      </c>
    </row>
    <row r="78" spans="1:1">
      <c r="A78" s="2" t="s">
        <v>794</v>
      </c>
    </row>
    <row r="79" spans="1:1">
      <c r="A79" s="2" t="s">
        <v>796</v>
      </c>
    </row>
    <row r="80" spans="1:1">
      <c r="A80" s="2" t="s">
        <v>796</v>
      </c>
    </row>
    <row r="81" spans="1:1">
      <c r="A81" s="2" t="s">
        <v>796</v>
      </c>
    </row>
    <row r="82" spans="1:1">
      <c r="A82" s="2" t="s">
        <v>796</v>
      </c>
    </row>
    <row r="83" spans="1:1">
      <c r="A83" s="2" t="s">
        <v>587</v>
      </c>
    </row>
    <row r="84" spans="1:1">
      <c r="A84" s="2" t="s">
        <v>587</v>
      </c>
    </row>
    <row r="85" spans="1:1">
      <c r="A85" s="2" t="s">
        <v>587</v>
      </c>
    </row>
    <row r="86" spans="1:1">
      <c r="A86" s="2" t="s">
        <v>587</v>
      </c>
    </row>
    <row r="87" spans="1:1">
      <c r="A87" s="2" t="s">
        <v>587</v>
      </c>
    </row>
    <row r="88" spans="1:1">
      <c r="A88" s="2" t="s">
        <v>587</v>
      </c>
    </row>
    <row r="89" spans="1:1">
      <c r="A89" s="2" t="s">
        <v>121</v>
      </c>
    </row>
    <row r="90" spans="1:1">
      <c r="A90" s="2" t="s">
        <v>130</v>
      </c>
    </row>
    <row r="91" spans="1:1">
      <c r="A91" s="2" t="s">
        <v>111</v>
      </c>
    </row>
    <row r="92" spans="1:1">
      <c r="A92" s="2" t="s">
        <v>111</v>
      </c>
    </row>
    <row r="93" spans="1:1">
      <c r="A93" s="2" t="s">
        <v>111</v>
      </c>
    </row>
    <row r="94" spans="1:1">
      <c r="A94" s="2" t="s">
        <v>805</v>
      </c>
    </row>
    <row r="95" spans="1:1">
      <c r="A95" s="2" t="s">
        <v>805</v>
      </c>
    </row>
    <row r="96" spans="1:1">
      <c r="A96" s="2" t="s">
        <v>805</v>
      </c>
    </row>
    <row r="97" spans="1:1">
      <c r="A97" s="2" t="s">
        <v>127</v>
      </c>
    </row>
    <row r="98" spans="1:1">
      <c r="A98" s="2" t="s">
        <v>808</v>
      </c>
    </row>
    <row r="99" spans="1:1">
      <c r="A99" s="2" t="s">
        <v>810</v>
      </c>
    </row>
    <row r="100" spans="1:1">
      <c r="A100" s="2" t="s">
        <v>812</v>
      </c>
    </row>
    <row r="101" spans="1:1">
      <c r="A101" s="2" t="s">
        <v>907</v>
      </c>
    </row>
    <row r="102" spans="1:1">
      <c r="A102" s="2" t="s">
        <v>908</v>
      </c>
    </row>
    <row r="103" spans="1:1">
      <c r="A103" s="2" t="s">
        <v>909</v>
      </c>
    </row>
    <row r="104" spans="1:1">
      <c r="A104" s="2" t="s">
        <v>910</v>
      </c>
    </row>
    <row r="105" spans="1:1">
      <c r="A105" s="2" t="s">
        <v>911</v>
      </c>
    </row>
    <row r="106" spans="1:1">
      <c r="A106" s="2" t="s">
        <v>912</v>
      </c>
    </row>
    <row r="107" spans="1:1">
      <c r="A107" s="2" t="s">
        <v>913</v>
      </c>
    </row>
    <row r="108" spans="1:1">
      <c r="A108" s="2" t="s">
        <v>914</v>
      </c>
    </row>
    <row r="109" spans="1:1">
      <c r="A109" s="2" t="s">
        <v>915</v>
      </c>
    </row>
    <row r="110" spans="1:1">
      <c r="A110" s="2" t="s">
        <v>916</v>
      </c>
    </row>
    <row r="111" spans="1:1">
      <c r="A111" s="2" t="s">
        <v>917</v>
      </c>
    </row>
    <row r="112" spans="1:1">
      <c r="A112" s="2" t="s">
        <v>918</v>
      </c>
    </row>
    <row r="113" spans="1:1">
      <c r="A113" s="2" t="s">
        <v>919</v>
      </c>
    </row>
    <row r="114" spans="1:1">
      <c r="A114" s="2" t="s">
        <v>920</v>
      </c>
    </row>
    <row r="115" spans="1:1">
      <c r="A115" s="2" t="s">
        <v>70</v>
      </c>
    </row>
    <row r="116" spans="1:1">
      <c r="A116" s="2" t="s">
        <v>70</v>
      </c>
    </row>
    <row r="117" spans="1:1">
      <c r="A117" s="2" t="s">
        <v>70</v>
      </c>
    </row>
    <row r="118" spans="1:1">
      <c r="A118" s="2" t="s">
        <v>829</v>
      </c>
    </row>
    <row r="119" spans="1:1">
      <c r="A119" s="2" t="s">
        <v>829</v>
      </c>
    </row>
    <row r="120" spans="1:1">
      <c r="A120" s="2" t="s">
        <v>829</v>
      </c>
    </row>
    <row r="121" spans="1:1">
      <c r="A121" s="2" t="s">
        <v>831</v>
      </c>
    </row>
    <row r="122" spans="1:1">
      <c r="A122" s="2" t="s">
        <v>831</v>
      </c>
    </row>
    <row r="123" spans="1:1">
      <c r="A123" s="2" t="s">
        <v>833</v>
      </c>
    </row>
    <row r="124" spans="1:1">
      <c r="A124" s="2" t="s">
        <v>833</v>
      </c>
    </row>
    <row r="125" spans="1:1">
      <c r="A125" s="2" t="s">
        <v>833</v>
      </c>
    </row>
    <row r="126" spans="1:1">
      <c r="A126" s="2" t="s">
        <v>833</v>
      </c>
    </row>
    <row r="127" spans="1:1">
      <c r="A127" s="2" t="s">
        <v>73</v>
      </c>
    </row>
    <row r="128" spans="1:1">
      <c r="A128" s="2" t="s">
        <v>73</v>
      </c>
    </row>
    <row r="129" spans="1:1">
      <c r="A129" s="2" t="s">
        <v>73</v>
      </c>
    </row>
    <row r="130" spans="1:1">
      <c r="A130" s="2" t="s">
        <v>73</v>
      </c>
    </row>
    <row r="131" spans="1:1">
      <c r="A131" s="2" t="s">
        <v>73</v>
      </c>
    </row>
    <row r="132" spans="1:1">
      <c r="A132" s="2" t="s">
        <v>73</v>
      </c>
    </row>
    <row r="133" spans="1:1">
      <c r="A133" s="2" t="s">
        <v>73</v>
      </c>
    </row>
    <row r="134" spans="1:1">
      <c r="A134" s="2" t="s">
        <v>479</v>
      </c>
    </row>
    <row r="135" spans="1:1">
      <c r="A135" s="2" t="s">
        <v>479</v>
      </c>
    </row>
    <row r="136" spans="1:1">
      <c r="A136" s="2" t="s">
        <v>479</v>
      </c>
    </row>
    <row r="137" spans="1:1">
      <c r="A137" s="2" t="s">
        <v>479</v>
      </c>
    </row>
    <row r="138" spans="1:1">
      <c r="A138" s="2" t="s">
        <v>479</v>
      </c>
    </row>
    <row r="139" spans="1:1">
      <c r="A139" s="2" t="s">
        <v>479</v>
      </c>
    </row>
    <row r="140" spans="1:1">
      <c r="A140" s="2" t="s">
        <v>479</v>
      </c>
    </row>
    <row r="141" spans="1:1">
      <c r="A141" s="2" t="s">
        <v>479</v>
      </c>
    </row>
    <row r="142" spans="1:1">
      <c r="A142" s="2" t="s">
        <v>479</v>
      </c>
    </row>
    <row r="143" spans="1:1">
      <c r="A143" s="2" t="s">
        <v>479</v>
      </c>
    </row>
    <row r="144" spans="1:1">
      <c r="A144" s="2" t="s">
        <v>479</v>
      </c>
    </row>
    <row r="145" spans="1:1">
      <c r="A145" s="2" t="s">
        <v>836</v>
      </c>
    </row>
    <row r="146" spans="1:1">
      <c r="A146" s="2" t="s">
        <v>836</v>
      </c>
    </row>
    <row r="147" spans="1:1">
      <c r="A147" s="2" t="s">
        <v>921</v>
      </c>
    </row>
    <row r="148" spans="1:1">
      <c r="A148" s="2" t="s">
        <v>922</v>
      </c>
    </row>
    <row r="149" spans="1:1">
      <c r="A149" s="2" t="s">
        <v>923</v>
      </c>
    </row>
    <row r="150" spans="1:1">
      <c r="A150" s="2" t="s">
        <v>924</v>
      </c>
    </row>
    <row r="151" spans="1:1">
      <c r="A151" s="2" t="s">
        <v>924</v>
      </c>
    </row>
    <row r="152" spans="1:1">
      <c r="A152" s="2" t="s">
        <v>925</v>
      </c>
    </row>
    <row r="153" spans="1:1">
      <c r="A153" s="2" t="s">
        <v>925</v>
      </c>
    </row>
    <row r="154" spans="1:1">
      <c r="A154" s="2" t="s">
        <v>925</v>
      </c>
    </row>
    <row r="155" spans="1:1">
      <c r="A155" s="2" t="s">
        <v>926</v>
      </c>
    </row>
    <row r="156" spans="1:1">
      <c r="A156" s="2" t="s">
        <v>926</v>
      </c>
    </row>
    <row r="157" spans="1:1">
      <c r="A157" s="2" t="s">
        <v>927</v>
      </c>
    </row>
    <row r="158" spans="1:1">
      <c r="A158" s="2" t="s">
        <v>928</v>
      </c>
    </row>
    <row r="159" spans="1:1">
      <c r="A159" s="2" t="s">
        <v>853</v>
      </c>
    </row>
    <row r="160" spans="1:1">
      <c r="A160" s="2" t="s">
        <v>853</v>
      </c>
    </row>
    <row r="161" spans="1:1">
      <c r="A161" s="2" t="s">
        <v>853</v>
      </c>
    </row>
    <row r="162" spans="1:1">
      <c r="A162" s="2" t="s">
        <v>853</v>
      </c>
    </row>
    <row r="163" spans="1:1">
      <c r="A163" s="2" t="s">
        <v>929</v>
      </c>
    </row>
    <row r="164" spans="1:1">
      <c r="A164" s="2" t="s">
        <v>930</v>
      </c>
    </row>
    <row r="165" spans="1:1">
      <c r="A165" s="2" t="s">
        <v>931</v>
      </c>
    </row>
    <row r="166" spans="1:1">
      <c r="A166" s="2" t="s">
        <v>932</v>
      </c>
    </row>
    <row r="167" spans="1:1">
      <c r="A167" s="2" t="s">
        <v>933</v>
      </c>
    </row>
    <row r="168" spans="1:1">
      <c r="A168" s="2" t="s">
        <v>934</v>
      </c>
    </row>
    <row r="169" spans="1:1">
      <c r="A169" s="2" t="s">
        <v>935</v>
      </c>
    </row>
    <row r="170" spans="1:1">
      <c r="A170" s="2" t="s">
        <v>936</v>
      </c>
    </row>
    <row r="171" spans="1:1">
      <c r="A171" s="2" t="s">
        <v>936</v>
      </c>
    </row>
    <row r="172" spans="1:1">
      <c r="A172" s="2" t="s">
        <v>937</v>
      </c>
    </row>
    <row r="173" spans="1:1">
      <c r="A173" s="2" t="s">
        <v>938</v>
      </c>
    </row>
    <row r="174" spans="1:1">
      <c r="A174" s="2" t="s">
        <v>870</v>
      </c>
    </row>
    <row r="175" spans="1:1">
      <c r="A175" s="2" t="s">
        <v>870</v>
      </c>
    </row>
    <row r="176" spans="1:1">
      <c r="A176" s="2" t="s">
        <v>873</v>
      </c>
    </row>
    <row r="177" spans="1:1">
      <c r="A177" s="2" t="s">
        <v>875</v>
      </c>
    </row>
    <row r="178" spans="1:1">
      <c r="A178" s="2" t="s">
        <v>877</v>
      </c>
    </row>
    <row r="179" spans="1:1">
      <c r="A179" s="2" t="s">
        <v>879</v>
      </c>
    </row>
    <row r="180" spans="1:1">
      <c r="A180" s="2" t="s">
        <v>879</v>
      </c>
    </row>
    <row r="181" spans="1:1">
      <c r="A181" s="2" t="s">
        <v>879</v>
      </c>
    </row>
    <row r="182" spans="1:1">
      <c r="A182" s="2" t="s">
        <v>879</v>
      </c>
    </row>
    <row r="183" spans="1:1">
      <c r="A183" s="2" t="s">
        <v>879</v>
      </c>
    </row>
    <row r="184" spans="1:1">
      <c r="A184" s="2" t="s">
        <v>879</v>
      </c>
    </row>
    <row r="185" spans="1:1">
      <c r="A185" s="2" t="s">
        <v>881</v>
      </c>
    </row>
    <row r="186" spans="1:1">
      <c r="A186" s="2" t="s">
        <v>883</v>
      </c>
    </row>
    <row r="187" spans="1:1">
      <c r="A187" s="2" t="s">
        <v>885</v>
      </c>
    </row>
    <row r="188" spans="1:1">
      <c r="A188" s="2" t="s">
        <v>887</v>
      </c>
    </row>
    <row r="189" spans="1:1">
      <c r="A189" s="2" t="s">
        <v>887</v>
      </c>
    </row>
    <row r="190" spans="1:1">
      <c r="A190" s="2" t="s">
        <v>887</v>
      </c>
    </row>
    <row r="191" spans="1:1">
      <c r="A191" s="2" t="s">
        <v>887</v>
      </c>
    </row>
    <row r="192" spans="1:1">
      <c r="A192" s="2" t="s">
        <v>887</v>
      </c>
    </row>
    <row r="193" spans="1:1">
      <c r="A193" s="2" t="s">
        <v>887</v>
      </c>
    </row>
    <row r="194" spans="1:1">
      <c r="A194" s="2" t="s">
        <v>887</v>
      </c>
    </row>
    <row r="195" spans="1:1">
      <c r="A195" s="2" t="s">
        <v>887</v>
      </c>
    </row>
    <row r="196" spans="1:1">
      <c r="A196" s="2" t="s">
        <v>887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2024-02-13T10:08:15Z</cp:lastPrinted>
  <dcterms:created xsi:type="dcterms:W3CDTF">2009-06-02T18:56:54Z</dcterms:created>
  <dcterms:modified xsi:type="dcterms:W3CDTF">2024-03-08T10:15:12Z</dcterms:modified>
</cp:coreProperties>
</file>