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EA3BB14-4DF4-4EA9-AF76-F3580BA1E52D}" xr6:coauthVersionLast="47" xr6:coauthVersionMax="47" xr10:uidLastSave="{00000000-0000-0000-0000-000000000000}"/>
  <bookViews>
    <workbookView xWindow="-12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Invoice!$A$1:$K$147</definedName>
    <definedName name="_xlnm.Print_Area" localSheetId="2">'Shipping Invoice'!$A$1:$L$146</definedName>
    <definedName name="_xlnm.Print_Area" localSheetId="3">'Tax Invoice'!$A$1:$H$1014</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04" i="6" l="1"/>
  <c r="H1004" i="6" s="1"/>
  <c r="H1002" i="6"/>
  <c r="H1003" i="6"/>
  <c r="F1002" i="6"/>
  <c r="F1003" i="6"/>
  <c r="A1002" i="6"/>
  <c r="A1003" i="6"/>
  <c r="A1001" i="6"/>
  <c r="I150" i="2"/>
  <c r="K144" i="7" l="1"/>
  <c r="K14" i="7"/>
  <c r="K17" i="7"/>
  <c r="K10" i="7"/>
  <c r="I120" i="7"/>
  <c r="I115" i="7"/>
  <c r="I91" i="7"/>
  <c r="I85" i="7"/>
  <c r="I79" i="7"/>
  <c r="I62" i="7"/>
  <c r="I56" i="7"/>
  <c r="I51" i="7"/>
  <c r="I38" i="7"/>
  <c r="I33" i="7"/>
  <c r="I32" i="7"/>
  <c r="I137" i="7"/>
  <c r="N1" i="6"/>
  <c r="E136" i="6" s="1"/>
  <c r="F1001" i="6"/>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K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8" i="6"/>
  <c r="A1007" i="6"/>
  <c r="A1006" i="6"/>
  <c r="F1005" i="6"/>
  <c r="A1005" i="6"/>
  <c r="A1004" i="6"/>
  <c r="J142" i="2" l="1"/>
  <c r="K78" i="7"/>
  <c r="K108" i="7"/>
  <c r="K79" i="7"/>
  <c r="K91" i="7"/>
  <c r="K103" i="7"/>
  <c r="I27" i="7"/>
  <c r="K27" i="7" s="1"/>
  <c r="I50" i="7"/>
  <c r="K50" i="7" s="1"/>
  <c r="I109" i="7"/>
  <c r="K96" i="7"/>
  <c r="K85" i="7"/>
  <c r="K109" i="7"/>
  <c r="K115" i="7"/>
  <c r="I140" i="7"/>
  <c r="I47" i="7"/>
  <c r="I133" i="7"/>
  <c r="K133" i="7" s="1"/>
  <c r="I87" i="7"/>
  <c r="K87" i="7" s="1"/>
  <c r="I58" i="7"/>
  <c r="K58" i="7" s="1"/>
  <c r="I34" i="7"/>
  <c r="I126" i="7"/>
  <c r="K126" i="7" s="1"/>
  <c r="I110" i="7"/>
  <c r="K110" i="7" s="1"/>
  <c r="I86" i="7"/>
  <c r="I63" i="7"/>
  <c r="K63" i="7" s="1"/>
  <c r="I136" i="7"/>
  <c r="K136" i="7" s="1"/>
  <c r="I130" i="7"/>
  <c r="I125" i="7"/>
  <c r="I119" i="7"/>
  <c r="K119" i="7" s="1"/>
  <c r="I114" i="7"/>
  <c r="K114" i="7" s="1"/>
  <c r="I108" i="7"/>
  <c r="I102" i="7"/>
  <c r="K102" i="7" s="1"/>
  <c r="I96" i="7"/>
  <c r="I90" i="7"/>
  <c r="K90" i="7" s="1"/>
  <c r="I84" i="7"/>
  <c r="K84" i="7" s="1"/>
  <c r="I78" i="7"/>
  <c r="I73" i="7"/>
  <c r="K73" i="7" s="1"/>
  <c r="I67" i="7"/>
  <c r="K67" i="7" s="1"/>
  <c r="I61" i="7"/>
  <c r="K61" i="7" s="1"/>
  <c r="I55" i="7"/>
  <c r="K55" i="7" s="1"/>
  <c r="I49" i="7"/>
  <c r="K49" i="7" s="1"/>
  <c r="I43" i="7"/>
  <c r="K43" i="7" s="1"/>
  <c r="I37" i="7"/>
  <c r="K37" i="7" s="1"/>
  <c r="I31" i="7"/>
  <c r="K31" i="7" s="1"/>
  <c r="I25" i="7"/>
  <c r="K25" i="7" s="1"/>
  <c r="I128" i="7"/>
  <c r="I65" i="7"/>
  <c r="I41" i="7"/>
  <c r="I29" i="7"/>
  <c r="I139" i="7"/>
  <c r="K139" i="7" s="1"/>
  <c r="I127" i="7"/>
  <c r="K127" i="7" s="1"/>
  <c r="I117" i="7"/>
  <c r="I111" i="7"/>
  <c r="K111" i="7" s="1"/>
  <c r="I99" i="7"/>
  <c r="I81" i="7"/>
  <c r="K81" i="7" s="1"/>
  <c r="I70" i="7"/>
  <c r="K70" i="7" s="1"/>
  <c r="I46" i="7"/>
  <c r="I28" i="7"/>
  <c r="K28" i="7" s="1"/>
  <c r="I132" i="7"/>
  <c r="K132" i="7" s="1"/>
  <c r="I116" i="7"/>
  <c r="I98" i="7"/>
  <c r="K98" i="7" s="1"/>
  <c r="I75" i="7"/>
  <c r="K75" i="7" s="1"/>
  <c r="I57" i="7"/>
  <c r="I45" i="7"/>
  <c r="I141" i="7"/>
  <c r="K141" i="7" s="1"/>
  <c r="I135" i="7"/>
  <c r="I129" i="7"/>
  <c r="I124" i="7"/>
  <c r="K124" i="7" s="1"/>
  <c r="I118" i="7"/>
  <c r="I113" i="7"/>
  <c r="K113" i="7" s="1"/>
  <c r="I107" i="7"/>
  <c r="I101" i="7"/>
  <c r="I95" i="7"/>
  <c r="K95" i="7" s="1"/>
  <c r="I89" i="7"/>
  <c r="K89" i="7" s="1"/>
  <c r="I83" i="7"/>
  <c r="I72" i="7"/>
  <c r="K72" i="7" s="1"/>
  <c r="I66" i="7"/>
  <c r="K66" i="7" s="1"/>
  <c r="I60" i="7"/>
  <c r="K60" i="7" s="1"/>
  <c r="I54" i="7"/>
  <c r="K54" i="7" s="1"/>
  <c r="I48" i="7"/>
  <c r="K48" i="7" s="1"/>
  <c r="I42" i="7"/>
  <c r="K42" i="7" s="1"/>
  <c r="I36" i="7"/>
  <c r="K36" i="7" s="1"/>
  <c r="I30" i="7"/>
  <c r="K30" i="7" s="1"/>
  <c r="I24" i="7"/>
  <c r="K24" i="7" s="1"/>
  <c r="I134" i="7"/>
  <c r="I123" i="7"/>
  <c r="K123" i="7" s="1"/>
  <c r="I112" i="7"/>
  <c r="I106" i="7"/>
  <c r="I100" i="7"/>
  <c r="K100" i="7" s="1"/>
  <c r="I94" i="7"/>
  <c r="I88" i="7"/>
  <c r="I82" i="7"/>
  <c r="K82" i="7" s="1"/>
  <c r="I77" i="7"/>
  <c r="I71" i="7"/>
  <c r="K71" i="7" s="1"/>
  <c r="I59" i="7"/>
  <c r="K59" i="7" s="1"/>
  <c r="I53" i="7"/>
  <c r="K53" i="7" s="1"/>
  <c r="I35" i="7"/>
  <c r="I23" i="7"/>
  <c r="K23" i="7" s="1"/>
  <c r="I122" i="7"/>
  <c r="I105" i="7"/>
  <c r="I93" i="7"/>
  <c r="K93" i="7" s="1"/>
  <c r="I76" i="7"/>
  <c r="K76" i="7" s="1"/>
  <c r="I64" i="7"/>
  <c r="K64" i="7" s="1"/>
  <c r="I52" i="7"/>
  <c r="K52" i="7" s="1"/>
  <c r="I40" i="7"/>
  <c r="I22" i="7"/>
  <c r="K22" i="7" s="1"/>
  <c r="I138" i="7"/>
  <c r="K138" i="7" s="1"/>
  <c r="I121" i="7"/>
  <c r="K121" i="7" s="1"/>
  <c r="I104" i="7"/>
  <c r="K104" i="7" s="1"/>
  <c r="I92" i="7"/>
  <c r="K92" i="7" s="1"/>
  <c r="I80" i="7"/>
  <c r="I69" i="7"/>
  <c r="I39" i="7"/>
  <c r="K39" i="7" s="1"/>
  <c r="I68" i="7"/>
  <c r="I97" i="7"/>
  <c r="K97" i="7" s="1"/>
  <c r="K125" i="7"/>
  <c r="I26" i="7"/>
  <c r="I44" i="7"/>
  <c r="I74" i="7"/>
  <c r="K74" i="7" s="1"/>
  <c r="I103" i="7"/>
  <c r="I131" i="7"/>
  <c r="K131" i="7" s="1"/>
  <c r="K32" i="7"/>
  <c r="K68" i="7"/>
  <c r="K86" i="7"/>
  <c r="K128" i="7"/>
  <c r="K57" i="7"/>
  <c r="K69" i="7"/>
  <c r="K105" i="7"/>
  <c r="K135" i="7"/>
  <c r="K117" i="7"/>
  <c r="K34" i="7"/>
  <c r="K40" i="7"/>
  <c r="K46" i="7"/>
  <c r="K88" i="7"/>
  <c r="K94" i="7"/>
  <c r="K106" i="7"/>
  <c r="K112" i="7"/>
  <c r="K118" i="7"/>
  <c r="K130" i="7"/>
  <c r="K77" i="7"/>
  <c r="K38" i="7"/>
  <c r="K56" i="7"/>
  <c r="K80" i="7"/>
  <c r="K116" i="7"/>
  <c r="K134" i="7"/>
  <c r="K33" i="7"/>
  <c r="K45" i="7"/>
  <c r="K99" i="7"/>
  <c r="K29" i="7"/>
  <c r="K35" i="7"/>
  <c r="K41" i="7"/>
  <c r="K47" i="7"/>
  <c r="K65" i="7"/>
  <c r="K83" i="7"/>
  <c r="K101" i="7"/>
  <c r="K107" i="7"/>
  <c r="K137" i="7"/>
  <c r="K26" i="7"/>
  <c r="K44" i="7"/>
  <c r="K62" i="7"/>
  <c r="K122" i="7"/>
  <c r="K140" i="7"/>
  <c r="K51" i="7"/>
  <c r="K129" i="7"/>
  <c r="E23" i="6"/>
  <c r="E29" i="6"/>
  <c r="E35" i="6"/>
  <c r="E41" i="6"/>
  <c r="E47" i="6"/>
  <c r="E53" i="6"/>
  <c r="E59" i="6"/>
  <c r="E65" i="6"/>
  <c r="E71" i="6"/>
  <c r="E77" i="6"/>
  <c r="E83" i="6"/>
  <c r="E89" i="6"/>
  <c r="E95" i="6"/>
  <c r="E101" i="6"/>
  <c r="E107" i="6"/>
  <c r="E113" i="6"/>
  <c r="E119" i="6"/>
  <c r="E125" i="6"/>
  <c r="E131" i="6"/>
  <c r="E137" i="6"/>
  <c r="E18" i="6"/>
  <c r="E24" i="6"/>
  <c r="E30" i="6"/>
  <c r="E36" i="6"/>
  <c r="E42" i="6"/>
  <c r="E48" i="6"/>
  <c r="E54" i="6"/>
  <c r="E60" i="6"/>
  <c r="E66" i="6"/>
  <c r="E72" i="6"/>
  <c r="E78" i="6"/>
  <c r="E84" i="6"/>
  <c r="E90" i="6"/>
  <c r="E96" i="6"/>
  <c r="E102" i="6"/>
  <c r="E108" i="6"/>
  <c r="E114" i="6"/>
  <c r="E120" i="6"/>
  <c r="E126" i="6"/>
  <c r="E132" i="6"/>
  <c r="E19" i="6"/>
  <c r="E25" i="6"/>
  <c r="E31" i="6"/>
  <c r="E37" i="6"/>
  <c r="E43" i="6"/>
  <c r="E49" i="6"/>
  <c r="E55" i="6"/>
  <c r="E61" i="6"/>
  <c r="E67" i="6"/>
  <c r="E73" i="6"/>
  <c r="E79" i="6"/>
  <c r="E85" i="6"/>
  <c r="E91" i="6"/>
  <c r="E97" i="6"/>
  <c r="E103" i="6"/>
  <c r="E109" i="6"/>
  <c r="E115" i="6"/>
  <c r="E121" i="6"/>
  <c r="E127" i="6"/>
  <c r="E133" i="6"/>
  <c r="E20" i="6"/>
  <c r="E26" i="6"/>
  <c r="E32" i="6"/>
  <c r="E38" i="6"/>
  <c r="E44" i="6"/>
  <c r="E50" i="6"/>
  <c r="E56" i="6"/>
  <c r="E62" i="6"/>
  <c r="E68" i="6"/>
  <c r="E74" i="6"/>
  <c r="E80" i="6"/>
  <c r="E86" i="6"/>
  <c r="E92" i="6"/>
  <c r="E98" i="6"/>
  <c r="E104" i="6"/>
  <c r="E110" i="6"/>
  <c r="E116" i="6"/>
  <c r="E122" i="6"/>
  <c r="E128" i="6"/>
  <c r="E134" i="6"/>
  <c r="E21" i="6"/>
  <c r="E27" i="6"/>
  <c r="E33" i="6"/>
  <c r="E39" i="6"/>
  <c r="E45" i="6"/>
  <c r="E51" i="6"/>
  <c r="E57" i="6"/>
  <c r="E63" i="6"/>
  <c r="E69" i="6"/>
  <c r="E75" i="6"/>
  <c r="E81" i="6"/>
  <c r="E87" i="6"/>
  <c r="E93" i="6"/>
  <c r="E99" i="6"/>
  <c r="E105" i="6"/>
  <c r="E111" i="6"/>
  <c r="E117" i="6"/>
  <c r="E123" i="6"/>
  <c r="E129" i="6"/>
  <c r="E135" i="6"/>
  <c r="E22" i="6"/>
  <c r="E28" i="6"/>
  <c r="E34" i="6"/>
  <c r="E40" i="6"/>
  <c r="E46" i="6"/>
  <c r="E52" i="6"/>
  <c r="E58" i="6"/>
  <c r="E64" i="6"/>
  <c r="E70" i="6"/>
  <c r="E76" i="6"/>
  <c r="E82" i="6"/>
  <c r="E88" i="6"/>
  <c r="E94" i="6"/>
  <c r="E100" i="6"/>
  <c r="E106" i="6"/>
  <c r="E112" i="6"/>
  <c r="E118" i="6"/>
  <c r="E124" i="6"/>
  <c r="E130" i="6"/>
  <c r="B142" i="7"/>
  <c r="M11" i="6"/>
  <c r="I153" i="2" s="1"/>
  <c r="J144" i="2" l="1"/>
  <c r="J146" i="2" s="1"/>
  <c r="K142"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143" i="7" l="1"/>
  <c r="K145" i="7" s="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E14" i="6"/>
  <c r="I152" i="2" s="1"/>
  <c r="I156" i="2" l="1"/>
  <c r="I154" i="2" s="1"/>
  <c r="I157" i="2"/>
  <c r="I155" i="2" s="1"/>
  <c r="H1008" i="6"/>
  <c r="H1007" i="6"/>
  <c r="H1006" i="6"/>
  <c r="H1005" i="6"/>
  <c r="H1001" i="6"/>
  <c r="H1000"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4" i="6" l="1"/>
  <c r="H1011" i="6"/>
  <c r="H1010" i="6"/>
  <c r="H1013" i="6" l="1"/>
  <c r="H1012" i="6" s="1"/>
</calcChain>
</file>

<file path=xl/sharedStrings.xml><?xml version="1.0" encoding="utf-8"?>
<sst xmlns="http://schemas.openxmlformats.org/spreadsheetml/2006/main" count="3607" uniqueCount="996">
  <si>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</si>
  <si>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</si>
  <si>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</si>
  <si>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</si>
  <si>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</si>
  <si>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</si>
  <si>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</si>
  <si>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</si>
  <si>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</si>
  <si>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</si>
  <si>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</si>
  <si>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</si>
  <si>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</si>
  <si>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</si>
  <si>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</si>
  <si>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</si>
  <si>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</si>
  <si>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</si>
  <si>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</si>
  <si>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</si>
  <si>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</si>
  <si>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</si>
  <si>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</si>
  <si>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</si>
  <si>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</si>
  <si>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</si>
  <si>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</si>
  <si>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</si>
  <si>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</si>
  <si>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</si>
  <si>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</si>
  <si>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</si>
  <si>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</si>
  <si>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</si>
  <si>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</si>
  <si>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</si>
  <si>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</si>
  <si>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</si>
  <si>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</si>
  <si>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</si>
  <si>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</si>
  <si>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</si>
  <si>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</si>
  <si>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</si>
  <si>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</si>
  <si>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</si>
  <si>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</si>
  <si>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</si>
  <si>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</si>
  <si>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</si>
  <si>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</si>
  <si>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</si>
  <si>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</si>
  <si>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</si>
  <si>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</si>
  <si>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</si>
  <si>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</si>
  <si>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</si>
  <si>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</si>
  <si>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</si>
  <si>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</si>
  <si>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</si>
  <si>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</si>
  <si>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</si>
  <si>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</si>
  <si>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</si>
  <si>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</si>
  <si>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</si>
  <si>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</si>
  <si>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</si>
  <si>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</si>
  <si>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</si>
  <si>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</si>
  <si>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</si>
  <si>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</si>
  <si>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</si>
  <si>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</si>
  <si>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</si>
  <si>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</si>
  <si>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</si>
  <si>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</si>
  <si>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</si>
  <si>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</si>
  <si>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</si>
  <si>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</si>
  <si>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</si>
  <si>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</si>
  <si>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</si>
  <si>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</si>
  <si>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</si>
  <si>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</si>
  <si>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</si>
  <si>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</si>
  <si>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</si>
  <si>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</si>
  <si>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</si>
  <si>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</si>
  <si>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</si>
  <si>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</si>
  <si>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</si>
  <si>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</si>
  <si>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</si>
  <si>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</si>
  <si>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</si>
  <si>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</si>
  <si>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</si>
  <si>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</si>
  <si>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</si>
  <si>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</si>
  <si>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</si>
  <si>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</si>
  <si>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</si>
  <si>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</si>
  <si>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</si>
  <si>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</si>
  <si>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</si>
  <si>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</si>
  <si>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</si>
  <si>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</si>
  <si>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</si>
  <si>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</si>
  <si>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</si>
  <si>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</si>
  <si>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</si>
  <si>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</si>
  <si>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</si>
  <si>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</si>
  <si>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</si>
  <si>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</si>
  <si>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</si>
  <si>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</si>
  <si>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</si>
  <si>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</si>
  <si>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</si>
  <si>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</si>
  <si>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</si>
  <si>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</si>
  <si>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</si>
  <si>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</si>
  <si>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</si>
  <si>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</si>
  <si>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</si>
  <si>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</si>
  <si>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</si>
  <si>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</si>
  <si>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</si>
  <si>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</si>
  <si>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</si>
  <si>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</si>
  <si>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</si>
  <si>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</si>
  <si>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</si>
  <si>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</si>
  <si>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</si>
  <si>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</si>
  <si>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</si>
  <si>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</si>
  <si>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</si>
  <si>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</si>
  <si>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</si>
  <si>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</si>
  <si>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</si>
  <si>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</si>
  <si>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</si>
  <si>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</si>
  <si>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</si>
  <si>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</si>
  <si>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</si>
  <si>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</si>
  <si>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</si>
  <si>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</si>
  <si>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</si>
  <si>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</si>
  <si>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</si>
  <si>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</si>
  <si>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</si>
  <si>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</si>
  <si>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</si>
  <si>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</si>
  <si>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</si>
  <si>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</si>
  <si>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</si>
  <si>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</si>
  <si>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</si>
  <si>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</si>
  <si>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</si>
  <si>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</si>
  <si>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</si>
  <si>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</si>
  <si>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</si>
  <si>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</si>
  <si>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</si>
  <si>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</si>
  <si>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</si>
  <si>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</si>
  <si>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</si>
  <si>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</si>
  <si>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</si>
  <si>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</si>
  <si>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</si>
  <si>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</si>
  <si>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</si>
  <si>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</si>
  <si>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</si>
  <si>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</si>
  <si>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</si>
  <si>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</si>
  <si>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</si>
  <si>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</si>
  <si>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</si>
  <si>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</si>
  <si>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</si>
  <si>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</si>
  <si>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</si>
  <si>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</si>
  <si>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</si>
  <si>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</si>
  <si>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</si>
  <si>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</si>
  <si>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</si>
  <si>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</si>
  <si>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</si>
  <si>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</si>
  <si>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</si>
  <si>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</si>
  <si>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</si>
  <si>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</si>
  <si>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</si>
  <si>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</si>
  <si>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</si>
  <si>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</si>
  <si>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</si>
  <si>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</si>
  <si>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</si>
  <si>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</si>
  <si>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</si>
  <si>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</si>
  <si>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</si>
  <si>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</si>
  <si>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</si>
  <si>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</si>
  <si>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</si>
  <si>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</si>
  <si>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</si>
  <si>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</si>
  <si>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</si>
  <si>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</si>
  <si>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</si>
  <si>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</si>
  <si>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</si>
  <si>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</si>
  <si>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</si>
  <si>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</si>
  <si>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</si>
  <si>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</si>
  <si>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</si>
  <si>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</si>
  <si>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</si>
  <si>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</si>
  <si>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</si>
  <si>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</si>
  <si>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</si>
  <si>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</si>
  <si>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</si>
  <si>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</si>
  <si>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</si>
  <si>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</si>
  <si>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</si>
  <si>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</si>
  <si>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</si>
  <si>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</si>
  <si>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</si>
  <si>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</si>
  <si>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</si>
  <si>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</si>
  <si>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</si>
  <si>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</si>
  <si>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</si>
  <si>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</si>
  <si>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</si>
  <si>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</si>
  <si>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</si>
  <si>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</si>
  <si>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</si>
  <si>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</si>
  <si>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</si>
  <si>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</si>
  <si>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</si>
  <si>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</si>
  <si>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</si>
  <si>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</si>
  <si>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</si>
  <si>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</si>
  <si>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</si>
  <si>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</si>
  <si>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</si>
  <si>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</si>
  <si>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</si>
  <si>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</si>
  <si>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</si>
  <si>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</si>
  <si>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</si>
  <si>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</si>
  <si>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</si>
  <si>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</si>
  <si>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</si>
  <si>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</si>
  <si>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</si>
  <si>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</si>
  <si>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</si>
  <si>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</si>
  <si>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</si>
  <si>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</si>
  <si>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</si>
  <si>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</si>
  <si>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</si>
  <si>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</si>
  <si>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</si>
  <si>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</si>
  <si>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</si>
  <si>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</si>
  <si>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</si>
  <si>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</si>
  <si>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</si>
  <si>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</si>
  <si>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</si>
  <si>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</si>
  <si>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</si>
  <si>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</si>
  <si>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</si>
  <si>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</si>
  <si>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</si>
  <si>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</si>
  <si>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</si>
  <si>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</si>
  <si>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</si>
  <si>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</si>
  <si>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</si>
  <si>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</si>
  <si>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</si>
  <si>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</si>
  <si>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</si>
  <si>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</si>
  <si>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</si>
  <si>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</si>
  <si>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</si>
  <si>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</si>
  <si>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</si>
  <si>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</si>
  <si>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</si>
  <si>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</si>
  <si>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</si>
  <si>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</si>
  <si>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</si>
  <si>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</si>
  <si>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</si>
  <si>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</si>
  <si>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</si>
  <si>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</si>
  <si>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</si>
  <si>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</si>
  <si>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</si>
  <si>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</si>
  <si>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</si>
  <si>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</si>
  <si>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</si>
  <si>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</si>
  <si>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</si>
  <si>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</si>
  <si>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</si>
  <si>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</si>
  <si>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</si>
  <si>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</si>
  <si>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</si>
  <si>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</si>
  <si>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</si>
  <si>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</si>
  <si>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</si>
  <si>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</si>
  <si>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</si>
  <si>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</si>
  <si>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</si>
  <si>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</si>
  <si>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</si>
  <si>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</si>
  <si>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</si>
  <si>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</si>
  <si>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</si>
  <si>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</si>
  <si>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</si>
  <si>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</si>
  <si>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</si>
  <si>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</si>
  <si>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</si>
  <si>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</si>
  <si>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</si>
  <si>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</si>
  <si>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</si>
  <si>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</si>
  <si>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</si>
  <si>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</si>
  <si>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</si>
  <si>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</si>
  <si>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</si>
  <si>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</si>
  <si>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</si>
  <si>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</si>
  <si>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</si>
  <si>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</si>
  <si>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</si>
  <si>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</si>
  <si>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</si>
  <si>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</si>
  <si>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</si>
  <si>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</si>
  <si>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</si>
  <si>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</si>
  <si>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</si>
  <si>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</si>
  <si>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</si>
  <si>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</si>
  <si>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</si>
  <si>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</si>
  <si>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</si>
  <si>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</si>
  <si>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</si>
  <si>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</si>
  <si>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</si>
  <si>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</si>
  <si>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</si>
  <si>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</si>
  <si>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</si>
  <si>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</si>
  <si>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</si>
  <si>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</si>
  <si>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</si>
  <si>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</si>
  <si>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</si>
  <si>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</si>
  <si>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</si>
  <si>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</si>
  <si>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</si>
  <si>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</si>
  <si>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</si>
  <si>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</si>
  <si>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</si>
  <si>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</si>
  <si>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</si>
  <si>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</si>
  <si>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</si>
  <si>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</si>
  <si>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</si>
  <si>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</si>
  <si>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</si>
  <si>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</si>
  <si>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</si>
  <si>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</si>
  <si>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</si>
  <si>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</si>
  <si>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</si>
  <si>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</si>
  <si>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</si>
  <si>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</si>
  <si>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</si>
  <si>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</si>
  <si>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</si>
  <si>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</si>
  <si>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</si>
  <si>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</si>
  <si>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</si>
  <si>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</si>
  <si>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</si>
  <si>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</si>
  <si>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</si>
  <si>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</si>
  <si>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</si>
  <si>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</si>
  <si>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</si>
  <si>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</si>
  <si>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</si>
  <si>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</si>
  <si>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</si>
  <si>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</si>
  <si>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</si>
  <si>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</si>
  <si>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</si>
  <si>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</si>
  <si>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</si>
  <si>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</si>
  <si>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</si>
  <si>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</si>
  <si>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</si>
  <si>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</si>
  <si>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</si>
  <si>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</si>
  <si>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</si>
  <si>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</si>
  <si>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</si>
  <si>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</si>
  <si>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</si>
  <si>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</si>
  <si>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</si>
  <si>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</si>
  <si>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</si>
  <si>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</si>
  <si>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</si>
  <si>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</si>
  <si>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</si>
  <si>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</si>
  <si>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</si>
  <si>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</si>
  <si>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</si>
  <si>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</si>
  <si>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</si>
  <si>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</si>
  <si>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</si>
  <si>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</si>
  <si>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</si>
  <si>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</si>
  <si>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</si>
  <si>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</si>
  <si>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</si>
  <si>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</si>
  <si>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</si>
  <si>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</si>
  <si>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</si>
  <si>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</si>
  <si>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</si>
  <si>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</si>
  <si>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</si>
  <si>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</si>
  <si>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</si>
  <si>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</si>
  <si>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</si>
  <si>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</si>
  <si>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</si>
  <si>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</si>
  <si>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</si>
  <si>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</si>
  <si>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</si>
  <si>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</si>
  <si>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</si>
  <si>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</si>
  <si>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</si>
  <si>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</si>
  <si>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</si>
  <si>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</si>
  <si>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</si>
  <si>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</si>
  <si>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</si>
  <si>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</si>
  <si>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</si>
  <si>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</si>
  <si>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</si>
  <si>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</si>
  <si>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</si>
  <si>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</si>
  <si>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</si>
  <si>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</si>
  <si>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</si>
  <si>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</si>
  <si>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</si>
  <si>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</si>
  <si>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</si>
  <si>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</si>
  <si>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</si>
  <si>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</si>
  <si>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</si>
  <si>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</si>
  <si>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</si>
  <si>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</si>
  <si>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</si>
  <si>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</si>
  <si>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</si>
  <si>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</si>
  <si>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</si>
  <si>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</si>
  <si>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</si>
  <si>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</si>
  <si>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</si>
  <si>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</si>
  <si>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</si>
  <si>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</si>
  <si>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</si>
  <si>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</si>
  <si>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</si>
  <si>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</si>
  <si>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</si>
  <si>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</si>
  <si>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</si>
  <si>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</si>
  <si>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</si>
  <si>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</si>
  <si>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</si>
  <si>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</si>
  <si>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</si>
  <si>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</si>
  <si>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</si>
  <si>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</si>
  <si>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</si>
  <si>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</si>
  <si>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</si>
  <si>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</si>
  <si>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</si>
  <si>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</si>
  <si>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</si>
  <si>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</si>
  <si>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</si>
  <si>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</si>
  <si>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</si>
  <si>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</si>
  <si>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</si>
  <si>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</si>
  <si>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</si>
  <si>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</si>
  <si>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</si>
  <si>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</si>
  <si>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</si>
  <si>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</si>
  <si>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</si>
  <si>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</si>
  <si>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</si>
  <si>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</si>
  <si>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</si>
  <si>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</si>
  <si>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</si>
  <si>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</si>
  <si>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</si>
  <si>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</si>
  <si>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</si>
  <si>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</si>
  <si>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</si>
  <si>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</si>
  <si>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</si>
  <si>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</si>
  <si>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</si>
  <si>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</si>
  <si>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</si>
  <si>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</si>
  <si>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</si>
  <si>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</si>
  <si>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</si>
  <si>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</si>
  <si>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</si>
  <si>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</si>
  <si>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</si>
  <si>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</si>
  <si>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</si>
  <si>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</si>
  <si>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</si>
  <si>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</si>
  <si>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</si>
  <si>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</si>
  <si>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</si>
  <si>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</si>
  <si>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</si>
  <si>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</si>
  <si>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</si>
  <si>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</si>
  <si>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</si>
  <si>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</si>
  <si>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</si>
  <si>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</si>
  <si>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</si>
  <si>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</si>
  <si>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</si>
  <si>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</si>
  <si>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</si>
  <si>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</si>
  <si>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</si>
  <si>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</si>
  <si>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</si>
  <si>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</si>
  <si>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</si>
  <si>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</si>
  <si>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</si>
  <si>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</si>
  <si>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</si>
  <si>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</si>
  <si>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</si>
  <si>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</si>
  <si>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</si>
  <si>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</si>
  <si>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</si>
  <si>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</si>
  <si>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</si>
  <si>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</si>
  <si>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</si>
  <si>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</si>
  <si>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</si>
  <si>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</si>
  <si>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</si>
  <si>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</si>
  <si>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</si>
  <si>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</si>
  <si>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</si>
  <si>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</si>
  <si>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</si>
  <si>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</si>
  <si>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</si>
  <si>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</si>
  <si>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</si>
  <si>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</si>
  <si>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</si>
  <si>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</si>
  <si>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</si>
  <si>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</si>
  <si>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</si>
  <si>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Keen on Piercing Henderson (Jewellery Importers)</t>
  </si>
  <si>
    <t>Don Thompson</t>
  </si>
  <si>
    <t>212 Broadway</t>
  </si>
  <si>
    <t>1023 Newmarket</t>
  </si>
  <si>
    <t>New Zealand</t>
  </si>
  <si>
    <t>Jewellery Importers c/o keen on piercing</t>
  </si>
  <si>
    <t>Jewellery Importers</t>
  </si>
  <si>
    <t>212 Broadway, Newmarket C/O Keen on Piercing</t>
  </si>
  <si>
    <t>1023 Auckland</t>
  </si>
  <si>
    <t>Tel: +642102616956</t>
  </si>
  <si>
    <t>Email: contactus@keenonpiercing.com</t>
  </si>
  <si>
    <t>ALBUVB3</t>
  </si>
  <si>
    <t>Bio - Flex labret, 16g (1.2mm) with a 3mm acrylic UV ball</t>
  </si>
  <si>
    <t>316L steel industrial barbell, 14g 1.6mm) with two forward facing 5mm jewel balls</t>
  </si>
  <si>
    <t>316L steel Industrial barbell, 14g (1.6mm) with two 5mm balls</t>
  </si>
  <si>
    <t>Length: 40mm</t>
  </si>
  <si>
    <t>BBITB</t>
  </si>
  <si>
    <t>Premium PVD plated surgical steel industrial Barbell, 14g (1.6mm) with two 5mm balls</t>
  </si>
  <si>
    <t>Color: Rose-gold</t>
  </si>
  <si>
    <t>Surgical steel tongue barbell, 14g (1.6mm) with two 5mm balls</t>
  </si>
  <si>
    <t>BEDR20</t>
  </si>
  <si>
    <t>Annealed surgical steel fixed bead ring, 20g (0.8mm) with a 2mm ball</t>
  </si>
  <si>
    <t>BEDRT20M</t>
  </si>
  <si>
    <t>Anodized 316L steel fixed bead ring, 20g (0.8mm) with a 2.5mm ball</t>
  </si>
  <si>
    <t>BNETB</t>
  </si>
  <si>
    <t>Premium PVD plated surgical steel eyebrow banana, 16g (1.2mm) with two 3mm balls</t>
  </si>
  <si>
    <t>BNRZ419</t>
  </si>
  <si>
    <t xml:space="preserve">Surgical steel casting belly banana, 14g (1.6mm) with 8mm prong set cubic zirconia (CZ) stone with dangling heart shape with round CZ stone in the middle (dangling part is made from silver plated brass) </t>
  </si>
  <si>
    <t>CBETB</t>
  </si>
  <si>
    <t>Premium PVD plated surgical steel circular barbell, 16g (1.2mm) with two 3mm balls</t>
  </si>
  <si>
    <t>CBM</t>
  </si>
  <si>
    <t>Surgical steel circular barbell, 14g (1.6mm) with two 4mm balls</t>
  </si>
  <si>
    <t>FPG</t>
  </si>
  <si>
    <t>Gauge: 16mm</t>
  </si>
  <si>
    <t>Mirror polished surgical steel screw-fit flesh tunnel</t>
  </si>
  <si>
    <t>Gauge: 18mm</t>
  </si>
  <si>
    <t>HCCR16</t>
  </si>
  <si>
    <t>Surgical steel heart shaped ball closure ring, 16g (1.2mm) with 3mm bezel set crystal closure ball</t>
  </si>
  <si>
    <t>HCRT16</t>
  </si>
  <si>
    <t>Anodized surgical steel heart shaped ball closure ring, 16g (1.2mm) with 3mm closure ball</t>
  </si>
  <si>
    <t>IJF4</t>
  </si>
  <si>
    <t>316L steel 4mm dermal anchor top part with bezel set flat crystal for 1.6mm (14g) posts with 1.2mm internal threading</t>
  </si>
  <si>
    <t>INDAW</t>
  </si>
  <si>
    <t>Surgical steel industrial barbell, 14g (1.6mm) with a 5mm cone and casted arrow end</t>
  </si>
  <si>
    <t>ITJF3</t>
  </si>
  <si>
    <t>Color: Black Anodized w/ Clear crystal</t>
  </si>
  <si>
    <t>3mm bezel set clear crystal flat head shaped anodized surgical steel dermal anchor top part for internally threaded, 16g (1.2mm) dermal anchor base plate with a height of 2mm - 2.5mm (this item does only fit our dermal anchors and surface bars)</t>
  </si>
  <si>
    <t>Color: Gold Anodized w/ Clear crystal</t>
  </si>
  <si>
    <t>ITJF4</t>
  </si>
  <si>
    <t>4mm bezel set clear crystal flat head shaped anodized surgical steel dermal anchor top part for internally threaded, 16g (1.2mm) dermal anchor base plate with a height of 2mm - 2.5mm (this item does only fit our dermal anchors and surface bars)</t>
  </si>
  <si>
    <t>ITJF5</t>
  </si>
  <si>
    <t>5mm bezel set clear crystal flat head shaped anodized surgical steel dermal anchor top part for internally threaded, 16g (1.2mm) dermal anchor base plate with a height of 2mm - 2.5mm (this item does only fit our dermal anchors and surface bars)</t>
  </si>
  <si>
    <t>LBTB3</t>
  </si>
  <si>
    <t>Premium PVD plated surgical steel labret, 16g (1.2mm) with a 3mm ball</t>
  </si>
  <si>
    <t>MCDZ324</t>
  </si>
  <si>
    <t>Surgical steel belly banana, 14g (1.6mm) with a 7mm round prong set CZ stone and a dangling small CZ flower (dangling is made from silver plated brass)</t>
  </si>
  <si>
    <t>MCDZ414</t>
  </si>
  <si>
    <t>Surgical steel belly banana, 14g (1.6mm) with a lower 7mm prong set cubic zirconia stone and a dangling star shape with round CZ stone in the middle (dangling part is made from silver plated brass)</t>
  </si>
  <si>
    <t>MCDZ730</t>
  </si>
  <si>
    <t>Surgical steel belly banana, 14g (1.6mm) with a 7mm round prong set CZ stone and a modern dangling with a single CZ stone (dangling is made from silver plated brass)</t>
  </si>
  <si>
    <t>MDGZ419</t>
  </si>
  <si>
    <t>Gold plated 316l steel belly banana, 14g (1.6mm) with a lower 8mm prong set cubic zirconia stone and a dangling heart shape with round CZ stone in the middle (dangling part is made from gold plated brass)</t>
  </si>
  <si>
    <t>MDGZ518</t>
  </si>
  <si>
    <t>Gold anodized 316L steel belly banana, 14g (1.6mm) with an 7mm round prong set CZ stone and a dangling cross formed by four prong set CZ stones (dangling is made from gold plated brass)</t>
  </si>
  <si>
    <t>MDGZ519</t>
  </si>
  <si>
    <t>Gold anodized 316L steel belly banana, 14g (1.6mm) with a 7mm round prong set CZ stone and a dangling 8mm prong set round CZ stone</t>
  </si>
  <si>
    <t>MDGZS6</t>
  </si>
  <si>
    <t>Gold anodized 316L steel belly banana, 14g (1.6mm) with a 7mm round prong set CZ stone and a dangling prong set star shaped 6mm CZ stone (dangling is made from gold plated brass)</t>
  </si>
  <si>
    <t>NS05</t>
  </si>
  <si>
    <t>NS06</t>
  </si>
  <si>
    <t>High polished surgical steel nose screw, 0.8mm (20g) with 2mm ball shaped top</t>
  </si>
  <si>
    <t>Surgical steel nose screw, 20g (0.8mm) with 2mm half ball shaped round crystal top</t>
  </si>
  <si>
    <t>NSCRT20</t>
  </si>
  <si>
    <t>Clear Bio-flexible nose screw retainer, 20g (0.8mm) with 2mm ball shaped top</t>
  </si>
  <si>
    <t>Anodized surgical steel nose screw, 20g (0.8mm) with 2mm ball top</t>
  </si>
  <si>
    <t>Surgical steel nose screw, 20g (0.8mm) with prong set 1.5mm round CZ stone</t>
  </si>
  <si>
    <t>NSWZR2</t>
  </si>
  <si>
    <t>Surgical steel nose screw, 20g (0.8mm) with prong set 2mm round CZ stone</t>
  </si>
  <si>
    <t>NWTZR15</t>
  </si>
  <si>
    <t>Gold PVD plated 316L steel nose screw, 20g (0.8mm) with prong set 1.5mm round CZ stone</t>
  </si>
  <si>
    <t>PGSBB</t>
  </si>
  <si>
    <t>Gauge: 5mm</t>
  </si>
  <si>
    <t>Moon stone double flare plug (opalite)</t>
  </si>
  <si>
    <t>Gauge: 10mm</t>
  </si>
  <si>
    <t>PGSHH</t>
  </si>
  <si>
    <t>Black Onyx double flared stone plug</t>
  </si>
  <si>
    <t>High polished surgical steel hinged segment ring, 16g (1.2mm)</t>
  </si>
  <si>
    <t>SEGH20</t>
  </si>
  <si>
    <t>High polished surgical steel hinged segment ring, 20g (0.8mm)</t>
  </si>
  <si>
    <t>PVD plated surgical steel hinged segment ring, 16g (1.2mm)</t>
  </si>
  <si>
    <t>SIUT</t>
  </si>
  <si>
    <t>Silicone Ultra Thin double flared flesh tunnel</t>
  </si>
  <si>
    <t>Gauge: 12mm</t>
  </si>
  <si>
    <t>SPG</t>
  </si>
  <si>
    <t>Gauge: 6mm</t>
  </si>
  <si>
    <t>High polished surgical steel single flesh tunnel with rubber O-ring</t>
  </si>
  <si>
    <t>STPG</t>
  </si>
  <si>
    <t>PVD plated surgical steel single flared flesh tunnel with rubber O-ring</t>
  </si>
  <si>
    <t>Gauge: 8mm</t>
  </si>
  <si>
    <t>UPINPZ</t>
  </si>
  <si>
    <t>Titanium G23 threadless push pin top with 1.5mm to 3mm prong set round Cubic Zirconia (CZ) stone for 0.8mm (20g), 1mm (18g), and 1.2mm (16g) threadless post</t>
  </si>
  <si>
    <t>UPINZ</t>
  </si>
  <si>
    <t>Titanium G23 threadless push pin top with 1.5mm to 3mm round clear bezel set Cubic Zirconia (CZ) stone for 0.8mm (20g), 1mm (18g), and 1.2mm (16g) threadless post</t>
  </si>
  <si>
    <t>Size: 1.5mm</t>
  </si>
  <si>
    <t>UTINB</t>
  </si>
  <si>
    <t>Anodized titanium G23 industrial barbell, 14g (1.6mm) with two 5mm balls</t>
  </si>
  <si>
    <t>XBAL25</t>
  </si>
  <si>
    <t>Pack of 10 pcs. of 2.5mm high polished surgical steel balls with 1.2mm threading (16g)</t>
  </si>
  <si>
    <t>XBT25</t>
  </si>
  <si>
    <t>Pack of 10 pcs. of 2.5mm anodized surgical steel balls with threading 1.2mm (16g)</t>
  </si>
  <si>
    <t>XBT3S</t>
  </si>
  <si>
    <t>Pack of 10 pcs. of 3mm anodized surgical steel balls with threading 1.2mm (16g)</t>
  </si>
  <si>
    <t>XHJB3</t>
  </si>
  <si>
    <t>Pack of 10 pcs. of 3mm surgical steel half jewel balls with bezel set crystal with 1.2mm threading (16g)</t>
  </si>
  <si>
    <t>XJB25</t>
  </si>
  <si>
    <t>Pack of 10 pcs. of surgical steel balls with tiny 2.5mm bezel set crystals with 1.2mm threading (16g)</t>
  </si>
  <si>
    <t>XJB4S</t>
  </si>
  <si>
    <t>Pack of 10 pcs. of 4mm high polished surgical steel balls with bezel set crystal and with 1.2mm (16g) threading</t>
  </si>
  <si>
    <t>XJB5S</t>
  </si>
  <si>
    <t>Pack of 10 pcs. of 5mm high polished surgical steel balls with bezel set crystal and with 1.2mm (16g) threading</t>
  </si>
  <si>
    <t>XJBT25S</t>
  </si>
  <si>
    <t>Pack of 10 pcs. of 2.5 mm tiny anodized surgical steel balls with bezel set crystal and with 1.2mm threading (16g)</t>
  </si>
  <si>
    <t>XJBT3S</t>
  </si>
  <si>
    <t>Pack of 10 pcs. of 3mm anodized surgical steel balls with bezel set crystal and with 1.2mm threading (16g)</t>
  </si>
  <si>
    <t>XULBNOB16G</t>
  </si>
  <si>
    <t>Titanium G23 threadless labret post, 1.2mm (16g) with 4mm base plate / 10 pcs per pack</t>
  </si>
  <si>
    <t>XULBNOS16G</t>
  </si>
  <si>
    <t>Length: 5mm</t>
  </si>
  <si>
    <t>Titanium G23 threadless labret post, 1.2mm (16g) with 2.5mm base plate / 10 pcs per pack</t>
  </si>
  <si>
    <t>XUVB25</t>
  </si>
  <si>
    <t>Set of 10 pcs. of 2.5mm acrylic UV balls with 16g (1.2mm) threading</t>
  </si>
  <si>
    <t>BBINDX14A</t>
  </si>
  <si>
    <t>BBINDX14B</t>
  </si>
  <si>
    <t>FPG5/8</t>
  </si>
  <si>
    <t>FPG11/16</t>
  </si>
  <si>
    <t>PGSBB4</t>
  </si>
  <si>
    <t>PGSBB00</t>
  </si>
  <si>
    <t>PGSHH5/8</t>
  </si>
  <si>
    <t>SIUT00</t>
  </si>
  <si>
    <t>SIUT1/2</t>
  </si>
  <si>
    <t>SIUT5/8</t>
  </si>
  <si>
    <t>SPG2</t>
  </si>
  <si>
    <t>STPG2</t>
  </si>
  <si>
    <t>STPG0</t>
  </si>
  <si>
    <t>STPG00</t>
  </si>
  <si>
    <t>STPG5/8</t>
  </si>
  <si>
    <t>STPG11/16</t>
  </si>
  <si>
    <t>UPINPZ3</t>
  </si>
  <si>
    <t>UPINZ2</t>
  </si>
  <si>
    <t>UPINZ15</t>
  </si>
  <si>
    <t>Two Thousand Three Hundred Eleven and 98 cents NZD</t>
  </si>
  <si>
    <t>Sterling Silver nose hoop with ball, 22g (0.6mm) with an outer diameter of 5/16'' (8mm) - 1 piece</t>
  </si>
  <si>
    <t>Sterling Silver nose hoop with ball, 22g (0.6mm) with an outer diameter of 3/8'' (10mm) - 1 piece</t>
  </si>
  <si>
    <t>Exchange Rate NZD-THB</t>
  </si>
  <si>
    <t>Total Order USD</t>
  </si>
  <si>
    <t>Total Invoice USD</t>
  </si>
  <si>
    <t>Didi</t>
  </si>
  <si>
    <t xml:space="preserve">VAT: 75-498-361  </t>
  </si>
  <si>
    <t>SKU</t>
  </si>
  <si>
    <t>ALBUVB3-F02A09</t>
  </si>
  <si>
    <t>ALBUVB3-F04A09</t>
  </si>
  <si>
    <t>ALBUVB3-F06A09</t>
  </si>
  <si>
    <t>BBCC38-F19B04</t>
  </si>
  <si>
    <t>BBCC38-F19B06</t>
  </si>
  <si>
    <t>BBIND-F18000</t>
  </si>
  <si>
    <t>BBIND-F22000</t>
  </si>
  <si>
    <t>BBITB-F21A11</t>
  </si>
  <si>
    <t>BBITB-F21A44</t>
  </si>
  <si>
    <t>BBS-F15000</t>
  </si>
  <si>
    <t>BEDR20-F04000</t>
  </si>
  <si>
    <t>BEDRT20M-F04A12</t>
  </si>
  <si>
    <t>BEDRT20M-F06A12</t>
  </si>
  <si>
    <t>BNETB-F04A44</t>
  </si>
  <si>
    <t>BNETB-F06A07</t>
  </si>
  <si>
    <t>BNETB-F06A44</t>
  </si>
  <si>
    <t>BNRZ419-F04C01</t>
  </si>
  <si>
    <t>CBETB-F04A07</t>
  </si>
  <si>
    <t>CBETB-F04A44</t>
  </si>
  <si>
    <t>CBETB-F06A07</t>
  </si>
  <si>
    <t>CBETB-F08A44</t>
  </si>
  <si>
    <t>CBM-F06000</t>
  </si>
  <si>
    <t>FPG-D16000</t>
  </si>
  <si>
    <t>FPG-D17000</t>
  </si>
  <si>
    <t>HCCR16-B03000</t>
  </si>
  <si>
    <t>HCRT16-A12000</t>
  </si>
  <si>
    <t>IJF4-B01000</t>
  </si>
  <si>
    <t>IJF4-B05000</t>
  </si>
  <si>
    <t>INDAW-F19000</t>
  </si>
  <si>
    <t>INDAW-F21000</t>
  </si>
  <si>
    <t>ITJF3-P01000</t>
  </si>
  <si>
    <t>ITJF3-P13000</t>
  </si>
  <si>
    <t>ITJF4-A07000</t>
  </si>
  <si>
    <t>ITJF5-A07000</t>
  </si>
  <si>
    <t>LBTB3-F02A12</t>
  </si>
  <si>
    <t>LBTB3-F04A12</t>
  </si>
  <si>
    <t>LBTB3-F06A12</t>
  </si>
  <si>
    <t>LBTB3-F08A12</t>
  </si>
  <si>
    <t>MCDZ324-F04C01</t>
  </si>
  <si>
    <t>MCDZ414-F04C01</t>
  </si>
  <si>
    <t>MCDZ730-F04C01</t>
  </si>
  <si>
    <t>MDGZ419-F04C01</t>
  </si>
  <si>
    <t>MDGZ518-C01F04</t>
  </si>
  <si>
    <t>MDGZ519-F04C01</t>
  </si>
  <si>
    <t>MDGZS6-F04000</t>
  </si>
  <si>
    <t>NS05-000000</t>
  </si>
  <si>
    <t>NS06-000000</t>
  </si>
  <si>
    <t>NSB-000000</t>
  </si>
  <si>
    <t>NSC-B01000</t>
  </si>
  <si>
    <t>NSCRT20-000000</t>
  </si>
  <si>
    <t>NSTB-A07000</t>
  </si>
  <si>
    <t>NSTB-A12000</t>
  </si>
  <si>
    <t>NSWZR15-C01000</t>
  </si>
  <si>
    <t>NSWZR2-C01000</t>
  </si>
  <si>
    <t>NWTZR15-C01000</t>
  </si>
  <si>
    <t>PGSBB-D10000</t>
  </si>
  <si>
    <t>PGSBB-D13000</t>
  </si>
  <si>
    <t>PGSHH-D16000</t>
  </si>
  <si>
    <t>SEGH16-F04000</t>
  </si>
  <si>
    <t>SEGH16-F05000</t>
  </si>
  <si>
    <t>SEGH16-F06000</t>
  </si>
  <si>
    <t>SEGH20-F02000</t>
  </si>
  <si>
    <t>SEGH20-F03000</t>
  </si>
  <si>
    <t>SEGH20-F04000</t>
  </si>
  <si>
    <t>SEGH20-F06000</t>
  </si>
  <si>
    <t>SEGHT16-F02A12</t>
  </si>
  <si>
    <t>SEGHT16-F03A12</t>
  </si>
  <si>
    <t>SEGHT16-F04A07</t>
  </si>
  <si>
    <t>SEGHT16-F04A12</t>
  </si>
  <si>
    <t>SEGHT16-F05A07</t>
  </si>
  <si>
    <t>SEGHT16-F05A11</t>
  </si>
  <si>
    <t>SEGHT16-F05A12</t>
  </si>
  <si>
    <t>SEGHT16-F06A07</t>
  </si>
  <si>
    <t>SEGHT16-F06A11</t>
  </si>
  <si>
    <t>SEGHT16-F06A12</t>
  </si>
  <si>
    <t>SEGHT20-F02A44</t>
  </si>
  <si>
    <t>SEGHT20-F03A07</t>
  </si>
  <si>
    <t>SEGHT20-F03A12</t>
  </si>
  <si>
    <t>SEGHT20-F03A44</t>
  </si>
  <si>
    <t>SEGHT20-F04A44</t>
  </si>
  <si>
    <t>SEGHT20-F05A07</t>
  </si>
  <si>
    <t>SEGHT20-F05A12</t>
  </si>
  <si>
    <t>SEGHT20-F05A44</t>
  </si>
  <si>
    <t>SEGHT20-F06A11</t>
  </si>
  <si>
    <t>SEGHT20-L06A07</t>
  </si>
  <si>
    <t>SEGHT20-L06A12</t>
  </si>
  <si>
    <t>SEGHT20-L08A07</t>
  </si>
  <si>
    <t>SEGHT20-L08A12</t>
  </si>
  <si>
    <t>SIUT-D13A08</t>
  </si>
  <si>
    <t>SIUT-D14A08</t>
  </si>
  <si>
    <t>SIUT-D16A07</t>
  </si>
  <si>
    <t>SPG-D11000</t>
  </si>
  <si>
    <t>STPG-D11A07</t>
  </si>
  <si>
    <t>STPG-D12A07</t>
  </si>
  <si>
    <t>STPG-D13A12</t>
  </si>
  <si>
    <t>STPG-D16A07</t>
  </si>
  <si>
    <t>STPG-D17A07</t>
  </si>
  <si>
    <t>UPINPZ-C01L03</t>
  </si>
  <si>
    <t>UPINZ-L02C01</t>
  </si>
  <si>
    <t>UPINZ-L28C01</t>
  </si>
  <si>
    <t>UTINB-F19A07</t>
  </si>
  <si>
    <t>UTINB-F21A07</t>
  </si>
  <si>
    <t>XBAL25-000000</t>
  </si>
  <si>
    <t>XBT25-A12000</t>
  </si>
  <si>
    <t>XBT3S-A07000</t>
  </si>
  <si>
    <t>XHJB3-B01000</t>
  </si>
  <si>
    <t>XHJB3-B02000</t>
  </si>
  <si>
    <t>XJB25-B01000</t>
  </si>
  <si>
    <t>XJB25-B02000</t>
  </si>
  <si>
    <t>XJB4S-B01000</t>
  </si>
  <si>
    <t>XJB5S-B01000</t>
  </si>
  <si>
    <t>XJBT25S-P13000</t>
  </si>
  <si>
    <t>XJBT3S-P13000</t>
  </si>
  <si>
    <t>XULBNOB16G-F05000</t>
  </si>
  <si>
    <t>XULBNOB16G-F06000</t>
  </si>
  <si>
    <t>XULBNOS16G-F01000</t>
  </si>
  <si>
    <t>XULBNOS16G-F02000</t>
  </si>
  <si>
    <t>XULBNOS16G-F03000</t>
  </si>
  <si>
    <t>XULBNOS16G-F04000</t>
  </si>
  <si>
    <t>XUVB25-A09000</t>
  </si>
  <si>
    <t>Express Preparation Fee:</t>
  </si>
  <si>
    <r>
      <t xml:space="preserve">40% Discount as per </t>
    </r>
    <r>
      <rPr>
        <b/>
        <sz val="10"/>
        <color theme="1"/>
        <rFont val="Arial"/>
        <family val="2"/>
      </rPr>
      <t>Platinum Membership</t>
    </r>
    <r>
      <rPr>
        <sz val="10"/>
        <color theme="1"/>
        <rFont val="Arial"/>
        <family val="2"/>
      </rPr>
      <t>:</t>
    </r>
  </si>
  <si>
    <r>
      <t xml:space="preserve">Free Shipping to New Zealand via DHL as per </t>
    </r>
    <r>
      <rPr>
        <b/>
        <sz val="10"/>
        <color indexed="8"/>
        <rFont val="Arial"/>
        <family val="2"/>
      </rPr>
      <t>Platinum Membership</t>
    </r>
    <r>
      <rPr>
        <sz val="10"/>
        <color indexed="8"/>
        <rFont val="Arial"/>
        <family val="2"/>
      </rPr>
      <t>:</t>
    </r>
  </si>
  <si>
    <t>One Thousand Four Hundred Seventy Seven and 20 cents NZD</t>
  </si>
  <si>
    <t>Customer Paid:</t>
  </si>
  <si>
    <t>Refund:</t>
  </si>
  <si>
    <r>
      <t xml:space="preserve">40% Discount as per </t>
    </r>
    <r>
      <rPr>
        <b/>
        <sz val="10"/>
        <color indexed="8"/>
        <rFont val="Arial"/>
        <family val="2"/>
      </rPr>
      <t>Platinum Membership</t>
    </r>
    <r>
      <rPr>
        <sz val="10"/>
        <color indexed="8"/>
        <rFont val="Arial"/>
        <family val="2"/>
      </rPr>
      <t>:</t>
    </r>
  </si>
  <si>
    <t>Four Hundred Thirty Nine and 66 cents NZD</t>
  </si>
  <si>
    <t>COUNTRY OF ORIGIN: THAILAND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</si>
</sst>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dd\-mmm\-yyyy"/>
    <numFmt numFmtId="167" formatCode="_-* #,##0.00_-;\-* #,##0.00_-;_-* &quot;-&quot;??_-;_-@_-"/>
  </numFmts>
  <fonts count="34">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rgb="FF000000"/>
      <name val="Calibri"/>
      <family val="2"/>
    </font>
    <font>
      <u/>
      <sz val="11"/>
      <color theme="10"/>
      <name val="Calibri"/>
      <family val="2"/>
      <scheme val="minor"/>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7281">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4" fillId="0" borderId="0">
      <alignment vertical="center"/>
    </xf>
    <xf numFmtId="0" fontId="2" fillId="0" borderId="0"/>
    <xf numFmtId="0" fontId="5" fillId="0" borderId="0"/>
    <xf numFmtId="0" fontId="24"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3" fillId="0" borderId="0" applyNumberFormat="0" applyFont="0" applyFill="0" applyBorder="0" applyAlignment="0" applyProtection="0"/>
    <xf numFmtId="0" fontId="5" fillId="0" borderId="0"/>
    <xf numFmtId="0" fontId="24" fillId="0" borderId="0">
      <alignment vertical="center"/>
    </xf>
    <xf numFmtId="0" fontId="23" fillId="0" borderId="0" applyNumberFormat="0" applyFont="0" applyFill="0" applyBorder="0" applyAlignment="0" applyProtection="0"/>
    <xf numFmtId="0" fontId="5" fillId="0" borderId="0" applyNumberForma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0" fontId="5" fillId="0" borderId="0"/>
    <xf numFmtId="0" fontId="11" fillId="0" borderId="0" applyNumberFormat="0" applyFill="0" applyBorder="0" applyAlignment="0" applyProtection="0">
      <alignment vertical="top"/>
      <protection locked="0"/>
    </xf>
    <xf numFmtId="0" fontId="23"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167"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7" fillId="0" borderId="0" applyFont="0" applyFill="0" applyBorder="0" applyAlignment="0" applyProtection="0"/>
    <xf numFmtId="0" fontId="25"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2" fillId="0" borderId="0"/>
    <xf numFmtId="0" fontId="5" fillId="0" borderId="0" applyNumberFormat="0" applyFill="0" applyBorder="0" applyAlignment="0" applyProtection="0"/>
    <xf numFmtId="0" fontId="5" fillId="0" borderId="0"/>
    <xf numFmtId="0" fontId="28"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7"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4" fillId="0" borderId="0">
      <alignment vertical="center"/>
    </xf>
    <xf numFmtId="0" fontId="30" fillId="0" borderId="0"/>
    <xf numFmtId="0" fontId="5" fillId="0" borderId="0" applyNumberFormat="0" applyFill="0" applyBorder="0" applyAlignment="0" applyProtection="0"/>
    <xf numFmtId="0" fontId="5" fillId="0" borderId="0"/>
    <xf numFmtId="0" fontId="2" fillId="0" borderId="0"/>
    <xf numFmtId="0" fontId="29"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2" fillId="0" borderId="0" applyFont="0" applyFill="0" applyBorder="0" applyAlignment="0" applyProtection="0"/>
    <xf numFmtId="0" fontId="5" fillId="0" borderId="0"/>
    <xf numFmtId="167"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7"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3" fillId="0" borderId="0" applyNumberFormat="0" applyFon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32" fillId="0" borderId="0"/>
    <xf numFmtId="0" fontId="5" fillId="0" borderId="0"/>
    <xf numFmtId="0" fontId="28"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3" fillId="0" borderId="0" applyFont="0" applyFill="0" applyBorder="0" applyAlignment="0" applyProtection="0"/>
    <xf numFmtId="0" fontId="5" fillId="0" borderId="0"/>
    <xf numFmtId="0" fontId="5" fillId="0" borderId="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2" fillId="0" borderId="0"/>
    <xf numFmtId="0" fontId="5" fillId="0" borderId="0"/>
    <xf numFmtId="0" fontId="28"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7" fillId="0" borderId="0" applyFont="0" applyFill="0" applyBorder="0" applyAlignment="0" applyProtection="0"/>
    <xf numFmtId="0" fontId="2" fillId="0" borderId="0"/>
    <xf numFmtId="0" fontId="27"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3" fillId="0" borderId="0" applyFont="0" applyFill="0" applyBorder="0" applyAlignment="0" applyProtection="0"/>
    <xf numFmtId="43"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3"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2"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xf numFmtId="167" fontId="2" fillId="0" borderId="0" applyFon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2" fillId="0" borderId="0"/>
    <xf numFmtId="0" fontId="11" fillId="0" borderId="0" applyNumberFormat="0" applyFill="0" applyBorder="0" applyAlignment="0" applyProtection="0">
      <alignment vertical="top"/>
      <protection locked="0"/>
    </xf>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2" fillId="0" borderId="0" applyNumberFormat="0" applyFill="0" applyBorder="0" applyAlignment="0" applyProtection="0"/>
    <xf numFmtId="0" fontId="2" fillId="0" borderId="0"/>
    <xf numFmtId="0" fontId="5" fillId="0" borderId="0"/>
    <xf numFmtId="167" fontId="2" fillId="0" borderId="0" applyFon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5" fillId="0" borderId="0"/>
    <xf numFmtId="0" fontId="5" fillId="0" borderId="0"/>
    <xf numFmtId="0" fontId="23" fillId="0" borderId="0" applyNumberFormat="0" applyFont="0" applyFill="0" applyBorder="0" applyAlignment="0" applyProtection="0"/>
    <xf numFmtId="0" fontId="5" fillId="0" borderId="0"/>
    <xf numFmtId="44" fontId="5"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3" fillId="0" borderId="0" applyNumberFormat="0" applyFont="0" applyFill="0" applyBorder="0" applyAlignment="0" applyProtection="0"/>
    <xf numFmtId="0" fontId="22"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1"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5" fillId="0" borderId="0"/>
    <xf numFmtId="9"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167" fontId="2" fillId="0" borderId="0" applyFont="0" applyFill="0" applyBorder="0" applyAlignment="0" applyProtection="0"/>
    <xf numFmtId="0" fontId="5" fillId="0" borderId="0" applyNumberFormat="0" applyFill="0" applyBorder="0" applyAlignment="0" applyProtection="0"/>
    <xf numFmtId="0" fontId="5" fillId="0" borderId="0"/>
    <xf numFmtId="43" fontId="23" fillId="0" borderId="0" applyFont="0" applyFill="0" applyBorder="0" applyAlignment="0" applyProtection="0"/>
    <xf numFmtId="43" fontId="23" fillId="0" borderId="0" applyFont="0" applyFill="0" applyBorder="0" applyAlignment="0" applyProtection="0"/>
    <xf numFmtId="0" fontId="21" fillId="0" borderId="0"/>
    <xf numFmtId="0" fontId="5" fillId="0" borderId="0" applyNumberFormat="0" applyFill="0" applyBorder="0" applyAlignment="0" applyProtection="0"/>
    <xf numFmtId="0" fontId="21" fillId="0" borderId="0"/>
    <xf numFmtId="0" fontId="21" fillId="0" borderId="0"/>
    <xf numFmtId="0" fontId="21" fillId="0" borderId="0"/>
    <xf numFmtId="0" fontId="2" fillId="0" borderId="0"/>
    <xf numFmtId="43" fontId="23" fillId="0" borderId="0" applyFont="0" applyFill="0" applyBorder="0" applyAlignment="0" applyProtection="0"/>
    <xf numFmtId="43" fontId="23" fillId="0" borderId="0" applyFont="0" applyFill="0" applyBorder="0" applyAlignment="0" applyProtection="0"/>
  </cellStyleXfs>
  <cellXfs count="147">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4"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13" xfId="0" applyFont="1" applyFill="1" applyBorder="1"/>
    <xf numFmtId="0" fontId="18" fillId="2" borderId="20" xfId="0" applyFont="1" applyFill="1" applyBorder="1"/>
    <xf numFmtId="1" fontId="18" fillId="2" borderId="0" xfId="0" applyNumberFormat="1" applyFont="1" applyFill="1"/>
    <xf numFmtId="4" fontId="33" fillId="0" borderId="0" xfId="0" applyNumberFormat="1" applyFont="1"/>
    <xf numFmtId="0" fontId="33" fillId="0" borderId="0" xfId="0" applyFont="1" applyAlignment="1">
      <alignment horizontal="right"/>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6"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7281">
    <cellStyle name="Comma 2" xfId="7" xr:uid="{2916BB4D-E511-4CE5-8422-52DCFB15BBD9}"/>
    <cellStyle name="Comma 2 10" xfId="7085" xr:uid="{6D45A409-0793-4E1B-8FF7-6C2D26843735}"/>
    <cellStyle name="Comma 2 2" xfId="4409" xr:uid="{5DF09B77-D1DF-419E-BF1C-226DD751C6EF}"/>
    <cellStyle name="Comma 2 2 2" xfId="4923" xr:uid="{DDE1AC29-AA9C-43B7-A4E3-B5D6450C741C}"/>
    <cellStyle name="Comma 2 2 2 2" xfId="5493" xr:uid="{58BD8CF4-0DBE-4202-9876-C77BE5A091BB}"/>
    <cellStyle name="Comma 2 2 2 2 2" xfId="6328" xr:uid="{DB0C0226-8FA8-40F8-B5CA-4C1285A26A70}"/>
    <cellStyle name="Comma 2 2 2 2 2 2" xfId="6229" xr:uid="{E41199FD-0758-47FC-93C0-03449E264094}"/>
    <cellStyle name="Comma 2 2 2 2 2 3" xfId="7249" xr:uid="{D1AFEE51-F94B-484B-BA74-064C4E190DA8}"/>
    <cellStyle name="Comma 2 2 2 2 3" xfId="6046" xr:uid="{8A67BF06-288C-4DE0-B056-8D3581FC82D6}"/>
    <cellStyle name="Comma 2 2 2 2 4" xfId="6184" xr:uid="{6014C4DE-4F21-4F05-8885-6B1DE9802CB9}"/>
    <cellStyle name="Comma 2 2 2 3" xfId="6071" xr:uid="{2026DBB5-0862-4346-BF63-5FC81A47ABD3}"/>
    <cellStyle name="Comma 2 2 2 3 2" xfId="7048" xr:uid="{173881FC-48A9-4430-AD4F-2443075F9613}"/>
    <cellStyle name="Comma 2 2 2 3 3" xfId="7182" xr:uid="{7DE6FD67-1DBF-474D-8358-1D3A5621F4DB}"/>
    <cellStyle name="Comma 2 2 2 3 4" xfId="7279" xr:uid="{F4DD6003-A09A-4F75-AEF0-E6BEA0DBA370}"/>
    <cellStyle name="Comma 2 2 2 4" xfId="6095" xr:uid="{373E8DFA-2AA4-4662-B508-154439378A72}"/>
    <cellStyle name="Comma 2 2 2 5" xfId="6199" xr:uid="{13267B7F-F70E-40A8-9EB5-412D465CA249}"/>
    <cellStyle name="Comma 2 2 2 6" xfId="6086" xr:uid="{8D227638-DD11-4F21-B31A-CA8BC7E78F1F}"/>
    <cellStyle name="Comma 2 2 3" xfId="4805" xr:uid="{6064E0BE-5025-4FF8-93B2-2ABEECDCF901}"/>
    <cellStyle name="Comma 2 2 3 2" xfId="6154" xr:uid="{DDAE0ED3-D864-4978-9FAE-84D7487C73DA}"/>
    <cellStyle name="Comma 2 2 3 2 2" xfId="7059" xr:uid="{38BAB268-0778-423B-A013-57107DE385E3}"/>
    <cellStyle name="Comma 2 2 3 2 3" xfId="7232" xr:uid="{839A45DA-C178-4577-A9FC-C9F7AF304E4F}"/>
    <cellStyle name="Comma 2 2 3 3" xfId="6127" xr:uid="{2989FBC5-914A-4F9F-B752-72406501AA88}"/>
    <cellStyle name="Comma 2 2 3 4" xfId="6239" xr:uid="{3D4E3187-46A5-47A2-BB04-21AEC9E21091}"/>
    <cellStyle name="Comma 2 2 4" xfId="5512" xr:uid="{8D1AC508-EA50-4C65-854C-1F242800F493}"/>
    <cellStyle name="Comma 2 2 4 2" xfId="6160" xr:uid="{FCB589DC-E136-42A8-BF18-807B194947DB}"/>
    <cellStyle name="Comma 2 2 4 2 2" xfId="7056" xr:uid="{C6E526CF-0908-4B26-95B7-590595E7716F}"/>
    <cellStyle name="Comma 2 2 4 2 3" xfId="7217" xr:uid="{6D001729-19B3-4D48-85C5-5B0C6708427B}"/>
    <cellStyle name="Comma 2 2 4 3" xfId="6120" xr:uid="{4FAE2880-4A69-4707-A98D-6B93F45CB038}"/>
    <cellStyle name="Comma 2 2 4 4" xfId="7144" xr:uid="{4942D5F3-FC02-4E07-991B-58648651A0CB}"/>
    <cellStyle name="Comma 2 2 4 5" xfId="7268" xr:uid="{864EDB11-7591-42D5-AE28-711417E42312}"/>
    <cellStyle name="Comma 2 2 4 6" xfId="6283" xr:uid="{FA5C0BA0-D4A1-40ED-95D4-509C2240E74F}"/>
    <cellStyle name="Comma 2 2 5" xfId="5529" xr:uid="{13B9C64E-B6FA-44DC-8377-75E8E982B463}"/>
    <cellStyle name="Comma 2 2 5 2" xfId="7083" xr:uid="{89D5F22F-B820-41E8-8227-D0D216D78368}"/>
    <cellStyle name="Comma 2 2 5 3" xfId="7199" xr:uid="{C2C972AC-4BBD-445B-BAD7-3364232B55B1}"/>
    <cellStyle name="Comma 2 2 5 4" xfId="7271" xr:uid="{A3AFACA1-715B-408C-A32E-E8BACBC70FA8}"/>
    <cellStyle name="Comma 2 2 5 5" xfId="6277" xr:uid="{F40491DC-74A1-4FD9-9330-27D0308D2EF0}"/>
    <cellStyle name="Comma 2 2 6" xfId="6016" xr:uid="{E601B8C6-36B4-4D03-931E-F1BB00EFD0AF}"/>
    <cellStyle name="Comma 2 2 6 2" xfId="6198" xr:uid="{6DBBFAD4-C63A-4D7A-9264-C32C9B6029A5}"/>
    <cellStyle name="Comma 2 2 6 3" xfId="7163" xr:uid="{48752CC8-78E2-4B98-B3AD-C01194828017}"/>
    <cellStyle name="Comma 2 2 7" xfId="5989" xr:uid="{EC2A3939-F9DE-46EF-A17C-8ACF451E2B41}"/>
    <cellStyle name="Comma 2 2 8" xfId="6260" xr:uid="{965A8F0A-E8AA-4F84-8111-4188F174F26C}"/>
    <cellStyle name="Comma 2 2 9" xfId="6296" xr:uid="{DBC9C398-DC42-4B9D-ADF5-17AC47D95249}"/>
    <cellStyle name="Comma 2 3" xfId="81" xr:uid="{0E3801F3-5336-4489-A01E-EC4849FFFF0C}"/>
    <cellStyle name="Comma 2 3 2" xfId="6188" xr:uid="{B2E7E4DE-D0B6-4504-A64D-C5A086098F85}"/>
    <cellStyle name="Comma 2 3 2 2" xfId="6151" xr:uid="{4E3D20C7-755B-4EA6-8D2F-1C24206EC446}"/>
    <cellStyle name="Comma 2 3 2 2 2" xfId="7080" xr:uid="{611794FD-1CDB-4743-A2C9-55AEDEDF54D8}"/>
    <cellStyle name="Comma 2 3 2 2 3" xfId="7242" xr:uid="{D2E0BAB8-B13A-4173-95FF-44291BC44375}"/>
    <cellStyle name="Comma 2 3 2 3" xfId="6247" xr:uid="{F5F76E63-E44E-4A1E-BB08-E5BB5D924A9A}"/>
    <cellStyle name="Comma 2 3 2 4" xfId="7125" xr:uid="{5F12111B-9754-4119-9721-D2706C9C82CC}"/>
    <cellStyle name="Comma 2 3 3" xfId="6056" xr:uid="{9A0855DD-6EFF-4E5E-B7DB-958A08720018}"/>
    <cellStyle name="Comma 2 3 3 2" xfId="6031" xr:uid="{E1B24E78-2DCD-45AE-BAA9-59779F429A4C}"/>
    <cellStyle name="Comma 2 3 3 3" xfId="7173" xr:uid="{4721DC6E-2908-481A-A9E6-9A7F92BD5EDA}"/>
    <cellStyle name="Comma 2 3 4" xfId="6324" xr:uid="{98062C80-82AE-4A24-87C2-1D1041C70554}"/>
    <cellStyle name="Comma 2 3 5" xfId="6047" xr:uid="{FE96F950-0F14-4E24-AB05-D23A93191AED}"/>
    <cellStyle name="Comma 2 3 6" xfId="7099" xr:uid="{9546B121-D203-4B66-88B1-724D127B6346}"/>
    <cellStyle name="Comma 2 4" xfId="82" xr:uid="{60B39B46-ED8F-488F-838F-01144D14AB2D}"/>
    <cellStyle name="Comma 2 4 2" xfId="6051" xr:uid="{6C3D3C6B-29A6-406E-98A7-CF067D9D2514}"/>
    <cellStyle name="Comma 2 4 2 2" xfId="7058" xr:uid="{9FA3CBE3-5AB4-4703-AA18-5B4A16D5907C}"/>
    <cellStyle name="Comma 2 4 2 3" xfId="7225" xr:uid="{35B62FB1-DD3A-4F3D-9856-A38A63975450}"/>
    <cellStyle name="Comma 2 4 3" xfId="6130" xr:uid="{8F650D46-8F93-417A-B00B-A4011985A8BF}"/>
    <cellStyle name="Comma 2 4 4" xfId="7111" xr:uid="{45B0E9FB-1515-4A06-A449-A026157498EB}"/>
    <cellStyle name="Comma 2 4 5" xfId="6191" xr:uid="{EE0A9680-A4A0-4E86-93E3-6127EF07E962}"/>
    <cellStyle name="Comma 2 5" xfId="6014" xr:uid="{248B0BDB-B157-48AB-A96C-7F1780549E70}"/>
    <cellStyle name="Comma 2 5 2" xfId="6163" xr:uid="{0366CD00-BF59-47C8-B552-90B3C83144F8}"/>
    <cellStyle name="Comma 2 5 2 2" xfId="7054" xr:uid="{DD5651AC-A938-4A62-BD93-3626C13A9BFD}"/>
    <cellStyle name="Comma 2 5 2 3" xfId="7208" xr:uid="{E9B127A3-3FEB-4981-8CB7-E7BF1F0915D4}"/>
    <cellStyle name="Comma 2 5 3" xfId="7081" xr:uid="{3ABECC7B-958D-4DD5-8058-315394E6202A}"/>
    <cellStyle name="Comma 2 5 4" xfId="7137" xr:uid="{8806298A-4437-4865-9284-FD44A45C29F6}"/>
    <cellStyle name="Comma 2 6" xfId="6053" xr:uid="{3A1BFD40-E042-4A55-8614-3EB5604164D7}"/>
    <cellStyle name="Comma 2 6 2" xfId="6073" xr:uid="{C164615F-6FF9-44B0-9096-F1ECE317AE37}"/>
    <cellStyle name="Comma 2 6 3" xfId="7189" xr:uid="{A56D36E0-55C5-448F-9706-A1DF357DFEC4}"/>
    <cellStyle name="Comma 2 7" xfId="7073" xr:uid="{546A27A6-606A-4B51-B958-19F954DEA6E7}"/>
    <cellStyle name="Comma 2 7 2" xfId="6038" xr:uid="{83C043DD-A64D-47DE-BC3F-88F01F08D290}"/>
    <cellStyle name="Comma 2 7 3" xfId="7153" xr:uid="{643E3126-0D00-426A-AF45-FA14D58A2D62}"/>
    <cellStyle name="Comma 2 8" xfId="7061" xr:uid="{7739F8C6-8A23-49E0-AD4A-36C5BE2E6C51}"/>
    <cellStyle name="Comma 2 9" xfId="6144" xr:uid="{8297D4D7-E36D-4794-B564-085F2F38B00B}"/>
    <cellStyle name="Comma 3" xfId="4293" xr:uid="{E31A77E3-BDAB-4132-8F46-896723F5170D}"/>
    <cellStyle name="Comma 3 2" xfId="4577" xr:uid="{0AB11439-70CA-4521-8B4B-3C160C77DEB8}"/>
    <cellStyle name="Comma 3 2 2" xfId="4924" xr:uid="{F977D920-B3E1-497C-B5C4-A887A8F007C8}"/>
    <cellStyle name="Comma 3 2 2 2" xfId="5494" xr:uid="{221C548B-D11F-412C-8131-4C15CA62A4C6}"/>
    <cellStyle name="Comma 3 2 2 3" xfId="7280" xr:uid="{2539C5D6-5FE4-462D-A3F2-754469FC8474}"/>
    <cellStyle name="Comma 3 2 3" xfId="5492" xr:uid="{FBF4B7FF-D26B-4382-A1AD-DE5D034BBF97}"/>
    <cellStyle name="Comma 3 2 4" xfId="5513" xr:uid="{579967AB-0A7A-47B5-BC68-BCEFD49B0DE5}"/>
    <cellStyle name="Comma 3 2 5" xfId="5530" xr:uid="{666872AB-BBB5-4AC0-8D60-EADA8539839D}"/>
    <cellStyle name="Comma 3 2 5 2" xfId="7272" xr:uid="{C0AA58D8-2208-460F-98EB-0F24F5B55C43}"/>
    <cellStyle name="Comma 3 3" xfId="4407" xr:uid="{55868B18-987D-45E2-989E-9A2FF5EC80CF}"/>
    <cellStyle name="Comma 4" xfId="7258" xr:uid="{970A8A70-CB81-44B5-BDC2-B6F95F965358}"/>
    <cellStyle name="Comma 5" xfId="7259" xr:uid="{16E5DABA-8B5A-4A01-9B8D-F1D592ABC726}"/>
    <cellStyle name="Comma 6" xfId="7260" xr:uid="{69F2D9F1-6E10-4E2C-BBEB-A7AE6E25F4DB}"/>
    <cellStyle name="Currency 10" xfId="8" xr:uid="{FACC4215-F009-4FCE-86EE-840BA90058C2}"/>
    <cellStyle name="Currency 10 2" xfId="9" xr:uid="{729BC910-29BB-4B5C-9A6D-1096DCF6AED7}"/>
    <cellStyle name="Currency 10 2 2" xfId="3669" xr:uid="{7A0589F0-46A6-4AA9-AE39-DCF530F1A30A}"/>
    <cellStyle name="Currency 10 2 2 2" xfId="4492" xr:uid="{924D7B24-7727-43BC-B17A-476AAC7A9C31}"/>
    <cellStyle name="Currency 10 2 2 2 2" xfId="5849" xr:uid="{3E15AD2E-35E9-4CAD-B0D3-67D21BC07A8E}"/>
    <cellStyle name="Currency 10 2 2 3" xfId="5678" xr:uid="{B55333C6-1D49-4867-9161-A9519A52BA50}"/>
    <cellStyle name="Currency 10 2 3" xfId="4411" xr:uid="{DC095179-1018-431D-8848-7C4052660464}"/>
    <cellStyle name="Currency 10 2 3 2" xfId="5586" xr:uid="{8D473B0C-FEB6-442B-B1C1-C5040EA6B3AA}"/>
    <cellStyle name="Currency 10 2 3 2 2" xfId="5904" xr:uid="{D23E16BC-1076-46F3-9C21-56E20B0DEF58}"/>
    <cellStyle name="Currency 10 2 3 3" xfId="5738" xr:uid="{22BA8F65-364D-4069-9FC8-E67A5038132E}"/>
    <cellStyle name="Currency 10 2 4" xfId="5544" xr:uid="{51F28454-A203-480A-8885-6C510E81B77C}"/>
    <cellStyle name="Currency 10 2 4 2" xfId="5795" xr:uid="{7C2E8185-F5BC-41CA-9C4F-7D27A5F48971}"/>
    <cellStyle name="Currency 10 2 5" xfId="5626" xr:uid="{86125511-8F65-441C-98A3-8261347E2668}"/>
    <cellStyle name="Currency 10 3" xfId="10" xr:uid="{8CEFB2F8-AE20-4972-B110-2FC8375AB113}"/>
    <cellStyle name="Currency 10 3 2" xfId="3670" xr:uid="{790E3A8E-34A7-4B35-8DBF-49A5088C0DF7}"/>
    <cellStyle name="Currency 10 3 2 2" xfId="4493" xr:uid="{ACE15C22-165E-4D18-A32D-848EE7634158}"/>
    <cellStyle name="Currency 10 3 2 2 2" xfId="5850" xr:uid="{D1F83B23-5463-4E49-81A7-D5DFD871F349}"/>
    <cellStyle name="Currency 10 3 2 3" xfId="5679" xr:uid="{E5DA6F1D-CED7-4677-A945-CC3FA406A86A}"/>
    <cellStyle name="Currency 10 3 3" xfId="4412" xr:uid="{2B8048ED-1783-453C-9BE3-A3DE1845DCB2}"/>
    <cellStyle name="Currency 10 3 3 2" xfId="5587" xr:uid="{FCE1BA02-2D02-4185-8B85-CE55F19EB870}"/>
    <cellStyle name="Currency 10 3 3 2 2" xfId="5905" xr:uid="{2C314A23-083E-4740-B1D4-7C623D6729DD}"/>
    <cellStyle name="Currency 10 3 3 3" xfId="5739" xr:uid="{D863A1F6-E134-4E2B-9B44-D97788C23059}"/>
    <cellStyle name="Currency 10 3 4" xfId="5545" xr:uid="{DE002898-CABF-48E8-8021-7B916A5720C7}"/>
    <cellStyle name="Currency 10 3 4 2" xfId="5796" xr:uid="{970403F1-04C9-42CD-8B97-76E4737F0BB0}"/>
    <cellStyle name="Currency 10 3 5" xfId="5627" xr:uid="{F577811C-BD46-45BE-B6F8-CDD24754BD7C}"/>
    <cellStyle name="Currency 10 4" xfId="3671" xr:uid="{CB49FB0B-3C45-4CD5-85D7-8E6AC94ACA54}"/>
    <cellStyle name="Currency 10 4 2" xfId="4494" xr:uid="{439DFD21-E58D-466B-BF77-399DF8041DAB}"/>
    <cellStyle name="Currency 10 4 2 2" xfId="5851" xr:uid="{4550F2F5-BA8C-4ED2-B7BE-651122038374}"/>
    <cellStyle name="Currency 10 4 3" xfId="5680" xr:uid="{5A73D601-03A3-4EAE-A30C-ACA3072C99E2}"/>
    <cellStyle name="Currency 10 5" xfId="4410" xr:uid="{F1666A47-DF75-43F5-A1E5-0E42B705A841}"/>
    <cellStyle name="Currency 10 5 2" xfId="5585" xr:uid="{125F9191-1032-4DB6-B187-1E3063FBFF2E}"/>
    <cellStyle name="Currency 10 5 2 2" xfId="5903" xr:uid="{EC67F6DE-BA9D-45D2-8A27-37662D522F49}"/>
    <cellStyle name="Currency 10 5 3" xfId="5737" xr:uid="{CA208898-9BB8-4D64-9E2F-355EFD76D613}"/>
    <cellStyle name="Currency 10 6" xfId="4763" xr:uid="{3EF48BE6-8914-485F-830A-309E4CB7C639}"/>
    <cellStyle name="Currency 10 6 2" xfId="5794" xr:uid="{C4525B7C-3F26-4E01-8E61-232A39308367}"/>
    <cellStyle name="Currency 10 7" xfId="5625" xr:uid="{C9163034-CE83-4809-B2BE-8AE66303994C}"/>
    <cellStyle name="Currency 11" xfId="11" xr:uid="{3FD126CB-5F04-4F22-B4A7-995A6FDCDD3E}"/>
    <cellStyle name="Currency 11 2" xfId="12" xr:uid="{27704824-A236-4AB6-9A77-7548DC532FBA}"/>
    <cellStyle name="Currency 11 2 2" xfId="3672" xr:uid="{6211EAC1-1A51-48CC-BDDE-C53999CD6475}"/>
    <cellStyle name="Currency 11 2 2 2" xfId="4495" xr:uid="{2A8C0EDD-01ED-42C8-863D-F6D0F3771EFD}"/>
    <cellStyle name="Currency 11 2 2 2 2" xfId="5852" xr:uid="{639908ED-1A3A-4B1A-A638-22440B4E58DF}"/>
    <cellStyle name="Currency 11 2 2 3" xfId="5681" xr:uid="{227FDC46-0488-498E-9B4D-365BC771311C}"/>
    <cellStyle name="Currency 11 2 3" xfId="4414" xr:uid="{40FB4286-535D-440A-A478-7899D709DF05}"/>
    <cellStyle name="Currency 11 2 3 2" xfId="5588" xr:uid="{2CC4717D-7A68-4071-BA24-E3E8EFC17BE7}"/>
    <cellStyle name="Currency 11 2 3 2 2" xfId="5907" xr:uid="{41439EE2-477E-49B6-90A4-8A35D6534DC0}"/>
    <cellStyle name="Currency 11 2 3 3" xfId="5741" xr:uid="{E65D3BE7-802F-44CC-B60D-D9EE356A51AA}"/>
    <cellStyle name="Currency 11 2 4" xfId="5546" xr:uid="{5DD652CD-8355-4909-AB75-F0474FA987D2}"/>
    <cellStyle name="Currency 11 2 4 2" xfId="5798" xr:uid="{8F6C8193-F9F5-4A09-B8BA-769A8286F0AA}"/>
    <cellStyle name="Currency 11 2 5" xfId="5629" xr:uid="{E7BC69CE-1142-4097-9373-09FC5FAFF878}"/>
    <cellStyle name="Currency 11 3" xfId="13" xr:uid="{5F3A9AFD-CEB0-474F-94BC-4E0D19BA80B6}"/>
    <cellStyle name="Currency 11 3 2" xfId="3673" xr:uid="{5BE4F117-7042-4148-8FA6-B6E3D8FB4C0E}"/>
    <cellStyle name="Currency 11 3 2 2" xfId="4496" xr:uid="{A82D5A1D-3D02-4789-A09E-19C5BD2FF12A}"/>
    <cellStyle name="Currency 11 3 2 2 2" xfId="5853" xr:uid="{1BD1DF0A-4D2E-4533-AED0-754F661B9C2B}"/>
    <cellStyle name="Currency 11 3 2 3" xfId="5682" xr:uid="{CB74C35D-6A8D-48BA-893D-27496839326A}"/>
    <cellStyle name="Currency 11 3 3" xfId="4415" xr:uid="{B1FC4D9F-C9A2-49A5-8DE6-622F4D4872C4}"/>
    <cellStyle name="Currency 11 3 3 2" xfId="5589" xr:uid="{B6B8E674-C5A2-4A83-9203-AC60E8BB4593}"/>
    <cellStyle name="Currency 11 3 3 2 2" xfId="5908" xr:uid="{D3F7CCDA-5F70-43FA-B2E5-F7870B9E4829}"/>
    <cellStyle name="Currency 11 3 3 3" xfId="5742" xr:uid="{06210582-613B-4F18-B695-6619A30AACF0}"/>
    <cellStyle name="Currency 11 3 4" xfId="5547" xr:uid="{1E77670B-5440-4C04-84EA-45F33BFFD744}"/>
    <cellStyle name="Currency 11 3 4 2" xfId="5799" xr:uid="{BF1FCF80-E37C-4EED-8FE3-D0D0FC26DDCF}"/>
    <cellStyle name="Currency 11 3 5" xfId="5630" xr:uid="{16110A9C-4D63-4C6F-807F-2CB64FAE29DB}"/>
    <cellStyle name="Currency 11 4" xfId="3674" xr:uid="{69C1AFB4-2BF5-43BF-8017-75551CFBE3E5}"/>
    <cellStyle name="Currency 11 4 2" xfId="4497" xr:uid="{307BB330-BAAA-4F08-AE28-817AF315C701}"/>
    <cellStyle name="Currency 11 4 2 2" xfId="5854" xr:uid="{D4F5ABE9-4C72-4241-B0A3-17DB34FEEFD8}"/>
    <cellStyle name="Currency 11 4 3" xfId="5683" xr:uid="{58F5D043-EC5E-4DE3-80EB-F73AA8FC7F83}"/>
    <cellStyle name="Currency 11 5" xfId="4294" xr:uid="{5E3C0C33-F50C-436B-9566-C2AF36A8F227}"/>
    <cellStyle name="Currency 11 5 2" xfId="4699" xr:uid="{F8FD2C74-F1A2-449A-B4BA-29A286A4B536}"/>
    <cellStyle name="Currency 11 5 2 2" xfId="5906" xr:uid="{0C82ED1B-7F28-461B-B276-EBBD041C6039}"/>
    <cellStyle name="Currency 11 5 3" xfId="4888" xr:uid="{E0EC6F6C-9B53-473B-B95B-D2E84589B64D}"/>
    <cellStyle name="Currency 11 5 3 2" xfId="5483" xr:uid="{6B70FE38-0DDE-4322-BC35-F60C0D3F3F45}"/>
    <cellStyle name="Currency 11 5 3 3" xfId="4925" xr:uid="{442BF52D-9202-4AC8-AB2C-21AD0DAAC538}"/>
    <cellStyle name="Currency 11 5 3 4" xfId="5740" xr:uid="{33429EF2-EB07-4DFA-BCF3-A6D877FBE2B6}"/>
    <cellStyle name="Currency 11 5 4" xfId="4865" xr:uid="{4E6B843F-A32C-4D42-B85D-01AE29A835B5}"/>
    <cellStyle name="Currency 11 6" xfId="4413" xr:uid="{6877A25F-5033-41CD-9FBE-ABC57E3E2401}"/>
    <cellStyle name="Currency 11 6 2" xfId="5797" xr:uid="{3EB6D9A4-B936-45A1-A87C-A48D30210BE8}"/>
    <cellStyle name="Currency 11 7" xfId="5628" xr:uid="{F4F2FBC3-3D87-4011-B890-9E175AE3A238}"/>
    <cellStyle name="Currency 11 8" xfId="5962" xr:uid="{37189799-806D-4D22-B2B1-E816A9D19051}"/>
    <cellStyle name="Currency 12" xfId="14" xr:uid="{4C1B33B3-84B9-4174-BBB2-729673664C57}"/>
    <cellStyle name="Currency 12 2" xfId="15" xr:uid="{1425C9EE-07C8-4E00-99A2-04607803F7C0}"/>
    <cellStyle name="Currency 12 2 2" xfId="3675" xr:uid="{2197E9A4-EE9A-4AEC-84A3-719ABFB7B939}"/>
    <cellStyle name="Currency 12 2 2 2" xfId="4498" xr:uid="{686C3710-67DB-4A0B-A627-FDDA23D44F5A}"/>
    <cellStyle name="Currency 12 2 2 2 2" xfId="5855" xr:uid="{A9717385-55BA-4B3F-B7F9-8BC88328E54C}"/>
    <cellStyle name="Currency 12 2 2 3" xfId="5684" xr:uid="{49DD7466-DFBA-4654-8D30-0D3742E640A2}"/>
    <cellStyle name="Currency 12 2 3" xfId="4417" xr:uid="{7B8A0F32-C96A-4151-9842-716042A19006}"/>
    <cellStyle name="Currency 12 2 3 2" xfId="5591" xr:uid="{90DAE97C-186B-4C21-B07A-6FCA90536CD5}"/>
    <cellStyle name="Currency 12 2 3 2 2" xfId="5910" xr:uid="{3BC500FF-1742-4911-BB36-E57F1DA5B544}"/>
    <cellStyle name="Currency 12 2 3 3" xfId="5744" xr:uid="{9655623B-0A49-4FD8-867F-1091C3027E36}"/>
    <cellStyle name="Currency 12 2 4" xfId="5549" xr:uid="{B320F5B5-927B-4AE4-AA61-17EAA2996DD1}"/>
    <cellStyle name="Currency 12 2 4 2" xfId="5801" xr:uid="{18E6F566-9416-413C-BBEF-9DA835B327B3}"/>
    <cellStyle name="Currency 12 2 5" xfId="5632" xr:uid="{DF896A9D-DC64-46A8-8BFA-ADE372C6636F}"/>
    <cellStyle name="Currency 12 3" xfId="3676" xr:uid="{92681AD3-B4F4-48F8-82B8-11D79DEFD4D9}"/>
    <cellStyle name="Currency 12 3 2" xfId="4499" xr:uid="{7D36EC42-B2EF-47F5-A264-080F1A2685B9}"/>
    <cellStyle name="Currency 12 3 2 2" xfId="5856" xr:uid="{F1D20836-3A45-4BF2-9088-70B91A1DFE68}"/>
    <cellStyle name="Currency 12 3 3" xfId="5685" xr:uid="{2BB4CE79-8F55-4BCA-9A21-C84F79888F76}"/>
    <cellStyle name="Currency 12 4" xfId="4416" xr:uid="{33219A9A-B2F1-4AA4-A035-F1E78AC7A0AF}"/>
    <cellStyle name="Currency 12 4 2" xfId="5590" xr:uid="{6999F4AC-464D-4AC6-9B74-7E2933D3FE18}"/>
    <cellStyle name="Currency 12 4 2 2" xfId="5909" xr:uid="{D9E2C244-0292-461A-92EC-3D0EDE6D720A}"/>
    <cellStyle name="Currency 12 4 3" xfId="5743" xr:uid="{794EBCE0-972A-4412-ADDE-3DF570B3D26D}"/>
    <cellStyle name="Currency 12 5" xfId="5548" xr:uid="{C76FC341-C202-4EDA-82C7-8E7237D8AB08}"/>
    <cellStyle name="Currency 12 5 2" xfId="5800" xr:uid="{2400780D-4127-4E81-AE79-299196B7E67E}"/>
    <cellStyle name="Currency 12 6" xfId="5631" xr:uid="{FD204B4F-24BA-45E1-A224-AB23FD245F4E}"/>
    <cellStyle name="Currency 13" xfId="16" xr:uid="{FEC2FB85-2DDC-4E71-AB2C-C552767A9FCA}"/>
    <cellStyle name="Currency 13 10" xfId="7086" xr:uid="{2C781D39-2E86-4CB2-B561-1DEF2A76C99D}"/>
    <cellStyle name="Currency 13 2" xfId="4296" xr:uid="{D1CDF82A-2A75-43CF-9F48-4276BE7E41E2}"/>
    <cellStyle name="Currency 13 2 2" xfId="4579" xr:uid="{D12F42C8-1150-4777-9960-139294A7BD55}"/>
    <cellStyle name="Currency 13 2 2 2" xfId="6219" xr:uid="{DEF4A236-39B0-451A-AA87-CA2D908283E0}"/>
    <cellStyle name="Currency 13 2 2 2 2" xfId="6264" xr:uid="{101FB1A7-7C85-4687-9AD0-4F934C86CAB8}"/>
    <cellStyle name="Currency 13 2 2 2 2 2" xfId="5992" xr:uid="{63CDA3F9-0134-4DB4-9576-E81D74E9202F}"/>
    <cellStyle name="Currency 13 2 2 2 2 3" xfId="7250" xr:uid="{A6C85CF2-DB04-4FE5-A4D2-BBC8325A494C}"/>
    <cellStyle name="Currency 13 2 2 2 3" xfId="6025" xr:uid="{1CAABAEB-0D42-4FB3-B284-1686DD02BED2}"/>
    <cellStyle name="Currency 13 2 2 2 4" xfId="7132" xr:uid="{B7667D5A-8172-4C81-B2E7-E3CFE3367043}"/>
    <cellStyle name="Currency 13 2 2 3" xfId="6169" xr:uid="{83F99574-9D73-4B83-8BF5-BB7917A04928}"/>
    <cellStyle name="Currency 13 2 2 3 2" xfId="7049" xr:uid="{F554DF4B-62D3-4853-9B93-A0B7E2A0B2AF}"/>
    <cellStyle name="Currency 13 2 2 3 3" xfId="7183" xr:uid="{903AAE83-4C68-4FC9-A04E-7F7D0E1E6F48}"/>
    <cellStyle name="Currency 13 2 2 4" xfId="6067" xr:uid="{FE8D3618-6F1F-4CC4-B798-6460BBE2B1DA}"/>
    <cellStyle name="Currency 13 2 2 5" xfId="6255" xr:uid="{78CAAA6C-F376-41D2-BF4D-E54766D338A4}"/>
    <cellStyle name="Currency 13 2 2 6" xfId="6292" xr:uid="{D7411310-281D-4C46-996C-AE727CA269F5}"/>
    <cellStyle name="Currency 13 2 3" xfId="6017" xr:uid="{361F3C1F-10BD-45E1-A8D7-5F7B85B2A5C4}"/>
    <cellStyle name="Currency 13 2 3 2" xfId="6049" xr:uid="{0A42C86D-0600-4272-8FF3-00E6F666078C}"/>
    <cellStyle name="Currency 13 2 3 2 2" xfId="6074" xr:uid="{B4A6B69E-F206-42D9-A34C-02329B7CEBF7}"/>
    <cellStyle name="Currency 13 2 3 2 3" xfId="7233" xr:uid="{9C53B70D-2D97-415C-86C6-B48BF615503C}"/>
    <cellStyle name="Currency 13 2 3 3" xfId="6126" xr:uid="{C0E48EF3-E8B3-44D9-A018-FCE32D6677A7}"/>
    <cellStyle name="Currency 13 2 3 4" xfId="7118" xr:uid="{2E36144A-1EF8-495D-9B7A-F0C4E6C2E821}"/>
    <cellStyle name="Currency 13 2 4" xfId="6228" xr:uid="{879A0083-5162-4B58-A860-D4E03E978F8F}"/>
    <cellStyle name="Currency 13 2 4 2" xfId="6052" xr:uid="{9AC34E69-FD12-4432-9523-1669DA95FB96}"/>
    <cellStyle name="Currency 13 2 4 2 2" xfId="6000" xr:uid="{328F81F3-C8EC-4A0C-B211-113154890B3C}"/>
    <cellStyle name="Currency 13 2 4 2 3" xfId="7218" xr:uid="{998E551F-1B3E-4A3B-9952-5FFFB01D55CC}"/>
    <cellStyle name="Currency 13 2 4 3" xfId="6119" xr:uid="{02B2279F-DB54-4B05-A52B-A38F066DAE31}"/>
    <cellStyle name="Currency 13 2 4 4" xfId="7145" xr:uid="{7EB19C6A-7487-475E-A2E5-3AE10901BA3A}"/>
    <cellStyle name="Currency 13 2 5" xfId="6236" xr:uid="{56BDC95C-A290-4556-A7F9-B089B4C17724}"/>
    <cellStyle name="Currency 13 2 5 2" xfId="7053" xr:uid="{1EA6864E-C731-4202-9685-0F20D88492FE}"/>
    <cellStyle name="Currency 13 2 5 3" xfId="7200" xr:uid="{DB3A7181-83E5-41B3-8F79-23646F8BBEC1}"/>
    <cellStyle name="Currency 13 2 6" xfId="6083" xr:uid="{3D6662AA-93C4-45B3-81A4-F96DEC6D8F98}"/>
    <cellStyle name="Currency 13 2 6 2" xfId="6003" xr:uid="{EF77B9FC-E16C-491F-BE28-FC5B28CA9D89}"/>
    <cellStyle name="Currency 13 2 6 3" xfId="7164" xr:uid="{A8B5E7CE-0AF5-45B2-B4DA-6F27C9B9F408}"/>
    <cellStyle name="Currency 13 2 7" xfId="6212" xr:uid="{649DC7F8-99AA-4143-AC84-74B105C9EB76}"/>
    <cellStyle name="Currency 13 2 8" xfId="6070" xr:uid="{BEB826CE-52AB-425F-879A-470F269ED3DC}"/>
    <cellStyle name="Currency 13 2 9" xfId="6194" xr:uid="{EBA4D1BA-583D-4938-950D-752D8EA58238}"/>
    <cellStyle name="Currency 13 3" xfId="4297" xr:uid="{EA10C269-05CE-4206-BBF7-7CF5BB529959}"/>
    <cellStyle name="Currency 13 3 2" xfId="4927" xr:uid="{C31EE417-0748-4E50-8DD4-E385C8A57B30}"/>
    <cellStyle name="Currency 13 3 2 2" xfId="6207" xr:uid="{D2D27D21-6622-43B4-A157-2135EEEBACE3}"/>
    <cellStyle name="Currency 13 3 2 2 2" xfId="6100" xr:uid="{FB2A4C89-9D3F-40C0-95F3-CB3BC2BB5E99}"/>
    <cellStyle name="Currency 13 3 2 2 3" xfId="7243" xr:uid="{12985333-CA4F-4194-A7B1-8D4CF7250BA9}"/>
    <cellStyle name="Currency 13 3 2 3" xfId="6076" xr:uid="{2D30B748-B91B-4DA0-BEBB-FF6F4D39AA91}"/>
    <cellStyle name="Currency 13 3 2 4" xfId="6020" xr:uid="{1059F18B-888D-440E-9B43-709EC3699296}"/>
    <cellStyle name="Currency 13 3 3" xfId="6347" xr:uid="{649C1BBD-E41C-4275-AC5C-8E2AC905E928}"/>
    <cellStyle name="Currency 13 3 3 2" xfId="6211" xr:uid="{BDA31DD6-AA1B-4898-87F5-9948E897A9CA}"/>
    <cellStyle name="Currency 13 3 3 3" xfId="7174" xr:uid="{4890FBB6-0329-424D-9723-B2B143767859}"/>
    <cellStyle name="Currency 13 3 4" xfId="6340" xr:uid="{AF5C34CD-35B4-465E-A0BC-2B8092247152}"/>
    <cellStyle name="Currency 13 3 5" xfId="6257" xr:uid="{DC235024-7E5C-4BBA-B4F3-210816981687}"/>
    <cellStyle name="Currency 13 3 6" xfId="7100" xr:uid="{405A0056-4F34-4978-9E0C-3848D8460EF9}"/>
    <cellStyle name="Currency 13 4" xfId="4295" xr:uid="{D9F2EDF1-69FC-411C-B7C8-698DF03318DD}"/>
    <cellStyle name="Currency 13 4 2" xfId="4578" xr:uid="{EC9D355A-953D-4E92-8959-1C769EDA9399}"/>
    <cellStyle name="Currency 13 4 2 2" xfId="6022" xr:uid="{C305C2FA-DA71-4EE7-88A2-D8C7C96F9B90}"/>
    <cellStyle name="Currency 13 4 2 3" xfId="6327" xr:uid="{189F9B2F-8C61-421F-9ED9-60BA1636B658}"/>
    <cellStyle name="Currency 13 4 3" xfId="6204" xr:uid="{195B92E2-01DB-41E7-A201-450F2D7B0254}"/>
    <cellStyle name="Currency 13 4 4" xfId="6345" xr:uid="{0E30EAF2-EB37-4224-B675-A98C94987037}"/>
    <cellStyle name="Currency 13 5" xfId="4926" xr:uid="{AA451752-9AB0-442B-9876-37D9BB21EF3F}"/>
    <cellStyle name="Currency 13 5 2" xfId="6275" xr:uid="{D59B7EC7-8DAB-4F22-B7ED-B239C02905D4}"/>
    <cellStyle name="Currency 13 5 2 2" xfId="7055" xr:uid="{8B63031F-6C36-4340-B925-06CBCD801FC9}"/>
    <cellStyle name="Currency 13 5 2 3" xfId="7209" xr:uid="{6B394379-4C9C-42DA-9D61-FF7EB3089EF6}"/>
    <cellStyle name="Currency 13 5 3" xfId="6326" xr:uid="{AF1BB941-F72F-4BE3-9CAD-D417D6CC4280}"/>
    <cellStyle name="Currency 13 5 4" xfId="6181" xr:uid="{B019DFFB-E411-4912-9225-D6B433640D7B}"/>
    <cellStyle name="Currency 13 6" xfId="6167" xr:uid="{9908C3B3-99E8-4AC0-998D-EFAC4AD3CEE1}"/>
    <cellStyle name="Currency 13 6 2" xfId="6034" xr:uid="{B74D97CB-3D6B-4759-9D2C-A48315042701}"/>
    <cellStyle name="Currency 13 6 3" xfId="7190" xr:uid="{CF227E4A-1FF7-4481-BDB4-8AAB72440259}"/>
    <cellStyle name="Currency 13 7" xfId="6084" xr:uid="{C7E6E10C-1651-4CDA-ACE0-C04FB6B9D6F5}"/>
    <cellStyle name="Currency 13 7 2" xfId="6245" xr:uid="{038B92AE-0BFF-4BAE-9F08-1CDCA4412E81}"/>
    <cellStyle name="Currency 13 7 3" xfId="7154" xr:uid="{F12E58B2-F629-4068-96FA-A4ED0DE5BA3E}"/>
    <cellStyle name="Currency 13 8" xfId="6099" xr:uid="{F4D8FBE7-4A5A-4ED3-B362-B3928903EB55}"/>
    <cellStyle name="Currency 13 9" xfId="6143" xr:uid="{00CE4B51-5B55-4CF4-A99B-E959A6CC1CBC}"/>
    <cellStyle name="Currency 14" xfId="17" xr:uid="{1CE03F0A-80D3-4BD4-8564-D9291E2AFCD6}"/>
    <cellStyle name="Currency 14 2" xfId="3677" xr:uid="{9F75F6A4-4BD1-49CF-A89C-87AE230360CC}"/>
    <cellStyle name="Currency 14 2 2" xfId="4500" xr:uid="{20E0584F-2647-41A6-9006-A7C733AB9F6C}"/>
    <cellStyle name="Currency 14 2 2 2" xfId="5857" xr:uid="{E8BB3DB0-8F78-499C-AB71-26470B8D79B7}"/>
    <cellStyle name="Currency 14 2 3" xfId="5686" xr:uid="{D3E107B3-97F2-486F-BABD-C868F5AEC67E}"/>
    <cellStyle name="Currency 14 3" xfId="4418" xr:uid="{98E204FE-3466-4235-98E7-C7FC3AD667C4}"/>
    <cellStyle name="Currency 14 3 2" xfId="5592" xr:uid="{5AC7FC72-D0C7-4E1E-A55E-8FB92DC4D7F5}"/>
    <cellStyle name="Currency 14 3 2 2" xfId="5911" xr:uid="{B62604D2-3B82-444C-A662-63A02770B442}"/>
    <cellStyle name="Currency 14 3 3" xfId="5745" xr:uid="{7DCFD2E4-187C-4064-86F9-96662AC1B1D0}"/>
    <cellStyle name="Currency 14 4" xfId="5550" xr:uid="{AA3FDD4D-B68A-494F-86E1-284C2713E2DF}"/>
    <cellStyle name="Currency 14 4 2" xfId="5802" xr:uid="{22F83BF5-449E-4137-AFC8-087FCD84FE97}"/>
    <cellStyle name="Currency 14 5" xfId="5633" xr:uid="{7FF053AD-C9DD-44D1-BA77-56BF6E544EB1}"/>
    <cellStyle name="Currency 15" xfId="4389" xr:uid="{593CD286-1144-4CA2-B11B-BA1944191D7B}"/>
    <cellStyle name="Currency 15 2" xfId="4651" xr:uid="{02D18B96-A564-4199-AA0C-B4B13431D612}"/>
    <cellStyle name="Currency 16" xfId="80" xr:uid="{F69BED37-33EE-47CB-B416-467B43262BF0}"/>
    <cellStyle name="Currency 17" xfId="4298" xr:uid="{712B5BEF-629B-4475-A10E-28B6C39743CC}"/>
    <cellStyle name="Currency 17 2" xfId="4580" xr:uid="{299730A2-1D4B-4CCD-8E54-FA9FCBFCB0E6}"/>
    <cellStyle name="Currency 18" xfId="4667" xr:uid="{D04AAB95-EBE7-4FF5-BB6A-D0EA93EC30E0}"/>
    <cellStyle name="Currency 19" xfId="7261" xr:uid="{5F9FDC30-25BB-47FB-813B-B645D79F9AFF}"/>
    <cellStyle name="Currency 2" xfId="18" xr:uid="{AA6F0E60-1C2D-4667-A4F6-F06B963B5E2D}"/>
    <cellStyle name="Currency 2 2" xfId="19" xr:uid="{BB4FC5D5-85A7-45CB-87ED-6E887EDF42EB}"/>
    <cellStyle name="Currency 2 2 2" xfId="20" xr:uid="{124D5615-1F88-457B-8B63-3AAF82A3929F}"/>
    <cellStyle name="Currency 2 2 2 2" xfId="21" xr:uid="{E3AF17BF-5E84-4CA1-A8C9-916EFC6DA542}"/>
    <cellStyle name="Currency 2 2 2 2 10" xfId="7087" xr:uid="{99ABDADB-7BAA-4FDB-8470-FE0A8FA8F969}"/>
    <cellStyle name="Currency 2 2 2 2 2" xfId="4928" xr:uid="{4414B5A1-4A52-4F1E-871F-017B4853FFF4}"/>
    <cellStyle name="Currency 2 2 2 2 2 2" xfId="6298" xr:uid="{CF3B4A76-3505-4573-A071-D700F17AE702}"/>
    <cellStyle name="Currency 2 2 2 2 2 2 2" xfId="6183" xr:uid="{CB9327D7-D999-490E-88D1-63C1142B96F0}"/>
    <cellStyle name="Currency 2 2 2 2 2 2 2 2" xfId="6263" xr:uid="{6E55F220-035C-4D76-85F8-538060DE18B6}"/>
    <cellStyle name="Currency 2 2 2 2 2 2 2 2 2" xfId="5995" xr:uid="{9481E8A7-F3BE-4BB3-B69C-548DCDA30AF9}"/>
    <cellStyle name="Currency 2 2 2 2 2 2 2 2 3" xfId="7251" xr:uid="{95E8F89C-47E5-452F-843E-F979D9F8987E}"/>
    <cellStyle name="Currency 2 2 2 2 2 2 2 3" xfId="6363" xr:uid="{8A8027AE-951E-4BB2-A5C3-0E2D9D490B48}"/>
    <cellStyle name="Currency 2 2 2 2 2 2 2 4" xfId="7133" xr:uid="{1EB2613D-053B-4D98-ACAB-D85AD72CFB21}"/>
    <cellStyle name="Currency 2 2 2 2 2 2 3" xfId="7074" xr:uid="{E1412D90-7B06-4AC3-85AB-62C4F7182C35}"/>
    <cellStyle name="Currency 2 2 2 2 2 2 3 2" xfId="6115" xr:uid="{45010A87-2BFD-48B7-86A1-1822A9EB88F1}"/>
    <cellStyle name="Currency 2 2 2 2 2 2 3 3" xfId="7184" xr:uid="{A0B35046-B589-4AE7-88CA-52883008985B}"/>
    <cellStyle name="Currency 2 2 2 2 2 2 4" xfId="6094" xr:uid="{6BE8E09D-628E-4E50-A3ED-8075C7C3890F}"/>
    <cellStyle name="Currency 2 2 2 2 2 2 5" xfId="7065" xr:uid="{7EAA2790-9352-482C-B14B-A443DA86F2AB}"/>
    <cellStyle name="Currency 2 2 2 2 2 2 6" xfId="7106" xr:uid="{1497AFCF-5C4C-45F7-9E7B-1619C4F9665C}"/>
    <cellStyle name="Currency 2 2 2 2 2 3" xfId="6063" xr:uid="{5062DB13-E952-4F9D-BDB1-BB4C620C381E}"/>
    <cellStyle name="Currency 2 2 2 2 2 3 2" xfId="6267" xr:uid="{6B094375-4065-46FE-8734-243FF6EC0685}"/>
    <cellStyle name="Currency 2 2 2 2 2 3 2 2" xfId="6103" xr:uid="{43EC33C0-2657-4BC7-A40D-808E4FB459A4}"/>
    <cellStyle name="Currency 2 2 2 2 2 3 2 3" xfId="7234" xr:uid="{55D9D11F-3642-4794-8336-3357518AB6F4}"/>
    <cellStyle name="Currency 2 2 2 2 2 3 3" xfId="6125" xr:uid="{44572C5A-751B-417F-8891-A9D184F6F603}"/>
    <cellStyle name="Currency 2 2 2 2 2 3 4" xfId="7119" xr:uid="{DC9FA69B-DFC1-40C8-A67F-063E86ED2315}"/>
    <cellStyle name="Currency 2 2 2 2 2 4" xfId="6085" xr:uid="{D5038F79-4E90-4863-8800-7360E205239E}"/>
    <cellStyle name="Currency 2 2 2 2 2 4 2" xfId="6271" xr:uid="{DD154286-E7E0-40A6-840E-68B122FA9166}"/>
    <cellStyle name="Currency 2 2 2 2 2 4 2 2" xfId="7057" xr:uid="{F17374B7-C247-4E52-81BF-3A8C760D2335}"/>
    <cellStyle name="Currency 2 2 2 2 2 4 2 3" xfId="7219" xr:uid="{26EE070C-CDAB-4DC0-9881-33370F7764A4}"/>
    <cellStyle name="Currency 2 2 2 2 2 4 3" xfId="6318" xr:uid="{4A991C9D-FC47-4F7C-AB22-58DE6BF3ED87}"/>
    <cellStyle name="Currency 2 2 2 2 2 4 4" xfId="7146" xr:uid="{94F30D88-2F9C-4E5B-BDFA-3E4AF68BE12B}"/>
    <cellStyle name="Currency 2 2 2 2 2 5" xfId="6276" xr:uid="{615F5028-F510-4AF4-86FC-759A04604D06}"/>
    <cellStyle name="Currency 2 2 2 2 2 5 2" xfId="6112" xr:uid="{CC5F189F-8C98-4714-B87E-63F707CEE102}"/>
    <cellStyle name="Currency 2 2 2 2 2 5 3" xfId="7201" xr:uid="{8162EB0D-F08F-445E-832A-0981912E9DBA}"/>
    <cellStyle name="Currency 2 2 2 2 2 6" xfId="6374" xr:uid="{D8EA047F-136C-4B84-9ACF-4A22B79FBA33}"/>
    <cellStyle name="Currency 2 2 2 2 2 6 2" xfId="6373" xr:uid="{A6BD89E0-AF5B-4300-A14B-D49B3B1585A0}"/>
    <cellStyle name="Currency 2 2 2 2 2 6 3" xfId="7165" xr:uid="{83D151FA-62CB-4A85-9B87-BE08CE64C06C}"/>
    <cellStyle name="Currency 2 2 2 2 2 7" xfId="6306" xr:uid="{0EF12991-1E01-452C-B000-9152BDFE9E55}"/>
    <cellStyle name="Currency 2 2 2 2 2 8" xfId="6139" xr:uid="{21FA2C6B-B415-4D0C-8ACE-D9A8C30346A3}"/>
    <cellStyle name="Currency 2 2 2 2 2 9" xfId="6346" xr:uid="{E1AA0789-6D32-490D-8770-72C4A0B9793C}"/>
    <cellStyle name="Currency 2 2 2 2 3" xfId="6294" xr:uid="{1D47DBEE-610E-4608-A5BE-30B90411B31B}"/>
    <cellStyle name="Currency 2 2 2 2 3 2" xfId="6187" xr:uid="{71CBA70D-D188-4E14-839E-045DCEB29912}"/>
    <cellStyle name="Currency 2 2 2 2 3 2 2" xfId="7039" xr:uid="{FAC64E3A-7A1F-4AF3-80B0-3710CDA1D90C}"/>
    <cellStyle name="Currency 2 2 2 2 3 2 2 2" xfId="6213" xr:uid="{CB99413C-E0E4-4576-992E-7103ADE7608C}"/>
    <cellStyle name="Currency 2 2 2 2 3 2 2 3" xfId="7244" xr:uid="{BFCD3FBC-CFD3-486F-B08F-F2F8A46E6D28}"/>
    <cellStyle name="Currency 2 2 2 2 3 2 3" xfId="6352" xr:uid="{741FABF4-4AEF-47EE-A7EC-D1E6F3A9FC73}"/>
    <cellStyle name="Currency 2 2 2 2 3 2 4" xfId="7126" xr:uid="{FEF0F882-50AA-4232-B62C-38F654E3251A}"/>
    <cellStyle name="Currency 2 2 2 2 3 3" xfId="6170" xr:uid="{C87DCF7D-D84E-4BFA-A198-8E0E5E77F3CC}"/>
    <cellStyle name="Currency 2 2 2 2 3 3 2" xfId="5993" xr:uid="{DEF17ED4-36CE-40F1-9736-3C69427EC364}"/>
    <cellStyle name="Currency 2 2 2 2 3 3 3" xfId="7175" xr:uid="{86C9246B-6527-4353-81EF-7A4FFECD735A}"/>
    <cellStyle name="Currency 2 2 2 2 3 4" xfId="6217" xr:uid="{1FB2B22A-2185-4B6D-9BD8-F72BF09E62AB}"/>
    <cellStyle name="Currency 2 2 2 2 3 5" xfId="6256" xr:uid="{4FCD1A19-B18E-4BA1-AA65-466F68E00B07}"/>
    <cellStyle name="Currency 2 2 2 2 3 6" xfId="7101" xr:uid="{4C6B6BB8-11E5-4C31-A1D2-EFCB2E6DFAFA}"/>
    <cellStyle name="Currency 2 2 2 2 4" xfId="6190" xr:uid="{F838E4A3-BEA8-4849-BCC8-50B4950BDDA6}"/>
    <cellStyle name="Currency 2 2 2 2 4 2" xfId="6158" xr:uid="{9C53FF73-8714-4E3C-A328-4C8D87822018}"/>
    <cellStyle name="Currency 2 2 2 2 4 2 2" xfId="6106" xr:uid="{3EFF2B12-BD77-4944-8AEE-82F4937EBA90}"/>
    <cellStyle name="Currency 2 2 2 2 4 2 3" xfId="7226" xr:uid="{93A19064-9C9F-4EA1-90AA-8C75703E60B4}"/>
    <cellStyle name="Currency 2 2 2 2 4 3" xfId="6251" xr:uid="{46425518-E1BE-4B84-995E-48E8393CE40D}"/>
    <cellStyle name="Currency 2 2 2 2 4 4" xfId="7112" xr:uid="{B1BD9A40-042F-401D-91FE-9DAB22336335}"/>
    <cellStyle name="Currency 2 2 2 2 5" xfId="6059" xr:uid="{3CA90184-1D75-456A-B34A-DBA2F5961991}"/>
    <cellStyle name="Currency 2 2 2 2 5 2" xfId="6079" xr:uid="{BFA91662-6D13-49CC-8A5D-A4D3D6ABA887}"/>
    <cellStyle name="Currency 2 2 2 2 5 2 2" xfId="7029" xr:uid="{9E1FF8C2-426E-413D-927D-BDB8DE836928}"/>
    <cellStyle name="Currency 2 2 2 2 5 2 3" xfId="7210" xr:uid="{A88779AA-586D-47FB-A372-1FF79C611400}"/>
    <cellStyle name="Currency 2 2 2 2 5 3" xfId="6121" xr:uid="{74465AB9-8D51-4028-9C4E-7BFF9FC2CD34}"/>
    <cellStyle name="Currency 2 2 2 2 5 4" xfId="7138" xr:uid="{6EF1C11B-F2AD-4850-BC6C-BCC8AEA45FA2}"/>
    <cellStyle name="Currency 2 2 2 2 6" xfId="6166" xr:uid="{4EC40F62-02E5-44E3-A000-B9D439927D23}"/>
    <cellStyle name="Currency 2 2 2 2 6 2" xfId="7050" xr:uid="{D6CDE4A7-D0CC-4A50-8FA7-C9E92DB40970}"/>
    <cellStyle name="Currency 2 2 2 2 6 3" xfId="7191" xr:uid="{BE6DAEC9-6879-40E7-B0D0-4EBA2974F377}"/>
    <cellStyle name="Currency 2 2 2 2 7" xfId="6058" xr:uid="{35860B7C-6611-41BB-BB7B-63E98A150EEB}"/>
    <cellStyle name="Currency 2 2 2 2 7 2" xfId="6234" xr:uid="{50B9CBEB-5AEE-4E41-97C4-C7D090FCE841}"/>
    <cellStyle name="Currency 2 2 2 2 7 3" xfId="7155" xr:uid="{FE5C7B90-70AE-4A41-986B-F8DED348AFD4}"/>
    <cellStyle name="Currency 2 2 2 2 8" xfId="6338" xr:uid="{13FF6C01-EA37-4A5F-9EA2-E7735BBDF7DC}"/>
    <cellStyle name="Currency 2 2 2 2 9" xfId="6367" xr:uid="{07629B57-39D1-4698-A97E-D9980D62E462}"/>
    <cellStyle name="Currency 2 2 2 3" xfId="22" xr:uid="{C5813490-E153-4A70-85B1-218C56C850B1}"/>
    <cellStyle name="Currency 2 2 2 3 2" xfId="3678" xr:uid="{357AF0AB-017E-4E96-8557-A679BE5FC05D}"/>
    <cellStyle name="Currency 2 2 2 3 2 2" xfId="4501" xr:uid="{8B9E1152-BB63-4F79-A2A0-769E5FD94952}"/>
    <cellStyle name="Currency 2 2 2 3 2 2 2" xfId="5858" xr:uid="{0E124834-78E1-4096-A4EB-C0BAF7A2567F}"/>
    <cellStyle name="Currency 2 2 2 3 2 3" xfId="5687" xr:uid="{5CE5867D-3B5A-44E9-A6C2-2449CD1808AA}"/>
    <cellStyle name="Currency 2 2 2 3 3" xfId="4422" xr:uid="{26E5FC93-BAE7-4853-92D1-D8F1A473B7F6}"/>
    <cellStyle name="Currency 2 2 2 3 3 2" xfId="5595" xr:uid="{359BEA88-F1FA-4A63-A1F9-C108FF277C7A}"/>
    <cellStyle name="Currency 2 2 2 3 3 2 2" xfId="5915" xr:uid="{09AF9911-2A3C-406E-8BBD-F7787A41DF6C}"/>
    <cellStyle name="Currency 2 2 2 3 3 3" xfId="5749" xr:uid="{75A57F29-B93C-4968-84D5-84D51BE0B93A}"/>
    <cellStyle name="Currency 2 2 2 3 4" xfId="5553" xr:uid="{982F9F7B-9702-4F51-B33A-8A1732932010}"/>
    <cellStyle name="Currency 2 2 2 3 4 2" xfId="5806" xr:uid="{A2240AB0-3C6E-4F2C-9766-49D60E13B742}"/>
    <cellStyle name="Currency 2 2 2 3 5" xfId="5637" xr:uid="{6246F081-F7C0-48FE-8F25-A68759E8ABDF}"/>
    <cellStyle name="Currency 2 2 2 4" xfId="3679" xr:uid="{F42858B0-2E79-4AD7-8EBC-0460804C94BC}"/>
    <cellStyle name="Currency 2 2 2 4 2" xfId="4502" xr:uid="{E0EB9088-2551-4F02-B566-E189BDD70ABC}"/>
    <cellStyle name="Currency 2 2 2 4 2 2" xfId="5859" xr:uid="{1750D138-21B1-47FB-B89D-043AA767939D}"/>
    <cellStyle name="Currency 2 2 2 4 3" xfId="5688" xr:uid="{69663B21-1008-4418-9B3C-CF8C22280703}"/>
    <cellStyle name="Currency 2 2 2 5" xfId="4421" xr:uid="{34A3CA00-B560-4EE4-BE64-BC88BB70E8A9}"/>
    <cellStyle name="Currency 2 2 2 5 2" xfId="5594" xr:uid="{A00E32B9-4353-4E56-AAED-5B6DE2A58246}"/>
    <cellStyle name="Currency 2 2 2 5 2 2" xfId="5914" xr:uid="{21988BB6-6BB7-442C-A8B9-D255B28FF57C}"/>
    <cellStyle name="Currency 2 2 2 5 3" xfId="5748" xr:uid="{C7EF796E-E050-4D37-B54C-84F6E9CCF5BE}"/>
    <cellStyle name="Currency 2 2 2 6" xfId="5552" xr:uid="{6E90B708-B1FE-4A48-8C3D-6519CFA65F38}"/>
    <cellStyle name="Currency 2 2 2 6 2" xfId="5805" xr:uid="{CACD63E0-E992-4D99-B74D-F3BEEDA44B54}"/>
    <cellStyle name="Currency 2 2 2 7" xfId="5636" xr:uid="{8066869C-0A2D-40CF-97B1-95E074DE2900}"/>
    <cellStyle name="Currency 2 2 3" xfId="3680" xr:uid="{087B17C0-83B3-44BA-9EE7-7F690F6605BC}"/>
    <cellStyle name="Currency 2 2 3 2" xfId="4503" xr:uid="{657752E8-E535-429A-850E-565D2DE75415}"/>
    <cellStyle name="Currency 2 2 3 2 2" xfId="5860" xr:uid="{C45C4392-5DA8-4402-AC63-99D770D36033}"/>
    <cellStyle name="Currency 2 2 3 3" xfId="5689" xr:uid="{AD655452-B3A5-46E4-97D9-E2000B792E66}"/>
    <cellStyle name="Currency 2 2 4" xfId="4420" xr:uid="{4CC216A3-E17E-457C-AFAD-11928BB35E69}"/>
    <cellStyle name="Currency 2 2 4 2" xfId="5593" xr:uid="{D1D3836A-FDA4-4126-AE98-A84839E860EF}"/>
    <cellStyle name="Currency 2 2 4 2 2" xfId="5913" xr:uid="{3751A630-915E-4F8D-AE42-94744B301FCF}"/>
    <cellStyle name="Currency 2 2 4 3" xfId="5747" xr:uid="{E3BE44E4-05AF-4BA5-9408-1B4B8DA731AF}"/>
    <cellStyle name="Currency 2 2 5" xfId="5551" xr:uid="{27FC61F0-D9B3-40F4-8E5B-6E98E6228C47}"/>
    <cellStyle name="Currency 2 2 5 2" xfId="5804" xr:uid="{3FF42236-F8A8-4420-8695-8E2E76E07A33}"/>
    <cellStyle name="Currency 2 2 6" xfId="5635" xr:uid="{41B27D25-8CD0-4E1A-840C-EDAD6611A12D}"/>
    <cellStyle name="Currency 2 3" xfId="23" xr:uid="{34B359B9-0DB5-4C87-8793-DF4940354987}"/>
    <cellStyle name="Currency 2 3 2" xfId="3681" xr:uid="{033FE7D2-9169-495B-83EA-8B2509637896}"/>
    <cellStyle name="Currency 2 3 2 2" xfId="4504" xr:uid="{506932D0-D580-4A22-82BE-FF33ED184C4E}"/>
    <cellStyle name="Currency 2 3 2 2 2" xfId="5861" xr:uid="{AB772B16-9B2D-4146-B262-44FAC0064B8B}"/>
    <cellStyle name="Currency 2 3 2 3" xfId="5690" xr:uid="{D78721C0-5116-46AB-B6F5-9ADB138EABB6}"/>
    <cellStyle name="Currency 2 3 3" xfId="4423" xr:uid="{ECF5ABBA-0FC2-40AA-ACB1-0B10EB8C836B}"/>
    <cellStyle name="Currency 2 3 3 2" xfId="5596" xr:uid="{B93DEF89-E314-4869-9A4E-EB91665629A8}"/>
    <cellStyle name="Currency 2 3 3 2 2" xfId="5916" xr:uid="{058AC9A2-4E96-4438-A9F7-AEBD9CBBE312}"/>
    <cellStyle name="Currency 2 3 3 3" xfId="5750" xr:uid="{85B98366-B14A-4E80-9A94-9531B7963A08}"/>
    <cellStyle name="Currency 2 3 4" xfId="5554" xr:uid="{664BC759-E8B1-46C4-95EF-C403FB5B9DA3}"/>
    <cellStyle name="Currency 2 3 4 2" xfId="5807" xr:uid="{404779E9-1347-4C9E-9DBE-E0C050FA5A4A}"/>
    <cellStyle name="Currency 2 3 5" xfId="5638" xr:uid="{7ACB260C-2FE0-4DF8-9316-5FAB058BB9A1}"/>
    <cellStyle name="Currency 2 4" xfId="3682" xr:uid="{7307AEFB-D37C-463F-9702-6E451A84A2AC}"/>
    <cellStyle name="Currency 2 4 2" xfId="4505" xr:uid="{26117294-7360-4741-A925-FEDD7EF9B6C6}"/>
    <cellStyle name="Currency 2 4 2 2" xfId="5862" xr:uid="{0E22EA07-02F6-4B84-826E-41C206EDEAAF}"/>
    <cellStyle name="Currency 2 4 3" xfId="5691" xr:uid="{065F0E3E-04AF-44B8-A1AD-84C3A6FB027C}"/>
    <cellStyle name="Currency 2 5" xfId="4419" xr:uid="{1CAC5388-ED52-4538-9003-E92430B40A07}"/>
    <cellStyle name="Currency 2 5 2" xfId="4684" xr:uid="{CDE581E9-B411-4F19-BB40-51922BBCA43B}"/>
    <cellStyle name="Currency 2 5 2 2" xfId="5912" xr:uid="{A61A95E7-6F19-4EAC-B30D-F352FE412CAD}"/>
    <cellStyle name="Currency 2 5 3" xfId="5746" xr:uid="{D2A39043-D346-4BE0-990A-1301E20915CD}"/>
    <cellStyle name="Currency 2 6" xfId="4685" xr:uid="{9B916028-63A9-44BC-82B9-DED5DF07A0C5}"/>
    <cellStyle name="Currency 2 6 2" xfId="5803" xr:uid="{93415A51-9FD5-4BC5-8746-5AE73260E901}"/>
    <cellStyle name="Currency 2 7" xfId="5634" xr:uid="{BFEF6FFF-A4C8-43EE-9828-7E0EEF38FCC5}"/>
    <cellStyle name="Currency 2 8" xfId="5542" xr:uid="{982B30A3-FD21-4DD9-9FFF-95108B55A400}"/>
    <cellStyle name="Currency 3" xfId="24" xr:uid="{A88CB7B1-8CBF-4E8E-A1C0-175386FB93FE}"/>
    <cellStyle name="Currency 3 2" xfId="25" xr:uid="{673A7B59-E7E1-405B-859A-5307345A911A}"/>
    <cellStyle name="Currency 3 2 2" xfId="3683" xr:uid="{3EDB9C66-551B-4062-BFC6-B46C6DDD529F}"/>
    <cellStyle name="Currency 3 2 2 2" xfId="4506" xr:uid="{2F57B2B5-84D3-428F-8385-51C1A370FEEF}"/>
    <cellStyle name="Currency 3 2 2 2 2" xfId="5863" xr:uid="{05B51DF8-E7DA-48B1-9620-80EC6ACBD48E}"/>
    <cellStyle name="Currency 3 2 2 3" xfId="5692" xr:uid="{3BC9B5CD-AD45-4DA2-B33C-F153032D5017}"/>
    <cellStyle name="Currency 3 2 3" xfId="4425" xr:uid="{0C1AF9BF-5F64-4144-A750-9B492F0FAF5E}"/>
    <cellStyle name="Currency 3 2 3 2" xfId="5598" xr:uid="{A803C9B5-9284-4C03-A228-5936BB53FBA8}"/>
    <cellStyle name="Currency 3 2 3 2 2" xfId="5918" xr:uid="{427FBA35-A7F1-4BE6-8C15-59CAC4B26A6A}"/>
    <cellStyle name="Currency 3 2 3 3" xfId="5752" xr:uid="{3F5E8722-ED1D-45AD-B31B-E0AC63B29553}"/>
    <cellStyle name="Currency 3 2 4" xfId="5556" xr:uid="{94D1AB69-E1BB-4B33-9F69-89B6D8FBB51F}"/>
    <cellStyle name="Currency 3 2 4 2" xfId="5809" xr:uid="{6FC4FA0B-4D11-4D4C-A238-102AA909EDBA}"/>
    <cellStyle name="Currency 3 2 5" xfId="5640" xr:uid="{1080B5F7-1558-4C5A-950E-D36E43F09344}"/>
    <cellStyle name="Currency 3 3" xfId="26" xr:uid="{E9D89237-737E-4154-A76C-BD9FB2D5069A}"/>
    <cellStyle name="Currency 3 3 2" xfId="3684" xr:uid="{079B8D73-A16D-48E6-9318-20969140E2C4}"/>
    <cellStyle name="Currency 3 3 2 2" xfId="4507" xr:uid="{7CCA8D5A-031F-4686-A05D-F0F143FF797D}"/>
    <cellStyle name="Currency 3 3 2 2 2" xfId="5864" xr:uid="{CCF87E58-9322-40D1-98F7-88E396C24062}"/>
    <cellStyle name="Currency 3 3 2 3" xfId="5693" xr:uid="{44552266-58E3-4229-8EFF-3B5B4B6F438C}"/>
    <cellStyle name="Currency 3 3 3" xfId="4426" xr:uid="{BA8CAA9D-9491-4740-8596-ECA34B9A3AFC}"/>
    <cellStyle name="Currency 3 3 3 2" xfId="5599" xr:uid="{34D20312-8CDB-4ED5-82AF-015478BE3637}"/>
    <cellStyle name="Currency 3 3 3 2 2" xfId="5919" xr:uid="{3996B606-3B31-46C1-8041-3E6E731535FB}"/>
    <cellStyle name="Currency 3 3 3 3" xfId="5753" xr:uid="{64AC1F51-9B5C-4FD5-845B-BF0EA9C17E7C}"/>
    <cellStyle name="Currency 3 3 4" xfId="5557" xr:uid="{DC64B9EC-F80C-4EAC-9A86-DDF37D231FBA}"/>
    <cellStyle name="Currency 3 3 4 2" xfId="5810" xr:uid="{F89EC48A-4269-4C43-9F87-B1A1BCB13C22}"/>
    <cellStyle name="Currency 3 3 5" xfId="5641" xr:uid="{F4B0DF4E-83AB-498A-A0DB-F4C25D126CBC}"/>
    <cellStyle name="Currency 3 4" xfId="27" xr:uid="{682034C6-CD53-48B3-B6D9-6FB48D1E2CA8}"/>
    <cellStyle name="Currency 3 4 2" xfId="3685" xr:uid="{99AD4CF5-083C-432A-8DDF-9103CD2C5C03}"/>
    <cellStyle name="Currency 3 4 2 2" xfId="4508" xr:uid="{144C3D28-6DB5-412B-99F7-4A3CED3F6450}"/>
    <cellStyle name="Currency 3 4 2 2 2" xfId="5865" xr:uid="{2ECEAF2B-9130-436A-A575-E64466656AAD}"/>
    <cellStyle name="Currency 3 4 2 3" xfId="5694" xr:uid="{A325638E-FA67-4454-9571-E4F8B318393E}"/>
    <cellStyle name="Currency 3 4 3" xfId="4427" xr:uid="{35A643A8-34BC-49CD-AC69-D93B4D56E3C0}"/>
    <cellStyle name="Currency 3 4 3 2" xfId="5600" xr:uid="{0402330B-2F08-4D19-943E-CF19AEE53B9B}"/>
    <cellStyle name="Currency 3 4 3 2 2" xfId="5920" xr:uid="{E58BBCDA-835F-4C0C-B7E6-F0EC51A7FA68}"/>
    <cellStyle name="Currency 3 4 3 3" xfId="5754" xr:uid="{D22377E2-C01F-4854-9470-847F789AFCB1}"/>
    <cellStyle name="Currency 3 4 4" xfId="5558" xr:uid="{DE13E22E-E563-4495-B214-DCE395267243}"/>
    <cellStyle name="Currency 3 4 4 2" xfId="5811" xr:uid="{91B19E53-0E6F-4E43-A087-5068DC2FB6B6}"/>
    <cellStyle name="Currency 3 4 5" xfId="5642" xr:uid="{29A91F88-CA5F-463F-9F31-F751649BB5E9}"/>
    <cellStyle name="Currency 3 5" xfId="3686" xr:uid="{AC85D034-FB6C-4EFF-B86B-77708EE7547F}"/>
    <cellStyle name="Currency 3 5 2" xfId="4509" xr:uid="{C1CE4BD4-F9F3-4098-B7A4-237880E76D0F}"/>
    <cellStyle name="Currency 3 5 2 2" xfId="5866" xr:uid="{97ADD1AA-60B9-4012-B516-BFE3D9A4B5D0}"/>
    <cellStyle name="Currency 3 5 3" xfId="5695" xr:uid="{CA6C9072-97B4-481E-B1FE-89C7654D9E35}"/>
    <cellStyle name="Currency 3 6" xfId="4424" xr:uid="{28FFB9E8-1A9C-49F6-BBE5-AA6936B43EBF}"/>
    <cellStyle name="Currency 3 6 2" xfId="5597" xr:uid="{5191245E-97CA-41B2-9E5A-852B13AA2827}"/>
    <cellStyle name="Currency 3 6 2 2" xfId="5917" xr:uid="{2FCB97EF-023C-4486-8B4A-F72ED6D49E29}"/>
    <cellStyle name="Currency 3 6 3" xfId="5751" xr:uid="{F11BAE82-1568-4876-A2E9-592A298E1523}"/>
    <cellStyle name="Currency 3 7" xfId="5555" xr:uid="{A689C601-148B-4C4C-A0E7-6EADE79FB5B9}"/>
    <cellStyle name="Currency 3 7 2" xfId="5808" xr:uid="{0AE60FA1-A74C-4B15-A53B-4AA6F0029BE9}"/>
    <cellStyle name="Currency 3 8" xfId="5639" xr:uid="{8129B4BE-BE10-4CF8-9234-517EC5DF598B}"/>
    <cellStyle name="Currency 4" xfId="28" xr:uid="{DC516D73-FBB3-41EB-B1E3-DAA2DA851FB4}"/>
    <cellStyle name="Currency 4 2" xfId="29" xr:uid="{A418AFEE-1413-4E6F-AD6E-1A4D99700817}"/>
    <cellStyle name="Currency 4 2 2" xfId="3687" xr:uid="{C3782466-9743-446A-BBF3-C6070C906547}"/>
    <cellStyle name="Currency 4 2 2 2" xfId="4510" xr:uid="{EFA70240-6EF7-4C5A-A4DD-42423F86289F}"/>
    <cellStyle name="Currency 4 2 2 2 2" xfId="5867" xr:uid="{C9C205C5-215C-4191-889C-9861429A37AF}"/>
    <cellStyle name="Currency 4 2 2 3" xfId="5696" xr:uid="{00F1EF7F-3B8A-4259-B99D-894A70CC71AF}"/>
    <cellStyle name="Currency 4 2 3" xfId="4429" xr:uid="{50CA4654-D011-4D74-A182-A007DBE9B21A}"/>
    <cellStyle name="Currency 4 2 3 2" xfId="5601" xr:uid="{29A65A48-136A-473A-9054-1C216D3AEF88}"/>
    <cellStyle name="Currency 4 2 3 2 2" xfId="5922" xr:uid="{42BAA30D-FB7A-4F98-A3F1-225E91403EB1}"/>
    <cellStyle name="Currency 4 2 3 3" xfId="5756" xr:uid="{BD407941-02BF-40EC-83F0-DF4675CF471B}"/>
    <cellStyle name="Currency 4 2 4" xfId="5559" xr:uid="{09CF97EE-C253-4658-A0DC-9905C3027DEF}"/>
    <cellStyle name="Currency 4 2 4 2" xfId="5813" xr:uid="{75A00B3E-C193-4494-97B0-C32971E456C7}"/>
    <cellStyle name="Currency 4 2 5" xfId="5644" xr:uid="{EBDA9471-3CD8-47E3-8E18-3EDC751745B2}"/>
    <cellStyle name="Currency 4 3" xfId="30" xr:uid="{848A4FDA-C826-4437-BDB4-6E6097B04F38}"/>
    <cellStyle name="Currency 4 3 2" xfId="3688" xr:uid="{D8C0D1BC-5546-4E97-AE7D-EDED4BDE1D7F}"/>
    <cellStyle name="Currency 4 3 2 2" xfId="4511" xr:uid="{1F8ACD67-0724-4F20-BDB7-907CAC26C578}"/>
    <cellStyle name="Currency 4 3 2 2 2" xfId="5868" xr:uid="{8C85B334-4B2D-4B52-AE10-574C344D07C1}"/>
    <cellStyle name="Currency 4 3 2 3" xfId="5697" xr:uid="{756E275B-CD87-497C-A1B3-F428D514A341}"/>
    <cellStyle name="Currency 4 3 3" xfId="4430" xr:uid="{341C5451-1373-4589-BA43-D754CE513208}"/>
    <cellStyle name="Currency 4 3 3 2" xfId="5602" xr:uid="{2A1474B5-98FC-4B3E-A329-37EC6B9BF82F}"/>
    <cellStyle name="Currency 4 3 3 2 2" xfId="5923" xr:uid="{3BD66288-0019-4CF0-824E-BB43CE482390}"/>
    <cellStyle name="Currency 4 3 3 3" xfId="5757" xr:uid="{61645CB2-4D51-42EF-BCA3-7C82DF7B08F1}"/>
    <cellStyle name="Currency 4 3 4" xfId="5560" xr:uid="{21F174E9-11CF-4F65-9A20-B314DA80E50C}"/>
    <cellStyle name="Currency 4 3 4 2" xfId="5814" xr:uid="{CB11F814-B29C-4670-90EA-4E13B1C99EAF}"/>
    <cellStyle name="Currency 4 3 5" xfId="5645" xr:uid="{AF3DDDC2-E9E3-44A9-AAE2-9368E96B9504}"/>
    <cellStyle name="Currency 4 4" xfId="3689" xr:uid="{C3DC4A40-132A-4D09-BABF-BB7AC0A1A95B}"/>
    <cellStyle name="Currency 4 4 2" xfId="4512" xr:uid="{7A1CE75C-683E-4678-969C-4BEF86959011}"/>
    <cellStyle name="Currency 4 4 2 2" xfId="5869" xr:uid="{15BC815B-5431-4BEB-9BB3-27ED85730C37}"/>
    <cellStyle name="Currency 4 4 3" xfId="5698" xr:uid="{3AD1989E-2177-4177-953D-903F298CC419}"/>
    <cellStyle name="Currency 4 5" xfId="4299" xr:uid="{3919746D-8D5A-4414-9FBE-33E91A2A326E}"/>
    <cellStyle name="Currency 4 5 2" xfId="4700" xr:uid="{B776BE18-4471-4684-9021-3DAE414BADFC}"/>
    <cellStyle name="Currency 4 5 2 2" xfId="5921" xr:uid="{B6AEF13F-96E5-4E39-9033-8E90710DE860}"/>
    <cellStyle name="Currency 4 5 3" xfId="4889" xr:uid="{80877CF0-CDC7-43BD-9CB0-E01C9B69481F}"/>
    <cellStyle name="Currency 4 5 3 2" xfId="5484" xr:uid="{1B1CA415-7CF4-40A8-99C3-C6468DFEF364}"/>
    <cellStyle name="Currency 4 5 3 3" xfId="4929" xr:uid="{AF645305-FBD4-4181-8183-00940612D739}"/>
    <cellStyle name="Currency 4 5 3 4" xfId="5755" xr:uid="{A2A26380-8C22-4833-9F6D-3B98A6CDD326}"/>
    <cellStyle name="Currency 4 5 4" xfId="4866" xr:uid="{49E37361-D9A9-4A1B-AAB0-57D00A4CE968}"/>
    <cellStyle name="Currency 4 6" xfId="4428" xr:uid="{0BF9D845-4B74-4EBA-A577-C76A401A8D72}"/>
    <cellStyle name="Currency 4 6 2" xfId="5812" xr:uid="{F1A5886C-788A-4112-8BEB-30C67FEF8123}"/>
    <cellStyle name="Currency 4 7" xfId="5643" xr:uid="{325906B1-CC55-4E1F-ADEC-D27A32728EF9}"/>
    <cellStyle name="Currency 4 8" xfId="5963" xr:uid="{76CAFED7-AE89-461C-A903-A71B74F38A85}"/>
    <cellStyle name="Currency 5" xfId="31" xr:uid="{85F45828-ED21-4226-92CD-DAB5F6117257}"/>
    <cellStyle name="Currency 5 10" xfId="6261" xr:uid="{9813F9DA-89D7-4DFA-821B-7443C2B8D120}"/>
    <cellStyle name="Currency 5 11" xfId="7088" xr:uid="{4C50C712-43BB-4977-B15B-E0D5B4FC2644}"/>
    <cellStyle name="Currency 5 2" xfId="32" xr:uid="{70A4963E-9A07-48D9-954D-5D7452B810E3}"/>
    <cellStyle name="Currency 5 2 2" xfId="3690" xr:uid="{12B6ECC5-9F99-471F-8B93-DB4257F53A3B}"/>
    <cellStyle name="Currency 5 2 2 2" xfId="4513" xr:uid="{7785D4AB-38B5-4125-933B-E5DD8B399E76}"/>
    <cellStyle name="Currency 5 2 2 2 2" xfId="5870" xr:uid="{8C8C055F-EA16-44D9-A261-D05E560F51C9}"/>
    <cellStyle name="Currency 5 2 2 3" xfId="5699" xr:uid="{88E49488-395D-44A7-A8CE-2330209D3E9B}"/>
    <cellStyle name="Currency 5 2 3" xfId="4431" xr:uid="{50BCCCE0-CEC8-4F7A-AAC1-A2A761667CB9}"/>
    <cellStyle name="Currency 5 2 3 2" xfId="5603" xr:uid="{6FF6E74C-971C-4048-B5BA-12959227E6BB}"/>
    <cellStyle name="Currency 5 2 3 2 2" xfId="5924" xr:uid="{35AAF818-79FF-4E9F-A4A0-68071B02F636}"/>
    <cellStyle name="Currency 5 2 3 3" xfId="5758" xr:uid="{3EEF693F-65CE-4B55-BB5A-0310493C2B89}"/>
    <cellStyle name="Currency 5 2 4" xfId="5561" xr:uid="{CB7C511F-9F10-416E-A5E7-C1C1D83C1CDF}"/>
    <cellStyle name="Currency 5 2 4 2" xfId="5815" xr:uid="{5054F6C7-6D22-4C91-8E6B-A97FC08A770C}"/>
    <cellStyle name="Currency 5 2 5" xfId="5646" xr:uid="{802749CF-96BA-455C-A1F3-41AC6C4AC3AB}"/>
    <cellStyle name="Currency 5 3" xfId="4300" xr:uid="{33C2DC80-9336-4DA7-99D5-E07A851F0F4C}"/>
    <cellStyle name="Currency 5 3 2" xfId="4701" xr:uid="{F4EF988C-7C4C-41D4-A654-E3E56550AC03}"/>
    <cellStyle name="Currency 5 3 2 2" xfId="5474" xr:uid="{2889F92F-4131-4933-9222-22B04EEAB25B}"/>
    <cellStyle name="Currency 5 3 2 2 2" xfId="6032" xr:uid="{C89C4111-2648-4E3A-AC43-3EC35FDF292A}"/>
    <cellStyle name="Currency 5 3 2 2 2 2" xfId="6357" xr:uid="{A1AB2672-3BB5-470E-93B4-7EBA20F9D6B6}"/>
    <cellStyle name="Currency 5 3 2 2 2 3" xfId="7252" xr:uid="{C703B463-086F-40C9-B691-30530AA25127}"/>
    <cellStyle name="Currency 5 3 2 2 3" xfId="6089" xr:uid="{3073300C-DF2B-4ADA-8EE3-B8CE8F6F9F20}"/>
    <cellStyle name="Currency 5 3 2 2 4" xfId="6182" xr:uid="{B8ADC718-1C4A-4D44-B10E-1A3F6B887E33}"/>
    <cellStyle name="Currency 5 3 2 3" xfId="4931" xr:uid="{74D0DDCF-4A8B-4BCE-9E80-592885BC3B98}"/>
    <cellStyle name="Currency 5 3 2 3 2" xfId="6313" xr:uid="{5C3369F7-3B0B-4262-98E3-7C5008A0788E}"/>
    <cellStyle name="Currency 5 3 2 3 3" xfId="5987" xr:uid="{929CDD39-9ECA-47F9-93EB-6AF27705B392}"/>
    <cellStyle name="Currency 5 3 2 4" xfId="6093" xr:uid="{8CA924EE-E402-4505-8EF1-247416377442}"/>
    <cellStyle name="Currency 5 3 2 5" xfId="6132" xr:uid="{53E62AD8-01FC-4880-B577-47EF3DCF6675}"/>
    <cellStyle name="Currency 5 3 2 6" xfId="6066" xr:uid="{0BC47A7E-9039-42C2-B5D6-C69F7DD1BF3F}"/>
    <cellStyle name="Currency 5 3 3" xfId="5984" xr:uid="{9F7B9A6B-83DA-49FC-8C6B-BFE2CB0F2F0F}"/>
    <cellStyle name="Currency 5 3 3 2" xfId="6153" xr:uid="{CD9DA01D-9372-4B37-A1DF-ECC05BFDFE6B}"/>
    <cellStyle name="Currency 5 3 3 2 2" xfId="7030" xr:uid="{E73A5A59-BB30-43F9-92F0-9A55F062FE31}"/>
    <cellStyle name="Currency 5 3 3 2 3" xfId="7235" xr:uid="{FB9BED08-060F-44AC-B005-67D19E7ACDF3}"/>
    <cellStyle name="Currency 5 3 3 3" xfId="6124" xr:uid="{18B16736-8CA7-4E2A-9570-28DFC868A6C7}"/>
    <cellStyle name="Currency 5 3 3 4" xfId="7120" xr:uid="{9B8CF627-157D-4E78-BFA1-CDCAD17652A5}"/>
    <cellStyle name="Currency 5 3 4" xfId="6282" xr:uid="{0AA48838-F8E3-4DD6-854D-8FAA1FA120CA}"/>
    <cellStyle name="Currency 5 3 4 2" xfId="6159" xr:uid="{B1B0D70D-454C-4CDD-ABF6-65A4ADAC81B8}"/>
    <cellStyle name="Currency 5 3 4 2 2" xfId="7027" xr:uid="{0668388F-C2C6-49C9-B639-7042AE692979}"/>
    <cellStyle name="Currency 5 3 4 2 3" xfId="7220" xr:uid="{ADF674A0-BED0-49BC-930A-1AD32805EA52}"/>
    <cellStyle name="Currency 5 3 4 3" xfId="6210" xr:uid="{CA27C459-9C2E-45FD-9149-D3A8EC77F233}"/>
    <cellStyle name="Currency 5 3 4 4" xfId="7147" xr:uid="{DBA7059C-2643-4AFC-9B38-6398DC66159F}"/>
    <cellStyle name="Currency 5 3 5" xfId="5982" xr:uid="{5F7B1148-984F-4217-B1EB-217DFAFB38E3}"/>
    <cellStyle name="Currency 5 3 5 2" xfId="6111" xr:uid="{53DE8D43-D8FE-4B54-B588-6C40E26E01A3}"/>
    <cellStyle name="Currency 5 3 5 3" xfId="7202" xr:uid="{83FC851F-C89A-4EAD-990C-0B596E3FB9D6}"/>
    <cellStyle name="Currency 5 3 6" xfId="6222" xr:uid="{D806D7AE-896E-4041-AEB3-0C76AA8E53B6}"/>
    <cellStyle name="Currency 5 3 6 2" xfId="6351" xr:uid="{DF9F5EAD-9DB3-44BC-B879-FF8E9F385937}"/>
    <cellStyle name="Currency 5 3 6 3" xfId="7166" xr:uid="{E7B31113-CA3D-4AE7-8ECA-03BE7FD88164}"/>
    <cellStyle name="Currency 5 3 7" xfId="6370" xr:uid="{A2FF67F9-4B10-411E-9EE0-D18C49CAF017}"/>
    <cellStyle name="Currency 5 3 8" xfId="6138" xr:uid="{7EF56B2D-BCDF-4708-9B4B-7445AD56D2F8}"/>
    <cellStyle name="Currency 5 3 9" xfId="7094" xr:uid="{3DCF5731-18DB-46BA-9A1E-8ED8E724755C}"/>
    <cellStyle name="Currency 5 4" xfId="4930" xr:uid="{0D365C4F-0386-427A-8CAB-42D424848BE7}"/>
    <cellStyle name="Currency 5 4 2" xfId="6061" xr:uid="{5D964C9F-8748-4AB0-A2B1-170CF2D34964}"/>
    <cellStyle name="Currency 5 4 2 2" xfId="7075" xr:uid="{46B00177-EF6F-45CB-BA0E-5F44B42C5196}"/>
    <cellStyle name="Currency 5 4 2 2 2" xfId="7031" xr:uid="{061D1124-5111-4B77-9513-3B5D40DDADC9}"/>
    <cellStyle name="Currency 5 4 2 2 3" xfId="7245" xr:uid="{BC6E41E4-C767-4B32-810D-CC3F0D4E53A7}"/>
    <cellStyle name="Currency 5 4 2 3" xfId="6341" xr:uid="{FAAA6436-E136-4DAA-8801-91FAF2B06E09}"/>
    <cellStyle name="Currency 5 4 2 4" xfId="7127" xr:uid="{DB417071-100E-45DB-A7B3-FCA1E992C298}"/>
    <cellStyle name="Currency 5 4 3" xfId="6369" xr:uid="{E33DEC3F-9C65-4900-920F-2FFA762AE378}"/>
    <cellStyle name="Currency 5 4 3 2" xfId="7032" xr:uid="{9B4C41CF-5CAE-4DDC-9F94-A35EE3D5AF85}"/>
    <cellStyle name="Currency 5 4 3 3" xfId="7176" xr:uid="{1A07CE18-D09E-46BB-B4C4-BC946D06D1B1}"/>
    <cellStyle name="Currency 5 4 4" xfId="6305" xr:uid="{D565A885-6C24-4DD7-9E0D-810D6EB06276}"/>
    <cellStyle name="Currency 5 4 5" xfId="6371" xr:uid="{1093E42E-0C36-4CE1-BC91-0F15229600D7}"/>
    <cellStyle name="Currency 5 4 6" xfId="6192" xr:uid="{DAE67DBE-9644-4A53-9706-8C11911E2817}"/>
    <cellStyle name="Currency 5 5" xfId="6064" xr:uid="{3508802B-4583-4046-BC71-525B50A6B4D9}"/>
    <cellStyle name="Currency 5 5 2" xfId="6008" xr:uid="{A90C047B-CEEF-4423-8226-A7FA46106A3C}"/>
    <cellStyle name="Currency 5 5 2 2" xfId="7068" xr:uid="{871DB5E5-F75F-48E0-9CCA-B7C89F7C0BA8}"/>
    <cellStyle name="Currency 5 5 2 3" xfId="7227" xr:uid="{6FC0ABF1-CED8-4D9D-AF0D-58CF49BC5E7F}"/>
    <cellStyle name="Currency 5 5 3" xfId="6360" xr:uid="{D6E0F3F7-230B-4620-AE69-B0C3DA2C9579}"/>
    <cellStyle name="Currency 5 5 4" xfId="7113" xr:uid="{6B5EB83B-8C74-4608-B37B-15DB5F542DDB}"/>
    <cellStyle name="Currency 5 6" xfId="6365" xr:uid="{82B62634-5944-4123-AB8D-2FC93A23C798}"/>
    <cellStyle name="Currency 5 6 2" xfId="6162" xr:uid="{8F36DE47-D9DF-45B3-9362-F2F9A673A81F}"/>
    <cellStyle name="Currency 5 6 2 2" xfId="6216" xr:uid="{DE4C1B79-F08A-4DA2-B60E-61CF6227109B}"/>
    <cellStyle name="Currency 5 6 2 3" xfId="7211" xr:uid="{04F82498-A7A4-4A6E-865D-063A0D0C5EB6}"/>
    <cellStyle name="Currency 5 6 3" xfId="6310" xr:uid="{5E9FA508-CB9C-4CC9-B04F-09BA4A45615E}"/>
    <cellStyle name="Currency 5 6 4" xfId="7139" xr:uid="{F915EA1D-C41C-4E15-8E1B-712B97CB092A}"/>
    <cellStyle name="Currency 5 7" xfId="6011" xr:uid="{4A01B486-F418-44B0-A6A2-2DBEB5B1BA3D}"/>
    <cellStyle name="Currency 5 7 2" xfId="7051" xr:uid="{6F4F20EA-0DE2-4231-86D0-B052C4E02AD9}"/>
    <cellStyle name="Currency 5 7 3" xfId="7192" xr:uid="{A1A0F4E7-E58B-456E-9BE9-54BEA2343E8A}"/>
    <cellStyle name="Currency 5 8" xfId="6332" xr:uid="{BCF68B56-C9EC-4F78-AB02-CDC2BA023A40}"/>
    <cellStyle name="Currency 5 8 2" xfId="6117" xr:uid="{65499EC1-89CD-47C8-87D1-C9C731733A5B}"/>
    <cellStyle name="Currency 5 8 3" xfId="7156" xr:uid="{4A436DAC-CA46-4B78-91D1-D72E65A96EC9}"/>
    <cellStyle name="Currency 5 9" xfId="6098" xr:uid="{31AB54ED-4024-419E-B32E-679D09FFFE57}"/>
    <cellStyle name="Currency 6" xfId="33" xr:uid="{4EF54BED-2213-4CDA-A2FD-9265DB655AA6}"/>
    <cellStyle name="Currency 6 2" xfId="3691" xr:uid="{7F9ED909-86E3-4B52-A07D-C7DF9ED78295}"/>
    <cellStyle name="Currency 6 2 2" xfId="4514" xr:uid="{1FBD28F9-14FF-41D8-9FA0-F4E693A5D83B}"/>
    <cellStyle name="Currency 6 2 2 2" xfId="5871" xr:uid="{EC47532F-0706-4518-A43A-3C82A2692A8D}"/>
    <cellStyle name="Currency 6 2 3" xfId="5700" xr:uid="{DA956E3F-CF0E-44AB-8AF0-E332223F0E3B}"/>
    <cellStyle name="Currency 6 3" xfId="4301" xr:uid="{CFDE880A-7664-4755-BDF2-6F931AB8A3BC}"/>
    <cellStyle name="Currency 6 3 2" xfId="4702" xr:uid="{7D6A6D88-B2A6-4E5F-B643-0BF76BD85B0D}"/>
    <cellStyle name="Currency 6 3 2 2" xfId="5925" xr:uid="{1BC21BD7-701F-49BA-BF79-6EE7558FFBE3}"/>
    <cellStyle name="Currency 6 3 3" xfId="4890" xr:uid="{9C2C5DF9-59FB-485C-A815-3F46DB43BE23}"/>
    <cellStyle name="Currency 6 3 3 2" xfId="5485" xr:uid="{15FB7D19-6000-42B2-9E1E-AF703933C37D}"/>
    <cellStyle name="Currency 6 3 3 3" xfId="4932" xr:uid="{198E4F65-DF10-4FD9-B765-FBA57BDDFB95}"/>
    <cellStyle name="Currency 6 3 3 4" xfId="5759" xr:uid="{8D4A5529-662B-4C80-9E82-2925B482E9C4}"/>
    <cellStyle name="Currency 6 3 4" xfId="4867" xr:uid="{CEE20D6C-AEAE-40FD-8E04-46F8721909A1}"/>
    <cellStyle name="Currency 6 4" xfId="4432" xr:uid="{F18A13C1-6E25-48F5-B864-CC279BAE3848}"/>
    <cellStyle name="Currency 6 4 2" xfId="5816" xr:uid="{DF1C9290-0C50-4588-8F8F-0FEAFAAFF5D5}"/>
    <cellStyle name="Currency 6 5" xfId="5647" xr:uid="{1A1BAE3E-A467-4869-AA56-80D51959FF46}"/>
    <cellStyle name="Currency 6 6" xfId="5964" xr:uid="{B6161320-FBEE-4B1F-9547-CB27703EFA0F}"/>
    <cellStyle name="Currency 7" xfId="34" xr:uid="{EAD13AEA-E175-479B-BFA7-8C770695D1C6}"/>
    <cellStyle name="Currency 7 2" xfId="35" xr:uid="{419B52A8-D186-4BE1-BA44-824C02410371}"/>
    <cellStyle name="Currency 7 2 2" xfId="3692" xr:uid="{17E6FC9B-EFBA-432A-AD19-38E3909B94E5}"/>
    <cellStyle name="Currency 7 2 2 2" xfId="4515" xr:uid="{D911477F-9D0A-476B-A1D3-254DADB2B459}"/>
    <cellStyle name="Currency 7 2 2 2 2" xfId="5872" xr:uid="{E9A56E55-A405-4636-A571-6F4B2DFEC8DF}"/>
    <cellStyle name="Currency 7 2 2 3" xfId="5701" xr:uid="{6EF749CA-1A21-4975-9E12-9F74CDDE031A}"/>
    <cellStyle name="Currency 7 2 3" xfId="4434" xr:uid="{93530766-363A-4FA0-9C54-6E0610829775}"/>
    <cellStyle name="Currency 7 2 3 2" xfId="5605" xr:uid="{1F574F71-A806-45FE-BEEA-A17B1CADB9A5}"/>
    <cellStyle name="Currency 7 2 3 2 2" xfId="5927" xr:uid="{0BAC7ECD-E267-457F-A974-2FC19FE57CDE}"/>
    <cellStyle name="Currency 7 2 3 3" xfId="5761" xr:uid="{FFD227BE-AE0A-443A-BDFA-EC253375C65A}"/>
    <cellStyle name="Currency 7 2 4" xfId="5562" xr:uid="{892CF0EE-4736-439A-997F-3BA28B937F5B}"/>
    <cellStyle name="Currency 7 2 4 2" xfId="5818" xr:uid="{3F46A7A9-F54B-440E-89F7-944D76EF0870}"/>
    <cellStyle name="Currency 7 2 5" xfId="5649" xr:uid="{8609F767-D3D6-45DF-8B44-062EB29AD3BF}"/>
    <cellStyle name="Currency 7 3" xfId="3693" xr:uid="{5C6CA147-4851-48AF-B047-153394D40C16}"/>
    <cellStyle name="Currency 7 3 2" xfId="4516" xr:uid="{17570B7E-ABAA-4646-A977-626AA7D32010}"/>
    <cellStyle name="Currency 7 3 2 2" xfId="5873" xr:uid="{DA62B963-69FB-48C9-833B-9A5A04B260FA}"/>
    <cellStyle name="Currency 7 3 3" xfId="5702" xr:uid="{22B12AB0-12BB-4595-B970-6C277F59F31F}"/>
    <cellStyle name="Currency 7 4" xfId="4433" xr:uid="{6E5834A9-48CE-4298-B7A5-0F10117F8749}"/>
    <cellStyle name="Currency 7 4 2" xfId="5604" xr:uid="{0A548559-4806-4FBE-9F07-CB21F7A5BDDA}"/>
    <cellStyle name="Currency 7 4 2 2" xfId="5926" xr:uid="{717C53C7-BE33-48E3-8F7A-EEBFDDFF26FE}"/>
    <cellStyle name="Currency 7 4 3" xfId="5760" xr:uid="{FDB12943-DB79-4A27-911B-BF2D33738D6E}"/>
    <cellStyle name="Currency 7 5" xfId="4764" xr:uid="{DC699DB7-0E6D-41DB-8D49-1C44EB349623}"/>
    <cellStyle name="Currency 7 5 2" xfId="5817" xr:uid="{E57A5A9C-E790-4909-865D-54BF32DA76B4}"/>
    <cellStyle name="Currency 7 6" xfId="5648" xr:uid="{1695FAB3-70D3-4B91-91F6-752D6E0E52F1}"/>
    <cellStyle name="Currency 8" xfId="36" xr:uid="{7825CE31-D33C-47F7-A641-6BABED39B53A}"/>
    <cellStyle name="Currency 8 2" xfId="37" xr:uid="{5604EBBE-C093-4B49-8A3B-41FE3777FA1C}"/>
    <cellStyle name="Currency 8 2 2" xfId="3694" xr:uid="{F6CFD657-7E32-40BB-A08A-84EE649BB9AD}"/>
    <cellStyle name="Currency 8 2 2 2" xfId="4517" xr:uid="{7F202CEC-488C-497F-B255-1B340C4D8E45}"/>
    <cellStyle name="Currency 8 2 2 2 2" xfId="5874" xr:uid="{CDEBFC40-456C-4495-B9D4-4877DAD5629D}"/>
    <cellStyle name="Currency 8 2 2 3" xfId="5703" xr:uid="{324FCCEA-7CE8-427E-B224-C46A079A0ED0}"/>
    <cellStyle name="Currency 8 2 3" xfId="4436" xr:uid="{498D617E-3127-4BBB-87E2-B2CC554B126C}"/>
    <cellStyle name="Currency 8 2 3 2" xfId="5607" xr:uid="{3BB91E80-0401-4BDA-B46E-7288B43E0BFD}"/>
    <cellStyle name="Currency 8 2 3 2 2" xfId="5929" xr:uid="{B6688E02-136B-4ACD-BCE0-6BC96713AFAD}"/>
    <cellStyle name="Currency 8 2 3 3" xfId="5763" xr:uid="{3F2A9AD8-92BF-4B54-9C72-BA4C22D13A02}"/>
    <cellStyle name="Currency 8 2 4" xfId="5563" xr:uid="{9B229E72-3DA4-4593-A119-8161DB948210}"/>
    <cellStyle name="Currency 8 2 4 2" xfId="5820" xr:uid="{B4BC2518-8B6A-4C24-AE19-B0BB40129FBB}"/>
    <cellStyle name="Currency 8 2 5" xfId="5651" xr:uid="{6E97641F-2EA7-4AA1-9836-190982F0DF96}"/>
    <cellStyle name="Currency 8 3" xfId="38" xr:uid="{4AB57A96-5EB7-4E8F-AE9B-82C443905278}"/>
    <cellStyle name="Currency 8 3 2" xfId="3695" xr:uid="{B455457E-4D48-43A3-B06B-A53684C1B1C0}"/>
    <cellStyle name="Currency 8 3 2 2" xfId="4518" xr:uid="{20CD300D-19FE-4BFB-9114-F7B3462DA086}"/>
    <cellStyle name="Currency 8 3 2 2 2" xfId="5875" xr:uid="{328E2733-2E47-4032-957C-5198D3CA8FB9}"/>
    <cellStyle name="Currency 8 3 2 3" xfId="5704" xr:uid="{3545619C-748D-41DF-B7EC-75090E0FC23E}"/>
    <cellStyle name="Currency 8 3 3" xfId="4437" xr:uid="{E756A9FE-AD54-46C9-B2BC-9DD62807C0AF}"/>
    <cellStyle name="Currency 8 3 3 2" xfId="5608" xr:uid="{5E567759-A9D2-4F4D-904F-372551520637}"/>
    <cellStyle name="Currency 8 3 3 2 2" xfId="5930" xr:uid="{30FE4F66-DF12-4A55-8B48-E8E4DF606569}"/>
    <cellStyle name="Currency 8 3 3 3" xfId="5764" xr:uid="{EDB071E4-DE28-48AF-BCDC-D38413AF1AD2}"/>
    <cellStyle name="Currency 8 3 4" xfId="5564" xr:uid="{46304CE3-8FEE-407D-AC4E-230CE2B56F42}"/>
    <cellStyle name="Currency 8 3 4 2" xfId="5821" xr:uid="{6C411679-488C-4F56-B6E0-E65E86181E5E}"/>
    <cellStyle name="Currency 8 3 5" xfId="5652" xr:uid="{7B4A6E22-704C-4775-A22B-1286BA96055F}"/>
    <cellStyle name="Currency 8 4" xfId="39" xr:uid="{28B02DDB-F8E7-435C-A0C7-4ECBE1065198}"/>
    <cellStyle name="Currency 8 4 2" xfId="3696" xr:uid="{70E9ABED-45E8-4D4C-AC73-52FACA91599A}"/>
    <cellStyle name="Currency 8 4 2 2" xfId="4519" xr:uid="{7C7AA9EC-AC55-46CE-BB7D-55ABF5DE3CFD}"/>
    <cellStyle name="Currency 8 4 2 2 2" xfId="5876" xr:uid="{BC88EE56-7F34-4EAA-9D5B-AC5B3EB5DA04}"/>
    <cellStyle name="Currency 8 4 2 3" xfId="5705" xr:uid="{D38C912C-840F-4FCF-96C8-16B66FDC3929}"/>
    <cellStyle name="Currency 8 4 3" xfId="4438" xr:uid="{3FFCD946-3C15-475A-AF01-C78987A7435D}"/>
    <cellStyle name="Currency 8 4 3 2" xfId="5609" xr:uid="{74114DF3-419C-4C0C-ABE4-85FA8F39CF4B}"/>
    <cellStyle name="Currency 8 4 3 2 2" xfId="5931" xr:uid="{16ECECA2-81BC-4208-83A9-D9667CEFD019}"/>
    <cellStyle name="Currency 8 4 3 3" xfId="5765" xr:uid="{9F70D19F-35E0-4C31-9085-88F617A99188}"/>
    <cellStyle name="Currency 8 4 4" xfId="5565" xr:uid="{8A0683E1-8EC5-4628-9BFF-EAEC51B5A66B}"/>
    <cellStyle name="Currency 8 4 4 2" xfId="5822" xr:uid="{84C511B5-8CE2-4FA9-BF04-9F0C665C080C}"/>
    <cellStyle name="Currency 8 4 5" xfId="5653" xr:uid="{63282CEE-2092-4552-AF49-49E63B4978C7}"/>
    <cellStyle name="Currency 8 5" xfId="3697" xr:uid="{67513031-67D6-4A7D-8AB3-C974C5D1AEFB}"/>
    <cellStyle name="Currency 8 5 2" xfId="4520" xr:uid="{0A0353A0-D40C-4DC9-8B39-BCFD80002FE2}"/>
    <cellStyle name="Currency 8 5 2 2" xfId="5877" xr:uid="{512276F0-93F1-4F89-9BA8-7C47E6250E85}"/>
    <cellStyle name="Currency 8 5 3" xfId="5706" xr:uid="{779D95F1-0DF6-491B-ABFF-8E3DBA71719D}"/>
    <cellStyle name="Currency 8 6" xfId="4435" xr:uid="{557B6E86-E4E6-4E42-B9B5-CDA1110A6971}"/>
    <cellStyle name="Currency 8 6 2" xfId="5606" xr:uid="{0EA9E51B-ADFA-410B-B74D-6C3B73DD0BFB}"/>
    <cellStyle name="Currency 8 6 2 2" xfId="5928" xr:uid="{12B32E0E-8B7C-4AB3-AEEA-3F3BF2937523}"/>
    <cellStyle name="Currency 8 6 3" xfId="5762" xr:uid="{EF2CBB71-9630-4BDD-9B66-4D8D9EE6CF71}"/>
    <cellStyle name="Currency 8 7" xfId="4765" xr:uid="{A763FD3E-BA33-46B6-A8E4-FC287AE5803D}"/>
    <cellStyle name="Currency 8 7 2" xfId="5819" xr:uid="{70881965-986C-4161-B664-22115DCDAD2A}"/>
    <cellStyle name="Currency 8 8" xfId="5650" xr:uid="{27126088-5C1E-4D40-8868-AB751F884B57}"/>
    <cellStyle name="Currency 9" xfId="40" xr:uid="{DE3D2F4C-3DE4-4D50-8826-3EB86DB574D3}"/>
    <cellStyle name="Currency 9 2" xfId="41" xr:uid="{C8981D72-3CA1-4B8A-B8CD-4CCCFDAF895E}"/>
    <cellStyle name="Currency 9 2 2" xfId="3698" xr:uid="{EFA647B8-4953-4D9D-851E-79F8F3A913D6}"/>
    <cellStyle name="Currency 9 2 2 2" xfId="4521" xr:uid="{DE3FD859-AA4B-4EA5-9AC4-D6221DD1972C}"/>
    <cellStyle name="Currency 9 2 2 2 2" xfId="5878" xr:uid="{9273A647-6BCA-4FC1-9930-A7C6FE069171}"/>
    <cellStyle name="Currency 9 2 2 3" xfId="5707" xr:uid="{3F7F4613-987A-4C92-A5BB-D37159AD8836}"/>
    <cellStyle name="Currency 9 2 3" xfId="4440" xr:uid="{90BC5AB2-A9A5-4EEB-9415-CD02DF7AB41C}"/>
    <cellStyle name="Currency 9 2 3 2" xfId="5610" xr:uid="{3F20CD0E-2A84-40FF-BD3B-88ACAD4E20B4}"/>
    <cellStyle name="Currency 9 2 3 2 2" xfId="5933" xr:uid="{DF659E39-B02E-46BF-8E8A-7EF69B98A6B2}"/>
    <cellStyle name="Currency 9 2 3 3" xfId="5767" xr:uid="{4E081390-A545-4DEA-A945-3C127E4C61FD}"/>
    <cellStyle name="Currency 9 2 4" xfId="5566" xr:uid="{BEE42A76-844C-427E-9E06-EBC70CFF2812}"/>
    <cellStyle name="Currency 9 2 4 2" xfId="5824" xr:uid="{B3E156B7-D85B-4ABC-BF71-25936D0361D9}"/>
    <cellStyle name="Currency 9 2 5" xfId="5655" xr:uid="{88B534EE-5E32-47B5-BCB6-9ABF00076042}"/>
    <cellStyle name="Currency 9 3" xfId="42" xr:uid="{F43B5905-FFCC-40C7-85F6-08E662986F3C}"/>
    <cellStyle name="Currency 9 3 2" xfId="3699" xr:uid="{7F3BAFA7-660E-47DB-94A6-7BBEB814533C}"/>
    <cellStyle name="Currency 9 3 2 2" xfId="4522" xr:uid="{A32420FE-5C0F-49CC-8846-733BDEA04227}"/>
    <cellStyle name="Currency 9 3 2 2 2" xfId="5879" xr:uid="{10A9C76F-96D9-4CD8-A866-1A511A64176D}"/>
    <cellStyle name="Currency 9 3 2 3" xfId="5708" xr:uid="{D30BCCE1-A1B5-4744-A639-89C83F0DCA80}"/>
    <cellStyle name="Currency 9 3 3" xfId="4441" xr:uid="{0C56407B-2D40-42A3-A8A6-5177167C0F98}"/>
    <cellStyle name="Currency 9 3 3 2" xfId="5611" xr:uid="{DF12E941-FC16-4534-A43B-6D9446673A4A}"/>
    <cellStyle name="Currency 9 3 3 2 2" xfId="5934" xr:uid="{67DF0D79-608B-4480-B914-72BD39BC5D81}"/>
    <cellStyle name="Currency 9 3 3 3" xfId="5768" xr:uid="{96264288-DB07-45AB-8124-E4F3AEB62F3D}"/>
    <cellStyle name="Currency 9 3 4" xfId="5567" xr:uid="{CB9D4F47-DA44-4CAA-8696-7EB05A6F1C3C}"/>
    <cellStyle name="Currency 9 3 4 2" xfId="5825" xr:uid="{9BC85CB6-D325-408D-BB25-805BA334D6F7}"/>
    <cellStyle name="Currency 9 3 5" xfId="5656" xr:uid="{09FB8D98-D060-4669-B917-F82D28F70871}"/>
    <cellStyle name="Currency 9 4" xfId="3700" xr:uid="{6EF57AE0-27B5-408E-83F5-DC59EA802225}"/>
    <cellStyle name="Currency 9 4 2" xfId="4523" xr:uid="{9CDD7748-E207-4DFF-9E60-5147F88B8841}"/>
    <cellStyle name="Currency 9 4 2 2" xfId="5880" xr:uid="{3070FB2E-8BF7-44B3-A937-7D01F29017D7}"/>
    <cellStyle name="Currency 9 4 3" xfId="5709" xr:uid="{691822CC-14D8-4C8C-A388-7BACA86E66BF}"/>
    <cellStyle name="Currency 9 5" xfId="4302" xr:uid="{93F760F6-F51A-4353-B6AC-E3D6A71D2C1A}"/>
    <cellStyle name="Currency 9 5 2" xfId="4703" xr:uid="{C33ABC2D-71E5-40EC-8E5D-CDD4426861EF}"/>
    <cellStyle name="Currency 9 5 2 2" xfId="5932" xr:uid="{B5A07788-7ACC-4D16-AFF6-4F762E3F56B0}"/>
    <cellStyle name="Currency 9 5 3" xfId="4891" xr:uid="{299C7D77-C490-49B6-A0BD-A7B0E8E9817E}"/>
    <cellStyle name="Currency 9 5 3 2" xfId="5766" xr:uid="{2E38A309-D8A9-46FD-BEC7-0079FCC01E7F}"/>
    <cellStyle name="Currency 9 5 4" xfId="4868" xr:uid="{93B99BA7-368B-46DD-B5D8-80A1748154C7}"/>
    <cellStyle name="Currency 9 6" xfId="4439" xr:uid="{D440B8F0-389C-4550-B231-817DADBF4615}"/>
    <cellStyle name="Currency 9 6 2" xfId="5823" xr:uid="{86B0D8AA-FD23-44AB-9BB1-3773625B2BD3}"/>
    <cellStyle name="Currency 9 7" xfId="5654" xr:uid="{A3E91A96-B859-4D89-B32A-114B558BD6E1}"/>
    <cellStyle name="Currency 9 8" xfId="5965" xr:uid="{E641CDB2-1E13-44CC-8290-B0B32956ADDA}"/>
    <cellStyle name="Hyperlink 2" xfId="6" xr:uid="{6CFFD761-E1C4-4FFC-9C82-FDD569F38491}"/>
    <cellStyle name="Hyperlink 2 2" xfId="5526" xr:uid="{A4E45F91-684F-427F-9733-EDBAE3C2F2A7}"/>
    <cellStyle name="Hyperlink 3" xfId="84" xr:uid="{AA612149-804D-4F64-811B-E8F6662B7BD4}"/>
    <cellStyle name="Hyperlink 3 2" xfId="4390" xr:uid="{B3EA40D1-C1C1-4EC0-9DBB-7CC8886F075B}"/>
    <cellStyle name="Hyperlink 3 3" xfId="4303" xr:uid="{28380BDC-38B2-4416-8445-A207996ED794}"/>
    <cellStyle name="Hyperlink 4" xfId="4304" xr:uid="{E7158C49-9E35-4EDF-ADB0-D0AF4D6CECA6}"/>
    <cellStyle name="Hyperlink 4 2" xfId="5521" xr:uid="{B85C6737-E25F-4485-8F4E-54103B0CF1F4}"/>
    <cellStyle name="Hyperlink 5" xfId="6989" xr:uid="{D5A93CD0-505B-45DA-B483-0BBB79481C7C}"/>
    <cellStyle name="Normal" xfId="0" builtinId="0"/>
    <cellStyle name="Normal 10" xfId="43" xr:uid="{8B3E8BEA-1907-4EEB-94BD-CD276C83DEDA}"/>
    <cellStyle name="Normal 10 10" xfId="97" xr:uid="{0147C154-812A-4399-8BA6-94258757DD39}"/>
    <cellStyle name="Normal 10 10 2" xfId="98" xr:uid="{56532311-6B73-48E6-BE57-1B36544845A0}"/>
    <cellStyle name="Normal 10 10 2 2" xfId="4306" xr:uid="{85F57044-3A2F-4D93-B4DC-759B5E5B7DF3}"/>
    <cellStyle name="Normal 10 10 2 2 2" xfId="4581" xr:uid="{959FB482-5747-436C-B1FC-FDD131B6CFEE}"/>
    <cellStyle name="Normal 10 10 2 3" xfId="4843" xr:uid="{7266CBC3-C1B3-4514-B750-0131CA646167}"/>
    <cellStyle name="Normal 10 10 3" xfId="99" xr:uid="{3CF5D1F7-07FD-4C71-B7C4-5F5E656C5C67}"/>
    <cellStyle name="Normal 10 10 4" xfId="100" xr:uid="{8681C85C-F782-470A-B91E-30E5FD20D2B4}"/>
    <cellStyle name="Normal 10 11" xfId="101" xr:uid="{34F7770C-036B-4D1B-9677-38D33FEE4881}"/>
    <cellStyle name="Normal 10 11 2" xfId="102" xr:uid="{84FF5CA9-A3BB-4FF5-8129-2886B2253954}"/>
    <cellStyle name="Normal 10 11 3" xfId="103" xr:uid="{C237D020-6C9E-4F78-8998-3E4E320A1823}"/>
    <cellStyle name="Normal 10 11 4" xfId="104" xr:uid="{1300269E-32F5-42A7-A3CD-B8F978AC123A}"/>
    <cellStyle name="Normal 10 12" xfId="105" xr:uid="{79765700-7D47-4FAF-9335-5EF55691A413}"/>
    <cellStyle name="Normal 10 12 2" xfId="106" xr:uid="{47E0BDD2-EDCC-4885-92CC-4F3F37A7EF01}"/>
    <cellStyle name="Normal 10 13" xfId="107" xr:uid="{2BA6590A-F8FD-4ECB-BF8A-79228983658D}"/>
    <cellStyle name="Normal 10 14" xfId="108" xr:uid="{7F16C1AC-6BF8-4697-9770-E2E7D22B41DB}"/>
    <cellStyle name="Normal 10 15" xfId="109" xr:uid="{FDE72373-1CBA-413C-A5E9-DC1A377E0A2D}"/>
    <cellStyle name="Normal 10 2" xfId="85" xr:uid="{6D226E30-1A04-48C4-AE65-3EB85B132BBB}"/>
    <cellStyle name="Normal 10 2 10" xfId="110" xr:uid="{BF02C62A-CEB9-47A0-9AE6-ACF12EE35F2A}"/>
    <cellStyle name="Normal 10 2 11" xfId="111" xr:uid="{EFB82872-61ED-4F97-99B9-37826378C661}"/>
    <cellStyle name="Normal 10 2 2" xfId="112" xr:uid="{35120705-2695-44F3-960D-3F1312A7A103}"/>
    <cellStyle name="Normal 10 2 2 2" xfId="113" xr:uid="{15871614-A91A-4095-B138-1A11EB64F92C}"/>
    <cellStyle name="Normal 10 2 2 2 2" xfId="114" xr:uid="{6691C870-B214-49D4-A57E-EDC1A4B636D1}"/>
    <cellStyle name="Normal 10 2 2 2 2 2" xfId="115" xr:uid="{C3DA7E7D-0FFD-473A-BA71-B4FA3BA30BAD}"/>
    <cellStyle name="Normal 10 2 2 2 2 2 2" xfId="116" xr:uid="{4B40BDA6-0652-47E0-A6C6-C644BE62671F}"/>
    <cellStyle name="Normal 10 2 2 2 2 2 2 2" xfId="3742" xr:uid="{23B56097-32E6-4360-BB9D-D5E85362BA58}"/>
    <cellStyle name="Normal 10 2 2 2 2 2 2 2 2" xfId="3743" xr:uid="{4BAC4440-64AB-473E-A467-BFCE0ECD5C49}"/>
    <cellStyle name="Normal 10 2 2 2 2 2 2 3" xfId="3744" xr:uid="{7A2761BD-41E5-4BF3-A895-CC6CABB3D1B9}"/>
    <cellStyle name="Normal 10 2 2 2 2 2 2 3 2" xfId="6377" xr:uid="{0FE18182-AE05-4BDF-8765-AA5A38A38F80}"/>
    <cellStyle name="Normal 10 2 2 2 2 2 2 4" xfId="6378" xr:uid="{9B388391-34B7-4D3D-B438-6481F1D19EEA}"/>
    <cellStyle name="Normal 10 2 2 2 2 2 3" xfId="117" xr:uid="{E23EA064-7D63-44F3-8ECC-E73D6B048D7A}"/>
    <cellStyle name="Normal 10 2 2 2 2 2 3 2" xfId="3745" xr:uid="{8FEE1CE6-8BB6-438B-AC77-686A94C37CFD}"/>
    <cellStyle name="Normal 10 2 2 2 2 2 4" xfId="118" xr:uid="{60E2778D-3A20-42D4-861D-C5BF68938735}"/>
    <cellStyle name="Normal 10 2 2 2 2 2 4 2" xfId="6379" xr:uid="{9F9BF381-BA8A-495A-B7CE-7A0BA223C2CE}"/>
    <cellStyle name="Normal 10 2 2 2 2 2 5" xfId="6380" xr:uid="{02167B97-6D44-4EC7-8B18-FCFF52DCBCAC}"/>
    <cellStyle name="Normal 10 2 2 2 2 3" xfId="119" xr:uid="{801804CA-0F4E-4AF2-922B-AAE8A8A9CA96}"/>
    <cellStyle name="Normal 10 2 2 2 2 3 2" xfId="120" xr:uid="{7519C896-480E-442E-AD46-53E04A44A6AF}"/>
    <cellStyle name="Normal 10 2 2 2 2 3 2 2" xfId="3746" xr:uid="{3E87A532-24E5-4710-A304-75FA1A65ABD2}"/>
    <cellStyle name="Normal 10 2 2 2 2 3 3" xfId="121" xr:uid="{753F1E4F-2A6E-4736-8C34-0667B3722406}"/>
    <cellStyle name="Normal 10 2 2 2 2 3 3 2" xfId="6381" xr:uid="{A3086B48-37DD-4369-B0C0-2D4B64421ED8}"/>
    <cellStyle name="Normal 10 2 2 2 2 3 4" xfId="122" xr:uid="{43F13DB0-4732-4BA0-B657-74B83942B53C}"/>
    <cellStyle name="Normal 10 2 2 2 2 4" xfId="123" xr:uid="{37A9566C-CC1E-497F-9447-412BE2AF39BA}"/>
    <cellStyle name="Normal 10 2 2 2 2 4 2" xfId="3747" xr:uid="{FE4D2987-F156-49A9-8393-B83765DE4084}"/>
    <cellStyle name="Normal 10 2 2 2 2 5" xfId="124" xr:uid="{7AC06583-3C56-4E5E-BD6E-F73625190F53}"/>
    <cellStyle name="Normal 10 2 2 2 2 5 2" xfId="6382" xr:uid="{C0509C52-BC78-4137-942D-23C697E556C3}"/>
    <cellStyle name="Normal 10 2 2 2 2 6" xfId="125" xr:uid="{8A8B70B4-6FEB-4E63-987A-74B4D3874625}"/>
    <cellStyle name="Normal 10 2 2 2 3" xfId="126" xr:uid="{EF5D8F57-8810-4425-B2C0-1408ADF3A04B}"/>
    <cellStyle name="Normal 10 2 2 2 3 2" xfId="127" xr:uid="{765BB331-0D86-4800-867A-6A4ED0703C56}"/>
    <cellStyle name="Normal 10 2 2 2 3 2 2" xfId="128" xr:uid="{7816DFF1-834D-41D3-9A2C-9C9F713838BB}"/>
    <cellStyle name="Normal 10 2 2 2 3 2 2 2" xfId="3748" xr:uid="{2E5C194D-A851-424C-849E-7EBCF46CE859}"/>
    <cellStyle name="Normal 10 2 2 2 3 2 2 2 2" xfId="3749" xr:uid="{5FC77B33-AF11-4E62-BB9D-18E5ACE1CC03}"/>
    <cellStyle name="Normal 10 2 2 2 3 2 2 3" xfId="3750" xr:uid="{6DA911A8-0BA3-416B-B615-694B45075F37}"/>
    <cellStyle name="Normal 10 2 2 2 3 2 2 3 2" xfId="6383" xr:uid="{D6EB3E64-A88F-4257-A6A9-9290568C3551}"/>
    <cellStyle name="Normal 10 2 2 2 3 2 2 4" xfId="6384" xr:uid="{72AAA4B6-23D5-45B9-815B-8E0008F24DD1}"/>
    <cellStyle name="Normal 10 2 2 2 3 2 3" xfId="129" xr:uid="{CA93EA71-EA6D-4245-BAE7-DAD7E7DF8E7A}"/>
    <cellStyle name="Normal 10 2 2 2 3 2 3 2" xfId="3751" xr:uid="{5114FA40-F62A-4777-93E2-563AF7388DE0}"/>
    <cellStyle name="Normal 10 2 2 2 3 2 4" xfId="130" xr:uid="{D9171022-439A-4484-9721-34369A0FDD31}"/>
    <cellStyle name="Normal 10 2 2 2 3 2 4 2" xfId="6385" xr:uid="{22377272-B572-4FE9-A0A4-23AA304A750B}"/>
    <cellStyle name="Normal 10 2 2 2 3 2 5" xfId="6386" xr:uid="{DA684A24-5363-4C6D-938C-568A454D6364}"/>
    <cellStyle name="Normal 10 2 2 2 3 3" xfId="131" xr:uid="{B313DE48-BE88-40B9-8C70-A294260DE8C1}"/>
    <cellStyle name="Normal 10 2 2 2 3 3 2" xfId="3752" xr:uid="{226D3A32-96E1-4488-944A-D07DDB96E159}"/>
    <cellStyle name="Normal 10 2 2 2 3 3 2 2" xfId="3753" xr:uid="{17536D3F-A3AE-49C5-BEEE-E7F937ECE9E8}"/>
    <cellStyle name="Normal 10 2 2 2 3 3 3" xfId="3754" xr:uid="{0ED6CCA8-BB8D-4874-B2A1-B8EE181E4E05}"/>
    <cellStyle name="Normal 10 2 2 2 3 3 3 2" xfId="6387" xr:uid="{261057D9-7A88-41C2-89C4-09EF31367B02}"/>
    <cellStyle name="Normal 10 2 2 2 3 3 4" xfId="6388" xr:uid="{61D4836E-8737-4084-8F09-74E9D54E5CD9}"/>
    <cellStyle name="Normal 10 2 2 2 3 4" xfId="132" xr:uid="{4FB3FE70-8394-4465-BB4C-6A490B567D69}"/>
    <cellStyle name="Normal 10 2 2 2 3 4 2" xfId="3755" xr:uid="{9AEEC3BC-2724-4F06-9972-F6E3F4F8BD25}"/>
    <cellStyle name="Normal 10 2 2 2 3 5" xfId="133" xr:uid="{B52737A4-FC96-4AB2-AB33-9BE021F24076}"/>
    <cellStyle name="Normal 10 2 2 2 3 5 2" xfId="6389" xr:uid="{2A45E8B0-924B-43A2-9E9C-579811A13B01}"/>
    <cellStyle name="Normal 10 2 2 2 3 6" xfId="6390" xr:uid="{C4B90BA7-1471-4460-BDF3-98506C53FDB5}"/>
    <cellStyle name="Normal 10 2 2 2 4" xfId="134" xr:uid="{4B2DE8E2-560C-4198-8DED-89A01CA69FA3}"/>
    <cellStyle name="Normal 10 2 2 2 4 2" xfId="135" xr:uid="{8FD17615-499B-44FF-B04C-A33633DFD025}"/>
    <cellStyle name="Normal 10 2 2 2 4 2 2" xfId="3756" xr:uid="{CA379CA7-6D55-4FBE-98BC-27948C7DD8A9}"/>
    <cellStyle name="Normal 10 2 2 2 4 2 2 2" xfId="3757" xr:uid="{C20502C9-6661-45D5-B765-EA377C69C887}"/>
    <cellStyle name="Normal 10 2 2 2 4 2 3" xfId="3758" xr:uid="{C187AB7F-A0CE-412E-9DD7-53E326E2A86E}"/>
    <cellStyle name="Normal 10 2 2 2 4 2 3 2" xfId="6391" xr:uid="{1139BBF9-2430-413E-9DA6-77E990E1FB4F}"/>
    <cellStyle name="Normal 10 2 2 2 4 2 4" xfId="6392" xr:uid="{2DF4EC9A-3549-4499-A012-CE12110C38DF}"/>
    <cellStyle name="Normal 10 2 2 2 4 3" xfId="136" xr:uid="{47314A06-509E-4817-B57B-98712C81DD09}"/>
    <cellStyle name="Normal 10 2 2 2 4 3 2" xfId="3759" xr:uid="{D863771F-B798-4365-BEC7-212E15C6A83C}"/>
    <cellStyle name="Normal 10 2 2 2 4 4" xfId="137" xr:uid="{2FCF0DFA-7C46-4108-B7C7-2925CC81B300}"/>
    <cellStyle name="Normal 10 2 2 2 4 4 2" xfId="6393" xr:uid="{F0AAAD73-1D82-40CA-A65A-537EFCE9E3C3}"/>
    <cellStyle name="Normal 10 2 2 2 4 5" xfId="6394" xr:uid="{C9479C2E-F96A-4172-988B-9AB3EAC1AC36}"/>
    <cellStyle name="Normal 10 2 2 2 5" xfId="138" xr:uid="{4165C6D2-F072-45EB-AF8A-5B541AEFB953}"/>
    <cellStyle name="Normal 10 2 2 2 5 2" xfId="139" xr:uid="{93C7ED46-E8E5-46D9-B919-013E980E3033}"/>
    <cellStyle name="Normal 10 2 2 2 5 2 2" xfId="3760" xr:uid="{1B938896-234F-416B-A74A-FDE3ADE2642F}"/>
    <cellStyle name="Normal 10 2 2 2 5 3" xfId="140" xr:uid="{6D5182B3-E1BC-47C8-B690-A560D6F6920D}"/>
    <cellStyle name="Normal 10 2 2 2 5 3 2" xfId="6395" xr:uid="{C3CE1769-248B-471D-A58A-C95F2FA2A4C5}"/>
    <cellStyle name="Normal 10 2 2 2 5 4" xfId="141" xr:uid="{8FC3260C-D34A-4931-B3CE-66A94A4D4036}"/>
    <cellStyle name="Normal 10 2 2 2 6" xfId="142" xr:uid="{E76B875B-6390-4B0E-9664-8B517FF1B667}"/>
    <cellStyle name="Normal 10 2 2 2 6 2" xfId="3761" xr:uid="{44621ABB-7F4D-42FB-9ED9-F3FF600E2A75}"/>
    <cellStyle name="Normal 10 2 2 2 7" xfId="143" xr:uid="{21E3D966-7686-48D9-A61E-7606175D013B}"/>
    <cellStyle name="Normal 10 2 2 2 7 2" xfId="6396" xr:uid="{19D72044-CD14-4CF8-BB61-477096DE9820}"/>
    <cellStyle name="Normal 10 2 2 2 8" xfId="144" xr:uid="{AE35B614-E4B6-4021-AB5C-928C1FE6FFCA}"/>
    <cellStyle name="Normal 10 2 2 3" xfId="145" xr:uid="{6EEC6621-C132-4F97-BA9D-42BC9977D3D3}"/>
    <cellStyle name="Normal 10 2 2 3 2" xfId="146" xr:uid="{6CD1A9DA-5587-43AF-A15A-2A40DF80A16F}"/>
    <cellStyle name="Normal 10 2 2 3 2 2" xfId="147" xr:uid="{EB46A843-7B64-460A-83DC-AF22B193B574}"/>
    <cellStyle name="Normal 10 2 2 3 2 2 2" xfId="3762" xr:uid="{E106D32B-A6DD-46C3-B348-1DD1DFF1A9DF}"/>
    <cellStyle name="Normal 10 2 2 3 2 2 2 2" xfId="3763" xr:uid="{BE007AD9-6316-4ABD-9798-4A9515FB5C47}"/>
    <cellStyle name="Normal 10 2 2 3 2 2 3" xfId="3764" xr:uid="{A55D7F70-AFC6-48CB-86B5-5E8531DBBB52}"/>
    <cellStyle name="Normal 10 2 2 3 2 2 3 2" xfId="6397" xr:uid="{5B28A487-499A-41A7-9DB6-2DE5B14465D4}"/>
    <cellStyle name="Normal 10 2 2 3 2 2 4" xfId="6398" xr:uid="{52B80130-6D34-428C-B77C-521E0A31E3FB}"/>
    <cellStyle name="Normal 10 2 2 3 2 3" xfId="148" xr:uid="{6141AF6E-A782-4510-966D-EA2A2FD407BE}"/>
    <cellStyle name="Normal 10 2 2 3 2 3 2" xfId="3765" xr:uid="{D9EEAF75-A3F1-4E3B-91A8-E9BE7B64DB88}"/>
    <cellStyle name="Normal 10 2 2 3 2 4" xfId="149" xr:uid="{2225D41D-01EF-4EE1-B50B-833F0B57C0B5}"/>
    <cellStyle name="Normal 10 2 2 3 2 4 2" xfId="6399" xr:uid="{5E73A0B1-9FB8-400A-A1B2-BC84B9C924C3}"/>
    <cellStyle name="Normal 10 2 2 3 2 5" xfId="6400" xr:uid="{9F47BB9E-C3DF-4051-9BA3-6B8DD70FE448}"/>
    <cellStyle name="Normal 10 2 2 3 3" xfId="150" xr:uid="{EA81B25C-9D27-4137-ADA9-C4D6DBB9B03B}"/>
    <cellStyle name="Normal 10 2 2 3 3 2" xfId="151" xr:uid="{63B2D23A-F313-45B2-96D4-6279C54890AA}"/>
    <cellStyle name="Normal 10 2 2 3 3 2 2" xfId="3766" xr:uid="{7C3E16B6-A06F-4B38-93B0-FDE0521E06BE}"/>
    <cellStyle name="Normal 10 2 2 3 3 3" xfId="152" xr:uid="{D8646625-5CD3-4584-A5D3-5217DC70AB80}"/>
    <cellStyle name="Normal 10 2 2 3 3 3 2" xfId="6401" xr:uid="{300CBCAE-A927-40E2-BB12-4A517C9F0D5B}"/>
    <cellStyle name="Normal 10 2 2 3 3 4" xfId="153" xr:uid="{4E767114-094A-4FFA-941B-0C54391A67A1}"/>
    <cellStyle name="Normal 10 2 2 3 4" xfId="154" xr:uid="{9A6F172F-FDFD-4D81-9AEB-C83E585D4FB6}"/>
    <cellStyle name="Normal 10 2 2 3 4 2" xfId="3767" xr:uid="{7FDE0A6A-DB36-4F50-BDE9-F543C0610C6B}"/>
    <cellStyle name="Normal 10 2 2 3 5" xfId="155" xr:uid="{70ECD0FA-078B-4390-A83E-C7E8BF91D8EE}"/>
    <cellStyle name="Normal 10 2 2 3 5 2" xfId="6402" xr:uid="{4631F948-32FD-421A-BBD5-11199AD83A37}"/>
    <cellStyle name="Normal 10 2 2 3 6" xfId="156" xr:uid="{51AE8671-CCE5-44AF-9257-A08F4959C842}"/>
    <cellStyle name="Normal 10 2 2 4" xfId="157" xr:uid="{29A9D5A1-5462-45C1-A306-6A9F8D1A015E}"/>
    <cellStyle name="Normal 10 2 2 4 2" xfId="158" xr:uid="{470FDA7D-5DEA-4571-B766-326577CEF292}"/>
    <cellStyle name="Normal 10 2 2 4 2 2" xfId="159" xr:uid="{509E64FF-6062-44E8-8F3D-61AB6D26EC97}"/>
    <cellStyle name="Normal 10 2 2 4 2 2 2" xfId="3768" xr:uid="{E61F8A3F-DA8B-4177-AF78-CE7A5CA81C0B}"/>
    <cellStyle name="Normal 10 2 2 4 2 2 2 2" xfId="3769" xr:uid="{5B81F0A5-EADF-4000-84E6-0E06875F5480}"/>
    <cellStyle name="Normal 10 2 2 4 2 2 3" xfId="3770" xr:uid="{1684C762-99D3-483D-9044-8CA6AEA9792B}"/>
    <cellStyle name="Normal 10 2 2 4 2 2 3 2" xfId="6403" xr:uid="{A033D7FB-42D0-47DB-81F7-C8347AAD5618}"/>
    <cellStyle name="Normal 10 2 2 4 2 2 4" xfId="6404" xr:uid="{EBBB4297-E69D-4284-8530-FEA06434C515}"/>
    <cellStyle name="Normal 10 2 2 4 2 3" xfId="160" xr:uid="{8760B309-27E0-4B22-8B27-17F331A95B69}"/>
    <cellStyle name="Normal 10 2 2 4 2 3 2" xfId="3771" xr:uid="{073B13DD-45B8-438D-ADB6-5BB3D32DB4DA}"/>
    <cellStyle name="Normal 10 2 2 4 2 4" xfId="161" xr:uid="{6A7F1C04-0C95-4BFE-8822-5B36F4C1195C}"/>
    <cellStyle name="Normal 10 2 2 4 2 4 2" xfId="6405" xr:uid="{62E99D07-704F-4766-9831-56337F4B5D4B}"/>
    <cellStyle name="Normal 10 2 2 4 2 5" xfId="6406" xr:uid="{22867F4E-626F-4D63-AC4C-71B0016CED61}"/>
    <cellStyle name="Normal 10 2 2 4 3" xfId="162" xr:uid="{17417EAE-C36D-4C72-8897-84C38359E09A}"/>
    <cellStyle name="Normal 10 2 2 4 3 2" xfId="3772" xr:uid="{7126DBEC-7966-4065-BD48-57DA66F3FBEE}"/>
    <cellStyle name="Normal 10 2 2 4 3 2 2" xfId="3773" xr:uid="{29C3B101-6736-44FB-B95F-79E15EDFA938}"/>
    <cellStyle name="Normal 10 2 2 4 3 3" xfId="3774" xr:uid="{634D2E48-2848-48E8-9B90-1DADF4C4C676}"/>
    <cellStyle name="Normal 10 2 2 4 3 3 2" xfId="6407" xr:uid="{0340042C-94D9-4382-A6FA-877AAB392917}"/>
    <cellStyle name="Normal 10 2 2 4 3 4" xfId="6408" xr:uid="{7DFBA134-6E5A-4434-8B79-3255040826E3}"/>
    <cellStyle name="Normal 10 2 2 4 4" xfId="163" xr:uid="{48BD6F32-8C1A-475E-846F-86357941DE11}"/>
    <cellStyle name="Normal 10 2 2 4 4 2" xfId="3775" xr:uid="{50374EDC-FFA3-412F-BA11-9D2FAB1C6298}"/>
    <cellStyle name="Normal 10 2 2 4 5" xfId="164" xr:uid="{2F12F24C-CF60-4003-B318-9F167FF7430E}"/>
    <cellStyle name="Normal 10 2 2 4 5 2" xfId="6409" xr:uid="{5583C2C4-AB85-45D7-8867-C07663350CAF}"/>
    <cellStyle name="Normal 10 2 2 4 6" xfId="6410" xr:uid="{7AB08B51-5BDB-4F72-8B40-42B78D1FFBCF}"/>
    <cellStyle name="Normal 10 2 2 5" xfId="165" xr:uid="{19D8CC19-4B8F-4801-A7FE-0D5AB2947DAF}"/>
    <cellStyle name="Normal 10 2 2 5 2" xfId="166" xr:uid="{8F0BFF5C-78E4-499C-BE9E-EE67E4BA1697}"/>
    <cellStyle name="Normal 10 2 2 5 2 2" xfId="3776" xr:uid="{E512608B-F2B9-471C-AD63-3E89A07C04E1}"/>
    <cellStyle name="Normal 10 2 2 5 2 2 2" xfId="3777" xr:uid="{241093F1-C2D3-4491-91DC-434B9FE41322}"/>
    <cellStyle name="Normal 10 2 2 5 2 3" xfId="3778" xr:uid="{CD78530B-A8D8-4380-9335-DA7A467A6607}"/>
    <cellStyle name="Normal 10 2 2 5 2 3 2" xfId="6411" xr:uid="{01E4B7AB-1E6B-4607-AAB6-2420E7935831}"/>
    <cellStyle name="Normal 10 2 2 5 2 4" xfId="6412" xr:uid="{CEE0EE89-8CCD-4E2E-A1FE-D0F579DBABDE}"/>
    <cellStyle name="Normal 10 2 2 5 3" xfId="167" xr:uid="{4DDEE040-FC7B-4202-B4E1-129D0C00F05D}"/>
    <cellStyle name="Normal 10 2 2 5 3 2" xfId="3779" xr:uid="{1639100D-8EF4-4D7B-B034-1B95F39460AE}"/>
    <cellStyle name="Normal 10 2 2 5 4" xfId="168" xr:uid="{18ED71B7-E94D-469C-839C-1190A1EC1DEF}"/>
    <cellStyle name="Normal 10 2 2 5 4 2" xfId="6413" xr:uid="{7F070F0E-87BB-4F86-A1E6-78C511AD8508}"/>
    <cellStyle name="Normal 10 2 2 5 5" xfId="6414" xr:uid="{B18FAE89-5128-4487-ACBF-8482716BCA69}"/>
    <cellStyle name="Normal 10 2 2 6" xfId="169" xr:uid="{D010D3A8-6C57-4C12-BF17-0631587CCAFA}"/>
    <cellStyle name="Normal 10 2 2 6 2" xfId="170" xr:uid="{4A3BCDF4-8485-4F4F-9C67-A07B6DE11B2B}"/>
    <cellStyle name="Normal 10 2 2 6 2 2" xfId="3780" xr:uid="{960CD273-5DBA-45EA-937D-8B877A07EEB5}"/>
    <cellStyle name="Normal 10 2 2 6 2 3" xfId="4308" xr:uid="{A44F0007-0FEE-4A07-9D8B-A12099D49ABD}"/>
    <cellStyle name="Normal 10 2 2 6 3" xfId="171" xr:uid="{316CEFFE-97B9-4D3D-859F-01BB6A908FF2}"/>
    <cellStyle name="Normal 10 2 2 6 3 2" xfId="6415" xr:uid="{5E7E713B-416C-431A-999A-CE93215CF0A6}"/>
    <cellStyle name="Normal 10 2 2 6 4" xfId="172" xr:uid="{05B0BB55-F288-4537-83B1-D13A0CD61A7A}"/>
    <cellStyle name="Normal 10 2 2 6 4 2" xfId="4778" xr:uid="{8DCDBB08-1D52-490A-A226-826EFB71973A}"/>
    <cellStyle name="Normal 10 2 2 6 4 3" xfId="4844" xr:uid="{B528F619-1098-4AB0-B382-2F975398336B}"/>
    <cellStyle name="Normal 10 2 2 6 4 4" xfId="4816" xr:uid="{1FF003C5-EC72-43ED-AF2D-E1BCEE7243A5}"/>
    <cellStyle name="Normal 10 2 2 7" xfId="173" xr:uid="{01951540-3320-45BE-8D8D-0AE70728BCA3}"/>
    <cellStyle name="Normal 10 2 2 7 2" xfId="3781" xr:uid="{4BF8043C-B49C-4850-BE3B-3DDF67B03ED5}"/>
    <cellStyle name="Normal 10 2 2 8" xfId="174" xr:uid="{5AA9CC3F-E9DB-4BA6-85E0-748101FDCBA2}"/>
    <cellStyle name="Normal 10 2 2 8 2" xfId="6416" xr:uid="{6A849D12-0E82-4D9C-9641-F2797D6FDA83}"/>
    <cellStyle name="Normal 10 2 2 9" xfId="175" xr:uid="{6134312D-AE8E-4715-B9B1-ADBB4FA6F935}"/>
    <cellStyle name="Normal 10 2 3" xfId="176" xr:uid="{9E520D3A-0436-4E05-AF68-A5DA5E2F334E}"/>
    <cellStyle name="Normal 10 2 3 2" xfId="177" xr:uid="{E08F7BD9-5F6A-4CBA-BD67-762396ECD874}"/>
    <cellStyle name="Normal 10 2 3 2 2" xfId="178" xr:uid="{CBB0CAEF-99C0-439A-BCAB-1FE29F1B5654}"/>
    <cellStyle name="Normal 10 2 3 2 2 2" xfId="179" xr:uid="{68245B4C-6596-4A81-A439-AA676155E22C}"/>
    <cellStyle name="Normal 10 2 3 2 2 2 2" xfId="3782" xr:uid="{19C6432D-EA61-4018-A526-46E75EA79102}"/>
    <cellStyle name="Normal 10 2 3 2 2 2 2 2" xfId="3783" xr:uid="{322EDB1E-E738-4358-AA16-00699A99BF21}"/>
    <cellStyle name="Normal 10 2 3 2 2 2 3" xfId="3784" xr:uid="{1999C9B5-3D72-4664-960E-758D09ADB062}"/>
    <cellStyle name="Normal 10 2 3 2 2 2 3 2" xfId="6417" xr:uid="{762620CF-12EF-4AE2-9A93-D0D9E4F2433E}"/>
    <cellStyle name="Normal 10 2 3 2 2 2 4" xfId="6418" xr:uid="{E975EA66-9522-4473-BCB9-E9058807EDD1}"/>
    <cellStyle name="Normal 10 2 3 2 2 3" xfId="180" xr:uid="{D4A9099C-8081-404B-B3B8-2C2178320E9D}"/>
    <cellStyle name="Normal 10 2 3 2 2 3 2" xfId="3785" xr:uid="{BC19DA0C-67B5-490C-86E0-0C33A8BC0FF3}"/>
    <cellStyle name="Normal 10 2 3 2 2 4" xfId="181" xr:uid="{F520133A-EAE3-479F-B7A1-D93D706CBEE9}"/>
    <cellStyle name="Normal 10 2 3 2 2 4 2" xfId="6419" xr:uid="{4BEAC1FF-1A6E-4603-B290-58BB3D2838DA}"/>
    <cellStyle name="Normal 10 2 3 2 2 5" xfId="6420" xr:uid="{D62D958C-C383-450C-9109-C95EE829CAC9}"/>
    <cellStyle name="Normal 10 2 3 2 3" xfId="182" xr:uid="{3097CA5C-F08C-4E4A-8347-8AD582D5270D}"/>
    <cellStyle name="Normal 10 2 3 2 3 2" xfId="183" xr:uid="{117085E1-94DD-4039-8AD4-EEF155077B4B}"/>
    <cellStyle name="Normal 10 2 3 2 3 2 2" xfId="3786" xr:uid="{B2BECC3F-551E-4B7E-823B-5DF54BE45526}"/>
    <cellStyle name="Normal 10 2 3 2 3 3" xfId="184" xr:uid="{E14FF342-0B31-4A7E-A1C4-40855AE96D34}"/>
    <cellStyle name="Normal 10 2 3 2 3 3 2" xfId="6421" xr:uid="{98B40A36-4E89-4B55-A758-6600F785D9B3}"/>
    <cellStyle name="Normal 10 2 3 2 3 4" xfId="185" xr:uid="{BC3CC4B5-1CC7-4E67-A85A-0D462C749B5D}"/>
    <cellStyle name="Normal 10 2 3 2 4" xfId="186" xr:uid="{3EAD857E-3A6D-4642-B8D2-87EF761504A4}"/>
    <cellStyle name="Normal 10 2 3 2 4 2" xfId="3787" xr:uid="{BDC7D412-6F90-45EB-9B31-FB42B3057F2E}"/>
    <cellStyle name="Normal 10 2 3 2 5" xfId="187" xr:uid="{099546B5-7A6D-4E6A-A770-0460179723F5}"/>
    <cellStyle name="Normal 10 2 3 2 5 2" xfId="6422" xr:uid="{348C0C8A-3510-4F04-AE2E-9FA0377151C0}"/>
    <cellStyle name="Normal 10 2 3 2 6" xfId="188" xr:uid="{FE47064D-656C-4589-A6A1-9F31B47DC767}"/>
    <cellStyle name="Normal 10 2 3 3" xfId="189" xr:uid="{E3B45F26-CF79-4B0A-9AB3-E640B292516B}"/>
    <cellStyle name="Normal 10 2 3 3 2" xfId="190" xr:uid="{EDCE20A0-47FF-48A6-95DD-23CADB62962C}"/>
    <cellStyle name="Normal 10 2 3 3 2 2" xfId="191" xr:uid="{04945EC0-8B94-4C72-84E9-546032187281}"/>
    <cellStyle name="Normal 10 2 3 3 2 2 2" xfId="3788" xr:uid="{DE8661C5-C5CC-43BC-A36D-016442BC4D6C}"/>
    <cellStyle name="Normal 10 2 3 3 2 2 2 2" xfId="3789" xr:uid="{AD33DD6F-25A4-4FC5-BFC9-D2110306B11C}"/>
    <cellStyle name="Normal 10 2 3 3 2 2 3" xfId="3790" xr:uid="{8ECE09F2-D233-4BA1-B0D2-1F70654A7F36}"/>
    <cellStyle name="Normal 10 2 3 3 2 2 3 2" xfId="6423" xr:uid="{E570B09C-8E4F-4FE0-8A96-A9453C22C8DB}"/>
    <cellStyle name="Normal 10 2 3 3 2 2 4" xfId="6424" xr:uid="{A1273CD4-8B7E-4CF8-9A0E-3895E6DFAD7A}"/>
    <cellStyle name="Normal 10 2 3 3 2 3" xfId="192" xr:uid="{16A7ADAF-5408-4B6B-A2E2-26DFCA0460F7}"/>
    <cellStyle name="Normal 10 2 3 3 2 3 2" xfId="3791" xr:uid="{A4B27056-8ADA-40DC-A0CA-954812941746}"/>
    <cellStyle name="Normal 10 2 3 3 2 4" xfId="193" xr:uid="{2DBD90A9-2547-4253-B41F-0EE4EEA1F08C}"/>
    <cellStyle name="Normal 10 2 3 3 2 4 2" xfId="6425" xr:uid="{F6FBC2B4-1D5D-4871-BCE7-096D6C1391C5}"/>
    <cellStyle name="Normal 10 2 3 3 2 5" xfId="6426" xr:uid="{35B78C95-8C24-49F5-AB88-CAB09EFDB3C0}"/>
    <cellStyle name="Normal 10 2 3 3 3" xfId="194" xr:uid="{8CDF73BF-A84D-4231-B119-48FCB1B0E82D}"/>
    <cellStyle name="Normal 10 2 3 3 3 2" xfId="3792" xr:uid="{B55EB2B7-BA4A-4344-9128-E9DC87B7738B}"/>
    <cellStyle name="Normal 10 2 3 3 3 2 2" xfId="3793" xr:uid="{CC5FAA4E-3FA7-4D7E-9C11-5FEE0356E0E6}"/>
    <cellStyle name="Normal 10 2 3 3 3 3" xfId="3794" xr:uid="{22AD837E-9E6A-4AFB-A8C5-FDE33E4CE888}"/>
    <cellStyle name="Normal 10 2 3 3 3 3 2" xfId="6427" xr:uid="{08B431CA-137D-4F28-A1FC-17939B932701}"/>
    <cellStyle name="Normal 10 2 3 3 3 4" xfId="6428" xr:uid="{4D9B18AD-8E2A-436C-ACD5-CB2BB6B7B9AE}"/>
    <cellStyle name="Normal 10 2 3 3 4" xfId="195" xr:uid="{1D55470D-CC15-4F6B-8BDD-D4EBB1ACB66D}"/>
    <cellStyle name="Normal 10 2 3 3 4 2" xfId="3795" xr:uid="{CC8479D6-3BC7-4ED1-839E-CC5AA5E5C447}"/>
    <cellStyle name="Normal 10 2 3 3 5" xfId="196" xr:uid="{0A66C8EF-8E83-410A-BB02-9595A20E16EC}"/>
    <cellStyle name="Normal 10 2 3 3 5 2" xfId="6429" xr:uid="{52E402B8-A144-4A0F-91D9-D6004604C137}"/>
    <cellStyle name="Normal 10 2 3 3 6" xfId="6430" xr:uid="{EF0FDC24-977F-4C71-BD0D-3585F434DBFD}"/>
    <cellStyle name="Normal 10 2 3 4" xfId="197" xr:uid="{7328D857-54F9-4CB8-91CC-B8897D69BA17}"/>
    <cellStyle name="Normal 10 2 3 4 2" xfId="198" xr:uid="{E093AF5C-1821-4C9C-BB45-02D0BE045BAB}"/>
    <cellStyle name="Normal 10 2 3 4 2 2" xfId="3796" xr:uid="{1E162AF1-B49F-4C37-8784-5682B1A4114D}"/>
    <cellStyle name="Normal 10 2 3 4 2 2 2" xfId="3797" xr:uid="{488FF8D8-4F00-4D4A-BC90-D19B236F9406}"/>
    <cellStyle name="Normal 10 2 3 4 2 3" xfId="3798" xr:uid="{173C93A7-EE00-45AA-829B-D6C64A675F61}"/>
    <cellStyle name="Normal 10 2 3 4 2 3 2" xfId="6431" xr:uid="{47E7E629-0A32-4F49-9E46-F9657B43463C}"/>
    <cellStyle name="Normal 10 2 3 4 2 4" xfId="6432" xr:uid="{68D0E3E4-767F-4411-A7C2-D30CBC440F83}"/>
    <cellStyle name="Normal 10 2 3 4 3" xfId="199" xr:uid="{331A8EA6-6F88-4836-BEE3-DAAB4669A1E8}"/>
    <cellStyle name="Normal 10 2 3 4 3 2" xfId="3799" xr:uid="{12A3D8A7-306F-4A52-A061-3DCD0D9DAAE6}"/>
    <cellStyle name="Normal 10 2 3 4 4" xfId="200" xr:uid="{59FF7287-3581-4831-9DC8-F2665DC8B5F1}"/>
    <cellStyle name="Normal 10 2 3 4 4 2" xfId="6433" xr:uid="{FEB1755B-FE88-4784-A644-5E2C43F6A580}"/>
    <cellStyle name="Normal 10 2 3 4 5" xfId="6434" xr:uid="{06C70730-E755-44E1-95A6-1F979A8B1F8C}"/>
    <cellStyle name="Normal 10 2 3 5" xfId="201" xr:uid="{9FCD277D-C5B7-44F0-AF3C-597C4AB847CF}"/>
    <cellStyle name="Normal 10 2 3 5 2" xfId="202" xr:uid="{64AEC6B4-78E1-4888-AC88-D72EFB442D5A}"/>
    <cellStyle name="Normal 10 2 3 5 2 2" xfId="3800" xr:uid="{8BA7836B-9AE9-47FA-A3EE-CE9E416E26B1}"/>
    <cellStyle name="Normal 10 2 3 5 2 3" xfId="4309" xr:uid="{47AE83CD-A610-4417-AD14-D31D7E6ABB74}"/>
    <cellStyle name="Normal 10 2 3 5 2 3 2" xfId="4583" xr:uid="{FEBE1873-7A78-4CDB-8485-B70FB370E0E4}"/>
    <cellStyle name="Normal 10 2 3 5 3" xfId="203" xr:uid="{F359C89E-D0A1-4142-8B7C-55C371753943}"/>
    <cellStyle name="Normal 10 2 3 5 3 2" xfId="6435" xr:uid="{E5201B5E-A082-46BF-88C6-E2CFCE3F886E}"/>
    <cellStyle name="Normal 10 2 3 5 4" xfId="204" xr:uid="{FB6A2F5A-97E2-42C6-9980-5CC50389230B}"/>
    <cellStyle name="Normal 10 2 3 5 4 2" xfId="4779" xr:uid="{C77EFC1A-4944-4D04-BD94-AB85A574A585}"/>
    <cellStyle name="Normal 10 2 3 5 4 3" xfId="4845" xr:uid="{778DCD4C-806C-48C4-B21F-F5639C55F36A}"/>
    <cellStyle name="Normal 10 2 3 5 4 4" xfId="4817" xr:uid="{A30AB3FC-550B-43AE-829A-A1EB743E0F15}"/>
    <cellStyle name="Normal 10 2 3 6" xfId="205" xr:uid="{5C4D368E-99B6-4D4F-BDCA-64797B9F119E}"/>
    <cellStyle name="Normal 10 2 3 6 2" xfId="3801" xr:uid="{B3C37321-D9B1-4933-9359-9A72FEE09A31}"/>
    <cellStyle name="Normal 10 2 3 7" xfId="206" xr:uid="{D9350A3E-B244-4251-B20D-868D8787BF1D}"/>
    <cellStyle name="Normal 10 2 3 7 2" xfId="6436" xr:uid="{959F4909-F774-4107-BE3D-23A42D9E7B3F}"/>
    <cellStyle name="Normal 10 2 3 8" xfId="207" xr:uid="{4A911081-28F9-472C-99BF-98362B5B8CD3}"/>
    <cellStyle name="Normal 10 2 4" xfId="208" xr:uid="{9175EF00-CF4E-416A-A793-90AB00D6E922}"/>
    <cellStyle name="Normal 10 2 4 2" xfId="209" xr:uid="{D116FCAA-56E2-4DFA-BEE1-060F80898874}"/>
    <cellStyle name="Normal 10 2 4 2 2" xfId="210" xr:uid="{1ACCE6F6-BA0D-4EDE-B74F-D7F51682BC7D}"/>
    <cellStyle name="Normal 10 2 4 2 2 2" xfId="211" xr:uid="{FA92B7B3-81CE-4C69-90E6-5A6EA7A82B7D}"/>
    <cellStyle name="Normal 10 2 4 2 2 2 2" xfId="3802" xr:uid="{DDF3D170-C968-4E81-8C90-F862EE0A3E87}"/>
    <cellStyle name="Normal 10 2 4 2 2 3" xfId="212" xr:uid="{51F63436-42E3-4884-9F34-17B8C225263B}"/>
    <cellStyle name="Normal 10 2 4 2 2 3 2" xfId="6437" xr:uid="{0375A62E-1500-4FF5-9D7D-A88813E707EA}"/>
    <cellStyle name="Normal 10 2 4 2 2 4" xfId="213" xr:uid="{C872B3FE-8129-4FF5-842F-468B9DF08292}"/>
    <cellStyle name="Normal 10 2 4 2 3" xfId="214" xr:uid="{565E70D6-AA04-4F2A-8F9C-90668954603A}"/>
    <cellStyle name="Normal 10 2 4 2 3 2" xfId="3803" xr:uid="{3FFF404F-0C9A-4F9D-97DA-38EB130FE0BE}"/>
    <cellStyle name="Normal 10 2 4 2 4" xfId="215" xr:uid="{19931ECB-C8D4-462B-A0C1-D37514065358}"/>
    <cellStyle name="Normal 10 2 4 2 4 2" xfId="6438" xr:uid="{63EB9E14-44B4-4DB7-847D-EF4701924459}"/>
    <cellStyle name="Normal 10 2 4 2 5" xfId="216" xr:uid="{EAD9EA30-C2E9-448C-A682-91052C810C2E}"/>
    <cellStyle name="Normal 10 2 4 3" xfId="217" xr:uid="{13A20DDF-056B-48D9-A859-7790B49072AF}"/>
    <cellStyle name="Normal 10 2 4 3 2" xfId="218" xr:uid="{A7B4D492-351B-4237-B387-2566F9F64351}"/>
    <cellStyle name="Normal 10 2 4 3 2 2" xfId="3804" xr:uid="{DEA4939D-ED24-4BB4-B764-7E8CA19B6663}"/>
    <cellStyle name="Normal 10 2 4 3 3" xfId="219" xr:uid="{F67E34F9-502A-4C19-9215-7F90D164F9B3}"/>
    <cellStyle name="Normal 10 2 4 3 3 2" xfId="6439" xr:uid="{6CFFE2F1-AEFB-44E4-84C3-424962554B37}"/>
    <cellStyle name="Normal 10 2 4 3 4" xfId="220" xr:uid="{097AFA23-3195-497C-A7AF-FA18CA15DD0A}"/>
    <cellStyle name="Normal 10 2 4 4" xfId="221" xr:uid="{89F5EF9F-2A63-45A2-8F93-D2ED8F32F73A}"/>
    <cellStyle name="Normal 10 2 4 4 2" xfId="222" xr:uid="{06F3834F-9CAA-4782-9F9B-C85833F3B131}"/>
    <cellStyle name="Normal 10 2 4 4 3" xfId="223" xr:uid="{7792C256-53E9-448D-94ED-4A806DDBAB76}"/>
    <cellStyle name="Normal 10 2 4 4 4" xfId="224" xr:uid="{6F33975B-CB11-4072-B330-710AEADE7D4A}"/>
    <cellStyle name="Normal 10 2 4 5" xfId="225" xr:uid="{FA24EEAA-72F7-4081-82C8-5BF7B4E45BAA}"/>
    <cellStyle name="Normal 10 2 4 5 2" xfId="6440" xr:uid="{4204F045-7164-4CD9-BA54-CB34F952DE0D}"/>
    <cellStyle name="Normal 10 2 4 6" xfId="226" xr:uid="{927D8999-5C84-4985-AF6D-8254F7702B9C}"/>
    <cellStyle name="Normal 10 2 4 7" xfId="227" xr:uid="{9B9162E0-978B-4E09-96AA-661242E91053}"/>
    <cellStyle name="Normal 10 2 5" xfId="228" xr:uid="{D1D4B2FC-BFE2-4124-A3A3-C0A3CDC963ED}"/>
    <cellStyle name="Normal 10 2 5 2" xfId="229" xr:uid="{ED78ABA1-BC78-40B6-80CD-A871B59DCF7C}"/>
    <cellStyle name="Normal 10 2 5 2 2" xfId="230" xr:uid="{C5B45765-6CA6-4106-9298-88A309E99FD3}"/>
    <cellStyle name="Normal 10 2 5 2 2 2" xfId="3805" xr:uid="{3C7484AA-809D-4DF9-A001-B832772C7B61}"/>
    <cellStyle name="Normal 10 2 5 2 2 2 2" xfId="3806" xr:uid="{C71BADDD-C640-4606-A38E-E53170BD6A11}"/>
    <cellStyle name="Normal 10 2 5 2 2 3" xfId="3807" xr:uid="{64272DCF-4E56-463D-82E1-861D2EF726CD}"/>
    <cellStyle name="Normal 10 2 5 2 2 3 2" xfId="6441" xr:uid="{B3EBFA69-449E-46E4-A67C-D1B4406853A2}"/>
    <cellStyle name="Normal 10 2 5 2 2 4" xfId="6442" xr:uid="{B0563BFA-D24B-4DCA-974A-AF9C8DA570C2}"/>
    <cellStyle name="Normal 10 2 5 2 3" xfId="231" xr:uid="{6E88E0F7-030D-4F44-AC82-F89EADB10BC8}"/>
    <cellStyle name="Normal 10 2 5 2 3 2" xfId="3808" xr:uid="{CF88AC07-03EE-48D4-AB74-9440CBCFD2E3}"/>
    <cellStyle name="Normal 10 2 5 2 4" xfId="232" xr:uid="{0F2963E2-CF3A-4894-BDAF-1ACA268FFFC8}"/>
    <cellStyle name="Normal 10 2 5 2 4 2" xfId="6443" xr:uid="{49D8E8EE-54B6-4D5C-8B14-5032DA4EFE85}"/>
    <cellStyle name="Normal 10 2 5 2 5" xfId="6444" xr:uid="{223BA434-937B-4A26-A7C4-A0A30CCBE557}"/>
    <cellStyle name="Normal 10 2 5 3" xfId="233" xr:uid="{5D876A32-A188-470E-9C6B-967919EBA8A3}"/>
    <cellStyle name="Normal 10 2 5 3 2" xfId="234" xr:uid="{DC246309-A1B9-49FF-9CD0-1310D402EA8D}"/>
    <cellStyle name="Normal 10 2 5 3 2 2" xfId="3809" xr:uid="{70ACAAFE-C286-46DF-AB23-9438CA7A38E1}"/>
    <cellStyle name="Normal 10 2 5 3 3" xfId="235" xr:uid="{633D2F28-765A-4210-BDE7-3FB4E384056B}"/>
    <cellStyle name="Normal 10 2 5 3 3 2" xfId="6445" xr:uid="{977D8E3E-04E2-4487-B2A1-5A20FE95917F}"/>
    <cellStyle name="Normal 10 2 5 3 4" xfId="236" xr:uid="{D5A1914B-3DC6-49CF-BA4F-276877E972A4}"/>
    <cellStyle name="Normal 10 2 5 4" xfId="237" xr:uid="{8A354EC7-4D7B-48B2-9728-848A1EF52B8E}"/>
    <cellStyle name="Normal 10 2 5 4 2" xfId="3810" xr:uid="{7237E769-587D-48F3-B360-6C0BA6913FC4}"/>
    <cellStyle name="Normal 10 2 5 5" xfId="238" xr:uid="{401BD20A-5A76-4165-A009-01655DA90714}"/>
    <cellStyle name="Normal 10 2 5 5 2" xfId="6446" xr:uid="{BDAFA67B-9802-4ED3-BAEE-CAF3FEDC14B5}"/>
    <cellStyle name="Normal 10 2 5 6" xfId="239" xr:uid="{CA8698D6-15DD-4455-9C90-B29D2E76E19F}"/>
    <cellStyle name="Normal 10 2 6" xfId="240" xr:uid="{28D9368E-3C61-42AC-9348-007CF7F82E29}"/>
    <cellStyle name="Normal 10 2 6 2" xfId="241" xr:uid="{C98C28D6-23DE-461C-80B0-AF0A7044CF35}"/>
    <cellStyle name="Normal 10 2 6 2 2" xfId="242" xr:uid="{9C36AA99-8A9C-42F7-BECC-414E7502CDAC}"/>
    <cellStyle name="Normal 10 2 6 2 2 2" xfId="3811" xr:uid="{6784FB30-F8DC-404F-9926-1E478DE73883}"/>
    <cellStyle name="Normal 10 2 6 2 3" xfId="243" xr:uid="{5674C12D-902A-437E-8CBA-77E4DE6EE077}"/>
    <cellStyle name="Normal 10 2 6 2 3 2" xfId="6447" xr:uid="{028B4078-28D8-49B7-A52D-BACE0C7796E3}"/>
    <cellStyle name="Normal 10 2 6 2 4" xfId="244" xr:uid="{2A2E3B24-8DA9-40E0-9A2A-31BC6C99A941}"/>
    <cellStyle name="Normal 10 2 6 3" xfId="245" xr:uid="{BBCDDF0F-75B7-42F2-92BB-57B6EDB6AB0D}"/>
    <cellStyle name="Normal 10 2 6 3 2" xfId="3812" xr:uid="{BD261F35-FBD7-4685-A881-311385E31A70}"/>
    <cellStyle name="Normal 10 2 6 4" xfId="246" xr:uid="{26F61B2B-EAD5-4F77-A70F-F13C6265FB01}"/>
    <cellStyle name="Normal 10 2 6 4 2" xfId="6448" xr:uid="{0FD82498-8259-4E71-B86F-56F69A8D1F87}"/>
    <cellStyle name="Normal 10 2 6 5" xfId="247" xr:uid="{86276290-FFCC-4A75-9810-D6604040F0E0}"/>
    <cellStyle name="Normal 10 2 7" xfId="248" xr:uid="{9680C343-1783-4335-B3B5-C9F8A76F1DA2}"/>
    <cellStyle name="Normal 10 2 7 2" xfId="249" xr:uid="{1D9846DE-6E9E-4AD8-9F21-AFF812BD9C8E}"/>
    <cellStyle name="Normal 10 2 7 2 2" xfId="3813" xr:uid="{501F64F7-B384-4B65-A392-C67F589CEEC3}"/>
    <cellStyle name="Normal 10 2 7 2 3" xfId="4307" xr:uid="{050DFD4F-9FB4-4623-BAF8-3F5607D5A17D}"/>
    <cellStyle name="Normal 10 2 7 2 3 2" xfId="4582" xr:uid="{F234ACCF-C8ED-4D86-99E5-D3B7CE3CE5C1}"/>
    <cellStyle name="Normal 10 2 7 3" xfId="250" xr:uid="{DFE7CD93-0361-499F-BF63-13CB372414DC}"/>
    <cellStyle name="Normal 10 2 7 3 2" xfId="6449" xr:uid="{DD4BBBEA-EC90-4EB9-9DC3-C9BFE076A46B}"/>
    <cellStyle name="Normal 10 2 7 4" xfId="251" xr:uid="{DDE3AEC1-53C3-44DC-8B84-CEFA4825AAF5}"/>
    <cellStyle name="Normal 10 2 7 4 2" xfId="4777" xr:uid="{F7657257-6630-4E54-936E-9CCC7175A0AD}"/>
    <cellStyle name="Normal 10 2 7 4 3" xfId="4846" xr:uid="{BF04C977-1CE4-4C13-A7E0-463304A8BF10}"/>
    <cellStyle name="Normal 10 2 7 4 4" xfId="4815" xr:uid="{2D4468BD-AA18-43FE-915A-14D4453CA54D}"/>
    <cellStyle name="Normal 10 2 8" xfId="252" xr:uid="{F35E3CC6-C508-4FD1-B1BC-1E45CE0D8EC3}"/>
    <cellStyle name="Normal 10 2 8 2" xfId="253" xr:uid="{06AACC37-EA50-466C-8712-6FBD38C7E035}"/>
    <cellStyle name="Normal 10 2 8 3" xfId="254" xr:uid="{6753E844-54D0-4969-9AE6-AB65F17E0DED}"/>
    <cellStyle name="Normal 10 2 8 4" xfId="255" xr:uid="{15B1A4A0-2A67-40C8-8D7B-4E097338F260}"/>
    <cellStyle name="Normal 10 2 9" xfId="256" xr:uid="{5625DADC-8AC8-4B6E-BA2C-8337C30E0846}"/>
    <cellStyle name="Normal 10 2 9 2" xfId="6450" xr:uid="{EAD0B548-C100-441E-9A6F-7B50453BA548}"/>
    <cellStyle name="Normal 10 3" xfId="257" xr:uid="{D5F0F5A0-CC17-49D1-8A03-D65185AEC40E}"/>
    <cellStyle name="Normal 10 3 10" xfId="258" xr:uid="{92B54F53-52D3-4010-A0EF-8155A4D871FA}"/>
    <cellStyle name="Normal 10 3 11" xfId="259" xr:uid="{125385B1-1227-4940-A070-E0A6D9E11E98}"/>
    <cellStyle name="Normal 10 3 2" xfId="260" xr:uid="{DC23B139-4AD9-4C53-A805-351D188BC735}"/>
    <cellStyle name="Normal 10 3 2 2" xfId="261" xr:uid="{1A75EE84-38EE-4128-9777-500F0C0DCD46}"/>
    <cellStyle name="Normal 10 3 2 2 2" xfId="262" xr:uid="{EDE35915-2161-407A-A1A1-B6D28294702E}"/>
    <cellStyle name="Normal 10 3 2 2 2 2" xfId="263" xr:uid="{B2093924-C375-4D2F-AB99-3DDFD734779E}"/>
    <cellStyle name="Normal 10 3 2 2 2 2 2" xfId="264" xr:uid="{645F7C44-DE32-4099-BDEA-D5E1F1B4120F}"/>
    <cellStyle name="Normal 10 3 2 2 2 2 2 2" xfId="3814" xr:uid="{3E0BA748-2838-4FAE-9184-44B29CD3841A}"/>
    <cellStyle name="Normal 10 3 2 2 2 2 3" xfId="265" xr:uid="{E2EAA609-8F4F-4937-ACB3-07F1075C8CF9}"/>
    <cellStyle name="Normal 10 3 2 2 2 2 3 2" xfId="6451" xr:uid="{9F428ED2-2D04-464F-90CA-46DAA1DBB9D3}"/>
    <cellStyle name="Normal 10 3 2 2 2 2 4" xfId="266" xr:uid="{B1D7A44D-246C-4648-B34C-542A30EE7AD0}"/>
    <cellStyle name="Normal 10 3 2 2 2 3" xfId="267" xr:uid="{C7F4A061-5F82-43F2-AEE7-FDA11A24F23D}"/>
    <cellStyle name="Normal 10 3 2 2 2 3 2" xfId="268" xr:uid="{07894DCF-6729-463E-BCE0-672D38B19DDF}"/>
    <cellStyle name="Normal 10 3 2 2 2 3 3" xfId="269" xr:uid="{20801E86-6EA3-4B6F-9BA3-048B88C2FD2F}"/>
    <cellStyle name="Normal 10 3 2 2 2 3 4" xfId="270" xr:uid="{456223C5-4677-4C1E-9025-BAD353D6F797}"/>
    <cellStyle name="Normal 10 3 2 2 2 4" xfId="271" xr:uid="{C9420C7C-971C-416D-88D3-1E359274D2F9}"/>
    <cellStyle name="Normal 10 3 2 2 2 4 2" xfId="6452" xr:uid="{07D8774B-0DE7-47C5-811A-6CC47FC27EB4}"/>
    <cellStyle name="Normal 10 3 2 2 2 5" xfId="272" xr:uid="{6A8DB277-814F-4438-84EF-DAFE3A288D80}"/>
    <cellStyle name="Normal 10 3 2 2 2 6" xfId="273" xr:uid="{7F2B385B-7D6B-4140-98EC-3055B853578B}"/>
    <cellStyle name="Normal 10 3 2 2 3" xfId="274" xr:uid="{9F2EA79A-F6DF-4E55-A2AD-D82D1A07480E}"/>
    <cellStyle name="Normal 10 3 2 2 3 2" xfId="275" xr:uid="{7E620E08-0075-4F16-9A16-0885E5186FD5}"/>
    <cellStyle name="Normal 10 3 2 2 3 2 2" xfId="276" xr:uid="{6318EAC8-8603-4959-9EDA-0D1E4729466A}"/>
    <cellStyle name="Normal 10 3 2 2 3 2 3" xfId="277" xr:uid="{A12D5F2A-176E-4938-8581-2A75DEF57735}"/>
    <cellStyle name="Normal 10 3 2 2 3 2 4" xfId="278" xr:uid="{2B986097-0A50-44CD-8C80-D2F95ACF1885}"/>
    <cellStyle name="Normal 10 3 2 2 3 3" xfId="279" xr:uid="{56C23107-5E77-4A30-A5C7-A5D6FF40FF84}"/>
    <cellStyle name="Normal 10 3 2 2 3 3 2" xfId="6453" xr:uid="{97342D45-C5B5-46EB-A57D-6DF6B9623A02}"/>
    <cellStyle name="Normal 10 3 2 2 3 4" xfId="280" xr:uid="{62D913B0-CB85-4F69-A7DE-E9FB0D1D50BD}"/>
    <cellStyle name="Normal 10 3 2 2 3 5" xfId="281" xr:uid="{C6FE111B-935C-4AFE-8782-C6156A52237E}"/>
    <cellStyle name="Normal 10 3 2 2 4" xfId="282" xr:uid="{F553B1C2-EE8C-4071-A443-650ADB294F73}"/>
    <cellStyle name="Normal 10 3 2 2 4 2" xfId="283" xr:uid="{9345AE57-2C28-4FD6-B8D6-379AC7CDF4A8}"/>
    <cellStyle name="Normal 10 3 2 2 4 3" xfId="284" xr:uid="{6E45C70C-985D-44B1-9611-B48EE7AE5E34}"/>
    <cellStyle name="Normal 10 3 2 2 4 4" xfId="285" xr:uid="{2B5CE4C3-F447-49F2-B74F-361D74C99E13}"/>
    <cellStyle name="Normal 10 3 2 2 5" xfId="286" xr:uid="{16C45771-4EA8-4BA4-A29B-110388435B70}"/>
    <cellStyle name="Normal 10 3 2 2 5 2" xfId="287" xr:uid="{C8CC99F3-7D8E-4C2C-9E7E-039B061FB73E}"/>
    <cellStyle name="Normal 10 3 2 2 5 3" xfId="288" xr:uid="{3DC92F29-A9F0-4C68-A5A4-6008E3F50D4D}"/>
    <cellStyle name="Normal 10 3 2 2 5 4" xfId="289" xr:uid="{00FEA559-2808-4DA3-8297-B2EF28E5E832}"/>
    <cellStyle name="Normal 10 3 2 2 6" xfId="290" xr:uid="{B6435C5D-E33B-418D-BD3C-4AA18D5758E4}"/>
    <cellStyle name="Normal 10 3 2 2 7" xfId="291" xr:uid="{AF1FAF06-A94F-4C0F-9A25-3EA6DE390556}"/>
    <cellStyle name="Normal 10 3 2 2 8" xfId="292" xr:uid="{11D0FE8E-3698-40E5-8CFE-6A32E2158C6A}"/>
    <cellStyle name="Normal 10 3 2 3" xfId="293" xr:uid="{12E06CF4-1A49-455F-BFAF-8B41D26EFC7F}"/>
    <cellStyle name="Normal 10 3 2 3 2" xfId="294" xr:uid="{79F6E7DD-BDDF-43EA-A95F-116BFDF9DB48}"/>
    <cellStyle name="Normal 10 3 2 3 2 2" xfId="295" xr:uid="{26A75E14-3018-4911-8128-2886EE9B76C3}"/>
    <cellStyle name="Normal 10 3 2 3 2 2 2" xfId="3815" xr:uid="{575FC7F5-3B74-4CDC-B380-62518EE255D4}"/>
    <cellStyle name="Normal 10 3 2 3 2 2 2 2" xfId="3816" xr:uid="{6AC33098-CCEE-4243-AAC4-9920F0545117}"/>
    <cellStyle name="Normal 10 3 2 3 2 2 3" xfId="3817" xr:uid="{BD98A279-38CB-4B53-AA39-3F49071F3B04}"/>
    <cellStyle name="Normal 10 3 2 3 2 2 3 2" xfId="6454" xr:uid="{8F0DF508-92E6-4AC3-8881-CDD9308E3330}"/>
    <cellStyle name="Normal 10 3 2 3 2 2 4" xfId="6455" xr:uid="{8435C59B-8C8E-4446-B759-3BA17CB74E7A}"/>
    <cellStyle name="Normal 10 3 2 3 2 3" xfId="296" xr:uid="{0758F376-32F9-4888-8E00-6A4AB2BA6443}"/>
    <cellStyle name="Normal 10 3 2 3 2 3 2" xfId="3818" xr:uid="{5ACD0AE1-B88D-4E5F-A647-63D43FBF8D32}"/>
    <cellStyle name="Normal 10 3 2 3 2 4" xfId="297" xr:uid="{E0EE125B-479B-4F91-83D7-56D3F053E1B2}"/>
    <cellStyle name="Normal 10 3 2 3 2 4 2" xfId="6456" xr:uid="{7BACE1EC-2A96-46B8-BF3F-ED7C71DFE6B6}"/>
    <cellStyle name="Normal 10 3 2 3 2 5" xfId="6457" xr:uid="{E321ED6A-B349-47E3-8B2E-CDCD8312BCB8}"/>
    <cellStyle name="Normal 10 3 2 3 3" xfId="298" xr:uid="{D925FBAC-A922-4A81-90B4-86217782A4F3}"/>
    <cellStyle name="Normal 10 3 2 3 3 2" xfId="299" xr:uid="{94F1CE7D-CBA2-4960-802B-30A31891E07A}"/>
    <cellStyle name="Normal 10 3 2 3 3 2 2" xfId="3819" xr:uid="{4670EB23-1712-4AF3-838B-4C23E46E6E97}"/>
    <cellStyle name="Normal 10 3 2 3 3 3" xfId="300" xr:uid="{B7FCF7FA-4A6B-435E-BB19-E91AE842D715}"/>
    <cellStyle name="Normal 10 3 2 3 3 3 2" xfId="6458" xr:uid="{9BD0AEB7-FAD9-44E0-BA0A-D2CBF0392FB9}"/>
    <cellStyle name="Normal 10 3 2 3 3 4" xfId="301" xr:uid="{D6262567-E82C-4DF2-8AE3-E1FA1BFDD5F0}"/>
    <cellStyle name="Normal 10 3 2 3 4" xfId="302" xr:uid="{E81DDB99-56E8-4D19-A791-534F5E4913EE}"/>
    <cellStyle name="Normal 10 3 2 3 4 2" xfId="3820" xr:uid="{A843E7A6-AF46-4CA8-932D-FA04FB30DF24}"/>
    <cellStyle name="Normal 10 3 2 3 5" xfId="303" xr:uid="{3422ECF3-7BFE-41E1-9349-D23DE2E313DF}"/>
    <cellStyle name="Normal 10 3 2 3 5 2" xfId="6459" xr:uid="{C591A5BB-5298-4046-BDE6-A41C3D5E5502}"/>
    <cellStyle name="Normal 10 3 2 3 6" xfId="304" xr:uid="{04263804-37FD-4CA9-A030-72F6E4C955CB}"/>
    <cellStyle name="Normal 10 3 2 4" xfId="305" xr:uid="{C062DDC2-F643-4C68-BFB0-B64B5EBD4288}"/>
    <cellStyle name="Normal 10 3 2 4 2" xfId="306" xr:uid="{51261106-E569-4958-86BB-D247D575CA0C}"/>
    <cellStyle name="Normal 10 3 2 4 2 2" xfId="307" xr:uid="{CB5136A4-9E9B-452A-994C-F618F04A6DC5}"/>
    <cellStyle name="Normal 10 3 2 4 2 2 2" xfId="3821" xr:uid="{93C11322-C93C-428E-91D8-9F34E6EB95B2}"/>
    <cellStyle name="Normal 10 3 2 4 2 3" xfId="308" xr:uid="{344193FD-A5B4-4E10-BA17-50D6B44158B4}"/>
    <cellStyle name="Normal 10 3 2 4 2 3 2" xfId="6460" xr:uid="{F7E0A5AD-D022-4138-925C-F0512AFE9A0D}"/>
    <cellStyle name="Normal 10 3 2 4 2 4" xfId="309" xr:uid="{750545BF-496E-43FD-B03F-A1F1A5C1A650}"/>
    <cellStyle name="Normal 10 3 2 4 3" xfId="310" xr:uid="{CCFE5E86-236F-420B-A826-DDC36ABA47DC}"/>
    <cellStyle name="Normal 10 3 2 4 3 2" xfId="3822" xr:uid="{DEA4C3BB-6354-41B8-B7B3-66B44D5F663D}"/>
    <cellStyle name="Normal 10 3 2 4 4" xfId="311" xr:uid="{F204FC75-2F3F-4E4A-9319-617D69A8F1ED}"/>
    <cellStyle name="Normal 10 3 2 4 4 2" xfId="6461" xr:uid="{E8D2C03B-22A4-4733-9E25-563E2300D2F9}"/>
    <cellStyle name="Normal 10 3 2 4 5" xfId="312" xr:uid="{94DE86EC-8B89-4C4B-928A-E71ED6DE1CFB}"/>
    <cellStyle name="Normal 10 3 2 5" xfId="313" xr:uid="{6D6EA754-0DDA-46AD-8287-4FA55462DBEF}"/>
    <cellStyle name="Normal 10 3 2 5 2" xfId="314" xr:uid="{0EDE5143-C585-46C6-81D4-8B3EAE99CC6A}"/>
    <cellStyle name="Normal 10 3 2 5 2 2" xfId="3823" xr:uid="{ECFD9DB6-D6A2-44C1-BF47-E6E46AEA6A48}"/>
    <cellStyle name="Normal 10 3 2 5 3" xfId="315" xr:uid="{3E715AC2-330F-4D7A-BFA5-0F9AB16D9587}"/>
    <cellStyle name="Normal 10 3 2 5 3 2" xfId="6462" xr:uid="{18A4C38C-B203-4840-BF7E-6A50EF521756}"/>
    <cellStyle name="Normal 10 3 2 5 4" xfId="316" xr:uid="{136FAF58-8233-4D5D-96DA-B89FB95DA86A}"/>
    <cellStyle name="Normal 10 3 2 6" xfId="317" xr:uid="{1DD22A50-BDF8-4524-B574-582568AB12A7}"/>
    <cellStyle name="Normal 10 3 2 6 2" xfId="318" xr:uid="{CE614F8F-E029-4F0D-A387-FD9CCE56D7DA}"/>
    <cellStyle name="Normal 10 3 2 6 3" xfId="319" xr:uid="{326FD6B3-C2A4-4541-95DB-C9D4F6D66971}"/>
    <cellStyle name="Normal 10 3 2 6 4" xfId="320" xr:uid="{79736CAD-322A-4BB6-8E35-12A4CB56655B}"/>
    <cellStyle name="Normal 10 3 2 7" xfId="321" xr:uid="{DF95658B-822B-4923-A0B4-577ECC55E0B4}"/>
    <cellStyle name="Normal 10 3 2 7 2" xfId="6463" xr:uid="{67832A78-E16C-42F0-8AAE-74C16EC804EA}"/>
    <cellStyle name="Normal 10 3 2 8" xfId="322" xr:uid="{AEB93339-1343-47E3-AD6E-D0BBF124167B}"/>
    <cellStyle name="Normal 10 3 2 9" xfId="323" xr:uid="{C763DE88-AF1F-4086-9A35-1FE643D48D70}"/>
    <cellStyle name="Normal 10 3 3" xfId="324" xr:uid="{8032BC0B-63C2-4BDF-87C2-90104EF2885B}"/>
    <cellStyle name="Normal 10 3 3 2" xfId="325" xr:uid="{DEB7FA92-85F2-4DF8-A8AC-E2F5A331EB0D}"/>
    <cellStyle name="Normal 10 3 3 2 2" xfId="326" xr:uid="{117C843D-F0C4-43D1-ABC7-83794F03AE48}"/>
    <cellStyle name="Normal 10 3 3 2 2 2" xfId="327" xr:uid="{A5014ECB-1C3F-4953-B1D7-27F8C4AB346F}"/>
    <cellStyle name="Normal 10 3 3 2 2 2 2" xfId="3824" xr:uid="{0A8A8731-1ED4-4BA0-949E-5F9BE654C75B}"/>
    <cellStyle name="Normal 10 3 3 2 2 2 2 2" xfId="4704" xr:uid="{CE76D1C7-EAD4-4698-A795-637B71CA7E34}"/>
    <cellStyle name="Normal 10 3 3 2 2 2 3" xfId="4705" xr:uid="{D8F26FCF-4325-478D-AEED-CF4BDD17C3FB}"/>
    <cellStyle name="Normal 10 3 3 2 2 3" xfId="328" xr:uid="{03E1516D-E261-4DE2-A5C1-6977403252C1}"/>
    <cellStyle name="Normal 10 3 3 2 2 3 2" xfId="4706" xr:uid="{EA90E9EC-2CD1-41BB-95F8-951355A8E2C7}"/>
    <cellStyle name="Normal 10 3 3 2 2 4" xfId="329" xr:uid="{5C1F1C18-EA48-43C6-B492-0E9E9C4839BE}"/>
    <cellStyle name="Normal 10 3 3 2 3" xfId="330" xr:uid="{8F8CB74A-2AB9-42B0-96B9-A3AE33CD7F16}"/>
    <cellStyle name="Normal 10 3 3 2 3 2" xfId="331" xr:uid="{47965410-CC40-4A33-B728-EFF16C97B315}"/>
    <cellStyle name="Normal 10 3 3 2 3 2 2" xfId="4707" xr:uid="{9F6C1BE7-670E-47DA-86B9-B6BF6E6603E2}"/>
    <cellStyle name="Normal 10 3 3 2 3 3" xfId="332" xr:uid="{36A78F86-D71F-4DB0-BF95-3AD364388FA0}"/>
    <cellStyle name="Normal 10 3 3 2 3 4" xfId="333" xr:uid="{0500232F-9165-4781-88CE-0283232D402A}"/>
    <cellStyle name="Normal 10 3 3 2 4" xfId="334" xr:uid="{104DE419-B007-4691-9E03-3DBBE702C431}"/>
    <cellStyle name="Normal 10 3 3 2 4 2" xfId="4708" xr:uid="{DC87A490-73BC-47F6-8FF3-AEF3A92A440B}"/>
    <cellStyle name="Normal 10 3 3 2 5" xfId="335" xr:uid="{7C93A598-43E3-47C6-A808-FEF5CF4F565F}"/>
    <cellStyle name="Normal 10 3 3 2 6" xfId="336" xr:uid="{44BA56E4-97F9-44C4-8C29-0096E00CC989}"/>
    <cellStyle name="Normal 10 3 3 3" xfId="337" xr:uid="{2B274A63-CCE5-4D6E-BA05-9C86AC22B6C4}"/>
    <cellStyle name="Normal 10 3 3 3 2" xfId="338" xr:uid="{209A4878-6C3F-4FCE-BC47-B3EDDA87CCE6}"/>
    <cellStyle name="Normal 10 3 3 3 2 2" xfId="339" xr:uid="{C0E2A042-A000-4045-87FB-EC93B310C140}"/>
    <cellStyle name="Normal 10 3 3 3 2 2 2" xfId="4709" xr:uid="{02B1DF37-5F19-4D41-AF16-5754C5E10634}"/>
    <cellStyle name="Normal 10 3 3 3 2 3" xfId="340" xr:uid="{66926131-BB25-4FB2-86BA-B32268F870AC}"/>
    <cellStyle name="Normal 10 3 3 3 2 4" xfId="341" xr:uid="{53C19A88-AFC1-4A62-B5A2-FE6F0B58A1A9}"/>
    <cellStyle name="Normal 10 3 3 3 3" xfId="342" xr:uid="{B2F0423E-276A-43FF-8ECA-AE103D19737E}"/>
    <cellStyle name="Normal 10 3 3 3 3 2" xfId="4710" xr:uid="{76569459-12AF-4CDC-B39D-CD3F4031071F}"/>
    <cellStyle name="Normal 10 3 3 3 4" xfId="343" xr:uid="{6A908BC4-053D-4E0E-9F98-04E83A22355E}"/>
    <cellStyle name="Normal 10 3 3 3 5" xfId="344" xr:uid="{15E98A15-A424-4616-9CF1-9E42F47BD0BF}"/>
    <cellStyle name="Normal 10 3 3 4" xfId="345" xr:uid="{22FAE4DA-D3A9-435D-898D-9B74DD5AD63B}"/>
    <cellStyle name="Normal 10 3 3 4 2" xfId="346" xr:uid="{1CD516C9-245C-420B-BFA2-D9E22EEB8A40}"/>
    <cellStyle name="Normal 10 3 3 4 2 2" xfId="4711" xr:uid="{08619D0F-D751-416A-9323-70F2CC08C41C}"/>
    <cellStyle name="Normal 10 3 3 4 3" xfId="347" xr:uid="{1EADD184-922A-4253-BD70-293DC99382C3}"/>
    <cellStyle name="Normal 10 3 3 4 4" xfId="348" xr:uid="{6227CB29-A6E9-4E1E-95AC-17BC3A3EAB77}"/>
    <cellStyle name="Normal 10 3 3 5" xfId="349" xr:uid="{4131E40C-99BE-4350-8FAE-59C77167B880}"/>
    <cellStyle name="Normal 10 3 3 5 2" xfId="350" xr:uid="{82C53F90-1BE8-4D93-8F26-048DAA147B18}"/>
    <cellStyle name="Normal 10 3 3 5 3" xfId="351" xr:uid="{751EBAA8-F6A4-4A85-A7B1-E1A058DC82C2}"/>
    <cellStyle name="Normal 10 3 3 5 4" xfId="352" xr:uid="{92835959-04B3-4B57-AE33-307B66BE6BDC}"/>
    <cellStyle name="Normal 10 3 3 6" xfId="353" xr:uid="{D0DBBB26-0059-4B76-B89E-97CFE2C235E7}"/>
    <cellStyle name="Normal 10 3 3 7" xfId="354" xr:uid="{48216712-21A5-400D-955F-7C0C07A3EBB4}"/>
    <cellStyle name="Normal 10 3 3 8" xfId="355" xr:uid="{98D82D38-479E-4D6E-B0BF-D93A79324C19}"/>
    <cellStyle name="Normal 10 3 4" xfId="356" xr:uid="{A1D60E9A-1B70-490B-99A1-0DD846816C94}"/>
    <cellStyle name="Normal 10 3 4 2" xfId="357" xr:uid="{5A32AFAB-CB52-474D-B10B-EFAEB43E9162}"/>
    <cellStyle name="Normal 10 3 4 2 2" xfId="358" xr:uid="{E39F4D36-464D-4B69-AA93-2CFB965493C5}"/>
    <cellStyle name="Normal 10 3 4 2 2 2" xfId="359" xr:uid="{2D3E5E14-9998-4697-8A8B-7DF7A26A5C9D}"/>
    <cellStyle name="Normal 10 3 4 2 2 2 2" xfId="3825" xr:uid="{1E0721A1-8EC1-4F65-B903-C89A3A5E99C6}"/>
    <cellStyle name="Normal 10 3 4 2 2 3" xfId="360" xr:uid="{63BED7BF-84CF-4A11-8802-F4C3197F53A0}"/>
    <cellStyle name="Normal 10 3 4 2 2 3 2" xfId="6464" xr:uid="{5A4B3DEC-5F0A-4841-BE58-3A0434A9AD96}"/>
    <cellStyle name="Normal 10 3 4 2 2 4" xfId="361" xr:uid="{7F7CC5BE-D9DF-45CC-AB61-584A3587DD49}"/>
    <cellStyle name="Normal 10 3 4 2 3" xfId="362" xr:uid="{17E378C6-FFC9-4717-967E-904433CD8FDE}"/>
    <cellStyle name="Normal 10 3 4 2 3 2" xfId="3826" xr:uid="{962ACCE9-5E21-4DAC-B6D2-4EEE4186B7AB}"/>
    <cellStyle name="Normal 10 3 4 2 4" xfId="363" xr:uid="{EF6E82E5-5754-47D4-BA42-99842E065ADD}"/>
    <cellStyle name="Normal 10 3 4 2 4 2" xfId="6465" xr:uid="{A4501148-A91F-4250-BE5A-5440ABD8E30B}"/>
    <cellStyle name="Normal 10 3 4 2 5" xfId="364" xr:uid="{4312C59D-B173-485E-8337-43839B60BAB2}"/>
    <cellStyle name="Normal 10 3 4 3" xfId="365" xr:uid="{72E6B3C6-CCD1-4B77-9622-808ED742F4C9}"/>
    <cellStyle name="Normal 10 3 4 3 2" xfId="366" xr:uid="{C3D70245-B572-40C2-A158-EA1278FCCE20}"/>
    <cellStyle name="Normal 10 3 4 3 2 2" xfId="3827" xr:uid="{B970A629-7DBB-48B1-AE47-9E5D3C9F1929}"/>
    <cellStyle name="Normal 10 3 4 3 3" xfId="367" xr:uid="{6AC369DD-574A-4DE7-AB4A-182BFDD6F61F}"/>
    <cellStyle name="Normal 10 3 4 3 3 2" xfId="6466" xr:uid="{AA1143C2-F6B1-4DDB-BE8A-10DBABF30D73}"/>
    <cellStyle name="Normal 10 3 4 3 4" xfId="368" xr:uid="{4E7A2554-0864-4D53-927A-560139670F28}"/>
    <cellStyle name="Normal 10 3 4 4" xfId="369" xr:uid="{4D6B5CE8-566A-42B7-8CF4-117C76178307}"/>
    <cellStyle name="Normal 10 3 4 4 2" xfId="370" xr:uid="{C1988DBB-AF70-4F4C-AE3E-0DECD134DEF1}"/>
    <cellStyle name="Normal 10 3 4 4 3" xfId="371" xr:uid="{DC661EB0-222E-4D3D-A757-E58D9CB0659B}"/>
    <cellStyle name="Normal 10 3 4 4 4" xfId="372" xr:uid="{1A0518F4-0A74-4742-AA93-F4E2F6FA396B}"/>
    <cellStyle name="Normal 10 3 4 5" xfId="373" xr:uid="{9877269A-E6DA-48D7-86DA-2448C8B849A9}"/>
    <cellStyle name="Normal 10 3 4 5 2" xfId="6467" xr:uid="{7FED17CA-BE01-4939-AF0F-D80B14068A56}"/>
    <cellStyle name="Normal 10 3 4 6" xfId="374" xr:uid="{F208267C-9A9D-48EC-ACC2-CBDF2379CFE0}"/>
    <cellStyle name="Normal 10 3 4 7" xfId="375" xr:uid="{325035EC-C7F2-4DC4-9EAB-67DEF38DC6E9}"/>
    <cellStyle name="Normal 10 3 5" xfId="376" xr:uid="{EBA499B2-5CCD-4A1E-AE2E-022398E6D25D}"/>
    <cellStyle name="Normal 10 3 5 2" xfId="377" xr:uid="{BDC40C49-064E-4C02-9B62-933B0FA43762}"/>
    <cellStyle name="Normal 10 3 5 2 2" xfId="378" xr:uid="{BFFE8F28-719B-4531-A1E4-E4DF2E718584}"/>
    <cellStyle name="Normal 10 3 5 2 2 2" xfId="3828" xr:uid="{72DDC361-E7A0-47C7-B9AC-8FC21C020E8E}"/>
    <cellStyle name="Normal 10 3 5 2 3" xfId="379" xr:uid="{8C6E0600-4E21-4D7B-9EE5-7D37BD59198F}"/>
    <cellStyle name="Normal 10 3 5 2 3 2" xfId="6468" xr:uid="{9EF8097D-3BC8-497D-8A33-56A5BC2FDB96}"/>
    <cellStyle name="Normal 10 3 5 2 4" xfId="380" xr:uid="{3005FDF2-D4A0-4B9E-9B7A-FCB582CD11A4}"/>
    <cellStyle name="Normal 10 3 5 3" xfId="381" xr:uid="{DD313A96-C82D-4A10-84EA-1F36E4C63B74}"/>
    <cellStyle name="Normal 10 3 5 3 2" xfId="382" xr:uid="{45AEA3C3-B185-4ED3-A60B-B67C3FB03648}"/>
    <cellStyle name="Normal 10 3 5 3 3" xfId="383" xr:uid="{385D57EB-F74C-4C70-96E7-E49AFF4B57AA}"/>
    <cellStyle name="Normal 10 3 5 3 4" xfId="384" xr:uid="{855CBFEF-FCF2-4A39-94DB-E31804A9CD1F}"/>
    <cellStyle name="Normal 10 3 5 4" xfId="385" xr:uid="{44110D03-998A-4399-85BC-3A773D460CE4}"/>
    <cellStyle name="Normal 10 3 5 4 2" xfId="6469" xr:uid="{7392F21E-5E63-460B-9254-40A45DBE1047}"/>
    <cellStyle name="Normal 10 3 5 5" xfId="386" xr:uid="{41050B74-28ED-42DB-BCAA-83952EB5FF0A}"/>
    <cellStyle name="Normal 10 3 5 6" xfId="387" xr:uid="{4483315B-1AB3-4ABF-9282-9D6B832FBFB0}"/>
    <cellStyle name="Normal 10 3 6" xfId="388" xr:uid="{A00A0539-231D-40F1-A1F9-D19644A6A2F9}"/>
    <cellStyle name="Normal 10 3 6 2" xfId="389" xr:uid="{F7A29575-D3DF-4CBC-B914-4F3E6EDABE10}"/>
    <cellStyle name="Normal 10 3 6 2 2" xfId="390" xr:uid="{47D3D3ED-7166-4304-BB15-8298CF4F2BE0}"/>
    <cellStyle name="Normal 10 3 6 2 3" xfId="391" xr:uid="{46F60F5F-78DC-4D12-BE70-D1737476DF6F}"/>
    <cellStyle name="Normal 10 3 6 2 4" xfId="392" xr:uid="{A17FE320-427B-4C8A-B0C5-6DCD7CA3D75C}"/>
    <cellStyle name="Normal 10 3 6 3" xfId="393" xr:uid="{9B34E5B3-DEB0-4486-A64A-CE470008F3B2}"/>
    <cellStyle name="Normal 10 3 6 3 2" xfId="6470" xr:uid="{DF4F5F54-C72C-4948-8FC7-53084E7BEEFE}"/>
    <cellStyle name="Normal 10 3 6 4" xfId="394" xr:uid="{50F53629-E26F-43CB-88CC-948AA4515BD9}"/>
    <cellStyle name="Normal 10 3 6 5" xfId="395" xr:uid="{8CDC5CBA-E213-422C-B995-5CEF80630589}"/>
    <cellStyle name="Normal 10 3 7" xfId="396" xr:uid="{D4997DC4-AACF-481F-A10B-BFAC95D99562}"/>
    <cellStyle name="Normal 10 3 7 2" xfId="397" xr:uid="{BC87ABF8-BC73-461E-9A8C-21CC87106833}"/>
    <cellStyle name="Normal 10 3 7 3" xfId="398" xr:uid="{09249FC1-1629-43DE-9897-C157543635BE}"/>
    <cellStyle name="Normal 10 3 7 4" xfId="399" xr:uid="{A23AC9A1-399F-4A6E-BA62-9F51A6A7134C}"/>
    <cellStyle name="Normal 10 3 8" xfId="400" xr:uid="{0D1A271C-C8CA-4E3A-AFED-B86FBC0ED952}"/>
    <cellStyle name="Normal 10 3 8 2" xfId="401" xr:uid="{476C3D46-DA37-43BF-A458-065A154F5F5A}"/>
    <cellStyle name="Normal 10 3 8 3" xfId="402" xr:uid="{1C6F5078-CDDB-4040-A8E6-C3FEA9B54303}"/>
    <cellStyle name="Normal 10 3 8 4" xfId="403" xr:uid="{77D958B0-48E2-4604-851C-80BDDF790575}"/>
    <cellStyle name="Normal 10 3 9" xfId="404" xr:uid="{811E8AF5-8EC5-435F-85FB-DC44E5C7437C}"/>
    <cellStyle name="Normal 10 4" xfId="405" xr:uid="{7EA0CCFC-C45D-4AF9-BE75-8CEC7D776728}"/>
    <cellStyle name="Normal 10 4 10" xfId="406" xr:uid="{D07B692D-2F34-49D7-BBAA-80AB0139A0A2}"/>
    <cellStyle name="Normal 10 4 11" xfId="407" xr:uid="{C922456B-F9A2-45C7-B99B-59F5EC5F72B4}"/>
    <cellStyle name="Normal 10 4 2" xfId="408" xr:uid="{2D8A695F-0D46-41E2-B9DC-F0DAFC1E2C7D}"/>
    <cellStyle name="Normal 10 4 2 2" xfId="409" xr:uid="{CDE2AE62-79C3-4EC8-8AF6-D21750603C4B}"/>
    <cellStyle name="Normal 10 4 2 2 2" xfId="410" xr:uid="{854D3042-8148-44BC-B372-4D4E863C9CC0}"/>
    <cellStyle name="Normal 10 4 2 2 2 2" xfId="411" xr:uid="{364D80B9-6111-4DCD-B4AD-CBD2BA0B9248}"/>
    <cellStyle name="Normal 10 4 2 2 2 2 2" xfId="412" xr:uid="{DF751EFF-0544-4087-A708-E8D3A2F58C90}"/>
    <cellStyle name="Normal 10 4 2 2 2 2 3" xfId="413" xr:uid="{77BE44C8-0AC7-47FD-A675-3C1F09EAB6AB}"/>
    <cellStyle name="Normal 10 4 2 2 2 2 4" xfId="414" xr:uid="{4271F56B-4D27-486F-A695-9790B0C8F969}"/>
    <cellStyle name="Normal 10 4 2 2 2 3" xfId="415" xr:uid="{C3ED7B4C-1DA3-48A7-8211-B117688B3110}"/>
    <cellStyle name="Normal 10 4 2 2 2 3 2" xfId="416" xr:uid="{C1E27DCD-44FE-4198-936C-C545B8AE0C90}"/>
    <cellStyle name="Normal 10 4 2 2 2 3 3" xfId="417" xr:uid="{F6CCB812-79A7-437C-AEB5-C508C6E34931}"/>
    <cellStyle name="Normal 10 4 2 2 2 3 4" xfId="418" xr:uid="{A6C9D6B1-EF5E-44F1-8B3D-781C34BFAE5B}"/>
    <cellStyle name="Normal 10 4 2 2 2 4" xfId="419" xr:uid="{4C4C0AE4-1D63-463E-9CA4-C8AD4B893647}"/>
    <cellStyle name="Normal 10 4 2 2 2 5" xfId="420" xr:uid="{E873FB0B-96AC-47A5-8F8D-C7A1242A01E6}"/>
    <cellStyle name="Normal 10 4 2 2 2 6" xfId="421" xr:uid="{CC9E10FD-3FC1-459D-8D37-1223A4F3EC5E}"/>
    <cellStyle name="Normal 10 4 2 2 3" xfId="422" xr:uid="{3D5752E5-EEC2-4128-AF4A-46A10F8DD4DA}"/>
    <cellStyle name="Normal 10 4 2 2 3 2" xfId="423" xr:uid="{3454C4A3-5E0F-45FB-934D-2130FD8143D2}"/>
    <cellStyle name="Normal 10 4 2 2 3 2 2" xfId="424" xr:uid="{065B3549-B285-4895-8939-4D3E50F75EA5}"/>
    <cellStyle name="Normal 10 4 2 2 3 2 3" xfId="425" xr:uid="{D8964BC1-9745-4F24-8D13-4B856AC07752}"/>
    <cellStyle name="Normal 10 4 2 2 3 2 4" xfId="426" xr:uid="{495DE894-4FB2-4B35-8729-F41885ED7AF8}"/>
    <cellStyle name="Normal 10 4 2 2 3 3" xfId="427" xr:uid="{2E6A738D-91D6-4376-B4A8-BF0C1E9CB6D9}"/>
    <cellStyle name="Normal 10 4 2 2 3 4" xfId="428" xr:uid="{5C672BBE-7034-4DC5-90F9-918C62D88A66}"/>
    <cellStyle name="Normal 10 4 2 2 3 5" xfId="429" xr:uid="{EC94E0DE-5555-460F-9A2F-33554A7AE44E}"/>
    <cellStyle name="Normal 10 4 2 2 4" xfId="430" xr:uid="{114578E7-FA4E-46FF-A3E1-0EE6DE8AF595}"/>
    <cellStyle name="Normal 10 4 2 2 4 2" xfId="431" xr:uid="{D2708221-43B3-4669-9680-15241FE16853}"/>
    <cellStyle name="Normal 10 4 2 2 4 3" xfId="432" xr:uid="{BA3CFF2F-ED0C-4FFB-AD7F-4DCD520DDB21}"/>
    <cellStyle name="Normal 10 4 2 2 4 4" xfId="433" xr:uid="{C560B170-5521-4184-BFD9-798FC0614254}"/>
    <cellStyle name="Normal 10 4 2 2 5" xfId="434" xr:uid="{510591A2-8B64-401E-9CA5-7DC4BB9EB6D5}"/>
    <cellStyle name="Normal 10 4 2 2 5 2" xfId="435" xr:uid="{AEE12A82-C2C5-4327-82E3-D03115293148}"/>
    <cellStyle name="Normal 10 4 2 2 5 3" xfId="436" xr:uid="{575A3017-463D-411D-9088-1472875EADE4}"/>
    <cellStyle name="Normal 10 4 2 2 5 4" xfId="437" xr:uid="{A09DA342-F90B-4E6D-B5F7-8F02419148CA}"/>
    <cellStyle name="Normal 10 4 2 2 6" xfId="438" xr:uid="{C4CA5499-A797-4440-A79E-FC80E159BBD9}"/>
    <cellStyle name="Normal 10 4 2 2 7" xfId="439" xr:uid="{234CE136-19C4-425F-9CA9-C050781FBB57}"/>
    <cellStyle name="Normal 10 4 2 2 8" xfId="440" xr:uid="{8F40EF6B-8999-4658-A100-DD454B9DB49A}"/>
    <cellStyle name="Normal 10 4 2 3" xfId="441" xr:uid="{FF298E62-7FE6-40BE-8763-C2D7C91CD862}"/>
    <cellStyle name="Normal 10 4 2 3 2" xfId="442" xr:uid="{0E8C35AB-11F3-4117-A10D-1045B411A839}"/>
    <cellStyle name="Normal 10 4 2 3 2 2" xfId="443" xr:uid="{EDE8DECC-3605-494D-8CFB-748773442259}"/>
    <cellStyle name="Normal 10 4 2 3 2 3" xfId="444" xr:uid="{63BCCF52-4816-47D4-A0DD-B0AF62C481F4}"/>
    <cellStyle name="Normal 10 4 2 3 2 4" xfId="445" xr:uid="{ABBEFCF6-1520-4D85-BA8F-1062BAAC7B6B}"/>
    <cellStyle name="Normal 10 4 2 3 3" xfId="446" xr:uid="{952D82A6-A00F-4E25-9DB8-3D49A790C516}"/>
    <cellStyle name="Normal 10 4 2 3 3 2" xfId="447" xr:uid="{0E8D2ECA-42F4-47BD-8F65-C8BD33BBDE9A}"/>
    <cellStyle name="Normal 10 4 2 3 3 3" xfId="448" xr:uid="{629EC892-34CB-48D7-AA5F-F64900A2BB8A}"/>
    <cellStyle name="Normal 10 4 2 3 3 4" xfId="449" xr:uid="{79E19E8C-6BA8-44D0-BBF4-699205566B77}"/>
    <cellStyle name="Normal 10 4 2 3 4" xfId="450" xr:uid="{2D24D39E-F3AF-493C-A743-ABAB15A2E0CD}"/>
    <cellStyle name="Normal 10 4 2 3 5" xfId="451" xr:uid="{1A0ADCAF-99A9-442F-A2D5-28A537E725AC}"/>
    <cellStyle name="Normal 10 4 2 3 6" xfId="452" xr:uid="{E5C4A372-F4C6-4834-9747-467C80B29403}"/>
    <cellStyle name="Normal 10 4 2 4" xfId="453" xr:uid="{A46C7E62-3BF7-4963-8F21-94529D1B1786}"/>
    <cellStyle name="Normal 10 4 2 4 2" xfId="454" xr:uid="{C5F28ECC-F4E9-422D-8502-DE355B694F77}"/>
    <cellStyle name="Normal 10 4 2 4 2 2" xfId="455" xr:uid="{E8D83298-AFBD-456E-9505-631B2CD956AD}"/>
    <cellStyle name="Normal 10 4 2 4 2 3" xfId="456" xr:uid="{9CF50ABF-64DC-4257-BE4E-12B62ED9DA27}"/>
    <cellStyle name="Normal 10 4 2 4 2 4" xfId="457" xr:uid="{05253C93-54A1-4B56-A0C9-46C54B7A1488}"/>
    <cellStyle name="Normal 10 4 2 4 3" xfId="458" xr:uid="{F092EAFE-9837-412D-8AA9-08E322D5D70C}"/>
    <cellStyle name="Normal 10 4 2 4 4" xfId="459" xr:uid="{8ECAD4A3-8B70-4769-8F32-78E6FF03A2D6}"/>
    <cellStyle name="Normal 10 4 2 4 5" xfId="460" xr:uid="{48920561-6051-4C49-A31A-D408DEEBB083}"/>
    <cellStyle name="Normal 10 4 2 5" xfId="461" xr:uid="{61076571-8B4B-4952-B8F1-295E764E438F}"/>
    <cellStyle name="Normal 10 4 2 5 2" xfId="462" xr:uid="{EEF75954-53E9-4230-ACEA-78D95E5A9568}"/>
    <cellStyle name="Normal 10 4 2 5 3" xfId="463" xr:uid="{76419614-C1E4-44AC-8EF1-11BFC9FE895F}"/>
    <cellStyle name="Normal 10 4 2 5 4" xfId="464" xr:uid="{F1679741-8EE5-4143-B795-D381144477ED}"/>
    <cellStyle name="Normal 10 4 2 6" xfId="465" xr:uid="{B44E3560-F456-45B5-A968-9A6F67809E51}"/>
    <cellStyle name="Normal 10 4 2 6 2" xfId="466" xr:uid="{B971915C-86B2-4B5B-A35A-60CF9462383F}"/>
    <cellStyle name="Normal 10 4 2 6 3" xfId="467" xr:uid="{8E3F8ED4-0ABA-4CA9-946E-C798038EC1E0}"/>
    <cellStyle name="Normal 10 4 2 6 4" xfId="468" xr:uid="{2778C34E-F20D-480E-B583-2BE98F0ECFA7}"/>
    <cellStyle name="Normal 10 4 2 7" xfId="469" xr:uid="{CCF1664A-9894-4F67-A550-5F222B42B259}"/>
    <cellStyle name="Normal 10 4 2 8" xfId="470" xr:uid="{3E60A3D2-338F-4E76-9CEA-C92C2CE23EB3}"/>
    <cellStyle name="Normal 10 4 2 9" xfId="471" xr:uid="{F3B7C94F-B2B4-4507-BB7E-4A51525D4732}"/>
    <cellStyle name="Normal 10 4 3" xfId="472" xr:uid="{CFFCC9D7-B6BB-437A-857A-E8305A0DEA35}"/>
    <cellStyle name="Normal 10 4 3 2" xfId="473" xr:uid="{C97AC8B6-3931-494D-A15C-EC82BEAB3BD7}"/>
    <cellStyle name="Normal 10 4 3 2 2" xfId="474" xr:uid="{CEA2EA47-FBAD-4618-9BC8-2E838C6C6D1A}"/>
    <cellStyle name="Normal 10 4 3 2 2 2" xfId="475" xr:uid="{C55CEB2E-9247-458A-8390-256A66D627BD}"/>
    <cellStyle name="Normal 10 4 3 2 2 2 2" xfId="3829" xr:uid="{E3DA9115-6BF1-41C3-A672-562985D85F57}"/>
    <cellStyle name="Normal 10 4 3 2 2 3" xfId="476" xr:uid="{3D067C8D-1AE9-456B-A028-C59B2BEC0D43}"/>
    <cellStyle name="Normal 10 4 3 2 2 3 2" xfId="6471" xr:uid="{96292562-6444-42C3-8E15-053C89FFF463}"/>
    <cellStyle name="Normal 10 4 3 2 2 4" xfId="477" xr:uid="{C9445331-CBF8-443A-9421-05674A700356}"/>
    <cellStyle name="Normal 10 4 3 2 3" xfId="478" xr:uid="{B23661C3-EA2D-489D-A3DF-B78507EA7F5B}"/>
    <cellStyle name="Normal 10 4 3 2 3 2" xfId="479" xr:uid="{60B5158A-49D5-479B-BDC8-5E600B44F5B9}"/>
    <cellStyle name="Normal 10 4 3 2 3 3" xfId="480" xr:uid="{A09511C4-98B3-42D2-A0A5-B4144695BDC8}"/>
    <cellStyle name="Normal 10 4 3 2 3 4" xfId="481" xr:uid="{9C883D9A-375F-4650-9E26-0E88A5C9F01B}"/>
    <cellStyle name="Normal 10 4 3 2 4" xfId="482" xr:uid="{99B5FE4E-7C8D-4282-873C-BE9B5D1204FD}"/>
    <cellStyle name="Normal 10 4 3 2 4 2" xfId="6472" xr:uid="{C2FFD93A-A927-403D-A669-D76AC90BC2CA}"/>
    <cellStyle name="Normal 10 4 3 2 5" xfId="483" xr:uid="{B5F385B4-6671-4C4A-9E15-1DF00B778E43}"/>
    <cellStyle name="Normal 10 4 3 2 6" xfId="484" xr:uid="{B79173E9-85BF-4B32-BB96-801A1162A569}"/>
    <cellStyle name="Normal 10 4 3 3" xfId="485" xr:uid="{FA330074-1C08-4206-9A2E-48A9FC2B4937}"/>
    <cellStyle name="Normal 10 4 3 3 2" xfId="486" xr:uid="{6A7B332F-5040-4537-AC8A-3D1AAFFDBB5E}"/>
    <cellStyle name="Normal 10 4 3 3 2 2" xfId="487" xr:uid="{C0062444-AD89-4E70-BFEE-106464E44B4F}"/>
    <cellStyle name="Normal 10 4 3 3 2 3" xfId="488" xr:uid="{794F8004-C450-496B-BADE-F4BDB5C19305}"/>
    <cellStyle name="Normal 10 4 3 3 2 4" xfId="489" xr:uid="{2708C990-83A2-4E7C-9E77-0C96A232DB23}"/>
    <cellStyle name="Normal 10 4 3 3 3" xfId="490" xr:uid="{727A0F38-20E4-4CEE-BB32-C85BA5C7AACC}"/>
    <cellStyle name="Normal 10 4 3 3 3 2" xfId="6473" xr:uid="{37586B66-494F-4C28-B1FF-AEB19F69C560}"/>
    <cellStyle name="Normal 10 4 3 3 4" xfId="491" xr:uid="{83826479-9EF0-4E79-8B1F-BE91968AA94A}"/>
    <cellStyle name="Normal 10 4 3 3 5" xfId="492" xr:uid="{F3FD11B3-32C0-42CA-B730-D2E89FDB2E69}"/>
    <cellStyle name="Normal 10 4 3 4" xfId="493" xr:uid="{740DC690-CFAE-4005-993F-090C9B8004D1}"/>
    <cellStyle name="Normal 10 4 3 4 2" xfId="494" xr:uid="{28702F5B-D44A-4AFF-9A68-9B3FAA854414}"/>
    <cellStyle name="Normal 10 4 3 4 3" xfId="495" xr:uid="{D592917F-610B-48ED-8207-01BB9D7C7B7F}"/>
    <cellStyle name="Normal 10 4 3 4 4" xfId="496" xr:uid="{6931EDF3-5868-41AB-9608-958E908CD158}"/>
    <cellStyle name="Normal 10 4 3 5" xfId="497" xr:uid="{E33B3FEA-2941-44AF-81B0-83BA0D2AF2F5}"/>
    <cellStyle name="Normal 10 4 3 5 2" xfId="498" xr:uid="{13EEE7B8-A5D4-4ABD-8FE8-D31EFB2D5BCF}"/>
    <cellStyle name="Normal 10 4 3 5 3" xfId="499" xr:uid="{47EC3915-1096-4DA2-A61D-076369099E1E}"/>
    <cellStyle name="Normal 10 4 3 5 4" xfId="500" xr:uid="{D0375F95-F8A3-4A28-B4B2-18924B652FD2}"/>
    <cellStyle name="Normal 10 4 3 6" xfId="501" xr:uid="{ABDC9F22-1907-45C7-8785-328D34FF5D03}"/>
    <cellStyle name="Normal 10 4 3 7" xfId="502" xr:uid="{F11B6043-F4B6-4356-ACE6-373622575727}"/>
    <cellStyle name="Normal 10 4 3 8" xfId="503" xr:uid="{18037298-798B-4AAB-B1F8-CE92979F74FE}"/>
    <cellStyle name="Normal 10 4 4" xfId="504" xr:uid="{56B8A882-B6AE-4B01-9A4D-5D28FFF4F056}"/>
    <cellStyle name="Normal 10 4 4 2" xfId="505" xr:uid="{9CC1EC80-C0E2-4DED-BACC-AF7E72D6A798}"/>
    <cellStyle name="Normal 10 4 4 2 2" xfId="506" xr:uid="{25080DDC-14AA-4733-A5A1-C2E52A059E53}"/>
    <cellStyle name="Normal 10 4 4 2 2 2" xfId="507" xr:uid="{6AE3C60C-8D24-40BE-B26F-8AF89076A574}"/>
    <cellStyle name="Normal 10 4 4 2 2 3" xfId="508" xr:uid="{34DA635F-13C1-46D7-99D6-644A6BF288A4}"/>
    <cellStyle name="Normal 10 4 4 2 2 4" xfId="509" xr:uid="{A56A8868-E6B4-4627-A2D0-BC010AB0A096}"/>
    <cellStyle name="Normal 10 4 4 2 3" xfId="510" xr:uid="{318DE32F-8D2B-4EDE-B845-D6811DA3D083}"/>
    <cellStyle name="Normal 10 4 4 2 3 2" xfId="6474" xr:uid="{95E1FBDC-30C5-458A-A63D-C42B93FD2A35}"/>
    <cellStyle name="Normal 10 4 4 2 4" xfId="511" xr:uid="{6705DF8B-2B26-4686-B8A7-B342A88D6F48}"/>
    <cellStyle name="Normal 10 4 4 2 5" xfId="512" xr:uid="{CBEE1070-76EE-40D2-91BC-254696373562}"/>
    <cellStyle name="Normal 10 4 4 3" xfId="513" xr:uid="{C941D7B9-138B-4FDA-B386-0F58F9CAB0B4}"/>
    <cellStyle name="Normal 10 4 4 3 2" xfId="514" xr:uid="{D0070DFB-48EB-4E4A-99C8-E3A8A0AE6E96}"/>
    <cellStyle name="Normal 10 4 4 3 3" xfId="515" xr:uid="{F7C6C4EA-383D-4E22-B1A5-FA69D6D1262D}"/>
    <cellStyle name="Normal 10 4 4 3 4" xfId="516" xr:uid="{2794C831-61E3-4372-B91B-4801AAF72CFE}"/>
    <cellStyle name="Normal 10 4 4 4" xfId="517" xr:uid="{0BA1C355-949C-403C-853F-E4FEC865E771}"/>
    <cellStyle name="Normal 10 4 4 4 2" xfId="518" xr:uid="{7B9CEA25-DE55-4287-9E99-447FBF18D3B3}"/>
    <cellStyle name="Normal 10 4 4 4 3" xfId="519" xr:uid="{05BC8B14-2C99-4A2F-AE2C-B1994D6B7DAD}"/>
    <cellStyle name="Normal 10 4 4 4 4" xfId="520" xr:uid="{E5718D01-E760-4E4F-AB75-6AB9AFFD6894}"/>
    <cellStyle name="Normal 10 4 4 5" xfId="521" xr:uid="{D48DE8B6-4551-4543-B077-5D1DE2D1FC76}"/>
    <cellStyle name="Normal 10 4 4 6" xfId="522" xr:uid="{212AAC15-4629-44F7-A419-83B286B72138}"/>
    <cellStyle name="Normal 10 4 4 7" xfId="523" xr:uid="{166FCDD2-DED7-44AA-ADA4-D5390985C493}"/>
    <cellStyle name="Normal 10 4 5" xfId="524" xr:uid="{9D217DAD-0CEF-47CA-84C6-374EF52433F9}"/>
    <cellStyle name="Normal 10 4 5 2" xfId="525" xr:uid="{BEC6EABF-4263-4057-95AB-F0F3C6657AA7}"/>
    <cellStyle name="Normal 10 4 5 2 2" xfId="526" xr:uid="{6CCDD785-C44D-4806-BA6F-6DA29AEEFEDD}"/>
    <cellStyle name="Normal 10 4 5 2 3" xfId="527" xr:uid="{C982CD3F-ABB5-4080-B754-34DC92B81F8D}"/>
    <cellStyle name="Normal 10 4 5 2 4" xfId="528" xr:uid="{77314C0B-B5D0-4ABF-B257-342A5E2E2AB2}"/>
    <cellStyle name="Normal 10 4 5 3" xfId="529" xr:uid="{457E9F00-FBCA-4734-80A6-A6588B681E36}"/>
    <cellStyle name="Normal 10 4 5 3 2" xfId="530" xr:uid="{F412020E-B39E-452F-97C3-DA4DD0148696}"/>
    <cellStyle name="Normal 10 4 5 3 3" xfId="531" xr:uid="{E2E87252-ED97-4483-93EB-8003CB1E403D}"/>
    <cellStyle name="Normal 10 4 5 3 4" xfId="532" xr:uid="{F6C832F8-0A80-4A58-BD36-864C38586285}"/>
    <cellStyle name="Normal 10 4 5 4" xfId="533" xr:uid="{7C25DBCA-B2AA-423B-95FD-F8B84126FF24}"/>
    <cellStyle name="Normal 10 4 5 5" xfId="534" xr:uid="{0ADFE76D-A278-43FF-B24B-0A2C289FA9A0}"/>
    <cellStyle name="Normal 10 4 5 6" xfId="535" xr:uid="{F7AF7C15-2518-42E3-9181-5BABC9B193E9}"/>
    <cellStyle name="Normal 10 4 6" xfId="536" xr:uid="{045093C7-E81F-471B-BA22-FD486A8C5808}"/>
    <cellStyle name="Normal 10 4 6 2" xfId="537" xr:uid="{44B4CE9A-148A-4084-8936-4401677093CC}"/>
    <cellStyle name="Normal 10 4 6 2 2" xfId="538" xr:uid="{7030A3F0-7BA6-4A03-9F63-11D6D93464E9}"/>
    <cellStyle name="Normal 10 4 6 2 3" xfId="539" xr:uid="{DAF5C926-6299-45D5-BF85-0358B642249D}"/>
    <cellStyle name="Normal 10 4 6 2 4" xfId="540" xr:uid="{E28B6A10-D407-4366-820F-A96B382602A5}"/>
    <cellStyle name="Normal 10 4 6 3" xfId="541" xr:uid="{93379B40-253F-4F30-ABC1-54F0BF3C4098}"/>
    <cellStyle name="Normal 10 4 6 4" xfId="542" xr:uid="{DE1FD15A-3445-44BE-8450-64F7F5ED8BD3}"/>
    <cellStyle name="Normal 10 4 6 5" xfId="543" xr:uid="{578E6050-DCE6-431C-8ED2-BFEBF28F2CED}"/>
    <cellStyle name="Normal 10 4 7" xfId="544" xr:uid="{AFB3CF86-FEBA-4A3F-953F-887C0CC0030C}"/>
    <cellStyle name="Normal 10 4 7 2" xfId="545" xr:uid="{B510C40F-2466-432B-9855-0FB1E4128C2C}"/>
    <cellStyle name="Normal 10 4 7 3" xfId="546" xr:uid="{A7F37876-9E26-4B71-82A6-C7BF9FBD7CE7}"/>
    <cellStyle name="Normal 10 4 7 4" xfId="547" xr:uid="{0DB2F6E4-5FAD-4719-A31A-4041570B656C}"/>
    <cellStyle name="Normal 10 4 8" xfId="548" xr:uid="{D185A20A-BBAE-41C9-9A38-C73E07E49550}"/>
    <cellStyle name="Normal 10 4 8 2" xfId="549" xr:uid="{A0ED1776-53B4-479B-B88E-F2FE5293197A}"/>
    <cellStyle name="Normal 10 4 8 3" xfId="550" xr:uid="{ADA21734-6125-4C89-9F24-1A82A2E6915E}"/>
    <cellStyle name="Normal 10 4 8 4" xfId="551" xr:uid="{67A59501-2ED3-41DB-8F1C-ADFBD44EDB71}"/>
    <cellStyle name="Normal 10 4 9" xfId="552" xr:uid="{705185CE-2E2C-4457-A3A5-ECEDC81A9A6E}"/>
    <cellStyle name="Normal 10 5" xfId="553" xr:uid="{C69B1791-1048-4F33-AD4A-95C72DA6B4B9}"/>
    <cellStyle name="Normal 10 5 2" xfId="554" xr:uid="{B0238D06-8EE1-40F9-B70E-4290476EF5F3}"/>
    <cellStyle name="Normal 10 5 2 2" xfId="555" xr:uid="{3D486547-0141-4F5C-8C4B-EA0F6838096C}"/>
    <cellStyle name="Normal 10 5 2 2 2" xfId="556" xr:uid="{7834389C-C755-4E89-B257-284D876B7B60}"/>
    <cellStyle name="Normal 10 5 2 2 2 2" xfId="557" xr:uid="{F02476EA-558B-46D1-87A4-FCD704B54737}"/>
    <cellStyle name="Normal 10 5 2 2 2 3" xfId="558" xr:uid="{CE6BE43E-2AFF-4840-9A76-9A0CF5D52CFB}"/>
    <cellStyle name="Normal 10 5 2 2 2 4" xfId="559" xr:uid="{32CEE20D-7BC8-4896-B86A-5CB3B4FF2F91}"/>
    <cellStyle name="Normal 10 5 2 2 3" xfId="560" xr:uid="{6C32A450-81B1-4849-B383-E9F789860939}"/>
    <cellStyle name="Normal 10 5 2 2 3 2" xfId="561" xr:uid="{47BE3A84-1F76-475F-B6E1-D38D07376D20}"/>
    <cellStyle name="Normal 10 5 2 2 3 3" xfId="562" xr:uid="{87BA5E5A-8034-4248-AF56-F1B6716F4DF0}"/>
    <cellStyle name="Normal 10 5 2 2 3 4" xfId="563" xr:uid="{A2D1B1A7-3E8E-4994-9444-328ECCF903D5}"/>
    <cellStyle name="Normal 10 5 2 2 4" xfId="564" xr:uid="{03DB9F48-00F6-4F7F-A1EC-FAD60376AD41}"/>
    <cellStyle name="Normal 10 5 2 2 5" xfId="565" xr:uid="{CB1226B4-5B94-4B0F-A06A-E1D42FC19AD6}"/>
    <cellStyle name="Normal 10 5 2 2 6" xfId="566" xr:uid="{A6EF4E12-2472-49DE-A7CF-35635CBA5CFA}"/>
    <cellStyle name="Normal 10 5 2 3" xfId="567" xr:uid="{D0DFC200-AF18-4FAB-BF2D-72D3A29A223E}"/>
    <cellStyle name="Normal 10 5 2 3 2" xfId="568" xr:uid="{3276188D-AD15-4E5D-89D8-33BD292F4110}"/>
    <cellStyle name="Normal 10 5 2 3 2 2" xfId="569" xr:uid="{5D157936-37D4-422B-926D-A27135045A65}"/>
    <cellStyle name="Normal 10 5 2 3 2 3" xfId="570" xr:uid="{591B2918-216A-4794-8F5D-9FB225C5B3CB}"/>
    <cellStyle name="Normal 10 5 2 3 2 4" xfId="571" xr:uid="{F6447A94-37EC-4500-ADDB-6957DF9B8EAC}"/>
    <cellStyle name="Normal 10 5 2 3 3" xfId="572" xr:uid="{D5E89A22-D788-494D-B5AF-65A262CC927A}"/>
    <cellStyle name="Normal 10 5 2 3 4" xfId="573" xr:uid="{3474D867-F0F4-46B7-8EA2-6D2BE9A6319B}"/>
    <cellStyle name="Normal 10 5 2 3 5" xfId="574" xr:uid="{E07280C7-73BC-49F7-91FC-C481310C4CB5}"/>
    <cellStyle name="Normal 10 5 2 4" xfId="575" xr:uid="{F02EB043-BCE5-4CD6-8406-6532754C9D2A}"/>
    <cellStyle name="Normal 10 5 2 4 2" xfId="576" xr:uid="{AB42763E-BF9B-43D8-A761-04FC0FB9B94B}"/>
    <cellStyle name="Normal 10 5 2 4 3" xfId="577" xr:uid="{66FCD732-221A-4557-A7F7-12CE81DCB5F4}"/>
    <cellStyle name="Normal 10 5 2 4 4" xfId="578" xr:uid="{43BD802F-9486-4C0E-8B9E-E1DEAC5A6F7B}"/>
    <cellStyle name="Normal 10 5 2 5" xfId="579" xr:uid="{C3793681-722F-42DF-8856-2B442F734F58}"/>
    <cellStyle name="Normal 10 5 2 5 2" xfId="580" xr:uid="{B3C810CB-2171-4BF6-A98B-A33A76FCDCC1}"/>
    <cellStyle name="Normal 10 5 2 5 3" xfId="581" xr:uid="{464463C4-923F-4305-AC34-4B40B52816E2}"/>
    <cellStyle name="Normal 10 5 2 5 4" xfId="582" xr:uid="{204591C6-DDA6-477F-801F-133F69D4B939}"/>
    <cellStyle name="Normal 10 5 2 6" xfId="583" xr:uid="{78A667B3-CA8F-410E-899F-236C4761C1F1}"/>
    <cellStyle name="Normal 10 5 2 7" xfId="584" xr:uid="{532AB6B1-5DE3-4EC9-8A61-C810F2B5F659}"/>
    <cellStyle name="Normal 10 5 2 8" xfId="585" xr:uid="{879F571E-7E4C-4ED1-9788-31C04E05B92A}"/>
    <cellStyle name="Normal 10 5 3" xfId="586" xr:uid="{F8725607-FB12-468A-9A14-C6BCF300B196}"/>
    <cellStyle name="Normal 10 5 3 2" xfId="587" xr:uid="{13C8720E-019C-43D9-B93B-95C338ECE97C}"/>
    <cellStyle name="Normal 10 5 3 2 2" xfId="588" xr:uid="{AA37B861-BEAE-4C01-9907-5415F2B7BA6A}"/>
    <cellStyle name="Normal 10 5 3 2 3" xfId="589" xr:uid="{DB77B3C3-8988-4DCB-B3DE-37B4CEB9E4C2}"/>
    <cellStyle name="Normal 10 5 3 2 4" xfId="590" xr:uid="{B932D071-1AB6-4760-AEDE-CF074D9DEC43}"/>
    <cellStyle name="Normal 10 5 3 3" xfId="591" xr:uid="{F7864DA7-075B-4CBD-AAF0-7938532840B6}"/>
    <cellStyle name="Normal 10 5 3 3 2" xfId="592" xr:uid="{235F1760-AFC6-4EE2-92E3-A77F2DA7DE84}"/>
    <cellStyle name="Normal 10 5 3 3 3" xfId="593" xr:uid="{116FF200-A1CB-439C-AA0E-1ECB2CF113B5}"/>
    <cellStyle name="Normal 10 5 3 3 4" xfId="594" xr:uid="{D17DA569-C2DC-4AB8-A130-4A066E894524}"/>
    <cellStyle name="Normal 10 5 3 4" xfId="595" xr:uid="{642D7DE3-3EE4-4311-94D2-267BC34B5468}"/>
    <cellStyle name="Normal 10 5 3 5" xfId="596" xr:uid="{F18FAAE7-B119-4280-8DDC-46B265785C16}"/>
    <cellStyle name="Normal 10 5 3 6" xfId="597" xr:uid="{670128E5-551F-42ED-9806-2CBB62E557A5}"/>
    <cellStyle name="Normal 10 5 4" xfId="598" xr:uid="{4F16BB25-EFAB-4273-8EBF-7FE6576CC7D8}"/>
    <cellStyle name="Normal 10 5 4 2" xfId="599" xr:uid="{F2D96BB6-F17F-4247-971F-04AD8FB7EA56}"/>
    <cellStyle name="Normal 10 5 4 2 2" xfId="600" xr:uid="{A0E02A35-235A-4654-B303-7BDFA39962AA}"/>
    <cellStyle name="Normal 10 5 4 2 3" xfId="601" xr:uid="{94646349-D98E-4A3C-A1A0-49C557D451A0}"/>
    <cellStyle name="Normal 10 5 4 2 4" xfId="602" xr:uid="{72750C41-4AF7-4965-96CB-25550DF2A92E}"/>
    <cellStyle name="Normal 10 5 4 3" xfId="603" xr:uid="{D27D26D5-DE43-43CF-BB32-93EE1C621C5D}"/>
    <cellStyle name="Normal 10 5 4 4" xfId="604" xr:uid="{5D15FB24-6947-466F-8F35-D01A2DE0DE09}"/>
    <cellStyle name="Normal 10 5 4 5" xfId="605" xr:uid="{292F9CCD-CE08-4450-A362-B5FDBC0575D5}"/>
    <cellStyle name="Normal 10 5 5" xfId="606" xr:uid="{1A7C86A2-161F-493C-B561-1CE908B9026E}"/>
    <cellStyle name="Normal 10 5 5 2" xfId="607" xr:uid="{AAE1EA80-0CDC-46B3-A4FF-ACDAF0DE9900}"/>
    <cellStyle name="Normal 10 5 5 3" xfId="608" xr:uid="{F8757EB6-E41E-44AB-B3D2-3A7DF2C2D7F2}"/>
    <cellStyle name="Normal 10 5 5 4" xfId="609" xr:uid="{5DE323AE-9A49-48B5-B771-35A25CA38FE4}"/>
    <cellStyle name="Normal 10 5 6" xfId="610" xr:uid="{10B51C0B-4E7E-4495-B9D2-796C38B34BEB}"/>
    <cellStyle name="Normal 10 5 6 2" xfId="611" xr:uid="{09653814-D619-43AE-A19F-21119E31DC49}"/>
    <cellStyle name="Normal 10 5 6 3" xfId="612" xr:uid="{AE2458E2-7E22-4C4C-93D6-13FE7443A85E}"/>
    <cellStyle name="Normal 10 5 6 4" xfId="613" xr:uid="{188DA949-BD68-439C-9475-17B1326F7AC6}"/>
    <cellStyle name="Normal 10 5 7" xfId="614" xr:uid="{884D010D-3756-4783-ABF1-A998DAE25F94}"/>
    <cellStyle name="Normal 10 5 8" xfId="615" xr:uid="{12A873D5-C96A-47A7-87A3-1817A6238D6A}"/>
    <cellStyle name="Normal 10 5 9" xfId="616" xr:uid="{CCC98E61-CC57-45D8-A261-25D3B79DEA99}"/>
    <cellStyle name="Normal 10 6" xfId="617" xr:uid="{04D80C5A-AC47-448D-800C-199FCC728E5D}"/>
    <cellStyle name="Normal 10 6 2" xfId="618" xr:uid="{1589F747-7C8C-4120-AFF0-1171661BB1C7}"/>
    <cellStyle name="Normal 10 6 2 2" xfId="619" xr:uid="{E0D9BA9D-C29D-4119-9770-F9E651AF8EBF}"/>
    <cellStyle name="Normal 10 6 2 2 2" xfId="620" xr:uid="{0E094589-7787-4451-A479-A508019731D7}"/>
    <cellStyle name="Normal 10 6 2 2 2 2" xfId="3830" xr:uid="{69FB8C30-8E04-4205-A1B7-A44ABFF66A7E}"/>
    <cellStyle name="Normal 10 6 2 2 3" xfId="621" xr:uid="{C80E7229-D49F-420D-881F-F6A0EF9C61B0}"/>
    <cellStyle name="Normal 10 6 2 2 3 2" xfId="6475" xr:uid="{0261C33E-8F96-41E6-B26B-BB2886C82A4D}"/>
    <cellStyle name="Normal 10 6 2 2 4" xfId="622" xr:uid="{E8FFA96B-AB89-4281-BFE1-8DA679C58A2D}"/>
    <cellStyle name="Normal 10 6 2 3" xfId="623" xr:uid="{EFF79056-1449-465B-9595-F1396DE0B0CC}"/>
    <cellStyle name="Normal 10 6 2 3 2" xfId="624" xr:uid="{C5FD8E39-AA43-457D-823B-54A657CC51DB}"/>
    <cellStyle name="Normal 10 6 2 3 3" xfId="625" xr:uid="{CE65812F-0D0A-407B-A755-2523E0D76E39}"/>
    <cellStyle name="Normal 10 6 2 3 4" xfId="626" xr:uid="{4F8BCD03-57FD-4543-9A00-8FBC421EF3D7}"/>
    <cellStyle name="Normal 10 6 2 4" xfId="627" xr:uid="{C3B8C443-C180-415C-BCC3-F32F6890B9CF}"/>
    <cellStyle name="Normal 10 6 2 4 2" xfId="6476" xr:uid="{049C1B9D-8DB6-47C4-ADF2-8B9444A94ACC}"/>
    <cellStyle name="Normal 10 6 2 5" xfId="628" xr:uid="{57CD7770-1161-464F-93AA-393271D37E62}"/>
    <cellStyle name="Normal 10 6 2 6" xfId="629" xr:uid="{DF7B0B57-1B4B-4DFA-8EA5-1A408E76775D}"/>
    <cellStyle name="Normal 10 6 3" xfId="630" xr:uid="{CD86F9FA-E715-447D-9CAC-BB57FDAC0DBC}"/>
    <cellStyle name="Normal 10 6 3 2" xfId="631" xr:uid="{3F1DBB19-708D-4B5F-81E8-864557B0D94C}"/>
    <cellStyle name="Normal 10 6 3 2 2" xfId="632" xr:uid="{9BC19A2A-F160-4C5A-B9BF-885193453B81}"/>
    <cellStyle name="Normal 10 6 3 2 3" xfId="633" xr:uid="{CC857A70-617B-4637-9BFD-42926C511FEE}"/>
    <cellStyle name="Normal 10 6 3 2 4" xfId="634" xr:uid="{7FEA8F41-922C-4C5A-8D4F-00A9C1B20994}"/>
    <cellStyle name="Normal 10 6 3 3" xfId="635" xr:uid="{583A669A-8532-45B5-871E-5396E14A0DA7}"/>
    <cellStyle name="Normal 10 6 3 3 2" xfId="6477" xr:uid="{35A35D1A-48C3-4AEF-9D5D-F5B5E5BFD0BA}"/>
    <cellStyle name="Normal 10 6 3 4" xfId="636" xr:uid="{1C8FA9A3-6FFB-450C-9EA6-1DB8F61C6D83}"/>
    <cellStyle name="Normal 10 6 3 5" xfId="637" xr:uid="{D0321D4E-F14C-4CDE-A2B8-3FC5DD823B14}"/>
    <cellStyle name="Normal 10 6 4" xfId="638" xr:uid="{94A05D6E-CA71-41D3-B9A2-0733833FD82C}"/>
    <cellStyle name="Normal 10 6 4 2" xfId="639" xr:uid="{DA616CE7-FE00-472A-9BAA-C7AA4728C0F0}"/>
    <cellStyle name="Normal 10 6 4 3" xfId="640" xr:uid="{18CCA696-F5B4-4612-AF70-A9C8C9ABB57A}"/>
    <cellStyle name="Normal 10 6 4 4" xfId="641" xr:uid="{80795D53-6487-449E-8EDB-28608592B9DC}"/>
    <cellStyle name="Normal 10 6 5" xfId="642" xr:uid="{F9089826-8B6E-449F-8BFC-184C8D1937E0}"/>
    <cellStyle name="Normal 10 6 5 2" xfId="643" xr:uid="{03A9C9EB-B868-46C6-831C-A5B9B9F03F93}"/>
    <cellStyle name="Normal 10 6 5 3" xfId="644" xr:uid="{156D50D6-DFBC-4F40-AA67-64581D6B7FCA}"/>
    <cellStyle name="Normal 10 6 5 4" xfId="645" xr:uid="{6F043072-1F36-4EA9-9DBA-630C66ECE45D}"/>
    <cellStyle name="Normal 10 6 6" xfId="646" xr:uid="{DCEFA311-6B28-48DE-B92D-75D7E1D1AA44}"/>
    <cellStyle name="Normal 10 6 7" xfId="647" xr:uid="{C1C04AB1-4096-4CAE-8549-18E21176E6D5}"/>
    <cellStyle name="Normal 10 6 8" xfId="648" xr:uid="{A9B79250-42DD-443F-87B6-83AC24E0925E}"/>
    <cellStyle name="Normal 10 7" xfId="649" xr:uid="{52C65242-4322-4EA7-9D18-9C8AE2B3A23C}"/>
    <cellStyle name="Normal 10 7 2" xfId="650" xr:uid="{2C62DAB3-9446-4CBE-BFCD-069162CA6101}"/>
    <cellStyle name="Normal 10 7 2 2" xfId="651" xr:uid="{1C3ED4DC-0874-47B9-BF95-78FFB5611082}"/>
    <cellStyle name="Normal 10 7 2 2 2" xfId="652" xr:uid="{F87AF572-7248-4B58-9041-671832A181DE}"/>
    <cellStyle name="Normal 10 7 2 2 3" xfId="653" xr:uid="{EB484350-CBCA-4B6B-9596-898BEFF1B541}"/>
    <cellStyle name="Normal 10 7 2 2 4" xfId="654" xr:uid="{08102FF3-0E92-4063-AB12-5F53D7CFDF2A}"/>
    <cellStyle name="Normal 10 7 2 3" xfId="655" xr:uid="{36BFEEDA-77CB-49EB-9A1B-396F38ED6111}"/>
    <cellStyle name="Normal 10 7 2 3 2" xfId="6478" xr:uid="{89897151-7B92-4094-95AA-8659AB5F909B}"/>
    <cellStyle name="Normal 10 7 2 4" xfId="656" xr:uid="{8897D5B0-8234-4E9B-94AA-AF3FF7172A6E}"/>
    <cellStyle name="Normal 10 7 2 5" xfId="657" xr:uid="{63B74207-A0FA-4656-A96D-21C6CD318D1C}"/>
    <cellStyle name="Normal 10 7 3" xfId="658" xr:uid="{5000F326-3ECA-4430-8680-D1ED6C9E6AF9}"/>
    <cellStyle name="Normal 10 7 3 2" xfId="659" xr:uid="{30AB806A-268A-4A83-9AFE-0C564533E364}"/>
    <cellStyle name="Normal 10 7 3 3" xfId="660" xr:uid="{9E4E7B41-F2D3-4C3C-8592-156686B81A17}"/>
    <cellStyle name="Normal 10 7 3 4" xfId="661" xr:uid="{EFB112F5-7068-427F-884A-C5380D924160}"/>
    <cellStyle name="Normal 10 7 4" xfId="662" xr:uid="{33BE5DB2-9019-4D9C-A48B-1559212C617C}"/>
    <cellStyle name="Normal 10 7 4 2" xfId="663" xr:uid="{0170A6B8-ED1B-4D70-BA1D-52FB52E1FEBE}"/>
    <cellStyle name="Normal 10 7 4 3" xfId="664" xr:uid="{162D5702-A085-4A9A-991B-3BCE9CCB357A}"/>
    <cellStyle name="Normal 10 7 4 4" xfId="665" xr:uid="{950B70EB-41D8-4BE9-9CB6-B6226EC03244}"/>
    <cellStyle name="Normal 10 7 5" xfId="666" xr:uid="{3A2E0EDD-8065-4E07-A921-8FD44DBA795A}"/>
    <cellStyle name="Normal 10 7 6" xfId="667" xr:uid="{8F7769AE-BC70-44A3-BBA4-725991470C82}"/>
    <cellStyle name="Normal 10 7 7" xfId="668" xr:uid="{C6A6092E-AFA8-4025-B18F-0A0A8C135895}"/>
    <cellStyle name="Normal 10 8" xfId="669" xr:uid="{4AE28A22-4BF6-4A77-BCEC-B1795A8102DB}"/>
    <cellStyle name="Normal 10 8 2" xfId="670" xr:uid="{DA2DF3D8-1E33-4B36-9E3C-84E6161B00FD}"/>
    <cellStyle name="Normal 10 8 2 2" xfId="671" xr:uid="{971380FB-A14B-45DD-9E47-CDC6CD6BC46C}"/>
    <cellStyle name="Normal 10 8 2 3" xfId="672" xr:uid="{882CD259-973E-417B-BD96-0B822A3306C2}"/>
    <cellStyle name="Normal 10 8 2 4" xfId="673" xr:uid="{294D63E0-F547-4157-A498-493F0CB523ED}"/>
    <cellStyle name="Normal 10 8 3" xfId="674" xr:uid="{B9C1687B-88FE-40F5-A059-103E28561876}"/>
    <cellStyle name="Normal 10 8 3 2" xfId="675" xr:uid="{94E1D28D-3C78-416F-946D-0E0CF73CB7F7}"/>
    <cellStyle name="Normal 10 8 3 3" xfId="676" xr:uid="{9269C9A7-F2EE-4680-A2BF-4663D5CB4CA4}"/>
    <cellStyle name="Normal 10 8 3 4" xfId="677" xr:uid="{4E30F355-A2BB-4B46-B948-F3D079B14135}"/>
    <cellStyle name="Normal 10 8 4" xfId="678" xr:uid="{99211876-FA46-43FE-B55C-9B59C80E57E8}"/>
    <cellStyle name="Normal 10 8 5" xfId="679" xr:uid="{2CCEB441-7A52-408A-8DBF-EB3B47794412}"/>
    <cellStyle name="Normal 10 8 6" xfId="680" xr:uid="{C9FE1874-5CB9-4A0F-9B08-7A42E9639684}"/>
    <cellStyle name="Normal 10 9" xfId="681" xr:uid="{2E03A1C6-9163-4A85-85F5-5EFED43A2748}"/>
    <cellStyle name="Normal 10 9 2" xfId="682" xr:uid="{250BA46F-B09C-47A1-B45F-54B9C0472DBB}"/>
    <cellStyle name="Normal 10 9 2 2" xfId="683" xr:uid="{710A4440-4AFB-46B8-904E-AE1D33DF5CB3}"/>
    <cellStyle name="Normal 10 9 2 2 2" xfId="4305" xr:uid="{993BD207-CE15-4A02-BA3B-E0AFC8B03539}"/>
    <cellStyle name="Normal 10 9 2 2 3" xfId="4847" xr:uid="{7A5060E1-8E3D-441B-8438-773168EDAE95}"/>
    <cellStyle name="Normal 10 9 2 3" xfId="684" xr:uid="{71985AE4-7D12-4E96-A1B7-0E22DF988907}"/>
    <cellStyle name="Normal 10 9 2 4" xfId="685" xr:uid="{8359DD3A-3394-43D5-AE96-FF14AF16477F}"/>
    <cellStyle name="Normal 10 9 3" xfId="686" xr:uid="{DAB61D61-9F82-4E45-81DD-6D4BF9456099}"/>
    <cellStyle name="Normal 10 9 3 2" xfId="5506" xr:uid="{11C4B366-0345-45FA-8F6F-76D504FD7900}"/>
    <cellStyle name="Normal 10 9 4" xfId="687" xr:uid="{E45DED0D-46FE-4742-998E-F31D03384547}"/>
    <cellStyle name="Normal 10 9 4 2" xfId="4776" xr:uid="{6BE46BDB-6BB5-4C45-AC7A-B3C88E102711}"/>
    <cellStyle name="Normal 10 9 4 3" xfId="4848" xr:uid="{40D09D23-E515-4019-A351-A4234E375890}"/>
    <cellStyle name="Normal 10 9 4 4" xfId="4814" xr:uid="{609E9650-94E3-4605-AEB2-95988A87AC46}"/>
    <cellStyle name="Normal 10 9 5" xfId="688" xr:uid="{49090520-B86A-4D79-B326-A810AE5530A8}"/>
    <cellStyle name="Normal 11" xfId="44" xr:uid="{4D6D76A1-7BAE-40AF-B59E-E31CCF60F655}"/>
    <cellStyle name="Normal 11 2" xfId="3701" xr:uid="{CA273D71-C3CC-4B02-B1E1-F36A164139B8}"/>
    <cellStyle name="Normal 11 2 2" xfId="4524" xr:uid="{3485BEC7-8BFE-4886-B9D6-944A407FDB36}"/>
    <cellStyle name="Normal 11 2 2 2" xfId="5881" xr:uid="{337A99ED-7F42-415D-A77F-286E6D8C436A}"/>
    <cellStyle name="Normal 11 2 3" xfId="5710" xr:uid="{85D00978-EAB2-4FB0-A210-9CF25A866BBF}"/>
    <cellStyle name="Normal 11 3" xfId="4310" xr:uid="{057FF432-93C1-4091-B0E4-08DAAACCDD88}"/>
    <cellStyle name="Normal 11 3 2" xfId="4766" xr:uid="{D2B1DFF6-0C37-4246-8E90-F6F066C7C237}"/>
    <cellStyle name="Normal 11 3 2 2" xfId="5935" xr:uid="{5F174707-5E97-41AB-AA97-929E1C3BAC8E}"/>
    <cellStyle name="Normal 11 3 3" xfId="4892" xr:uid="{2282CB4F-4DEB-4FC0-83F4-4B48805BEF73}"/>
    <cellStyle name="Normal 11 3 3 2" xfId="5769" xr:uid="{A9EF25D8-BC71-4885-8254-BEB167FAA645}"/>
    <cellStyle name="Normal 11 3 4" xfId="4869" xr:uid="{823C5605-444C-4844-99CE-E7A7FA32A2C4}"/>
    <cellStyle name="Normal 11 4" xfId="4442" xr:uid="{0749ADFB-7982-48EB-B2A5-30CE58D34C1F}"/>
    <cellStyle name="Normal 11 4 2" xfId="5826" xr:uid="{2B7B5B17-CF6E-4B2C-AA74-B6CBC990C7ED}"/>
    <cellStyle name="Normal 11 5" xfId="5657" xr:uid="{2A91B008-C1F4-469A-8E2B-26E7572072E1}"/>
    <cellStyle name="Normal 11 6" xfId="5966" xr:uid="{5971B3C1-7516-4A8D-9B03-C90DAB9A5350}"/>
    <cellStyle name="Normal 12" xfId="45" xr:uid="{44950638-A4E0-4C3A-A90D-F2968B76E0ED}"/>
    <cellStyle name="Normal 12 2" xfId="3702" xr:uid="{48439AE6-0E21-4EE3-AA47-23EC3CD4A267}"/>
    <cellStyle name="Normal 12 2 2" xfId="4525" xr:uid="{41B4D726-40C3-4165-92B4-47B93B97E24B}"/>
    <cellStyle name="Normal 12 2 2 2" xfId="5882" xr:uid="{54964AC3-311B-4E32-B08D-428C358CC510}"/>
    <cellStyle name="Normal 12 2 3" xfId="5711" xr:uid="{D656784A-A8F1-4A78-9A04-E3894B73F0DD}"/>
    <cellStyle name="Normal 12 3" xfId="4443" xr:uid="{C7650394-CB6E-4201-8795-3D1E297C2249}"/>
    <cellStyle name="Normal 12 3 2" xfId="5612" xr:uid="{4381FC6B-BB88-42BC-BD36-B932884E8C96}"/>
    <cellStyle name="Normal 12 3 2 2" xfId="5936" xr:uid="{1650695B-7FCA-4715-B4C6-8CD4A237EE23}"/>
    <cellStyle name="Normal 12 3 3" xfId="5770" xr:uid="{0EAE3841-F0D3-4C96-BAA9-53ADD3AFF896}"/>
    <cellStyle name="Normal 12 4" xfId="5568" xr:uid="{7FA04112-279E-4677-AED0-2989EE746291}"/>
    <cellStyle name="Normal 12 4 2" xfId="5827" xr:uid="{D5565948-D580-488D-901F-AE271323AADE}"/>
    <cellStyle name="Normal 12 5" xfId="5658" xr:uid="{B8F11F59-EB55-4657-8E80-4DE126B13E8D}"/>
    <cellStyle name="Normal 13" xfId="46" xr:uid="{C789E2D3-08AD-4A1E-AEB3-D3792E9D023E}"/>
    <cellStyle name="Normal 13 2" xfId="47" xr:uid="{872433CD-9DCB-4EB6-9B62-4A881678C614}"/>
    <cellStyle name="Normal 13 2 2" xfId="3703" xr:uid="{62511FB6-6CAD-4FE7-9F6A-33AB12BCFE78}"/>
    <cellStyle name="Normal 13 2 2 2" xfId="4526" xr:uid="{884F41B6-3CF7-49DD-B92F-995C4906FDB9}"/>
    <cellStyle name="Normal 13 2 2 2 2" xfId="5883" xr:uid="{EBAC9A5B-49D7-4EFF-9BE2-F99A5C76980D}"/>
    <cellStyle name="Normal 13 2 2 3" xfId="5712" xr:uid="{F253ECC7-B494-403B-AC29-F296C8151B2D}"/>
    <cellStyle name="Normal 13 2 3" xfId="4312" xr:uid="{9D745FE8-F234-4050-B072-489A32BE03C6}"/>
    <cellStyle name="Normal 13 2 3 2" xfId="4767" xr:uid="{FBAF9675-BA88-463D-8DD3-8CE1FFE81E89}"/>
    <cellStyle name="Normal 13 2 3 2 2" xfId="5938" xr:uid="{2EECF37B-2BA5-4A45-99B7-D486395E6E01}"/>
    <cellStyle name="Normal 13 2 3 3" xfId="4893" xr:uid="{1C84CAEC-62C1-488F-814A-D8CD257FF507}"/>
    <cellStyle name="Normal 13 2 3 3 2" xfId="5772" xr:uid="{72663E3C-4608-4F4D-91FB-03DC5D4D27FE}"/>
    <cellStyle name="Normal 13 2 3 4" xfId="4870" xr:uid="{1312B010-5E2C-4149-8395-F961280C4B29}"/>
    <cellStyle name="Normal 13 2 4" xfId="4445" xr:uid="{5F2BA098-3A95-48FB-B6E9-F1A4FC62C2E7}"/>
    <cellStyle name="Normal 13 2 4 2" xfId="5829" xr:uid="{67C088D7-BB26-4907-BC4C-806891B002B1}"/>
    <cellStyle name="Normal 13 2 5" xfId="5659" xr:uid="{F06508A3-C218-4DE1-833B-298F4BDF56AF}"/>
    <cellStyle name="Normal 13 2 6" xfId="5968" xr:uid="{32DD4CBA-2265-4BF9-B488-CBDE8F54E9E3}"/>
    <cellStyle name="Normal 13 3" xfId="3704" xr:uid="{68DF1CEF-29A3-459B-B377-8EF1A15FE957}"/>
    <cellStyle name="Normal 13 3 2" xfId="4396" xr:uid="{B159F0AC-9915-41FE-8B0F-148ED7C9C135}"/>
    <cellStyle name="Normal 13 3 2 2" xfId="4657" xr:uid="{2304BCF6-D42F-4949-BFB1-D1896520A317}"/>
    <cellStyle name="Normal 13 3 3" xfId="4313" xr:uid="{FFF72B33-15C5-4847-B4C8-DE5CF9A49CA2}"/>
    <cellStyle name="Normal 13 3 3 2" xfId="4585" xr:uid="{2786DDBE-BD78-4F0C-A6D2-EBCB4C4724C9}"/>
    <cellStyle name="Normal 13 3 3 2 2" xfId="7009" xr:uid="{AD3A9337-7F38-469B-98AD-5690E21F1D60}"/>
    <cellStyle name="Normal 13 3 3 2 3" xfId="5713" xr:uid="{F0A8B40F-770A-4F30-B0B4-228A5838EAE6}"/>
    <cellStyle name="Normal 13 3 4" xfId="4527" xr:uid="{413298A9-A3FE-4D62-87C7-AF08F556A40F}"/>
    <cellStyle name="Normal 13 3 4 2" xfId="6995" xr:uid="{7C34821B-505A-4165-BD9C-D230A6EE6650}"/>
    <cellStyle name="Normal 13 3 4 3" xfId="4780" xr:uid="{D1BA3CA6-47E0-4394-BCF1-69D6A0EEDA15}"/>
    <cellStyle name="Normal 13 3 5" xfId="4894" xr:uid="{DCA467F5-DF08-4CB6-9BC9-FA690CD3CCA3}"/>
    <cellStyle name="Normal 13 4" xfId="4314" xr:uid="{E3692C2C-9BBA-4E2D-A6BB-DB33D5EE11F2}"/>
    <cellStyle name="Normal 13 4 2" xfId="4586" xr:uid="{90CF993E-76B7-43A7-85B6-75B99878F114}"/>
    <cellStyle name="Normal 13 4 2 2" xfId="5937" xr:uid="{41635981-9307-47D4-A037-C8EFB1E237CC}"/>
    <cellStyle name="Normal 13 4 3" xfId="5771" xr:uid="{8E269854-2307-45A8-B44F-D7812DED975E}"/>
    <cellStyle name="Normal 13 5" xfId="4311" xr:uid="{C6A34EA5-6139-426E-AC7B-F04C2DDED3B0}"/>
    <cellStyle name="Normal 13 5 2" xfId="4584" xr:uid="{7A0A9356-5A42-4115-8308-6B06AB69A42B}"/>
    <cellStyle name="Normal 13 5 2 2" xfId="7008" xr:uid="{AD526503-99EC-4F76-9240-3EE6254589F2}"/>
    <cellStyle name="Normal 13 5 2 3" xfId="5828" xr:uid="{BF285264-B113-4B61-B17F-029BEBB45448}"/>
    <cellStyle name="Normal 13 5 3" xfId="5569" xr:uid="{B918D102-A8F0-42C5-BB9B-17197269ECC4}"/>
    <cellStyle name="Normal 13 6" xfId="4444" xr:uid="{8F7CA221-E5C1-4686-8725-B2FE76999A8F}"/>
    <cellStyle name="Normal 13 7" xfId="7025" xr:uid="{F0C7072D-610A-4F2A-8872-74B7F975A9C4}"/>
    <cellStyle name="Normal 13 8" xfId="5967" xr:uid="{AEB499D0-68FC-4DFE-AA6C-25532D024EFA}"/>
    <cellStyle name="Normal 14" xfId="48" xr:uid="{F899B824-FF5D-4CDB-BFD7-C38BF0865C23}"/>
    <cellStyle name="Normal 14 18" xfId="4316" xr:uid="{892820AB-9C8F-42C5-B4C5-19BFF21EBA00}"/>
    <cellStyle name="Normal 14 18 2" xfId="4588" xr:uid="{63057122-16CE-4DDF-846B-085719944613}"/>
    <cellStyle name="Normal 14 2" xfId="86" xr:uid="{EE703AC8-45B3-43C5-845F-34B8FD06300B}"/>
    <cellStyle name="Normal 14 2 2" xfId="87" xr:uid="{8110A043-EB69-4C25-B68E-6C4D08516C80}"/>
    <cellStyle name="Normal 14 2 2 2" xfId="3705" xr:uid="{49A5D8FB-902B-4320-B19B-3A88D0B7935B}"/>
    <cellStyle name="Normal 14 2 2 2 2" xfId="4528" xr:uid="{A2366F54-9EEB-4674-B7A7-CAFCFB3D2C30}"/>
    <cellStyle name="Normal 14 2 2 2 2 2" xfId="5941" xr:uid="{A0A83E51-81D6-40CE-A46C-51B5506EF6CC}"/>
    <cellStyle name="Normal 14 2 2 2 3" xfId="5775" xr:uid="{0B17E7CE-CFBC-4E6D-B023-642882FAE2FF}"/>
    <cellStyle name="Normal 14 2 2 3" xfId="4467" xr:uid="{0CA53F25-2D9E-425D-B8F2-6456A507C4A8}"/>
    <cellStyle name="Normal 14 2 2 3 2" xfId="5885" xr:uid="{D585E5BD-B69C-4477-8B3A-077D1ABA442F}"/>
    <cellStyle name="Normal 14 2 2 4" xfId="5715" xr:uid="{06ACD8FE-6BB9-4C09-8EC0-08D1EF7A56AF}"/>
    <cellStyle name="Normal 14 2 3" xfId="3706" xr:uid="{6CDDADEE-932C-44DF-BA22-F2309C9D5E61}"/>
    <cellStyle name="Normal 14 2 3 2" xfId="4529" xr:uid="{96B50E63-DC1A-48F1-A75F-BCC62F4CA1A1}"/>
    <cellStyle name="Normal 14 2 3 2 2" xfId="5940" xr:uid="{72C756C4-5A79-4A92-A7AC-6544B29228AA}"/>
    <cellStyle name="Normal 14 2 3 3" xfId="5774" xr:uid="{7A6B82C9-5865-4DAC-8EE7-2AC7DAF72A75}"/>
    <cellStyle name="Normal 14 2 4" xfId="4466" xr:uid="{B90481E2-4057-422E-A263-6FEB82ABCACE}"/>
    <cellStyle name="Normal 14 2 4 2" xfId="5884" xr:uid="{CB49D82F-4B90-432F-9863-42A37C5D63B3}"/>
    <cellStyle name="Normal 14 2 5" xfId="5714" xr:uid="{094FAC0D-D1CA-4C11-92C9-EDDFA03F4A7D}"/>
    <cellStyle name="Normal 14 3" xfId="3707" xr:uid="{7297B8C2-C35A-4AA4-9B02-074AB65E02D5}"/>
    <cellStyle name="Normal 14 3 2" xfId="4530" xr:uid="{92C16586-A117-4E98-8A04-335B40E4AEAE}"/>
    <cellStyle name="Normal 14 3 2 2" xfId="5886" xr:uid="{78CE9DCB-04ED-4CD1-8739-82DD5CF767EB}"/>
    <cellStyle name="Normal 14 3 3" xfId="5716" xr:uid="{5AF86790-77EF-4E2C-8E51-E4FB3D356CF5}"/>
    <cellStyle name="Normal 14 4" xfId="4315" xr:uid="{05755F78-31D4-4209-89E0-D91085A3CF28}"/>
    <cellStyle name="Normal 14 4 2" xfId="4587" xr:uid="{D38F44FF-CF13-4A4E-AE50-2235B391C09A}"/>
    <cellStyle name="Normal 14 4 2 2" xfId="5939" xr:uid="{BE414414-6443-4967-95B5-2B1C349D2F18}"/>
    <cellStyle name="Normal 14 4 2 2 2" xfId="7010" xr:uid="{70B8BC3D-F6C1-4104-9CB0-8B46CE265568}"/>
    <cellStyle name="Normal 14 4 2 3" xfId="4768" xr:uid="{5D675B6A-A28F-4394-AA75-F4CF195F7B75}"/>
    <cellStyle name="Normal 14 4 3" xfId="4895" xr:uid="{F6802BF9-CCF1-4C83-923E-FB8BBC332F75}"/>
    <cellStyle name="Normal 14 4 3 2" xfId="5773" xr:uid="{F16DAA37-2438-4C4C-9AC5-E57BB89323BB}"/>
    <cellStyle name="Normal 14 4 4" xfId="4871" xr:uid="{4EE69810-0E9F-4B40-B3D9-B44A4BC2F9BF}"/>
    <cellStyle name="Normal 14 5" xfId="4446" xr:uid="{72A5BA42-6491-4508-B0F6-85A832711EB1}"/>
    <cellStyle name="Normal 14 5 2" xfId="5830" xr:uid="{6B3C10D1-AFBC-4CC5-B997-E4AE2EA83648}"/>
    <cellStyle name="Normal 14 6" xfId="5660" xr:uid="{BB7A1E83-8222-40AE-B9DE-4363670E28A3}"/>
    <cellStyle name="Normal 14 7" xfId="5969" xr:uid="{E4A80688-5AAA-429D-A908-69BAA6D3A7A2}"/>
    <cellStyle name="Normal 15" xfId="49" xr:uid="{D80EE397-755D-4A41-8E15-53E45A90F6F7}"/>
    <cellStyle name="Normal 15 2" xfId="50" xr:uid="{CCB7049F-F3FA-4FB3-B011-EC92738C44A2}"/>
    <cellStyle name="Normal 15 2 2" xfId="3708" xr:uid="{B6F0C44A-F75D-4371-AD24-C1C9EE1B0C63}"/>
    <cellStyle name="Normal 15 2 2 2" xfId="4531" xr:uid="{6928C507-074B-4587-B1C1-99DDE9515524}"/>
    <cellStyle name="Normal 15 2 2 2 2" xfId="5887" xr:uid="{F002C908-1C49-4271-85C1-BA64F9151542}"/>
    <cellStyle name="Normal 15 2 2 3" xfId="5717" xr:uid="{CE8F4AC1-5CB9-4385-9D1A-C7E8EAF8396E}"/>
    <cellStyle name="Normal 15 2 3" xfId="4448" xr:uid="{AE883009-1827-4B41-AC87-782EE1CE891D}"/>
    <cellStyle name="Normal 15 2 3 2" xfId="5613" xr:uid="{E11E8C46-55EC-4F24-836E-3ABEB4A17C5C}"/>
    <cellStyle name="Normal 15 2 3 2 2" xfId="5943" xr:uid="{296A7A5B-C7A9-46BD-8827-37B25775ABD6}"/>
    <cellStyle name="Normal 15 2 3 3" xfId="5777" xr:uid="{09A4E79C-3099-436E-BACE-19B6AC7AADAB}"/>
    <cellStyle name="Normal 15 2 4" xfId="5570" xr:uid="{20813F6E-C815-4BD8-974F-13F1CADCF4D3}"/>
    <cellStyle name="Normal 15 2 4 2" xfId="5832" xr:uid="{0A679220-4325-4422-98C1-D236D825636A}"/>
    <cellStyle name="Normal 15 2 5" xfId="5662" xr:uid="{B2FE0089-C99E-4B45-88D8-B9C6689AFD28}"/>
    <cellStyle name="Normal 15 3" xfId="3709" xr:uid="{D15B6DB5-5C1B-4F50-875F-57845934E1BE}"/>
    <cellStyle name="Normal 15 3 2" xfId="4397" xr:uid="{E627760F-2179-491C-8654-F1C8600093D3}"/>
    <cellStyle name="Normal 15 3 2 2" xfId="4658" xr:uid="{A79CEE98-4C9C-478D-94CA-4DB6AC52B45D}"/>
    <cellStyle name="Normal 15 3 3" xfId="4318" xr:uid="{4DC69C75-AE78-4E7C-A627-E6A3ADD57713}"/>
    <cellStyle name="Normal 15 3 3 2" xfId="4590" xr:uid="{C0595E4C-D23C-43F3-9414-EF4B9E69946D}"/>
    <cellStyle name="Normal 15 3 3 2 2" xfId="7012" xr:uid="{1400A351-A451-42EF-98F0-945B0BCB0E75}"/>
    <cellStyle name="Normal 15 3 3 2 3" xfId="5718" xr:uid="{7AD95443-7368-459A-9A94-2C9702ED44CC}"/>
    <cellStyle name="Normal 15 3 4" xfId="4532" xr:uid="{7A89B277-AF90-4FE1-8865-4780605A12C9}"/>
    <cellStyle name="Normal 15 3 4 2" xfId="6996" xr:uid="{E135EE52-310F-4FF5-BA8A-E09FD89B4E2A}"/>
    <cellStyle name="Normal 15 3 4 3" xfId="4781" xr:uid="{B8AB9633-7DA0-41BB-926A-8DEF4F842F8F}"/>
    <cellStyle name="Normal 15 3 5" xfId="4897" xr:uid="{C1F7AA66-E285-4932-BE64-57005C1407FA}"/>
    <cellStyle name="Normal 15 4" xfId="4317" xr:uid="{8BD8A7B2-2952-4139-895E-58FC399210FE}"/>
    <cellStyle name="Normal 15 4 2" xfId="4589" xr:uid="{D9FE79B6-517C-464D-B26B-659DDDBECE3C}"/>
    <cellStyle name="Normal 15 4 2 2" xfId="5942" xr:uid="{255AF7C0-AB91-4C26-9F06-D7949FCA85A6}"/>
    <cellStyle name="Normal 15 4 2 2 2" xfId="7011" xr:uid="{3EC40ECA-AC3F-460B-AE4B-6D0377784F14}"/>
    <cellStyle name="Normal 15 4 2 3" xfId="4769" xr:uid="{1D7220AF-34CB-4DC8-8167-D16A58B412A4}"/>
    <cellStyle name="Normal 15 4 3" xfId="4896" xr:uid="{63D260BC-97B5-4AB2-9230-10BC3FE3ABD8}"/>
    <cellStyle name="Normal 15 4 3 2" xfId="5776" xr:uid="{BD290C89-51EE-44A8-849E-AC1474B60FC9}"/>
    <cellStyle name="Normal 15 4 4" xfId="4872" xr:uid="{1196F209-F57E-45F2-B601-FB141FC206D0}"/>
    <cellStyle name="Normal 15 5" xfId="4447" xr:uid="{37CB326B-0AA2-4C27-AFFF-588F22BA8794}"/>
    <cellStyle name="Normal 15 5 2" xfId="5831" xr:uid="{71855E43-5285-4FFE-A55C-1C957B2218A5}"/>
    <cellStyle name="Normal 15 6" xfId="5661" xr:uid="{D7BFEC69-12D2-4410-8814-58D16BB6F838}"/>
    <cellStyle name="Normal 15 7" xfId="5970" xr:uid="{7105198A-2F93-4615-827A-C534289F41BD}"/>
    <cellStyle name="Normal 16" xfId="51" xr:uid="{E6ADEFF2-AAEE-417C-AADF-D2D75A6C2DA4}"/>
    <cellStyle name="Normal 16 2" xfId="3710" xr:uid="{691F2D41-1E9A-461C-A826-443506EDACEC}"/>
    <cellStyle name="Normal 16 2 2" xfId="4398" xr:uid="{E4488F1F-A001-4DFE-A30A-DE45A8910B87}"/>
    <cellStyle name="Normal 16 2 2 2" xfId="4659" xr:uid="{CDD24685-87A2-4BEA-B1A7-6A9933D5AB22}"/>
    <cellStyle name="Normal 16 2 3" xfId="4319" xr:uid="{78B75029-E4F8-4A45-910C-CDD6EB39F55D}"/>
    <cellStyle name="Normal 16 2 3 2" xfId="4591" xr:uid="{97262DAA-BF90-46F5-A688-A221382353EE}"/>
    <cellStyle name="Normal 16 2 3 2 2" xfId="7013" xr:uid="{0B9F8271-EF71-4845-AB83-F9A7487E632A}"/>
    <cellStyle name="Normal 16 2 3 2 3" xfId="5719" xr:uid="{6DDA78C7-F3CF-4B9C-A4EA-6FD38A02C887}"/>
    <cellStyle name="Normal 16 2 4" xfId="4533" xr:uid="{D468207F-9796-4887-9619-B79E38F246A0}"/>
    <cellStyle name="Normal 16 2 4 2" xfId="6997" xr:uid="{63EB8A51-B3D5-4F1A-9F73-2A626E0BE555}"/>
    <cellStyle name="Normal 16 2 4 3" xfId="4782" xr:uid="{ED60FA36-CF04-4C70-BCB9-AFE91E09CF86}"/>
    <cellStyle name="Normal 16 2 5" xfId="4898" xr:uid="{25846F96-4338-42E8-A24B-C37230D7F837}"/>
    <cellStyle name="Normal 16 3" xfId="4449" xr:uid="{E6627584-1925-4607-A81F-84896A0793FC}"/>
    <cellStyle name="Normal 16 3 2" xfId="5614" xr:uid="{1ECDF216-000A-45A8-B287-280892F962E6}"/>
    <cellStyle name="Normal 16 3 2 2" xfId="5944" xr:uid="{64BCAC9B-C75E-4ED7-AF84-D2DDDBAEC6F0}"/>
    <cellStyle name="Normal 16 3 3" xfId="5778" xr:uid="{6A49196A-249B-4995-BABF-70F48E148E47}"/>
    <cellStyle name="Normal 16 4" xfId="5571" xr:uid="{434AE681-6B12-4971-815E-849CA5A8D8A0}"/>
    <cellStyle name="Normal 16 4 2" xfId="5833" xr:uid="{1532FAF0-06DE-4F60-B518-DBBEC83C79A2}"/>
    <cellStyle name="Normal 16 5" xfId="5663" xr:uid="{10B29E03-CE85-4476-AE8E-2E2936849CF7}"/>
    <cellStyle name="Normal 17" xfId="52" xr:uid="{B69AC349-99C8-4ED8-BC54-44552C672976}"/>
    <cellStyle name="Normal 17 2" xfId="3711" xr:uid="{079AE219-8BC6-4321-B7E0-FFD821DD5442}"/>
    <cellStyle name="Normal 17 2 2" xfId="4399" xr:uid="{057DBE22-6151-4132-AD1A-2C3EAEBFE5F5}"/>
    <cellStyle name="Normal 17 2 2 2" xfId="4660" xr:uid="{673F8C50-D574-4174-A9B7-095EC4D77817}"/>
    <cellStyle name="Normal 17 2 3" xfId="4321" xr:uid="{B7CD5BB9-7F9C-4AA5-9B5B-27B068EED54B}"/>
    <cellStyle name="Normal 17 2 3 2" xfId="4593" xr:uid="{D6799D12-4C70-4404-99D9-CEEE771E4615}"/>
    <cellStyle name="Normal 17 2 3 2 2" xfId="7015" xr:uid="{0B60892D-1276-4F05-B98F-97C298DD146E}"/>
    <cellStyle name="Normal 17 2 3 2 3" xfId="5720" xr:uid="{D1056ED3-453B-4CBC-A929-05B800164B1D}"/>
    <cellStyle name="Normal 17 2 4" xfId="4534" xr:uid="{9F31224B-3516-42D2-8C59-02CCE049E5A4}"/>
    <cellStyle name="Normal 17 2 4 2" xfId="6998" xr:uid="{5659A44D-1A09-4633-89A7-05E8261271BC}"/>
    <cellStyle name="Normal 17 2 4 3" xfId="4783" xr:uid="{115F18CF-FA84-42B8-B517-A71177472879}"/>
    <cellStyle name="Normal 17 2 5" xfId="4899" xr:uid="{A3E53EE9-9505-4E9C-A96E-CAFF66D05B17}"/>
    <cellStyle name="Normal 17 3" xfId="4322" xr:uid="{61D1D58E-13E9-4584-8DB1-621E9E2059A6}"/>
    <cellStyle name="Normal 17 3 2" xfId="4594" xr:uid="{DF0DD26B-6C3E-456B-9642-92FF6A45C1CF}"/>
    <cellStyle name="Normal 17 3 2 2" xfId="5945" xr:uid="{9ABBEED0-1BC0-4DAA-9214-CEB0BA368E7C}"/>
    <cellStyle name="Normal 17 3 3" xfId="5779" xr:uid="{9E36CF4E-71DD-4DA2-9CF4-E95C28C31EF8}"/>
    <cellStyle name="Normal 17 4" xfId="4320" xr:uid="{FBD74BAE-61AB-43F4-8AB4-A1CF01A3E71F}"/>
    <cellStyle name="Normal 17 4 2" xfId="4592" xr:uid="{B323D8FD-5499-44BD-BC6E-8877A195884E}"/>
    <cellStyle name="Normal 17 4 2 2" xfId="7014" xr:uid="{90D73C0B-6FD5-40AC-97FB-8CE19FA19211}"/>
    <cellStyle name="Normal 17 4 2 3" xfId="5834" xr:uid="{FF5A6F65-D6F6-4A5A-BA5D-610CA9A5D5AD}"/>
    <cellStyle name="Normal 17 4 3" xfId="5572" xr:uid="{3C22D213-9D1F-43B0-8EA4-F234C8A97076}"/>
    <cellStyle name="Normal 17 5" xfId="4450" xr:uid="{8CB068DD-0699-4F89-A3BF-96AF144A0928}"/>
    <cellStyle name="Normal 17 6" xfId="7026" xr:uid="{D146E56A-2398-4BDE-8609-1589D7F4BBD9}"/>
    <cellStyle name="Normal 17 7" xfId="5971" xr:uid="{43A7D662-40F5-41B6-B733-41FC3838BAAB}"/>
    <cellStyle name="Normal 18" xfId="53" xr:uid="{DDE60884-2B6F-4390-B2DF-905C79DCA18C}"/>
    <cellStyle name="Normal 18 2" xfId="3712" xr:uid="{A36B8984-96A1-4F25-98F9-EC0A12DE48B1}"/>
    <cellStyle name="Normal 18 2 2" xfId="4535" xr:uid="{7C601CC5-5DD8-4077-A729-E43A98E2E2F2}"/>
    <cellStyle name="Normal 18 2 2 2" xfId="5888" xr:uid="{BF8A5CD2-3B58-468C-9CE3-71E4ED38ED8F}"/>
    <cellStyle name="Normal 18 2 3" xfId="5721" xr:uid="{5CDA1B9E-5BA4-43C5-A42E-0625A2084278}"/>
    <cellStyle name="Normal 18 3" xfId="4323" xr:uid="{D033DAB7-9CE1-4250-9936-3AE0A2E872B8}"/>
    <cellStyle name="Normal 18 3 2" xfId="4770" xr:uid="{C64DC8AE-2EC5-4FCF-81FD-F9FC9B518DE6}"/>
    <cellStyle name="Normal 18 3 2 2" xfId="5946" xr:uid="{DC757FDB-D1CC-499A-A7BE-6AC9A2F8624F}"/>
    <cellStyle name="Normal 18 3 3" xfId="4900" xr:uid="{971699C7-86E2-49F1-99C2-FE4E3ACC1B67}"/>
    <cellStyle name="Normal 18 3 3 2" xfId="5780" xr:uid="{3735B401-A900-4CD7-B9A6-025D5C127681}"/>
    <cellStyle name="Normal 18 3 4" xfId="4873" xr:uid="{54B134EE-49F3-42A2-82EB-9477B0913ACA}"/>
    <cellStyle name="Normal 18 4" xfId="4451" xr:uid="{941BFBC5-543C-4D36-8308-3323935E25A5}"/>
    <cellStyle name="Normal 18 4 2" xfId="5835" xr:uid="{DA8D30D3-340E-45B6-BFA2-F3BE2D65CDC6}"/>
    <cellStyle name="Normal 18 5" xfId="5664" xr:uid="{DC88535C-9421-4170-8488-9B10AFBEA661}"/>
    <cellStyle name="Normal 18 6" xfId="5972" xr:uid="{E618EB63-2BFC-491A-97CF-68F0AF057B4F}"/>
    <cellStyle name="Normal 19" xfId="54" xr:uid="{D8A02F12-182B-401F-ADDC-36375A04B12A}"/>
    <cellStyle name="Normal 19 2" xfId="55" xr:uid="{C68F605D-74EF-4B2F-BB74-D23A80DBB78D}"/>
    <cellStyle name="Normal 19 2 2" xfId="3713" xr:uid="{3CC0B94A-E103-43F6-A9B5-28611031005B}"/>
    <cellStyle name="Normal 19 2 2 2" xfId="4536" xr:uid="{8DB021FE-C6DA-4710-B1A1-DDE052DF6A25}"/>
    <cellStyle name="Normal 19 2 2 2 2" xfId="5889" xr:uid="{57A13915-9788-4CF0-A905-4D35F1C669E5}"/>
    <cellStyle name="Normal 19 2 2 3" xfId="5722" xr:uid="{8EA08DE3-57A5-44CB-B78D-9C22F2FA646D}"/>
    <cellStyle name="Normal 19 2 3" xfId="4453" xr:uid="{10F74152-8E3C-4B96-94AF-9B1B60996129}"/>
    <cellStyle name="Normal 19 2 3 2" xfId="5616" xr:uid="{A7221431-BDCF-49DA-98EF-E4B54781FC40}"/>
    <cellStyle name="Normal 19 2 3 2 2" xfId="5948" xr:uid="{92B28101-C896-4B17-AFEB-737BCC82EF59}"/>
    <cellStyle name="Normal 19 2 3 3" xfId="5782" xr:uid="{A38121A3-EF17-464B-BBE5-E54BFB96F976}"/>
    <cellStyle name="Normal 19 2 4" xfId="5574" xr:uid="{CA164F1A-2ED6-4F68-A891-A9882E5E765E}"/>
    <cellStyle name="Normal 19 2 4 2" xfId="5837" xr:uid="{E72C6123-317D-4FC2-BE44-CE65EAA16FB9}"/>
    <cellStyle name="Normal 19 2 5" xfId="5666" xr:uid="{B62ACA20-AB2E-498A-8B82-C3101D90DAD4}"/>
    <cellStyle name="Normal 19 3" xfId="3714" xr:uid="{1331E41D-807C-4B0D-856C-937D4345CAC3}"/>
    <cellStyle name="Normal 19 3 2" xfId="4537" xr:uid="{B6DC44A9-34B0-4222-8ECA-7FB620D41B59}"/>
    <cellStyle name="Normal 19 3 2 2" xfId="5890" xr:uid="{62E97BC7-95B9-4717-AFA8-3D274CE3C094}"/>
    <cellStyle name="Normal 19 3 3" xfId="5723" xr:uid="{95AF09D6-0D6D-40EA-9954-99F92A8788DB}"/>
    <cellStyle name="Normal 19 4" xfId="4452" xr:uid="{71A459E0-D869-4EF9-8218-6F2D05252541}"/>
    <cellStyle name="Normal 19 4 2" xfId="5615" xr:uid="{5D0588EC-D8F3-479A-A7E1-4740A4E6E0BD}"/>
    <cellStyle name="Normal 19 4 2 2" xfId="5947" xr:uid="{F226FE83-D328-4D8F-8B3B-BAD2367E8F53}"/>
    <cellStyle name="Normal 19 4 3" xfId="5781" xr:uid="{757E01CE-CD7D-442D-82EE-4F0026865979}"/>
    <cellStyle name="Normal 19 5" xfId="5573" xr:uid="{56BA5A71-5B78-47EB-A1FD-4733F7F34910}"/>
    <cellStyle name="Normal 19 5 2" xfId="5836" xr:uid="{8210675D-6D22-4B2C-ACBE-0B0A4C462BC3}"/>
    <cellStyle name="Normal 19 6" xfId="5665" xr:uid="{0170EFE8-C316-49BB-A201-1539A4303415}"/>
    <cellStyle name="Normal 2" xfId="3" xr:uid="{0035700C-F3A5-4A6F-B63A-5CE25669DEE2}"/>
    <cellStyle name="Normal 2 2" xfId="56" xr:uid="{8E77D441-DBAF-4937-BFCE-237CD5321286}"/>
    <cellStyle name="Normal 2 2 2" xfId="57" xr:uid="{69BAC496-3272-4617-8C7A-0DB96AB0FDCB}"/>
    <cellStyle name="Normal 2 2 2 2" xfId="3715" xr:uid="{79220E8E-F0C9-4FDB-824D-195CD6758FBA}"/>
    <cellStyle name="Normal 2 2 2 2 2" xfId="4538" xr:uid="{0AC4AFBE-3C9D-4577-860B-9892B3DFBE44}"/>
    <cellStyle name="Normal 2 2 2 2 2 2" xfId="5891" xr:uid="{DB25DABF-C9EA-4393-9E21-8E5B8F4FA062}"/>
    <cellStyle name="Normal 2 2 2 2 3" xfId="5724" xr:uid="{0B1E8421-9BA8-400F-A691-2CD1E3256EFE}"/>
    <cellStyle name="Normal 2 2 2 3" xfId="4455" xr:uid="{78A4FD63-7595-40B4-ACF1-CF868ADEA462}"/>
    <cellStyle name="Normal 2 2 2 3 2" xfId="5617" xr:uid="{5D9A3D65-7D8D-4311-81BE-259D757F1688}"/>
    <cellStyle name="Normal 2 2 2 3 2 2" xfId="5950" xr:uid="{CB3E573A-0699-4D0B-95ED-6F767FE9BDDF}"/>
    <cellStyle name="Normal 2 2 2 3 3" xfId="5784" xr:uid="{87681069-8C87-4E72-8726-887A78C827CE}"/>
    <cellStyle name="Normal 2 2 2 4" xfId="5576" xr:uid="{F5F03D59-C2A1-49BF-B7B1-0DEA8C17ECEF}"/>
    <cellStyle name="Normal 2 2 2 4 2" xfId="5839" xr:uid="{B15E167D-D2E9-4703-B60A-7DE4DDDCF003}"/>
    <cellStyle name="Normal 2 2 2 5" xfId="5667" xr:uid="{6F774878-6F0E-47F7-AA71-5B206DEB121A}"/>
    <cellStyle name="Normal 2 2 3" xfId="3716" xr:uid="{D4CEF627-4346-4E6C-AE88-A7EB343A27D7}"/>
    <cellStyle name="Normal 2 2 3 2" xfId="4539" xr:uid="{DE744C0B-7D72-46EE-80A4-BB704DCA83F2}"/>
    <cellStyle name="Normal 2 2 3 2 2" xfId="4799" xr:uid="{F560C529-C278-42A1-9D8D-19EC97FB1423}"/>
    <cellStyle name="Normal 2 2 3 2 2 2" xfId="4832" xr:uid="{9CBC7500-42ED-45DE-941B-FF9C7AFBA503}"/>
    <cellStyle name="Normal 2 2 3 2 2 3" xfId="5514" xr:uid="{65462223-D6A5-473F-95FE-ACDED685C3AA}"/>
    <cellStyle name="Normal 2 2 3 2 2 4" xfId="5531" xr:uid="{BCC26C36-E3A5-47E6-8F9E-B3448E6CF459}"/>
    <cellStyle name="Normal 2 2 3 2 3" xfId="4918" xr:uid="{E48575A7-4D82-4A66-A80D-99DA2464F233}"/>
    <cellStyle name="Normal 2 2 3 2 4" xfId="5473" xr:uid="{CF754DF5-DCBC-4408-8063-919B73254930}"/>
    <cellStyle name="Normal 2 2 3 3" xfId="4697" xr:uid="{474CBE7A-8BEF-4C79-BA33-B8A58A25908F}"/>
    <cellStyle name="Normal 2 2 3 3 2" xfId="5725" xr:uid="{1F1845F7-5A62-4ED4-B5EF-04E6148A25A0}"/>
    <cellStyle name="Normal 2 2 3 4" xfId="4874" xr:uid="{B213570C-FA72-4FC3-81FB-A229DAF01681}"/>
    <cellStyle name="Normal 2 2 3 5" xfId="4863" xr:uid="{D94A4580-A5C5-4DBE-9909-7F75468E70A8}"/>
    <cellStyle name="Normal 2 2 4" xfId="4324" xr:uid="{223296DB-15F8-4C6B-B1D0-D12DB0A34351}"/>
    <cellStyle name="Normal 2 2 4 2" xfId="4595" xr:uid="{01C65442-C97C-4141-8678-6CD1FA04EDB0}"/>
    <cellStyle name="Normal 2 2 4 2 2" xfId="5949" xr:uid="{CC6F1617-42FA-48C5-906C-E6D235B0D5AF}"/>
    <cellStyle name="Normal 2 2 4 2 2 2" xfId="7016" xr:uid="{64F29419-C1A0-411E-84B7-55A5B078ADBB}"/>
    <cellStyle name="Normal 2 2 4 2 3" xfId="4771" xr:uid="{ED050619-BEC5-466D-B71A-0B70C204BE87}"/>
    <cellStyle name="Normal 2 2 4 3" xfId="4901" xr:uid="{84787E0E-7A27-41AB-AC07-F6985C663970}"/>
    <cellStyle name="Normal 2 2 4 3 2" xfId="5783" xr:uid="{D1E09E48-511F-42F5-90C3-0FB043A708B1}"/>
    <cellStyle name="Normal 2 2 4 4" xfId="4875" xr:uid="{7F5CD616-608D-444A-9B08-2644C44019A6}"/>
    <cellStyle name="Normal 2 2 5" xfId="4454" xr:uid="{8212FE54-F3A1-42D2-A802-81C4CDC093D8}"/>
    <cellStyle name="Normal 2 2 5 2" xfId="5838" xr:uid="{FABA3FBA-8222-438F-B828-1C1C77BE0224}"/>
    <cellStyle name="Normal 2 2 5 3" xfId="5575" xr:uid="{C499CD66-14C7-4171-B015-85391A8FE2DD}"/>
    <cellStyle name="Normal 2 2 5 4" xfId="4831" xr:uid="{2CE2E11C-D00B-43A4-8FB6-7F829D7916F2}"/>
    <cellStyle name="Normal 2 2 6" xfId="4921" xr:uid="{4BADDA9D-557E-44BE-9A5F-2894780C0FED}"/>
    <cellStyle name="Normal 2 2 7" xfId="5973" xr:uid="{CAC15B11-CCB0-466B-9E2B-7F7DC77049A6}"/>
    <cellStyle name="Normal 2 3" xfId="58" xr:uid="{DD9F6A83-A4E9-4A93-93D3-3CCE812265F4}"/>
    <cellStyle name="Normal 2 3 2" xfId="59" xr:uid="{D9CC2AB3-1769-4DBC-9B78-1B74C8F6FB68}"/>
    <cellStyle name="Normal 2 3 2 2" xfId="3717" xr:uid="{F9AE3452-46EC-49AB-907D-A53F8B7BD846}"/>
    <cellStyle name="Normal 2 3 2 2 2" xfId="4540" xr:uid="{792A725C-8A84-4630-8550-9DFE19E7D718}"/>
    <cellStyle name="Normal 2 3 2 2 2 2" xfId="5892" xr:uid="{B5E305A5-755E-4E39-BACD-257044DBED16}"/>
    <cellStyle name="Normal 2 3 2 2 3" xfId="5726" xr:uid="{59057F00-D7F4-4BC2-9054-15B578CD01A8}"/>
    <cellStyle name="Normal 2 3 2 3" xfId="4326" xr:uid="{336E77A9-D5CA-4251-8C28-9F8BDC755706}"/>
    <cellStyle name="Normal 2 3 2 3 2" xfId="4596" xr:uid="{142B348D-BC10-42F8-96AC-2EC67144345F}"/>
    <cellStyle name="Normal 2 3 2 3 2 2" xfId="5952" xr:uid="{94F4F0BD-29C3-4438-BEFD-561D76DF6EA7}"/>
    <cellStyle name="Normal 2 3 2 3 2 2 2" xfId="7017" xr:uid="{3C17D64B-E1C3-4103-B641-F95B099AFDE2}"/>
    <cellStyle name="Normal 2 3 2 3 2 3" xfId="4773" xr:uid="{CDB0703A-A68C-4890-863C-C96341D8A463}"/>
    <cellStyle name="Normal 2 3 2 3 3" xfId="4903" xr:uid="{1D80AEF4-0E93-4C89-8611-359BA4AF2A26}"/>
    <cellStyle name="Normal 2 3 2 3 3 2" xfId="5786" xr:uid="{3766A6B9-AF12-443D-9E65-072696D48821}"/>
    <cellStyle name="Normal 2 3 2 3 4" xfId="4876" xr:uid="{D2D6B7A6-E0A3-4907-B335-8C2C348CF8AF}"/>
    <cellStyle name="Normal 2 3 2 4" xfId="4457" xr:uid="{DA701FF6-185C-4AD3-BC3C-1F9CFE06405E}"/>
    <cellStyle name="Normal 2 3 2 4 2" xfId="5841" xr:uid="{10A6DF9B-5A7F-489C-B1CD-41F0B3E30F62}"/>
    <cellStyle name="Normal 2 3 2 5" xfId="5669" xr:uid="{92388E46-B188-412C-8B47-BE0828BF42B1}"/>
    <cellStyle name="Normal 2 3 2 6" xfId="5975" xr:uid="{BAB563C9-7649-4309-947F-E222E278B59D}"/>
    <cellStyle name="Normal 2 3 3" xfId="60" xr:uid="{A37F4CEF-6614-4829-A3F5-D57A92690692}"/>
    <cellStyle name="Normal 2 3 4" xfId="61" xr:uid="{E9C69CA8-FBCF-4B4F-AFC5-4E3EDAC4CF86}"/>
    <cellStyle name="Normal 2 3 4 10" xfId="7089" xr:uid="{0EF17572-35CC-40A9-9624-206FB09C0F72}"/>
    <cellStyle name="Normal 2 3 4 2" xfId="6203" xr:uid="{62386B1B-8363-4E77-A4E5-5887BE551A17}"/>
    <cellStyle name="Normal 2 3 4 2 2" xfId="6291" xr:uid="{E5353E2D-44E7-4920-9AD0-755D2E0BFFCB}"/>
    <cellStyle name="Normal 2 3 4 2 2 2" xfId="6238" xr:uid="{12F0BF01-44F1-43D5-AE75-753DEE5CB649}"/>
    <cellStyle name="Normal 2 3 4 2 2 2 2" xfId="6262" xr:uid="{4A88A72E-B437-48AF-AC8E-D28D127D9807}"/>
    <cellStyle name="Normal 2 3 4 2 2 2 2 2" xfId="6322" xr:uid="{38C26279-4FE3-418D-A69B-5313BDD57241}"/>
    <cellStyle name="Normal 2 3 4 2 2 2 2 3" xfId="7253" xr:uid="{E97B532B-7A85-46A7-B0A5-69069547444E}"/>
    <cellStyle name="Normal 2 3 4 2 2 2 3" xfId="7042" xr:uid="{740CEE07-59A0-478E-8CFA-5F38088963BE}"/>
    <cellStyle name="Normal 2 3 4 2 2 2 4" xfId="7134" xr:uid="{C83B083D-64A7-4A7D-A940-B45FC9FF2F7E}"/>
    <cellStyle name="Normal 2 3 4 2 2 3" xfId="6054" xr:uid="{D0587E9E-CF51-4E02-AD82-498C58430124}"/>
    <cellStyle name="Normal 2 3 4 2 2 3 2" xfId="6376" xr:uid="{DFABFDD5-4FA6-4B0C-8525-9EF078918071}"/>
    <cellStyle name="Normal 2 3 4 2 2 3 3" xfId="7185" xr:uid="{03846AC2-73D7-494F-8ACA-67C69EA3D3F8}"/>
    <cellStyle name="Normal 2 3 4 2 2 4" xfId="6041" xr:uid="{781DDC14-2BB7-44AA-9ADB-34BF421C9AC0}"/>
    <cellStyle name="Normal 2 3 4 2 2 5" xfId="6254" xr:uid="{77ECD9C9-6C21-44FC-B4AF-F70B6E286C88}"/>
    <cellStyle name="Normal 2 3 4 2 2 6" xfId="7107" xr:uid="{1DE71B98-5582-4516-9257-ECB145142481}"/>
    <cellStyle name="Normal 2 3 4 2 3" xfId="6289" xr:uid="{EBA9046E-CF23-4F69-9C23-5A3C37F371AB}"/>
    <cellStyle name="Normal 2 3 4 2 3 2" xfId="6007" xr:uid="{DE920661-CAD7-45E3-BFF8-61259B03B907}"/>
    <cellStyle name="Normal 2 3 4 2 3 2 2" xfId="6044" xr:uid="{3B03681E-2000-4CED-980E-E53E88A45AE1}"/>
    <cellStyle name="Normal 2 3 4 2 3 2 3" xfId="7236" xr:uid="{6C352B77-9D2D-4470-9CEF-63B328125C8B}"/>
    <cellStyle name="Normal 2 3 4 2 3 3" xfId="6302" xr:uid="{E3345F00-DAE1-4673-93A9-5C931D9F7279}"/>
    <cellStyle name="Normal 2 3 4 2 3 4" xfId="7121" xr:uid="{99FE8912-CEBD-448C-B91C-7C4ABB4D1F16}"/>
    <cellStyle name="Normal 2 3 4 2 4" xfId="6350" xr:uid="{D26E0F2C-A950-4FDC-A331-99B80DEA5402}"/>
    <cellStyle name="Normal 2 3 4 2 4 2" xfId="6270" xr:uid="{C0E84842-2B42-416C-8740-E3C4FD7058FC}"/>
    <cellStyle name="Normal 2 3 4 2 4 2 2" xfId="6109" xr:uid="{E6EBAA9E-75E5-4A36-8166-DB6670156C81}"/>
    <cellStyle name="Normal 2 3 4 2 4 2 3" xfId="7221" xr:uid="{93D9CC13-7914-434A-A73D-D1140916AC95}"/>
    <cellStyle name="Normal 2 3 4 2 4 3" xfId="7076" xr:uid="{811CADB3-746D-476B-8F2D-AE6C398F03DB}"/>
    <cellStyle name="Normal 2 3 4 2 4 4" xfId="7148" xr:uid="{35CA177A-F2E1-441B-91C7-E36F8979EA84}"/>
    <cellStyle name="Normal 2 3 4 2 5" xfId="6165" xr:uid="{B8839982-2561-407D-8040-F270D3E38D45}"/>
    <cellStyle name="Normal 2 3 4 2 5 2" xfId="6311" xr:uid="{28F19BEE-2884-4AEE-82C6-34E7D0DC574F}"/>
    <cellStyle name="Normal 2 3 4 2 5 3" xfId="7203" xr:uid="{E718C5B3-5269-494D-9D16-E28900765D57}"/>
    <cellStyle name="Normal 2 3 4 2 6" xfId="6057" xr:uid="{DF5B9191-BDC6-4952-B6A0-7AB80A6E321A}"/>
    <cellStyle name="Normal 2 3 4 2 6 2" xfId="5983" xr:uid="{06893239-1B1B-4C88-A4D1-AD87C25A3B17}"/>
    <cellStyle name="Normal 2 3 4 2 6 3" xfId="7167" xr:uid="{E0998275-BC08-4224-9511-5C090D287B11}"/>
    <cellStyle name="Normal 2 3 4 2 7" xfId="6002" xr:uid="{EE111FA7-0038-4DBB-8DC5-21E17A9F48C5}"/>
    <cellStyle name="Normal 2 3 4 2 8" xfId="6137" xr:uid="{509A79DB-6E53-430B-803E-55763DA47349}"/>
    <cellStyle name="Normal 2 3 4 2 9" xfId="7095" xr:uid="{2DF9079C-52C7-49BA-813A-23610A6EB317}"/>
    <cellStyle name="Normal 2 3 4 3" xfId="7069" xr:uid="{68D71B88-C209-474B-9C99-DB154AA2F719}"/>
    <cellStyle name="Normal 2 3 4 3 2" xfId="6186" xr:uid="{CFCED986-672B-41DB-B5F2-E5E129402CCB}"/>
    <cellStyle name="Normal 2 3 4 3 2 2" xfId="6150" xr:uid="{4056C351-F407-48E6-9BC9-158DA1BF2744}"/>
    <cellStyle name="Normal 2 3 4 3 2 2 2" xfId="6209" xr:uid="{9AE7A7E7-2EE8-45FC-B2C3-F324DD1D81C4}"/>
    <cellStyle name="Normal 2 3 4 3 2 2 3" xfId="7246" xr:uid="{1E56B715-4353-4B84-9223-EC8ED0248320}"/>
    <cellStyle name="Normal 2 3 4 3 2 3" xfId="6336" xr:uid="{AF3FBF57-1815-4A82-918C-9544F58797CA}"/>
    <cellStyle name="Normal 2 3 4 3 2 4" xfId="7128" xr:uid="{B3209FC9-36E4-4F66-BDBF-B8C3996D77AE}"/>
    <cellStyle name="Normal 2 3 4 3 3" xfId="6012" xr:uid="{89F8F275-9683-4DAB-9CDA-5E6C60D93D4A}"/>
    <cellStyle name="Normal 2 3 4 3 3 2" xfId="5988" xr:uid="{72BF5B8D-68D3-4B04-BEFA-96EF9CA0DC76}"/>
    <cellStyle name="Normal 2 3 4 3 3 3" xfId="7177" xr:uid="{70A6FB84-2B16-4020-95F4-46DAA61321AE}"/>
    <cellStyle name="Normal 2 3 4 3 4" xfId="7084" xr:uid="{B0B57178-733C-487E-9CB3-D10E671A5E7D}"/>
    <cellStyle name="Normal 2 3 4 3 5" xfId="6232" xr:uid="{290A5014-C2B9-4F2E-9B00-DF0F6FA0DC83}"/>
    <cellStyle name="Normal 2 3 4 3 6" xfId="7102" xr:uid="{94042B05-69BD-4195-85BC-B1E324BF6397}"/>
    <cellStyle name="Normal 2 3 4 4" xfId="5985" xr:uid="{5CD1FD66-D2EF-4FD2-91E3-2D1F3A0B1083}"/>
    <cellStyle name="Normal 2 3 4 4 2" xfId="6157" xr:uid="{F0910ACE-2A7C-43DD-BF16-B7E9389FAC22}"/>
    <cellStyle name="Normal 2 3 4 4 2 2" xfId="6105" xr:uid="{BAE0643B-1248-4DA6-8D5E-11AA0C48197D}"/>
    <cellStyle name="Normal 2 3 4 4 2 3" xfId="7228" xr:uid="{F4C39A8B-BA7F-4703-9534-099708909B01}"/>
    <cellStyle name="Normal 2 3 4 4 3" xfId="6129" xr:uid="{CBC9EB3E-A056-440F-BEB6-4AE6378110CA}"/>
    <cellStyle name="Normal 2 3 4 4 4" xfId="7114" xr:uid="{0A481433-5881-429D-8752-304A44163238}"/>
    <cellStyle name="Normal 2 3 4 5" xfId="6180" xr:uid="{B3B34D8F-7894-4D0E-8733-F354CB53CCF7}"/>
    <cellStyle name="Normal 2 3 4 5 2" xfId="6330" xr:uid="{2DAE01BC-3B8B-4085-A0B3-31DC1C749353}"/>
    <cellStyle name="Normal 2 3 4 5 2 2" xfId="6090" xr:uid="{EC4B8C70-4110-4BF4-8C56-DEF0F519987B}"/>
    <cellStyle name="Normal 2 3 4 5 2 3" xfId="7212" xr:uid="{96C43CDF-0E1F-4DDB-BF00-AD00E08F8F9E}"/>
    <cellStyle name="Normal 2 3 4 5 3" xfId="6004" xr:uid="{0639ED51-B156-4C3B-9BED-F5657C4969DE}"/>
    <cellStyle name="Normal 2 3 4 5 4" xfId="7140" xr:uid="{FC084CFB-48D4-4A36-A316-C8839FAF93DC}"/>
    <cellStyle name="Normal 2 3 4 6" xfId="6279" xr:uid="{E60E84B3-C291-45A1-A156-57D21454D476}"/>
    <cellStyle name="Normal 2 3 4 6 2" xfId="6114" xr:uid="{1C858C0B-22C7-462A-AC08-5C8852D8E612}"/>
    <cellStyle name="Normal 2 3 4 6 3" xfId="7193" xr:uid="{5840665A-AEFF-4365-8728-C61DE3C0D0BA}"/>
    <cellStyle name="Normal 2 3 4 7" xfId="6174" xr:uid="{AD499C5D-9513-48FB-85C5-F6DD83113BE4}"/>
    <cellStyle name="Normal 2 3 4 7 2" xfId="6200" xr:uid="{95682DC4-137D-44E5-942A-B30818CF18A2}"/>
    <cellStyle name="Normal 2 3 4 7 3" xfId="7157" xr:uid="{97CC8ED6-6355-4CE7-835E-EF907BB4B7A1}"/>
    <cellStyle name="Normal 2 3 4 8" xfId="5991" xr:uid="{15CC5B80-BC08-4F85-956D-7B60FEF1CCF8}"/>
    <cellStyle name="Normal 2 3 4 9" xfId="6142" xr:uid="{3A69EA0B-4308-4287-AC86-EFBEB9854EE8}"/>
    <cellStyle name="Normal 2 3 5" xfId="3718" xr:uid="{9EF66BCA-AAED-4387-95C4-42F9A54D6047}"/>
    <cellStyle name="Normal 2 3 5 2" xfId="4541" xr:uid="{201F58A2-3370-4B5B-9954-A7C0EBBE50B4}"/>
    <cellStyle name="Normal 2 3 5 2 2" xfId="5893" xr:uid="{276D5DCB-573C-4DA1-8DF8-1DBCBCE799A0}"/>
    <cellStyle name="Normal 2 3 5 3" xfId="5727" xr:uid="{418EFDE4-C77E-4DB0-978F-3FE3608C451F}"/>
    <cellStyle name="Normal 2 3 6" xfId="4325" xr:uid="{2B044FD7-5876-4764-9673-476FCC9AEA49}"/>
    <cellStyle name="Normal 2 3 6 2" xfId="4772" xr:uid="{A3ADC377-DCB6-4266-BE90-B6D3C0CD4A4D}"/>
    <cellStyle name="Normal 2 3 6 2 2" xfId="5951" xr:uid="{BEFED2B4-130A-4373-A344-04DE93910F00}"/>
    <cellStyle name="Normal 2 3 6 3" xfId="4902" xr:uid="{0F65BE2B-7584-4C05-A318-359E6C9918A6}"/>
    <cellStyle name="Normal 2 3 6 3 2" xfId="5785" xr:uid="{D5A8E2BE-538B-4C83-9DBE-8A56011F341A}"/>
    <cellStyle name="Normal 2 3 6 4" xfId="4877" xr:uid="{13A53441-CC32-4793-9177-C7CC9800C8D8}"/>
    <cellStyle name="Normal 2 3 7" xfId="4456" xr:uid="{5A60A10A-70F2-43FA-B34F-A84FABD889A6}"/>
    <cellStyle name="Normal 2 3 7 2" xfId="5840" xr:uid="{998FDA88-5A57-4F42-9046-97C8BCD24777}"/>
    <cellStyle name="Normal 2 3 8" xfId="5668" xr:uid="{768E29F4-62AE-42E8-A753-BD2777BA658E}"/>
    <cellStyle name="Normal 2 3 9" xfId="5974" xr:uid="{4F05B4CE-A48A-418A-BDD8-D9226CBBAA7F}"/>
    <cellStyle name="Normal 2 4" xfId="62" xr:uid="{23102BD0-CB7E-44E4-BC91-14C776A3FAD8}"/>
    <cellStyle name="Normal 2 4 2" xfId="63" xr:uid="{2083F2C5-FA19-4B61-84BD-EFBB036A2D41}"/>
    <cellStyle name="Normal 2 4 3" xfId="3719" xr:uid="{B8D63A9D-C3D8-439A-8422-1A4C70E5B21A}"/>
    <cellStyle name="Normal 2 4 3 2" xfId="4542" xr:uid="{72F08824-F7C3-47A6-A695-3083E2E4C1D3}"/>
    <cellStyle name="Normal 2 4 3 2 2" xfId="5894" xr:uid="{F8C06A55-C422-4723-B46E-5CB007C204B5}"/>
    <cellStyle name="Normal 2 4 3 3" xfId="4841" xr:uid="{B9F7F400-C127-4F13-A003-C00BF76F5D65}"/>
    <cellStyle name="Normal 2 4 3 3 2" xfId="5728" xr:uid="{BE9C4105-5B73-44E2-A649-AFE472431187}"/>
    <cellStyle name="Normal 2 4 4" xfId="4458" xr:uid="{4C72A89D-1D1F-4A49-A276-647AAADBB566}"/>
    <cellStyle name="Normal 2 4 4 2" xfId="5618" xr:uid="{30BECC08-5FAE-4E31-ACE5-C8B47775D33C}"/>
    <cellStyle name="Normal 2 4 4 2 2" xfId="5953" xr:uid="{94EF6920-423A-4F97-9771-653A30D60BBD}"/>
    <cellStyle name="Normal 2 4 4 3" xfId="5787" xr:uid="{2A03A732-3C1D-43E0-86C7-C757A94E03BB}"/>
    <cellStyle name="Normal 2 4 5" xfId="4922" xr:uid="{92B30AEE-B5CD-47CD-97B4-05CC05CCFDA8}"/>
    <cellStyle name="Normal 2 4 5 2" xfId="5842" xr:uid="{B5725D40-9D20-4547-A4FE-D9AEEF4C3CD7}"/>
    <cellStyle name="Normal 2 4 6" xfId="4920" xr:uid="{9D230DC0-87FA-4891-8549-390B73E70366}"/>
    <cellStyle name="Normal 2 4 6 2" xfId="5670" xr:uid="{F2664C48-CFC8-4ED6-A13F-38DFC11AA89C}"/>
    <cellStyle name="Normal 2 4 7" xfId="5976" xr:uid="{32C1A347-444D-4089-8C26-38080CEECF67}"/>
    <cellStyle name="Normal 2 5" xfId="3720" xr:uid="{F3310EF9-C5CE-4080-80FD-4C8D116EA83E}"/>
    <cellStyle name="Normal 2 5 2" xfId="3735" xr:uid="{FA69C95F-5FE0-4D44-907C-621FEE2643BF}"/>
    <cellStyle name="Normal 2 5 2 2" xfId="4558" xr:uid="{FD13071C-46DC-47E6-BF24-5D71446606D9}"/>
    <cellStyle name="Normal 2 5 2 2 2" xfId="5902" xr:uid="{994979D5-EC13-4E88-A191-62E05D46C124}"/>
    <cellStyle name="Normal 2 5 2 2 3" xfId="5584" xr:uid="{5734D38B-29DC-4DE6-A36E-CF1474F5E534}"/>
    <cellStyle name="Normal 2 5 2 2 4" xfId="4691" xr:uid="{35AE56B6-021C-4F62-A4AE-D60060DF1D67}"/>
    <cellStyle name="Normal 2 5 2 3" xfId="5736" xr:uid="{91AABDCA-8204-4D34-BE3D-5383BA585BF6}"/>
    <cellStyle name="Normal 2 5 3" xfId="4543" xr:uid="{E33FC45C-38FA-45DE-A5BA-C158E1913377}"/>
    <cellStyle name="Normal 2 5 3 2" xfId="4800" xr:uid="{653746B3-F954-4CC5-9260-F7C3083242DD}"/>
    <cellStyle name="Normal 2 5 3 2 2" xfId="5895" xr:uid="{F02A2076-841B-42DE-B541-22D90D37863D}"/>
    <cellStyle name="Normal 2 5 3 3" xfId="4914" xr:uid="{DE904659-78AB-40EA-B4DD-226BFC2B354D}"/>
    <cellStyle name="Normal 2 5 3 4" xfId="5470" xr:uid="{AD1CCCA0-6772-4F0A-918E-5C57F032F1D5}"/>
    <cellStyle name="Normal 2 5 3 4 2" xfId="5519" xr:uid="{835D34AA-8930-45AE-A6ED-7B3F3A102523}"/>
    <cellStyle name="Normal 2 5 4" xfId="4833" xr:uid="{4E1D15C8-0C9D-42FD-89BC-769744E7560A}"/>
    <cellStyle name="Normal 2 5 5" xfId="4829" xr:uid="{5D9EE355-6683-4CC2-94EE-A411FF8C8CCC}"/>
    <cellStyle name="Normal 2 5 6" xfId="4828" xr:uid="{A7953385-6D62-4207-917C-3AF2B533A92E}"/>
    <cellStyle name="Normal 2 5 7" xfId="4917" xr:uid="{D538A031-2237-4D4D-9387-EEF92256FE48}"/>
    <cellStyle name="Normal 2 5 8" xfId="4887" xr:uid="{C1381336-3668-498D-B053-8CB812541FE7}"/>
    <cellStyle name="Normal 2 6" xfId="3736" xr:uid="{88DF0A5C-0296-4CFE-A015-1B939A99BC7F}"/>
    <cellStyle name="Normal 2 6 2" xfId="4559" xr:uid="{938B4BC4-FAC9-4AB6-B778-B041CE7BB2A9}"/>
    <cellStyle name="Normal 2 6 2 2" xfId="7005" xr:uid="{C194A42B-87EC-4DF1-9D60-BAB1140934CD}"/>
    <cellStyle name="Normal 2 6 2 3" xfId="4687" xr:uid="{C43DCA64-DF2F-4C32-B6EC-154275C7830D}"/>
    <cellStyle name="Normal 2 6 3" xfId="4690" xr:uid="{2BE7D595-2EDD-43F9-BB61-578482670887}"/>
    <cellStyle name="Normal 2 6 3 2" xfId="5502" xr:uid="{C783E509-FEE2-4995-AD24-8B597406452A}"/>
    <cellStyle name="Normal 2 6 4" xfId="4834" xr:uid="{21716AA6-28C3-4614-B093-3ED7B323C695}"/>
    <cellStyle name="Normal 2 6 5" xfId="4826" xr:uid="{5A6C17F5-8218-42A9-BD73-7CFA38273A6F}"/>
    <cellStyle name="Normal 2 6 5 2" xfId="4878" xr:uid="{DDAE9C85-9746-4567-ACED-BB8BBD5875A3}"/>
    <cellStyle name="Normal 2 6 6" xfId="4812" xr:uid="{A47DA0AB-4D19-4C8E-8B45-413258093295}"/>
    <cellStyle name="Normal 2 6 7" xfId="5489" xr:uid="{8C7E70B0-8AE0-4B55-887A-60C96A53AFFA}"/>
    <cellStyle name="Normal 2 6 8" xfId="5498" xr:uid="{588A102A-A543-4E1E-B583-DD8E5F202369}"/>
    <cellStyle name="Normal 2 6 9" xfId="4686" xr:uid="{3027EDB4-3AF5-454A-9F40-B55E9F88AEB0}"/>
    <cellStyle name="Normal 2 7" xfId="4406" xr:uid="{33C03FF6-42B9-4D56-AD4B-349A762D3973}"/>
    <cellStyle name="Normal 2 7 2" xfId="4712" xr:uid="{14EAF307-0115-4C10-B1AF-7F9C9471C0D1}"/>
    <cellStyle name="Normal 2 7 3" xfId="4835" xr:uid="{16FFB6B0-EAA2-432C-B3BD-FFF6054B8BF9}"/>
    <cellStyle name="Normal 2 7 4" xfId="5471" xr:uid="{781643F9-D4E4-43DE-8642-7A236EC68A31}"/>
    <cellStyle name="Normal 2 7 5" xfId="4688" xr:uid="{23913B65-FAB4-438B-9521-18637626E781}"/>
    <cellStyle name="Normal 2 8" xfId="4761" xr:uid="{5895BB10-6082-4CB9-BE44-6FC638581FA9}"/>
    <cellStyle name="Normal 2 9" xfId="4830" xr:uid="{DBBA43CD-3069-4002-803F-B5D19E51C77D}"/>
    <cellStyle name="Normal 20" xfId="88" xr:uid="{2B024A7A-4488-4EC2-A337-5075213E3206}"/>
    <cellStyle name="Normal 20 2" xfId="3721" xr:uid="{407826E6-EC3D-4633-A9F4-D7FDF46F35B6}"/>
    <cellStyle name="Normal 20 2 2" xfId="3722" xr:uid="{9A967564-771B-4FBD-BC84-15123024D67D}"/>
    <cellStyle name="Normal 20 2 2 2" xfId="4400" xr:uid="{B2FDFC7D-A368-4C22-9C81-6A7164FC5663}"/>
    <cellStyle name="Normal 20 2 2 2 2" xfId="4661" xr:uid="{0435197D-0C5A-4E50-9BB5-4A719D7579E5}"/>
    <cellStyle name="Normal 20 2 2 3" xfId="4392" xr:uid="{93B30BEB-A2CE-4A01-9C5B-078B80ADAEF5}"/>
    <cellStyle name="Normal 20 2 2 3 2" xfId="4653" xr:uid="{FF4A4F5D-86E7-426B-83D1-7774E1AB7438}"/>
    <cellStyle name="Normal 20 2 2 4" xfId="4545" xr:uid="{AB103676-D629-4B33-A906-FC0FE79EE695}"/>
    <cellStyle name="Normal 20 2 2 4 2" xfId="7000" xr:uid="{478FD919-F106-4FAF-AF03-E85CD2CFE071}"/>
    <cellStyle name="Normal 20 2 2 4 3" xfId="4796" xr:uid="{58E0D112-7FFD-42C5-B95B-6750ED6A0CC3}"/>
    <cellStyle name="Normal 20 2 2 5" xfId="4912" xr:uid="{957C72C7-AE71-4FAA-866C-C497B2929156}"/>
    <cellStyle name="Normal 20 2 3" xfId="4395" xr:uid="{8D41DFEC-771A-467D-95A1-21DAB205C66F}"/>
    <cellStyle name="Normal 20 2 3 2" xfId="4656" xr:uid="{6E539A3D-805F-456D-82E2-0D9117A0D7B1}"/>
    <cellStyle name="Normal 20 2 4" xfId="4391" xr:uid="{183651C6-8A65-4756-BE7F-E640944C8C1E}"/>
    <cellStyle name="Normal 20 2 4 2" xfId="4652" xr:uid="{BA1742E5-53C3-4BDE-958D-015E0B984A04}"/>
    <cellStyle name="Normal 20 2 5" xfId="4544" xr:uid="{E24077C8-E77E-47DF-91FB-86142F505B79}"/>
    <cellStyle name="Normal 20 2 5 2" xfId="6999" xr:uid="{91358D95-F134-49E7-A815-213E9FD9219D}"/>
    <cellStyle name="Normal 20 2 5 3" xfId="4795" xr:uid="{7DF2E0E2-D93D-4D61-80EA-2F424FAA005B}"/>
    <cellStyle name="Normal 20 2 6" xfId="4911" xr:uid="{EF9ECDCB-3A19-426E-904C-E53BA1F03192}"/>
    <cellStyle name="Normal 20 3" xfId="3831" xr:uid="{A6B05B19-792A-4559-BD4D-339990EE2573}"/>
    <cellStyle name="Normal 20 3 2" xfId="4563" xr:uid="{A79611F6-6F71-4D0A-B644-E4CA6B346EDC}"/>
    <cellStyle name="Normal 20 4" xfId="4327" xr:uid="{6556FB03-4F3A-403C-B798-A6A2DD5107EA}"/>
    <cellStyle name="Normal 20 4 2" xfId="4597" xr:uid="{109FCD2F-C9B7-49D8-9563-7C0BE6FB2592}"/>
    <cellStyle name="Normal 20 4 2 2" xfId="7018" xr:uid="{E3E6FE80-C5E5-489C-838C-C13B2B2B84B5}"/>
    <cellStyle name="Normal 20 4 2 3" xfId="4774" xr:uid="{532CA63B-BB45-4FBC-9D79-52DF77F1189E}"/>
    <cellStyle name="Normal 20 4 3" xfId="4904" xr:uid="{95C120A6-003F-4146-9A4B-C82F7F1D7B4F}"/>
    <cellStyle name="Normal 20 4 4" xfId="4879" xr:uid="{9388A52D-85ED-45CA-B1EA-9D56B196952C}"/>
    <cellStyle name="Normal 20 5" xfId="4468" xr:uid="{D28F4C4D-37A8-4A57-A060-FC574423E05B}"/>
    <cellStyle name="Normal 20 5 2" xfId="5495" xr:uid="{EE79A887-07C1-4026-BB70-2D1F4B20820B}"/>
    <cellStyle name="Normal 20 6" xfId="4801" xr:uid="{FAD4BAE6-4819-46E4-92CD-3C4DA1148CB6}"/>
    <cellStyle name="Normal 20 7" xfId="4864" xr:uid="{911F4B2A-FA5D-443D-95BD-6B6EF89F7CA1}"/>
    <cellStyle name="Normal 20 8" xfId="4885" xr:uid="{24B4C80B-C44E-4193-A748-616900D90C2F}"/>
    <cellStyle name="Normal 20 9" xfId="4884" xr:uid="{653119E5-C943-443F-9F29-25965DBD1A1F}"/>
    <cellStyle name="Normal 21" xfId="89" xr:uid="{A717FC79-8132-41CB-A6E1-7A1E29EF3E2E}"/>
    <cellStyle name="Normal 21 2" xfId="3723" xr:uid="{3707A991-CCB8-459C-AFDD-C301B6BBE91B}"/>
    <cellStyle name="Normal 21 2 2" xfId="3724" xr:uid="{A21310F4-39B1-4845-ABFC-44C0D57E817F}"/>
    <cellStyle name="Normal 21 2 2 2" xfId="4547" xr:uid="{1D0F1735-2523-4985-AFFA-DC4BC321769B}"/>
    <cellStyle name="Normal 21 2 3" xfId="4546" xr:uid="{D7C527B5-24B7-467B-9068-7DDC209247D1}"/>
    <cellStyle name="Normal 21 3" xfId="4328" xr:uid="{AF095F7B-9B87-4B9D-916A-1A55582A59B4}"/>
    <cellStyle name="Normal 21 3 2" xfId="4714" xr:uid="{3E4842C5-7F1D-46AE-B0B9-B828AF93A0A7}"/>
    <cellStyle name="Normal 21 3 2 2" xfId="5523" xr:uid="{17454EBC-8240-4FEC-A656-E61B30F15B96}"/>
    <cellStyle name="Normal 21 3 3" xfId="4713" xr:uid="{827E89AD-E768-41EA-8E80-F523296A73EA}"/>
    <cellStyle name="Normal 21 4" xfId="4469" xr:uid="{301C0CEA-1CF4-4BEC-9FF5-58E818A32B54}"/>
    <cellStyle name="Normal 21 4 2" xfId="5524" xr:uid="{030B4CF1-B53F-4A13-8AEF-7F29F2FAE1BB}"/>
    <cellStyle name="Normal 21 4 2 2" xfId="7264" xr:uid="{BE81FC76-8601-4CBB-8157-7A96186409C6}"/>
    <cellStyle name="Normal 21 4 2 3" xfId="5729" xr:uid="{F18C390B-15B8-4C56-94F3-FEAF81ABFD75}"/>
    <cellStyle name="Normal 21 4 3" xfId="4784" xr:uid="{8113029F-6751-4AF0-BB24-ABB3BC0F2710}"/>
    <cellStyle name="Normal 21 5" xfId="4905" xr:uid="{02B31D25-05AB-43F9-9418-9A458F041714}"/>
    <cellStyle name="Normal 22" xfId="689" xr:uid="{456198D1-E749-418C-A019-31AFBA5553D0}"/>
    <cellStyle name="Normal 22 2" xfId="3665" xr:uid="{4DA75225-FB0B-43D5-A356-B503AE46140A}"/>
    <cellStyle name="Normal 22 2 2" xfId="4488" xr:uid="{8001AA0F-2830-49CE-A7D9-53EDECEE41B0}"/>
    <cellStyle name="Normal 22 3" xfId="3664" xr:uid="{A4CFC9A6-2F95-4C59-BC29-3F8C3D607ECA}"/>
    <cellStyle name="Normal 22 3 2" xfId="4329" xr:uid="{25B6AC4E-37BC-4DF3-80A6-F1E4573A4D7F}"/>
    <cellStyle name="Normal 22 3 2 2" xfId="4715" xr:uid="{0590515A-E069-441E-B08B-99D48EDEF996}"/>
    <cellStyle name="Normal 22 3 3" xfId="4487" xr:uid="{16D30587-C888-442B-87A4-29C3581E4F21}"/>
    <cellStyle name="Normal 22 3 4" xfId="4859" xr:uid="{3F667D3F-44EC-4B76-8708-75189B65C724}"/>
    <cellStyle name="Normal 22 4" xfId="3668" xr:uid="{F1A38CA8-2AC9-4F2A-842C-5CEA0052B9E1}"/>
    <cellStyle name="Normal 22 4 10" xfId="5522" xr:uid="{198108B2-2CD4-4F12-BF48-EA8C981799DE}"/>
    <cellStyle name="Normal 22 4 2" xfId="4405" xr:uid="{91FCD7CE-E5C5-480B-A559-01781AE0204E}"/>
    <cellStyle name="Normal 22 4 2 2" xfId="4666" xr:uid="{B0A0E897-4788-4F21-936E-48A4B966D05F}"/>
    <cellStyle name="Normal 22 4 3" xfId="4491" xr:uid="{CBC31D4C-D85B-4B61-9C32-4529F222AF68}"/>
    <cellStyle name="Normal 22 4 3 2" xfId="4804" xr:uid="{2268DCEB-E1FE-4F9F-83F4-874C92102FE3}"/>
    <cellStyle name="Normal 22 4 3 2 2" xfId="5535" xr:uid="{501E579E-CF97-419C-B237-3DF02AF14B33}"/>
    <cellStyle name="Normal 22 4 3 2 3" xfId="7278" xr:uid="{0DBBFA1A-2C28-46B6-86D5-9883F73F0750}"/>
    <cellStyle name="Normal 22 4 3 3" xfId="4916" xr:uid="{B30499F4-DB55-41C9-892F-151EB19588B4}"/>
    <cellStyle name="Normal 22 4 3 4" xfId="5505" xr:uid="{FEDAECB7-1480-4608-992A-222EC664BF5F}"/>
    <cellStyle name="Normal 22 4 3 5" xfId="5501" xr:uid="{673F4B20-9C8C-4717-B208-255ACB82E9EC}"/>
    <cellStyle name="Normal 22 4 3 6" xfId="4785" xr:uid="{A9D58AD4-B65B-4BCA-8F82-EED45DDD2CD3}"/>
    <cellStyle name="Normal 22 4 4" xfId="4860" xr:uid="{A45EE813-C1F9-4058-802A-0C2805E8D71B}"/>
    <cellStyle name="Normal 22 4 4 2" xfId="7024" xr:uid="{62B7841C-F6C8-49E6-8AB7-C0B312EDD550}"/>
    <cellStyle name="Normal 22 4 5" xfId="4818" xr:uid="{7FA62F71-FE8A-47C2-BA24-22B3E684698B}"/>
    <cellStyle name="Normal 22 4 5 2" xfId="5534" xr:uid="{70B1CE84-9809-489C-9A2C-2762F192C288}"/>
    <cellStyle name="Normal 22 4 6" xfId="4809" xr:uid="{76D25562-CD8A-44B3-BEFD-096F1714CBB5}"/>
    <cellStyle name="Normal 22 4 7" xfId="4808" xr:uid="{CC1FAF79-A76B-4006-AB92-0AF83A4688B5}"/>
    <cellStyle name="Normal 22 4 8" xfId="4807" xr:uid="{F84BDC6A-5FEA-4BBF-A1CF-A8D4D07C9628}"/>
    <cellStyle name="Normal 22 4 9" xfId="4806" xr:uid="{ED07B00F-3DBE-488E-9D4D-DAA97B3545CC}"/>
    <cellStyle name="Normal 22 5" xfId="4472" xr:uid="{1D4FD584-9C79-4660-958A-0E6005015E7A}"/>
    <cellStyle name="Normal 22 5 2" xfId="6992" xr:uid="{25FDFA1F-5C00-4248-A138-CFC3D97E8303}"/>
    <cellStyle name="Normal 22 5 3" xfId="4906" xr:uid="{E4E9FE94-3964-4C72-9F80-26CDE168826C}"/>
    <cellStyle name="Normal 23" xfId="3725" xr:uid="{FF71AAE6-4917-4651-9055-7269F29B8655}"/>
    <cellStyle name="Normal 23 10" xfId="6021" xr:uid="{D5227EE6-4F86-463C-A4DE-38A9E6F7082F}"/>
    <cellStyle name="Normal 23 2" xfId="4286" xr:uid="{854A1BE0-9D02-4E0E-8A35-E90F17410773}"/>
    <cellStyle name="Normal 23 2 2" xfId="4331" xr:uid="{650BCE04-04CC-4C7F-BCF2-93342C97BD60}"/>
    <cellStyle name="Normal 23 2 2 2" xfId="4599" xr:uid="{DF261B88-A8D2-4F07-A617-FFDBE2FF6DAD}"/>
    <cellStyle name="Normal 23 2 2 2 2" xfId="7019" xr:uid="{962C313B-26B7-4633-B192-EF60EEE4ECFC}"/>
    <cellStyle name="Normal 23 2 2 2 2 2" xfId="5998" xr:uid="{2C622821-A786-496C-A939-8D256EAB9DDD}"/>
    <cellStyle name="Normal 23 2 2 2 2 3" xfId="6148" xr:uid="{70EB426C-13B7-48AF-8F94-E016ACB0F2C4}"/>
    <cellStyle name="Normal 23 2 2 2 3" xfId="6123" xr:uid="{FA47EBC2-41BD-4508-900D-3BAC1B86BB09}"/>
    <cellStyle name="Normal 23 2 2 2 4" xfId="6286" xr:uid="{DFC0EAF9-AF71-489E-A4AF-20BA05E60C5D}"/>
    <cellStyle name="Normal 23 2 2 2 5" xfId="4919" xr:uid="{52CB467A-72ED-4297-94F5-EFE858290CC3}"/>
    <cellStyle name="Normal 23 2 2 3" xfId="4861" xr:uid="{63F3B897-0A9F-40A4-94C1-424FCE3762B9}"/>
    <cellStyle name="Normal 23 2 2 3 2" xfId="6045" xr:uid="{15780A22-A2A6-455B-8A2C-680EB9017899}"/>
    <cellStyle name="Normal 23 2 2 3 3" xfId="6329" xr:uid="{0F629001-82BB-4D97-B87C-FD58EEE47071}"/>
    <cellStyle name="Normal 23 2 2 4" xfId="4836" xr:uid="{A0EECA25-E7F3-4170-81BE-9B3BF8FBDE15}"/>
    <cellStyle name="Normal 23 2 2 4 2" xfId="6372" xr:uid="{ABC88E74-F92B-48C5-B0A3-A6C25A220387}"/>
    <cellStyle name="Normal 23 2 2 5" xfId="6349" xr:uid="{EAD61F80-83E5-4AFF-8245-A64A336270A7}"/>
    <cellStyle name="Normal 23 2 2 6" xfId="6293" xr:uid="{7C2B018C-B41D-4412-85E8-14522A989AAE}"/>
    <cellStyle name="Normal 23 2 3" xfId="4572" xr:uid="{81ACAF89-C037-46DC-BCE9-24E9DC80A080}"/>
    <cellStyle name="Normal 23 2 3 2" xfId="7007" xr:uid="{0773F652-81EA-44FE-83E5-2A3A73D085F3}"/>
    <cellStyle name="Normal 23 2 3 2 2" xfId="6104" xr:uid="{6A934499-3DFE-4AE5-B01F-D00CDCA4FB95}"/>
    <cellStyle name="Normal 23 2 3 2 3" xfId="6235" xr:uid="{2E693BCC-6CA2-47D5-AF3D-86DD3C4478AE}"/>
    <cellStyle name="Normal 23 2 3 3" xfId="6128" xr:uid="{37C0E6D6-1437-4837-858D-CDD52ADFA144}"/>
    <cellStyle name="Normal 23 2 3 4" xfId="6018" xr:uid="{2CD5ADD5-3326-4AF6-8563-120882F246B5}"/>
    <cellStyle name="Normal 23 2 3 5" xfId="4819" xr:uid="{10AA9B40-0471-4F28-B9EB-F00D38953971}"/>
    <cellStyle name="Normal 23 2 4" xfId="4880" xr:uid="{4AC0A27F-02E9-45CD-ABD0-2E37CCF458AA}"/>
    <cellStyle name="Normal 23 2 4 2" xfId="6161" xr:uid="{BBE36703-38EC-40EC-9714-F6170A636B8A}"/>
    <cellStyle name="Normal 23 2 4 2 2" xfId="5990" xr:uid="{7738E8B6-7260-4F88-B00F-644E86786DEB}"/>
    <cellStyle name="Normal 23 2 4 2 3" xfId="7216" xr:uid="{92254297-4646-48AD-8DE0-71817E7636D6}"/>
    <cellStyle name="Normal 23 2 4 3" xfId="6337" xr:uid="{B7F20EFB-722D-42E9-A553-0ADF7F0D0293}"/>
    <cellStyle name="Normal 23 2 4 4" xfId="6178" xr:uid="{6FF41B60-132F-4908-82A6-58A74FADB28E}"/>
    <cellStyle name="Normal 23 2 5" xfId="7037" xr:uid="{32001950-7425-4626-A679-2C4474284D1D}"/>
    <cellStyle name="Normal 23 2 5 2" xfId="6321" xr:uid="{4EC6EE96-F528-42F5-B72C-85B6BDC70B85}"/>
    <cellStyle name="Normal 23 2 5 3" xfId="7198" xr:uid="{9D457027-0890-4D85-BE2E-6045E0C9A68C}"/>
    <cellStyle name="Normal 23 2 6" xfId="6172" xr:uid="{97BC4246-0D1F-442E-B503-DEFB7E8C2A54}"/>
    <cellStyle name="Normal 23 2 6 2" xfId="6320" xr:uid="{E79AA2A2-BBA7-4AA8-9A06-911577F9036A}"/>
    <cellStyle name="Normal 23 2 6 3" xfId="7162" xr:uid="{27795BDA-6A92-449A-AD78-45BBF75DBBD8}"/>
    <cellStyle name="Normal 23 2 7" xfId="6097" xr:uid="{3767539A-C5ED-4275-8497-4792A1743CEB}"/>
    <cellStyle name="Normal 23 2 8" xfId="6231" xr:uid="{E3058214-DC4A-46F8-A343-F49AF5660CC9}"/>
    <cellStyle name="Normal 23 2 9" xfId="6362" xr:uid="{87F1CEC4-4ECA-4750-8469-9FEA4A4C49E7}"/>
    <cellStyle name="Normal 23 3" xfId="4401" xr:uid="{BA70EBE0-C244-477D-8ABA-6CD317990FF0}"/>
    <cellStyle name="Normal 23 3 2" xfId="4662" xr:uid="{D3B3A3E4-D3E3-4076-9404-CD79BD69688C}"/>
    <cellStyle name="Normal 23 3 2 2" xfId="6266" xr:uid="{CEC91D1B-B523-46DF-908C-223036D96790}"/>
    <cellStyle name="Normal 23 3 2 2 2" xfId="6233" xr:uid="{39D3DB50-F868-40A7-BAE8-2CB967CE5A46}"/>
    <cellStyle name="Normal 23 3 2 2 3" xfId="7241" xr:uid="{6C6DF71D-5B09-418F-B3A0-ED6C21B45885}"/>
    <cellStyle name="Normal 23 3 2 3" xfId="7041" xr:uid="{D1B4235C-D7ED-4402-93C9-798FBF3C4A34}"/>
    <cellStyle name="Normal 23 3 2 4" xfId="6287" xr:uid="{162A9F36-3D1B-4CFE-AB52-4B8618AAC792}"/>
    <cellStyle name="Normal 23 3 3" xfId="6215" xr:uid="{0F91935E-4E97-4335-930B-40B26EF34767}"/>
    <cellStyle name="Normal 23 3 3 2" xfId="7046" xr:uid="{2A860C23-E5F4-4479-81DB-4BFFF0200C21}"/>
    <cellStyle name="Normal 23 3 3 3" xfId="7172" xr:uid="{A592A409-025F-4EA7-A3A0-529E19CD1A11}"/>
    <cellStyle name="Normal 23 3 4" xfId="7064" xr:uid="{90D43783-0737-44C3-B5D3-7D6B87033EFF}"/>
    <cellStyle name="Normal 23 3 5" xfId="6258" xr:uid="{B14D578F-6E51-4B5D-8E4B-01E17756AEC1}"/>
    <cellStyle name="Normal 23 3 6" xfId="6202" xr:uid="{EB54219B-4B25-43EF-BA9D-8F701CC60902}"/>
    <cellStyle name="Normal 23 4" xfId="4330" xr:uid="{BBE1E34C-0DD4-4450-B480-AE01EC4530C9}"/>
    <cellStyle name="Normal 23 4 2" xfId="4598" xr:uid="{E9EDD587-25A0-4D1F-8399-7DCFC986ECCE}"/>
    <cellStyle name="Normal 23 4 2 2" xfId="6107" xr:uid="{886EFC34-B06F-4D55-B8CA-EF12AE0838BC}"/>
    <cellStyle name="Normal 23 4 2 3" xfId="6342" xr:uid="{5123BC66-0A1C-46CA-9798-88507F5691B7}"/>
    <cellStyle name="Normal 23 4 3" xfId="6131" xr:uid="{E889AA8A-AA62-4E84-95C6-ECF0A51DD007}"/>
    <cellStyle name="Normal 23 4 4" xfId="6227" xr:uid="{39C42BDE-5519-4A13-A913-020D6E2BA417}"/>
    <cellStyle name="Normal 23 5" xfId="4548" xr:uid="{CAA96455-CA00-4E20-A879-27FF0323C9D6}"/>
    <cellStyle name="Normal 23 5 2" xfId="7001" xr:uid="{CF36FAE6-DC66-4D90-B1F1-46CEA0AD7152}"/>
    <cellStyle name="Normal 23 5 2 2" xfId="6088" xr:uid="{1A5CDC86-0BF0-4ADA-8CB1-29C48BC0219A}"/>
    <cellStyle name="Normal 23 5 2 3" xfId="6356" xr:uid="{BCC573A6-DA88-4209-8EFF-CB8F533A7A1D}"/>
    <cellStyle name="Normal 23 5 3" xfId="6122" xr:uid="{B081A4E9-4ED5-4754-BD9B-4C8606DFDE54}"/>
    <cellStyle name="Normal 23 5 4" xfId="6285" xr:uid="{B8EFCCF6-D4DB-4620-81D3-89DD1E00A8B4}"/>
    <cellStyle name="Normal 23 5 5" xfId="4786" xr:uid="{16BEC3C3-C2E5-4C85-979A-4C7C559F31B9}"/>
    <cellStyle name="Normal 23 6" xfId="4907" xr:uid="{CBAC1320-58B6-42BD-9890-928726C6D3FE}"/>
    <cellStyle name="Normal 23 6 2" xfId="6339" xr:uid="{437020FD-6CDA-4F1A-87D6-DC2250804085}"/>
    <cellStyle name="Normal 23 6 3" xfId="6168" xr:uid="{0526091D-F20F-4EA2-92BF-3BF92C9187AA}"/>
    <cellStyle name="Normal 23 7" xfId="6344" xr:uid="{BBE544CB-274E-4F62-9266-CD7C38E1A4B5}"/>
    <cellStyle name="Normal 23 7 2" xfId="7045" xr:uid="{4BD86997-AE19-44F8-B862-AF37327EC729}"/>
    <cellStyle name="Normal 23 7 3" xfId="7152" xr:uid="{F140DCEF-6F95-4249-9D59-6ECF10C5E103}"/>
    <cellStyle name="Normal 23 8" xfId="7060" xr:uid="{ECA2C9D2-66C0-483B-9F14-4EAF90384CA3}"/>
    <cellStyle name="Normal 23 9" xfId="6145" xr:uid="{D2DDC713-2601-4517-A934-61E68BED0C96}"/>
    <cellStyle name="Normal 24" xfId="3726" xr:uid="{CE120EFB-0891-4759-BE28-9FAEDABDF75F}"/>
    <cellStyle name="Normal 24 2" xfId="3727" xr:uid="{53760D4F-2461-4161-855E-CAFDFB2E5894}"/>
    <cellStyle name="Normal 24 2 2" xfId="4403" xr:uid="{C097370B-9D21-4EAE-A4A1-422A973CC347}"/>
    <cellStyle name="Normal 24 2 2 2" xfId="4664" xr:uid="{36AD8F9F-5A07-4494-973E-19A16CAC6801}"/>
    <cellStyle name="Normal 24 2 3" xfId="4333" xr:uid="{1E34BE47-E12F-4B47-B040-D18831439507}"/>
    <cellStyle name="Normal 24 2 3 2" xfId="4601" xr:uid="{AFCA4CE8-3C84-44ED-A54E-88E09D01742F}"/>
    <cellStyle name="Normal 24 2 4" xfId="4550" xr:uid="{87331B3B-679E-4227-89A9-60CFA24D8D38}"/>
    <cellStyle name="Normal 24 2 4 2" xfId="7003" xr:uid="{21D22B76-26D2-46C0-8C62-51D3DA0747D6}"/>
    <cellStyle name="Normal 24 2 4 3" xfId="4788" xr:uid="{B5CB4ED5-BB37-4CD0-A6DF-8D4B27263835}"/>
    <cellStyle name="Normal 24 2 5" xfId="4909" xr:uid="{77F52704-4D37-436B-87E4-09F14B3E9086}"/>
    <cellStyle name="Normal 24 3" xfId="4402" xr:uid="{06C4B0AF-C2C2-4A01-B476-997E0598C5E3}"/>
    <cellStyle name="Normal 24 3 2" xfId="4663" xr:uid="{18498ACC-63AD-4707-A946-3A3A97FECC01}"/>
    <cellStyle name="Normal 24 4" xfId="4332" xr:uid="{4CE33731-05EF-4C93-995D-721B5AEBD304}"/>
    <cellStyle name="Normal 24 4 2" xfId="4600" xr:uid="{15C9CBC7-728F-4514-A5D6-CB3367673ED7}"/>
    <cellStyle name="Normal 24 5" xfId="4549" xr:uid="{4448092C-FE6E-41CD-8214-C93B6AE2C569}"/>
    <cellStyle name="Normal 24 5 2" xfId="7002" xr:uid="{F9FA03E4-259E-40EE-B5B7-D77FE9762140}"/>
    <cellStyle name="Normal 24 5 3" xfId="4787" xr:uid="{1ABA910A-CF48-492A-87D7-ECAB10057D43}"/>
    <cellStyle name="Normal 24 6" xfId="4908" xr:uid="{A7704FFF-AE22-4DAA-96F4-F77AA083FF27}"/>
    <cellStyle name="Normal 25" xfId="3734" xr:uid="{1755D25C-B399-4C21-AD05-84B5356A1257}"/>
    <cellStyle name="Normal 25 2" xfId="4335" xr:uid="{F21B769F-0524-47FC-AE77-28F2C6BF0E62}"/>
    <cellStyle name="Normal 25 2 2" xfId="4603" xr:uid="{0D56A1D5-278C-4412-866D-A29E1ACF873F}"/>
    <cellStyle name="Normal 25 2 2 2" xfId="7020" xr:uid="{EC5B93E6-5D9B-47E1-AA67-13C5303C5918}"/>
    <cellStyle name="Normal 25 2 2 3" xfId="5504" xr:uid="{3D72C5DE-2786-47D4-BF4D-D24544CCFE89}"/>
    <cellStyle name="Normal 25 3" xfId="4404" xr:uid="{A8BCDB0F-58F0-4462-998F-AAD84104EB62}"/>
    <cellStyle name="Normal 25 3 2" xfId="4665" xr:uid="{819D8317-FF0E-4524-A379-DB6A66930CBA}"/>
    <cellStyle name="Normal 25 4" xfId="4334" xr:uid="{ACBA3DD1-95FE-400C-B75A-6CF45193ECD4}"/>
    <cellStyle name="Normal 25 4 2" xfId="4602" xr:uid="{4695C713-DF25-46B6-B717-518FF17EFF93}"/>
    <cellStyle name="Normal 25 5" xfId="4557" xr:uid="{9702D802-8387-48AA-B4FC-1319E4ED9D5C}"/>
    <cellStyle name="Normal 25 5 2" xfId="7004" xr:uid="{E3780DAD-76FA-4B24-8D61-E924D7DF33BC}"/>
    <cellStyle name="Normal 25 5 3" xfId="4789" xr:uid="{64FDC71E-6D35-487B-B054-AEAF19857718}"/>
    <cellStyle name="Normal 26" xfId="4284" xr:uid="{7B32B49F-68B2-4D21-95E9-4DC473DFB61D}"/>
    <cellStyle name="Normal 26 2" xfId="4285" xr:uid="{CD63054C-7396-4E87-8128-02730E370A89}"/>
    <cellStyle name="Normal 26 2 2" xfId="4337" xr:uid="{FBAFF427-BAE1-4513-932C-FB61B57813BD}"/>
    <cellStyle name="Normal 26 2 2 2" xfId="4605" xr:uid="{C0E5C6DC-9CBD-4A93-8AA2-EEE132609D0C}"/>
    <cellStyle name="Normal 26 2 3" xfId="4571" xr:uid="{3497E624-1ECA-4F5D-B11A-7649585E3D64}"/>
    <cellStyle name="Normal 26 3" xfId="4336" xr:uid="{B04A0171-3EA8-4291-9C30-2347A91C3BA9}"/>
    <cellStyle name="Normal 26 3 2" xfId="4604" xr:uid="{B8B88657-A50F-45DD-9763-F62C5B7FEC19}"/>
    <cellStyle name="Normal 26 3 2 2" xfId="7021" xr:uid="{2B89B95C-E955-444D-AB75-7841856EF1B6}"/>
    <cellStyle name="Normal 26 3 2 3" xfId="4698" xr:uid="{A1029A78-4B77-4399-9160-6A8508290810}"/>
    <cellStyle name="Normal 26 4" xfId="4570" xr:uid="{9E6AFB50-14FE-4B77-AEE1-01CA80B7B866}"/>
    <cellStyle name="Normal 27" xfId="4338" xr:uid="{0F2692E3-71EB-4A8F-B95F-1C32BD8450D0}"/>
    <cellStyle name="Normal 27 2" xfId="4339" xr:uid="{F2970B5A-6C0F-4479-B5A5-7BD59D950590}"/>
    <cellStyle name="Normal 27 2 2" xfId="4607" xr:uid="{2202B7EB-AF50-4A3A-BF21-B246C48FA8C5}"/>
    <cellStyle name="Normal 27 3" xfId="4606" xr:uid="{47AE17A3-BEF2-4A04-A0D7-0780C23002C3}"/>
    <cellStyle name="Normal 27 4" xfId="4813" xr:uid="{90FE2A2F-CD8A-4FE7-8F34-6B4D5D3D441B}"/>
    <cellStyle name="Normal 27 5" xfId="5487" xr:uid="{DA37BB37-04E1-4BEE-ADA0-1EF7C2185B24}"/>
    <cellStyle name="Normal 27 5 2" xfId="5538" xr:uid="{480C7CC4-9302-475B-9D55-8470F044606B}"/>
    <cellStyle name="Normal 27 6" xfId="4803" xr:uid="{1C7AAE92-E510-4869-9B12-E6FBB76FB612}"/>
    <cellStyle name="Normal 27 7" xfId="5499" xr:uid="{B0360FE2-7C5A-47FF-B589-80FD71B0D0C3}"/>
    <cellStyle name="Normal 27 8" xfId="4693" xr:uid="{95364490-4A5B-4394-A67E-28B57B85FBA9}"/>
    <cellStyle name="Normal 28" xfId="4340" xr:uid="{568E2330-0752-41EB-BB76-212405FFE529}"/>
    <cellStyle name="Normal 28 2" xfId="4341" xr:uid="{3A57ABF6-921B-412B-A57D-5136A3216C72}"/>
    <cellStyle name="Normal 28 2 2" xfId="4609" xr:uid="{1698E32B-E783-4069-8FB9-0F5757AF37CD}"/>
    <cellStyle name="Normal 28 3" xfId="4342" xr:uid="{43034DDE-13CD-4732-8C44-AD12205C8219}"/>
    <cellStyle name="Normal 28 4" xfId="4608" xr:uid="{E7CE7948-A46A-42C9-9D20-D0DC01901CC5}"/>
    <cellStyle name="Normal 29" xfId="4343" xr:uid="{DAAEA13D-12E5-4E4A-9F73-B9AFD5EFBBAE}"/>
    <cellStyle name="Normal 29 2" xfId="4344" xr:uid="{42C41ED8-7BE5-456B-9671-95C95DADFD4A}"/>
    <cellStyle name="Normal 29 2 2" xfId="4611" xr:uid="{806BF5C7-8D20-43DE-8E38-C6A8D694D50E}"/>
    <cellStyle name="Normal 29 3" xfId="4610" xr:uid="{75F92CC2-EE5C-4453-854D-86E5008C8F7D}"/>
    <cellStyle name="Normal 3" xfId="2" xr:uid="{665067A7-73F8-4B7E-BFD2-7BB3B9468366}"/>
    <cellStyle name="Normal 3 10" xfId="6013" xr:uid="{C53E6344-E5B4-4BC9-969E-204956426DC6}"/>
    <cellStyle name="Normal 3 10 2" xfId="6208" xr:uid="{B3673CA7-558A-496D-8904-1645F8B64D34}"/>
    <cellStyle name="Normal 3 10 3" xfId="7158" xr:uid="{ECD0CF73-B706-4D8F-913D-71DAEC6565FA}"/>
    <cellStyle name="Normal 3 11" xfId="5979" xr:uid="{B81AD0EE-C278-46D3-9002-ECC3E496C291}"/>
    <cellStyle name="Normal 3 12" xfId="6039" xr:uid="{45E6795F-C87D-4046-B382-163A78AB29CC}"/>
    <cellStyle name="Normal 3 13" xfId="7090" xr:uid="{644AF252-F110-48D5-B71D-D1DAB5A8C320}"/>
    <cellStyle name="Normal 3 14" xfId="5961" xr:uid="{DEADDEB4-DD79-4EFD-981E-AF001F13CCF3}"/>
    <cellStyle name="Normal 3 15" xfId="7257" xr:uid="{205D17AD-9BA0-40B2-9E8B-E31B4D00D385}"/>
    <cellStyle name="Normal 3 2" xfId="64" xr:uid="{EAF52A4D-9C92-4C9D-8524-7455047384C1}"/>
    <cellStyle name="Normal 3 2 2" xfId="65" xr:uid="{21F11A58-8F7E-4ED5-B29D-046C0875407D}"/>
    <cellStyle name="Normal 3 2 2 2" xfId="3728" xr:uid="{F1FBEA98-C508-4664-8388-51B34A2514C3}"/>
    <cellStyle name="Normal 3 2 2 2 2" xfId="4551" xr:uid="{191FDC9D-60BC-4CCA-852C-C8A9B1AF2A8C}"/>
    <cellStyle name="Normal 3 2 2 2 2 2" xfId="5896" xr:uid="{1FDA257B-76FF-46BC-9B85-59F27E290494}"/>
    <cellStyle name="Normal 3 2 2 2 3" xfId="5730" xr:uid="{1FAA4D2F-AE2C-4934-B76C-1226BBD3F276}"/>
    <cellStyle name="Normal 3 2 2 3" xfId="4460" xr:uid="{C0989D7D-0003-4F0F-8695-F3AAF9A15CA8}"/>
    <cellStyle name="Normal 3 2 2 3 2" xfId="5620" xr:uid="{9FF7328E-B6F1-4005-9FCA-13A602A38FC2}"/>
    <cellStyle name="Normal 3 2 2 3 2 2" xfId="5956" xr:uid="{E77C2F70-7ECA-445D-9D07-4B4A17315BFD}"/>
    <cellStyle name="Normal 3 2 2 3 3" xfId="5789" xr:uid="{BC6902C0-9BE8-483A-99D3-5CB924F958ED}"/>
    <cellStyle name="Normal 3 2 2 4" xfId="5578" xr:uid="{7AFD91CD-143F-434B-942D-774C1B7C66FA}"/>
    <cellStyle name="Normal 3 2 2 4 2" xfId="5844" xr:uid="{8545D281-5C2C-475F-9DF7-40AEADC0E242}"/>
    <cellStyle name="Normal 3 2 2 5" xfId="5673" xr:uid="{D9EA3EF6-1217-4B72-9E2D-2D5B7A08B9AF}"/>
    <cellStyle name="Normal 3 2 3" xfId="66" xr:uid="{C56C2DAF-5A48-4A6B-947E-DCE419F57C4B}"/>
    <cellStyle name="Normal 3 2 3 10" xfId="7091" xr:uid="{6D446416-FCF5-4CF6-993A-200431A7EA4B}"/>
    <cellStyle name="Normal 3 2 3 2" xfId="6295" xr:uid="{D548AE56-DFC1-4DEB-A23F-1524BF3F8618}"/>
    <cellStyle name="Normal 3 2 3 2 2" xfId="6300" xr:uid="{104B6DD5-19E7-491C-A02C-4C7A6474F5CC}"/>
    <cellStyle name="Normal 3 2 3 2 2 2" xfId="6221" xr:uid="{A5963681-D1D3-4C7C-8498-80B67BA6D666}"/>
    <cellStyle name="Normal 3 2 3 2 2 2 2" xfId="6147" xr:uid="{3CCEB389-0565-4440-8B79-BC43034DDC5C}"/>
    <cellStyle name="Normal 3 2 3 2 2 2 2 2" xfId="6043" xr:uid="{ECD1CB08-3EBF-44CA-A01F-40310E6A3230}"/>
    <cellStyle name="Normal 3 2 3 2 2 2 2 3" xfId="7255" xr:uid="{4A32EEBE-A845-469E-8D14-57B83C609688}"/>
    <cellStyle name="Normal 3 2 3 2 2 2 3" xfId="6241" xr:uid="{36752E84-E55C-4EFE-B65E-AF8C727C99F1}"/>
    <cellStyle name="Normal 3 2 3 2 2 2 4" xfId="7135" xr:uid="{AF4897B1-1068-4885-AE57-B636124603C5}"/>
    <cellStyle name="Normal 3 2 3 2 2 3" xfId="6280" xr:uid="{F8D0124A-40C5-4824-88CB-F697949B60FF}"/>
    <cellStyle name="Normal 3 2 3 2 2 3 2" xfId="6010" xr:uid="{3DCAE3C1-293D-4AD9-AC3B-10E342DD3CF1}"/>
    <cellStyle name="Normal 3 2 3 2 2 3 3" xfId="7187" xr:uid="{036EBBA3-D755-4300-A879-FA54FC66AEDE}"/>
    <cellStyle name="Normal 3 2 3 2 2 4" xfId="6092" xr:uid="{8799D7E3-F518-4AF1-81EB-3726ECC3217C}"/>
    <cellStyle name="Normal 3 2 3 2 2 5" xfId="6253" xr:uid="{AF839167-B125-46E5-B73F-8AB87C5CFE6C}"/>
    <cellStyle name="Normal 3 2 3 2 2 6" xfId="7109" xr:uid="{299FFEB1-7D66-43B1-B499-0F53AADBA7F3}"/>
    <cellStyle name="Normal 3 2 3 2 3" xfId="6288" xr:uid="{D4E5E3BC-CD51-4F23-8A73-723021EAD220}"/>
    <cellStyle name="Normal 3 2 3 2 3 2" xfId="5981" xr:uid="{78886B7A-86D8-410B-98FF-933D28484D3F}"/>
    <cellStyle name="Normal 3 2 3 2 3 2 2" xfId="6102" xr:uid="{AF425B95-F40F-484F-98D0-D821E3C38813}"/>
    <cellStyle name="Normal 3 2 3 2 3 2 3" xfId="7238" xr:uid="{EDA1C848-FA58-4674-A5EC-3ACD533296CD}"/>
    <cellStyle name="Normal 3 2 3 2 3 3" xfId="6316" xr:uid="{A900A05C-78C1-469B-AE63-BC65B9602DAC}"/>
    <cellStyle name="Normal 3 2 3 2 3 4" xfId="7122" xr:uid="{041E9AE7-03D2-4FA5-B467-F4F9570CE843}"/>
    <cellStyle name="Normal 3 2 3 2 4" xfId="6177" xr:uid="{598CE27A-618D-4455-8433-621E37DE9F41}"/>
    <cellStyle name="Normal 3 2 3 2 4 2" xfId="6268" xr:uid="{76A8A157-6B28-4EF5-A8D5-3BA50A710CF0}"/>
    <cellStyle name="Normal 3 2 3 2 4 2 2" xfId="6108" xr:uid="{0BA2E617-3B2D-46D6-B418-717956B11E32}"/>
    <cellStyle name="Normal 3 2 3 2 4 2 3" xfId="7223" xr:uid="{8D170050-B5BF-49A9-AC97-E122137A8E99}"/>
    <cellStyle name="Normal 3 2 3 2 4 3" xfId="6118" xr:uid="{8C6974F6-5515-4275-B969-C0700B786658}"/>
    <cellStyle name="Normal 3 2 3 2 4 4" xfId="7150" xr:uid="{60464DC9-4076-45D5-9F51-A0AC7346313A}"/>
    <cellStyle name="Normal 3 2 3 2 5" xfId="6080" xr:uid="{61B61323-AED8-4783-B939-D73EF48C0BBA}"/>
    <cellStyle name="Normal 3 2 3 2 5 2" xfId="7082" xr:uid="{BFA8C41C-91DF-4BED-9C17-4B72D49BBDEF}"/>
    <cellStyle name="Normal 3 2 3 2 5 3" xfId="7205" xr:uid="{A725C3DC-8EE4-448B-A03B-3F4C6EEC0816}"/>
    <cellStyle name="Normal 3 2 3 2 6" xfId="6281" xr:uid="{BC5508CA-0B77-41A1-8337-C247D1F887F1}"/>
    <cellStyle name="Normal 3 2 3 2 6 2" xfId="6361" xr:uid="{046D9493-29A0-4586-BEF2-CA14BA421C75}"/>
    <cellStyle name="Normal 3 2 3 2 6 3" xfId="7169" xr:uid="{B91F7351-385E-4DAA-934D-B3844351D60C}"/>
    <cellStyle name="Normal 3 2 3 2 7" xfId="6197" xr:uid="{781BB14D-6359-4708-A27C-8652DFF0651E}"/>
    <cellStyle name="Normal 3 2 3 2 8" xfId="6136" xr:uid="{5283BC90-4179-4FB0-B2F2-46FABEB70373}"/>
    <cellStyle name="Normal 3 2 3 2 9" xfId="7097" xr:uid="{52155B60-7B4F-4674-83B8-9176A2DAB271}"/>
    <cellStyle name="Normal 3 2 3 3" xfId="7070" xr:uid="{C3E9E710-01A7-4ED0-AC23-5CA22D7967F9}"/>
    <cellStyle name="Normal 3 2 3 3 2" xfId="7072" xr:uid="{B0B6EB49-7B1B-43E4-ADC9-43770B65D7B9}"/>
    <cellStyle name="Normal 3 2 3 3 2 2" xfId="6149" xr:uid="{73063B3B-D870-42BA-ABFF-73833FE6B30A}"/>
    <cellStyle name="Normal 3 2 3 3 2 2 2" xfId="6087" xr:uid="{C36AB837-FB72-42D0-A96B-27283035C48E}"/>
    <cellStyle name="Normal 3 2 3 3 2 2 3" xfId="7247" xr:uid="{BCE641CC-B63A-40BA-A974-768487D2A846}"/>
    <cellStyle name="Normal 3 2 3 3 2 3" xfId="7078" xr:uid="{85208F1B-2FC9-454B-B1DC-1A586B7864E7}"/>
    <cellStyle name="Normal 3 2 3 3 2 4" xfId="7129" xr:uid="{CCDEF128-378B-4D9E-8C90-C6D8BE92B945}"/>
    <cellStyle name="Normal 3 2 3 3 3" xfId="6343" xr:uid="{299A2572-62B4-49E4-B29B-38D0345063BA}"/>
    <cellStyle name="Normal 3 2 3 3 3 2" xfId="6242" xr:uid="{AAA3205D-0C24-4AD8-81D7-35036356D5C3}"/>
    <cellStyle name="Normal 3 2 3 3 3 3" xfId="7179" xr:uid="{96133301-9906-4BD9-883A-C92D37456180}"/>
    <cellStyle name="Normal 3 2 3 3 4" xfId="6299" xr:uid="{0D36ED77-866F-433C-9DCB-21204C33983B}"/>
    <cellStyle name="Normal 3 2 3 3 5" xfId="6196" xr:uid="{D52EE824-8E8A-4E1A-B6A6-7F51E2C02C78}"/>
    <cellStyle name="Normal 3 2 3 3 6" xfId="7103" xr:uid="{7472BC8B-58DA-495D-93A8-5DD61F448751}"/>
    <cellStyle name="Normal 3 2 3 4" xfId="6189" xr:uid="{90FABDF9-1F16-479F-ACB8-3EF2612B1A65}"/>
    <cellStyle name="Normal 3 2 3 4 2" xfId="6224" xr:uid="{846A92E8-9B76-45B1-9554-C20BB81DD9BC}"/>
    <cellStyle name="Normal 3 2 3 4 2 2" xfId="6206" xr:uid="{FE7197D5-C84D-49B4-AF2D-A07A6A385173}"/>
    <cellStyle name="Normal 3 2 3 4 2 3" xfId="7230" xr:uid="{1281DBFA-1161-473F-BAC1-F7CCEB04C24F}"/>
    <cellStyle name="Normal 3 2 3 4 3" xfId="6220" xr:uid="{5A412168-2B7E-4113-B571-5259315433ED}"/>
    <cellStyle name="Normal 3 2 3 4 4" xfId="7116" xr:uid="{073E61DF-F996-4288-A976-B219E2AB988C}"/>
    <cellStyle name="Normal 3 2 3 5" xfId="6015" xr:uid="{23E87BD9-8D1A-4A50-8577-8D42C660F7D7}"/>
    <cellStyle name="Normal 3 2 3 5 2" xfId="7038" xr:uid="{DC142D97-C27C-4549-B359-D85456D7333C}"/>
    <cellStyle name="Normal 3 2 3 5 2 2" xfId="6319" xr:uid="{ABE6D8D7-CDB8-467E-9452-F0D089FDE8D7}"/>
    <cellStyle name="Normal 3 2 3 5 2 3" xfId="7214" xr:uid="{C3D4703C-DA91-4C69-8E0F-8E8102C40A01}"/>
    <cellStyle name="Normal 3 2 3 5 3" xfId="6023" xr:uid="{AA70372F-325F-468F-BEFA-CDAF98E4400C}"/>
    <cellStyle name="Normal 3 2 3 5 4" xfId="7142" xr:uid="{B6273672-F2DE-4E7C-BD70-FFCC76BCFCC0}"/>
    <cellStyle name="Normal 3 2 3 6" xfId="6037" xr:uid="{5A79B115-3D61-407D-B1C9-ECD6C82AD9DB}"/>
    <cellStyle name="Normal 3 2 3 6 2" xfId="6312" xr:uid="{E0C91232-B701-4A88-8F2F-462D9DA1275C}"/>
    <cellStyle name="Normal 3 2 3 6 3" xfId="7195" xr:uid="{CC83D689-3B0C-47D6-9D17-81C60336F877}"/>
    <cellStyle name="Normal 3 2 3 7" xfId="6173" xr:uid="{67885DA4-1C5E-4047-819D-F6F056C5291E}"/>
    <cellStyle name="Normal 3 2 3 7 2" xfId="6244" xr:uid="{7BF7575A-8290-42DA-A1F4-22322FA6461A}"/>
    <cellStyle name="Normal 3 2 3 7 3" xfId="7159" xr:uid="{BC559C0A-1144-452B-88D9-89CF57A81904}"/>
    <cellStyle name="Normal 3 2 3 8" xfId="7062" xr:uid="{201216A2-B99A-4580-8B62-A14C96EF6944}"/>
    <cellStyle name="Normal 3 2 3 9" xfId="5980" xr:uid="{E451E442-FD61-49AD-8AC7-B94A177B61AC}"/>
    <cellStyle name="Normal 3 2 4" xfId="3729" xr:uid="{BD494E34-7E51-4791-8C5B-F8CCBCA4CFF1}"/>
    <cellStyle name="Normal 3 2 4 2" xfId="4552" xr:uid="{4EC02BCD-F20D-4474-BB5E-2131FEDED3B7}"/>
    <cellStyle name="Normal 3 2 4 2 2" xfId="5897" xr:uid="{5ED3FC7B-188F-4427-BED3-0BDE532F5158}"/>
    <cellStyle name="Normal 3 2 4 3" xfId="5731" xr:uid="{E0B66EA1-A86A-4D88-B4E7-1D02C64F9206}"/>
    <cellStyle name="Normal 3 2 5" xfId="4459" xr:uid="{27D3B7DC-FD02-42C8-ADD7-E3C93EF05CEC}"/>
    <cellStyle name="Normal 3 2 5 2" xfId="4762" xr:uid="{86A4696F-CBE4-4DBF-80AD-2736D55C03D6}"/>
    <cellStyle name="Normal 3 2 5 2 2" xfId="5955" xr:uid="{C8A07616-92BA-408D-BB18-80992B7840EC}"/>
    <cellStyle name="Normal 3 2 5 3" xfId="5472" xr:uid="{31411254-5446-48C6-9354-4C9AEF09BB67}"/>
    <cellStyle name="Normal 3 2 5 3 2" xfId="5788" xr:uid="{238B1580-E4E8-4945-ADC3-6615E463C1F8}"/>
    <cellStyle name="Normal 3 2 5 4" xfId="4692" xr:uid="{90D61DF3-9BE8-4750-A502-35043460C970}"/>
    <cellStyle name="Normal 3 2 6" xfId="5577" xr:uid="{3498BBB9-D4DD-44FB-8B54-E5B831E599BF}"/>
    <cellStyle name="Normal 3 2 6 2" xfId="5843" xr:uid="{933B23F9-6906-4F14-AAEC-4A5D73C14FC0}"/>
    <cellStyle name="Normal 3 2 7" xfId="5672" xr:uid="{1992B02E-E565-4649-B70D-8B2B2F6A0B6A}"/>
    <cellStyle name="Normal 3 3" xfId="67" xr:uid="{711202F3-8211-40FC-914B-0210D617430C}"/>
    <cellStyle name="Normal 3 3 2" xfId="3730" xr:uid="{FB9E727E-BD1E-4FB8-A071-9170F2D26483}"/>
    <cellStyle name="Normal 3 3 2 2" xfId="4553" xr:uid="{79D78C27-CDCE-4413-86F7-845CF6C9FF6B}"/>
    <cellStyle name="Normal 3 3 2 2 2" xfId="5898" xr:uid="{93754CC7-3E1E-4472-9F48-15D4200C1470}"/>
    <cellStyle name="Normal 3 3 2 3" xfId="5732" xr:uid="{3A29E97B-19FC-4DDB-A699-23A616AE8C7C}"/>
    <cellStyle name="Normal 3 3 3" xfId="4461" xr:uid="{623EFE41-8462-485F-91A8-C9808088CCA5}"/>
    <cellStyle name="Normal 3 3 3 2" xfId="5621" xr:uid="{59F116F0-271A-4719-BBFA-047A01F13371}"/>
    <cellStyle name="Normal 3 3 3 2 2" xfId="5957" xr:uid="{E7CE09E4-E3CE-4F9C-892D-5606A3BD7219}"/>
    <cellStyle name="Normal 3 3 3 3" xfId="5790" xr:uid="{3DD6315F-2B96-4F2C-9FA4-410CDE2F8B3C}"/>
    <cellStyle name="Normal 3 3 4" xfId="5579" xr:uid="{C0733D5A-7536-4935-BB77-4ABF8A6C76B6}"/>
    <cellStyle name="Normal 3 3 4 2" xfId="5845" xr:uid="{48C9F9E6-4436-4FBE-9E5F-F3ABE6102AC4}"/>
    <cellStyle name="Normal 3 3 5" xfId="5674" xr:uid="{823FD05B-87D5-4983-A154-CF7F7BB8CD5F}"/>
    <cellStyle name="Normal 3 4" xfId="3737" xr:uid="{3924A581-7204-4C16-A4CF-C2A0BDF47F8D}"/>
    <cellStyle name="Normal 3 4 2" xfId="4288" xr:uid="{64A208C4-DCB4-404F-9790-24FCC055C85E}"/>
    <cellStyle name="Normal 3 4 2 2" xfId="4838" xr:uid="{017C9BA5-1C80-487A-A9C4-ABB63BA7C554}"/>
    <cellStyle name="Normal 3 4 2 3" xfId="5583" xr:uid="{F84BA7F4-5015-4AC6-93E0-36928741D6D9}"/>
    <cellStyle name="Normal 3 4 3" xfId="4560" xr:uid="{B39817F9-16A7-426C-9F70-F02F4151E8BC}"/>
    <cellStyle name="Normal 3 5" xfId="4287" xr:uid="{3DD9DE9F-276B-414C-96C4-9FCE352A48D2}"/>
    <cellStyle name="Normal 3 5 2" xfId="4573" xr:uid="{7EC676E4-6AD4-4899-ADD5-9787CE3F857A}"/>
    <cellStyle name="Normal 3 5 2 2" xfId="5954" xr:uid="{474DDC1D-0B6A-433E-94A5-B4B08346FB24}"/>
    <cellStyle name="Normal 3 5 2 2 2" xfId="6006" xr:uid="{FCB3734F-FF8D-4B85-9C99-26DC3DFD4A8E}"/>
    <cellStyle name="Normal 3 5 2 2 2 2" xfId="6307" xr:uid="{B0E09FF1-BB3B-4B2B-A6D2-7DF6BACDE36E}"/>
    <cellStyle name="Normal 3 5 2 2 2 3" xfId="7254" xr:uid="{E0C978CA-0F5A-4F4E-BB77-47258A218A0B}"/>
    <cellStyle name="Normal 3 5 2 2 3" xfId="7043" xr:uid="{394CAC63-54DA-4574-9811-D0C95342B367}"/>
    <cellStyle name="Normal 3 5 2 2 4" xfId="6237" xr:uid="{BF959C08-4C1F-4DB8-9FCB-DB3AFB12E3FC}"/>
    <cellStyle name="Normal 3 5 2 3" xfId="5619" xr:uid="{9407142B-BDE3-47FF-9B1D-26D8AD60AC64}"/>
    <cellStyle name="Normal 3 5 2 3 2" xfId="6035" xr:uid="{63994371-C740-42D0-B374-AE166602860F}"/>
    <cellStyle name="Normal 3 5 2 3 3" xfId="7186" xr:uid="{04BABCA3-EDFF-4CE8-A9DE-78378FB9B37A}"/>
    <cellStyle name="Normal 3 5 2 3 4" xfId="6225" xr:uid="{E4E0B2F6-81AF-4021-A44E-56647380ECF1}"/>
    <cellStyle name="Normal 3 5 2 4" xfId="6033" xr:uid="{0BF51FE2-69C1-4862-A812-B2B706F9AFE9}"/>
    <cellStyle name="Normal 3 5 2 5" xfId="6024" xr:uid="{0E0170DE-A9EA-4983-92E7-8768A339EBEC}"/>
    <cellStyle name="Normal 3 5 2 6" xfId="7108" xr:uid="{84D605D3-3863-44E1-A77F-3DAD7B83E236}"/>
    <cellStyle name="Normal 3 5 2 7" xfId="4839" xr:uid="{6998FF79-D6D2-4BE8-8569-FD02B159B37F}"/>
    <cellStyle name="Normal 3 5 3" xfId="4913" xr:uid="{5C1E95E3-ED38-4827-8B34-14BF46A01AC2}"/>
    <cellStyle name="Normal 3 5 3 2" xfId="6152" xr:uid="{43D4D23C-68B7-460E-B835-12859333C667}"/>
    <cellStyle name="Normal 3 5 3 2 2" xfId="7077" xr:uid="{5CE4BC28-F8ED-4B62-B9E9-F75957B77028}"/>
    <cellStyle name="Normal 3 5 3 2 3" xfId="7237" xr:uid="{B11DC67E-000C-44DE-8900-C7AD1F59EEC0}"/>
    <cellStyle name="Normal 3 5 3 3" xfId="6040" xr:uid="{1B98B749-931B-4193-A8EE-2119EF913B8A}"/>
    <cellStyle name="Normal 3 5 3 4" xfId="7071" xr:uid="{F9A87A48-6170-4320-BDC0-0617B30A410E}"/>
    <cellStyle name="Normal 3 5 4" xfId="4881" xr:uid="{16A6CED5-667E-4A8E-9254-E81181C57713}"/>
    <cellStyle name="Normal 3 5 4 2" xfId="6269" xr:uid="{CF45F929-F46F-45CD-B2B9-C6255A7C0C28}"/>
    <cellStyle name="Normal 3 5 4 2 2" xfId="5986" xr:uid="{B0EFF3F0-BD28-4C85-A4D9-F0B04139BD2E}"/>
    <cellStyle name="Normal 3 5 4 2 3" xfId="7222" xr:uid="{ECD5FC1E-8173-45BD-B934-34AB643D3699}"/>
    <cellStyle name="Normal 3 5 4 3" xfId="5994" xr:uid="{E5A18FF7-FE3D-4ABE-9258-88FF766BE410}"/>
    <cellStyle name="Normal 3 5 4 4" xfId="7149" xr:uid="{BF718F29-C64B-4941-84C1-ACEEC99CB941}"/>
    <cellStyle name="Normal 3 5 5" xfId="6036" xr:uid="{33239C1E-59EB-4E6B-B23B-2E240A6308CF}"/>
    <cellStyle name="Normal 3 5 5 2" xfId="6301" xr:uid="{F12962A9-014B-452E-B4DA-A99BAE90E4D9}"/>
    <cellStyle name="Normal 3 5 5 3" xfId="7204" xr:uid="{E4677BE6-E999-49FC-B170-E9AA537E2A1B}"/>
    <cellStyle name="Normal 3 5 6" xfId="6230" xr:uid="{C430129A-E104-4643-A2DF-D7E135A4324C}"/>
    <cellStyle name="Normal 3 5 6 2" xfId="6205" xr:uid="{BAC1521A-BF42-40C9-A840-A133225AB80F}"/>
    <cellStyle name="Normal 3 5 6 3" xfId="7168" xr:uid="{FFF2A330-AD57-4805-B869-D2F67C3D45A7}"/>
    <cellStyle name="Normal 3 5 7" xfId="6096" xr:uid="{B870326B-F925-4AA4-A4FD-787D72EC045D}"/>
    <cellStyle name="Normal 3 5 8" xfId="6259" xr:uid="{38A25256-70EC-4B04-876D-614763AA660D}"/>
    <cellStyle name="Normal 3 5 9" xfId="7096" xr:uid="{5989940B-2CAF-4756-9F93-03B919697E58}"/>
    <cellStyle name="Normal 3 6" xfId="83" xr:uid="{1AFEC0E3-821F-42F8-B77D-942A19A34258}"/>
    <cellStyle name="Normal 3 6 2" xfId="5503" xr:uid="{C2EEDA29-3F5E-4254-9467-0C07F2607A96}"/>
    <cellStyle name="Normal 3 6 2 2" xfId="5500" xr:uid="{AE085017-4449-4771-932A-0D4FED348AC6}"/>
    <cellStyle name="Normal 3 6 2 2 2" xfId="6218" xr:uid="{C80AD6F0-B797-4A28-84D1-F49AA1E625B2}"/>
    <cellStyle name="Normal 3 6 2 2 3" xfId="6214" xr:uid="{EBD3C7DA-1371-4242-865E-623F7B9AAFBB}"/>
    <cellStyle name="Normal 3 6 2 3" xfId="7079" xr:uid="{7F97B7D8-6EF9-4955-BA79-10597C253522}"/>
    <cellStyle name="Normal 3 6 2 4" xfId="6185" xr:uid="{46572D20-C72D-46E1-87D2-4664C8A9F67D}"/>
    <cellStyle name="Normal 3 6 3" xfId="6082" xr:uid="{CA71AF1B-593B-4EC5-8768-97A22BECAF28}"/>
    <cellStyle name="Normal 3 6 3 2" xfId="7047" xr:uid="{98BBCDB5-D634-4460-AC21-7795E5A18421}"/>
    <cellStyle name="Normal 3 6 3 3" xfId="7178" xr:uid="{6858939A-188F-420C-9FCA-2FC7988C42A7}"/>
    <cellStyle name="Normal 3 6 3 4" xfId="7269" xr:uid="{F1B97376-C3A4-4463-9F9A-74919EB4604D}"/>
    <cellStyle name="Normal 3 6 4" xfId="6355" xr:uid="{999D48EC-7F79-4808-B6E7-17B365F3ED9A}"/>
    <cellStyle name="Normal 3 6 5" xfId="6135" xr:uid="{0D4FB1AD-5CA6-4DD8-9F2D-DF99705A8FAB}"/>
    <cellStyle name="Normal 3 6 6" xfId="6019" xr:uid="{FBD449C6-8948-422E-ABF8-48640F574D97}"/>
    <cellStyle name="Normal 3 6 7" xfId="4837" xr:uid="{6FF5349F-E2B6-4E9D-B222-BDB84F070952}"/>
    <cellStyle name="Normal 3 7" xfId="5671" xr:uid="{DC459778-8239-4932-A01A-4EDA283EF878}"/>
    <cellStyle name="Normal 3 7 2" xfId="6050" xr:uid="{B989E5D3-A657-4ACB-BD80-6739EF3473A2}"/>
    <cellStyle name="Normal 3 7 2 2" xfId="6309" xr:uid="{34FDCB19-DC0A-42F3-AA00-3D9D5B0D9B9A}"/>
    <cellStyle name="Normal 3 7 2 3" xfId="7229" xr:uid="{7B6A23B2-044C-4CBB-8303-F7E740627B7A}"/>
    <cellStyle name="Normal 3 7 3" xfId="6250" xr:uid="{4CDCECD7-F456-48DB-A7A8-610EF121923B}"/>
    <cellStyle name="Normal 3 7 4" xfId="7115" xr:uid="{2932A1E5-EE40-4661-BDEE-AE33B3C29F1D}"/>
    <cellStyle name="Normal 3 7 5" xfId="6290" xr:uid="{14481117-38D4-4F3C-90B4-08EBD399B6D1}"/>
    <cellStyle name="Normal 3 8" xfId="5543" xr:uid="{8F4051D6-B6D0-4BAA-89C3-59DBB6E0FAEC}"/>
    <cellStyle name="Normal 3 8 2" xfId="6274" xr:uid="{B63E6150-6444-423E-BAF9-195266F44A5B}"/>
    <cellStyle name="Normal 3 8 2 2" xfId="6110" xr:uid="{8E8E225C-E611-4168-92D9-6893C3199E1D}"/>
    <cellStyle name="Normal 3 8 2 3" xfId="7213" xr:uid="{7DB9B81E-C183-4C25-8A48-759954CF9E91}"/>
    <cellStyle name="Normal 3 8 3" xfId="6246" xr:uid="{FED74E9A-AA65-4BE7-B4F2-AC06CE908AD0}"/>
    <cellStyle name="Normal 3 8 4" xfId="7141" xr:uid="{0ABE6B84-DD11-44FA-A9A4-36415D43A9A1}"/>
    <cellStyle name="Normal 3 8 5" xfId="6179" xr:uid="{2C0876B9-3D04-4BE5-854F-5F2131CFDA75}"/>
    <cellStyle name="Normal 3 9" xfId="6364" xr:uid="{8BA88846-B580-48AE-B177-E11B7C442A9E}"/>
    <cellStyle name="Normal 3 9 2" xfId="6028" xr:uid="{E4F9291A-3B5F-43D1-A770-5AC491A5C58B}"/>
    <cellStyle name="Normal 3 9 3" xfId="7194" xr:uid="{B8F9CDD3-A81D-4F8E-9400-783AC2203A59}"/>
    <cellStyle name="Normal 30" xfId="4345" xr:uid="{39215CD3-61B8-423E-B844-A8276E815E45}"/>
    <cellStyle name="Normal 30 2" xfId="4346" xr:uid="{F1F33145-7D80-400D-A423-DE898CB2E08F}"/>
    <cellStyle name="Normal 30 2 2" xfId="4613" xr:uid="{A56D6EA7-8293-4925-9346-B3AE456AD807}"/>
    <cellStyle name="Normal 30 3" xfId="4612" xr:uid="{E4BE5463-3BFE-4354-90BF-5935E851A6DB}"/>
    <cellStyle name="Normal 31" xfId="4347" xr:uid="{78950D89-A45E-49BF-9559-AE45E6FDC6D8}"/>
    <cellStyle name="Normal 31 2" xfId="4348" xr:uid="{EAE34F0B-4A16-4D83-8B2B-8C48F5B70E2D}"/>
    <cellStyle name="Normal 31 2 2" xfId="4615" xr:uid="{D56DC55D-63C2-4E27-81A8-7CA160DFFDB2}"/>
    <cellStyle name="Normal 31 3" xfId="4614" xr:uid="{21C37659-296B-4A6A-B44C-389A8C5EF7D7}"/>
    <cellStyle name="Normal 32" xfId="4349" xr:uid="{EBE8EE66-7310-42A2-8F7A-32C8FE41AC00}"/>
    <cellStyle name="Normal 33" xfId="4350" xr:uid="{FCE91435-6644-45E8-AE93-2B5BD27A4B0E}"/>
    <cellStyle name="Normal 33 2" xfId="4351" xr:uid="{EF02EF45-99EA-4B50-9A30-D7F5F7A0579B}"/>
    <cellStyle name="Normal 33 2 2" xfId="4617" xr:uid="{CC79E94D-5589-43FF-9E2D-D8D5AA475B2A}"/>
    <cellStyle name="Normal 33 3" xfId="4616" xr:uid="{232D7F26-7A45-4020-89C5-40E1D5E71F38}"/>
    <cellStyle name="Normal 34" xfId="4352" xr:uid="{2CC5F247-281C-4DB8-BD82-B7B9E35ACE82}"/>
    <cellStyle name="Normal 34 2" xfId="4353" xr:uid="{6FB933C5-DD97-4EF2-B243-3F7CD30AF002}"/>
    <cellStyle name="Normal 34 2 2" xfId="4619" xr:uid="{913D2737-07AD-4627-83BB-3B4981C721FB}"/>
    <cellStyle name="Normal 34 3" xfId="4618" xr:uid="{1A75D01F-66D1-46F2-920E-07CB50F7D183}"/>
    <cellStyle name="Normal 35" xfId="4354" xr:uid="{6AA77557-C56E-4B90-A7EB-61D6ECE7DE58}"/>
    <cellStyle name="Normal 35 2" xfId="4355" xr:uid="{D852AB0B-2236-4AD0-B32B-35DF9E77580F}"/>
    <cellStyle name="Normal 35 2 2" xfId="4621" xr:uid="{5BA38846-C843-4FB0-8779-07B4B549ACF5}"/>
    <cellStyle name="Normal 35 3" xfId="4620" xr:uid="{60E13A12-CE1F-4F0C-8149-2B6BC0BA1B8B}"/>
    <cellStyle name="Normal 36" xfId="4356" xr:uid="{390AFB8B-ACD7-4F40-84A8-DAACBC93B584}"/>
    <cellStyle name="Normal 36 2" xfId="4357" xr:uid="{B49C789A-F6C0-4982-B640-D89C8C144838}"/>
    <cellStyle name="Normal 36 2 2" xfId="4623" xr:uid="{86FC6A7C-C640-4FBE-BE88-B249379153BA}"/>
    <cellStyle name="Normal 36 3" xfId="4622" xr:uid="{9F82BC89-32DB-44B7-9259-E7D9AD08CCD5}"/>
    <cellStyle name="Normal 37" xfId="4358" xr:uid="{751E2B6A-0315-4D4B-96DC-5F3E81CB09B7}"/>
    <cellStyle name="Normal 37 2" xfId="4359" xr:uid="{2397421C-D0A7-4A5B-97A6-3C3093D74DAA}"/>
    <cellStyle name="Normal 37 2 2" xfId="4625" xr:uid="{61CB7B35-ECBA-4BD3-8F9C-53CD6CD225C1}"/>
    <cellStyle name="Normal 37 3" xfId="4624" xr:uid="{6F1656FE-3A82-4393-B307-22547A5684DB}"/>
    <cellStyle name="Normal 38" xfId="4360" xr:uid="{4C26D1C4-A3DD-4D21-ADA2-80581D2D48FE}"/>
    <cellStyle name="Normal 38 2" xfId="4361" xr:uid="{674937FD-F8C1-4CD2-BEED-B73D697CD344}"/>
    <cellStyle name="Normal 38 2 2" xfId="4627" xr:uid="{A580B5F3-4EAF-4030-9644-2965E91DED29}"/>
    <cellStyle name="Normal 38 3" xfId="4626" xr:uid="{073B6E87-7E0B-44AD-B642-295DD7A319E0}"/>
    <cellStyle name="Normal 39" xfId="4362" xr:uid="{6E4BD5DD-C436-4A3A-B206-99348B1F78F6}"/>
    <cellStyle name="Normal 39 2" xfId="4363" xr:uid="{9C330E5D-7821-4D1C-85EE-35A1943EABBF}"/>
    <cellStyle name="Normal 39 2 2" xfId="4364" xr:uid="{69EACD4A-A42A-4338-BF01-6B5F429FD60A}"/>
    <cellStyle name="Normal 39 2 2 2" xfId="4630" xr:uid="{50CF3107-0A9C-4556-AFB4-C76A854A8468}"/>
    <cellStyle name="Normal 39 2 3" xfId="4629" xr:uid="{2C2739AE-6804-49EB-838A-17A8DDA5DE3E}"/>
    <cellStyle name="Normal 39 3" xfId="4365" xr:uid="{158C87EA-E709-4219-94C4-32C847D39A3E}"/>
    <cellStyle name="Normal 39 3 2" xfId="4631" xr:uid="{00C2A56C-D34F-4929-B376-28508475E651}"/>
    <cellStyle name="Normal 39 4" xfId="4628" xr:uid="{7EF06DBC-709D-4072-B163-909A00C0FF88}"/>
    <cellStyle name="Normal 4" xfId="68" xr:uid="{52C82DBA-102B-4D1C-99E6-099FBDB50602}"/>
    <cellStyle name="Normal 4 10" xfId="6141" xr:uid="{1326750E-9D02-4C5C-AB5E-B1E8DDB997D9}"/>
    <cellStyle name="Normal 4 11" xfId="7092" xr:uid="{C4FE5FAB-33AB-4F1D-A909-48D3DB645299}"/>
    <cellStyle name="Normal 4 12" xfId="7277" xr:uid="{44A20833-E2CE-43A5-907C-1343AC9418D7}"/>
    <cellStyle name="Normal 4 2" xfId="69" xr:uid="{B2D31864-B017-4FAB-8769-D0CCE6E3CC49}"/>
    <cellStyle name="Normal 4 2 2" xfId="690" xr:uid="{54000FCA-D46D-4CC9-ADA4-BABAB71F8A66}"/>
    <cellStyle name="Normal 4 2 2 2" xfId="691" xr:uid="{3CBC7FC0-AE4F-49AC-9EA1-F64CE0CE15D8}"/>
    <cellStyle name="Normal 4 2 2 2 2" xfId="4474" xr:uid="{FCB730DF-861C-4355-9DB1-C4F137F8192E}"/>
    <cellStyle name="Normal 4 2 2 3" xfId="692" xr:uid="{5A39FC1D-FCB3-44A4-951B-84655158E762}"/>
    <cellStyle name="Normal 4 2 2 3 2" xfId="4475" xr:uid="{F1F2C717-112C-4086-B87A-C7277FB0AA46}"/>
    <cellStyle name="Normal 4 2 2 4" xfId="693" xr:uid="{488C0F2C-F178-4D3F-86FA-6CE6C9407FF2}"/>
    <cellStyle name="Normal 4 2 2 4 2" xfId="694" xr:uid="{1C0502C4-503A-45D4-B72C-7BC758F4DB04}"/>
    <cellStyle name="Normal 4 2 2 4 2 2" xfId="4477" xr:uid="{00F5D0AA-6045-4CE6-BFCD-A50A749E00EF}"/>
    <cellStyle name="Normal 4 2 2 4 3" xfId="695" xr:uid="{4A875E58-ECB8-4A68-B8C5-163BC0749F93}"/>
    <cellStyle name="Normal 4 2 2 4 3 2" xfId="696" xr:uid="{4DF04090-BB87-4164-9549-1724DD5FA2DF}"/>
    <cellStyle name="Normal 4 2 2 4 3 2 2" xfId="4479" xr:uid="{47682C7B-9F69-4443-8DB2-EBD03B16ED57}"/>
    <cellStyle name="Normal 4 2 2 4 3 3" xfId="3667" xr:uid="{1EF18CFF-BA8B-44C1-8C0A-DED1636D12B9}"/>
    <cellStyle name="Normal 4 2 2 4 3 3 2" xfId="4490" xr:uid="{906FFFDD-788F-4EB1-8546-23E7C506A3BF}"/>
    <cellStyle name="Normal 4 2 2 4 3 4" xfId="4478" xr:uid="{299AEDA6-EEFB-4E77-B558-A24C5800BBDA}"/>
    <cellStyle name="Normal 4 2 2 4 4" xfId="4476" xr:uid="{91D44047-53CB-465A-B318-35574A2C7271}"/>
    <cellStyle name="Normal 4 2 2 5" xfId="4473" xr:uid="{C41F6AF2-4F2F-426D-901D-43CE44F2A348}"/>
    <cellStyle name="Normal 4 2 3" xfId="4279" xr:uid="{F3B2E742-AB69-4DAF-9302-6CBDD66D5874}"/>
    <cellStyle name="Normal 4 2 3 2" xfId="4290" xr:uid="{E157677F-C4F5-4F72-936D-5020ADD3A303}"/>
    <cellStyle name="Normal 4 2 3 2 2" xfId="4716" xr:uid="{97A11466-AE85-4766-8708-CB157B5E15EA}"/>
    <cellStyle name="Normal 4 2 3 2 3" xfId="5516" xr:uid="{ACD5CA60-67E8-429E-9972-1FE6E5A685E3}"/>
    <cellStyle name="Normal 4 2 3 2 3 2" xfId="5622" xr:uid="{A85A59B9-443C-44B4-B1A9-5BF1148395C8}"/>
    <cellStyle name="Normal 4 2 3 3" xfId="4566" xr:uid="{841A1BF0-204E-45BD-AAC0-7E5DA6006FAB}"/>
    <cellStyle name="Normal 4 2 3 3 2" xfId="4717" xr:uid="{78EA0BA0-02FC-49E7-B666-7E5958CEBDB0}"/>
    <cellStyle name="Normal 4 2 3 4" xfId="4718" xr:uid="{C6910DC5-D932-41D6-B906-25A4080D7B33}"/>
    <cellStyle name="Normal 4 2 3 5" xfId="4719" xr:uid="{CB66E622-C83B-404E-82D0-D611B7768148}"/>
    <cellStyle name="Normal 4 2 4" xfId="4280" xr:uid="{344F0C96-0D88-4857-9C67-61EBC9127FD6}"/>
    <cellStyle name="Normal 4 2 4 2" xfId="4367" xr:uid="{365917F9-08A5-46F5-8F46-C1260CC257E6}"/>
    <cellStyle name="Normal 4 2 4 2 2" xfId="4633" xr:uid="{04BAC842-FB00-4406-9F14-5D83DA431AA5}"/>
    <cellStyle name="Normal 4 2 4 2 2 2" xfId="7022" xr:uid="{35739D6E-1374-414B-A6EE-B4370D97D971}"/>
    <cellStyle name="Normal 4 2 4 2 2 3" xfId="4720" xr:uid="{7B2D2414-4F3A-43F1-87B0-F6337F9FDA99}"/>
    <cellStyle name="Normal 4 2 4 2 3" xfId="4862" xr:uid="{7D3857DD-4848-46D4-8E37-6A7B6B3CD1CE}"/>
    <cellStyle name="Normal 4 2 4 2 4" xfId="4827" xr:uid="{9EAB5CAF-9043-4651-8E04-8CC4FD0E5E8E}"/>
    <cellStyle name="Normal 4 2 4 3" xfId="4567" xr:uid="{778D1D31-7EF6-4027-90EF-0FDA4160760B}"/>
    <cellStyle name="Normal 4 2 4 3 2" xfId="7006" xr:uid="{A9E6DE47-8676-44ED-8FFB-6546EE8E131A}"/>
    <cellStyle name="Normal 4 2 4 3 3" xfId="4790" xr:uid="{600258BB-E4B6-45C4-AEEE-AA627861BA27}"/>
    <cellStyle name="Normal 4 2 4 4" xfId="4882" xr:uid="{DB4AF199-65DE-4B70-B5B7-4E55FB481EDE}"/>
    <cellStyle name="Normal 4 2 5" xfId="3832" xr:uid="{EFC0608B-9864-4101-A1D3-544774476890}"/>
    <cellStyle name="Normal 4 2 5 2" xfId="4564" xr:uid="{FB02B98D-EFC8-4955-9488-761852C3E306}"/>
    <cellStyle name="Normal 4 2 6" xfId="4462" xr:uid="{B6481BEB-08EA-40AC-8379-1B35ED074E63}"/>
    <cellStyle name="Normal 4 2 7" xfId="5511" xr:uid="{08997342-581B-47E3-A5F2-C99C6D0390D8}"/>
    <cellStyle name="Normal 4 2 8" xfId="5977" xr:uid="{29CD10F1-9592-48C1-B194-8EC398D2EC82}"/>
    <cellStyle name="Normal 4 3" xfId="90" xr:uid="{0524CD11-E307-402D-A81A-4B5B68FA952F}"/>
    <cellStyle name="Normal 4 3 2" xfId="91" xr:uid="{1433FF37-F33F-49EE-932E-473E1C2E58B2}"/>
    <cellStyle name="Normal 4 3 2 2" xfId="697" xr:uid="{DB099530-473C-4621-B944-D89955CEABF6}"/>
    <cellStyle name="Normal 4 3 2 2 2" xfId="4480" xr:uid="{0EEED5A2-9D0A-4241-8B06-D51AF35CF61D}"/>
    <cellStyle name="Normal 4 3 2 2 2 2" xfId="6375" xr:uid="{38F76F55-D670-4E07-A69E-770093E75BA4}"/>
    <cellStyle name="Normal 4 3 2 2 2 3" xfId="6048" xr:uid="{CBA3EAA8-FC65-4B56-9E5B-0088C60DE6A4}"/>
    <cellStyle name="Normal 4 3 2 2 3" xfId="6072" xr:uid="{DDE4BF41-D01B-419A-A284-EFD3DB624764}"/>
    <cellStyle name="Normal 4 3 2 2 4" xfId="6060" xr:uid="{7E070CDD-CBF9-4B4D-9E3D-E358EA5A18DB}"/>
    <cellStyle name="Normal 4 3 2 3" xfId="3833" xr:uid="{306880C3-EF29-4452-B9B3-4FF19E22CDB2}"/>
    <cellStyle name="Normal 4 3 2 3 2" xfId="4565" xr:uid="{9D3187A5-0D43-4E13-92FD-C5ACDD1D4A58}"/>
    <cellStyle name="Normal 4 3 2 3 2 2" xfId="6348" xr:uid="{7FA8A59E-8652-4C0A-BC28-3761FAE899E5}"/>
    <cellStyle name="Normal 4 3 2 3 3" xfId="7036" xr:uid="{FF89B2D8-B86F-4F49-8E05-14FE33A2D0DD}"/>
    <cellStyle name="Normal 4 3 2 4" xfId="4471" xr:uid="{0A46B3EF-5BD4-4E42-AA3A-F4DEFE23097B}"/>
    <cellStyle name="Normal 4 3 2 4 2" xfId="7035" xr:uid="{D7EE6F9A-1647-4137-847D-5DD2FC6A9512}"/>
    <cellStyle name="Normal 4 3 2 5" xfId="7066" xr:uid="{04203FD5-8B9C-4E2D-8ADE-13A5171AB692}"/>
    <cellStyle name="Normal 4 3 2 6" xfId="7033" xr:uid="{1567BF93-73FF-41CA-A13D-3139950D16A2}"/>
    <cellStyle name="Normal 4 3 3" xfId="698" xr:uid="{8E8E918D-C004-45B8-9EDE-FC933D396DC6}"/>
    <cellStyle name="Normal 4 3 3 2" xfId="4481" xr:uid="{B36FF4FE-F799-447F-9BA2-724CA7A587C7}"/>
    <cellStyle name="Normal 4 3 3 2 2" xfId="6993" xr:uid="{9F9B6CE4-6E2C-4E1A-A555-A2B6710213E6}"/>
    <cellStyle name="Normal 4 3 3 2 2 2" xfId="6101" xr:uid="{5AD2EA9D-052A-4FD4-9862-8821FDC23831}"/>
    <cellStyle name="Normal 4 3 3 2 3" xfId="7239" xr:uid="{43A70D5A-A6A3-4EA5-8DD0-D58E1E763D88}"/>
    <cellStyle name="Normal 4 3 3 2 4" xfId="4696" xr:uid="{C47E2C18-631D-4352-875A-AA76281F2FC4}"/>
    <cellStyle name="Normal 4 3 3 3" xfId="6315" xr:uid="{609F057F-56E6-410F-B40A-8B9665CD8BEF}"/>
    <cellStyle name="Normal 4 3 3 4" xfId="7123" xr:uid="{CA3AA1E3-7ADD-4381-B7D3-A6F3E1672B73}"/>
    <cellStyle name="Normal 4 3 4" xfId="699" xr:uid="{5C086110-78AF-445E-8E63-638E854DA349}"/>
    <cellStyle name="Normal 4 3 4 2" xfId="4482" xr:uid="{2CC0BCA3-97B3-4136-81B2-D44AF94A6EB6}"/>
    <cellStyle name="Normal 4 3 4 2 2" xfId="7067" xr:uid="{115C33E8-0550-43B7-8CA8-08128C8B80CD}"/>
    <cellStyle name="Normal 4 3 4 2 3" xfId="6078" xr:uid="{D564223D-E527-40D6-B9A6-69B1421AC12C}"/>
    <cellStyle name="Normal 4 3 4 2 4" xfId="6994" xr:uid="{849E04CD-D465-447B-9172-2AFA72F72BD4}"/>
    <cellStyle name="Normal 4 3 4 2 5" xfId="5527" xr:uid="{855C21DD-040B-4817-9C13-FF72886026B0}"/>
    <cellStyle name="Normal 4 3 4 3" xfId="6297" xr:uid="{EC0C9A09-F965-469A-A5D5-95EC2062A44F}"/>
    <cellStyle name="Normal 4 3 4 4" xfId="6176" xr:uid="{FAD012E6-1DCB-4855-90B5-3A7F9FAAF407}"/>
    <cellStyle name="Normal 4 3 5" xfId="700" xr:uid="{9AD01DF9-F764-4D68-8F37-5983E2630E52}"/>
    <cellStyle name="Normal 4 3 5 2" xfId="701" xr:uid="{268D29E4-EB4A-459A-BBE8-3C3AD45B0358}"/>
    <cellStyle name="Normal 4 3 5 2 2" xfId="4484" xr:uid="{223F920F-29B5-435D-A438-BDA8C6E39B3C}"/>
    <cellStyle name="Normal 4 3 5 2 3" xfId="6029" xr:uid="{268DF654-80DB-47F2-8249-38DBDD4339BB}"/>
    <cellStyle name="Normal 4 3 5 3" xfId="702" xr:uid="{40E1BC06-0AB9-4B8F-B51C-65BBA5A92ED9}"/>
    <cellStyle name="Normal 4 3 5 3 2" xfId="703" xr:uid="{F1DCA779-F8F2-464A-A22A-A95E6137B141}"/>
    <cellStyle name="Normal 4 3 5 3 2 2" xfId="4486" xr:uid="{9DC05472-9E25-4246-BC89-5E6860A89EA3}"/>
    <cellStyle name="Normal 4 3 5 3 3" xfId="3666" xr:uid="{DA668315-06DB-42E9-B17D-DD664152BA23}"/>
    <cellStyle name="Normal 4 3 5 3 3 2" xfId="4489" xr:uid="{B76EEF0F-FAC0-4034-A62B-5A5A2D9D65D5}"/>
    <cellStyle name="Normal 4 3 5 3 4" xfId="4485" xr:uid="{FA063419-1C56-4392-9AF8-BA85F904E96E}"/>
    <cellStyle name="Normal 4 3 5 3 5" xfId="7206" xr:uid="{73EC8165-D32C-45C8-805E-8A5880C357A6}"/>
    <cellStyle name="Normal 4 3 5 4" xfId="4483" xr:uid="{5268F1D2-9F94-4455-8D44-6E85AF802FB1}"/>
    <cellStyle name="Normal 4 3 5 5" xfId="6164" xr:uid="{6397B8DB-4FEA-439C-99E8-6908C08FD9C8}"/>
    <cellStyle name="Normal 4 3 6" xfId="3739" xr:uid="{79435F48-E0AD-4FF8-90B0-D9601D3FD27B}"/>
    <cellStyle name="Normal 4 3 6 2" xfId="6323" xr:uid="{ABE52253-57BB-440E-B7EB-8BA20C9C9FF3}"/>
    <cellStyle name="Normal 4 3 6 3" xfId="7170" xr:uid="{8A644210-604B-4F70-8C96-45BC5B3331FE}"/>
    <cellStyle name="Normal 4 3 7" xfId="4470" xr:uid="{997925CA-9026-47BF-9218-032201372C06}"/>
    <cellStyle name="Normal 4 3 7 2" xfId="6325" xr:uid="{FB7C1C38-E7CA-4A5B-A99C-DE9BB87FC3CA}"/>
    <cellStyle name="Normal 4 3 7 3" xfId="6991" xr:uid="{EE002080-7310-40BF-8F1E-D0ED20CAE115}"/>
    <cellStyle name="Normal 4 3 7 4" xfId="5520" xr:uid="{81473932-AD80-4EFD-BAD4-2224F0175679}"/>
    <cellStyle name="Normal 4 3 8" xfId="6358" xr:uid="{1FB5877A-F821-4330-9BAB-659ECD5096A3}"/>
    <cellStyle name="Normal 4 3 9" xfId="7098" xr:uid="{4397D400-7C57-47FC-9F0D-04D670246643}"/>
    <cellStyle name="Normal 4 4" xfId="3738" xr:uid="{5620C00C-18D4-4506-9829-778B42428A2E}"/>
    <cellStyle name="Normal 4 4 2" xfId="4281" xr:uid="{813C6205-D756-48D3-86E6-740AE5AA9458}"/>
    <cellStyle name="Normal 4 4 2 2" xfId="5515" xr:uid="{5AC0964A-7219-461B-BD92-51CFE121C1D0}"/>
    <cellStyle name="Normal 4 4 2 2 2" xfId="6308" xr:uid="{FE9B65D7-70F5-4EC4-A8DE-897BB330BBE5}"/>
    <cellStyle name="Normal 4 4 2 2 3" xfId="6265" xr:uid="{982CF1F5-1CD4-4B3E-9323-9F7E5201544C}"/>
    <cellStyle name="Normal 4 4 2 3" xfId="6314" xr:uid="{126561F7-223B-40D5-A062-74B826F00E29}"/>
    <cellStyle name="Normal 4 4 2 4" xfId="7130" xr:uid="{23CC0346-9923-41A0-B261-CA19894AAD36}"/>
    <cellStyle name="Normal 4 4 3" xfId="4289" xr:uid="{3D11B350-64E2-458F-82B4-34329D0364FE}"/>
    <cellStyle name="Normal 4 4 3 2" xfId="4292" xr:uid="{8E29F3FA-520D-4650-9539-39ACE4BE7DD2}"/>
    <cellStyle name="Normal 4 4 3 2 2" xfId="4576" xr:uid="{CA89EB09-CE0F-4F07-8930-A8BC989BD032}"/>
    <cellStyle name="Normal 4 4 3 2 3" xfId="6354" xr:uid="{023A4539-F2E5-47C6-A719-A8315EED5F15}"/>
    <cellStyle name="Normal 4 4 3 3" xfId="4291" xr:uid="{D09954B7-552E-43FE-991D-7E7764CF6171}"/>
    <cellStyle name="Normal 4 4 3 3 2" xfId="4575" xr:uid="{C21AAF87-6C70-4529-B15E-C2FEE16D38D6}"/>
    <cellStyle name="Normal 4 4 3 3 3" xfId="7180" xr:uid="{A2F05CE8-C7DC-4D18-A143-74C88108C47E}"/>
    <cellStyle name="Normal 4 4 3 4" xfId="4574" xr:uid="{F7785CFC-62B7-4BDB-8AE9-832D9D17F4C4}"/>
    <cellStyle name="Normal 4 4 3 5" xfId="6055" xr:uid="{5AACF88F-9EE5-4863-84D6-1BF4A13FBACD}"/>
    <cellStyle name="Normal 4 4 4" xfId="4561" xr:uid="{85A35883-C85F-4647-A6EC-AB6C601B5460}"/>
    <cellStyle name="Normal 4 4 4 2" xfId="5528" xr:uid="{02DB542B-04BB-4AD8-A0F9-FA83E177A581}"/>
    <cellStyle name="Normal 4 4 4 3" xfId="4915" xr:uid="{8C153C2C-71D4-462C-A8AB-A22B886BD0CE}"/>
    <cellStyle name="Normal 4 4 5" xfId="5517" xr:uid="{588A3F19-23E9-40CD-A657-478D8F311145}"/>
    <cellStyle name="Normal 4 4 5 2" xfId="6134" xr:uid="{2CEDB3F2-E98B-4B26-9C37-AFF63A1EDA97}"/>
    <cellStyle name="Normal 4 4 6" xfId="7104" xr:uid="{D760F114-1FF4-4BC4-9F50-C8C33D77DD0D}"/>
    <cellStyle name="Normal 4 5" xfId="4282" xr:uid="{464290D8-89CB-4E43-B2E8-C291B2317C5E}"/>
    <cellStyle name="Normal 4 5 2" xfId="4366" xr:uid="{C94A4F77-37C0-4C51-B936-FA96AC72049D}"/>
    <cellStyle name="Normal 4 5 2 2" xfId="4632" xr:uid="{636ADC2C-ECA3-4266-A2BF-1EA036412C02}"/>
    <cellStyle name="Normal 4 5 2 2 2" xfId="7028" xr:uid="{AC473F98-38A1-410B-8E56-75AC9243EC7B}"/>
    <cellStyle name="Normal 4 5 2 3" xfId="6156" xr:uid="{F474853D-7CFF-4660-B3C9-ED49F202B3DA}"/>
    <cellStyle name="Normal 4 5 3" xfId="4568" xr:uid="{F0BE0091-A677-4C95-A948-9722C7793CF5}"/>
    <cellStyle name="Normal 4 5 3 2" xfId="6249" xr:uid="{5CD86DFD-EDB2-47AA-AA4C-85E16A39527D}"/>
    <cellStyle name="Normal 4 5 4" xfId="6368" xr:uid="{93ABA9F4-CA33-45EF-80F6-CEAA08CE61EA}"/>
    <cellStyle name="Normal 4 6" xfId="4283" xr:uid="{F258C9D6-6A3A-4184-9D4E-A451FBDA180F}"/>
    <cellStyle name="Normal 4 6 2" xfId="4569" xr:uid="{397F6300-1BEA-4D09-A842-8C1383F4C8B0}"/>
    <cellStyle name="Normal 4 6 2 2" xfId="5996" xr:uid="{BC3F3A78-91D0-429A-8101-A9CEE7743692}"/>
    <cellStyle name="Normal 4 6 2 3" xfId="6273" xr:uid="{D405DA96-A7BF-4A31-9050-D00C73C848BF}"/>
    <cellStyle name="Normal 4 6 3" xfId="6001" xr:uid="{1B93DA3F-2113-4DF8-B388-582646CE0C9B}"/>
    <cellStyle name="Normal 4 6 4" xfId="6284" xr:uid="{D681BD8E-8B92-4279-9AFC-A49C901EF16E}"/>
    <cellStyle name="Normal 4 7" xfId="3741" xr:uid="{C85F5E80-AB48-4796-BC91-DE4A1BFFDD2C}"/>
    <cellStyle name="Normal 4 7 2" xfId="6113" xr:uid="{9E89B17A-6538-4955-92ED-1760950C564F}"/>
    <cellStyle name="Normal 4 7 3" xfId="7196" xr:uid="{2A24085B-0859-4AD1-BE08-04A327AB9DDD}"/>
    <cellStyle name="Normal 4 8" xfId="5510" xr:uid="{B8D9A92D-57DC-4697-90F2-5FEE7520E794}"/>
    <cellStyle name="Normal 4 8 2" xfId="6353" xr:uid="{A4F595C5-1D0E-43B5-B886-7F1F94A38E1C}"/>
    <cellStyle name="Normal 4 8 3" xfId="7160" xr:uid="{C5C74682-E825-4497-8F96-7895A4FE4C1E}"/>
    <cellStyle name="Normal 4 9" xfId="6195" xr:uid="{EA7CE2E4-CB4A-4713-8AB6-553252623192}"/>
    <cellStyle name="Normal 4 9 2" xfId="7266" xr:uid="{65895313-3B9E-4F1E-91FF-A5EB56A0FBC9}"/>
    <cellStyle name="Normal 40" xfId="4368" xr:uid="{00D05F04-7128-4350-A196-6561C9326DB3}"/>
    <cellStyle name="Normal 40 2" xfId="4369" xr:uid="{2F21113F-1ACB-42F4-B034-123DF2A67C98}"/>
    <cellStyle name="Normal 40 2 2" xfId="4370" xr:uid="{09823F38-C692-499B-B97E-F7383B594F6F}"/>
    <cellStyle name="Normal 40 2 2 2" xfId="4636" xr:uid="{DBCE706A-D370-43F1-AF5D-94A28C9AD517}"/>
    <cellStyle name="Normal 40 2 3" xfId="4635" xr:uid="{CE5F79D3-F39F-4FF2-A977-D58F34FF21F2}"/>
    <cellStyle name="Normal 40 3" xfId="4371" xr:uid="{9230733F-CF6D-42AE-B0F9-6C3AB24EA213}"/>
    <cellStyle name="Normal 40 3 2" xfId="4637" xr:uid="{27E4AF03-1917-4DBB-9322-FC4F15F3BF5D}"/>
    <cellStyle name="Normal 40 4" xfId="4634" xr:uid="{A07DBD22-C051-4A8C-BBC5-6FC44EAE237D}"/>
    <cellStyle name="Normal 41" xfId="4372" xr:uid="{39FB20DC-8FD1-449F-98DA-D75F0133C0F2}"/>
    <cellStyle name="Normal 41 2" xfId="4373" xr:uid="{2409D429-2EC6-46D9-A3D1-BBAF46F9DB31}"/>
    <cellStyle name="Normal 41 2 2" xfId="4639" xr:uid="{D3086764-93D3-4E1D-B5D4-AB3461F9C7AD}"/>
    <cellStyle name="Normal 41 3" xfId="4638" xr:uid="{1C3D25E3-22E1-433E-9C5C-2B5A37A9202A}"/>
    <cellStyle name="Normal 42" xfId="4374" xr:uid="{E4466DB9-546A-45A7-9A70-4A0BF0E704A8}"/>
    <cellStyle name="Normal 42 2" xfId="4375" xr:uid="{05EF6174-2E43-4B77-9AC3-52D58E5EE017}"/>
    <cellStyle name="Normal 42 2 2" xfId="4641" xr:uid="{3BA242E7-EF4D-44E2-B48E-0CE75ADC0339}"/>
    <cellStyle name="Normal 42 3" xfId="4640" xr:uid="{D8F06DE3-B933-4FC0-A924-61634AEFFE82}"/>
    <cellStyle name="Normal 43" xfId="4376" xr:uid="{D48B9153-AC7B-4C63-9CBE-905D54C905CB}"/>
    <cellStyle name="Normal 43 2" xfId="4377" xr:uid="{49F71D63-2D17-4EA2-927D-3CA54E786FA0}"/>
    <cellStyle name="Normal 43 2 2" xfId="4643" xr:uid="{5BF77A30-76F7-4848-92F1-9DCF4F854CD5}"/>
    <cellStyle name="Normal 43 3" xfId="4642" xr:uid="{10EA8142-0EBC-4509-B423-C2F56A1EABC3}"/>
    <cellStyle name="Normal 44" xfId="4387" xr:uid="{D5336031-3734-407A-9EDC-D469DB8FB4FD}"/>
    <cellStyle name="Normal 44 2" xfId="4388" xr:uid="{49EC34F0-35CF-421A-AACD-E7455F0E76E8}"/>
    <cellStyle name="Normal 44 2 2" xfId="4650" xr:uid="{3DB033F9-356B-4877-975F-C588DC16188B}"/>
    <cellStyle name="Normal 44 3" xfId="4649" xr:uid="{238722A5-7755-4A59-A13B-AE38731A08AB}"/>
    <cellStyle name="Normal 45" xfId="4842" xr:uid="{8E25341D-1FBB-45A3-99CB-EE4F292F0E28}"/>
    <cellStyle name="Normal 45 2" xfId="5491" xr:uid="{EE57489D-7B02-49D5-BCD8-F2787D2E9E7C}"/>
    <cellStyle name="Normal 45 2 2" xfId="7265" xr:uid="{409BEA3D-B20B-45C1-BAEE-C0F0DD04D4D7}"/>
    <cellStyle name="Normal 45 3" xfId="5490" xr:uid="{1C0D6059-AF82-4033-B278-45EBAF3F8462}"/>
    <cellStyle name="Normal 5" xfId="70" xr:uid="{16501A83-14C4-4588-BB9D-92C6ED389F59}"/>
    <cellStyle name="Normal 5 10" xfId="704" xr:uid="{2DAA6589-4D38-42FB-9967-2CA05935DC15}"/>
    <cellStyle name="Normal 5 10 2" xfId="705" xr:uid="{FECDE916-D7AC-4B8C-9C40-0D51EF611613}"/>
    <cellStyle name="Normal 5 10 2 2" xfId="706" xr:uid="{5D66A23E-3F1C-49DE-9EB0-687E068C6FC1}"/>
    <cellStyle name="Normal 5 10 2 3" xfId="707" xr:uid="{F73190C1-2CD1-49FE-9DD0-46C1BC681872}"/>
    <cellStyle name="Normal 5 10 2 4" xfId="708" xr:uid="{89D32A61-01ED-479B-B3E4-3CB2E1EC7CD5}"/>
    <cellStyle name="Normal 5 10 3" xfId="709" xr:uid="{696C0D87-47FE-41C8-B20C-E286EE1C4CC9}"/>
    <cellStyle name="Normal 5 10 3 2" xfId="710" xr:uid="{EFFEFD3B-4132-4B55-968B-CBE368E20AA0}"/>
    <cellStyle name="Normal 5 10 3 3" xfId="711" xr:uid="{9B695F1B-9C56-47C5-964E-8A1F70C7BFED}"/>
    <cellStyle name="Normal 5 10 3 4" xfId="712" xr:uid="{AC00BDE1-68EA-4CC6-AB54-B0BC84FEF281}"/>
    <cellStyle name="Normal 5 10 4" xfId="713" xr:uid="{3E46965E-52B6-4AF1-A281-8D4508A6BFCA}"/>
    <cellStyle name="Normal 5 10 5" xfId="714" xr:uid="{2925DC39-EBD0-4F91-8B0F-F48AE764720E}"/>
    <cellStyle name="Normal 5 10 6" xfId="715" xr:uid="{DCD58FF7-3D0B-4E8E-A023-98E3ACE40F35}"/>
    <cellStyle name="Normal 5 11" xfId="716" xr:uid="{3F414D2B-8C0A-4082-BD4D-52332A11F541}"/>
    <cellStyle name="Normal 5 11 2" xfId="717" xr:uid="{AB0314B1-B943-4D2B-BA69-E86D6B5B5F37}"/>
    <cellStyle name="Normal 5 11 2 2" xfId="718" xr:uid="{BAC42EF6-56EE-4C68-A83F-5B95CA9D2505}"/>
    <cellStyle name="Normal 5 11 2 2 2" xfId="4378" xr:uid="{48916277-5852-4BD0-B383-9A9E59E2B010}"/>
    <cellStyle name="Normal 5 11 2 2 2 2" xfId="4644" xr:uid="{576221F8-4529-4075-A486-3A567CEB42FC}"/>
    <cellStyle name="Normal 5 11 2 2 3" xfId="4849" xr:uid="{1C28FB48-69EC-46C8-8220-6755E8B4D564}"/>
    <cellStyle name="Normal 5 11 2 3" xfId="719" xr:uid="{947483BF-826F-4946-BE28-048288A1F42A}"/>
    <cellStyle name="Normal 5 11 2 4" xfId="720" xr:uid="{9E6EB804-A34D-4F84-96C6-090A675522ED}"/>
    <cellStyle name="Normal 5 11 3" xfId="721" xr:uid="{40A59C42-62BF-4FA1-81AD-3BB23B405FF7}"/>
    <cellStyle name="Normal 5 11 3 2" xfId="5507" xr:uid="{BCFBF2DA-D66E-46B7-AD9A-CFDFE11C19CC}"/>
    <cellStyle name="Normal 5 11 4" xfId="722" xr:uid="{29C95283-5CD4-4602-8123-00BC02B42E05}"/>
    <cellStyle name="Normal 5 11 4 2" xfId="4791" xr:uid="{15F3856B-1780-4344-ABAF-C39FB900E83C}"/>
    <cellStyle name="Normal 5 11 4 3" xfId="4850" xr:uid="{AA49CFC5-91DA-4C0C-8B3D-728235028EC5}"/>
    <cellStyle name="Normal 5 11 4 4" xfId="4820" xr:uid="{53350765-66FC-46CF-B62C-8C7FBA5F5C29}"/>
    <cellStyle name="Normal 5 11 5" xfId="723" xr:uid="{9915B6E9-25E9-4884-A5C1-11EFE61DEC6D}"/>
    <cellStyle name="Normal 5 12" xfId="724" xr:uid="{035D2C4F-CF9E-4D33-B48F-D566ABE9CB9A}"/>
    <cellStyle name="Normal 5 12 2" xfId="725" xr:uid="{92AE4C32-DB55-4724-BBB8-BBF6B36C55E7}"/>
    <cellStyle name="Normal 5 12 3" xfId="726" xr:uid="{9961D9BF-09F9-4EA8-A4C7-CEA71C16ED0B}"/>
    <cellStyle name="Normal 5 12 4" xfId="727" xr:uid="{B94541BB-D880-4E28-BB17-C8A6B8A96001}"/>
    <cellStyle name="Normal 5 13" xfId="728" xr:uid="{0D3BD216-86A7-47C8-8B4D-209D00D55505}"/>
    <cellStyle name="Normal 5 13 2" xfId="729" xr:uid="{3FA94197-B200-496B-A840-9D95CDE3AE4F}"/>
    <cellStyle name="Normal 5 13 3" xfId="730" xr:uid="{0DF45A0B-EBF1-497E-ABD4-33AF34A48850}"/>
    <cellStyle name="Normal 5 13 4" xfId="731" xr:uid="{CDB6B635-EDBF-4701-9A1E-E2D44E61F5DA}"/>
    <cellStyle name="Normal 5 14" xfId="732" xr:uid="{2B821989-7478-43F5-AFF8-D8A892006CB5}"/>
    <cellStyle name="Normal 5 14 2" xfId="733" xr:uid="{0948F2AB-90B6-42F7-9FC9-6D4A17AE5B3E}"/>
    <cellStyle name="Normal 5 15" xfId="734" xr:uid="{42FBAFE0-DA24-48F9-B064-D36D58B904B9}"/>
    <cellStyle name="Normal 5 16" xfId="735" xr:uid="{E31B0405-2121-4E98-9488-261BE43F53DE}"/>
    <cellStyle name="Normal 5 17" xfId="736" xr:uid="{11F4B867-4476-4E13-ADBE-FA8E5E8985FF}"/>
    <cellStyle name="Normal 5 18" xfId="5525" xr:uid="{0A225295-D086-4DBC-A76E-8ACAF2B99F93}"/>
    <cellStyle name="Normal 5 19" xfId="7276" xr:uid="{B301E4E4-26A6-4B61-9B7D-3558C4C95A04}"/>
    <cellStyle name="Normal 5 2" xfId="71" xr:uid="{19F06D7F-8C01-4784-AA4A-4AF64E4C6E2F}"/>
    <cellStyle name="Normal 5 2 2" xfId="3731" xr:uid="{5A4B1F7A-FF49-43AA-9D40-25697EE925FE}"/>
    <cellStyle name="Normal 5 2 2 10" xfId="4669" xr:uid="{870B114F-1120-4A3D-943F-2D1F1B853704}"/>
    <cellStyle name="Normal 5 2 2 2" xfId="4554" xr:uid="{E932EF15-88ED-4E6A-BCDD-B1C121F85B96}"/>
    <cellStyle name="Normal 5 2 2 2 2" xfId="4671" xr:uid="{9D162410-C438-4838-B1C1-DEAC4BAE4E19}"/>
    <cellStyle name="Normal 5 2 2 2 2 2" xfId="4672" xr:uid="{B8F2E877-B1FF-48D1-8A22-F2C32157AC94}"/>
    <cellStyle name="Normal 5 2 2 2 2 3" xfId="5899" xr:uid="{A2EC5735-5F14-426E-8C8B-374D9906B2FE}"/>
    <cellStyle name="Normal 5 2 2 2 3" xfId="4673" xr:uid="{0596A1C5-1756-4683-BE8E-D496EDFB86B8}"/>
    <cellStyle name="Normal 5 2 2 2 4" xfId="4840" xr:uid="{E3646913-052B-48E2-8B7D-4A6215C91529}"/>
    <cellStyle name="Normal 5 2 2 2 5" xfId="5468" xr:uid="{A9233266-57BB-4119-AD85-0693BF243353}"/>
    <cellStyle name="Normal 5 2 2 2 6" xfId="4670" xr:uid="{FC0A7A8F-AC51-4B97-8792-BE08D02D42D1}"/>
    <cellStyle name="Normal 5 2 2 3" xfId="4674" xr:uid="{C5954156-FA63-4F11-9C49-02B479C0134F}"/>
    <cellStyle name="Normal 5 2 2 3 2" xfId="4675" xr:uid="{25F130C1-C25C-4A70-BC50-ABD130A12189}"/>
    <cellStyle name="Normal 5 2 2 3 3" xfId="5733" xr:uid="{0B433167-2BA0-4389-8498-7CA80BDC0FAE}"/>
    <cellStyle name="Normal 5 2 2 4" xfId="4676" xr:uid="{A93EA526-D62D-462C-B251-2E7A4333B4CF}"/>
    <cellStyle name="Normal 5 2 2 5" xfId="4689" xr:uid="{B3B09CC0-4CB3-41B0-8FB0-9C4117C4198E}"/>
    <cellStyle name="Normal 5 2 2 6" xfId="4810" xr:uid="{E1D3B472-A76B-4BA3-9848-AD655154F9D6}"/>
    <cellStyle name="Normal 5 2 2 7" xfId="5496" xr:uid="{07750B8C-0E83-4193-A01F-22E8C736EFBF}"/>
    <cellStyle name="Normal 5 2 2 8" xfId="5536" xr:uid="{3967376B-00AA-415A-81B9-A18B3FA18D63}"/>
    <cellStyle name="Normal 5 2 2 9" xfId="5532" xr:uid="{70B8F8CB-725C-47DD-9070-C7277B66B170}"/>
    <cellStyle name="Normal 5 2 3" xfId="4379" xr:uid="{1D2C209B-1148-41CF-A9BC-9443C6AE2721}"/>
    <cellStyle name="Normal 5 2 3 10" xfId="4677" xr:uid="{044822F7-C6B3-4C25-8350-CB4E140DD477}"/>
    <cellStyle name="Normal 5 2 3 2" xfId="4645" xr:uid="{81277D50-B0AA-4D4F-90D6-4E066C2CC54C}"/>
    <cellStyle name="Normal 5 2 3 2 2" xfId="4679" xr:uid="{DAAF5743-BAEB-4823-A6B6-5EC6E29B7FB1}"/>
    <cellStyle name="Normal 5 2 3 2 2 2" xfId="5958" xr:uid="{B31E98D6-D68D-49CF-BB7B-94B0CB57796F}"/>
    <cellStyle name="Normal 5 2 3 2 3" xfId="4775" xr:uid="{EB4D6E7E-4499-4D59-80E4-D7536566911D}"/>
    <cellStyle name="Normal 5 2 3 2 3 2" xfId="5540" xr:uid="{215E4D2F-B88D-4909-86BD-4FD7321BA5A2}"/>
    <cellStyle name="Normal 5 2 3 2 4" xfId="5469" xr:uid="{5C6AED12-63F7-4F87-9F29-0A40945BF829}"/>
    <cellStyle name="Normal 5 2 3 2 4 2" xfId="5539" xr:uid="{BC96DC84-8B1F-4D16-957D-65B9453C4111}"/>
    <cellStyle name="Normal 5 2 3 2 5" xfId="7023" xr:uid="{19E2382D-0D30-4FE3-9B03-191CF02246DC}"/>
    <cellStyle name="Normal 5 2 3 2 6" xfId="4678" xr:uid="{3454BB18-161E-4776-9A0E-71CB97673386}"/>
    <cellStyle name="Normal 5 2 3 3" xfId="4680" xr:uid="{C78AA1E2-6AE8-49D9-8CB1-B292AA9902A9}"/>
    <cellStyle name="Normal 5 2 3 3 2" xfId="4910" xr:uid="{AACB1A76-9F4A-4D49-A73B-95527C7A58F4}"/>
    <cellStyle name="Normal 5 2 3 3 3" xfId="5791" xr:uid="{7CD7CF6D-D74B-4C1A-8E78-6BB1A9A93CE7}"/>
    <cellStyle name="Normal 5 2 3 4" xfId="4695" xr:uid="{364A0809-9F26-4A84-B754-AA78FA2C824A}"/>
    <cellStyle name="Normal 5 2 3 4 2" xfId="4883" xr:uid="{7246FE7A-1926-4C67-98CB-0B9079CCD6F3}"/>
    <cellStyle name="Normal 5 2 3 5" xfId="4811" xr:uid="{11579419-D673-45AE-BCBA-4B3DBE60AECA}"/>
    <cellStyle name="Normal 5 2 3 6" xfId="5488" xr:uid="{0C6FEF3E-395B-4934-96AA-4B73391B305D}"/>
    <cellStyle name="Normal 5 2 3 7" xfId="5497" xr:uid="{ABB0C9A6-E828-4D83-B58C-B2CB3514F3C3}"/>
    <cellStyle name="Normal 5 2 3 8" xfId="5537" xr:uid="{485C8B86-418A-4AD0-9808-698CF17B8A07}"/>
    <cellStyle name="Normal 5 2 3 9" xfId="5533" xr:uid="{4EF4BFF0-8677-4F28-912F-AC9B21142CA8}"/>
    <cellStyle name="Normal 5 2 4" xfId="4463" xr:uid="{31945438-3B0B-44EA-B4B2-699943D1474D}"/>
    <cellStyle name="Normal 5 2 4 2" xfId="4682" xr:uid="{6980DD57-8191-4B7F-A790-4449D306662A}"/>
    <cellStyle name="Normal 5 2 4 2 2" xfId="5846" xr:uid="{5E3F39E4-47CF-4162-8981-FD3B277668B8}"/>
    <cellStyle name="Normal 5 2 4 3" xfId="5580" xr:uid="{8392CDB7-3198-41F8-8153-F7ECF305C1F0}"/>
    <cellStyle name="Normal 5 2 4 4" xfId="4681" xr:uid="{348C5D2F-F831-4781-B709-859004AA00EC}"/>
    <cellStyle name="Normal 5 2 5" xfId="4683" xr:uid="{DB390C87-8A2D-4583-91DF-D22130589DE5}"/>
    <cellStyle name="Normal 5 2 5 2" xfId="5675" xr:uid="{199E124C-672D-424D-9E4A-36D5930600BC}"/>
    <cellStyle name="Normal 5 2 6" xfId="4668" xr:uid="{77F17C5E-47DC-4B83-9FED-97CCF97309F2}"/>
    <cellStyle name="Normal 5 2 7" xfId="5978" xr:uid="{241A7ADF-EFD7-4AD9-8DFC-F81714D39FBA}"/>
    <cellStyle name="Normal 5 3" xfId="72" xr:uid="{63749C55-C7CA-4913-9D2F-5E84EBE3B61F}"/>
    <cellStyle name="Normal 5 3 2" xfId="4381" xr:uid="{A5DBC511-FAE3-400E-BE7F-D4B472A37760}"/>
    <cellStyle name="Normal 5 3 3" xfId="4380" xr:uid="{C95939E1-6856-4186-A0F3-62B4D094607C}"/>
    <cellStyle name="Normal 5 3 3 2" xfId="4646" xr:uid="{70B40C77-4987-44C1-A606-671C5EABC737}"/>
    <cellStyle name="Normal 5 4" xfId="92" xr:uid="{3B658145-1E57-42BC-AB75-3AA2B1C5B86F}"/>
    <cellStyle name="Normal 5 4 10" xfId="737" xr:uid="{D60075C4-D9D0-4918-A9DA-99DC2ABEAAE3}"/>
    <cellStyle name="Normal 5 4 11" xfId="738" xr:uid="{43B88920-7D0F-4804-A02C-EF84A2593785}"/>
    <cellStyle name="Normal 5 4 2" xfId="739" xr:uid="{28963FB6-1B04-47C8-93F9-9FDE3E7D1F05}"/>
    <cellStyle name="Normal 5 4 2 2" xfId="740" xr:uid="{E1932120-2A47-43DD-9CBF-1E9A9BB005BE}"/>
    <cellStyle name="Normal 5 4 2 2 2" xfId="741" xr:uid="{5DF0DB37-29DB-40F2-BF29-FDA718675F15}"/>
    <cellStyle name="Normal 5 4 2 2 2 2" xfId="742" xr:uid="{D395E310-D2AA-4D31-9A7A-690859F1E223}"/>
    <cellStyle name="Normal 5 4 2 2 2 2 2" xfId="743" xr:uid="{52B1AFD7-0567-4992-AD74-EC5986092889}"/>
    <cellStyle name="Normal 5 4 2 2 2 2 2 2" xfId="3834" xr:uid="{509EF165-4A0B-46C1-903D-79D1A531C2E2}"/>
    <cellStyle name="Normal 5 4 2 2 2 2 2 2 2" xfId="3835" xr:uid="{A951B4A4-7CE7-44ED-8FE8-8EB32F5FD56C}"/>
    <cellStyle name="Normal 5 4 2 2 2 2 2 3" xfId="3836" xr:uid="{713F6266-FA2B-437A-B702-482568F22F8E}"/>
    <cellStyle name="Normal 5 4 2 2 2 2 2 3 2" xfId="6479" xr:uid="{BBBFB991-456F-4122-81AC-CD7A13EC8CB6}"/>
    <cellStyle name="Normal 5 4 2 2 2 2 2 4" xfId="6480" xr:uid="{9197AAF0-1812-48A6-A9F1-F41B31B34CBA}"/>
    <cellStyle name="Normal 5 4 2 2 2 2 3" xfId="744" xr:uid="{1F401057-765A-46FC-BC75-0455287853EC}"/>
    <cellStyle name="Normal 5 4 2 2 2 2 3 2" xfId="3837" xr:uid="{B478653B-F71A-4FCC-8B29-9181EF3B6C27}"/>
    <cellStyle name="Normal 5 4 2 2 2 2 4" xfId="745" xr:uid="{20BD8226-0007-48D8-8A3C-081EF8C9809C}"/>
    <cellStyle name="Normal 5 4 2 2 2 2 4 2" xfId="6481" xr:uid="{D8B517F5-A17D-4724-AB87-FA2B1D9B25C5}"/>
    <cellStyle name="Normal 5 4 2 2 2 2 5" xfId="6482" xr:uid="{11742628-AAEC-402E-9B50-4B4D405F5AD2}"/>
    <cellStyle name="Normal 5 4 2 2 2 3" xfId="746" xr:uid="{7DE9D706-7D26-447C-9BB6-4B641A016B3A}"/>
    <cellStyle name="Normal 5 4 2 2 2 3 2" xfId="747" xr:uid="{D0A47189-7448-4694-97B8-919700C93FC0}"/>
    <cellStyle name="Normal 5 4 2 2 2 3 2 2" xfId="3838" xr:uid="{CF4CB9B1-1F26-4A06-B982-FEEF446951BA}"/>
    <cellStyle name="Normal 5 4 2 2 2 3 3" xfId="748" xr:uid="{A5320FE1-087B-491F-B07D-A8B50A00A41C}"/>
    <cellStyle name="Normal 5 4 2 2 2 3 3 2" xfId="6483" xr:uid="{3A0746E2-52B2-4532-8F8F-AA8159591828}"/>
    <cellStyle name="Normal 5 4 2 2 2 3 4" xfId="749" xr:uid="{A6E152C9-3162-4DA0-B7F5-736994C58B6F}"/>
    <cellStyle name="Normal 5 4 2 2 2 4" xfId="750" xr:uid="{5A606A03-1B33-4483-A482-11F1E68FA073}"/>
    <cellStyle name="Normal 5 4 2 2 2 4 2" xfId="3839" xr:uid="{2721263B-5A2E-4006-AB73-917C299D2159}"/>
    <cellStyle name="Normal 5 4 2 2 2 5" xfId="751" xr:uid="{FE9C2BCC-871D-408E-A8A2-3C905DCB0EFC}"/>
    <cellStyle name="Normal 5 4 2 2 2 5 2" xfId="6484" xr:uid="{92B73BE8-3FFF-4E8D-A6BA-26231E8DD470}"/>
    <cellStyle name="Normal 5 4 2 2 2 6" xfId="752" xr:uid="{9EFD6AF5-5823-4378-9EB9-D59E5694DDFA}"/>
    <cellStyle name="Normal 5 4 2 2 3" xfId="753" xr:uid="{B743E9B8-81A4-499B-9325-1AE209571301}"/>
    <cellStyle name="Normal 5 4 2 2 3 2" xfId="754" xr:uid="{4A5E7952-931F-48DF-85B0-0E0083A27E30}"/>
    <cellStyle name="Normal 5 4 2 2 3 2 2" xfId="755" xr:uid="{68D8A5A9-3E02-4280-A7A7-68B0E4D7FC97}"/>
    <cellStyle name="Normal 5 4 2 2 3 2 2 2" xfId="3840" xr:uid="{9C438BAE-2421-424A-BDA0-758FD1014468}"/>
    <cellStyle name="Normal 5 4 2 2 3 2 2 2 2" xfId="3841" xr:uid="{77AE945A-36CC-4ECF-BC14-C56E263A3FC6}"/>
    <cellStyle name="Normal 5 4 2 2 3 2 2 3" xfId="3842" xr:uid="{02EA7E35-0480-4C61-AC0D-8129CE465D62}"/>
    <cellStyle name="Normal 5 4 2 2 3 2 2 3 2" xfId="6485" xr:uid="{F8B56D55-690B-4A08-A948-ECC419862AF9}"/>
    <cellStyle name="Normal 5 4 2 2 3 2 2 4" xfId="6486" xr:uid="{6D7E7E43-AB4A-428E-BF10-EEB9A99C3B66}"/>
    <cellStyle name="Normal 5 4 2 2 3 2 3" xfId="756" xr:uid="{2887841E-9595-45C7-9379-90843B498322}"/>
    <cellStyle name="Normal 5 4 2 2 3 2 3 2" xfId="3843" xr:uid="{12496D94-E071-40A7-8133-007499B07F53}"/>
    <cellStyle name="Normal 5 4 2 2 3 2 4" xfId="757" xr:uid="{B001ADD2-842D-4CB8-A365-0E71FAA44746}"/>
    <cellStyle name="Normal 5 4 2 2 3 2 4 2" xfId="6487" xr:uid="{C4CBD13A-94F5-4720-97A1-5B909C4ADE52}"/>
    <cellStyle name="Normal 5 4 2 2 3 2 5" xfId="6488" xr:uid="{C8897D5E-98C4-447F-9221-16A15FFAA461}"/>
    <cellStyle name="Normal 5 4 2 2 3 3" xfId="758" xr:uid="{363B4CF9-6C90-41EE-9DEF-64C5DF2BC985}"/>
    <cellStyle name="Normal 5 4 2 2 3 3 2" xfId="3844" xr:uid="{40A97C25-A738-4F39-B251-75713227EE6E}"/>
    <cellStyle name="Normal 5 4 2 2 3 3 2 2" xfId="3845" xr:uid="{CA17182B-DA20-4501-949A-C764A87EF054}"/>
    <cellStyle name="Normal 5 4 2 2 3 3 3" xfId="3846" xr:uid="{AB5F031D-F587-4234-8CE5-54820FF9F464}"/>
    <cellStyle name="Normal 5 4 2 2 3 3 3 2" xfId="6489" xr:uid="{22107D9F-6901-4D6D-A423-A17E291BDFA4}"/>
    <cellStyle name="Normal 5 4 2 2 3 3 4" xfId="6490" xr:uid="{9EECFCA5-B638-4B2A-BF25-6CA5FC55CA13}"/>
    <cellStyle name="Normal 5 4 2 2 3 4" xfId="759" xr:uid="{E4A369BF-44F2-49F0-95C9-890CC54A4FE5}"/>
    <cellStyle name="Normal 5 4 2 2 3 4 2" xfId="3847" xr:uid="{4B54513C-3862-4773-AAE8-B49103CA824E}"/>
    <cellStyle name="Normal 5 4 2 2 3 5" xfId="760" xr:uid="{000CEBAF-B6C7-4CB9-B661-5D45123D42FC}"/>
    <cellStyle name="Normal 5 4 2 2 3 5 2" xfId="6491" xr:uid="{4C325034-E393-4929-B278-4A811F8E5D61}"/>
    <cellStyle name="Normal 5 4 2 2 3 6" xfId="6492" xr:uid="{7A56F7B5-FA69-4EC4-B933-74DAF3200936}"/>
    <cellStyle name="Normal 5 4 2 2 4" xfId="761" xr:uid="{684EF705-DDFA-423C-AD52-271158EBC64C}"/>
    <cellStyle name="Normal 5 4 2 2 4 2" xfId="762" xr:uid="{2A2C50A4-E317-4ABE-A033-F2F6F94F8F8C}"/>
    <cellStyle name="Normal 5 4 2 2 4 2 2" xfId="3848" xr:uid="{D07C72D0-F7D8-4FFD-945A-936C63F26969}"/>
    <cellStyle name="Normal 5 4 2 2 4 2 2 2" xfId="3849" xr:uid="{981260FE-22A4-44B1-8FE2-0523ACFE6A84}"/>
    <cellStyle name="Normal 5 4 2 2 4 2 3" xfId="3850" xr:uid="{AD0A33CA-5D9D-4FFC-BB8D-5026438A4D55}"/>
    <cellStyle name="Normal 5 4 2 2 4 2 3 2" xfId="6493" xr:uid="{B8F76F94-C5B7-48CA-A494-4A99D7A18491}"/>
    <cellStyle name="Normal 5 4 2 2 4 2 4" xfId="6494" xr:uid="{759A5614-E42C-4BEF-AB9F-81CDB7F8F0E0}"/>
    <cellStyle name="Normal 5 4 2 2 4 3" xfId="763" xr:uid="{41D2EDC7-11A8-47F4-B4F8-74F185A8C8A3}"/>
    <cellStyle name="Normal 5 4 2 2 4 3 2" xfId="3851" xr:uid="{D531A60D-6A23-4FF3-960D-6D27A569F790}"/>
    <cellStyle name="Normal 5 4 2 2 4 4" xfId="764" xr:uid="{9D934806-3F09-4C9B-AB23-9BDE4FB58739}"/>
    <cellStyle name="Normal 5 4 2 2 4 4 2" xfId="6495" xr:uid="{DEACA024-461D-4C61-B494-9B7A2CDB3C51}"/>
    <cellStyle name="Normal 5 4 2 2 4 5" xfId="6496" xr:uid="{457D72EE-9EAD-49A5-BC1A-932F053834A7}"/>
    <cellStyle name="Normal 5 4 2 2 5" xfId="765" xr:uid="{AEA97047-14F6-413B-B1D4-E1513520F2E4}"/>
    <cellStyle name="Normal 5 4 2 2 5 2" xfId="766" xr:uid="{2FCEF793-49F9-4F5D-B520-9A7E416ED76D}"/>
    <cellStyle name="Normal 5 4 2 2 5 2 2" xfId="3852" xr:uid="{E7DFCDBE-977F-4181-AF14-3AF2CDBB29D8}"/>
    <cellStyle name="Normal 5 4 2 2 5 3" xfId="767" xr:uid="{E3AA1695-3093-4776-869D-9AA53C2003BC}"/>
    <cellStyle name="Normal 5 4 2 2 5 3 2" xfId="6497" xr:uid="{66241745-637B-4BF8-9863-0365168DFAB3}"/>
    <cellStyle name="Normal 5 4 2 2 5 4" xfId="768" xr:uid="{8A9063B0-08CB-4EDC-89E1-C61C2680A23F}"/>
    <cellStyle name="Normal 5 4 2 2 6" xfId="769" xr:uid="{E9683FBF-CB4B-4F11-9E82-9C3A2E2413A4}"/>
    <cellStyle name="Normal 5 4 2 2 6 2" xfId="3853" xr:uid="{26AF9FCE-236D-4147-8923-86F2E4135528}"/>
    <cellStyle name="Normal 5 4 2 2 6 3" xfId="7270" xr:uid="{A944A899-EEDB-44BD-BC72-C4B998944C29}"/>
    <cellStyle name="Normal 5 4 2 2 7" xfId="770" xr:uid="{0922DDAC-972A-40E4-8556-254E5F40499D}"/>
    <cellStyle name="Normal 5 4 2 2 7 2" xfId="6498" xr:uid="{5E17EA26-E593-4AB5-9153-68D94F0C1FBE}"/>
    <cellStyle name="Normal 5 4 2 2 8" xfId="771" xr:uid="{3CDFF5EA-BEFA-4942-B294-963358A186F5}"/>
    <cellStyle name="Normal 5 4 2 3" xfId="772" xr:uid="{36F989DE-A467-4472-AE9C-09E25C0F95E8}"/>
    <cellStyle name="Normal 5 4 2 3 2" xfId="773" xr:uid="{C471547E-B7C9-4B87-873B-7BD40BC8C514}"/>
    <cellStyle name="Normal 5 4 2 3 2 2" xfId="774" xr:uid="{75FF1317-EB54-4AD9-8BFF-228A85192FF1}"/>
    <cellStyle name="Normal 5 4 2 3 2 2 2" xfId="3854" xr:uid="{6EFAB01C-1D71-423D-BB97-7A70BB1FEF39}"/>
    <cellStyle name="Normal 5 4 2 3 2 2 2 2" xfId="3855" xr:uid="{B7454A04-18DA-4AB7-996D-A99C146D3BF5}"/>
    <cellStyle name="Normal 5 4 2 3 2 2 3" xfId="3856" xr:uid="{7438682D-F3C7-4D21-8E50-13F0D0B910C4}"/>
    <cellStyle name="Normal 5 4 2 3 2 2 3 2" xfId="6499" xr:uid="{F7D81201-B8BC-4162-8B47-1991D46BEAFF}"/>
    <cellStyle name="Normal 5 4 2 3 2 2 4" xfId="6500" xr:uid="{FC6D1F07-435A-4460-9192-9A57EA0461E5}"/>
    <cellStyle name="Normal 5 4 2 3 2 3" xfId="775" xr:uid="{24262D23-3BBA-4410-9A7B-37C18E0EA45F}"/>
    <cellStyle name="Normal 5 4 2 3 2 3 2" xfId="3857" xr:uid="{BB081DAA-2D37-49E3-AFAF-1DDA93E1ACCB}"/>
    <cellStyle name="Normal 5 4 2 3 2 4" xfId="776" xr:uid="{6F496F03-3A70-4C17-9229-5D8EF78F1FE1}"/>
    <cellStyle name="Normal 5 4 2 3 2 4 2" xfId="6501" xr:uid="{D9CFFEA9-BA37-46C9-820A-EBD2740A660F}"/>
    <cellStyle name="Normal 5 4 2 3 2 5" xfId="6502" xr:uid="{DDC273D2-0DB4-4B76-94BC-3119FC241715}"/>
    <cellStyle name="Normal 5 4 2 3 3" xfId="777" xr:uid="{695C3C4C-7426-45E3-90C3-9E91574E8373}"/>
    <cellStyle name="Normal 5 4 2 3 3 2" xfId="778" xr:uid="{5F81A7C2-3C48-4D4D-83F6-9206CD794A5B}"/>
    <cellStyle name="Normal 5 4 2 3 3 2 2" xfId="3858" xr:uid="{5450ACF0-5577-42B4-A756-C8CFCF825A86}"/>
    <cellStyle name="Normal 5 4 2 3 3 3" xfId="779" xr:uid="{C2D84F47-3A2E-4409-B297-AB22CBE9E786}"/>
    <cellStyle name="Normal 5 4 2 3 3 3 2" xfId="6503" xr:uid="{301F1041-E2F5-4857-AC6D-A02CBB8903F2}"/>
    <cellStyle name="Normal 5 4 2 3 3 4" xfId="780" xr:uid="{7F8C29EE-FEEC-4E17-9CCB-E68E5126CFE5}"/>
    <cellStyle name="Normal 5 4 2 3 4" xfId="781" xr:uid="{C186027E-B81C-4032-9D08-91C5FF7C9B98}"/>
    <cellStyle name="Normal 5 4 2 3 4 2" xfId="3859" xr:uid="{C3B71A36-CDFB-4F74-A6F4-878108123A59}"/>
    <cellStyle name="Normal 5 4 2 3 5" xfId="782" xr:uid="{68C59A42-BEB0-48D7-BE94-2A62CC07B6B2}"/>
    <cellStyle name="Normal 5 4 2 3 5 2" xfId="6504" xr:uid="{5C6A51B7-A655-4CD4-A335-89004260E2EF}"/>
    <cellStyle name="Normal 5 4 2 3 6" xfId="783" xr:uid="{4AE3A2BF-332A-4AF3-A3D1-173C4DFBDCBE}"/>
    <cellStyle name="Normal 5 4 2 4" xfId="784" xr:uid="{D31CA90F-AE10-48C7-8787-8CAA1B416410}"/>
    <cellStyle name="Normal 5 4 2 4 2" xfId="785" xr:uid="{AF48C082-1EBA-4FEA-A1EE-D8FCD17CEF70}"/>
    <cellStyle name="Normal 5 4 2 4 2 2" xfId="786" xr:uid="{510D3B52-BD25-422E-856C-C72BBA9ACB00}"/>
    <cellStyle name="Normal 5 4 2 4 2 2 2" xfId="3860" xr:uid="{04687E8C-8BC2-4E1C-89D6-0E526530C0D6}"/>
    <cellStyle name="Normal 5 4 2 4 2 2 2 2" xfId="3861" xr:uid="{4172948C-D8B0-4332-B078-AEF02DCA81AA}"/>
    <cellStyle name="Normal 5 4 2 4 2 2 3" xfId="3862" xr:uid="{2BC321EA-E238-458E-A74C-0E51483B501D}"/>
    <cellStyle name="Normal 5 4 2 4 2 2 3 2" xfId="6505" xr:uid="{81650389-E6FE-436F-96DB-67DDB3B1A8C0}"/>
    <cellStyle name="Normal 5 4 2 4 2 2 4" xfId="6506" xr:uid="{0BEAD0DD-4C67-47C3-AECF-608B32E16DDE}"/>
    <cellStyle name="Normal 5 4 2 4 2 3" xfId="787" xr:uid="{791A768D-2350-4BDB-888C-808E78F0D043}"/>
    <cellStyle name="Normal 5 4 2 4 2 3 2" xfId="3863" xr:uid="{3C665F20-6104-440A-8562-5740DECE4EBD}"/>
    <cellStyle name="Normal 5 4 2 4 2 4" xfId="788" xr:uid="{4C3EF838-4E8D-41DD-9540-984B638BE7D5}"/>
    <cellStyle name="Normal 5 4 2 4 2 4 2" xfId="6507" xr:uid="{07DAF65A-FD15-4EDA-88EE-5DEFBEC5432D}"/>
    <cellStyle name="Normal 5 4 2 4 2 5" xfId="6508" xr:uid="{43FA906C-37FA-48C3-B095-0A87F351F010}"/>
    <cellStyle name="Normal 5 4 2 4 3" xfId="789" xr:uid="{D738E834-1A95-4304-9DA6-1CE2F2FACC0F}"/>
    <cellStyle name="Normal 5 4 2 4 3 2" xfId="3864" xr:uid="{74BBF9E7-0453-4DC6-B84E-8435A5112093}"/>
    <cellStyle name="Normal 5 4 2 4 3 2 2" xfId="3865" xr:uid="{582D3790-B037-4ACD-A916-6E5F332BE139}"/>
    <cellStyle name="Normal 5 4 2 4 3 3" xfId="3866" xr:uid="{76EAC41F-9D69-4581-894C-5C9E3A8E5AFE}"/>
    <cellStyle name="Normal 5 4 2 4 3 3 2" xfId="6509" xr:uid="{B3EBF82B-0957-4AD5-A12D-603F2C542126}"/>
    <cellStyle name="Normal 5 4 2 4 3 4" xfId="6510" xr:uid="{71C65AC8-6FCA-401A-9627-34E7D9F650E1}"/>
    <cellStyle name="Normal 5 4 2 4 4" xfId="790" xr:uid="{1D66F88E-B3F6-41A9-88DC-C75914EE2DE8}"/>
    <cellStyle name="Normal 5 4 2 4 4 2" xfId="3867" xr:uid="{4CF7E576-FF61-498A-A682-62A469B57730}"/>
    <cellStyle name="Normal 5 4 2 4 5" xfId="791" xr:uid="{753B767B-FDF1-4DA8-89E8-6EB41E517237}"/>
    <cellStyle name="Normal 5 4 2 4 5 2" xfId="6511" xr:uid="{0BA1D1E1-593D-43A9-97D2-CDF2A76F1A24}"/>
    <cellStyle name="Normal 5 4 2 4 6" xfId="6512" xr:uid="{490EE9A1-E12A-4CDA-82D7-AE6B7DF34739}"/>
    <cellStyle name="Normal 5 4 2 5" xfId="792" xr:uid="{13C73E99-0950-43F2-8127-62A6EED2A4F7}"/>
    <cellStyle name="Normal 5 4 2 5 2" xfId="793" xr:uid="{0BC50276-B31B-4112-AF15-1CC07F247DB6}"/>
    <cellStyle name="Normal 5 4 2 5 2 2" xfId="3868" xr:uid="{8288607C-90E6-470C-BEAB-05C1E9B41ACA}"/>
    <cellStyle name="Normal 5 4 2 5 2 2 2" xfId="3869" xr:uid="{9C6110DB-D99D-4B34-B5A9-9B31CF298DAE}"/>
    <cellStyle name="Normal 5 4 2 5 2 3" xfId="3870" xr:uid="{1ABD9412-7B79-4533-B71F-09C7AC6C8B1E}"/>
    <cellStyle name="Normal 5 4 2 5 2 3 2" xfId="6513" xr:uid="{287B680E-A1F8-4D17-8DD1-0886588DBC41}"/>
    <cellStyle name="Normal 5 4 2 5 2 4" xfId="6514" xr:uid="{63C6B90C-E6CB-4931-BCC5-30FA4579F47C}"/>
    <cellStyle name="Normal 5 4 2 5 3" xfId="794" xr:uid="{8E8D2290-5301-4EBB-8E84-A8C0A97CA74F}"/>
    <cellStyle name="Normal 5 4 2 5 3 2" xfId="3871" xr:uid="{72BBBEBC-9951-43CB-9DF1-9E41965833A1}"/>
    <cellStyle name="Normal 5 4 2 5 4" xfId="795" xr:uid="{FC0B8DC2-32C8-4C1B-B26F-4866B141B971}"/>
    <cellStyle name="Normal 5 4 2 5 4 2" xfId="6515" xr:uid="{6628A6B9-B7F0-4220-9077-890C7FD9801F}"/>
    <cellStyle name="Normal 5 4 2 5 5" xfId="6516" xr:uid="{858017CF-08A4-4151-B4AA-8AAC5360E584}"/>
    <cellStyle name="Normal 5 4 2 6" xfId="796" xr:uid="{17F5444D-2E3A-4A98-A606-8EDBD2860FE6}"/>
    <cellStyle name="Normal 5 4 2 6 2" xfId="797" xr:uid="{959155C9-4F6D-4F77-915B-A39E05BCF60C}"/>
    <cellStyle name="Normal 5 4 2 6 2 2" xfId="3872" xr:uid="{E08A3217-C73F-438E-BF49-1DB52ECFC9F7}"/>
    <cellStyle name="Normal 5 4 2 6 2 3" xfId="4394" xr:uid="{F916685A-8F94-4EEB-8630-B02DF03E60D1}"/>
    <cellStyle name="Normal 5 4 2 6 2 3 2" xfId="4655" xr:uid="{2105B284-0007-4F4B-B09E-2B8D66368EEC}"/>
    <cellStyle name="Normal 5 4 2 6 3" xfId="798" xr:uid="{7ADE09BD-3DEB-4EC0-B3E3-DF5B9D7794F8}"/>
    <cellStyle name="Normal 5 4 2 6 3 2" xfId="6517" xr:uid="{1BA1E6DB-7F26-4A0C-9C92-39E981FED8B9}"/>
    <cellStyle name="Normal 5 4 2 6 4" xfId="799" xr:uid="{5C2C718A-C7E1-4003-9855-29C4FF3A15D6}"/>
    <cellStyle name="Normal 5 4 2 6 4 2" xfId="4798" xr:uid="{B91CCFAA-8119-4C01-9F3F-A0304E042AB1}"/>
    <cellStyle name="Normal 5 4 2 6 4 3" xfId="4851" xr:uid="{CC1E6272-865A-4EB8-8A0F-1505BA8758DE}"/>
    <cellStyle name="Normal 5 4 2 6 4 4" xfId="4825" xr:uid="{F6391155-E32E-4113-939A-01E84FBEE51C}"/>
    <cellStyle name="Normal 5 4 2 7" xfId="800" xr:uid="{CD2F5BAC-8808-42CB-A454-D3A06F416D39}"/>
    <cellStyle name="Normal 5 4 2 7 2" xfId="3873" xr:uid="{EC39EFC8-9E38-402E-8F77-B6D9761902F0}"/>
    <cellStyle name="Normal 5 4 2 8" xfId="801" xr:uid="{E999AD93-6B07-4030-95DB-D6B7C00049DA}"/>
    <cellStyle name="Normal 5 4 2 8 2" xfId="6518" xr:uid="{38BB22AC-FC88-4D40-B7A4-35D1ECE6BA89}"/>
    <cellStyle name="Normal 5 4 2 9" xfId="802" xr:uid="{E462458B-0218-4780-8F50-4810092CE42E}"/>
    <cellStyle name="Normal 5 4 3" xfId="803" xr:uid="{8F23055C-BE47-49EB-AD9A-E4621169ABCA}"/>
    <cellStyle name="Normal 5 4 3 2" xfId="804" xr:uid="{089A1DB0-A278-4783-8C8D-346E7B3E4D7A}"/>
    <cellStyle name="Normal 5 4 3 2 2" xfId="805" xr:uid="{EF2EC576-B1F5-4357-85F7-B6FEF58F623E}"/>
    <cellStyle name="Normal 5 4 3 2 2 2" xfId="806" xr:uid="{181DD976-0E96-464E-8BD4-0326FC53A8B3}"/>
    <cellStyle name="Normal 5 4 3 2 2 2 2" xfId="3874" xr:uid="{8C604BD1-3A16-40A5-9925-05ACF85A208E}"/>
    <cellStyle name="Normal 5 4 3 2 2 2 2 2" xfId="3875" xr:uid="{B234FBFB-9706-4350-BDFB-B8D50629E8AC}"/>
    <cellStyle name="Normal 5 4 3 2 2 2 3" xfId="3876" xr:uid="{280F1D5A-DF2E-4C37-B8DE-40B8376A1910}"/>
    <cellStyle name="Normal 5 4 3 2 2 2 3 2" xfId="6519" xr:uid="{0CFB2E8E-027B-4658-AE99-42732EDD11FB}"/>
    <cellStyle name="Normal 5 4 3 2 2 2 4" xfId="6520" xr:uid="{C3E84742-FD79-4CB2-B773-771F3AEAD266}"/>
    <cellStyle name="Normal 5 4 3 2 2 3" xfId="807" xr:uid="{6EB1B2FB-3F67-4BCF-86A6-35D578BC2747}"/>
    <cellStyle name="Normal 5 4 3 2 2 3 2" xfId="3877" xr:uid="{EF93947A-4C01-4D33-B992-B4A7682091A9}"/>
    <cellStyle name="Normal 5 4 3 2 2 4" xfId="808" xr:uid="{607E94C8-4E1C-455B-8C0E-51B618103D55}"/>
    <cellStyle name="Normal 5 4 3 2 2 4 2" xfId="6521" xr:uid="{8FBB092E-C48C-4CCD-86FE-D14732459FE1}"/>
    <cellStyle name="Normal 5 4 3 2 2 5" xfId="6522" xr:uid="{475C8C51-EE13-48BF-A444-081D5E356B8A}"/>
    <cellStyle name="Normal 5 4 3 2 3" xfId="809" xr:uid="{002D5AF5-F6BA-47E6-9138-1CAD487B7CD1}"/>
    <cellStyle name="Normal 5 4 3 2 3 2" xfId="810" xr:uid="{4CDAA25F-5864-403B-B1D1-89BCA120A766}"/>
    <cellStyle name="Normal 5 4 3 2 3 2 2" xfId="3878" xr:uid="{64A65942-EB41-448D-8D9B-9F77902C9703}"/>
    <cellStyle name="Normal 5 4 3 2 3 3" xfId="811" xr:uid="{C016FD16-2522-4C9C-BF83-05F6EE335A10}"/>
    <cellStyle name="Normal 5 4 3 2 3 3 2" xfId="6523" xr:uid="{9C0CB41D-8F09-422E-8FB4-FDFE5411C347}"/>
    <cellStyle name="Normal 5 4 3 2 3 4" xfId="812" xr:uid="{C6C5B838-6FFD-46D4-90C5-96DC660DD70D}"/>
    <cellStyle name="Normal 5 4 3 2 4" xfId="813" xr:uid="{F9463B24-0732-40C9-AEF0-AF27E50F3A8C}"/>
    <cellStyle name="Normal 5 4 3 2 4 2" xfId="3879" xr:uid="{D13EB0FE-DBF6-4159-B54C-A9E3C8E2EBCD}"/>
    <cellStyle name="Normal 5 4 3 2 4 3" xfId="7267" xr:uid="{3B3C751B-EF6C-43B5-8719-4F3D20D6ABD6}"/>
    <cellStyle name="Normal 5 4 3 2 5" xfId="814" xr:uid="{519AF6DF-9F44-443E-8232-B38B6B54481C}"/>
    <cellStyle name="Normal 5 4 3 2 5 2" xfId="6524" xr:uid="{FF5EB4E3-A6A1-495E-9DA8-ECAEDAB861E7}"/>
    <cellStyle name="Normal 5 4 3 2 6" xfId="815" xr:uid="{43EBC92A-F0D9-43E8-B8CB-2CABF14CD6AE}"/>
    <cellStyle name="Normal 5 4 3 3" xfId="816" xr:uid="{0C090D2A-794E-4152-BC20-29867FFB97DE}"/>
    <cellStyle name="Normal 5 4 3 3 2" xfId="817" xr:uid="{A5B31008-4F7D-4113-A766-8AA559BFEABC}"/>
    <cellStyle name="Normal 5 4 3 3 2 2" xfId="818" xr:uid="{AFB4246D-126D-4869-BFD0-1BB684A194AF}"/>
    <cellStyle name="Normal 5 4 3 3 2 2 2" xfId="3880" xr:uid="{730F1F2E-40FC-4C69-8ED7-6739B0BE1FDE}"/>
    <cellStyle name="Normal 5 4 3 3 2 2 2 2" xfId="3881" xr:uid="{CF0A51DD-6883-4270-829B-67B863494B6E}"/>
    <cellStyle name="Normal 5 4 3 3 2 2 3" xfId="3882" xr:uid="{B82125AC-3CDB-4715-8C94-CA51CE9C754E}"/>
    <cellStyle name="Normal 5 4 3 3 2 2 3 2" xfId="6525" xr:uid="{A4D83F70-596A-4A63-B2AE-F96EBCCE3683}"/>
    <cellStyle name="Normal 5 4 3 3 2 2 4" xfId="6526" xr:uid="{8C5E2FB4-8A12-4BF7-A5F6-D27AFDF4DED9}"/>
    <cellStyle name="Normal 5 4 3 3 2 3" xfId="819" xr:uid="{7F43C5B4-3E60-4062-801E-E5CF41170147}"/>
    <cellStyle name="Normal 5 4 3 3 2 3 2" xfId="3883" xr:uid="{BFFD0A7B-74D3-48B3-A9A4-CEBAC4548EC4}"/>
    <cellStyle name="Normal 5 4 3 3 2 4" xfId="820" xr:uid="{637127A0-E36B-425F-BC84-227B792DFF75}"/>
    <cellStyle name="Normal 5 4 3 3 2 4 2" xfId="6527" xr:uid="{BE22A6A5-41D5-4843-BD42-B033BC9710C6}"/>
    <cellStyle name="Normal 5 4 3 3 2 5" xfId="6528" xr:uid="{47DCE73F-E832-4CC9-880A-EA991DB3B3CA}"/>
    <cellStyle name="Normal 5 4 3 3 3" xfId="821" xr:uid="{B7868CFA-6523-4E20-B6F1-451524822FC0}"/>
    <cellStyle name="Normal 5 4 3 3 3 2" xfId="3884" xr:uid="{2F66CBD1-275A-4D68-A3B9-76BE438E073D}"/>
    <cellStyle name="Normal 5 4 3 3 3 2 2" xfId="3885" xr:uid="{EFBFC9D0-7099-4A76-A1B4-55C3DDF765D7}"/>
    <cellStyle name="Normal 5 4 3 3 3 3" xfId="3886" xr:uid="{ED99A55F-898E-406A-A007-5D2850509631}"/>
    <cellStyle name="Normal 5 4 3 3 3 3 2" xfId="6529" xr:uid="{381E750B-DC6F-4581-9715-083CC2B150DB}"/>
    <cellStyle name="Normal 5 4 3 3 3 4" xfId="6530" xr:uid="{E432F9C0-DC7E-4B7D-8D46-BCABF72F38B5}"/>
    <cellStyle name="Normal 5 4 3 3 4" xfId="822" xr:uid="{DA0AC2D2-4936-4A90-A01E-347904D83C10}"/>
    <cellStyle name="Normal 5 4 3 3 4 2" xfId="3887" xr:uid="{A1A91C2A-7ABC-4976-9502-994F8324E151}"/>
    <cellStyle name="Normal 5 4 3 3 5" xfId="823" xr:uid="{59302853-ABF9-4ADB-BE7C-D5099B9F7DD6}"/>
    <cellStyle name="Normal 5 4 3 3 5 2" xfId="6531" xr:uid="{0CF3CF35-6572-4832-AF37-7AEB395141F0}"/>
    <cellStyle name="Normal 5 4 3 3 6" xfId="6532" xr:uid="{20A1FC8A-9D6C-4FFB-A07B-81350C9FFC27}"/>
    <cellStyle name="Normal 5 4 3 4" xfId="824" xr:uid="{7193E572-24DD-4D58-A3B5-9D713CA8A20A}"/>
    <cellStyle name="Normal 5 4 3 4 2" xfId="825" xr:uid="{CC89E07C-C4E0-4734-9A24-24E110F653C5}"/>
    <cellStyle name="Normal 5 4 3 4 2 2" xfId="3888" xr:uid="{9E101986-0B78-4659-B1CF-7B4CF9D854CD}"/>
    <cellStyle name="Normal 5 4 3 4 2 2 2" xfId="3889" xr:uid="{67FDA0D2-4D6A-4D72-AFB6-D349DCF8F94D}"/>
    <cellStyle name="Normal 5 4 3 4 2 3" xfId="3890" xr:uid="{AA361DF9-F127-4748-8B5F-19E0BD77DCA0}"/>
    <cellStyle name="Normal 5 4 3 4 2 3 2" xfId="6533" xr:uid="{4A2D42EB-4E34-4245-88BD-B8CE838B2778}"/>
    <cellStyle name="Normal 5 4 3 4 2 4" xfId="6534" xr:uid="{8298A1A7-BD57-4C1B-9813-CDA28ED4750F}"/>
    <cellStyle name="Normal 5 4 3 4 3" xfId="826" xr:uid="{24305F19-4F9D-441A-BC99-DCBA727AFB2E}"/>
    <cellStyle name="Normal 5 4 3 4 3 2" xfId="3891" xr:uid="{42557A89-798D-4505-A31E-EC063B280262}"/>
    <cellStyle name="Normal 5 4 3 4 4" xfId="827" xr:uid="{E6E94DD0-E93B-42AD-9C78-77F33E8EDF5D}"/>
    <cellStyle name="Normal 5 4 3 4 4 2" xfId="6535" xr:uid="{E707D173-3D72-4BB5-A3FE-0E389DA24031}"/>
    <cellStyle name="Normal 5 4 3 4 5" xfId="6536" xr:uid="{C21385B4-A157-4650-BA0C-3D3CD65FC93E}"/>
    <cellStyle name="Normal 5 4 3 5" xfId="828" xr:uid="{937D3B40-1F72-47A5-BEDE-BEA3D1DE1CB9}"/>
    <cellStyle name="Normal 5 4 3 5 2" xfId="829" xr:uid="{FE60FF44-E443-4590-8283-43BB6B4DBB5D}"/>
    <cellStyle name="Normal 5 4 3 5 2 2" xfId="3892" xr:uid="{C347A67B-1BED-4DF4-9D14-5784325E1AA7}"/>
    <cellStyle name="Normal 5 4 3 5 3" xfId="830" xr:uid="{BC205E2C-87A6-4AC6-93B4-79812510FBB0}"/>
    <cellStyle name="Normal 5 4 3 5 3 2" xfId="6537" xr:uid="{2B4E6F67-3A22-4CD4-8619-7C50523DEABD}"/>
    <cellStyle name="Normal 5 4 3 5 4" xfId="831" xr:uid="{BFE69CCA-8A39-4050-9BC9-78AB96DF2986}"/>
    <cellStyle name="Normal 5 4 3 6" xfId="832" xr:uid="{4C4F3E47-F826-4A7D-995E-D076AD381CAF}"/>
    <cellStyle name="Normal 5 4 3 6 2" xfId="3893" xr:uid="{EA59C612-B5B8-4E24-8DD1-B1787F999D01}"/>
    <cellStyle name="Normal 5 4 3 7" xfId="833" xr:uid="{12F764C8-C857-4419-981F-3EBFE573C822}"/>
    <cellStyle name="Normal 5 4 3 7 2" xfId="6538" xr:uid="{644D62A0-20BD-4388-8B68-4B526C1CDE14}"/>
    <cellStyle name="Normal 5 4 3 8" xfId="834" xr:uid="{45DE8779-7F67-4760-A4A9-F2C4126DA73E}"/>
    <cellStyle name="Normal 5 4 4" xfId="835" xr:uid="{3D63101E-4F3D-4E79-A2F6-7393DACC6A63}"/>
    <cellStyle name="Normal 5 4 4 2" xfId="836" xr:uid="{886E59CC-6FC9-462C-83C9-32CF3DDD2FD8}"/>
    <cellStyle name="Normal 5 4 4 2 2" xfId="837" xr:uid="{FAFFF0BA-BBFD-45C8-9D99-26332126B06A}"/>
    <cellStyle name="Normal 5 4 4 2 2 2" xfId="838" xr:uid="{6AFD2252-5161-44F4-AE24-54572788F28B}"/>
    <cellStyle name="Normal 5 4 4 2 2 2 2" xfId="3894" xr:uid="{06F42BEF-F3BD-4764-9EC7-B5994B5E6ADF}"/>
    <cellStyle name="Normal 5 4 4 2 2 3" xfId="839" xr:uid="{983B186B-3C03-4300-B40B-7C3CA9710EF1}"/>
    <cellStyle name="Normal 5 4 4 2 2 3 2" xfId="6539" xr:uid="{67B1D3A8-8C76-4FA8-8709-EE4E41AAF89B}"/>
    <cellStyle name="Normal 5 4 4 2 2 4" xfId="840" xr:uid="{6E10AB32-7819-40BF-9C06-D831E50AD1FE}"/>
    <cellStyle name="Normal 5 4 4 2 3" xfId="841" xr:uid="{038158C2-24AD-48DC-858F-DE29E00934AD}"/>
    <cellStyle name="Normal 5 4 4 2 3 2" xfId="3895" xr:uid="{B0A1E9BC-C4E7-4A3F-9316-E15B19E3EBBF}"/>
    <cellStyle name="Normal 5 4 4 2 4" xfId="842" xr:uid="{8CEAFFCF-F3D6-4CD8-869F-1061E692AE94}"/>
    <cellStyle name="Normal 5 4 4 2 4 2" xfId="6540" xr:uid="{23CAE1AA-BBC8-42DC-82C7-1401BA7DDC27}"/>
    <cellStyle name="Normal 5 4 4 2 5" xfId="843" xr:uid="{8E32A4E0-C7A9-409D-A7F9-E12432D9DF69}"/>
    <cellStyle name="Normal 5 4 4 3" xfId="844" xr:uid="{E8C4C74B-5439-4341-8B3C-EB995155BDDE}"/>
    <cellStyle name="Normal 5 4 4 3 2" xfId="845" xr:uid="{F4A81074-19DA-44D1-8D9C-8EA1017A7878}"/>
    <cellStyle name="Normal 5 4 4 3 2 2" xfId="3896" xr:uid="{D3C667E1-513E-49D9-8514-F1ACB5F97CBD}"/>
    <cellStyle name="Normal 5 4 4 3 3" xfId="846" xr:uid="{15314E77-4BBE-40A9-8AEC-740113DEF4B3}"/>
    <cellStyle name="Normal 5 4 4 3 3 2" xfId="6541" xr:uid="{F74AA111-5961-4F6E-991A-72C53040FC4D}"/>
    <cellStyle name="Normal 5 4 4 3 4" xfId="847" xr:uid="{13AA3B55-ACE1-4D03-AD74-62AC24FAD88A}"/>
    <cellStyle name="Normal 5 4 4 4" xfId="848" xr:uid="{E2F1FD68-C405-4937-B239-5AE92E6986AE}"/>
    <cellStyle name="Normal 5 4 4 4 2" xfId="849" xr:uid="{DFE610CB-53E4-49D2-8DBE-103E2776C0AA}"/>
    <cellStyle name="Normal 5 4 4 4 3" xfId="850" xr:uid="{095D62AC-4D13-4E01-9020-BC379232399C}"/>
    <cellStyle name="Normal 5 4 4 4 4" xfId="851" xr:uid="{41B6B665-A64A-4567-86BF-0B5030B0C4DE}"/>
    <cellStyle name="Normal 5 4 4 4 5" xfId="7262" xr:uid="{CA1D3745-E5FF-4CA4-B503-04427165BFD7}"/>
    <cellStyle name="Normal 5 4 4 5" xfId="852" xr:uid="{60F2EA8E-0C73-43B4-8909-39F41D6065B3}"/>
    <cellStyle name="Normal 5 4 4 5 2" xfId="6542" xr:uid="{19115061-1CD0-44C5-B61F-428F21712313}"/>
    <cellStyle name="Normal 5 4 4 6" xfId="853" xr:uid="{FC036D0B-6BBF-4FFF-B551-4B1F965D1D8B}"/>
    <cellStyle name="Normal 5 4 4 7" xfId="854" xr:uid="{7074F1ED-C5D1-44FF-92E5-80DA6FD9F0CF}"/>
    <cellStyle name="Normal 5 4 5" xfId="855" xr:uid="{B1866E0E-DA94-4DF3-A5B2-A2DE1A079278}"/>
    <cellStyle name="Normal 5 4 5 2" xfId="856" xr:uid="{5D148CFD-21FB-43AD-9089-E9FDC59E97E0}"/>
    <cellStyle name="Normal 5 4 5 2 2" xfId="857" xr:uid="{8360CF62-8FA4-45E4-B5B7-B2EED9769F4E}"/>
    <cellStyle name="Normal 5 4 5 2 2 2" xfId="3897" xr:uid="{E2AF90E4-6983-4741-93E6-0FFF6AA96CA2}"/>
    <cellStyle name="Normal 5 4 5 2 2 2 2" xfId="3898" xr:uid="{D66D25A6-FAB5-4638-A878-3909CB0492F3}"/>
    <cellStyle name="Normal 5 4 5 2 2 3" xfId="3899" xr:uid="{7C8B19C7-193E-444A-ABF4-EE9710094093}"/>
    <cellStyle name="Normal 5 4 5 2 2 3 2" xfId="6543" xr:uid="{C7936A4C-3881-43DE-8BAD-E988A46FAAE6}"/>
    <cellStyle name="Normal 5 4 5 2 2 4" xfId="6544" xr:uid="{14DBAAC1-C9EE-46F9-A1AB-BBA2A75B5B15}"/>
    <cellStyle name="Normal 5 4 5 2 3" xfId="858" xr:uid="{E4DDC3D5-2515-412C-A645-DCE6981B1457}"/>
    <cellStyle name="Normal 5 4 5 2 3 2" xfId="3900" xr:uid="{0BA41227-8658-4DC2-9A6A-44A7D11D3CC8}"/>
    <cellStyle name="Normal 5 4 5 2 4" xfId="859" xr:uid="{C85A6364-5A86-46AA-BD0B-CFEB7730B719}"/>
    <cellStyle name="Normal 5 4 5 2 4 2" xfId="6545" xr:uid="{074270EA-F3AA-42B9-AADF-32DDAF1B7837}"/>
    <cellStyle name="Normal 5 4 5 2 5" xfId="6546" xr:uid="{3CAB5AFD-C608-46BE-A7A9-2AEC7BFA1393}"/>
    <cellStyle name="Normal 5 4 5 3" xfId="860" xr:uid="{07D838BC-9B4D-4F4B-967F-EF57D9171908}"/>
    <cellStyle name="Normal 5 4 5 3 2" xfId="861" xr:uid="{673749F6-9C70-4878-88BA-9D3641D3AAB5}"/>
    <cellStyle name="Normal 5 4 5 3 2 2" xfId="3901" xr:uid="{50A09FD6-6ED9-45AB-A731-301332888AF1}"/>
    <cellStyle name="Normal 5 4 5 3 3" xfId="862" xr:uid="{D6D02A85-0ABB-4FBF-943C-BD8448E3405F}"/>
    <cellStyle name="Normal 5 4 5 3 3 2" xfId="6547" xr:uid="{2B5FDC94-B398-4931-9DBB-3D6EAA7C0D2E}"/>
    <cellStyle name="Normal 5 4 5 3 4" xfId="863" xr:uid="{3BF40A7F-D808-4C97-B6E9-4DD0444BCB49}"/>
    <cellStyle name="Normal 5 4 5 4" xfId="864" xr:uid="{DE51B8FF-4828-4E49-9D81-F6FF486E63D2}"/>
    <cellStyle name="Normal 5 4 5 4 2" xfId="3902" xr:uid="{927FAD6B-EB63-47D0-9C31-3DE099C15575}"/>
    <cellStyle name="Normal 5 4 5 5" xfId="865" xr:uid="{C069116D-A8E9-42D9-914D-01F27F87A7B7}"/>
    <cellStyle name="Normal 5 4 5 5 2" xfId="6548" xr:uid="{663D2C1A-7CAE-4FF9-8F4A-88EDFC5B5B13}"/>
    <cellStyle name="Normal 5 4 5 6" xfId="866" xr:uid="{2EE66C24-DE46-4123-A4BF-5F72993501C7}"/>
    <cellStyle name="Normal 5 4 6" xfId="867" xr:uid="{2C51C855-8C5D-4FE8-AE46-7B83AB6AF61E}"/>
    <cellStyle name="Normal 5 4 6 2" xfId="868" xr:uid="{13DB20DA-CA6C-46D8-8235-FF436DA1FA45}"/>
    <cellStyle name="Normal 5 4 6 2 2" xfId="869" xr:uid="{EF637139-50DD-4DFA-85B8-F8DE3CE1DCA8}"/>
    <cellStyle name="Normal 5 4 6 2 2 2" xfId="3903" xr:uid="{76C7C250-E3B2-4CA3-B286-6E91780C534B}"/>
    <cellStyle name="Normal 5 4 6 2 3" xfId="870" xr:uid="{8F049594-73F9-4264-9CEE-B76522AC688F}"/>
    <cellStyle name="Normal 5 4 6 2 3 2" xfId="6549" xr:uid="{A51BFCFB-D2D5-42FF-B94A-F2EF0CAC1FE7}"/>
    <cellStyle name="Normal 5 4 6 2 4" xfId="871" xr:uid="{C7B7A34F-2531-4C45-ACD5-254B0AB63811}"/>
    <cellStyle name="Normal 5 4 6 3" xfId="872" xr:uid="{971E629C-1B58-43DF-9C60-C8F952332D19}"/>
    <cellStyle name="Normal 5 4 6 3 2" xfId="3904" xr:uid="{D82CFC16-7FBF-46B4-B704-6381360127D7}"/>
    <cellStyle name="Normal 5 4 6 4" xfId="873" xr:uid="{C7512352-DD49-4662-A9FE-67CBB09B6B0F}"/>
    <cellStyle name="Normal 5 4 6 4 2" xfId="6550" xr:uid="{9144ADDD-D3CF-4D9C-905A-F57FDFC1551B}"/>
    <cellStyle name="Normal 5 4 6 5" xfId="874" xr:uid="{434C99EF-AB04-4954-842E-9776A879B9B9}"/>
    <cellStyle name="Normal 5 4 7" xfId="875" xr:uid="{7D2518B0-0AC1-47C4-A1F4-E3A678680E47}"/>
    <cellStyle name="Normal 5 4 7 2" xfId="876" xr:uid="{1C206C44-5BE7-4FC8-BC1F-B9531D9F1997}"/>
    <cellStyle name="Normal 5 4 7 2 2" xfId="3905" xr:uid="{3508C7DE-97DF-437C-B2E4-DD44C6E1CD58}"/>
    <cellStyle name="Normal 5 4 7 2 3" xfId="4393" xr:uid="{B376EA49-E87E-4BC3-A81E-5AD2594EAB12}"/>
    <cellStyle name="Normal 5 4 7 2 3 2" xfId="4654" xr:uid="{68BFB6FF-2073-487D-8ED6-359BBC47991D}"/>
    <cellStyle name="Normal 5 4 7 3" xfId="877" xr:uid="{A0C38CBF-0BCD-4EB9-8573-4AD95198986A}"/>
    <cellStyle name="Normal 5 4 7 3 2" xfId="6551" xr:uid="{DDA1939F-7527-45BE-BED0-8D048B6DC0A0}"/>
    <cellStyle name="Normal 5 4 7 4" xfId="878" xr:uid="{6B3F5B18-D641-4E69-A330-305220C42B68}"/>
    <cellStyle name="Normal 5 4 7 4 2" xfId="4797" xr:uid="{706414EB-6850-4A11-87DE-B4B04BBFB139}"/>
    <cellStyle name="Normal 5 4 7 4 3" xfId="4852" xr:uid="{C7967644-D9EE-4340-B216-CFB5C0236E8A}"/>
    <cellStyle name="Normal 5 4 7 4 4" xfId="4824" xr:uid="{0A95FA26-41DB-4391-8B39-C484B40C354A}"/>
    <cellStyle name="Normal 5 4 8" xfId="879" xr:uid="{458DBDB5-C4FB-4DAF-B6F5-F17ACDBF98B5}"/>
    <cellStyle name="Normal 5 4 8 2" xfId="880" xr:uid="{C44F7096-F619-4E91-B925-E802646CD47B}"/>
    <cellStyle name="Normal 5 4 8 3" xfId="881" xr:uid="{8A944244-2258-4039-AE6C-FD2E0F96A31C}"/>
    <cellStyle name="Normal 5 4 8 4" xfId="882" xr:uid="{1553749C-7642-4E0F-856A-A3F566A10D43}"/>
    <cellStyle name="Normal 5 4 9" xfId="883" xr:uid="{2F657657-3F78-49C7-BE04-8945363887EC}"/>
    <cellStyle name="Normal 5 4 9 2" xfId="6552" xr:uid="{79F1574A-7A9C-416F-8E41-B2D294203C51}"/>
    <cellStyle name="Normal 5 5" xfId="884" xr:uid="{DC5E403E-5790-417C-A4AB-1451D0825CDD}"/>
    <cellStyle name="Normal 5 5 10" xfId="885" xr:uid="{9218886B-5A8C-45D0-8A98-D24B2BDC27A0}"/>
    <cellStyle name="Normal 5 5 11" xfId="886" xr:uid="{39150761-019E-46F9-9BE7-9C46103DE7CB}"/>
    <cellStyle name="Normal 5 5 2" xfId="887" xr:uid="{336CA5F9-06DF-4CCF-A105-3D9EB9CE9C80}"/>
    <cellStyle name="Normal 5 5 2 2" xfId="888" xr:uid="{0916DC5D-5238-4C85-A257-CDF8B67ACA7C}"/>
    <cellStyle name="Normal 5 5 2 2 2" xfId="889" xr:uid="{95F11F50-6467-493F-8DFA-B2A318A457CF}"/>
    <cellStyle name="Normal 5 5 2 2 2 2" xfId="890" xr:uid="{B69D84C8-8B54-460D-9BBF-BFB4D83F6B32}"/>
    <cellStyle name="Normal 5 5 2 2 2 2 2" xfId="891" xr:uid="{F6E5B3E5-CF83-4AD5-8CF9-194400B69D30}"/>
    <cellStyle name="Normal 5 5 2 2 2 2 2 2" xfId="3906" xr:uid="{D3D94CAC-82D4-4529-B181-83096BC37D46}"/>
    <cellStyle name="Normal 5 5 2 2 2 2 3" xfId="892" xr:uid="{1B422EF1-BC4A-4D76-BC7E-AF0C3E1CFDC2}"/>
    <cellStyle name="Normal 5 5 2 2 2 2 3 2" xfId="6553" xr:uid="{9E04F4B7-9C5F-43A9-88E3-FABDFD79EB1C}"/>
    <cellStyle name="Normal 5 5 2 2 2 2 4" xfId="893" xr:uid="{5282BDB5-93D4-4D11-A4B3-5FE605809023}"/>
    <cellStyle name="Normal 5 5 2 2 2 3" xfId="894" xr:uid="{3A82F83D-D41B-40CC-8D39-D811BBCD5A9B}"/>
    <cellStyle name="Normal 5 5 2 2 2 3 2" xfId="895" xr:uid="{BF5B183E-1EE2-4AF5-A760-836C8B017BC4}"/>
    <cellStyle name="Normal 5 5 2 2 2 3 3" xfId="896" xr:uid="{7B1C4BF7-773F-486B-B3E4-7A0E19469032}"/>
    <cellStyle name="Normal 5 5 2 2 2 3 4" xfId="897" xr:uid="{B0E15DFB-452A-4E77-8D82-0E0DEE82DE9A}"/>
    <cellStyle name="Normal 5 5 2 2 2 4" xfId="898" xr:uid="{4A098A31-279D-4979-A94A-A372FD118C86}"/>
    <cellStyle name="Normal 5 5 2 2 2 4 2" xfId="6554" xr:uid="{0F0A482A-4396-4C7D-8EED-1552825C21D5}"/>
    <cellStyle name="Normal 5 5 2 2 2 5" xfId="899" xr:uid="{659C1D27-03F7-41D9-9843-41291DD7709F}"/>
    <cellStyle name="Normal 5 5 2 2 2 6" xfId="900" xr:uid="{5B900F50-B83D-4E0E-87F7-B5CC1BDD89F0}"/>
    <cellStyle name="Normal 5 5 2 2 3" xfId="901" xr:uid="{5017107D-A575-4C8B-9E43-CE0CAD46F2DB}"/>
    <cellStyle name="Normal 5 5 2 2 3 2" xfId="902" xr:uid="{5DCC59B3-3D46-417F-8F71-EDADF40C89D4}"/>
    <cellStyle name="Normal 5 5 2 2 3 2 2" xfId="903" xr:uid="{C4D01052-6D36-4292-BFEE-E27CE57FF738}"/>
    <cellStyle name="Normal 5 5 2 2 3 2 3" xfId="904" xr:uid="{86242E32-1F0A-4959-B102-9DA5FE0D7530}"/>
    <cellStyle name="Normal 5 5 2 2 3 2 4" xfId="905" xr:uid="{D516A9F6-5DBA-46A1-8FCD-5A55C6E2E7C5}"/>
    <cellStyle name="Normal 5 5 2 2 3 3" xfId="906" xr:uid="{48AAE78F-F4A5-4BCD-9D31-C76A5B9B9CDE}"/>
    <cellStyle name="Normal 5 5 2 2 3 3 2" xfId="6555" xr:uid="{B2146D8D-CD62-4372-BD2C-F363FF3141BC}"/>
    <cellStyle name="Normal 5 5 2 2 3 4" xfId="907" xr:uid="{82A7F399-BBF7-42BA-BFCB-A409DCCDBC39}"/>
    <cellStyle name="Normal 5 5 2 2 3 5" xfId="908" xr:uid="{0C2D66B2-5116-47CA-8E23-00E142DA5F04}"/>
    <cellStyle name="Normal 5 5 2 2 4" xfId="909" xr:uid="{5C47B46A-0581-49F0-A3C6-1E22B6846617}"/>
    <cellStyle name="Normal 5 5 2 2 4 2" xfId="910" xr:uid="{EBCC4E2D-57AA-46B3-97F1-51375E612BC4}"/>
    <cellStyle name="Normal 5 5 2 2 4 3" xfId="911" xr:uid="{6E2B94C6-85DD-4F7B-8467-9C1F6B5C753D}"/>
    <cellStyle name="Normal 5 5 2 2 4 4" xfId="912" xr:uid="{BFCCE5A5-7ACB-4F51-9E96-C8119418F283}"/>
    <cellStyle name="Normal 5 5 2 2 5" xfId="913" xr:uid="{481EB937-D62D-484D-BFFF-A368128C6890}"/>
    <cellStyle name="Normal 5 5 2 2 5 2" xfId="914" xr:uid="{3124B8FB-C2B8-4771-A72A-7EC2C6EB48A4}"/>
    <cellStyle name="Normal 5 5 2 2 5 3" xfId="915" xr:uid="{7FD5B599-5769-49E4-91CE-78894ABD41F6}"/>
    <cellStyle name="Normal 5 5 2 2 5 4" xfId="916" xr:uid="{CCBB7986-B351-4506-8DDE-E6C77EB73970}"/>
    <cellStyle name="Normal 5 5 2 2 6" xfId="917" xr:uid="{D8F2F760-D187-4E29-8EC5-D4AFF4EBAD32}"/>
    <cellStyle name="Normal 5 5 2 2 7" xfId="918" xr:uid="{494392EB-EE53-4E00-A2A0-18EAE68F0CEA}"/>
    <cellStyle name="Normal 5 5 2 2 8" xfId="919" xr:uid="{AEAF4F86-CFBA-4C42-AAE7-82320A56E7E9}"/>
    <cellStyle name="Normal 5 5 2 3" xfId="920" xr:uid="{4E67FEFA-EB59-47C1-9012-F8EEB587D287}"/>
    <cellStyle name="Normal 5 5 2 3 2" xfId="921" xr:uid="{2D7BF572-49E6-4E7E-AA10-22B4905ED7CC}"/>
    <cellStyle name="Normal 5 5 2 3 2 2" xfId="922" xr:uid="{F9D29F93-64CF-4B85-BC96-F198DA8EE325}"/>
    <cellStyle name="Normal 5 5 2 3 2 2 2" xfId="3907" xr:uid="{596F04AF-8CF1-4CE4-91C5-BF4E809C6B86}"/>
    <cellStyle name="Normal 5 5 2 3 2 2 2 2" xfId="3908" xr:uid="{E08F5692-9784-42E7-9885-EB15FD6C84A7}"/>
    <cellStyle name="Normal 5 5 2 3 2 2 3" xfId="3909" xr:uid="{BA3FF94E-C499-4CC0-B8C6-39A581B3643B}"/>
    <cellStyle name="Normal 5 5 2 3 2 2 3 2" xfId="6556" xr:uid="{B4F05500-FE72-4D89-BBBA-97DC7291C073}"/>
    <cellStyle name="Normal 5 5 2 3 2 2 4" xfId="6557" xr:uid="{AF35567D-ED78-423A-BF2A-4B0CA209BC52}"/>
    <cellStyle name="Normal 5 5 2 3 2 3" xfId="923" xr:uid="{4C8DF1D5-85B9-408D-BADC-F325B11DBBCB}"/>
    <cellStyle name="Normal 5 5 2 3 2 3 2" xfId="3910" xr:uid="{9568D8CA-38C4-420B-8341-74B72F5F24C6}"/>
    <cellStyle name="Normal 5 5 2 3 2 4" xfId="924" xr:uid="{D206BFE5-6ABB-43AC-A389-667160E161F2}"/>
    <cellStyle name="Normal 5 5 2 3 2 4 2" xfId="6558" xr:uid="{231BA440-2FBB-43E3-860D-8116FBA27833}"/>
    <cellStyle name="Normal 5 5 2 3 2 5" xfId="6559" xr:uid="{AE93F79E-302B-4FC4-B387-F4F354616DB1}"/>
    <cellStyle name="Normal 5 5 2 3 3" xfId="925" xr:uid="{8AA76029-C827-446A-8F7B-3DB7A26F7BE5}"/>
    <cellStyle name="Normal 5 5 2 3 3 2" xfId="926" xr:uid="{B6881900-201E-4D80-B15C-927DA685BEDC}"/>
    <cellStyle name="Normal 5 5 2 3 3 2 2" xfId="3911" xr:uid="{4D637A04-0210-4C4E-B502-1CA2DE75125A}"/>
    <cellStyle name="Normal 5 5 2 3 3 3" xfId="927" xr:uid="{38D02F67-6F0F-49C7-B51B-31031FE2AB56}"/>
    <cellStyle name="Normal 5 5 2 3 3 3 2" xfId="6560" xr:uid="{F90411E3-DD0F-4A6E-BFA0-B3C6B181E94D}"/>
    <cellStyle name="Normal 5 5 2 3 3 4" xfId="928" xr:uid="{D3529823-DEC3-4912-BB24-4B9E7A17277E}"/>
    <cellStyle name="Normal 5 5 2 3 4" xfId="929" xr:uid="{98A71F69-1203-4868-B94D-8ACF1264A67F}"/>
    <cellStyle name="Normal 5 5 2 3 4 2" xfId="3912" xr:uid="{38966955-9A43-41D6-B936-CF75C449D4BA}"/>
    <cellStyle name="Normal 5 5 2 3 5" xfId="930" xr:uid="{45E35992-8CC7-4A56-B455-0C593DD982C1}"/>
    <cellStyle name="Normal 5 5 2 3 5 2" xfId="6561" xr:uid="{5BFA55BC-51F9-408D-97C2-87C37E77C681}"/>
    <cellStyle name="Normal 5 5 2 3 6" xfId="931" xr:uid="{A4D00C3E-123B-4E29-AA37-B7207D1E6166}"/>
    <cellStyle name="Normal 5 5 2 4" xfId="932" xr:uid="{01A1005F-23A6-49D4-A3CF-0E76C4AFDA39}"/>
    <cellStyle name="Normal 5 5 2 4 2" xfId="933" xr:uid="{491C6EBA-4225-4DB6-882D-460417EA0815}"/>
    <cellStyle name="Normal 5 5 2 4 2 2" xfId="934" xr:uid="{F466408E-9FB2-44B2-94AC-2A32C4BB0F59}"/>
    <cellStyle name="Normal 5 5 2 4 2 2 2" xfId="3913" xr:uid="{02036CDD-63AF-4776-AD2D-404708650910}"/>
    <cellStyle name="Normal 5 5 2 4 2 3" xfId="935" xr:uid="{3AC9A9C2-F28D-4340-A831-47DC9ECA26FC}"/>
    <cellStyle name="Normal 5 5 2 4 2 3 2" xfId="6562" xr:uid="{1C79D1CE-8107-4A58-89CF-789A9265228B}"/>
    <cellStyle name="Normal 5 5 2 4 2 4" xfId="936" xr:uid="{B6CA6053-4C2B-4DF3-A3BA-EDB9B58BE9D0}"/>
    <cellStyle name="Normal 5 5 2 4 3" xfId="937" xr:uid="{F9787040-B1F5-4887-B8CC-69756FF3C1FF}"/>
    <cellStyle name="Normal 5 5 2 4 3 2" xfId="3914" xr:uid="{DBD9A333-2C25-45F9-A1FE-A25D8A2076F5}"/>
    <cellStyle name="Normal 5 5 2 4 4" xfId="938" xr:uid="{BE52588A-D3BD-4BD5-B875-1985A39E21B3}"/>
    <cellStyle name="Normal 5 5 2 4 4 2" xfId="6563" xr:uid="{05BDED0A-1BB5-4791-A9F0-050A43476148}"/>
    <cellStyle name="Normal 5 5 2 4 5" xfId="939" xr:uid="{53648BA9-4896-428E-AFC2-807B8164BFE4}"/>
    <cellStyle name="Normal 5 5 2 5" xfId="940" xr:uid="{FE0B3DE1-1E7C-4CD1-BF29-2E6E9A46EE71}"/>
    <cellStyle name="Normal 5 5 2 5 2" xfId="941" xr:uid="{1427993B-8C8F-4DF8-869A-715D45B6E192}"/>
    <cellStyle name="Normal 5 5 2 5 2 2" xfId="3915" xr:uid="{16AF98B1-E5F3-4E4A-B594-25AB731817EF}"/>
    <cellStyle name="Normal 5 5 2 5 3" xfId="942" xr:uid="{8231FA8F-8B86-4647-935D-591405AEEFAA}"/>
    <cellStyle name="Normal 5 5 2 5 3 2" xfId="6564" xr:uid="{1E4CA365-37DE-4C44-9E71-528A2CF27F9D}"/>
    <cellStyle name="Normal 5 5 2 5 4" xfId="943" xr:uid="{F6E5D3AF-4F90-4C7B-9E1E-62F1C20631D1}"/>
    <cellStyle name="Normal 5 5 2 6" xfId="944" xr:uid="{BFA837A4-F9FC-4CC3-AC87-49E5DB362013}"/>
    <cellStyle name="Normal 5 5 2 6 2" xfId="945" xr:uid="{8E11E580-30F9-4B04-96D0-85F3E30E8012}"/>
    <cellStyle name="Normal 5 5 2 6 3" xfId="946" xr:uid="{705387BA-C189-4644-9134-045BF9A4A346}"/>
    <cellStyle name="Normal 5 5 2 6 4" xfId="947" xr:uid="{AA876026-BA48-4221-9C7F-E25E37574744}"/>
    <cellStyle name="Normal 5 5 2 7" xfId="948" xr:uid="{9D2EC6FB-5493-4504-935E-5C4481C9EBDA}"/>
    <cellStyle name="Normal 5 5 2 7 2" xfId="6565" xr:uid="{EFE46F43-F4D9-4746-9A16-70298FE4754F}"/>
    <cellStyle name="Normal 5 5 2 8" xfId="949" xr:uid="{590EA819-12B3-461F-9191-881504149AA5}"/>
    <cellStyle name="Normal 5 5 2 9" xfId="950" xr:uid="{586A4E5C-25C5-41CD-9840-095DFB964B23}"/>
    <cellStyle name="Normal 5 5 3" xfId="951" xr:uid="{FA53ACF8-C1F8-496C-868F-BC51E0EDE1E5}"/>
    <cellStyle name="Normal 5 5 3 2" xfId="952" xr:uid="{874B51F8-DD0A-4437-8559-8D1592EC18E7}"/>
    <cellStyle name="Normal 5 5 3 2 2" xfId="953" xr:uid="{1155BD19-0841-454D-81DE-40799B528CEF}"/>
    <cellStyle name="Normal 5 5 3 2 2 2" xfId="954" xr:uid="{5738501C-F398-46A8-9F61-ED5BA7341C36}"/>
    <cellStyle name="Normal 5 5 3 2 2 2 2" xfId="3916" xr:uid="{64B5E33E-91C7-43D7-BC36-9FC92FFDF3CF}"/>
    <cellStyle name="Normal 5 5 3 2 2 2 2 2" xfId="4721" xr:uid="{13903692-4669-4708-B45B-71D76EE79AC1}"/>
    <cellStyle name="Normal 5 5 3 2 2 2 3" xfId="4722" xr:uid="{F148C010-5919-417A-BE53-C850438625E0}"/>
    <cellStyle name="Normal 5 5 3 2 2 3" xfId="955" xr:uid="{FFD413BD-D8E8-4178-BE4A-023940770D5E}"/>
    <cellStyle name="Normal 5 5 3 2 2 3 2" xfId="4723" xr:uid="{1BAA3E34-69ED-4BCD-A301-671D00393424}"/>
    <cellStyle name="Normal 5 5 3 2 2 4" xfId="956" xr:uid="{25F7F2A8-C328-4657-9C6B-28791CA1B422}"/>
    <cellStyle name="Normal 5 5 3 2 3" xfId="957" xr:uid="{72AF6B0A-66E5-4823-8588-AD6906B470C2}"/>
    <cellStyle name="Normal 5 5 3 2 3 2" xfId="958" xr:uid="{86C39B10-B837-4F2F-A293-69FA88C609AD}"/>
    <cellStyle name="Normal 5 5 3 2 3 2 2" xfId="4724" xr:uid="{AE210DEB-4EBF-4BE7-A126-614BE2138E3D}"/>
    <cellStyle name="Normal 5 5 3 2 3 3" xfId="959" xr:uid="{37D4E46E-F914-4091-B78F-05BB28DC8FEA}"/>
    <cellStyle name="Normal 5 5 3 2 3 4" xfId="960" xr:uid="{623C9AF0-8707-46EB-A07A-B3BB70931767}"/>
    <cellStyle name="Normal 5 5 3 2 4" xfId="961" xr:uid="{24615476-AEB3-4435-8F6D-830E80383201}"/>
    <cellStyle name="Normal 5 5 3 2 4 2" xfId="4725" xr:uid="{45ED1C41-0DC5-460F-ACE0-90EFB0DD5691}"/>
    <cellStyle name="Normal 5 5 3 2 5" xfId="962" xr:uid="{AB4DCF89-CA03-4602-BC54-18EC6575570A}"/>
    <cellStyle name="Normal 5 5 3 2 6" xfId="963" xr:uid="{DD971946-FDFF-4C95-83A2-CB76837ABE62}"/>
    <cellStyle name="Normal 5 5 3 3" xfId="964" xr:uid="{367083EE-E5D5-40F2-BEDC-1C1151376748}"/>
    <cellStyle name="Normal 5 5 3 3 2" xfId="965" xr:uid="{685BE169-AAD9-49F9-A712-8B5F00580023}"/>
    <cellStyle name="Normal 5 5 3 3 2 2" xfId="966" xr:uid="{3E708574-53AF-45D9-9259-6BDE6EB83EC1}"/>
    <cellStyle name="Normal 5 5 3 3 2 2 2" xfId="4726" xr:uid="{6061EBE0-C356-4B61-AD72-A335D3DAEB19}"/>
    <cellStyle name="Normal 5 5 3 3 2 3" xfId="967" xr:uid="{FBBFB591-AB2A-4D2A-AEF4-5E69E0099453}"/>
    <cellStyle name="Normal 5 5 3 3 2 4" xfId="968" xr:uid="{87B747FF-FC48-45A6-A95A-045D173089E1}"/>
    <cellStyle name="Normal 5 5 3 3 3" xfId="969" xr:uid="{D9743515-C041-46C7-A7D6-144BB62BD3FB}"/>
    <cellStyle name="Normal 5 5 3 3 3 2" xfId="4727" xr:uid="{E4C9CE33-4676-4119-A0D3-D4920BB78090}"/>
    <cellStyle name="Normal 5 5 3 3 4" xfId="970" xr:uid="{2144B2F1-7E4A-4E37-B3FB-019FDCEDCD71}"/>
    <cellStyle name="Normal 5 5 3 3 5" xfId="971" xr:uid="{8CBFC18A-1C01-482F-AA5F-E1605202B9DC}"/>
    <cellStyle name="Normal 5 5 3 4" xfId="972" xr:uid="{9519EF08-2403-477D-83A3-D3F6014C14C6}"/>
    <cellStyle name="Normal 5 5 3 4 2" xfId="973" xr:uid="{8D4F069D-D8D7-4446-BB9C-A75035886325}"/>
    <cellStyle name="Normal 5 5 3 4 2 2" xfId="4728" xr:uid="{EB472654-1A8A-43BF-A197-06DE4BE64C3C}"/>
    <cellStyle name="Normal 5 5 3 4 3" xfId="974" xr:uid="{BD09EB92-0BB9-48D6-852C-9F7479FE4A3E}"/>
    <cellStyle name="Normal 5 5 3 4 4" xfId="975" xr:uid="{BE006101-53E9-48D2-B46D-296F17C53877}"/>
    <cellStyle name="Normal 5 5 3 5" xfId="976" xr:uid="{F29E21E3-4C03-4373-9956-650B910E4DA0}"/>
    <cellStyle name="Normal 5 5 3 5 2" xfId="977" xr:uid="{7C08A926-6E7D-4722-A9FB-F30D750661E9}"/>
    <cellStyle name="Normal 5 5 3 5 3" xfId="978" xr:uid="{F8F82702-B15D-4101-9BF0-CBD3CFF230C7}"/>
    <cellStyle name="Normal 5 5 3 5 4" xfId="979" xr:uid="{81CEAD0A-83E9-4F06-B33D-9B2D1735BA0F}"/>
    <cellStyle name="Normal 5 5 3 6" xfId="980" xr:uid="{1F8EB821-7629-46AB-B5DB-C97787A4B39E}"/>
    <cellStyle name="Normal 5 5 3 7" xfId="981" xr:uid="{2EDBAEA2-CC64-4A34-88B3-0F644556D77A}"/>
    <cellStyle name="Normal 5 5 3 8" xfId="982" xr:uid="{6515FB0C-E2FA-4E04-AD5C-70030BC49D13}"/>
    <cellStyle name="Normal 5 5 4" xfId="983" xr:uid="{AEF5294D-691A-4B9B-A35B-13CEC0B8EAFE}"/>
    <cellStyle name="Normal 5 5 4 2" xfId="984" xr:uid="{1BBC9C6A-27B9-450D-B8D1-F609E4A12DD2}"/>
    <cellStyle name="Normal 5 5 4 2 2" xfId="985" xr:uid="{FDF8BB17-6713-4112-B7AD-D05FD2475C37}"/>
    <cellStyle name="Normal 5 5 4 2 2 2" xfId="986" xr:uid="{603AA2CB-7DC7-40D4-961F-37194582A8CC}"/>
    <cellStyle name="Normal 5 5 4 2 2 2 2" xfId="3917" xr:uid="{292344A9-C89C-4925-BBD7-4FA632824A7A}"/>
    <cellStyle name="Normal 5 5 4 2 2 3" xfId="987" xr:uid="{D7432224-5F30-4500-8AF0-7A8641320729}"/>
    <cellStyle name="Normal 5 5 4 2 2 3 2" xfId="6566" xr:uid="{E26BD313-3901-4426-BCE4-5A51F90BB115}"/>
    <cellStyle name="Normal 5 5 4 2 2 4" xfId="988" xr:uid="{39B733DC-E1A1-4309-8D84-43C0331819B0}"/>
    <cellStyle name="Normal 5 5 4 2 3" xfId="989" xr:uid="{69BEEBA8-9AB9-45CA-AEAB-C0A4F6B01929}"/>
    <cellStyle name="Normal 5 5 4 2 3 2" xfId="3918" xr:uid="{794AAB26-1458-4D9E-9786-03076C53C592}"/>
    <cellStyle name="Normal 5 5 4 2 4" xfId="990" xr:uid="{FF118683-8EAE-4138-909B-905DA054C38C}"/>
    <cellStyle name="Normal 5 5 4 2 4 2" xfId="6567" xr:uid="{4FF2ABAF-BEE0-4E21-B81F-9016DABC4F46}"/>
    <cellStyle name="Normal 5 5 4 2 5" xfId="991" xr:uid="{83FB97CF-84C4-4C61-8699-859F8E73B66A}"/>
    <cellStyle name="Normal 5 5 4 3" xfId="992" xr:uid="{6E1CC8AD-F2B8-48EA-A809-B6BC564708CA}"/>
    <cellStyle name="Normal 5 5 4 3 2" xfId="993" xr:uid="{FBADD3BD-AC5C-4CE0-A052-D907B49E473A}"/>
    <cellStyle name="Normal 5 5 4 3 2 2" xfId="3919" xr:uid="{BF585E32-9408-4663-8009-F0B711C77AB7}"/>
    <cellStyle name="Normal 5 5 4 3 3" xfId="994" xr:uid="{0AA8A249-E425-4A9A-AF87-90F6C964460E}"/>
    <cellStyle name="Normal 5 5 4 3 3 2" xfId="6568" xr:uid="{00D8834D-471B-485C-A08E-CAE1FBF51916}"/>
    <cellStyle name="Normal 5 5 4 3 4" xfId="995" xr:uid="{94A05B4C-F9D5-411C-B783-DD8A75EA1537}"/>
    <cellStyle name="Normal 5 5 4 4" xfId="996" xr:uid="{EDB64A4D-4C24-4576-8300-9F145F72DFD3}"/>
    <cellStyle name="Normal 5 5 4 4 2" xfId="997" xr:uid="{AA008CC5-4A5F-4C9F-9E2F-3C31409E3B87}"/>
    <cellStyle name="Normal 5 5 4 4 3" xfId="998" xr:uid="{EC75965C-CD81-4DA8-8670-1D5C51DBA720}"/>
    <cellStyle name="Normal 5 5 4 4 4" xfId="999" xr:uid="{96652887-700B-4F26-A51B-F3ED023D0F96}"/>
    <cellStyle name="Normal 5 5 4 5" xfId="1000" xr:uid="{4D891DB2-CDE6-4005-9119-C02147397E41}"/>
    <cellStyle name="Normal 5 5 4 5 2" xfId="6569" xr:uid="{53BB0CE3-6F1E-4D38-9E6A-159D6E0C72DF}"/>
    <cellStyle name="Normal 5 5 4 6" xfId="1001" xr:uid="{8AAEC3FA-D347-43A6-BDCA-D249902BDC7E}"/>
    <cellStyle name="Normal 5 5 4 7" xfId="1002" xr:uid="{660328F2-DBA8-4E96-B64C-FE7E641600B3}"/>
    <cellStyle name="Normal 5 5 5" xfId="1003" xr:uid="{91FDA0ED-08A4-47CB-A1BA-ACED909D5E4C}"/>
    <cellStyle name="Normal 5 5 5 2" xfId="1004" xr:uid="{6A3FAC97-3202-4EF9-AFD3-E663DF5CCC69}"/>
    <cellStyle name="Normal 5 5 5 2 2" xfId="1005" xr:uid="{530BE3FA-12F7-4E71-A6B6-A192D08B6319}"/>
    <cellStyle name="Normal 5 5 5 2 2 2" xfId="3920" xr:uid="{E7A6F236-65CA-4B69-8C31-8C2A72DBBA57}"/>
    <cellStyle name="Normal 5 5 5 2 3" xfId="1006" xr:uid="{9692B282-3C13-431A-BD48-B310CCB0D764}"/>
    <cellStyle name="Normal 5 5 5 2 3 2" xfId="6570" xr:uid="{CAD31056-954C-4892-8B6A-7E125B8E2F6C}"/>
    <cellStyle name="Normal 5 5 5 2 4" xfId="1007" xr:uid="{283A95C2-19A1-4FB1-9802-272C994E9DBC}"/>
    <cellStyle name="Normal 5 5 5 3" xfId="1008" xr:uid="{B8B69D03-CF24-4E25-8C70-AFE41D73CB40}"/>
    <cellStyle name="Normal 5 5 5 3 2" xfId="1009" xr:uid="{936566FE-66CE-4F65-8A79-FF8118C50290}"/>
    <cellStyle name="Normal 5 5 5 3 3" xfId="1010" xr:uid="{B65FB3C4-9EC6-468F-BC0B-B5DD56091518}"/>
    <cellStyle name="Normal 5 5 5 3 4" xfId="1011" xr:uid="{BBA02E89-F787-4DB5-BCAB-F3342F75EE47}"/>
    <cellStyle name="Normal 5 5 5 4" xfId="1012" xr:uid="{4DFC3990-A4F7-41AC-82CA-687B3B052BB8}"/>
    <cellStyle name="Normal 5 5 5 4 2" xfId="6571" xr:uid="{7C6759B9-CBB2-410A-A93D-09EAF46B2B33}"/>
    <cellStyle name="Normal 5 5 5 5" xfId="1013" xr:uid="{D864DC59-658D-4BF3-8789-ABE4487446A2}"/>
    <cellStyle name="Normal 5 5 5 6" xfId="1014" xr:uid="{1E0820C8-D482-4DC7-8EF1-D457F3FCE5DA}"/>
    <cellStyle name="Normal 5 5 6" xfId="1015" xr:uid="{4C0670F2-2B01-48D9-A058-EE44312C95A1}"/>
    <cellStyle name="Normal 5 5 6 2" xfId="1016" xr:uid="{E4B8F06C-5617-4EC2-BA84-E65AAE4F9E99}"/>
    <cellStyle name="Normal 5 5 6 2 2" xfId="1017" xr:uid="{5FC03B12-ACBC-48C1-AB54-73BDFC978A24}"/>
    <cellStyle name="Normal 5 5 6 2 3" xfId="1018" xr:uid="{4DCD5FA4-AF6E-49A0-9423-343CBF0C159A}"/>
    <cellStyle name="Normal 5 5 6 2 4" xfId="1019" xr:uid="{99EBE28C-23CF-4E7E-8DE8-7A3B3FFD9EFE}"/>
    <cellStyle name="Normal 5 5 6 3" xfId="1020" xr:uid="{EFAA4987-CB06-420A-9E6E-1211BE1D8316}"/>
    <cellStyle name="Normal 5 5 6 3 2" xfId="6572" xr:uid="{1B61F84C-89EF-4B3D-8719-96A9070D4E8D}"/>
    <cellStyle name="Normal 5 5 6 4" xfId="1021" xr:uid="{C10A175C-BDD6-4D94-8514-9EA119749713}"/>
    <cellStyle name="Normal 5 5 6 5" xfId="1022" xr:uid="{CA492E5D-68B9-48C3-88C4-CDC7B2C9AE9D}"/>
    <cellStyle name="Normal 5 5 7" xfId="1023" xr:uid="{09CC006D-A620-4F44-9AF0-C10E375E30AA}"/>
    <cellStyle name="Normal 5 5 7 2" xfId="1024" xr:uid="{561549F9-ACF8-4757-AC7F-3A0AF99FA0D6}"/>
    <cellStyle name="Normal 5 5 7 3" xfId="1025" xr:uid="{4ACF4D9C-C1F8-4055-B8A6-3C44C450B392}"/>
    <cellStyle name="Normal 5 5 7 4" xfId="1026" xr:uid="{567FC05B-90C4-4A39-B073-3DD89EAB7DC4}"/>
    <cellStyle name="Normal 5 5 8" xfId="1027" xr:uid="{FCD68CCF-E3E0-452A-8D5D-EFCC98EA183A}"/>
    <cellStyle name="Normal 5 5 8 2" xfId="1028" xr:uid="{0F1F3971-AC1D-4EBE-81A4-2CE919195138}"/>
    <cellStyle name="Normal 5 5 8 3" xfId="1029" xr:uid="{2AD0C384-0202-4F60-AC1F-FD7906877A15}"/>
    <cellStyle name="Normal 5 5 8 4" xfId="1030" xr:uid="{0C8AAF63-7F79-427F-AEC7-CECE848101BF}"/>
    <cellStyle name="Normal 5 5 9" xfId="1031" xr:uid="{2F5AA37B-B00E-4F63-957D-874594537FC4}"/>
    <cellStyle name="Normal 5 6" xfId="1032" xr:uid="{1414269E-CB32-4214-9007-7C16C6DEB866}"/>
    <cellStyle name="Normal 5 6 10" xfId="1033" xr:uid="{3E53093C-DABC-487F-A94F-70533B6A8DAB}"/>
    <cellStyle name="Normal 5 6 11" xfId="1034" xr:uid="{7F30E4BF-2EEF-4F36-B96E-D27BEAD22F27}"/>
    <cellStyle name="Normal 5 6 2" xfId="1035" xr:uid="{EA976DF6-9E9A-4C6E-84D6-9C5A2C90B7A9}"/>
    <cellStyle name="Normal 5 6 2 2" xfId="1036" xr:uid="{124959D8-CE01-4D1D-9696-E80CA2227061}"/>
    <cellStyle name="Normal 5 6 2 2 2" xfId="1037" xr:uid="{BF24F1C6-A1CB-4ACB-B05A-AE4380389282}"/>
    <cellStyle name="Normal 5 6 2 2 2 2" xfId="1038" xr:uid="{82B98620-38B9-48E4-BB83-1C24DB64D47E}"/>
    <cellStyle name="Normal 5 6 2 2 2 2 2" xfId="1039" xr:uid="{994B674E-6990-4146-93AC-F75B0FAE442C}"/>
    <cellStyle name="Normal 5 6 2 2 2 2 3" xfId="1040" xr:uid="{78B83F77-BF22-4E95-A046-CE76819D54C0}"/>
    <cellStyle name="Normal 5 6 2 2 2 2 4" xfId="1041" xr:uid="{3E110764-9E58-4FF7-AA3A-113363E82E5A}"/>
    <cellStyle name="Normal 5 6 2 2 2 3" xfId="1042" xr:uid="{AF0D145B-C722-4911-B331-B9BB956EEB05}"/>
    <cellStyle name="Normal 5 6 2 2 2 3 2" xfId="1043" xr:uid="{48DF0377-BD4A-4134-A20C-AE605AE863A7}"/>
    <cellStyle name="Normal 5 6 2 2 2 3 3" xfId="1044" xr:uid="{1A1A1729-1496-4BFE-AA5F-3B21AD212DF3}"/>
    <cellStyle name="Normal 5 6 2 2 2 3 4" xfId="1045" xr:uid="{1E027653-4F57-40FD-98D8-13AFBD3C7C97}"/>
    <cellStyle name="Normal 5 6 2 2 2 4" xfId="1046" xr:uid="{912B57D3-99A0-45CF-A0E1-C9CC1029397D}"/>
    <cellStyle name="Normal 5 6 2 2 2 5" xfId="1047" xr:uid="{97A9E23B-79AF-476B-AF49-D14D848591D9}"/>
    <cellStyle name="Normal 5 6 2 2 2 6" xfId="1048" xr:uid="{EA43C97B-35BA-4856-98E9-465266445E0C}"/>
    <cellStyle name="Normal 5 6 2 2 3" xfId="1049" xr:uid="{92026019-903A-4630-B3D2-119BD133EC68}"/>
    <cellStyle name="Normal 5 6 2 2 3 2" xfId="1050" xr:uid="{2E5D87A4-081C-4C15-963D-BE89E6DB8679}"/>
    <cellStyle name="Normal 5 6 2 2 3 2 2" xfId="1051" xr:uid="{C759BB79-53C1-45F8-AD3C-FC48F684449B}"/>
    <cellStyle name="Normal 5 6 2 2 3 2 3" xfId="1052" xr:uid="{A6763EE3-242E-4C2A-9C0F-BFD5023F7031}"/>
    <cellStyle name="Normal 5 6 2 2 3 2 4" xfId="1053" xr:uid="{8CB7C27A-D6AD-46FD-9495-86083B326BBE}"/>
    <cellStyle name="Normal 5 6 2 2 3 3" xfId="1054" xr:uid="{B21E29FC-B490-4AA0-9816-9FE1B44ADC77}"/>
    <cellStyle name="Normal 5 6 2 2 3 4" xfId="1055" xr:uid="{F1F62F92-C9B9-4E5D-8651-A1F73A2184B9}"/>
    <cellStyle name="Normal 5 6 2 2 3 5" xfId="1056" xr:uid="{12C9FB96-2AA7-4ACD-9F06-E7F007FBF581}"/>
    <cellStyle name="Normal 5 6 2 2 4" xfId="1057" xr:uid="{E61CC3D2-8013-4BCB-9442-CDB0B7580F43}"/>
    <cellStyle name="Normal 5 6 2 2 4 2" xfId="1058" xr:uid="{8356F171-42D9-40BB-AC27-9377BB2593E0}"/>
    <cellStyle name="Normal 5 6 2 2 4 3" xfId="1059" xr:uid="{DD181C6A-058C-408A-BDAF-0EE930CD1F19}"/>
    <cellStyle name="Normal 5 6 2 2 4 4" xfId="1060" xr:uid="{A03CCDA9-58A1-4950-BD9D-98CA50FC41CA}"/>
    <cellStyle name="Normal 5 6 2 2 5" xfId="1061" xr:uid="{F455E332-53D8-4E28-80BE-D307B24FA865}"/>
    <cellStyle name="Normal 5 6 2 2 5 2" xfId="1062" xr:uid="{3D420D1B-D37C-4DC2-90D2-DF78299691AD}"/>
    <cellStyle name="Normal 5 6 2 2 5 3" xfId="1063" xr:uid="{74EA2597-038B-4C48-9798-657043D43A99}"/>
    <cellStyle name="Normal 5 6 2 2 5 4" xfId="1064" xr:uid="{3028BBF1-D6F1-4405-BC4E-B333EA72215A}"/>
    <cellStyle name="Normal 5 6 2 2 6" xfId="1065" xr:uid="{E5BAA844-CF33-43C2-98D4-51F45337B581}"/>
    <cellStyle name="Normal 5 6 2 2 7" xfId="1066" xr:uid="{8EF572F7-609C-4335-AE0C-B4A5628FB669}"/>
    <cellStyle name="Normal 5 6 2 2 8" xfId="1067" xr:uid="{74DDEA05-3072-4F3A-BFC4-B9E4A9ECFD14}"/>
    <cellStyle name="Normal 5 6 2 3" xfId="1068" xr:uid="{BEE08104-483D-408A-901B-8C246C262CFE}"/>
    <cellStyle name="Normal 5 6 2 3 2" xfId="1069" xr:uid="{18DF5902-582A-4433-86AB-0ED9A7D30C9D}"/>
    <cellStyle name="Normal 5 6 2 3 2 2" xfId="1070" xr:uid="{80BAEC28-7167-40D6-B37E-DB79F24482FE}"/>
    <cellStyle name="Normal 5 6 2 3 2 3" xfId="1071" xr:uid="{DFB5E272-D3C8-4582-BB15-C200057C53D8}"/>
    <cellStyle name="Normal 5 6 2 3 2 4" xfId="1072" xr:uid="{FBCA2EC4-01B8-435C-B394-7DB6F8342909}"/>
    <cellStyle name="Normal 5 6 2 3 3" xfId="1073" xr:uid="{87BD85E7-0E22-43C3-871A-9DEF264E78C5}"/>
    <cellStyle name="Normal 5 6 2 3 3 2" xfId="1074" xr:uid="{4420D223-72BB-4733-95A7-6B52E7545CE6}"/>
    <cellStyle name="Normal 5 6 2 3 3 3" xfId="1075" xr:uid="{0932EC0B-5A3D-45C1-B27D-7CE0436E4F08}"/>
    <cellStyle name="Normal 5 6 2 3 3 4" xfId="1076" xr:uid="{619132E3-252A-4FC5-8D39-055D96C4168F}"/>
    <cellStyle name="Normal 5 6 2 3 4" xfId="1077" xr:uid="{19016D70-26BA-41D2-B633-5E8F1A76D04E}"/>
    <cellStyle name="Normal 5 6 2 3 5" xfId="1078" xr:uid="{5433ACC0-476D-4FDC-8295-08696C2D19D1}"/>
    <cellStyle name="Normal 5 6 2 3 6" xfId="1079" xr:uid="{4BA57B6C-2BD1-47D6-9DAC-54C627D6388A}"/>
    <cellStyle name="Normal 5 6 2 4" xfId="1080" xr:uid="{E1E5F020-9D93-4753-953F-11EBEB202C48}"/>
    <cellStyle name="Normal 5 6 2 4 2" xfId="1081" xr:uid="{FD4E3C00-7D81-4DFF-843D-099782882873}"/>
    <cellStyle name="Normal 5 6 2 4 2 2" xfId="1082" xr:uid="{1788E3D3-1A87-4765-9972-8805FA93A6D0}"/>
    <cellStyle name="Normal 5 6 2 4 2 3" xfId="1083" xr:uid="{7C54E09D-F83A-4D8A-ACE6-FE01FCE6BF14}"/>
    <cellStyle name="Normal 5 6 2 4 2 4" xfId="1084" xr:uid="{4F587E45-E4AC-4063-8ED6-2D08DE0B988E}"/>
    <cellStyle name="Normal 5 6 2 4 3" xfId="1085" xr:uid="{1A6A06F3-5C96-4315-A3EE-EACE9E6ED1FF}"/>
    <cellStyle name="Normal 5 6 2 4 4" xfId="1086" xr:uid="{BA37860C-B8FA-4EAB-A1D0-4E27CA12FD32}"/>
    <cellStyle name="Normal 5 6 2 4 5" xfId="1087" xr:uid="{A07ED02E-3F7D-49BF-9534-8C87F2F43F6A}"/>
    <cellStyle name="Normal 5 6 2 5" xfId="1088" xr:uid="{C0CF5997-2627-4C50-BE8C-071A0D6F43AC}"/>
    <cellStyle name="Normal 5 6 2 5 2" xfId="1089" xr:uid="{F51B71CA-F80C-430E-8186-71753C0B0781}"/>
    <cellStyle name="Normal 5 6 2 5 3" xfId="1090" xr:uid="{97BCF36E-43C2-4ACC-BFAB-EC1DF7D56887}"/>
    <cellStyle name="Normal 5 6 2 5 4" xfId="1091" xr:uid="{145E4546-57E8-4E7F-B941-6B446C192D57}"/>
    <cellStyle name="Normal 5 6 2 6" xfId="1092" xr:uid="{13C49073-2038-4087-ABA9-CFD24A5C3DCB}"/>
    <cellStyle name="Normal 5 6 2 6 2" xfId="1093" xr:uid="{4DAE525E-52B0-4584-B6EB-FB395FA69058}"/>
    <cellStyle name="Normal 5 6 2 6 3" xfId="1094" xr:uid="{1EDA4140-1104-4A94-B3A0-72D05776D9B9}"/>
    <cellStyle name="Normal 5 6 2 6 4" xfId="1095" xr:uid="{AE0CB57E-13FF-4F89-B041-BAD23D6A007B}"/>
    <cellStyle name="Normal 5 6 2 7" xfId="1096" xr:uid="{43233966-7D6E-4EB1-B49B-32EA592D90E7}"/>
    <cellStyle name="Normal 5 6 2 8" xfId="1097" xr:uid="{F4B7A072-4053-489C-B61D-58FB55F4C7F6}"/>
    <cellStyle name="Normal 5 6 2 9" xfId="1098" xr:uid="{D6EC9229-079C-40EB-9978-FCA3FF9A12B3}"/>
    <cellStyle name="Normal 5 6 3" xfId="1099" xr:uid="{4BC54977-99EC-4D5E-8390-1250748D0481}"/>
    <cellStyle name="Normal 5 6 3 2" xfId="1100" xr:uid="{52A4F9E2-CD48-4861-819C-E728FB2E204E}"/>
    <cellStyle name="Normal 5 6 3 2 2" xfId="1101" xr:uid="{D44FB862-00D0-457D-8E4F-B6A92EE5E747}"/>
    <cellStyle name="Normal 5 6 3 2 2 2" xfId="1102" xr:uid="{E5CE40D3-9B0E-47C8-827F-FFA84C05A6D5}"/>
    <cellStyle name="Normal 5 6 3 2 2 2 2" xfId="3921" xr:uid="{2C6596DD-E317-46F5-88DE-F49DAC065602}"/>
    <cellStyle name="Normal 5 6 3 2 2 3" xfId="1103" xr:uid="{3D8ACCAE-1A9B-4618-BC28-6924EFD70F21}"/>
    <cellStyle name="Normal 5 6 3 2 2 3 2" xfId="6573" xr:uid="{C920FEC6-F65C-4016-913D-9CDE2E046B7B}"/>
    <cellStyle name="Normal 5 6 3 2 2 4" xfId="1104" xr:uid="{95136708-E05E-45A3-B00B-F1A4619E4A28}"/>
    <cellStyle name="Normal 5 6 3 2 3" xfId="1105" xr:uid="{BAB5BCDB-4159-427A-AFD2-1E716CA619AC}"/>
    <cellStyle name="Normal 5 6 3 2 3 2" xfId="1106" xr:uid="{8C2F17D2-2046-4A73-B12A-80C8FA74CEC1}"/>
    <cellStyle name="Normal 5 6 3 2 3 3" xfId="1107" xr:uid="{99C6810F-CF09-4FDF-9A40-CF34F12A8D89}"/>
    <cellStyle name="Normal 5 6 3 2 3 4" xfId="1108" xr:uid="{4E8C4C35-21E3-48E8-B03F-34E8FF5FB34D}"/>
    <cellStyle name="Normal 5 6 3 2 4" xfId="1109" xr:uid="{214AD0DC-B064-4670-A3F7-FF1193D2D754}"/>
    <cellStyle name="Normal 5 6 3 2 4 2" xfId="6574" xr:uid="{49FDE5EA-EB75-456A-BC27-09EAA3E23126}"/>
    <cellStyle name="Normal 5 6 3 2 5" xfId="1110" xr:uid="{AC740F29-7835-46F5-8796-D928F9998499}"/>
    <cellStyle name="Normal 5 6 3 2 6" xfId="1111" xr:uid="{465662C4-01C0-498A-8806-22A6852957E7}"/>
    <cellStyle name="Normal 5 6 3 3" xfId="1112" xr:uid="{D436C95C-5B0B-4CAC-B585-97B78F5C85AE}"/>
    <cellStyle name="Normal 5 6 3 3 2" xfId="1113" xr:uid="{9A30DB3B-C97A-40DF-86DB-13B64B3F166F}"/>
    <cellStyle name="Normal 5 6 3 3 2 2" xfId="1114" xr:uid="{C9A0E248-0B3B-4FC1-A889-956B786A5943}"/>
    <cellStyle name="Normal 5 6 3 3 2 3" xfId="1115" xr:uid="{73FAC6F8-2FFC-47F6-827C-71B0D03B5E8A}"/>
    <cellStyle name="Normal 5 6 3 3 2 4" xfId="1116" xr:uid="{80FC7A6D-CC36-40D8-81A5-B129CA549701}"/>
    <cellStyle name="Normal 5 6 3 3 3" xfId="1117" xr:uid="{4512EE97-43E4-4434-97E3-7400B1F42A6C}"/>
    <cellStyle name="Normal 5 6 3 3 3 2" xfId="6575" xr:uid="{2864FF7C-5424-4BF5-AE07-06B352E247BF}"/>
    <cellStyle name="Normal 5 6 3 3 4" xfId="1118" xr:uid="{087329EC-362D-4F5A-BC1D-C3AFB8D4C142}"/>
    <cellStyle name="Normal 5 6 3 3 5" xfId="1119" xr:uid="{DAEB3317-F597-425E-90A6-A7A8C9CE8501}"/>
    <cellStyle name="Normal 5 6 3 4" xfId="1120" xr:uid="{1D5BA981-3467-4B1E-92AE-67278ECCF4DB}"/>
    <cellStyle name="Normal 5 6 3 4 2" xfId="1121" xr:uid="{B1231D12-9AC4-4162-8255-B3B78EEE4BB8}"/>
    <cellStyle name="Normal 5 6 3 4 3" xfId="1122" xr:uid="{0EE858AE-9604-46CC-BA67-3E63066690D8}"/>
    <cellStyle name="Normal 5 6 3 4 4" xfId="1123" xr:uid="{097C8B23-B307-46AC-8E9B-8552EC49EB33}"/>
    <cellStyle name="Normal 5 6 3 5" xfId="1124" xr:uid="{E025C61B-1F0C-4E03-AC35-A0F07394C6B7}"/>
    <cellStyle name="Normal 5 6 3 5 2" xfId="1125" xr:uid="{FE13F21E-BD4A-41A4-97B0-C8717CF6D7AD}"/>
    <cellStyle name="Normal 5 6 3 5 3" xfId="1126" xr:uid="{E58F8633-3B3B-47A8-91C6-811E532D8ED0}"/>
    <cellStyle name="Normal 5 6 3 5 4" xfId="1127" xr:uid="{E4C1F6E7-BCF8-494A-9488-4C646C3D834C}"/>
    <cellStyle name="Normal 5 6 3 6" xfId="1128" xr:uid="{501CAD07-0BEA-4553-BB43-7897F7B174CB}"/>
    <cellStyle name="Normal 5 6 3 7" xfId="1129" xr:uid="{C4527D3F-30E4-4ED7-BCF2-D871EA8348E3}"/>
    <cellStyle name="Normal 5 6 3 8" xfId="1130" xr:uid="{47B4117C-7845-4913-85AE-4433D3E73AB0}"/>
    <cellStyle name="Normal 5 6 4" xfId="1131" xr:uid="{6E6EA508-D303-437C-AEB7-651A9DFDEF97}"/>
    <cellStyle name="Normal 5 6 4 2" xfId="1132" xr:uid="{EC9FA949-DEDB-4F66-94F8-765F0EB867FF}"/>
    <cellStyle name="Normal 5 6 4 2 2" xfId="1133" xr:uid="{1FBBA841-32E3-4BA9-A00C-5687610CEF4C}"/>
    <cellStyle name="Normal 5 6 4 2 2 2" xfId="1134" xr:uid="{169CA306-5750-4CF4-8792-7AF05F5C6EB6}"/>
    <cellStyle name="Normal 5 6 4 2 2 3" xfId="1135" xr:uid="{4DE8E34C-D714-4F41-8C15-5C40949476E7}"/>
    <cellStyle name="Normal 5 6 4 2 2 4" xfId="1136" xr:uid="{7A92A7A9-5D51-46CC-8851-6110065FD51A}"/>
    <cellStyle name="Normal 5 6 4 2 3" xfId="1137" xr:uid="{EC5C9BC2-6A7D-42C5-9C0A-E790A53AC9AE}"/>
    <cellStyle name="Normal 5 6 4 2 3 2" xfId="6576" xr:uid="{0DA9219C-82CE-44CA-816D-01CE94EAE221}"/>
    <cellStyle name="Normal 5 6 4 2 4" xfId="1138" xr:uid="{FF588487-3D2D-4DE9-B6B8-7E840532EFCD}"/>
    <cellStyle name="Normal 5 6 4 2 5" xfId="1139" xr:uid="{37095B53-0591-486C-9B67-5540D735951B}"/>
    <cellStyle name="Normal 5 6 4 3" xfId="1140" xr:uid="{9ADBA1AF-C8A5-4BB2-81BB-E0882F6D98D5}"/>
    <cellStyle name="Normal 5 6 4 3 2" xfId="1141" xr:uid="{98B64182-9695-4686-AED8-4B78CAAB9F03}"/>
    <cellStyle name="Normal 5 6 4 3 3" xfId="1142" xr:uid="{C2ADD797-539B-4D9D-94A0-50D57F3D43A4}"/>
    <cellStyle name="Normal 5 6 4 3 4" xfId="1143" xr:uid="{C1EFC3C7-8FED-44B0-9CEA-F72C00DD882A}"/>
    <cellStyle name="Normal 5 6 4 4" xfId="1144" xr:uid="{FBC9A297-C032-41C4-8694-C8C42FDE7025}"/>
    <cellStyle name="Normal 5 6 4 4 2" xfId="1145" xr:uid="{6778AAE0-CA5F-41B2-9ECD-272823879BAB}"/>
    <cellStyle name="Normal 5 6 4 4 3" xfId="1146" xr:uid="{393B84EF-175E-443E-8D8C-E328A0CF7A16}"/>
    <cellStyle name="Normal 5 6 4 4 4" xfId="1147" xr:uid="{27D22D5F-8C5D-4924-94C7-809461ACEBD1}"/>
    <cellStyle name="Normal 5 6 4 5" xfId="1148" xr:uid="{8FB602D5-0FF6-4C8E-B159-E84F09F44BD2}"/>
    <cellStyle name="Normal 5 6 4 6" xfId="1149" xr:uid="{95C6F7A4-9DE8-4461-B375-5C202F80570D}"/>
    <cellStyle name="Normal 5 6 4 7" xfId="1150" xr:uid="{43F375DF-E96F-4473-BC3F-C1A9C6115545}"/>
    <cellStyle name="Normal 5 6 5" xfId="1151" xr:uid="{A0E0F901-5C82-4316-B571-20C7CECBD12D}"/>
    <cellStyle name="Normal 5 6 5 2" xfId="1152" xr:uid="{442F5F53-3D6A-44BD-AE97-9F894CD6CA3C}"/>
    <cellStyle name="Normal 5 6 5 2 2" xfId="1153" xr:uid="{E8E02A7D-CC94-4906-BCF2-BAF7E3B2D8C2}"/>
    <cellStyle name="Normal 5 6 5 2 3" xfId="1154" xr:uid="{842FBAFC-330B-485C-B106-60320699C28B}"/>
    <cellStyle name="Normal 5 6 5 2 4" xfId="1155" xr:uid="{1F596083-C525-4956-8F72-0AE4F56276CA}"/>
    <cellStyle name="Normal 5 6 5 3" xfId="1156" xr:uid="{9B9A71F5-4904-490E-8F2F-2EC06B1AA7DD}"/>
    <cellStyle name="Normal 5 6 5 3 2" xfId="1157" xr:uid="{CA1434B8-B49B-4AE1-ACF0-2E996F856174}"/>
    <cellStyle name="Normal 5 6 5 3 3" xfId="1158" xr:uid="{EAE71441-C9CB-4024-9D9E-4E004E5DFA57}"/>
    <cellStyle name="Normal 5 6 5 3 4" xfId="1159" xr:uid="{4C9DDEC5-469C-43C4-A5E8-F51D34005C8F}"/>
    <cellStyle name="Normal 5 6 5 4" xfId="1160" xr:uid="{940450CA-9F8F-48F1-B989-31521CA1C7C2}"/>
    <cellStyle name="Normal 5 6 5 5" xfId="1161" xr:uid="{22E0340F-4F7B-43A2-A901-0DE1CC40BFDB}"/>
    <cellStyle name="Normal 5 6 5 6" xfId="1162" xr:uid="{E0B33658-55CC-42D2-8B07-F9804CB4BEF1}"/>
    <cellStyle name="Normal 5 6 6" xfId="1163" xr:uid="{AB6D41A3-12CB-4E67-8184-3F44E207CEB4}"/>
    <cellStyle name="Normal 5 6 6 2" xfId="1164" xr:uid="{CE77C353-206A-4A24-901F-241091929952}"/>
    <cellStyle name="Normal 5 6 6 2 2" xfId="1165" xr:uid="{A5793395-91D6-4EF4-A275-C95C9362B29C}"/>
    <cellStyle name="Normal 5 6 6 2 3" xfId="1166" xr:uid="{926620F0-E50B-4C05-907B-0F9576A6D248}"/>
    <cellStyle name="Normal 5 6 6 2 4" xfId="1167" xr:uid="{628B1DAA-5742-496B-AE4E-81CEAD6AA90D}"/>
    <cellStyle name="Normal 5 6 6 3" xfId="1168" xr:uid="{E770FC69-4EA5-4662-ADDD-555A1FBEE0B8}"/>
    <cellStyle name="Normal 5 6 6 4" xfId="1169" xr:uid="{764F5F6A-FEBC-4A5F-89DA-BD75F4B82B8E}"/>
    <cellStyle name="Normal 5 6 6 5" xfId="1170" xr:uid="{0B9E9511-09FB-47F0-9858-4C60C231B98F}"/>
    <cellStyle name="Normal 5 6 7" xfId="1171" xr:uid="{B82F77A3-6551-4E9C-90B8-AC7D7124A003}"/>
    <cellStyle name="Normal 5 6 7 2" xfId="1172" xr:uid="{CFC723FF-C793-4A9C-87DA-0DE30E710A7E}"/>
    <cellStyle name="Normal 5 6 7 3" xfId="1173" xr:uid="{A51C10FB-75B7-4763-8C2A-09926F27BC50}"/>
    <cellStyle name="Normal 5 6 7 4" xfId="1174" xr:uid="{C325B38C-7B18-4932-900A-46BF35CF9776}"/>
    <cellStyle name="Normal 5 6 8" xfId="1175" xr:uid="{DB548C05-7DFC-4A89-9E9F-1A8D61642E24}"/>
    <cellStyle name="Normal 5 6 8 2" xfId="1176" xr:uid="{99537399-2C5A-44FC-880C-701765942C95}"/>
    <cellStyle name="Normal 5 6 8 3" xfId="1177" xr:uid="{A47E1D29-5D7F-494A-899A-1DA2D807217C}"/>
    <cellStyle name="Normal 5 6 8 4" xfId="1178" xr:uid="{880D05A5-637D-4E52-BF36-7E088087E212}"/>
    <cellStyle name="Normal 5 6 9" xfId="1179" xr:uid="{1A4038E7-F44B-40F6-BE15-DDFE61762C76}"/>
    <cellStyle name="Normal 5 7" xfId="1180" xr:uid="{C9FF395B-6B8D-4AD8-B78F-D4789227EC98}"/>
    <cellStyle name="Normal 5 7 2" xfId="1181" xr:uid="{461C74CC-ABFD-4006-A7F6-F43D64FB2C1E}"/>
    <cellStyle name="Normal 5 7 2 2" xfId="1182" xr:uid="{7BE5BAF4-D0BC-45C2-B263-D48EB83E72F0}"/>
    <cellStyle name="Normal 5 7 2 2 2" xfId="1183" xr:uid="{1D3ABF07-2A57-4E99-9D72-631C082BC585}"/>
    <cellStyle name="Normal 5 7 2 2 2 2" xfId="1184" xr:uid="{FCF0D1FF-5FC8-4BA3-B1D8-8A2D7C44C123}"/>
    <cellStyle name="Normal 5 7 2 2 2 3" xfId="1185" xr:uid="{5F9830D9-8AEB-40FD-9A32-E9225C2A7DF5}"/>
    <cellStyle name="Normal 5 7 2 2 2 4" xfId="1186" xr:uid="{B59E0FB9-794E-4EF4-BE8A-B96EDAD1790A}"/>
    <cellStyle name="Normal 5 7 2 2 3" xfId="1187" xr:uid="{E02C977D-DC46-4A55-92FB-8E82A50F7523}"/>
    <cellStyle name="Normal 5 7 2 2 3 2" xfId="1188" xr:uid="{14F14943-B071-429A-BE54-E4FFD0A6EF5C}"/>
    <cellStyle name="Normal 5 7 2 2 3 3" xfId="1189" xr:uid="{C2B07563-0F25-4791-9B91-29AF3A7464AD}"/>
    <cellStyle name="Normal 5 7 2 2 3 4" xfId="1190" xr:uid="{8360A6DC-5344-4327-8FAC-87FFA9B0017A}"/>
    <cellStyle name="Normal 5 7 2 2 4" xfId="1191" xr:uid="{C9F1B3A3-C7E7-4A05-92A5-72D80891CD56}"/>
    <cellStyle name="Normal 5 7 2 2 5" xfId="1192" xr:uid="{AF70DEC4-8CEC-41C3-BC0E-3521F1BB1146}"/>
    <cellStyle name="Normal 5 7 2 2 6" xfId="1193" xr:uid="{42ED8B8C-A6A0-4809-9C8A-4B70E9279A8C}"/>
    <cellStyle name="Normal 5 7 2 3" xfId="1194" xr:uid="{D106C6BF-7EED-4237-B905-C9520DF4B676}"/>
    <cellStyle name="Normal 5 7 2 3 2" xfId="1195" xr:uid="{53EF6515-7691-423B-AF65-9902544830BD}"/>
    <cellStyle name="Normal 5 7 2 3 2 2" xfId="1196" xr:uid="{91419F47-F7D6-4CDF-AB15-97B94E741572}"/>
    <cellStyle name="Normal 5 7 2 3 2 3" xfId="1197" xr:uid="{8272BE70-EA21-488C-A612-4E9EEDDF5956}"/>
    <cellStyle name="Normal 5 7 2 3 2 4" xfId="1198" xr:uid="{3644F726-DD03-4C43-9F15-8B944612E891}"/>
    <cellStyle name="Normal 5 7 2 3 3" xfId="1199" xr:uid="{48F475FF-275B-49FF-A34C-BFAEB83B6997}"/>
    <cellStyle name="Normal 5 7 2 3 4" xfId="1200" xr:uid="{BFFA8FBA-A875-4321-B86F-99F17614A789}"/>
    <cellStyle name="Normal 5 7 2 3 5" xfId="1201" xr:uid="{E4D7F26F-D438-4545-BA37-7B0CA9D20988}"/>
    <cellStyle name="Normal 5 7 2 4" xfId="1202" xr:uid="{658F794F-8E9B-4ABF-8C81-1E8B80E04414}"/>
    <cellStyle name="Normal 5 7 2 4 2" xfId="1203" xr:uid="{3A8DC69A-3065-457C-A569-4A4BBA1CBE46}"/>
    <cellStyle name="Normal 5 7 2 4 3" xfId="1204" xr:uid="{027B637E-20B0-4B69-9177-D81A6C798376}"/>
    <cellStyle name="Normal 5 7 2 4 4" xfId="1205" xr:uid="{27253C4B-0AA0-4C9E-BBBB-CE7FEBF601DD}"/>
    <cellStyle name="Normal 5 7 2 5" xfId="1206" xr:uid="{70DBD891-278A-4B66-A065-E2B034C95930}"/>
    <cellStyle name="Normal 5 7 2 5 2" xfId="1207" xr:uid="{160E3622-143B-4A8B-B961-40F31ABB8516}"/>
    <cellStyle name="Normal 5 7 2 5 3" xfId="1208" xr:uid="{87519A7B-C329-4442-81DC-63333A67365B}"/>
    <cellStyle name="Normal 5 7 2 5 4" xfId="1209" xr:uid="{0AF21046-097E-45CD-907C-03CDC84CAF73}"/>
    <cellStyle name="Normal 5 7 2 6" xfId="1210" xr:uid="{82E4CD35-1D02-4756-9E0B-3332B25FC511}"/>
    <cellStyle name="Normal 5 7 2 7" xfId="1211" xr:uid="{90CFBBCD-F4F1-471D-83B6-B782A290E3EF}"/>
    <cellStyle name="Normal 5 7 2 8" xfId="1212" xr:uid="{7297AF45-754D-4429-AA0C-A1756B67335E}"/>
    <cellStyle name="Normal 5 7 3" xfId="1213" xr:uid="{7B566148-B927-4BEF-B023-ACC02F6B2B0C}"/>
    <cellStyle name="Normal 5 7 3 2" xfId="1214" xr:uid="{BC527639-F227-478C-B870-552242B3CA78}"/>
    <cellStyle name="Normal 5 7 3 2 2" xfId="1215" xr:uid="{C9AF386E-15F7-41F2-8C40-B6C813BDAB4A}"/>
    <cellStyle name="Normal 5 7 3 2 3" xfId="1216" xr:uid="{9213C10C-219F-4492-ACC5-F599DD3A6039}"/>
    <cellStyle name="Normal 5 7 3 2 4" xfId="1217" xr:uid="{752676CB-1CC3-462F-A56A-0A75800B2086}"/>
    <cellStyle name="Normal 5 7 3 3" xfId="1218" xr:uid="{DCA24985-CD4B-4CA8-9FA5-DDEB7A20C98B}"/>
    <cellStyle name="Normal 5 7 3 3 2" xfId="1219" xr:uid="{DA5E606B-30AD-4B45-9D86-9B86BC285B88}"/>
    <cellStyle name="Normal 5 7 3 3 3" xfId="1220" xr:uid="{3540FCCD-5BA1-4ACF-AFEA-4491C418C131}"/>
    <cellStyle name="Normal 5 7 3 3 4" xfId="1221" xr:uid="{40A8B8B7-DA04-4719-8F4D-7DE12E973CB7}"/>
    <cellStyle name="Normal 5 7 3 4" xfId="1222" xr:uid="{83283B28-A824-4997-B63F-95518F24BCEB}"/>
    <cellStyle name="Normal 5 7 3 5" xfId="1223" xr:uid="{82519798-D95E-4CE8-AA28-A3060C5BD2EA}"/>
    <cellStyle name="Normal 5 7 3 6" xfId="1224" xr:uid="{934013CE-17EB-4874-8DEE-41C86E2E5F27}"/>
    <cellStyle name="Normal 5 7 4" xfId="1225" xr:uid="{87F02145-DE74-4DD4-AC7A-9F86E1D1361E}"/>
    <cellStyle name="Normal 5 7 4 2" xfId="1226" xr:uid="{8FBA1055-D8C6-43FE-96B3-827D3B16807F}"/>
    <cellStyle name="Normal 5 7 4 2 2" xfId="1227" xr:uid="{400F5D74-9622-4273-99EE-10312CE4E473}"/>
    <cellStyle name="Normal 5 7 4 2 3" xfId="1228" xr:uid="{267DFA23-D1F2-478B-9E79-E8EA50277128}"/>
    <cellStyle name="Normal 5 7 4 2 4" xfId="1229" xr:uid="{D1743D1F-FC7F-4F6B-9ED9-D36E423EDD37}"/>
    <cellStyle name="Normal 5 7 4 3" xfId="1230" xr:uid="{E2783E40-6EBD-4C08-85AA-02DD2B317632}"/>
    <cellStyle name="Normal 5 7 4 4" xfId="1231" xr:uid="{99E326B9-E137-40CE-848C-BFC9862B24D6}"/>
    <cellStyle name="Normal 5 7 4 5" xfId="1232" xr:uid="{EABBD6C6-05F4-47AF-B240-4107324439E0}"/>
    <cellStyle name="Normal 5 7 5" xfId="1233" xr:uid="{1AA662F1-FF3A-4A1B-83F2-C289103C56D8}"/>
    <cellStyle name="Normal 5 7 5 2" xfId="1234" xr:uid="{7F1C81EF-474C-415E-94DD-48355CBE7FBC}"/>
    <cellStyle name="Normal 5 7 5 3" xfId="1235" xr:uid="{E31DD977-3B10-427E-8914-D55B2435F556}"/>
    <cellStyle name="Normal 5 7 5 4" xfId="1236" xr:uid="{D7D3374B-5B57-494A-B429-BBFFFFFA92B4}"/>
    <cellStyle name="Normal 5 7 6" xfId="1237" xr:uid="{874910FE-F3D9-4C57-A49A-D0BA2AEF4534}"/>
    <cellStyle name="Normal 5 7 6 2" xfId="1238" xr:uid="{8F637032-E865-4C25-B1C7-6D7CBF984334}"/>
    <cellStyle name="Normal 5 7 6 3" xfId="1239" xr:uid="{33D1234E-8BE0-4420-9808-1F26B52A4816}"/>
    <cellStyle name="Normal 5 7 6 4" xfId="1240" xr:uid="{14532412-D73A-43C4-9FF4-C276AB57AACE}"/>
    <cellStyle name="Normal 5 7 7" xfId="1241" xr:uid="{ECB40ED7-C0D7-41CA-9563-5C2FA74FAC91}"/>
    <cellStyle name="Normal 5 7 8" xfId="1242" xr:uid="{DFC1E354-FCE4-4DEF-94BB-7D9E597A885C}"/>
    <cellStyle name="Normal 5 7 9" xfId="1243" xr:uid="{15AEA8C6-877D-4E29-8088-6A4FC015BA2F}"/>
    <cellStyle name="Normal 5 8" xfId="1244" xr:uid="{F8D42111-A6D7-4E56-A815-00CB4A3153A3}"/>
    <cellStyle name="Normal 5 8 2" xfId="1245" xr:uid="{4A5E4F48-3F9A-4A72-8B10-4A86160CAA92}"/>
    <cellStyle name="Normal 5 8 2 2" xfId="1246" xr:uid="{A6C14504-8823-40D9-BB90-0C75C847798B}"/>
    <cellStyle name="Normal 5 8 2 2 2" xfId="1247" xr:uid="{4DA6EFDA-B044-4085-8621-9BAC0D89F30F}"/>
    <cellStyle name="Normal 5 8 2 2 2 2" xfId="3922" xr:uid="{8174B095-55E1-4552-93F6-6ADEA3347EF8}"/>
    <cellStyle name="Normal 5 8 2 2 3" xfId="1248" xr:uid="{648D41C3-92A2-4355-8577-C0204666C418}"/>
    <cellStyle name="Normal 5 8 2 2 3 2" xfId="6577" xr:uid="{11788052-94E6-45A1-A28F-DBAC82FAEA51}"/>
    <cellStyle name="Normal 5 8 2 2 4" xfId="1249" xr:uid="{DA08050B-6146-4B17-97BF-47A196630345}"/>
    <cellStyle name="Normal 5 8 2 3" xfId="1250" xr:uid="{8C9C9331-1469-4CD5-AF47-3647DC33CCCE}"/>
    <cellStyle name="Normal 5 8 2 3 2" xfId="1251" xr:uid="{3BAFD982-A04A-46C5-B8F9-21C760B0FFBD}"/>
    <cellStyle name="Normal 5 8 2 3 3" xfId="1252" xr:uid="{B0691528-1A00-4A0F-8C5B-EB45A3E33C40}"/>
    <cellStyle name="Normal 5 8 2 3 4" xfId="1253" xr:uid="{8D675B96-4124-4B95-8146-73F42A859C08}"/>
    <cellStyle name="Normal 5 8 2 4" xfId="1254" xr:uid="{1107FDEE-A15C-4966-8AB8-EB21BE1D0C52}"/>
    <cellStyle name="Normal 5 8 2 4 2" xfId="6578" xr:uid="{E0C00932-4DCE-4A2C-8B01-1FC765D58F17}"/>
    <cellStyle name="Normal 5 8 2 5" xfId="1255" xr:uid="{C7D71758-A266-4203-B36B-EA1FB262B314}"/>
    <cellStyle name="Normal 5 8 2 6" xfId="1256" xr:uid="{7969FE3A-6800-4F72-A255-B2730F546117}"/>
    <cellStyle name="Normal 5 8 3" xfId="1257" xr:uid="{DFF345B5-5989-4C14-89D6-846FA0ACD5CC}"/>
    <cellStyle name="Normal 5 8 3 2" xfId="1258" xr:uid="{FDF2A096-2B2D-4707-80D4-1AEF35728355}"/>
    <cellStyle name="Normal 5 8 3 2 2" xfId="1259" xr:uid="{73D088AF-10EC-4404-876A-5279C256B4F6}"/>
    <cellStyle name="Normal 5 8 3 2 3" xfId="1260" xr:uid="{DC91514B-964F-4D2B-A9F1-AFF6EAA05501}"/>
    <cellStyle name="Normal 5 8 3 2 4" xfId="1261" xr:uid="{DC0C73D3-C92B-4179-86E9-BC4FE6A3459D}"/>
    <cellStyle name="Normal 5 8 3 3" xfId="1262" xr:uid="{9C2632F4-201E-490F-9445-387EAFA3AF22}"/>
    <cellStyle name="Normal 5 8 3 3 2" xfId="6579" xr:uid="{023387EC-D3B2-418E-9124-5DDFF292E72D}"/>
    <cellStyle name="Normal 5 8 3 4" xfId="1263" xr:uid="{AD9C9BE3-6ADA-4D4E-80D1-8DFF65829345}"/>
    <cellStyle name="Normal 5 8 3 5" xfId="1264" xr:uid="{5BF9C8CC-E7EC-408F-BC9F-1E621F420B42}"/>
    <cellStyle name="Normal 5 8 4" xfId="1265" xr:uid="{8302CD82-048E-4CD1-A1ED-ECE70A6486C2}"/>
    <cellStyle name="Normal 5 8 4 2" xfId="1266" xr:uid="{0FD28ACA-6B99-4781-A1F5-E700A3A7AA38}"/>
    <cellStyle name="Normal 5 8 4 3" xfId="1267" xr:uid="{5C96D751-C8DD-4DB8-8D30-68D37544CBD0}"/>
    <cellStyle name="Normal 5 8 4 4" xfId="1268" xr:uid="{3C78355D-4A80-4EB3-877E-CE0117EA3763}"/>
    <cellStyle name="Normal 5 8 5" xfId="1269" xr:uid="{B283F70B-D447-4E7D-A02A-63EE313B1521}"/>
    <cellStyle name="Normal 5 8 5 2" xfId="1270" xr:uid="{332588C1-2BF2-4A66-A8CA-35384762D4F5}"/>
    <cellStyle name="Normal 5 8 5 3" xfId="1271" xr:uid="{AC7C8FBA-E081-446F-A258-0D4F6FCEC94B}"/>
    <cellStyle name="Normal 5 8 5 4" xfId="1272" xr:uid="{21AC9F61-0098-485D-8214-B4B473568585}"/>
    <cellStyle name="Normal 5 8 6" xfId="1273" xr:uid="{EE100327-6FAC-4793-99B8-D3A7C43FE027}"/>
    <cellStyle name="Normal 5 8 7" xfId="1274" xr:uid="{DFCFF7E1-9CDD-490E-8255-85F135442141}"/>
    <cellStyle name="Normal 5 8 8" xfId="1275" xr:uid="{2147E77F-E8B3-4732-BE0A-2A3F0E1AE73F}"/>
    <cellStyle name="Normal 5 9" xfId="1276" xr:uid="{DD5ECC79-572B-4894-BEE0-A7422C1E58EF}"/>
    <cellStyle name="Normal 5 9 2" xfId="1277" xr:uid="{6550E6DD-90DD-414B-833C-A12E73DFB2B1}"/>
    <cellStyle name="Normal 5 9 2 2" xfId="1278" xr:uid="{5A0577A2-DFE0-429E-9C4E-0D6A914C6A97}"/>
    <cellStyle name="Normal 5 9 2 2 2" xfId="1279" xr:uid="{622D50CA-718D-4804-AF36-D8B3B055B378}"/>
    <cellStyle name="Normal 5 9 2 2 3" xfId="1280" xr:uid="{094FA019-2085-4918-A13A-BF68CC5110ED}"/>
    <cellStyle name="Normal 5 9 2 2 4" xfId="1281" xr:uid="{7350B85C-B04C-4BCD-9DB9-08913549F165}"/>
    <cellStyle name="Normal 5 9 2 3" xfId="1282" xr:uid="{5FA5C922-9506-41A6-8207-68AE822BE3EF}"/>
    <cellStyle name="Normal 5 9 2 3 2" xfId="6580" xr:uid="{40BB890C-7356-4B31-BC9E-7D91E6438E20}"/>
    <cellStyle name="Normal 5 9 2 4" xfId="1283" xr:uid="{F519D432-30C7-43C6-AE4D-A2A9B25C37D6}"/>
    <cellStyle name="Normal 5 9 2 5" xfId="1284" xr:uid="{BA65DE84-0555-40A0-B143-0D2C83DB332D}"/>
    <cellStyle name="Normal 5 9 3" xfId="1285" xr:uid="{E6FDBFA5-B5A5-4CC7-9256-DC6C4BE9E525}"/>
    <cellStyle name="Normal 5 9 3 2" xfId="1286" xr:uid="{FF2A1082-1D84-4A12-8F20-F1B91410778B}"/>
    <cellStyle name="Normal 5 9 3 3" xfId="1287" xr:uid="{3A95A119-6961-482B-9192-56D949744FDF}"/>
    <cellStyle name="Normal 5 9 3 4" xfId="1288" xr:uid="{AFC98BC4-326E-4B49-8DDD-F420E9D97257}"/>
    <cellStyle name="Normal 5 9 4" xfId="1289" xr:uid="{C8A1FCC4-30F1-461C-9A76-2B6F0DA0DABF}"/>
    <cellStyle name="Normal 5 9 4 2" xfId="1290" xr:uid="{6B733DEC-59B4-4F66-A90A-CDBCC2D3986F}"/>
    <cellStyle name="Normal 5 9 4 3" xfId="1291" xr:uid="{0AC70231-9AE4-4B82-B381-152FE8C5F75D}"/>
    <cellStyle name="Normal 5 9 4 4" xfId="1292" xr:uid="{DD826612-B844-4834-BC95-4AB127FFFF33}"/>
    <cellStyle name="Normal 5 9 5" xfId="1293" xr:uid="{5F5B35BC-72A2-4978-BC58-C5D7EF1A3125}"/>
    <cellStyle name="Normal 5 9 6" xfId="1294" xr:uid="{44A04E82-7557-41BF-920B-9F7122D747A1}"/>
    <cellStyle name="Normal 5 9 7" xfId="1295" xr:uid="{347B5593-018C-4EA2-98A7-6382198A1645}"/>
    <cellStyle name="Normal 6" xfId="73" xr:uid="{ADD6F158-BBC0-40DE-B9E0-602F16F414DE}"/>
    <cellStyle name="Normal 6 10" xfId="1296" xr:uid="{08B4D8F7-18B2-4835-B4A5-A82D731B9DBD}"/>
    <cellStyle name="Normal 6 10 2" xfId="1297" xr:uid="{7D42EDDB-852E-4986-8885-6888CE3FA5CC}"/>
    <cellStyle name="Normal 6 10 2 2" xfId="1298" xr:uid="{8556E2B1-6BEB-44B9-BD57-47BB2BB7F2CB}"/>
    <cellStyle name="Normal 6 10 2 2 2" xfId="4802" xr:uid="{7128F36B-10A7-4F24-91B9-EC967C6E7163}"/>
    <cellStyle name="Normal 6 10 2 3" xfId="1299" xr:uid="{EF64574C-371A-4918-BE73-44DF7A3F4303}"/>
    <cellStyle name="Normal 6 10 2 4" xfId="1300" xr:uid="{EE1D8F51-E376-4A97-9AE8-922595BBAFDC}"/>
    <cellStyle name="Normal 6 10 2 5" xfId="5518" xr:uid="{E6F4BFC0-3709-4323-B757-77E4C3FE598C}"/>
    <cellStyle name="Normal 6 10 3" xfId="1301" xr:uid="{841CD2E4-D0F4-44F8-9360-50829B7ADC79}"/>
    <cellStyle name="Normal 6 10 4" xfId="1302" xr:uid="{7B5CAD1E-561B-4D69-8EC6-F5AC992180D7}"/>
    <cellStyle name="Normal 6 10 5" xfId="1303" xr:uid="{3FEE05CB-AFB0-4D4A-B853-4E715920588A}"/>
    <cellStyle name="Normal 6 11" xfId="1304" xr:uid="{EAFA0FBC-4C0C-48A3-8629-FB629E12264D}"/>
    <cellStyle name="Normal 6 11 2" xfId="1305" xr:uid="{9817E8BD-7876-48D4-8242-5F37A9F014C0}"/>
    <cellStyle name="Normal 6 11 3" xfId="1306" xr:uid="{E37BE934-7C84-4FED-BC51-A8A71874BE15}"/>
    <cellStyle name="Normal 6 11 4" xfId="1307" xr:uid="{06FAE69C-DCEB-42D4-8335-0BFBE5B14B9F}"/>
    <cellStyle name="Normal 6 12" xfId="1308" xr:uid="{E2B9D008-D693-46A4-890A-565A822EE4D3}"/>
    <cellStyle name="Normal 6 12 2" xfId="1309" xr:uid="{C16EB6C9-740B-4375-87FA-CD79E7CD4873}"/>
    <cellStyle name="Normal 6 12 3" xfId="1310" xr:uid="{A2987112-A767-4F88-8A14-F52A7FAE2A7F}"/>
    <cellStyle name="Normal 6 12 4" xfId="1311" xr:uid="{A192AB13-E6BB-4ECC-B791-49BBF4ED65B8}"/>
    <cellStyle name="Normal 6 13" xfId="1312" xr:uid="{A4115943-2372-4755-AC10-0F183C7F95B3}"/>
    <cellStyle name="Normal 6 13 2" xfId="1313" xr:uid="{F84359E6-777B-415E-A345-144B85941336}"/>
    <cellStyle name="Normal 6 13 3" xfId="3740" xr:uid="{3A8365A4-AAE8-4F34-B81F-EFC2B309D9AA}"/>
    <cellStyle name="Normal 6 13 3 2" xfId="4562" xr:uid="{A32B72EF-9B9B-41A7-9FB1-8540D3D7DFD0}"/>
    <cellStyle name="Normal 6 13 4" xfId="4694" xr:uid="{3A752534-1944-4FD3-A9AB-F4FAEAC02175}"/>
    <cellStyle name="Normal 6 13 5" xfId="5486" xr:uid="{5A77BEA6-8320-4E6D-B5C3-A7D335646740}"/>
    <cellStyle name="Normal 6 14" xfId="1314" xr:uid="{8973B917-4B6A-4701-9703-463E767EABC8}"/>
    <cellStyle name="Normal 6 15" xfId="1315" xr:uid="{46B910C3-A90A-4CE5-98E9-F2C8F4CCF6B6}"/>
    <cellStyle name="Normal 6 16" xfId="1316" xr:uid="{EEE0C0ED-53CC-43C3-9756-8DDC0E0EA32F}"/>
    <cellStyle name="Normal 6 2" xfId="74" xr:uid="{AD33A938-7F8B-4356-A818-4A57ABA4B5A5}"/>
    <cellStyle name="Normal 6 2 2" xfId="3732" xr:uid="{0F1B90C8-5EAA-4355-A6F9-4A955767E130}"/>
    <cellStyle name="Normal 6 2 2 2" xfId="4555" xr:uid="{D546A78F-3660-4F4F-9459-418D89503DD0}"/>
    <cellStyle name="Normal 6 2 2 2 2" xfId="5900" xr:uid="{BB35E358-A913-4E32-932F-E0DE16DA57ED}"/>
    <cellStyle name="Normal 6 2 2 3" xfId="5734" xr:uid="{6B8BDAC0-1119-4923-8DB0-1ED52DF59605}"/>
    <cellStyle name="Normal 6 2 3" xfId="4464" xr:uid="{DA0D07F3-8C30-4081-B239-CF0C2041BAD9}"/>
    <cellStyle name="Normal 6 2 3 2" xfId="5623" xr:uid="{7521EEAE-95E2-4E81-ADDB-226DD1E3A085}"/>
    <cellStyle name="Normal 6 2 3 2 2" xfId="5959" xr:uid="{33033B0D-DA54-4352-8430-BDAEDEBD7162}"/>
    <cellStyle name="Normal 6 2 3 3" xfId="5792" xr:uid="{D08CC961-123D-4F58-BD57-2E2FBF400586}"/>
    <cellStyle name="Normal 6 2 4" xfId="5581" xr:uid="{D21F42D7-DB17-43E2-B1DD-197F14D903C0}"/>
    <cellStyle name="Normal 6 2 4 2" xfId="5847" xr:uid="{30C3DCB1-48C5-4A31-8DE2-932483276E80}"/>
    <cellStyle name="Normal 6 2 5" xfId="5676" xr:uid="{84F38775-B8B8-487C-AEF5-A2BA222DE490}"/>
    <cellStyle name="Normal 6 3" xfId="93" xr:uid="{B22990DE-6882-4684-BDFE-DBE99C2A1494}"/>
    <cellStyle name="Normal 6 3 10" xfId="1317" xr:uid="{C0E273A3-D9F8-4B28-8F3E-62646C538ECE}"/>
    <cellStyle name="Normal 6 3 11" xfId="1318" xr:uid="{AFD9E960-8AB2-4EBB-86DB-CC225457F45A}"/>
    <cellStyle name="Normal 6 3 2" xfId="1319" xr:uid="{57428D52-955D-45C7-9BD6-25FC16DF21FE}"/>
    <cellStyle name="Normal 6 3 2 2" xfId="1320" xr:uid="{E1EC5616-B8F0-4729-9BC2-B1878ED9EFBA}"/>
    <cellStyle name="Normal 6 3 2 2 2" xfId="1321" xr:uid="{0DB043FE-D667-403F-92A2-952D62B6D30F}"/>
    <cellStyle name="Normal 6 3 2 2 2 2" xfId="1322" xr:uid="{D56F93DB-B919-4EB6-9681-7DB8F2F95FD8}"/>
    <cellStyle name="Normal 6 3 2 2 2 2 2" xfId="1323" xr:uid="{545ECCD7-155E-40DE-A47E-E839698C2228}"/>
    <cellStyle name="Normal 6 3 2 2 2 2 2 2" xfId="3923" xr:uid="{D41A8FC1-DABB-4CE0-A7A4-24E5E01CEB5C}"/>
    <cellStyle name="Normal 6 3 2 2 2 2 2 2 2" xfId="3924" xr:uid="{18A4F624-AB33-4686-9F8B-6A59D51142E1}"/>
    <cellStyle name="Normal 6 3 2 2 2 2 2 3" xfId="3925" xr:uid="{ECCA5EE6-14BC-4580-8DC6-4CBE1E2F2344}"/>
    <cellStyle name="Normal 6 3 2 2 2 2 2 3 2" xfId="6581" xr:uid="{B11B1A76-55AB-46AF-B336-621B28CC8450}"/>
    <cellStyle name="Normal 6 3 2 2 2 2 2 4" xfId="6582" xr:uid="{28036CCE-D1E5-423A-A517-9198004B3E8E}"/>
    <cellStyle name="Normal 6 3 2 2 2 2 3" xfId="1324" xr:uid="{75AAA785-E878-4558-B6F6-90CAD8165ABA}"/>
    <cellStyle name="Normal 6 3 2 2 2 2 3 2" xfId="3926" xr:uid="{61E503A5-34D9-4D68-AF9A-FC8268A1FCB3}"/>
    <cellStyle name="Normal 6 3 2 2 2 2 4" xfId="1325" xr:uid="{11D255C5-4671-4E82-BCC9-A2267AB94EDB}"/>
    <cellStyle name="Normal 6 3 2 2 2 2 4 2" xfId="6583" xr:uid="{A1D27F95-894F-4E0B-BC16-53F95615C081}"/>
    <cellStyle name="Normal 6 3 2 2 2 2 5" xfId="6584" xr:uid="{182190D2-C6A0-4825-812D-F09FCFFC8FC5}"/>
    <cellStyle name="Normal 6 3 2 2 2 3" xfId="1326" xr:uid="{871A2089-17A7-4FAD-A9A6-9C15DC986ACF}"/>
    <cellStyle name="Normal 6 3 2 2 2 3 2" xfId="1327" xr:uid="{66F03255-7110-499F-A49E-509D2866A81B}"/>
    <cellStyle name="Normal 6 3 2 2 2 3 2 2" xfId="3927" xr:uid="{36A002D5-C13F-4314-904F-431690F1EB8F}"/>
    <cellStyle name="Normal 6 3 2 2 2 3 3" xfId="1328" xr:uid="{2B545A10-55CA-4D33-A94B-89625A3057C3}"/>
    <cellStyle name="Normal 6 3 2 2 2 3 3 2" xfId="6585" xr:uid="{DFDC8ACF-CC0B-4312-92B9-2D36E1263A43}"/>
    <cellStyle name="Normal 6 3 2 2 2 3 4" xfId="1329" xr:uid="{E523D194-DE17-45F5-AB3B-113FC4FA4274}"/>
    <cellStyle name="Normal 6 3 2 2 2 4" xfId="1330" xr:uid="{1968999E-ADA5-4476-B213-A14485A028C7}"/>
    <cellStyle name="Normal 6 3 2 2 2 4 2" xfId="3928" xr:uid="{C8B3875C-8EEB-47BB-9143-781C64180472}"/>
    <cellStyle name="Normal 6 3 2 2 2 5" xfId="1331" xr:uid="{2EA12F49-8F9E-47DF-ACC7-0236B84F4AD0}"/>
    <cellStyle name="Normal 6 3 2 2 2 5 2" xfId="6586" xr:uid="{07337B95-73C1-4B19-A445-51CB0B4B18CC}"/>
    <cellStyle name="Normal 6 3 2 2 2 6" xfId="1332" xr:uid="{C899D8DD-6D0C-46CE-B3B2-7167A1F98518}"/>
    <cellStyle name="Normal 6 3 2 2 3" xfId="1333" xr:uid="{02DFDD22-36D5-4A43-9A52-227024C2450F}"/>
    <cellStyle name="Normal 6 3 2 2 3 2" xfId="1334" xr:uid="{13D397B8-5040-4719-B81D-21E2AE5290E6}"/>
    <cellStyle name="Normal 6 3 2 2 3 2 2" xfId="1335" xr:uid="{1A283EA7-3B68-4B5E-BD38-096DD1A850EA}"/>
    <cellStyle name="Normal 6 3 2 2 3 2 2 2" xfId="3929" xr:uid="{E1FBB092-C0C6-49E5-923B-674F696E2CDF}"/>
    <cellStyle name="Normal 6 3 2 2 3 2 2 2 2" xfId="3930" xr:uid="{630296C4-B0F4-4A81-AA0E-B6D3BADB45E0}"/>
    <cellStyle name="Normal 6 3 2 2 3 2 2 3" xfId="3931" xr:uid="{35707E62-A2D2-4C9B-932A-2F70B002EAE6}"/>
    <cellStyle name="Normal 6 3 2 2 3 2 2 3 2" xfId="6587" xr:uid="{DE41348F-B8A3-405C-A887-9FEA740E5144}"/>
    <cellStyle name="Normal 6 3 2 2 3 2 2 4" xfId="6588" xr:uid="{09A41013-FCE2-4C92-BDD4-316C0D4C6CC2}"/>
    <cellStyle name="Normal 6 3 2 2 3 2 3" xfId="1336" xr:uid="{28F8ECA6-3A38-4E8B-8040-FEC8303AB364}"/>
    <cellStyle name="Normal 6 3 2 2 3 2 3 2" xfId="3932" xr:uid="{9C95DA2E-1112-49A6-AE84-6E9644D114F8}"/>
    <cellStyle name="Normal 6 3 2 2 3 2 4" xfId="1337" xr:uid="{F2B92951-3065-4EF8-80B9-87A6C47E6C91}"/>
    <cellStyle name="Normal 6 3 2 2 3 2 4 2" xfId="6589" xr:uid="{95F041F0-2FB8-4D69-A619-00F7E667D70E}"/>
    <cellStyle name="Normal 6 3 2 2 3 2 5" xfId="6590" xr:uid="{98B893E7-95F8-4184-A5D4-A4961657DAF5}"/>
    <cellStyle name="Normal 6 3 2 2 3 3" xfId="1338" xr:uid="{E84F7935-1905-401F-910E-EE621233840A}"/>
    <cellStyle name="Normal 6 3 2 2 3 3 2" xfId="3933" xr:uid="{56EEC889-E0B7-47E9-8902-B365ADF6EF56}"/>
    <cellStyle name="Normal 6 3 2 2 3 3 2 2" xfId="3934" xr:uid="{79900751-71E6-48FA-82D2-F0FB230C1C36}"/>
    <cellStyle name="Normal 6 3 2 2 3 3 3" xfId="3935" xr:uid="{9845DF47-1EFE-478F-A456-C5D8E931423C}"/>
    <cellStyle name="Normal 6 3 2 2 3 3 3 2" xfId="6591" xr:uid="{43C9F6C8-0002-4C35-ACED-24A2964051F0}"/>
    <cellStyle name="Normal 6 3 2 2 3 3 4" xfId="6592" xr:uid="{88A1862C-F005-41DA-89F9-3E224F0A6547}"/>
    <cellStyle name="Normal 6 3 2 2 3 4" xfId="1339" xr:uid="{D62B53A9-2FDF-429C-AD61-13D286DEC260}"/>
    <cellStyle name="Normal 6 3 2 2 3 4 2" xfId="3936" xr:uid="{E5D64D73-5997-4957-94EB-30F001868318}"/>
    <cellStyle name="Normal 6 3 2 2 3 5" xfId="1340" xr:uid="{A2760F7A-71E4-401F-8F65-813FDB5FCC49}"/>
    <cellStyle name="Normal 6 3 2 2 3 5 2" xfId="6593" xr:uid="{39FCF5B6-A67A-4102-9EC2-1809EA4886D1}"/>
    <cellStyle name="Normal 6 3 2 2 3 6" xfId="6594" xr:uid="{11C38CA4-1B39-40B8-BE82-92351D2A8B7A}"/>
    <cellStyle name="Normal 6 3 2 2 4" xfId="1341" xr:uid="{13C5A161-7E7E-49B4-B395-32FD2F6A8298}"/>
    <cellStyle name="Normal 6 3 2 2 4 2" xfId="1342" xr:uid="{723125D9-9E18-46E8-AEB4-DA194BE7071E}"/>
    <cellStyle name="Normal 6 3 2 2 4 2 2" xfId="3937" xr:uid="{002867A2-2995-480B-83C0-0423BAF6B254}"/>
    <cellStyle name="Normal 6 3 2 2 4 2 2 2" xfId="3938" xr:uid="{D68A20F5-0EA2-4136-8CE5-2389124744C9}"/>
    <cellStyle name="Normal 6 3 2 2 4 2 3" xfId="3939" xr:uid="{BF8FA3D2-BC5E-41B6-8405-1F8897A4B604}"/>
    <cellStyle name="Normal 6 3 2 2 4 2 3 2" xfId="6595" xr:uid="{2525470E-AE82-4A0A-B53C-04153113C27B}"/>
    <cellStyle name="Normal 6 3 2 2 4 2 4" xfId="6596" xr:uid="{47344B2A-FF01-47F5-9C23-78D37DB7CFB1}"/>
    <cellStyle name="Normal 6 3 2 2 4 3" xfId="1343" xr:uid="{A6CC78C3-5FFE-4ACD-AC05-43720BE437EF}"/>
    <cellStyle name="Normal 6 3 2 2 4 3 2" xfId="3940" xr:uid="{E8BBB45C-427D-47DA-A78A-9D49D4A37020}"/>
    <cellStyle name="Normal 6 3 2 2 4 4" xfId="1344" xr:uid="{FB326D0E-6C6B-4ABB-9A21-91A167320B33}"/>
    <cellStyle name="Normal 6 3 2 2 4 4 2" xfId="6597" xr:uid="{46E0F67E-1DA9-4B66-B852-56470686DDDF}"/>
    <cellStyle name="Normal 6 3 2 2 4 5" xfId="6598" xr:uid="{4B8D29D7-25FA-4561-9073-9309C8F36A0A}"/>
    <cellStyle name="Normal 6 3 2 2 5" xfId="1345" xr:uid="{244AEC9F-3478-4FE0-9C4A-1D9E9F5BA7A5}"/>
    <cellStyle name="Normal 6 3 2 2 5 2" xfId="1346" xr:uid="{B5C4669E-2AE8-4934-8D2C-C16C8499F68B}"/>
    <cellStyle name="Normal 6 3 2 2 5 2 2" xfId="3941" xr:uid="{7C6C3087-48F6-478F-92D1-F26E36869DFE}"/>
    <cellStyle name="Normal 6 3 2 2 5 3" xfId="1347" xr:uid="{2CD1F24D-1B76-41D2-8EDC-15F17C98D312}"/>
    <cellStyle name="Normal 6 3 2 2 5 3 2" xfId="6599" xr:uid="{D20F2134-D236-4756-A5A4-1F4C643F7C5B}"/>
    <cellStyle name="Normal 6 3 2 2 5 4" xfId="1348" xr:uid="{C20DB0F2-B699-4518-AAC9-70E64A408562}"/>
    <cellStyle name="Normal 6 3 2 2 6" xfId="1349" xr:uid="{DC3D2507-4D76-4301-92F0-BAF1C695C6BD}"/>
    <cellStyle name="Normal 6 3 2 2 6 2" xfId="3942" xr:uid="{C687B823-3F9D-48DB-8D2D-92BC2CC898E7}"/>
    <cellStyle name="Normal 6 3 2 2 7" xfId="1350" xr:uid="{793262CE-1463-4D09-9CE4-95DF65D929F3}"/>
    <cellStyle name="Normal 6 3 2 2 7 2" xfId="6600" xr:uid="{58BAA977-477A-4077-ABEF-738D4427B299}"/>
    <cellStyle name="Normal 6 3 2 2 8" xfId="1351" xr:uid="{F2D34CE1-39EF-426A-A3DE-8C603A570693}"/>
    <cellStyle name="Normal 6 3 2 3" xfId="1352" xr:uid="{FAF8399D-46C8-4E76-A2BD-7FEFDF5887DF}"/>
    <cellStyle name="Normal 6 3 2 3 2" xfId="1353" xr:uid="{33634ACB-6300-430D-BEC6-A41ACE219601}"/>
    <cellStyle name="Normal 6 3 2 3 2 2" xfId="1354" xr:uid="{231F5AB9-1756-4E2B-A818-93292FF57C56}"/>
    <cellStyle name="Normal 6 3 2 3 2 2 2" xfId="3943" xr:uid="{76E7B819-120C-4DC9-8653-59C5408A567A}"/>
    <cellStyle name="Normal 6 3 2 3 2 2 2 2" xfId="3944" xr:uid="{09D67CAA-80C7-464A-96B4-5021F59E4464}"/>
    <cellStyle name="Normal 6 3 2 3 2 2 3" xfId="3945" xr:uid="{9F0EA897-AA02-4E22-B3C7-26865D0879CD}"/>
    <cellStyle name="Normal 6 3 2 3 2 2 3 2" xfId="6601" xr:uid="{BD1BA55B-DF64-4246-84D5-6C8D86E01C91}"/>
    <cellStyle name="Normal 6 3 2 3 2 2 4" xfId="6602" xr:uid="{DF331F61-CB99-480E-BEBF-554B228194B8}"/>
    <cellStyle name="Normal 6 3 2 3 2 3" xfId="1355" xr:uid="{02B0A4D1-7EBF-4E94-8FFD-4FAED4DB82BD}"/>
    <cellStyle name="Normal 6 3 2 3 2 3 2" xfId="3946" xr:uid="{330DAE5C-248E-43D2-A91F-0E0AC211BA00}"/>
    <cellStyle name="Normal 6 3 2 3 2 4" xfId="1356" xr:uid="{335434F2-60FD-4C31-9A94-74908BD666F1}"/>
    <cellStyle name="Normal 6 3 2 3 2 4 2" xfId="6603" xr:uid="{90E2906F-509B-45AB-81F7-5202CA0AE6A6}"/>
    <cellStyle name="Normal 6 3 2 3 2 5" xfId="6604" xr:uid="{56EC1F52-CBEA-403C-96EC-10A12428F0C3}"/>
    <cellStyle name="Normal 6 3 2 3 3" xfId="1357" xr:uid="{79667BF1-F984-4A25-B295-5A9BFD0F6653}"/>
    <cellStyle name="Normal 6 3 2 3 3 2" xfId="1358" xr:uid="{751FAEEB-7E49-473B-9C7C-38E9569FD8B8}"/>
    <cellStyle name="Normal 6 3 2 3 3 2 2" xfId="3947" xr:uid="{D86F9400-8842-4134-A4C5-CF4499C52796}"/>
    <cellStyle name="Normal 6 3 2 3 3 3" xfId="1359" xr:uid="{297CE595-DD0A-4C72-A5A7-20DDAE219F64}"/>
    <cellStyle name="Normal 6 3 2 3 3 3 2" xfId="6605" xr:uid="{D7D19700-DAC9-4C82-AF43-D3CA8FBA7C8C}"/>
    <cellStyle name="Normal 6 3 2 3 3 4" xfId="1360" xr:uid="{CEA2D948-DF8F-4EB9-B9E2-65B84897E28A}"/>
    <cellStyle name="Normal 6 3 2 3 4" xfId="1361" xr:uid="{1F677C01-8775-410D-B6B1-A438170E814D}"/>
    <cellStyle name="Normal 6 3 2 3 4 2" xfId="3948" xr:uid="{94E9C222-0007-4F79-AD96-F87010DB2616}"/>
    <cellStyle name="Normal 6 3 2 3 5" xfId="1362" xr:uid="{11AFC18D-EB97-4D4B-8315-BC3881978AAB}"/>
    <cellStyle name="Normal 6 3 2 3 5 2" xfId="6606" xr:uid="{DC51DA79-5E35-47FC-8A66-A5D5DED9265B}"/>
    <cellStyle name="Normal 6 3 2 3 6" xfId="1363" xr:uid="{8AE35CAC-0227-47B4-9FAB-1F450B55FD5D}"/>
    <cellStyle name="Normal 6 3 2 4" xfId="1364" xr:uid="{B7659A22-617F-4FB9-B602-78D3AEF94517}"/>
    <cellStyle name="Normal 6 3 2 4 2" xfId="1365" xr:uid="{893CED67-8E55-4853-80AB-6DF1B5239756}"/>
    <cellStyle name="Normal 6 3 2 4 2 2" xfId="1366" xr:uid="{708B79FB-A5BA-4652-9866-D1BAEE7B529E}"/>
    <cellStyle name="Normal 6 3 2 4 2 2 2" xfId="3949" xr:uid="{DCA3494D-84F2-4974-A599-0929916FC027}"/>
    <cellStyle name="Normal 6 3 2 4 2 2 2 2" xfId="3950" xr:uid="{E1AC5DE3-148D-46C5-A235-B19665A84123}"/>
    <cellStyle name="Normal 6 3 2 4 2 2 3" xfId="3951" xr:uid="{55EB49DB-EB99-437B-9958-2116BC9CFA47}"/>
    <cellStyle name="Normal 6 3 2 4 2 2 3 2" xfId="6607" xr:uid="{76C11B38-1442-4437-91D7-DC0D1D8E4CEC}"/>
    <cellStyle name="Normal 6 3 2 4 2 2 4" xfId="6608" xr:uid="{48FD17B6-F9F7-4B96-8340-C7612209D6D9}"/>
    <cellStyle name="Normal 6 3 2 4 2 3" xfId="1367" xr:uid="{3A417F91-11C5-4FAD-B4A7-DF74885688CC}"/>
    <cellStyle name="Normal 6 3 2 4 2 3 2" xfId="3952" xr:uid="{1F2A9285-361E-4113-8DFC-97A0C935C9C8}"/>
    <cellStyle name="Normal 6 3 2 4 2 4" xfId="1368" xr:uid="{9EC6B458-CF93-4C83-9D9A-FE45A029337E}"/>
    <cellStyle name="Normal 6 3 2 4 2 4 2" xfId="6609" xr:uid="{5502952C-0965-467F-944A-78406ED5E23C}"/>
    <cellStyle name="Normal 6 3 2 4 2 5" xfId="6610" xr:uid="{2FE7F795-B014-4BF1-82EA-10D7B28E3B5D}"/>
    <cellStyle name="Normal 6 3 2 4 3" xfId="1369" xr:uid="{4D210E2F-7990-4B95-AD43-16FFA9B40BCB}"/>
    <cellStyle name="Normal 6 3 2 4 3 2" xfId="3953" xr:uid="{66E0AC41-2F69-4B46-A933-8BAFBF754952}"/>
    <cellStyle name="Normal 6 3 2 4 3 2 2" xfId="3954" xr:uid="{C8549236-45A7-4ADC-A7C0-8F2409E0FF85}"/>
    <cellStyle name="Normal 6 3 2 4 3 3" xfId="3955" xr:uid="{886529EB-B9FB-41CA-B94E-F35FD68A5609}"/>
    <cellStyle name="Normal 6 3 2 4 3 3 2" xfId="6611" xr:uid="{16753017-923F-4DB8-AA9C-7AB2947B734A}"/>
    <cellStyle name="Normal 6 3 2 4 3 4" xfId="6612" xr:uid="{617B362C-8964-4220-BB44-61E4FB8525E7}"/>
    <cellStyle name="Normal 6 3 2 4 4" xfId="1370" xr:uid="{A7E00341-59F1-4E23-829C-7117E54D3850}"/>
    <cellStyle name="Normal 6 3 2 4 4 2" xfId="3956" xr:uid="{4CA5B319-593D-4AB2-8392-F5AEDA20CF02}"/>
    <cellStyle name="Normal 6 3 2 4 5" xfId="1371" xr:uid="{D645E2C1-C8BF-486A-B71D-796B50CF39AB}"/>
    <cellStyle name="Normal 6 3 2 4 5 2" xfId="6613" xr:uid="{C6866ACE-54B0-4E5E-B65D-6CCFE007A1B2}"/>
    <cellStyle name="Normal 6 3 2 4 6" xfId="6614" xr:uid="{29A540C0-5BDB-4503-B4DB-6B062D9C0140}"/>
    <cellStyle name="Normal 6 3 2 5" xfId="1372" xr:uid="{FAEC6F7A-B0EB-4629-8BB7-3848FE378720}"/>
    <cellStyle name="Normal 6 3 2 5 2" xfId="1373" xr:uid="{C245B91C-877D-4874-BBD5-83A77F37C7EB}"/>
    <cellStyle name="Normal 6 3 2 5 2 2" xfId="3957" xr:uid="{184A1D02-0C80-4300-8E95-762EB41FD532}"/>
    <cellStyle name="Normal 6 3 2 5 2 2 2" xfId="3958" xr:uid="{34F9AD19-5037-4227-A12F-6F5620AFA045}"/>
    <cellStyle name="Normal 6 3 2 5 2 3" xfId="3959" xr:uid="{7E700262-30F0-4B85-8427-E89CA1720053}"/>
    <cellStyle name="Normal 6 3 2 5 2 3 2" xfId="6615" xr:uid="{F837D681-0139-4D78-B602-4F80EF8F7D73}"/>
    <cellStyle name="Normal 6 3 2 5 2 4" xfId="6616" xr:uid="{7E516CDF-AF13-4D5A-B121-197F5839444B}"/>
    <cellStyle name="Normal 6 3 2 5 3" xfId="1374" xr:uid="{5511539C-1EC3-425E-AAA9-5368BDC30EBE}"/>
    <cellStyle name="Normal 6 3 2 5 3 2" xfId="3960" xr:uid="{BDFD27A4-D28D-4970-B265-30AA772FE37D}"/>
    <cellStyle name="Normal 6 3 2 5 4" xfId="1375" xr:uid="{1A495198-9CAA-4351-9B7F-29C826282054}"/>
    <cellStyle name="Normal 6 3 2 5 4 2" xfId="6617" xr:uid="{811F4ECD-B39B-42CE-BAEE-A9CFCCBE78CE}"/>
    <cellStyle name="Normal 6 3 2 5 5" xfId="6618" xr:uid="{AE8EE4A7-4524-4A04-9B07-2F39AD9F718F}"/>
    <cellStyle name="Normal 6 3 2 6" xfId="1376" xr:uid="{CCBA9512-22FD-4E73-9904-0BB4FC2B5C2A}"/>
    <cellStyle name="Normal 6 3 2 6 2" xfId="1377" xr:uid="{36E70335-4D07-4D44-A6FC-7721EEC145B1}"/>
    <cellStyle name="Normal 6 3 2 6 2 2" xfId="3961" xr:uid="{2D7CB050-36AB-4E21-BE75-3BB487AA54C6}"/>
    <cellStyle name="Normal 6 3 2 6 3" xfId="1378" xr:uid="{39CC2635-EC32-4BC8-83A8-A464DBABAD0D}"/>
    <cellStyle name="Normal 6 3 2 6 3 2" xfId="6619" xr:uid="{785FEC38-46BF-4937-AEE4-DD2666BA5D99}"/>
    <cellStyle name="Normal 6 3 2 6 4" xfId="1379" xr:uid="{4B606DB5-1781-463C-B4A0-405E29F871E6}"/>
    <cellStyle name="Normal 6 3 2 7" xfId="1380" xr:uid="{E4168080-7006-43CD-A2EA-42A98598016A}"/>
    <cellStyle name="Normal 6 3 2 7 2" xfId="3962" xr:uid="{61B78159-8FB6-45C0-A468-071079C8EE4D}"/>
    <cellStyle name="Normal 6 3 2 8" xfId="1381" xr:uid="{BB1346F5-7173-4CAB-95C7-65AA2B3C9FEF}"/>
    <cellStyle name="Normal 6 3 2 8 2" xfId="6620" xr:uid="{CCCF422E-975E-4479-914F-91857B5C6ED0}"/>
    <cellStyle name="Normal 6 3 2 9" xfId="1382" xr:uid="{64A43F85-A5D4-402A-B964-BA2A0CC5658C}"/>
    <cellStyle name="Normal 6 3 3" xfId="1383" xr:uid="{391DE9E4-2036-4B91-A549-7643F1CE830F}"/>
    <cellStyle name="Normal 6 3 3 2" xfId="1384" xr:uid="{4A52B4E7-86D6-4BD2-B9DF-57253679801D}"/>
    <cellStyle name="Normal 6 3 3 2 2" xfId="1385" xr:uid="{4AF01413-31A8-4EF0-BCAE-8E0FD3C0CD49}"/>
    <cellStyle name="Normal 6 3 3 2 2 2" xfId="1386" xr:uid="{E87BBE8D-E7AE-4E33-A18E-A2AA3B33782F}"/>
    <cellStyle name="Normal 6 3 3 2 2 2 2" xfId="3963" xr:uid="{E7516B3F-47B8-419C-B33C-5EC6E64059B5}"/>
    <cellStyle name="Normal 6 3 3 2 2 2 2 2" xfId="3964" xr:uid="{A5D72B9D-A852-4B2A-8E37-7DA0A4C3BC6C}"/>
    <cellStyle name="Normal 6 3 3 2 2 2 3" xfId="3965" xr:uid="{65302FEC-1E6C-48F8-A002-307DF745239F}"/>
    <cellStyle name="Normal 6 3 3 2 2 2 3 2" xfId="6621" xr:uid="{6C324750-D3CB-46E3-A6BF-058C7282ED24}"/>
    <cellStyle name="Normal 6 3 3 2 2 2 4" xfId="6622" xr:uid="{FED357C4-07DC-4BAF-82B2-7F02AAB7B469}"/>
    <cellStyle name="Normal 6 3 3 2 2 3" xfId="1387" xr:uid="{1836A206-DDFA-4000-989B-46F9F288399F}"/>
    <cellStyle name="Normal 6 3 3 2 2 3 2" xfId="3966" xr:uid="{C7ADA630-BDB4-4261-8C10-AFB0DAEF6678}"/>
    <cellStyle name="Normal 6 3 3 2 2 4" xfId="1388" xr:uid="{D251BC05-9CCE-4198-AC77-6F55AA5A8F8C}"/>
    <cellStyle name="Normal 6 3 3 2 2 4 2" xfId="6623" xr:uid="{3ED46C55-A73B-4422-A95A-CFA6CAF514D2}"/>
    <cellStyle name="Normal 6 3 3 2 2 5" xfId="6624" xr:uid="{62A9F3B7-916D-41C5-B8F5-A06CA616F1B7}"/>
    <cellStyle name="Normal 6 3 3 2 3" xfId="1389" xr:uid="{0DABDF76-DF66-4530-932C-68B1CB01F4BB}"/>
    <cellStyle name="Normal 6 3 3 2 3 2" xfId="1390" xr:uid="{35A41D88-6000-4AC4-874B-E6161B462A7B}"/>
    <cellStyle name="Normal 6 3 3 2 3 2 2" xfId="3967" xr:uid="{EEE1BB56-31BA-4D8B-B916-DE29C1307D27}"/>
    <cellStyle name="Normal 6 3 3 2 3 3" xfId="1391" xr:uid="{674B16DB-0E62-4630-A76F-7209573A1448}"/>
    <cellStyle name="Normal 6 3 3 2 3 3 2" xfId="6625" xr:uid="{F62BFF27-3552-4796-AB44-53A8BF538DEE}"/>
    <cellStyle name="Normal 6 3 3 2 3 4" xfId="1392" xr:uid="{BE23B46C-219C-498E-9048-087F4F1A639C}"/>
    <cellStyle name="Normal 6 3 3 2 4" xfId="1393" xr:uid="{BDF1DF6F-D2E0-4BDA-BC70-616BA5988418}"/>
    <cellStyle name="Normal 6 3 3 2 4 2" xfId="3968" xr:uid="{31EE1409-C70C-4A31-807D-01E2E056F45D}"/>
    <cellStyle name="Normal 6 3 3 2 5" xfId="1394" xr:uid="{A2B60026-6E1E-4124-A90F-F49A1E14E93D}"/>
    <cellStyle name="Normal 6 3 3 2 5 2" xfId="6626" xr:uid="{B2AC638D-3658-4C8B-A9A0-C52691B34F92}"/>
    <cellStyle name="Normal 6 3 3 2 6" xfId="1395" xr:uid="{6ED822C2-6B28-406A-9B01-3A30417B5DFC}"/>
    <cellStyle name="Normal 6 3 3 3" xfId="1396" xr:uid="{D5778EC0-D172-4F93-A8B8-4E8D4C1B4ACA}"/>
    <cellStyle name="Normal 6 3 3 3 2" xfId="1397" xr:uid="{8ABD4695-A7A4-48BA-880B-9CDA98F2A137}"/>
    <cellStyle name="Normal 6 3 3 3 2 2" xfId="1398" xr:uid="{6B0C3C2F-017D-4FB6-BDFE-89414A12B459}"/>
    <cellStyle name="Normal 6 3 3 3 2 2 2" xfId="3969" xr:uid="{918A2956-8C4B-4695-A7B0-CB6B412361ED}"/>
    <cellStyle name="Normal 6 3 3 3 2 2 2 2" xfId="3970" xr:uid="{DD45D945-5824-4E96-99F0-C257E957AB0C}"/>
    <cellStyle name="Normal 6 3 3 3 2 2 3" xfId="3971" xr:uid="{A794B66B-C398-43F5-81B9-8A5CFBD818A5}"/>
    <cellStyle name="Normal 6 3 3 3 2 2 3 2" xfId="6627" xr:uid="{D67C37A2-59FC-4225-A257-0715670AFC08}"/>
    <cellStyle name="Normal 6 3 3 3 2 2 4" xfId="6628" xr:uid="{DA7B33FE-C706-4B80-869F-7BA4CF9D4F92}"/>
    <cellStyle name="Normal 6 3 3 3 2 3" xfId="1399" xr:uid="{A351C649-C00D-412D-9BDE-A4CBF753B8A3}"/>
    <cellStyle name="Normal 6 3 3 3 2 3 2" xfId="3972" xr:uid="{546F1740-81A2-47B6-A712-1793A036352F}"/>
    <cellStyle name="Normal 6 3 3 3 2 4" xfId="1400" xr:uid="{CB4383B9-A44E-4E1E-85AC-4F0AE9D31704}"/>
    <cellStyle name="Normal 6 3 3 3 2 4 2" xfId="6629" xr:uid="{A222EF3D-403C-4683-9450-C819AC36C58F}"/>
    <cellStyle name="Normal 6 3 3 3 2 5" xfId="6630" xr:uid="{7B907EF8-F32F-4784-85C7-6E5FD11D3581}"/>
    <cellStyle name="Normal 6 3 3 3 3" xfId="1401" xr:uid="{42B10607-FC2F-474D-81DC-843D8112A4D8}"/>
    <cellStyle name="Normal 6 3 3 3 3 2" xfId="3973" xr:uid="{14C7282A-91C7-4101-A082-F20C52CE0C72}"/>
    <cellStyle name="Normal 6 3 3 3 3 2 2" xfId="3974" xr:uid="{E47000F3-780C-4F1F-969C-4F0DC00A3FBF}"/>
    <cellStyle name="Normal 6 3 3 3 3 3" xfId="3975" xr:uid="{A4285E7A-4983-40CB-88AD-3B964A317543}"/>
    <cellStyle name="Normal 6 3 3 3 3 3 2" xfId="6631" xr:uid="{8146B287-24FB-4DCC-92E1-22878654293A}"/>
    <cellStyle name="Normal 6 3 3 3 3 4" xfId="6632" xr:uid="{AEE36E79-9DCC-4520-A2F7-609835567AE0}"/>
    <cellStyle name="Normal 6 3 3 3 4" xfId="1402" xr:uid="{77C74769-BAC4-448F-A561-5E5707397CD9}"/>
    <cellStyle name="Normal 6 3 3 3 4 2" xfId="3976" xr:uid="{B7518E12-59C8-45E9-9BE6-C90E5ED28EF0}"/>
    <cellStyle name="Normal 6 3 3 3 5" xfId="1403" xr:uid="{AFF27581-2863-44D8-BB09-521EDBCD073E}"/>
    <cellStyle name="Normal 6 3 3 3 5 2" xfId="6633" xr:uid="{A64C6290-CC2B-4C0B-9A1C-F29022B90211}"/>
    <cellStyle name="Normal 6 3 3 3 6" xfId="6634" xr:uid="{55C7ED32-50B1-4F26-819F-21CC65644740}"/>
    <cellStyle name="Normal 6 3 3 4" xfId="1404" xr:uid="{D0332563-2375-4BA1-BDE9-FAD87478A70C}"/>
    <cellStyle name="Normal 6 3 3 4 2" xfId="1405" xr:uid="{C06DFC82-FE44-41F0-B08D-56D52799D4CA}"/>
    <cellStyle name="Normal 6 3 3 4 2 2" xfId="3977" xr:uid="{7D0F1A98-8CD0-46AD-AAD8-9331AEA72569}"/>
    <cellStyle name="Normal 6 3 3 4 2 2 2" xfId="3978" xr:uid="{A9DDB94F-086B-4656-9086-8385BCB5ABD4}"/>
    <cellStyle name="Normal 6 3 3 4 2 3" xfId="3979" xr:uid="{503B05C8-E964-4D26-9198-830BC6088359}"/>
    <cellStyle name="Normal 6 3 3 4 2 3 2" xfId="6635" xr:uid="{EF952A0A-48B8-4BF8-910E-705E2096FBDF}"/>
    <cellStyle name="Normal 6 3 3 4 2 4" xfId="6636" xr:uid="{5C653BC5-07B6-4855-A051-6C27D6D8ED5E}"/>
    <cellStyle name="Normal 6 3 3 4 3" xfId="1406" xr:uid="{83B56034-C06F-4358-A800-D880A09BDFC0}"/>
    <cellStyle name="Normal 6 3 3 4 3 2" xfId="3980" xr:uid="{4E77D384-277A-41A6-8349-913BD9762A11}"/>
    <cellStyle name="Normal 6 3 3 4 4" xfId="1407" xr:uid="{7331C85C-DCA4-41EF-AD96-BA3AAB31C4A3}"/>
    <cellStyle name="Normal 6 3 3 4 4 2" xfId="6637" xr:uid="{8D43E2CC-29A1-489C-B31B-3A3501AA2A4C}"/>
    <cellStyle name="Normal 6 3 3 4 5" xfId="6638" xr:uid="{4940C8CF-6827-47F2-A390-0B94D3B31B76}"/>
    <cellStyle name="Normal 6 3 3 5" xfId="1408" xr:uid="{80595549-9B2B-436B-8B87-36A3586154E9}"/>
    <cellStyle name="Normal 6 3 3 5 2" xfId="1409" xr:uid="{8B628D3F-2197-4BDD-9ACD-4580FE536E12}"/>
    <cellStyle name="Normal 6 3 3 5 2 2" xfId="3981" xr:uid="{18505544-731C-4015-9575-A9B813964F44}"/>
    <cellStyle name="Normal 6 3 3 5 3" xfId="1410" xr:uid="{5255AE7C-FF0A-450B-A6E8-00BCF540EF4E}"/>
    <cellStyle name="Normal 6 3 3 5 3 2" xfId="6639" xr:uid="{0837C9E0-963E-4D2C-AA46-AFD9BD017181}"/>
    <cellStyle name="Normal 6 3 3 5 4" xfId="1411" xr:uid="{A4301458-1378-4A7B-878E-00C929C7CF58}"/>
    <cellStyle name="Normal 6 3 3 6" xfId="1412" xr:uid="{C795FAA5-350B-4336-918E-28EEC3E2AC1F}"/>
    <cellStyle name="Normal 6 3 3 6 2" xfId="3982" xr:uid="{B96E2278-CA6B-44E2-BBF4-8107F0201A92}"/>
    <cellStyle name="Normal 6 3 3 7" xfId="1413" xr:uid="{AE22A223-2406-4440-BE78-C7380BCB21A1}"/>
    <cellStyle name="Normal 6 3 3 7 2" xfId="6640" xr:uid="{9EF4BBF0-AC68-48FA-97D7-0E2EBFEC0E95}"/>
    <cellStyle name="Normal 6 3 3 8" xfId="1414" xr:uid="{7564986A-009F-4ADA-BE1B-78926F842670}"/>
    <cellStyle name="Normal 6 3 4" xfId="1415" xr:uid="{24B43041-EEC4-423F-A898-85F9955501FA}"/>
    <cellStyle name="Normal 6 3 4 2" xfId="1416" xr:uid="{7B5FD4E3-266E-41D2-B622-71F3F5261B04}"/>
    <cellStyle name="Normal 6 3 4 2 2" xfId="1417" xr:uid="{57D75A85-2549-4A00-85C5-DEE375440980}"/>
    <cellStyle name="Normal 6 3 4 2 2 2" xfId="1418" xr:uid="{C635B124-98A8-41FC-9596-3DA250AEF931}"/>
    <cellStyle name="Normal 6 3 4 2 2 2 2" xfId="3983" xr:uid="{4D451C4E-A7B7-42EC-B030-9AB41374E2C3}"/>
    <cellStyle name="Normal 6 3 4 2 2 3" xfId="1419" xr:uid="{16248273-6E4F-493E-9C73-B83C93A97D48}"/>
    <cellStyle name="Normal 6 3 4 2 2 3 2" xfId="6641" xr:uid="{3574D54C-0598-4A5A-B742-64165C1794BF}"/>
    <cellStyle name="Normal 6 3 4 2 2 4" xfId="1420" xr:uid="{B40B3256-B4AE-481C-A59C-AD87C3196487}"/>
    <cellStyle name="Normal 6 3 4 2 3" xfId="1421" xr:uid="{3E4C425D-8E9A-4C87-BF70-9796268C40E2}"/>
    <cellStyle name="Normal 6 3 4 2 3 2" xfId="3984" xr:uid="{E1B4399E-454E-4804-8B2D-50942F8C52EE}"/>
    <cellStyle name="Normal 6 3 4 2 4" xfId="1422" xr:uid="{3CAFE9FC-0986-4966-A3A5-9E57248DBB37}"/>
    <cellStyle name="Normal 6 3 4 2 4 2" xfId="6642" xr:uid="{52EC1DA7-C81C-4B75-AEA5-04DA8B2E2A32}"/>
    <cellStyle name="Normal 6 3 4 2 5" xfId="1423" xr:uid="{381FF60D-66A3-4AB3-ACD3-28481BE37FA3}"/>
    <cellStyle name="Normal 6 3 4 3" xfId="1424" xr:uid="{4D320DFF-A275-419A-83AF-66CE4E6F6B85}"/>
    <cellStyle name="Normal 6 3 4 3 2" xfId="1425" xr:uid="{0565A296-F685-49E5-8F9C-9BE47E8D145F}"/>
    <cellStyle name="Normal 6 3 4 3 2 2" xfId="3985" xr:uid="{76E1AF45-C011-414A-A2BD-E7F69B888A6C}"/>
    <cellStyle name="Normal 6 3 4 3 3" xfId="1426" xr:uid="{4CB47342-DE83-415F-9160-8E5A8AB170BB}"/>
    <cellStyle name="Normal 6 3 4 3 3 2" xfId="6643" xr:uid="{987BDDB7-83AF-4035-BFDE-858F580F5B2B}"/>
    <cellStyle name="Normal 6 3 4 3 4" xfId="1427" xr:uid="{9E1E9C50-2A5E-47D7-8857-354418AD7D6F}"/>
    <cellStyle name="Normal 6 3 4 4" xfId="1428" xr:uid="{500A811C-4416-4075-94DE-553AE1810B22}"/>
    <cellStyle name="Normal 6 3 4 4 2" xfId="1429" xr:uid="{7894AF29-8186-46C6-959D-16D409955BED}"/>
    <cellStyle name="Normal 6 3 4 4 3" xfId="1430" xr:uid="{718F7521-28F5-4893-A4B5-0CB8A2F9D616}"/>
    <cellStyle name="Normal 6 3 4 4 4" xfId="1431" xr:uid="{C936075F-5FF8-49B7-8456-908CEB2B8657}"/>
    <cellStyle name="Normal 6 3 4 5" xfId="1432" xr:uid="{B5D51D99-D1F8-473C-A941-327F6FFFF0BF}"/>
    <cellStyle name="Normal 6 3 4 5 2" xfId="6644" xr:uid="{0F910226-D7F8-4D04-91B8-1A2F59E17F73}"/>
    <cellStyle name="Normal 6 3 4 6" xfId="1433" xr:uid="{72CAD182-491D-4220-BD58-E390304001FC}"/>
    <cellStyle name="Normal 6 3 4 7" xfId="1434" xr:uid="{0F8940C4-A2B8-471A-960E-681112F485E1}"/>
    <cellStyle name="Normal 6 3 5" xfId="1435" xr:uid="{A948FAD2-EB1A-48AB-A38E-8BCD6131E173}"/>
    <cellStyle name="Normal 6 3 5 2" xfId="1436" xr:uid="{D27AABDF-DCA7-4A39-8AED-72C89724A1DE}"/>
    <cellStyle name="Normal 6 3 5 2 2" xfId="1437" xr:uid="{2E75EBB1-35C2-4433-8A08-FF67400C35AF}"/>
    <cellStyle name="Normal 6 3 5 2 2 2" xfId="3986" xr:uid="{344756A5-0AC5-482C-9556-225CEEBE6B5C}"/>
    <cellStyle name="Normal 6 3 5 2 2 2 2" xfId="3987" xr:uid="{2629A9D5-F87A-4214-81DE-A9783862D37A}"/>
    <cellStyle name="Normal 6 3 5 2 2 3" xfId="3988" xr:uid="{72995F05-C453-4485-81BA-F50AA548D6DB}"/>
    <cellStyle name="Normal 6 3 5 2 2 3 2" xfId="6645" xr:uid="{C6A351DF-9470-4862-A23E-44053AC7EEF8}"/>
    <cellStyle name="Normal 6 3 5 2 2 4" xfId="6646" xr:uid="{81DDC41F-8A69-415B-8FCC-AB4D2C199986}"/>
    <cellStyle name="Normal 6 3 5 2 3" xfId="1438" xr:uid="{14D24DAF-3006-45B8-802A-AF641B7E63F2}"/>
    <cellStyle name="Normal 6 3 5 2 3 2" xfId="3989" xr:uid="{25A90EFF-B26C-48D1-B5C4-16D5A650EB96}"/>
    <cellStyle name="Normal 6 3 5 2 4" xfId="1439" xr:uid="{C929087F-E483-46E5-8CDF-3504863E1E9A}"/>
    <cellStyle name="Normal 6 3 5 2 4 2" xfId="6647" xr:uid="{45E0EC06-5155-470D-9362-68241982D677}"/>
    <cellStyle name="Normal 6 3 5 2 5" xfId="6648" xr:uid="{CC52098C-6591-4392-A9C1-584F42CB7F8C}"/>
    <cellStyle name="Normal 6 3 5 3" xfId="1440" xr:uid="{69931DD7-E0C7-4B30-8C54-7E5AE7193B81}"/>
    <cellStyle name="Normal 6 3 5 3 2" xfId="1441" xr:uid="{28F7ACC5-7D58-4708-BCEE-DF502C7AA492}"/>
    <cellStyle name="Normal 6 3 5 3 2 2" xfId="3990" xr:uid="{6B34F783-7E05-4534-828C-180F2CB35996}"/>
    <cellStyle name="Normal 6 3 5 3 3" xfId="1442" xr:uid="{26505B91-FC90-4AA2-965B-A7030E7FCF1E}"/>
    <cellStyle name="Normal 6 3 5 3 3 2" xfId="6649" xr:uid="{9671E56A-E7DC-43D4-BAB5-C9AC262B5AD8}"/>
    <cellStyle name="Normal 6 3 5 3 4" xfId="1443" xr:uid="{BC8BCCE8-1F1B-41CA-8735-25376CF5B356}"/>
    <cellStyle name="Normal 6 3 5 4" xfId="1444" xr:uid="{94F48D60-B666-4AE0-8C05-043F01A477DA}"/>
    <cellStyle name="Normal 6 3 5 4 2" xfId="3991" xr:uid="{C270367F-32B0-4CA9-A35F-237FD582A67A}"/>
    <cellStyle name="Normal 6 3 5 5" xfId="1445" xr:uid="{DF59B297-DBC1-4CD5-BCFA-5CC5EF05C0F4}"/>
    <cellStyle name="Normal 6 3 5 5 2" xfId="6650" xr:uid="{57DFC1FF-9A1D-49C4-AE8D-9566F6BEE3B9}"/>
    <cellStyle name="Normal 6 3 5 6" xfId="1446" xr:uid="{D71EEA95-8ED7-41A1-97EC-F05867B4B080}"/>
    <cellStyle name="Normal 6 3 6" xfId="1447" xr:uid="{249FAE16-4919-4701-BA05-C935ACF98C42}"/>
    <cellStyle name="Normal 6 3 6 2" xfId="1448" xr:uid="{247F3485-25A7-4CD6-A81E-FA0B8C165E7D}"/>
    <cellStyle name="Normal 6 3 6 2 2" xfId="1449" xr:uid="{E903DC99-1899-410C-96B2-D21FF5C976A7}"/>
    <cellStyle name="Normal 6 3 6 2 2 2" xfId="3992" xr:uid="{74D5ACD7-862A-4505-B8F9-450F19BFB8DD}"/>
    <cellStyle name="Normal 6 3 6 2 3" xfId="1450" xr:uid="{A478EBD5-3A46-4865-889A-31B8E741EBB4}"/>
    <cellStyle name="Normal 6 3 6 2 3 2" xfId="6651" xr:uid="{768F7222-4488-48C7-A510-3441F949BD92}"/>
    <cellStyle name="Normal 6 3 6 2 4" xfId="1451" xr:uid="{DF85E4C6-70A3-40BE-A90B-B364AFFF20C2}"/>
    <cellStyle name="Normal 6 3 6 3" xfId="1452" xr:uid="{BA9298D2-D42D-4788-9D33-4A7B040CC3BE}"/>
    <cellStyle name="Normal 6 3 6 3 2" xfId="3993" xr:uid="{FD38DE9D-AE43-4E9F-9030-E058BA0E5BEF}"/>
    <cellStyle name="Normal 6 3 6 4" xfId="1453" xr:uid="{A6675ED0-0406-4434-9296-6F6050FE5FAB}"/>
    <cellStyle name="Normal 6 3 6 4 2" xfId="6652" xr:uid="{0A4AB22B-9E67-4C9B-975E-DB4248116F8A}"/>
    <cellStyle name="Normal 6 3 6 5" xfId="1454" xr:uid="{146F5D6B-01AF-4E53-B9F5-6DDFF3C68D3A}"/>
    <cellStyle name="Normal 6 3 7" xfId="1455" xr:uid="{7F57106C-C46A-4552-8141-B286BA17F3C7}"/>
    <cellStyle name="Normal 6 3 7 2" xfId="1456" xr:uid="{294311CD-EF8C-44C9-B46E-15F3250547BD}"/>
    <cellStyle name="Normal 6 3 7 2 2" xfId="3994" xr:uid="{38BEC5F7-7745-4D0D-A7A8-B962418122C2}"/>
    <cellStyle name="Normal 6 3 7 3" xfId="1457" xr:uid="{D003AC90-67D4-447C-884A-86717997252F}"/>
    <cellStyle name="Normal 6 3 7 3 2" xfId="6653" xr:uid="{D5B7CB9A-FCC7-4072-8BF6-1819352D02DC}"/>
    <cellStyle name="Normal 6 3 7 4" xfId="1458" xr:uid="{4892C653-AE9D-449A-8F4F-E884D5380E9F}"/>
    <cellStyle name="Normal 6 3 7 5" xfId="5541" xr:uid="{C8CCF576-B9C4-4A2E-A9D1-21EB3FC7DB9A}"/>
    <cellStyle name="Normal 6 3 8" xfId="1459" xr:uid="{8DCC67AF-1FD5-43BB-B0B1-79D795FA9A45}"/>
    <cellStyle name="Normal 6 3 8 2" xfId="1460" xr:uid="{B758D088-E8CD-4287-BEBC-983005DAF5B1}"/>
    <cellStyle name="Normal 6 3 8 3" xfId="1461" xr:uid="{E03FA546-75E2-442C-9415-D414FE9B1FD0}"/>
    <cellStyle name="Normal 6 3 8 4" xfId="1462" xr:uid="{EB0F55B1-E315-4A82-80B6-00845BC3F365}"/>
    <cellStyle name="Normal 6 3 9" xfId="1463" xr:uid="{9F7E992D-997C-420C-8DCC-DF71291F9832}"/>
    <cellStyle name="Normal 6 3 9 2" xfId="4886" xr:uid="{7CEC6889-D783-48A9-B7A5-C0ADB916C951}"/>
    <cellStyle name="Normal 6 3 9 2 2" xfId="6654" xr:uid="{552EC5A7-0816-4CC8-A825-E84D1F606580}"/>
    <cellStyle name="Normal 6 4" xfId="1464" xr:uid="{985BA8D0-7ABC-4C23-BE88-A29B4F1D0EC2}"/>
    <cellStyle name="Normal 6 4 10" xfId="1465" xr:uid="{963F8179-BFD2-4F28-9030-E7D5C45C0AB3}"/>
    <cellStyle name="Normal 6 4 11" xfId="1466" xr:uid="{8B97CB9C-52D7-4C9D-A0F0-E3BD9C21D76F}"/>
    <cellStyle name="Normal 6 4 2" xfId="1467" xr:uid="{D672C1DA-B4BD-446D-892D-FF7B29FA319C}"/>
    <cellStyle name="Normal 6 4 2 2" xfId="1468" xr:uid="{1D3F9F46-0507-43BC-9B25-A20249648FD7}"/>
    <cellStyle name="Normal 6 4 2 2 2" xfId="1469" xr:uid="{9B3DF100-C19C-4C10-8CEB-18EE7C44740E}"/>
    <cellStyle name="Normal 6 4 2 2 2 2" xfId="1470" xr:uid="{0FE6BA62-42FF-4C5C-9184-49C159A23ED6}"/>
    <cellStyle name="Normal 6 4 2 2 2 2 2" xfId="1471" xr:uid="{8842C701-20E8-4A30-B8A2-16971544E06D}"/>
    <cellStyle name="Normal 6 4 2 2 2 2 2 2" xfId="3995" xr:uid="{BCE1EF3A-BACC-4354-A76E-7C57F1D62167}"/>
    <cellStyle name="Normal 6 4 2 2 2 2 3" xfId="1472" xr:uid="{693735E4-B645-4A46-8176-0043E35274B4}"/>
    <cellStyle name="Normal 6 4 2 2 2 2 3 2" xfId="6655" xr:uid="{2045E20E-ECBA-4258-A281-1D911A6CE815}"/>
    <cellStyle name="Normal 6 4 2 2 2 2 4" xfId="1473" xr:uid="{AC4447FD-54B4-47FB-BBA5-D1EE109B9975}"/>
    <cellStyle name="Normal 6 4 2 2 2 3" xfId="1474" xr:uid="{9D3129B6-CFDE-434D-86C2-778B770E68A4}"/>
    <cellStyle name="Normal 6 4 2 2 2 3 2" xfId="1475" xr:uid="{25F0581F-515B-43B4-8DC1-562BFDFC3329}"/>
    <cellStyle name="Normal 6 4 2 2 2 3 3" xfId="1476" xr:uid="{D82D9154-60E0-4839-B7A2-3D57981DC7BD}"/>
    <cellStyle name="Normal 6 4 2 2 2 3 4" xfId="1477" xr:uid="{CD4B6CDD-59F0-4116-A2C0-809CD3B804F0}"/>
    <cellStyle name="Normal 6 4 2 2 2 4" xfId="1478" xr:uid="{669DF968-3F5A-4934-A600-E344EB845D18}"/>
    <cellStyle name="Normal 6 4 2 2 2 4 2" xfId="6656" xr:uid="{64939148-7EB0-491E-AE0F-06DBB03D38D9}"/>
    <cellStyle name="Normal 6 4 2 2 2 5" xfId="1479" xr:uid="{66BEA4EB-A087-4EE4-ADDE-2B607ED6DB20}"/>
    <cellStyle name="Normal 6 4 2 2 2 6" xfId="1480" xr:uid="{6FBA60DD-509D-4A30-A6E2-824FA3DF9A37}"/>
    <cellStyle name="Normal 6 4 2 2 3" xfId="1481" xr:uid="{7B23F6FC-4B1B-42B3-B528-19DEEF6205EE}"/>
    <cellStyle name="Normal 6 4 2 2 3 2" xfId="1482" xr:uid="{A57A855B-9664-49D1-A384-338B7D43C5FB}"/>
    <cellStyle name="Normal 6 4 2 2 3 2 2" xfId="1483" xr:uid="{BF54880A-2657-4F4B-9D3A-F62F5311F486}"/>
    <cellStyle name="Normal 6 4 2 2 3 2 3" xfId="1484" xr:uid="{BA1847F9-6697-4B9F-978C-076D5131A8D2}"/>
    <cellStyle name="Normal 6 4 2 2 3 2 4" xfId="1485" xr:uid="{33F2C6F5-6F16-467D-AAEC-4AF1A441823F}"/>
    <cellStyle name="Normal 6 4 2 2 3 3" xfId="1486" xr:uid="{04D935F4-B8D7-4BD4-9CC2-9ADF5B09C296}"/>
    <cellStyle name="Normal 6 4 2 2 3 3 2" xfId="6657" xr:uid="{774877D8-8D1F-4FF4-9291-D6BCA56973A0}"/>
    <cellStyle name="Normal 6 4 2 2 3 4" xfId="1487" xr:uid="{5BAF0615-2609-4672-9CD1-A159C190A8F9}"/>
    <cellStyle name="Normal 6 4 2 2 3 5" xfId="1488" xr:uid="{0ADD9D2A-B22A-44A7-A8FA-068697C9CFFB}"/>
    <cellStyle name="Normal 6 4 2 2 4" xfId="1489" xr:uid="{3B9E00EB-EAE2-4F4D-8975-31957C795EE8}"/>
    <cellStyle name="Normal 6 4 2 2 4 2" xfId="1490" xr:uid="{A54676AE-C0B5-46EC-B4E1-E0D5326979AE}"/>
    <cellStyle name="Normal 6 4 2 2 4 3" xfId="1491" xr:uid="{BE58FC7E-466A-4A3E-B14A-B3F66BF319CC}"/>
    <cellStyle name="Normal 6 4 2 2 4 4" xfId="1492" xr:uid="{CC0EFE0F-1552-47DD-8C36-22221FED4F77}"/>
    <cellStyle name="Normal 6 4 2 2 5" xfId="1493" xr:uid="{951FBDA9-D1E0-432F-8D91-2CE180B8CCCA}"/>
    <cellStyle name="Normal 6 4 2 2 5 2" xfId="1494" xr:uid="{7FE45F52-3788-4185-92F1-0C207B083808}"/>
    <cellStyle name="Normal 6 4 2 2 5 3" xfId="1495" xr:uid="{2F44257F-7BF6-4367-AB9F-EB45D99F5DF0}"/>
    <cellStyle name="Normal 6 4 2 2 5 4" xfId="1496" xr:uid="{7A558055-6E4F-4F4E-A06B-6D63A6D05C96}"/>
    <cellStyle name="Normal 6 4 2 2 6" xfId="1497" xr:uid="{1E17A628-F421-4DEE-8B54-6F0AE8C158CB}"/>
    <cellStyle name="Normal 6 4 2 2 7" xfId="1498" xr:uid="{E3379BD6-5AFD-4F78-AD2D-5C44BD160FA8}"/>
    <cellStyle name="Normal 6 4 2 2 8" xfId="1499" xr:uid="{36D0287C-10C2-4DBF-929F-9BB44767D5AE}"/>
    <cellStyle name="Normal 6 4 2 3" xfId="1500" xr:uid="{C711F2BE-A495-4BDF-A263-0BECF830B9C9}"/>
    <cellStyle name="Normal 6 4 2 3 2" xfId="1501" xr:uid="{BADFBA2D-84F5-492C-8CD2-514EB6000502}"/>
    <cellStyle name="Normal 6 4 2 3 2 2" xfId="1502" xr:uid="{A34C65C9-5426-4941-9C1B-BBF81FA0010B}"/>
    <cellStyle name="Normal 6 4 2 3 2 2 2" xfId="3996" xr:uid="{08839681-366F-4039-B53D-F5473C58BFCA}"/>
    <cellStyle name="Normal 6 4 2 3 2 2 2 2" xfId="3997" xr:uid="{17ACEE93-F29A-434F-9EB1-9F22731CAFAD}"/>
    <cellStyle name="Normal 6 4 2 3 2 2 3" xfId="3998" xr:uid="{DFACA4D9-0D14-4481-83E8-4C87671C380F}"/>
    <cellStyle name="Normal 6 4 2 3 2 2 3 2" xfId="6658" xr:uid="{C25BFA09-E7C1-4F80-B9F6-F7C06AC52D17}"/>
    <cellStyle name="Normal 6 4 2 3 2 2 4" xfId="6659" xr:uid="{CBE7324E-9413-4D49-8DC1-2E49A2F36097}"/>
    <cellStyle name="Normal 6 4 2 3 2 3" xfId="1503" xr:uid="{3F979F52-5CCB-448B-AF44-9A25D94BFCF5}"/>
    <cellStyle name="Normal 6 4 2 3 2 3 2" xfId="3999" xr:uid="{60F294F8-C251-4594-9350-E16BAC5F1C6C}"/>
    <cellStyle name="Normal 6 4 2 3 2 4" xfId="1504" xr:uid="{22ABBBB2-17CC-43CB-9C48-34F19D8E9ADC}"/>
    <cellStyle name="Normal 6 4 2 3 2 4 2" xfId="6660" xr:uid="{84F8DE5C-D562-4F84-B1F2-E368D5F02F84}"/>
    <cellStyle name="Normal 6 4 2 3 2 5" xfId="6661" xr:uid="{8416920C-D9E4-4BF4-A0F2-D7836EB60AC0}"/>
    <cellStyle name="Normal 6 4 2 3 3" xfId="1505" xr:uid="{6261F7B5-119B-488D-A9DD-4FE628BD1946}"/>
    <cellStyle name="Normal 6 4 2 3 3 2" xfId="1506" xr:uid="{0AE32B29-8D10-469A-A3E5-C39239C376D2}"/>
    <cellStyle name="Normal 6 4 2 3 3 2 2" xfId="4000" xr:uid="{B600CEFD-EA39-4D3F-BBDA-136A48ABED16}"/>
    <cellStyle name="Normal 6 4 2 3 3 3" xfId="1507" xr:uid="{C10BAF70-AAF9-467D-A096-BB3E2B378277}"/>
    <cellStyle name="Normal 6 4 2 3 3 3 2" xfId="6662" xr:uid="{C6FDA27A-BC1F-436F-BFBC-DD468EAF944F}"/>
    <cellStyle name="Normal 6 4 2 3 3 4" xfId="1508" xr:uid="{C07A40F2-73B4-4AA2-8BE8-66F5B267FA1A}"/>
    <cellStyle name="Normal 6 4 2 3 4" xfId="1509" xr:uid="{4C24D6D6-B1FE-4FCF-8983-AF5C7175F304}"/>
    <cellStyle name="Normal 6 4 2 3 4 2" xfId="4001" xr:uid="{53EC9661-0561-4E2B-B998-F91743F895ED}"/>
    <cellStyle name="Normal 6 4 2 3 5" xfId="1510" xr:uid="{836BE4FF-5416-413B-BE11-404889C88334}"/>
    <cellStyle name="Normal 6 4 2 3 5 2" xfId="6663" xr:uid="{DB698F72-8C85-42F8-B868-3CFA7B7CEE5D}"/>
    <cellStyle name="Normal 6 4 2 3 6" xfId="1511" xr:uid="{74C12967-5381-4452-BCC5-BC9265C9E07E}"/>
    <cellStyle name="Normal 6 4 2 4" xfId="1512" xr:uid="{C5471151-E31D-485C-A1CE-5F526FAED8A1}"/>
    <cellStyle name="Normal 6 4 2 4 2" xfId="1513" xr:uid="{9EF00972-A74E-4148-A759-ECEDF8DAD068}"/>
    <cellStyle name="Normal 6 4 2 4 2 2" xfId="1514" xr:uid="{5E713225-BCA0-44CD-B062-06501D5490F9}"/>
    <cellStyle name="Normal 6 4 2 4 2 2 2" xfId="4002" xr:uid="{10B65EEB-251D-4D46-9038-CDC6B609B287}"/>
    <cellStyle name="Normal 6 4 2 4 2 3" xfId="1515" xr:uid="{FE44FD00-C5F6-4991-B15C-C4F8530A8AB9}"/>
    <cellStyle name="Normal 6 4 2 4 2 3 2" xfId="6664" xr:uid="{97FA297D-58B9-4390-8CA6-46C64B1FBC17}"/>
    <cellStyle name="Normal 6 4 2 4 2 4" xfId="1516" xr:uid="{F7217805-ACE2-4144-9CC8-1FDF79C22220}"/>
    <cellStyle name="Normal 6 4 2 4 3" xfId="1517" xr:uid="{FB80C681-54FA-4934-9858-FC8DB351DDF6}"/>
    <cellStyle name="Normal 6 4 2 4 3 2" xfId="4003" xr:uid="{55006F19-43CD-4436-8188-FA40E9279AE7}"/>
    <cellStyle name="Normal 6 4 2 4 4" xfId="1518" xr:uid="{EDE426F7-1832-40E3-8684-6301F2A14DE7}"/>
    <cellStyle name="Normal 6 4 2 4 4 2" xfId="6665" xr:uid="{AC315674-3D2C-47BF-B639-7D116B6D14D4}"/>
    <cellStyle name="Normal 6 4 2 4 5" xfId="1519" xr:uid="{928FDA4F-7373-43A9-B5B6-8212ED3D09FB}"/>
    <cellStyle name="Normal 6 4 2 5" xfId="1520" xr:uid="{BD5AE4C9-C3F7-452D-853C-75699C5C22BD}"/>
    <cellStyle name="Normal 6 4 2 5 2" xfId="1521" xr:uid="{DAEC30F4-95E4-4B1D-B464-87D098CF2797}"/>
    <cellStyle name="Normal 6 4 2 5 2 2" xfId="4004" xr:uid="{984E726F-F197-4555-98EE-80D70275BD54}"/>
    <cellStyle name="Normal 6 4 2 5 3" xfId="1522" xr:uid="{A8A22539-9264-410C-8347-DCB7D725DACC}"/>
    <cellStyle name="Normal 6 4 2 5 3 2" xfId="6666" xr:uid="{1530A04A-BC39-403C-BABD-655454A90185}"/>
    <cellStyle name="Normal 6 4 2 5 4" xfId="1523" xr:uid="{CD6B9B43-F0EE-4FA5-AD73-CBAE6BD23AD7}"/>
    <cellStyle name="Normal 6 4 2 6" xfId="1524" xr:uid="{8AB28BB2-930C-4524-9933-3EC80AE0FA5E}"/>
    <cellStyle name="Normal 6 4 2 6 2" xfId="1525" xr:uid="{BB188A67-C385-4007-9BA6-5D2EBA7FDF99}"/>
    <cellStyle name="Normal 6 4 2 6 3" xfId="1526" xr:uid="{B82FB3D2-47DE-47D8-85C4-6E7A73D1FA04}"/>
    <cellStyle name="Normal 6 4 2 6 4" xfId="1527" xr:uid="{EA20282C-EA7F-4AC9-8CCB-20DBB5E0093F}"/>
    <cellStyle name="Normal 6 4 2 7" xfId="1528" xr:uid="{B02973DB-2E46-4648-AFE7-2EA0D6A151E0}"/>
    <cellStyle name="Normal 6 4 2 7 2" xfId="6667" xr:uid="{C9AC9789-67E5-40A5-BFA4-EC18007D85FE}"/>
    <cellStyle name="Normal 6 4 2 8" xfId="1529" xr:uid="{227F73E6-0CB9-46E7-978A-5AB1CBAB3C83}"/>
    <cellStyle name="Normal 6 4 2 9" xfId="1530" xr:uid="{AF2B14DA-760E-4066-91A4-1AE8A24A2235}"/>
    <cellStyle name="Normal 6 4 3" xfId="1531" xr:uid="{755A145D-34E1-44AE-B1D0-1E127D75F1B9}"/>
    <cellStyle name="Normal 6 4 3 2" xfId="1532" xr:uid="{A4224309-B856-43A0-BC6F-E86040BFCF0F}"/>
    <cellStyle name="Normal 6 4 3 2 2" xfId="1533" xr:uid="{6A4518BD-52BA-4030-A640-B2EA31E230D8}"/>
    <cellStyle name="Normal 6 4 3 2 2 2" xfId="1534" xr:uid="{8FEC59C9-6B27-4412-A2AA-F88681AFE447}"/>
    <cellStyle name="Normal 6 4 3 2 2 2 2" xfId="4005" xr:uid="{AA99A7B9-1252-4EA1-A5A3-1F7E6C40E68A}"/>
    <cellStyle name="Normal 6 4 3 2 2 2 2 2" xfId="4729" xr:uid="{6189CE3D-9528-4901-8A5C-8D6D90CDD908}"/>
    <cellStyle name="Normal 6 4 3 2 2 2 3" xfId="4730" xr:uid="{3C2B8684-0D05-4C5B-A564-0FE8887A83E9}"/>
    <cellStyle name="Normal 6 4 3 2 2 3" xfId="1535" xr:uid="{9013D3DF-5EFB-44B2-8198-E3F7A5B89AB5}"/>
    <cellStyle name="Normal 6 4 3 2 2 3 2" xfId="4731" xr:uid="{12FBE264-C047-4664-9C84-C8507D0C2C76}"/>
    <cellStyle name="Normal 6 4 3 2 2 4" xfId="1536" xr:uid="{000F608A-AEA3-48DB-926E-8134DA4CD09A}"/>
    <cellStyle name="Normal 6 4 3 2 3" xfId="1537" xr:uid="{B10A635A-8839-49BD-B844-D3E0E6379638}"/>
    <cellStyle name="Normal 6 4 3 2 3 2" xfId="1538" xr:uid="{8901FFA0-2FCA-49C6-9A39-3E3C5F6001F2}"/>
    <cellStyle name="Normal 6 4 3 2 3 2 2" xfId="4732" xr:uid="{F5F675E5-616D-47DD-B59A-657A2AF9F856}"/>
    <cellStyle name="Normal 6 4 3 2 3 3" xfId="1539" xr:uid="{DF41C859-8FD2-4217-90C0-7FC408E8CA40}"/>
    <cellStyle name="Normal 6 4 3 2 3 4" xfId="1540" xr:uid="{EEE1321A-1736-4299-9D4F-AB975E5AAE5E}"/>
    <cellStyle name="Normal 6 4 3 2 4" xfId="1541" xr:uid="{EE446EAA-533A-4294-9E2D-591C1091623C}"/>
    <cellStyle name="Normal 6 4 3 2 4 2" xfId="4733" xr:uid="{598EBD97-833D-43C1-8EA5-28D26D467331}"/>
    <cellStyle name="Normal 6 4 3 2 5" xfId="1542" xr:uid="{5DAB6FD0-7559-4C6F-9561-453B1BBEA341}"/>
    <cellStyle name="Normal 6 4 3 2 6" xfId="1543" xr:uid="{8D810DE3-9EA6-4B55-8092-4307E23B7B25}"/>
    <cellStyle name="Normal 6 4 3 3" xfId="1544" xr:uid="{BF441C4E-BDEC-4B16-AAAC-4D2B485094CE}"/>
    <cellStyle name="Normal 6 4 3 3 2" xfId="1545" xr:uid="{10A45449-D35B-4F19-B8CF-6D9242789B86}"/>
    <cellStyle name="Normal 6 4 3 3 2 2" xfId="1546" xr:uid="{3EDEBD73-7239-41CF-ACD3-4AEB9246ECE7}"/>
    <cellStyle name="Normal 6 4 3 3 2 2 2" xfId="4734" xr:uid="{381AC1C8-1C85-425F-BA43-F592074F280C}"/>
    <cellStyle name="Normal 6 4 3 3 2 3" xfId="1547" xr:uid="{8BF0C7F2-1C9F-432D-91F8-19F5DDE81741}"/>
    <cellStyle name="Normal 6 4 3 3 2 4" xfId="1548" xr:uid="{7E6C24BD-9CFE-4EEB-AFA9-1ED6C5BB7BA6}"/>
    <cellStyle name="Normal 6 4 3 3 3" xfId="1549" xr:uid="{3CD2DA61-6D33-4F4A-BD76-4525D32A24C4}"/>
    <cellStyle name="Normal 6 4 3 3 3 2" xfId="4735" xr:uid="{1A3DE19A-726D-46E0-A51A-E82FF49B8825}"/>
    <cellStyle name="Normal 6 4 3 3 4" xfId="1550" xr:uid="{DC098763-58F3-41FF-B6FE-397863574DCB}"/>
    <cellStyle name="Normal 6 4 3 3 5" xfId="1551" xr:uid="{596DC491-01A7-45E6-898D-1452D757B03A}"/>
    <cellStyle name="Normal 6 4 3 4" xfId="1552" xr:uid="{CD0760E6-3AFB-4D7F-A3D2-06EA43BEA8C9}"/>
    <cellStyle name="Normal 6 4 3 4 2" xfId="1553" xr:uid="{FEE3A116-5263-4F5B-BADF-36BB7BBDB304}"/>
    <cellStyle name="Normal 6 4 3 4 2 2" xfId="4736" xr:uid="{9C7EEBD6-47FF-464E-B771-A2B589AE9E18}"/>
    <cellStyle name="Normal 6 4 3 4 3" xfId="1554" xr:uid="{A389955E-1CA1-4F9C-A2D7-D517D9B15808}"/>
    <cellStyle name="Normal 6 4 3 4 4" xfId="1555" xr:uid="{846DC89F-BCE9-425C-9141-CB306C870373}"/>
    <cellStyle name="Normal 6 4 3 5" xfId="1556" xr:uid="{BCAE10E8-CBF5-4ADC-A12F-AD8430953C99}"/>
    <cellStyle name="Normal 6 4 3 5 2" xfId="1557" xr:uid="{7E76841A-C1DF-4880-823D-33647521E88B}"/>
    <cellStyle name="Normal 6 4 3 5 3" xfId="1558" xr:uid="{40375F72-D386-43E3-BDB3-F215B7CE54BF}"/>
    <cellStyle name="Normal 6 4 3 5 4" xfId="1559" xr:uid="{5C7DD966-0ADD-453C-9648-3F1A9512BE58}"/>
    <cellStyle name="Normal 6 4 3 6" xfId="1560" xr:uid="{94B622B5-FBD3-4CA8-8106-DE2247EB177B}"/>
    <cellStyle name="Normal 6 4 3 7" xfId="1561" xr:uid="{E520FFB8-212B-451B-A472-33A36BD65272}"/>
    <cellStyle name="Normal 6 4 3 8" xfId="1562" xr:uid="{F068F2EC-196F-4501-B464-E800630483D3}"/>
    <cellStyle name="Normal 6 4 4" xfId="1563" xr:uid="{CB79E754-3925-4A52-8BFF-096BC1EAEBAF}"/>
    <cellStyle name="Normal 6 4 4 2" xfId="1564" xr:uid="{4BA0D38F-3F66-4121-81DC-1B13859D415E}"/>
    <cellStyle name="Normal 6 4 4 2 2" xfId="1565" xr:uid="{FD49D79B-6993-4F80-86F1-10C365FA7639}"/>
    <cellStyle name="Normal 6 4 4 2 2 2" xfId="1566" xr:uid="{724511A2-807B-4C03-BC84-31559C9605C9}"/>
    <cellStyle name="Normal 6 4 4 2 2 2 2" xfId="4006" xr:uid="{97DF1269-CBE1-461C-B287-905A2FF10B31}"/>
    <cellStyle name="Normal 6 4 4 2 2 3" xfId="1567" xr:uid="{1BA5A287-B74C-4146-B34A-F944E7269CF1}"/>
    <cellStyle name="Normal 6 4 4 2 2 3 2" xfId="6668" xr:uid="{DF07D3E8-F191-4812-825A-2BB31EB98C1C}"/>
    <cellStyle name="Normal 6 4 4 2 2 4" xfId="1568" xr:uid="{8E650FF5-C4C5-4DBC-BE8E-561244EE5FB1}"/>
    <cellStyle name="Normal 6 4 4 2 3" xfId="1569" xr:uid="{59CBE9BE-B193-4AFB-AE5E-03A9E0C9CB77}"/>
    <cellStyle name="Normal 6 4 4 2 3 2" xfId="4007" xr:uid="{9FBC99AF-3645-41C6-AC15-BD3117D9108A}"/>
    <cellStyle name="Normal 6 4 4 2 4" xfId="1570" xr:uid="{0D16513A-9276-46B1-9CC5-CC7EDCF4185B}"/>
    <cellStyle name="Normal 6 4 4 2 4 2" xfId="6669" xr:uid="{C3855E12-F2B1-4521-944B-D2A1F5E76D28}"/>
    <cellStyle name="Normal 6 4 4 2 5" xfId="1571" xr:uid="{0ED3D541-D07B-4C03-B757-0BD76EC71FD4}"/>
    <cellStyle name="Normal 6 4 4 3" xfId="1572" xr:uid="{B97D8184-2372-48A8-9389-1908E59685F1}"/>
    <cellStyle name="Normal 6 4 4 3 2" xfId="1573" xr:uid="{CEED99FC-EE39-405F-91A9-8127FE732E01}"/>
    <cellStyle name="Normal 6 4 4 3 2 2" xfId="4008" xr:uid="{7DE180BB-92D2-4D72-A87E-352A5CB329E5}"/>
    <cellStyle name="Normal 6 4 4 3 3" xfId="1574" xr:uid="{D1933236-C0B8-428E-A3AD-3C63B7BACFC5}"/>
    <cellStyle name="Normal 6 4 4 3 3 2" xfId="6670" xr:uid="{A80AC08D-4D3D-41E0-97AD-362E286CD09F}"/>
    <cellStyle name="Normal 6 4 4 3 4" xfId="1575" xr:uid="{98D35C1C-C463-42E3-A4C4-0B6BD8590A90}"/>
    <cellStyle name="Normal 6 4 4 4" xfId="1576" xr:uid="{E6B58C13-2772-45DA-948B-B1E1A8A43BCE}"/>
    <cellStyle name="Normal 6 4 4 4 2" xfId="1577" xr:uid="{7332CF6C-53F8-4956-8976-132390FC9D32}"/>
    <cellStyle name="Normal 6 4 4 4 3" xfId="1578" xr:uid="{526CFFED-6EF4-4A2E-9880-D4CF13E8C653}"/>
    <cellStyle name="Normal 6 4 4 4 4" xfId="1579" xr:uid="{7E714BE3-9515-4559-BAA2-6A53E42B48EC}"/>
    <cellStyle name="Normal 6 4 4 5" xfId="1580" xr:uid="{83C844AB-2E90-42A5-AD14-F6FDBB2CF357}"/>
    <cellStyle name="Normal 6 4 4 5 2" xfId="6671" xr:uid="{2F19E1A4-1FAF-4EA3-8BA2-12BC0FB627B2}"/>
    <cellStyle name="Normal 6 4 4 6" xfId="1581" xr:uid="{C0120D5D-95D0-4332-BA67-D84452208F42}"/>
    <cellStyle name="Normal 6 4 4 7" xfId="1582" xr:uid="{D6D73DA5-BF57-4151-A8A7-A5BAC772D803}"/>
    <cellStyle name="Normal 6 4 5" xfId="1583" xr:uid="{81A7BB22-C066-4A7C-A20A-FC3D276207AC}"/>
    <cellStyle name="Normal 6 4 5 2" xfId="1584" xr:uid="{7D3EC577-DDD7-401F-B40D-A794108BC9C7}"/>
    <cellStyle name="Normal 6 4 5 2 2" xfId="1585" xr:uid="{79F1BED5-580F-419E-AEB9-933B730807CD}"/>
    <cellStyle name="Normal 6 4 5 2 2 2" xfId="4009" xr:uid="{89524D7A-023C-4846-BC44-3C00234B51B9}"/>
    <cellStyle name="Normal 6 4 5 2 3" xfId="1586" xr:uid="{3AB18EA2-AC8B-45FD-AC1F-80FB5147773F}"/>
    <cellStyle name="Normal 6 4 5 2 3 2" xfId="6672" xr:uid="{4D6CEA80-5FCC-4BED-AC1E-2F9DED0F8B3F}"/>
    <cellStyle name="Normal 6 4 5 2 4" xfId="1587" xr:uid="{E0ECAB2D-BEEB-4A79-B524-5E6BAA55A31D}"/>
    <cellStyle name="Normal 6 4 5 3" xfId="1588" xr:uid="{81A3A905-A110-494A-A1E5-CACED8987380}"/>
    <cellStyle name="Normal 6 4 5 3 2" xfId="1589" xr:uid="{0CBEFD2A-45DD-40CF-8DAF-8ACC99FC158E}"/>
    <cellStyle name="Normal 6 4 5 3 3" xfId="1590" xr:uid="{6BE5FF1C-E8DB-41EA-9799-0E6E16764E69}"/>
    <cellStyle name="Normal 6 4 5 3 4" xfId="1591" xr:uid="{B617251D-8360-465C-B7B0-2ECECB474EA2}"/>
    <cellStyle name="Normal 6 4 5 4" xfId="1592" xr:uid="{31757F80-C8BE-4190-8AE3-0706DA3A4481}"/>
    <cellStyle name="Normal 6 4 5 4 2" xfId="6673" xr:uid="{C2379659-BAD2-40CA-8282-DA8375C8CEAC}"/>
    <cellStyle name="Normal 6 4 5 5" xfId="1593" xr:uid="{5002F69E-A004-420A-B3B0-25D24A66626F}"/>
    <cellStyle name="Normal 6 4 5 6" xfId="1594" xr:uid="{517DADF4-2920-43AD-8BAA-A228758FE242}"/>
    <cellStyle name="Normal 6 4 6" xfId="1595" xr:uid="{91941CAF-A44C-4AE0-9BE7-0A7F1F174ADF}"/>
    <cellStyle name="Normal 6 4 6 2" xfId="1596" xr:uid="{6C85255B-8CCD-4E90-9486-B1377B46014E}"/>
    <cellStyle name="Normal 6 4 6 2 2" xfId="1597" xr:uid="{087E9D0D-03C8-4330-8FE7-6A18B79812C1}"/>
    <cellStyle name="Normal 6 4 6 2 3" xfId="1598" xr:uid="{6CDE9389-2587-475F-9592-328F6825D125}"/>
    <cellStyle name="Normal 6 4 6 2 4" xfId="1599" xr:uid="{57DA7A1F-EA0B-4C7B-82BC-7503659770CA}"/>
    <cellStyle name="Normal 6 4 6 3" xfId="1600" xr:uid="{650BA2FB-3BD1-4689-A1C8-F0A152F06EEC}"/>
    <cellStyle name="Normal 6 4 6 3 2" xfId="6674" xr:uid="{04FA973D-A093-41A6-A3F2-ACD5296C1BB1}"/>
    <cellStyle name="Normal 6 4 6 4" xfId="1601" xr:uid="{DB7C1BC5-E47C-4393-A526-AEA7B6E1882B}"/>
    <cellStyle name="Normal 6 4 6 5" xfId="1602" xr:uid="{1C8D1F6E-7D6A-436C-B23D-EAE1A1B9CB73}"/>
    <cellStyle name="Normal 6 4 7" xfId="1603" xr:uid="{5529E67C-C622-4708-9F58-07A4F0D116DF}"/>
    <cellStyle name="Normal 6 4 7 2" xfId="1604" xr:uid="{D0B7E581-C32E-4582-916D-8CB15A3EFC2D}"/>
    <cellStyle name="Normal 6 4 7 3" xfId="1605" xr:uid="{DE7D12C3-61DD-49F6-96FE-8BAB535E45E4}"/>
    <cellStyle name="Normal 6 4 7 3 2" xfId="4382" xr:uid="{A07D351F-A8C9-4534-9CBB-5D40B421C61A}"/>
    <cellStyle name="Normal 6 4 7 3 3" xfId="4853" xr:uid="{6D86A7D3-C96A-41D7-B12D-EB579C004C65}"/>
    <cellStyle name="Normal 6 4 7 4" xfId="1606" xr:uid="{5F985425-4D23-48EB-87D9-49F0DC1B98CA}"/>
    <cellStyle name="Normal 6 4 8" xfId="1607" xr:uid="{F66770FC-CF8D-4886-84E4-38B83CE55D04}"/>
    <cellStyle name="Normal 6 4 8 2" xfId="1608" xr:uid="{06DDF992-F68B-4BDF-9CED-E3069E27C2D0}"/>
    <cellStyle name="Normal 6 4 8 3" xfId="1609" xr:uid="{CF8010AB-8FD2-431D-BDFC-8BC3FD0CE9BF}"/>
    <cellStyle name="Normal 6 4 8 4" xfId="1610" xr:uid="{07713565-B930-43D3-AA7C-0D3BA618E6CF}"/>
    <cellStyle name="Normal 6 4 9" xfId="1611" xr:uid="{08CDB2E1-5641-4A10-9FF1-68388CD42F41}"/>
    <cellStyle name="Normal 6 5" xfId="1612" xr:uid="{25DE33AC-CF86-4155-A762-8DE7C20115D7}"/>
    <cellStyle name="Normal 6 5 10" xfId="1613" xr:uid="{CCA2F2FB-141B-4EA8-8F4D-530CA3BAE9DC}"/>
    <cellStyle name="Normal 6 5 11" xfId="1614" xr:uid="{5758736B-3703-4829-9EB2-B8813B7BA215}"/>
    <cellStyle name="Normal 6 5 2" xfId="1615" xr:uid="{30C422B8-8925-4AC2-AC96-D8CA46A6E0E7}"/>
    <cellStyle name="Normal 6 5 2 2" xfId="1616" xr:uid="{0DF456D3-0E07-4B52-A339-D2B9BDE23E87}"/>
    <cellStyle name="Normal 6 5 2 2 2" xfId="1617" xr:uid="{CF0C1651-35CA-4E9D-8B9C-256E589439DA}"/>
    <cellStyle name="Normal 6 5 2 2 2 2" xfId="1618" xr:uid="{F681E526-618C-4107-B0A5-62A1DD7B565A}"/>
    <cellStyle name="Normal 6 5 2 2 2 2 2" xfId="1619" xr:uid="{0A3D577B-4C15-4CDB-A60D-DFE929D9E092}"/>
    <cellStyle name="Normal 6 5 2 2 2 2 3" xfId="1620" xr:uid="{B70C3A5C-9662-4BA9-AD49-AAD3C803E9F8}"/>
    <cellStyle name="Normal 6 5 2 2 2 2 4" xfId="1621" xr:uid="{7192595D-F867-4B3E-A537-A08094ACDCF9}"/>
    <cellStyle name="Normal 6 5 2 2 2 3" xfId="1622" xr:uid="{0FE59A01-9884-44AF-BE21-7CED40CE6101}"/>
    <cellStyle name="Normal 6 5 2 2 2 3 2" xfId="1623" xr:uid="{CA911392-6B8C-4088-8D28-362FB0ECD61C}"/>
    <cellStyle name="Normal 6 5 2 2 2 3 3" xfId="1624" xr:uid="{33E103B0-8AEE-4222-A524-0EAAA6CC37A0}"/>
    <cellStyle name="Normal 6 5 2 2 2 3 4" xfId="1625" xr:uid="{2B98627A-3818-400C-8D2D-16DFFA1CD951}"/>
    <cellStyle name="Normal 6 5 2 2 2 4" xfId="1626" xr:uid="{94E5E455-0F6F-4597-B809-15F6CF2ED059}"/>
    <cellStyle name="Normal 6 5 2 2 2 5" xfId="1627" xr:uid="{F2F8CF19-2C7E-4EEE-B636-004DA75FC35C}"/>
    <cellStyle name="Normal 6 5 2 2 2 6" xfId="1628" xr:uid="{DE950B02-157D-46E0-8669-CB6338EF120C}"/>
    <cellStyle name="Normal 6 5 2 2 3" xfId="1629" xr:uid="{4D1E1F8C-4925-4B2F-94B6-A89DF2003E8F}"/>
    <cellStyle name="Normal 6 5 2 2 3 2" xfId="1630" xr:uid="{5BEABEF9-0475-48D8-9725-05934F044D7E}"/>
    <cellStyle name="Normal 6 5 2 2 3 2 2" xfId="1631" xr:uid="{6BD5F960-621B-43B7-93D4-73267EF36A95}"/>
    <cellStyle name="Normal 6 5 2 2 3 2 3" xfId="1632" xr:uid="{E1ECE724-543A-46E5-A9E1-C75DBBDF52E2}"/>
    <cellStyle name="Normal 6 5 2 2 3 2 4" xfId="1633" xr:uid="{A4D47E37-4E67-4E02-A708-F39C5ED6EBEE}"/>
    <cellStyle name="Normal 6 5 2 2 3 3" xfId="1634" xr:uid="{F3DCD275-8E9D-480B-A6FA-C9CF67B8C04D}"/>
    <cellStyle name="Normal 6 5 2 2 3 4" xfId="1635" xr:uid="{7FFFDDA4-FD78-43C6-855F-501C2FFFE8E3}"/>
    <cellStyle name="Normal 6 5 2 2 3 5" xfId="1636" xr:uid="{DCA86988-FCD7-4A07-A2C0-57F5E0F9114D}"/>
    <cellStyle name="Normal 6 5 2 2 4" xfId="1637" xr:uid="{C57A1315-BF83-41C7-AD3B-C830CCC6BF5F}"/>
    <cellStyle name="Normal 6 5 2 2 4 2" xfId="1638" xr:uid="{24E35A4F-07A6-4E07-8C58-CD713CFCD79C}"/>
    <cellStyle name="Normal 6 5 2 2 4 3" xfId="1639" xr:uid="{85454D3D-296A-4836-B8C9-D631B7B226CF}"/>
    <cellStyle name="Normal 6 5 2 2 4 4" xfId="1640" xr:uid="{7DD3C655-2E85-448C-960C-D16F8CD8A79E}"/>
    <cellStyle name="Normal 6 5 2 2 5" xfId="1641" xr:uid="{F98CCF53-DDEF-42C0-A340-57D38D45999F}"/>
    <cellStyle name="Normal 6 5 2 2 5 2" xfId="1642" xr:uid="{04583557-6DD1-471F-B0F7-25058E17550D}"/>
    <cellStyle name="Normal 6 5 2 2 5 3" xfId="1643" xr:uid="{9D1F69FE-C4CD-4E88-B6DC-AF3EF60FA9A6}"/>
    <cellStyle name="Normal 6 5 2 2 5 4" xfId="1644" xr:uid="{AFE72996-4ACC-42FC-A5A3-71567BC2A06C}"/>
    <cellStyle name="Normal 6 5 2 2 6" xfId="1645" xr:uid="{A56CD853-1E4F-4158-8FDB-D399B2851ECB}"/>
    <cellStyle name="Normal 6 5 2 2 7" xfId="1646" xr:uid="{A0CF68EE-F8C7-4614-B223-0DE3261B5D55}"/>
    <cellStyle name="Normal 6 5 2 2 8" xfId="1647" xr:uid="{2066D15B-6738-4E1C-8A17-36E8F94BBE04}"/>
    <cellStyle name="Normal 6 5 2 3" xfId="1648" xr:uid="{9153EA37-A7C1-4EC5-9F71-531DDED54E0B}"/>
    <cellStyle name="Normal 6 5 2 3 2" xfId="1649" xr:uid="{E7600C0E-E1F5-478D-8F40-25799E63B2AB}"/>
    <cellStyle name="Normal 6 5 2 3 2 2" xfId="1650" xr:uid="{7B2753E3-589B-459B-B874-B59E22C018E0}"/>
    <cellStyle name="Normal 6 5 2 3 2 3" xfId="1651" xr:uid="{E2DD7F5E-71F0-451A-8558-E36145212A52}"/>
    <cellStyle name="Normal 6 5 2 3 2 4" xfId="1652" xr:uid="{2FFEA6C4-BBEE-4DE3-9DB2-13E91A9EC3BF}"/>
    <cellStyle name="Normal 6 5 2 3 3" xfId="1653" xr:uid="{8887D4E7-4594-4EE6-B997-21FE483B63A6}"/>
    <cellStyle name="Normal 6 5 2 3 3 2" xfId="1654" xr:uid="{6DFE1FAA-B187-41D6-9D9F-BE7F4A46B06D}"/>
    <cellStyle name="Normal 6 5 2 3 3 3" xfId="1655" xr:uid="{2D06C78C-D5B0-4C48-92B3-71B5824A5510}"/>
    <cellStyle name="Normal 6 5 2 3 3 4" xfId="1656" xr:uid="{9BB9908A-EE1E-45B3-9FFD-8C9C1AC0A887}"/>
    <cellStyle name="Normal 6 5 2 3 4" xfId="1657" xr:uid="{F293C970-4DF8-442A-8874-78706B07D603}"/>
    <cellStyle name="Normal 6 5 2 3 5" xfId="1658" xr:uid="{81A3B6F6-DBB9-4FA1-A5C5-EA53E53DB397}"/>
    <cellStyle name="Normal 6 5 2 3 6" xfId="1659" xr:uid="{36C68C5B-2E2D-485D-8B6B-FD999A747E2B}"/>
    <cellStyle name="Normal 6 5 2 4" xfId="1660" xr:uid="{D52B0E68-A0C3-4230-AC48-DE6F5C01B431}"/>
    <cellStyle name="Normal 6 5 2 4 2" xfId="1661" xr:uid="{F1E08837-A744-4C51-8D98-C08AB3E714C3}"/>
    <cellStyle name="Normal 6 5 2 4 2 2" xfId="1662" xr:uid="{4B94AD53-A85A-4868-915F-E1CFC2F47092}"/>
    <cellStyle name="Normal 6 5 2 4 2 3" xfId="1663" xr:uid="{185D9DAA-821C-4E69-B0E0-62B266C3E5C3}"/>
    <cellStyle name="Normal 6 5 2 4 2 4" xfId="1664" xr:uid="{42F69FC6-812A-4427-9DCC-F7A90FF02CA7}"/>
    <cellStyle name="Normal 6 5 2 4 3" xfId="1665" xr:uid="{EC140BB4-2F58-4DF1-904F-B33BF09DDD88}"/>
    <cellStyle name="Normal 6 5 2 4 4" xfId="1666" xr:uid="{C086A2DB-C376-4D30-82B9-9358EE75BD50}"/>
    <cellStyle name="Normal 6 5 2 4 5" xfId="1667" xr:uid="{43333EF7-7EA2-4BF3-946A-00B1B141C97F}"/>
    <cellStyle name="Normal 6 5 2 5" xfId="1668" xr:uid="{C0924A88-638F-4739-907B-24435EC7C2FF}"/>
    <cellStyle name="Normal 6 5 2 5 2" xfId="1669" xr:uid="{89480968-A5D7-4E45-A814-F045A1AB6F6C}"/>
    <cellStyle name="Normal 6 5 2 5 3" xfId="1670" xr:uid="{4AD16E9D-D609-4537-A423-5BDA136A4579}"/>
    <cellStyle name="Normal 6 5 2 5 4" xfId="1671" xr:uid="{59C417CF-27B5-4959-9483-51DEE584F9B4}"/>
    <cellStyle name="Normal 6 5 2 6" xfId="1672" xr:uid="{DE9BB052-A7C1-4992-B2CC-E9AAF7BDA6A4}"/>
    <cellStyle name="Normal 6 5 2 6 2" xfId="1673" xr:uid="{3CEFE97C-0E34-4A63-9CD4-9C7293EC159E}"/>
    <cellStyle name="Normal 6 5 2 6 3" xfId="1674" xr:uid="{BD28036A-91D5-4AA4-A101-5E9729BBB83D}"/>
    <cellStyle name="Normal 6 5 2 6 4" xfId="1675" xr:uid="{611396DF-B022-47BA-818C-819534761692}"/>
    <cellStyle name="Normal 6 5 2 7" xfId="1676" xr:uid="{25E148DF-AF59-48B1-A9CB-11D8C9E2FD2F}"/>
    <cellStyle name="Normal 6 5 2 8" xfId="1677" xr:uid="{26789BE4-3998-4F5D-B9BE-140CFC015090}"/>
    <cellStyle name="Normal 6 5 2 9" xfId="1678" xr:uid="{3BBDF4A1-3066-4543-9F83-EEEE9B84488F}"/>
    <cellStyle name="Normal 6 5 3" xfId="1679" xr:uid="{5A702690-2E71-439F-9FBD-72C81B5F09A9}"/>
    <cellStyle name="Normal 6 5 3 2" xfId="1680" xr:uid="{AB73E619-3529-4FF0-A741-3527796BFAB0}"/>
    <cellStyle name="Normal 6 5 3 2 2" xfId="1681" xr:uid="{1864DF49-ADAC-4A2F-9A25-0085E2F626D9}"/>
    <cellStyle name="Normal 6 5 3 2 2 2" xfId="1682" xr:uid="{682225E2-1C83-4089-8A0A-3AFBAB9FFE92}"/>
    <cellStyle name="Normal 6 5 3 2 2 2 2" xfId="4010" xr:uid="{A63209B3-87F2-4CF3-B46B-BB163CF02C3E}"/>
    <cellStyle name="Normal 6 5 3 2 2 3" xfId="1683" xr:uid="{A5F2ADF6-5146-4294-90A7-8A5C5E07AB2D}"/>
    <cellStyle name="Normal 6 5 3 2 2 3 2" xfId="6675" xr:uid="{90DA9A4E-5F33-404B-BB8A-FC8B622F9709}"/>
    <cellStyle name="Normal 6 5 3 2 2 4" xfId="1684" xr:uid="{B6C1FE34-B9AA-4CB3-B40E-1E0D9DFC0051}"/>
    <cellStyle name="Normal 6 5 3 2 3" xfId="1685" xr:uid="{137B0D1A-CF17-4183-A5D8-C9154C10B9FD}"/>
    <cellStyle name="Normal 6 5 3 2 3 2" xfId="1686" xr:uid="{C655FC6E-AACE-4523-9956-E6ACF4904EE4}"/>
    <cellStyle name="Normal 6 5 3 2 3 3" xfId="1687" xr:uid="{8923530E-A31A-418A-AF0F-04FEA355F1E4}"/>
    <cellStyle name="Normal 6 5 3 2 3 4" xfId="1688" xr:uid="{54D5CF41-A377-49E0-ADA4-2E3F27B3397D}"/>
    <cellStyle name="Normal 6 5 3 2 4" xfId="1689" xr:uid="{9B0AD60B-6783-413A-AC92-F3CC3CB2B1AA}"/>
    <cellStyle name="Normal 6 5 3 2 4 2" xfId="6676" xr:uid="{82646108-9261-4589-900F-7743D0FDC064}"/>
    <cellStyle name="Normal 6 5 3 2 5" xfId="1690" xr:uid="{7E125EF5-95BF-4B87-BAAA-A550D7E69AF2}"/>
    <cellStyle name="Normal 6 5 3 2 6" xfId="1691" xr:uid="{70AA4CFE-F02B-4DFC-8DD1-5C6D7965629B}"/>
    <cellStyle name="Normal 6 5 3 3" xfId="1692" xr:uid="{5D73CB67-6143-4FD7-AC1A-8D24ECC5AD60}"/>
    <cellStyle name="Normal 6 5 3 3 2" xfId="1693" xr:uid="{1CE9B05C-5B93-4C93-9A08-47791B99B927}"/>
    <cellStyle name="Normal 6 5 3 3 2 2" xfId="1694" xr:uid="{9D4EADC8-07F2-42B3-92A3-D428F724B6BE}"/>
    <cellStyle name="Normal 6 5 3 3 2 3" xfId="1695" xr:uid="{56660E5E-C580-4604-BFA8-02A607F3DBBF}"/>
    <cellStyle name="Normal 6 5 3 3 2 4" xfId="1696" xr:uid="{D079EFA5-9446-4F8E-9779-F773C28F8BB3}"/>
    <cellStyle name="Normal 6 5 3 3 3" xfId="1697" xr:uid="{83B8ADE6-AAAD-405C-BAF6-528E805A277F}"/>
    <cellStyle name="Normal 6 5 3 3 3 2" xfId="6677" xr:uid="{56BC123E-28AD-41B3-B387-910E75D52366}"/>
    <cellStyle name="Normal 6 5 3 3 4" xfId="1698" xr:uid="{E3DE89DC-28B4-40B9-9E0E-9CEE5EA60C90}"/>
    <cellStyle name="Normal 6 5 3 3 5" xfId="1699" xr:uid="{2749ABD9-42A8-4D4B-B00D-6BC6C4AB4100}"/>
    <cellStyle name="Normal 6 5 3 4" xfId="1700" xr:uid="{2F661732-08B8-4D9C-BE01-0E47F18DEF57}"/>
    <cellStyle name="Normal 6 5 3 4 2" xfId="1701" xr:uid="{2FA587A2-2D01-46FE-B729-D790309A214B}"/>
    <cellStyle name="Normal 6 5 3 4 3" xfId="1702" xr:uid="{9FF9D19A-2641-4805-816C-76A90DF3886F}"/>
    <cellStyle name="Normal 6 5 3 4 4" xfId="1703" xr:uid="{BF3B27A9-E89E-4605-A8AE-1104E3F38E2A}"/>
    <cellStyle name="Normal 6 5 3 5" xfId="1704" xr:uid="{826FC583-8E38-4549-BFF7-68FEFDEFAF7A}"/>
    <cellStyle name="Normal 6 5 3 5 2" xfId="1705" xr:uid="{C66EF7FA-3D02-4C37-AB38-6591B715CC4F}"/>
    <cellStyle name="Normal 6 5 3 5 3" xfId="1706" xr:uid="{2C398153-75DB-4F7A-A7FD-CFE609CC4EEA}"/>
    <cellStyle name="Normal 6 5 3 5 4" xfId="1707" xr:uid="{9438A8FE-8BC4-4C37-A091-717B8C099A14}"/>
    <cellStyle name="Normal 6 5 3 6" xfId="1708" xr:uid="{1093973B-B877-4FF3-8F5F-8724C0400047}"/>
    <cellStyle name="Normal 6 5 3 7" xfId="1709" xr:uid="{5C617B85-4459-4C83-8322-335F79652589}"/>
    <cellStyle name="Normal 6 5 3 8" xfId="1710" xr:uid="{BFAE27C0-0FD0-4A09-97D7-F1352A5CDE95}"/>
    <cellStyle name="Normal 6 5 4" xfId="1711" xr:uid="{71A5F87E-2ACC-4BB0-A214-F9CE66C79316}"/>
    <cellStyle name="Normal 6 5 4 2" xfId="1712" xr:uid="{DBEB19A3-2AA7-46B4-B854-B41BE9D3DBFE}"/>
    <cellStyle name="Normal 6 5 4 2 2" xfId="1713" xr:uid="{EAA0B407-4120-4EE5-B364-1E3F6BC8DE12}"/>
    <cellStyle name="Normal 6 5 4 2 2 2" xfId="1714" xr:uid="{2174524A-6B8F-4321-90A6-32116280BC0C}"/>
    <cellStyle name="Normal 6 5 4 2 2 3" xfId="1715" xr:uid="{BB246395-FE8F-45CE-8BF9-CA5E699DB4D3}"/>
    <cellStyle name="Normal 6 5 4 2 2 4" xfId="1716" xr:uid="{2BD0CA38-F916-4027-BCD4-224C3E7BDDFB}"/>
    <cellStyle name="Normal 6 5 4 2 3" xfId="1717" xr:uid="{EA0E9928-1DD1-4A7D-BD0E-7C0CE1D6D43C}"/>
    <cellStyle name="Normal 6 5 4 2 3 2" xfId="6678" xr:uid="{51F3B3EC-C4B3-407F-B151-5583053AE571}"/>
    <cellStyle name="Normal 6 5 4 2 4" xfId="1718" xr:uid="{92DFDD36-B9F5-4CD0-8113-96E1E91525F4}"/>
    <cellStyle name="Normal 6 5 4 2 5" xfId="1719" xr:uid="{3302B9B9-FE68-41DF-8BFA-D8706906196E}"/>
    <cellStyle name="Normal 6 5 4 3" xfId="1720" xr:uid="{4E1FC9C6-DF33-4581-9BFA-56E329506860}"/>
    <cellStyle name="Normal 6 5 4 3 2" xfId="1721" xr:uid="{6D508DEC-470C-4844-8537-DFE4618A6788}"/>
    <cellStyle name="Normal 6 5 4 3 3" xfId="1722" xr:uid="{531BF2C2-E6C0-4308-B3DE-7A7BBC3B4173}"/>
    <cellStyle name="Normal 6 5 4 3 4" xfId="1723" xr:uid="{2E6BA7D1-507D-4A86-8975-B49F64BC96D0}"/>
    <cellStyle name="Normal 6 5 4 4" xfId="1724" xr:uid="{65ECEBBB-BA6E-4919-A4E2-BCAD38B52C7A}"/>
    <cellStyle name="Normal 6 5 4 4 2" xfId="1725" xr:uid="{7695F76C-F745-49E8-BDFB-F24CDA652CDC}"/>
    <cellStyle name="Normal 6 5 4 4 3" xfId="1726" xr:uid="{4811077E-F0F8-4B1C-BD77-BA244564676F}"/>
    <cellStyle name="Normal 6 5 4 4 4" xfId="1727" xr:uid="{59C43EE0-B86C-4DAD-86CB-D85131A21368}"/>
    <cellStyle name="Normal 6 5 4 5" xfId="1728" xr:uid="{00D156EC-44A9-4A06-B0CF-9623BA1AC18C}"/>
    <cellStyle name="Normal 6 5 4 6" xfId="1729" xr:uid="{9E6F9EA1-2C30-4675-ABF7-98D87D37186D}"/>
    <cellStyle name="Normal 6 5 4 7" xfId="1730" xr:uid="{0A976921-A7A0-4C20-A940-16B11967A56B}"/>
    <cellStyle name="Normal 6 5 5" xfId="1731" xr:uid="{954B3824-85EE-4CAD-80C8-1BF401B50B4D}"/>
    <cellStyle name="Normal 6 5 5 2" xfId="1732" xr:uid="{46C8E254-54EE-40FD-87D4-4B975008A631}"/>
    <cellStyle name="Normal 6 5 5 2 2" xfId="1733" xr:uid="{CB47A2F7-AC4E-486A-8993-2AB713EBA9D5}"/>
    <cellStyle name="Normal 6 5 5 2 3" xfId="1734" xr:uid="{2266F080-972B-469D-AB76-2C7E40DE615D}"/>
    <cellStyle name="Normal 6 5 5 2 4" xfId="1735" xr:uid="{2E0A5A1F-2B3D-4E6D-89B9-652005B2A9FC}"/>
    <cellStyle name="Normal 6 5 5 3" xfId="1736" xr:uid="{2AFDEB14-878E-4CCF-A3F0-6CADA4105BEF}"/>
    <cellStyle name="Normal 6 5 5 3 2" xfId="1737" xr:uid="{E9E47103-4FC4-4F2F-919F-03FD2CB95C4D}"/>
    <cellStyle name="Normal 6 5 5 3 3" xfId="1738" xr:uid="{24D1B894-AA73-43EF-81F4-E97F14632C49}"/>
    <cellStyle name="Normal 6 5 5 3 4" xfId="1739" xr:uid="{8F9296A6-5ABD-43B2-B5C4-999B29436FFB}"/>
    <cellStyle name="Normal 6 5 5 4" xfId="1740" xr:uid="{960F658D-79B5-42A2-AB33-DE19ABBF0AE6}"/>
    <cellStyle name="Normal 6 5 5 5" xfId="1741" xr:uid="{4AA55C96-D124-4DAB-963F-02AD3890C7DD}"/>
    <cellStyle name="Normal 6 5 5 6" xfId="1742" xr:uid="{83FF8F68-6984-420C-94A8-E35909F02F20}"/>
    <cellStyle name="Normal 6 5 6" xfId="1743" xr:uid="{EE323E84-0E33-4B27-B29A-03DF62F16C43}"/>
    <cellStyle name="Normal 6 5 6 2" xfId="1744" xr:uid="{0AC934AE-1E03-4239-BD03-D7A6622E5DAF}"/>
    <cellStyle name="Normal 6 5 6 2 2" xfId="1745" xr:uid="{8433F7E2-692B-4A86-9B67-5CFD969F1E36}"/>
    <cellStyle name="Normal 6 5 6 2 3" xfId="1746" xr:uid="{C111AC88-0EFF-4B02-93BD-86B4FC82A762}"/>
    <cellStyle name="Normal 6 5 6 2 4" xfId="1747" xr:uid="{9AB42052-D712-459A-A526-63C2D2A5239E}"/>
    <cellStyle name="Normal 6 5 6 3" xfId="1748" xr:uid="{035B01D7-4ED7-4494-9AB5-0C6726D0F200}"/>
    <cellStyle name="Normal 6 5 6 4" xfId="1749" xr:uid="{7BFF2769-34D3-4FB0-BC44-E209CE52559E}"/>
    <cellStyle name="Normal 6 5 6 5" xfId="1750" xr:uid="{6516B25B-F451-42FF-9953-3107926A43DC}"/>
    <cellStyle name="Normal 6 5 7" xfId="1751" xr:uid="{B93C9BD0-5AFC-4D34-A5D0-324FE6430A72}"/>
    <cellStyle name="Normal 6 5 7 2" xfId="1752" xr:uid="{D94D91F3-CE49-4D2D-B863-C7C5F0C25F3E}"/>
    <cellStyle name="Normal 6 5 7 3" xfId="1753" xr:uid="{72C975CB-0DC3-4E53-BB4C-4FBA17D0AC04}"/>
    <cellStyle name="Normal 6 5 7 4" xfId="1754" xr:uid="{6CC2EA26-2583-4EFF-8692-718F13929356}"/>
    <cellStyle name="Normal 6 5 8" xfId="1755" xr:uid="{BB0195A9-B38F-43D5-9A06-A5D5A583F487}"/>
    <cellStyle name="Normal 6 5 8 2" xfId="1756" xr:uid="{0A92BE7E-530F-4754-9EF2-041E3A72E961}"/>
    <cellStyle name="Normal 6 5 8 3" xfId="1757" xr:uid="{3E309EA0-B15C-407F-84E7-3559694D21CD}"/>
    <cellStyle name="Normal 6 5 8 4" xfId="1758" xr:uid="{3750A065-F15A-4991-982F-2AD2842CC6C9}"/>
    <cellStyle name="Normal 6 5 9" xfId="1759" xr:uid="{6A9AD92A-7E2F-4CED-A6A9-BE0099BE42C9}"/>
    <cellStyle name="Normal 6 6" xfId="1760" xr:uid="{7F068420-2C9F-49B5-BC2B-4CE25E630734}"/>
    <cellStyle name="Normal 6 6 2" xfId="1761" xr:uid="{7CD4A00D-6730-4CD8-8F82-FD5CC668C421}"/>
    <cellStyle name="Normal 6 6 2 2" xfId="1762" xr:uid="{932ABDC7-9BAA-473D-B442-F49D71476B1E}"/>
    <cellStyle name="Normal 6 6 2 2 2" xfId="1763" xr:uid="{EBDD7F83-1B0D-4243-A297-FA5CD8C582F9}"/>
    <cellStyle name="Normal 6 6 2 2 2 2" xfId="1764" xr:uid="{B36E03AB-D3E1-45B5-8EDF-E3731893464A}"/>
    <cellStyle name="Normal 6 6 2 2 2 3" xfId="1765" xr:uid="{7EC49374-C8D0-48B7-9803-FCBDF189B22D}"/>
    <cellStyle name="Normal 6 6 2 2 2 4" xfId="1766" xr:uid="{6640392C-AB94-436A-8E1F-767C127690FB}"/>
    <cellStyle name="Normal 6 6 2 2 3" xfId="1767" xr:uid="{EC008A46-7942-4880-BCDC-92EF4582B29F}"/>
    <cellStyle name="Normal 6 6 2 2 3 2" xfId="1768" xr:uid="{9B7AAE1A-71A2-4DC8-ABE8-C9D98D58C71B}"/>
    <cellStyle name="Normal 6 6 2 2 3 3" xfId="1769" xr:uid="{8AE083D1-95EC-4BAC-93E6-A216FBFA8047}"/>
    <cellStyle name="Normal 6 6 2 2 3 4" xfId="1770" xr:uid="{F4BEE006-6F1B-4701-ABFA-777767E7E9E9}"/>
    <cellStyle name="Normal 6 6 2 2 4" xfId="1771" xr:uid="{310CAC7B-D3F0-42D2-B4E8-D264BACDE90C}"/>
    <cellStyle name="Normal 6 6 2 2 5" xfId="1772" xr:uid="{A6463DF7-1272-48E9-A99B-DA0FE0AFA92A}"/>
    <cellStyle name="Normal 6 6 2 2 6" xfId="1773" xr:uid="{DD4047F9-4F1F-47AC-8EC7-9645B2456E51}"/>
    <cellStyle name="Normal 6 6 2 3" xfId="1774" xr:uid="{3B6741EA-24AB-4FB2-A671-DA4DF77058F2}"/>
    <cellStyle name="Normal 6 6 2 3 2" xfId="1775" xr:uid="{C239C491-E691-4E74-8957-A01CD4CE7A77}"/>
    <cellStyle name="Normal 6 6 2 3 2 2" xfId="1776" xr:uid="{2FAA49CE-8994-4AE3-B8F6-C573A7963A3D}"/>
    <cellStyle name="Normal 6 6 2 3 2 3" xfId="1777" xr:uid="{29838D97-3CD1-4FAE-9811-B92E59CA04F4}"/>
    <cellStyle name="Normal 6 6 2 3 2 4" xfId="1778" xr:uid="{E227376F-76AD-4228-9391-3D485E45235A}"/>
    <cellStyle name="Normal 6 6 2 3 3" xfId="1779" xr:uid="{511EF909-DCA6-4B87-8131-BDC23CB06354}"/>
    <cellStyle name="Normal 6 6 2 3 4" xfId="1780" xr:uid="{80B1898A-23EC-4454-8BF8-025C1653861E}"/>
    <cellStyle name="Normal 6 6 2 3 5" xfId="1781" xr:uid="{12906D3A-2F3A-4974-A6A6-8E2024EC9785}"/>
    <cellStyle name="Normal 6 6 2 4" xfId="1782" xr:uid="{1C4E695A-FCF1-4D18-AA22-024FA7EDC59E}"/>
    <cellStyle name="Normal 6 6 2 4 2" xfId="1783" xr:uid="{B4EC6900-2802-4E31-9DB2-124F967AAE99}"/>
    <cellStyle name="Normal 6 6 2 4 3" xfId="1784" xr:uid="{2F77D378-3E68-4758-BB8C-7D70BD0E9468}"/>
    <cellStyle name="Normal 6 6 2 4 4" xfId="1785" xr:uid="{67D4F5C9-B592-40CE-836B-16E391F05344}"/>
    <cellStyle name="Normal 6 6 2 5" xfId="1786" xr:uid="{2BD9C322-831A-4ACF-AC24-DE6B0AA0739F}"/>
    <cellStyle name="Normal 6 6 2 5 2" xfId="1787" xr:uid="{CA0069DA-61FC-483D-961B-D83D32733656}"/>
    <cellStyle name="Normal 6 6 2 5 3" xfId="1788" xr:uid="{831C41F3-14B9-4D89-A9AF-DDA4C0954758}"/>
    <cellStyle name="Normal 6 6 2 5 4" xfId="1789" xr:uid="{F3298AC5-3DF2-4EBB-9CA0-3A483802792C}"/>
    <cellStyle name="Normal 6 6 2 6" xfId="1790" xr:uid="{2CEDBF38-6BFD-4D55-9D45-906D0AF8F7AA}"/>
    <cellStyle name="Normal 6 6 2 7" xfId="1791" xr:uid="{CE533586-0D77-485C-A3BF-87130C0B306C}"/>
    <cellStyle name="Normal 6 6 2 8" xfId="1792" xr:uid="{8300B799-6516-4ABF-B056-A4A4AA9CC9C4}"/>
    <cellStyle name="Normal 6 6 3" xfId="1793" xr:uid="{D0C74674-DB62-44E1-9140-CB45D3728667}"/>
    <cellStyle name="Normal 6 6 3 2" xfId="1794" xr:uid="{DF760C6D-EFA9-425A-A939-FC6B41F34146}"/>
    <cellStyle name="Normal 6 6 3 2 2" xfId="1795" xr:uid="{5D90E885-3490-4FE3-AED3-D8D7D7DEA5A1}"/>
    <cellStyle name="Normal 6 6 3 2 3" xfId="1796" xr:uid="{406FCABD-5000-4526-936E-72A8DC348FC4}"/>
    <cellStyle name="Normal 6 6 3 2 4" xfId="1797" xr:uid="{1F4BA87E-DF86-4AA7-9A64-8A31FAD6561F}"/>
    <cellStyle name="Normal 6 6 3 3" xfId="1798" xr:uid="{793DC7B0-19ED-4E4A-B638-55D565CB95AD}"/>
    <cellStyle name="Normal 6 6 3 3 2" xfId="1799" xr:uid="{B241497E-BFAD-4321-A147-1092F882A372}"/>
    <cellStyle name="Normal 6 6 3 3 3" xfId="1800" xr:uid="{9333C509-6D55-4D13-BBD0-40554912000B}"/>
    <cellStyle name="Normal 6 6 3 3 4" xfId="1801" xr:uid="{C40CAFC2-44FE-4484-9FA4-A7D52BF99725}"/>
    <cellStyle name="Normal 6 6 3 4" xfId="1802" xr:uid="{1F871FA8-5B7A-4221-86C0-3775D6E24A56}"/>
    <cellStyle name="Normal 6 6 3 5" xfId="1803" xr:uid="{0EE130E6-E2ED-476C-B7D0-9D60F4FD702E}"/>
    <cellStyle name="Normal 6 6 3 6" xfId="1804" xr:uid="{648F95C3-6AA0-4B7B-B28B-DA1D77AA9E20}"/>
    <cellStyle name="Normal 6 6 4" xfId="1805" xr:uid="{05863050-457B-432A-89DF-21219D5F2CA2}"/>
    <cellStyle name="Normal 6 6 4 2" xfId="1806" xr:uid="{52DCD363-F69B-43EF-BC36-7E6A8092B4AD}"/>
    <cellStyle name="Normal 6 6 4 2 2" xfId="1807" xr:uid="{A502CD4B-3317-4BB0-92FB-77E8A5AD169E}"/>
    <cellStyle name="Normal 6 6 4 2 3" xfId="1808" xr:uid="{D65AA1D3-810F-4A28-AD5E-2EDAE9A6F7BE}"/>
    <cellStyle name="Normal 6 6 4 2 4" xfId="1809" xr:uid="{8CBD2EA0-A013-4969-823E-0EDE1A8AFE9E}"/>
    <cellStyle name="Normal 6 6 4 3" xfId="1810" xr:uid="{B2D8C07A-C11E-4022-B682-F8B144375484}"/>
    <cellStyle name="Normal 6 6 4 4" xfId="1811" xr:uid="{2EF73C26-53D7-40E3-8B01-7998D3E58E36}"/>
    <cellStyle name="Normal 6 6 4 5" xfId="1812" xr:uid="{33BE828F-C11F-4239-95E6-61C1E94AE71F}"/>
    <cellStyle name="Normal 6 6 5" xfId="1813" xr:uid="{A3BAAF36-0A9C-4066-B9FB-3839345ACD65}"/>
    <cellStyle name="Normal 6 6 5 2" xfId="1814" xr:uid="{9E058B8B-EE24-4088-87ED-A4A84B3D09EF}"/>
    <cellStyle name="Normal 6 6 5 3" xfId="1815" xr:uid="{FF329AA1-EC7D-43F8-8ABD-C3B276D330DA}"/>
    <cellStyle name="Normal 6 6 5 4" xfId="1816" xr:uid="{5210CF7B-08C5-4E18-ADC6-51E170F39E06}"/>
    <cellStyle name="Normal 6 6 6" xfId="1817" xr:uid="{EF1B5455-6C8A-4DE3-9FB9-A7DD8190DF20}"/>
    <cellStyle name="Normal 6 6 6 2" xfId="1818" xr:uid="{86D85BB6-FE7A-4E2B-B27E-88EF437360B5}"/>
    <cellStyle name="Normal 6 6 6 3" xfId="1819" xr:uid="{7E0BFD6D-F560-4DE5-BECF-D95D63A14158}"/>
    <cellStyle name="Normal 6 6 6 4" xfId="1820" xr:uid="{020DAEC6-F1DB-4F87-8391-591BA0691ADC}"/>
    <cellStyle name="Normal 6 6 7" xfId="1821" xr:uid="{D4A23B79-09C5-4515-A06C-CB681020404B}"/>
    <cellStyle name="Normal 6 6 8" xfId="1822" xr:uid="{C656BCC5-8F3D-472E-8061-77DB29A7A064}"/>
    <cellStyle name="Normal 6 6 9" xfId="1823" xr:uid="{BE27AFF7-88F4-46F8-9D04-1BD5569416E1}"/>
    <cellStyle name="Normal 6 7" xfId="1824" xr:uid="{BA8FFB7A-261A-433C-80CE-13A6085CEAD6}"/>
    <cellStyle name="Normal 6 7 2" xfId="1825" xr:uid="{4EF95E15-C7C4-4740-9F29-A225C2AC2C34}"/>
    <cellStyle name="Normal 6 7 2 2" xfId="1826" xr:uid="{430305BB-B1D8-4ADF-8630-B68F6E4F85CC}"/>
    <cellStyle name="Normal 6 7 2 2 2" xfId="1827" xr:uid="{CFD15BCA-6B9B-4BD0-B405-DBA0DD62130C}"/>
    <cellStyle name="Normal 6 7 2 2 2 2" xfId="4011" xr:uid="{87FD3A3F-BF91-4983-9FA1-54559936AE5D}"/>
    <cellStyle name="Normal 6 7 2 2 3" xfId="1828" xr:uid="{3EE3FF31-762D-4FF1-AA03-EA48B253E0BE}"/>
    <cellStyle name="Normal 6 7 2 2 3 2" xfId="6679" xr:uid="{426DAA56-8A9B-47D2-9748-568406E1E325}"/>
    <cellStyle name="Normal 6 7 2 2 4" xfId="1829" xr:uid="{28C3DC45-35D7-4268-A7CE-F24A7694AF94}"/>
    <cellStyle name="Normal 6 7 2 3" xfId="1830" xr:uid="{6C71213C-C058-4C8E-8832-EEFE6B21231D}"/>
    <cellStyle name="Normal 6 7 2 3 2" xfId="1831" xr:uid="{CD9013A7-4F1E-4908-BFE4-7FEA1FD480A4}"/>
    <cellStyle name="Normal 6 7 2 3 3" xfId="1832" xr:uid="{209E7299-3C8A-420C-86A3-90451C813597}"/>
    <cellStyle name="Normal 6 7 2 3 4" xfId="1833" xr:uid="{733AF592-EDEA-49E9-AA1A-4E9D1885C270}"/>
    <cellStyle name="Normal 6 7 2 4" xfId="1834" xr:uid="{0931D16C-3AFA-4413-9985-7E6C965F8E3E}"/>
    <cellStyle name="Normal 6 7 2 4 2" xfId="6680" xr:uid="{30C118AC-F8B5-49F2-9741-0EB8BB032605}"/>
    <cellStyle name="Normal 6 7 2 5" xfId="1835" xr:uid="{B199E079-1D4D-41E5-9CB2-3AE3FF4C08D4}"/>
    <cellStyle name="Normal 6 7 2 6" xfId="1836" xr:uid="{BD475B8A-A2BE-45A9-8A2F-E697D16C3789}"/>
    <cellStyle name="Normal 6 7 3" xfId="1837" xr:uid="{6DC9471A-0CF0-4FAF-8CBF-5AA6A358890C}"/>
    <cellStyle name="Normal 6 7 3 2" xfId="1838" xr:uid="{CDEFD1AD-B075-411F-85C6-1CDF0292A11E}"/>
    <cellStyle name="Normal 6 7 3 2 2" xfId="1839" xr:uid="{B19EE230-A094-41AB-84D0-9EDE9835D489}"/>
    <cellStyle name="Normal 6 7 3 2 3" xfId="1840" xr:uid="{57F31F43-4150-4E8C-B44D-0794CA977DD2}"/>
    <cellStyle name="Normal 6 7 3 2 4" xfId="1841" xr:uid="{F961B20E-5E0A-4346-AE78-79F31170F6E1}"/>
    <cellStyle name="Normal 6 7 3 3" xfId="1842" xr:uid="{443A950F-0C0D-48C9-A36A-8F089F0037CD}"/>
    <cellStyle name="Normal 6 7 3 3 2" xfId="6681" xr:uid="{5925FB4D-62C4-481D-9931-1D5BB2BEB189}"/>
    <cellStyle name="Normal 6 7 3 4" xfId="1843" xr:uid="{41610516-B8BE-4592-975F-67B687B9F95D}"/>
    <cellStyle name="Normal 6 7 3 5" xfId="1844" xr:uid="{796EBC44-1D4C-472A-A208-4C6A40D20733}"/>
    <cellStyle name="Normal 6 7 4" xfId="1845" xr:uid="{7103AEE1-8964-4867-A482-EDEEDEF6755D}"/>
    <cellStyle name="Normal 6 7 4 2" xfId="1846" xr:uid="{AA1A0D56-A1E6-40E7-8246-D2C75784BDEA}"/>
    <cellStyle name="Normal 6 7 4 3" xfId="1847" xr:uid="{DD9C4BAB-97F3-4E8B-9B01-C9A904F38884}"/>
    <cellStyle name="Normal 6 7 4 4" xfId="1848" xr:uid="{E96D74FE-7B81-4532-A53F-9830005FE41C}"/>
    <cellStyle name="Normal 6 7 5" xfId="1849" xr:uid="{4EBEFCE4-5FAC-45D4-9002-1CF39F891CC6}"/>
    <cellStyle name="Normal 6 7 5 2" xfId="1850" xr:uid="{C8D9CADF-B522-4051-B5E9-51E5116C21AC}"/>
    <cellStyle name="Normal 6 7 5 3" xfId="1851" xr:uid="{3FCC9F0E-222E-43D2-B03D-B526E8A4995D}"/>
    <cellStyle name="Normal 6 7 5 4" xfId="1852" xr:uid="{D7968F1D-EEF0-4AEC-A5FE-CD641C1B006D}"/>
    <cellStyle name="Normal 6 7 6" xfId="1853" xr:uid="{5EB02F92-3D7B-474F-A814-91238D6CC9DD}"/>
    <cellStyle name="Normal 6 7 7" xfId="1854" xr:uid="{095B6BCD-6C54-45C7-BF13-7F72D5872F00}"/>
    <cellStyle name="Normal 6 7 8" xfId="1855" xr:uid="{FB01E287-2C03-41C1-BDC3-95E0AB8A2964}"/>
    <cellStyle name="Normal 6 8" xfId="1856" xr:uid="{CD68263B-7031-43C3-91BA-B6B04503E9A2}"/>
    <cellStyle name="Normal 6 8 2" xfId="1857" xr:uid="{97298095-7D0D-4B2C-B74B-38B846B0FCE3}"/>
    <cellStyle name="Normal 6 8 2 2" xfId="1858" xr:uid="{96EE3B14-698A-40B6-BCF6-265AB0D6E760}"/>
    <cellStyle name="Normal 6 8 2 2 2" xfId="1859" xr:uid="{D7F940C3-9249-4054-8A20-BA32DB73F604}"/>
    <cellStyle name="Normal 6 8 2 2 3" xfId="1860" xr:uid="{6385CC74-49C4-4785-8A1D-6E943FBA54BC}"/>
    <cellStyle name="Normal 6 8 2 2 4" xfId="1861" xr:uid="{9279FE04-B885-47DE-B12C-42C146B340EB}"/>
    <cellStyle name="Normal 6 8 2 3" xfId="1862" xr:uid="{FA2A2CF5-77CE-4A90-97D4-964C139CC79E}"/>
    <cellStyle name="Normal 6 8 2 3 2" xfId="6682" xr:uid="{DB20F0C9-B86E-419F-A658-D1FEF1FB5115}"/>
    <cellStyle name="Normal 6 8 2 4" xfId="1863" xr:uid="{28854B38-E1EA-48AE-A32B-2BEEC024039F}"/>
    <cellStyle name="Normal 6 8 2 5" xfId="1864" xr:uid="{2A9D2100-AFFE-4375-B65C-B08C105116F2}"/>
    <cellStyle name="Normal 6 8 3" xfId="1865" xr:uid="{F2BBFE53-52A7-4DB8-A405-AB350EEAA1B9}"/>
    <cellStyle name="Normal 6 8 3 2" xfId="1866" xr:uid="{52F20B01-5C41-44F0-A029-51E1EA34417F}"/>
    <cellStyle name="Normal 6 8 3 3" xfId="1867" xr:uid="{FE3B7C52-4AD4-4DEB-98E4-DE0ABF3111FF}"/>
    <cellStyle name="Normal 6 8 3 4" xfId="1868" xr:uid="{F907E887-ABDB-4CC7-89CA-872FE3A006B6}"/>
    <cellStyle name="Normal 6 8 4" xfId="1869" xr:uid="{3D48B4BB-0782-4190-9B7B-61D17B92D214}"/>
    <cellStyle name="Normal 6 8 4 2" xfId="1870" xr:uid="{5191E11C-D15A-4871-9453-0CA8032D7133}"/>
    <cellStyle name="Normal 6 8 4 3" xfId="1871" xr:uid="{D708294B-1650-43AB-9593-46FC4004D3EF}"/>
    <cellStyle name="Normal 6 8 4 4" xfId="1872" xr:uid="{C9F17177-5E82-492E-AD5A-F9D1E57A1610}"/>
    <cellStyle name="Normal 6 8 5" xfId="1873" xr:uid="{5259D4F8-51A3-4620-BF7F-5F2E6EB7EE0E}"/>
    <cellStyle name="Normal 6 8 6" xfId="1874" xr:uid="{1D9D81F4-2B2D-433E-904B-E7222F282115}"/>
    <cellStyle name="Normal 6 8 7" xfId="1875" xr:uid="{97AAA0AB-64FE-4A76-B282-C0F02EC58C69}"/>
    <cellStyle name="Normal 6 9" xfId="1876" xr:uid="{900CFC4A-3379-4360-B865-070474F4373C}"/>
    <cellStyle name="Normal 6 9 2" xfId="1877" xr:uid="{5B442BB5-0F2F-466A-A55E-07DF6ED4B2CD}"/>
    <cellStyle name="Normal 6 9 2 2" xfId="1878" xr:uid="{141BE0DC-0F04-45E8-92DF-7CD8205A1400}"/>
    <cellStyle name="Normal 6 9 2 3" xfId="1879" xr:uid="{F77B7A69-5472-4F9F-A7E6-9FD949F56871}"/>
    <cellStyle name="Normal 6 9 2 4" xfId="1880" xr:uid="{0F270C5C-45AF-43D7-AB67-30EA9B9627F7}"/>
    <cellStyle name="Normal 6 9 3" xfId="1881" xr:uid="{E02144F9-050B-4266-8D20-5FD707D6BEE3}"/>
    <cellStyle name="Normal 6 9 3 2" xfId="1882" xr:uid="{0EBE0A3D-2778-43CC-9024-76590C4D82A8}"/>
    <cellStyle name="Normal 6 9 3 3" xfId="1883" xr:uid="{58EF196F-A37E-42EB-8BD5-1A129A2B3E65}"/>
    <cellStyle name="Normal 6 9 3 4" xfId="1884" xr:uid="{B79823FC-A08E-46CF-9D3C-729995053771}"/>
    <cellStyle name="Normal 6 9 4" xfId="1885" xr:uid="{CF8C076B-C1E4-40C9-93C6-5733A42DEC2A}"/>
    <cellStyle name="Normal 6 9 5" xfId="1886" xr:uid="{BED9ABC2-AAAC-4972-9788-81DDBED64EBD}"/>
    <cellStyle name="Normal 6 9 6" xfId="1887" xr:uid="{DE04E3CA-EF8B-4054-8B9D-61455DFEF646}"/>
    <cellStyle name="Normal 7" xfId="75" xr:uid="{EDFBF294-B108-4601-909A-8E0CDC4443A1}"/>
    <cellStyle name="Normal 7 10" xfId="1888" xr:uid="{3D9F1919-4371-4056-AD2F-705D7308B145}"/>
    <cellStyle name="Normal 7 10 2" xfId="1889" xr:uid="{1C9E1058-C154-453C-9E2C-BDA8A8747C3A}"/>
    <cellStyle name="Normal 7 10 3" xfId="1890" xr:uid="{9C0D97F6-561E-4BBA-AB26-9BC32BE369D9}"/>
    <cellStyle name="Normal 7 10 4" xfId="1891" xr:uid="{CB7A49A9-4FD3-4EBB-A327-68FEDFBA121E}"/>
    <cellStyle name="Normal 7 11" xfId="1892" xr:uid="{70A3E07F-D7DD-42F4-ACA6-474FFBED5288}"/>
    <cellStyle name="Normal 7 11 2" xfId="1893" xr:uid="{78CB2E87-4AF3-4E51-90B4-3E0850B8E274}"/>
    <cellStyle name="Normal 7 11 3" xfId="1894" xr:uid="{8462CA70-1D97-4742-940E-5BBD1A3B9231}"/>
    <cellStyle name="Normal 7 11 4" xfId="1895" xr:uid="{2A8F74DD-3165-4B38-B746-F7A68B6B9DE3}"/>
    <cellStyle name="Normal 7 12" xfId="1896" xr:uid="{68C3E639-D2DC-4F7F-9695-2648C3BAF101}"/>
    <cellStyle name="Normal 7 12 2" xfId="1897" xr:uid="{609C146D-2C2A-4E28-BFE2-C3449692FFB3}"/>
    <cellStyle name="Normal 7 13" xfId="1898" xr:uid="{5A5ED744-5939-4C35-81A5-3901C336D78E}"/>
    <cellStyle name="Normal 7 14" xfId="1899" xr:uid="{A5D99B4E-A64C-4A65-81B2-2F7FCC705E83}"/>
    <cellStyle name="Normal 7 15" xfId="1900" xr:uid="{D4664A15-8928-4A71-93C2-2CEF858C67D7}"/>
    <cellStyle name="Normal 7 16" xfId="7275" xr:uid="{8408C7B2-019C-4543-A18C-A25A02D970C5}"/>
    <cellStyle name="Normal 7 2" xfId="94" xr:uid="{2D2A0A80-52E1-4CC2-9D68-E2E966E562E8}"/>
    <cellStyle name="Normal 7 2 10" xfId="1901" xr:uid="{18232C5B-CBF8-4464-92EB-F6BE32C51737}"/>
    <cellStyle name="Normal 7 2 11" xfId="1902" xr:uid="{5768BE9C-77BC-4DE5-A708-7E15B48064A6}"/>
    <cellStyle name="Normal 7 2 2" xfId="1903" xr:uid="{6EE81711-C480-4C5C-9040-5860BE84FEB8}"/>
    <cellStyle name="Normal 7 2 2 2" xfId="1904" xr:uid="{05D2D180-105D-40EC-BAE9-2F4CD1A8CC9E}"/>
    <cellStyle name="Normal 7 2 2 2 2" xfId="1905" xr:uid="{0184E310-EC07-450C-BD20-9E71A8668883}"/>
    <cellStyle name="Normal 7 2 2 2 2 2" xfId="1906" xr:uid="{5127AC26-2B1C-43EA-8ECA-8B9DC491B176}"/>
    <cellStyle name="Normal 7 2 2 2 2 2 2" xfId="1907" xr:uid="{A871AEDB-5221-4597-9967-CD11CBC70B13}"/>
    <cellStyle name="Normal 7 2 2 2 2 2 2 2" xfId="4012" xr:uid="{F209D7AA-E88E-40C9-B2D8-0764561F30BB}"/>
    <cellStyle name="Normal 7 2 2 2 2 2 2 2 2" xfId="4013" xr:uid="{41A6D999-E6BE-4135-AFD8-C11E8905A8C0}"/>
    <cellStyle name="Normal 7 2 2 2 2 2 2 3" xfId="4014" xr:uid="{3D5EB1F1-36DD-4ED6-A3DD-25D7B4265B81}"/>
    <cellStyle name="Normal 7 2 2 2 2 2 2 3 2" xfId="6683" xr:uid="{812D03A4-7A72-43D4-98CB-18974590BFD3}"/>
    <cellStyle name="Normal 7 2 2 2 2 2 2 4" xfId="6684" xr:uid="{02195A44-BE00-44B8-AE67-5F60B538E279}"/>
    <cellStyle name="Normal 7 2 2 2 2 2 3" xfId="1908" xr:uid="{81D59787-6F91-4443-85D7-F4416DFF8A14}"/>
    <cellStyle name="Normal 7 2 2 2 2 2 3 2" xfId="4015" xr:uid="{5BCCF6F0-8385-44AD-A6A6-03D1350373B1}"/>
    <cellStyle name="Normal 7 2 2 2 2 2 4" xfId="1909" xr:uid="{A376D0F9-D040-4B4F-B376-C68380750645}"/>
    <cellStyle name="Normal 7 2 2 2 2 2 4 2" xfId="6685" xr:uid="{47D903AB-9E06-479A-9394-12EBC1DD78D9}"/>
    <cellStyle name="Normal 7 2 2 2 2 2 5" xfId="6686" xr:uid="{A3951C4A-1448-4E60-8BA4-0ED9A4476FC0}"/>
    <cellStyle name="Normal 7 2 2 2 2 3" xfId="1910" xr:uid="{2FCBD2C0-2F78-411F-B733-4E732BF12FBD}"/>
    <cellStyle name="Normal 7 2 2 2 2 3 2" xfId="1911" xr:uid="{CA2FA362-0021-40F7-B5CA-5C024C75158C}"/>
    <cellStyle name="Normal 7 2 2 2 2 3 2 2" xfId="4016" xr:uid="{4DA0B131-B249-4559-AF37-DB8C03882514}"/>
    <cellStyle name="Normal 7 2 2 2 2 3 3" xfId="1912" xr:uid="{FA884936-A40C-478A-9735-9F25C7E41843}"/>
    <cellStyle name="Normal 7 2 2 2 2 3 3 2" xfId="6687" xr:uid="{81397BCE-363C-4D96-AB05-48C214F2A48D}"/>
    <cellStyle name="Normal 7 2 2 2 2 3 4" xfId="1913" xr:uid="{039689F0-88C8-430C-83CB-C2C2BE21494F}"/>
    <cellStyle name="Normal 7 2 2 2 2 4" xfId="1914" xr:uid="{3C1CC0D6-3065-4E6D-9F0E-19A0545A3366}"/>
    <cellStyle name="Normal 7 2 2 2 2 4 2" xfId="4017" xr:uid="{50AB8C9E-CAFF-4483-AAFF-FB9536899AD0}"/>
    <cellStyle name="Normal 7 2 2 2 2 5" xfId="1915" xr:uid="{8A413507-CF88-43C0-9963-14D12040605C}"/>
    <cellStyle name="Normal 7 2 2 2 2 5 2" xfId="6688" xr:uid="{9835FFEC-7D3A-4CB7-9FCF-D45D36733AD5}"/>
    <cellStyle name="Normal 7 2 2 2 2 6" xfId="1916" xr:uid="{716C968C-454E-4185-B3DB-4D867AF898A6}"/>
    <cellStyle name="Normal 7 2 2 2 3" xfId="1917" xr:uid="{E7A229C3-1B5B-419B-AEF7-90CF034D611E}"/>
    <cellStyle name="Normal 7 2 2 2 3 2" xfId="1918" xr:uid="{B1AD3BD9-3E29-4D3B-8A51-F90CC02E92D4}"/>
    <cellStyle name="Normal 7 2 2 2 3 2 2" xfId="1919" xr:uid="{5E96EE02-F02F-4609-9466-B0372A2337BC}"/>
    <cellStyle name="Normal 7 2 2 2 3 2 2 2" xfId="4018" xr:uid="{C626437F-AA28-4278-8C2B-9500BCE4CFE5}"/>
    <cellStyle name="Normal 7 2 2 2 3 2 2 2 2" xfId="4019" xr:uid="{087A8226-D8CD-42F7-93F0-17FAA910C88B}"/>
    <cellStyle name="Normal 7 2 2 2 3 2 2 3" xfId="4020" xr:uid="{6674609E-85AA-49FD-9F87-DDCD2653C29A}"/>
    <cellStyle name="Normal 7 2 2 2 3 2 2 3 2" xfId="6689" xr:uid="{29E9F861-07A7-4008-8D38-A2FBCF2B67BF}"/>
    <cellStyle name="Normal 7 2 2 2 3 2 2 4" xfId="6690" xr:uid="{CF67A273-5FD6-4C23-8C50-579AD626B820}"/>
    <cellStyle name="Normal 7 2 2 2 3 2 3" xfId="1920" xr:uid="{DA79150D-6938-4F1A-BC19-6D703D1F8157}"/>
    <cellStyle name="Normal 7 2 2 2 3 2 3 2" xfId="4021" xr:uid="{D340DB34-9B2B-419C-998D-A264EDE01DCB}"/>
    <cellStyle name="Normal 7 2 2 2 3 2 4" xfId="1921" xr:uid="{C6F0EBAB-C080-4DBB-B521-7341C89BB0F5}"/>
    <cellStyle name="Normal 7 2 2 2 3 2 4 2" xfId="6691" xr:uid="{2C6BAB6B-8963-41DB-91D6-F6BCB95CB334}"/>
    <cellStyle name="Normal 7 2 2 2 3 2 5" xfId="6692" xr:uid="{51ED2E3C-E772-49C3-B786-648F69B8567A}"/>
    <cellStyle name="Normal 7 2 2 2 3 3" xfId="1922" xr:uid="{3B3A9FEE-2FE3-4BA0-A65D-BFBDDBFB8571}"/>
    <cellStyle name="Normal 7 2 2 2 3 3 2" xfId="4022" xr:uid="{1BF36BCC-AFF8-4955-B941-A24E1C53E368}"/>
    <cellStyle name="Normal 7 2 2 2 3 3 2 2" xfId="4023" xr:uid="{8066FE1C-8559-457A-B27B-E54F66E2BD1B}"/>
    <cellStyle name="Normal 7 2 2 2 3 3 3" xfId="4024" xr:uid="{B0A6FE25-D64D-487B-8825-C71CCBCC18FC}"/>
    <cellStyle name="Normal 7 2 2 2 3 3 3 2" xfId="6693" xr:uid="{AB0EF83A-6E78-4472-A744-AD3C670D08A3}"/>
    <cellStyle name="Normal 7 2 2 2 3 3 4" xfId="6694" xr:uid="{15B12504-6594-421A-BB82-2F5782E8C136}"/>
    <cellStyle name="Normal 7 2 2 2 3 4" xfId="1923" xr:uid="{B69C2BC3-D573-4C1F-9406-7784EB6D3187}"/>
    <cellStyle name="Normal 7 2 2 2 3 4 2" xfId="4025" xr:uid="{5FC2681C-C3E5-499E-8FDB-5E0ECE212E17}"/>
    <cellStyle name="Normal 7 2 2 2 3 5" xfId="1924" xr:uid="{2C2925F9-7CC5-4B1E-BA83-F6A16DBA6AC1}"/>
    <cellStyle name="Normal 7 2 2 2 3 5 2" xfId="6695" xr:uid="{4FF44B50-2054-4E6A-9560-D73DC33EC02E}"/>
    <cellStyle name="Normal 7 2 2 2 3 6" xfId="6696" xr:uid="{64446ED7-AF9D-464B-B66D-BDC8EDEF3BD5}"/>
    <cellStyle name="Normal 7 2 2 2 4" xfId="1925" xr:uid="{5069E554-B40B-4BA0-9542-A6BA866692B2}"/>
    <cellStyle name="Normal 7 2 2 2 4 2" xfId="1926" xr:uid="{A42B7847-B399-451B-867B-2AFA8843D557}"/>
    <cellStyle name="Normal 7 2 2 2 4 2 2" xfId="4026" xr:uid="{6D8BA178-F7D2-4D26-9364-92174EFFDD49}"/>
    <cellStyle name="Normal 7 2 2 2 4 2 2 2" xfId="4027" xr:uid="{D7BD8054-917A-456D-B773-C30BF8B8ED4E}"/>
    <cellStyle name="Normal 7 2 2 2 4 2 3" xfId="4028" xr:uid="{4EC81F94-4BE8-4BEA-BFE2-D162C1C6E171}"/>
    <cellStyle name="Normal 7 2 2 2 4 2 3 2" xfId="6697" xr:uid="{5D949BA6-BA57-4475-9F2F-336AB0101378}"/>
    <cellStyle name="Normal 7 2 2 2 4 2 4" xfId="6698" xr:uid="{917DCC82-EC11-4BE2-B94E-65123FCAF2F9}"/>
    <cellStyle name="Normal 7 2 2 2 4 3" xfId="1927" xr:uid="{D8C0DB8E-CC35-46B6-A299-493443A399A0}"/>
    <cellStyle name="Normal 7 2 2 2 4 3 2" xfId="4029" xr:uid="{52B944F3-E5C4-48B4-82BB-7B9CEE0AF900}"/>
    <cellStyle name="Normal 7 2 2 2 4 4" xfId="1928" xr:uid="{AE14B095-65B9-4B74-BC19-FFAC5E6E41E4}"/>
    <cellStyle name="Normal 7 2 2 2 4 4 2" xfId="6699" xr:uid="{0497FB7A-7C41-443E-839A-9E470D8E576C}"/>
    <cellStyle name="Normal 7 2 2 2 4 5" xfId="6700" xr:uid="{574D295D-E4EB-4C12-90F7-DD1382EF8721}"/>
    <cellStyle name="Normal 7 2 2 2 5" xfId="1929" xr:uid="{A68A42DA-50F3-4E8C-864A-E8789628ACE0}"/>
    <cellStyle name="Normal 7 2 2 2 5 2" xfId="1930" xr:uid="{88FFE473-A3EE-4B16-B955-7CC4CEB9CFA5}"/>
    <cellStyle name="Normal 7 2 2 2 5 2 2" xfId="4030" xr:uid="{C5CD276E-D3F7-4881-94E6-F3B1BD85484D}"/>
    <cellStyle name="Normal 7 2 2 2 5 3" xfId="1931" xr:uid="{CA36274B-63E8-4E59-9C6E-14E907863728}"/>
    <cellStyle name="Normal 7 2 2 2 5 3 2" xfId="6701" xr:uid="{6AE912A5-2E57-4B5A-A4DB-16601998B090}"/>
    <cellStyle name="Normal 7 2 2 2 5 4" xfId="1932" xr:uid="{355AFD30-0B2D-44DB-9E87-48FCDDAF2916}"/>
    <cellStyle name="Normal 7 2 2 2 6" xfId="1933" xr:uid="{2A985E47-7661-49EF-A66D-E16B21397DC6}"/>
    <cellStyle name="Normal 7 2 2 2 6 2" xfId="4031" xr:uid="{64281F35-7C51-4996-A481-A82CFFABA3BB}"/>
    <cellStyle name="Normal 7 2 2 2 7" xfId="1934" xr:uid="{41EF1E89-E353-4FB2-8878-639048EB185C}"/>
    <cellStyle name="Normal 7 2 2 2 7 2" xfId="6702" xr:uid="{528A2BA6-D6F4-400F-A44D-B2D249445947}"/>
    <cellStyle name="Normal 7 2 2 2 8" xfId="1935" xr:uid="{F8C41320-8E11-4024-A0DF-60A9CE7E9C66}"/>
    <cellStyle name="Normal 7 2 2 3" xfId="1936" xr:uid="{9876C305-98B7-4BB6-94B0-ADA0979D0B46}"/>
    <cellStyle name="Normal 7 2 2 3 2" xfId="1937" xr:uid="{0F4AD07B-2FA0-4CF9-B0A3-AD6E349635AC}"/>
    <cellStyle name="Normal 7 2 2 3 2 2" xfId="1938" xr:uid="{D21D9ABF-6AF2-47D7-BAA4-1E386383AFD1}"/>
    <cellStyle name="Normal 7 2 2 3 2 2 2" xfId="4032" xr:uid="{1C07F5D3-C831-4A61-9B9F-62D94744B32B}"/>
    <cellStyle name="Normal 7 2 2 3 2 2 2 2" xfId="4033" xr:uid="{52A10704-7812-4936-9DA9-C82667108D3B}"/>
    <cellStyle name="Normal 7 2 2 3 2 2 3" xfId="4034" xr:uid="{6FA343A5-983B-42EF-B025-418DE34B684C}"/>
    <cellStyle name="Normal 7 2 2 3 2 2 3 2" xfId="6703" xr:uid="{900F896F-3EA3-4207-84E6-D54F2591772D}"/>
    <cellStyle name="Normal 7 2 2 3 2 2 4" xfId="6704" xr:uid="{3DA616D2-EE6A-4413-BE16-52744940BC03}"/>
    <cellStyle name="Normal 7 2 2 3 2 3" xfId="1939" xr:uid="{77E752F6-F46E-4655-80D7-B7E41BAAB100}"/>
    <cellStyle name="Normal 7 2 2 3 2 3 2" xfId="4035" xr:uid="{13D537DE-9282-46D8-8E98-F42121FB32A8}"/>
    <cellStyle name="Normal 7 2 2 3 2 4" xfId="1940" xr:uid="{4403CBD2-C239-4805-B643-DBD60B0291C8}"/>
    <cellStyle name="Normal 7 2 2 3 2 4 2" xfId="6705" xr:uid="{80D0C3E0-F608-4D9C-A360-ED55BAE528B1}"/>
    <cellStyle name="Normal 7 2 2 3 2 5" xfId="6706" xr:uid="{8D593471-EB1E-457A-86BF-561F33146A9D}"/>
    <cellStyle name="Normal 7 2 2 3 3" xfId="1941" xr:uid="{797424F5-90F0-4C98-937D-808182E37382}"/>
    <cellStyle name="Normal 7 2 2 3 3 2" xfId="1942" xr:uid="{2890582D-4F32-4B0D-B410-F687B92701DB}"/>
    <cellStyle name="Normal 7 2 2 3 3 2 2" xfId="4036" xr:uid="{B4E1688B-42B7-4882-8D4A-DEE8817D1C21}"/>
    <cellStyle name="Normal 7 2 2 3 3 3" xfId="1943" xr:uid="{E8E18C40-7F74-4BBE-B713-887505C0D0DA}"/>
    <cellStyle name="Normal 7 2 2 3 3 3 2" xfId="6707" xr:uid="{BC96D0D0-6EB7-46F2-884F-8085BDAC00B2}"/>
    <cellStyle name="Normal 7 2 2 3 3 4" xfId="1944" xr:uid="{5DEA2D2F-ACF8-480D-9CF7-D5473921CFA3}"/>
    <cellStyle name="Normal 7 2 2 3 4" xfId="1945" xr:uid="{BD50C421-A0CA-40B8-A8EC-CC0F39B4080A}"/>
    <cellStyle name="Normal 7 2 2 3 4 2" xfId="4037" xr:uid="{543F3384-9E88-4121-9842-A28C48EFD863}"/>
    <cellStyle name="Normal 7 2 2 3 5" xfId="1946" xr:uid="{E442B7E9-F63B-4A99-81D4-3A73390B3420}"/>
    <cellStyle name="Normal 7 2 2 3 5 2" xfId="6708" xr:uid="{730CCD59-CE4D-426D-B78E-D02624D767F0}"/>
    <cellStyle name="Normal 7 2 2 3 6" xfId="1947" xr:uid="{9312DE14-0442-4381-B12C-27631078C636}"/>
    <cellStyle name="Normal 7 2 2 4" xfId="1948" xr:uid="{7092BCBE-1D0D-4BA4-8331-541D0454EB51}"/>
    <cellStyle name="Normal 7 2 2 4 2" xfId="1949" xr:uid="{212FCA42-3A3B-4924-923D-3A668846E0B0}"/>
    <cellStyle name="Normal 7 2 2 4 2 2" xfId="1950" xr:uid="{4690A4BE-31BA-4DA9-BAB2-366EFB5E2005}"/>
    <cellStyle name="Normal 7 2 2 4 2 2 2" xfId="4038" xr:uid="{1D9D2BB5-ED0E-42C3-B505-3F4D73D8663C}"/>
    <cellStyle name="Normal 7 2 2 4 2 2 2 2" xfId="4039" xr:uid="{BE493A3A-248E-46C1-942C-F10682A3EF36}"/>
    <cellStyle name="Normal 7 2 2 4 2 2 3" xfId="4040" xr:uid="{2FD1AA02-9A36-49B5-A4C0-DBA3685A2B79}"/>
    <cellStyle name="Normal 7 2 2 4 2 2 3 2" xfId="6709" xr:uid="{F8EB52E9-F519-4ABC-9549-46E053F2404D}"/>
    <cellStyle name="Normal 7 2 2 4 2 2 4" xfId="6710" xr:uid="{A77E03C4-E1C2-4808-9235-5D3F1F1ABE7B}"/>
    <cellStyle name="Normal 7 2 2 4 2 3" xfId="1951" xr:uid="{41D09DD5-9190-4EA5-BD5C-734FA7926332}"/>
    <cellStyle name="Normal 7 2 2 4 2 3 2" xfId="4041" xr:uid="{65A8C3EF-25B2-4317-AC66-9DC86B194FCC}"/>
    <cellStyle name="Normal 7 2 2 4 2 4" xfId="1952" xr:uid="{BB785812-37FF-402D-BD85-7D3302066050}"/>
    <cellStyle name="Normal 7 2 2 4 2 4 2" xfId="6711" xr:uid="{2CB44B7C-B2EA-45CE-B02F-113A281005E5}"/>
    <cellStyle name="Normal 7 2 2 4 2 5" xfId="6712" xr:uid="{B0A7FEEA-01D3-4D19-AA4A-7F272950ABB6}"/>
    <cellStyle name="Normal 7 2 2 4 3" xfId="1953" xr:uid="{4532F8C5-846D-4D61-83B0-7D3BC86B4859}"/>
    <cellStyle name="Normal 7 2 2 4 3 2" xfId="4042" xr:uid="{CBF83AD3-0CD4-4C83-B9FF-ED3E0D10ED7D}"/>
    <cellStyle name="Normal 7 2 2 4 3 2 2" xfId="4043" xr:uid="{5BEFC3E1-C91F-49BE-89D4-F171F2238AB5}"/>
    <cellStyle name="Normal 7 2 2 4 3 3" xfId="4044" xr:uid="{97D4DDDA-B77E-4FD6-AFA8-22A16BCE300C}"/>
    <cellStyle name="Normal 7 2 2 4 3 3 2" xfId="6713" xr:uid="{2A5E7C45-2753-4956-A956-7C721E7E4A6A}"/>
    <cellStyle name="Normal 7 2 2 4 3 4" xfId="6714" xr:uid="{D736B5C4-36DB-4C91-955D-8FADC93A8186}"/>
    <cellStyle name="Normal 7 2 2 4 4" xfId="1954" xr:uid="{B6CE30C5-C749-4B89-8AB7-2324CEA0FB64}"/>
    <cellStyle name="Normal 7 2 2 4 4 2" xfId="4045" xr:uid="{5EC24AD4-352B-4BCD-8B08-1F59475288E2}"/>
    <cellStyle name="Normal 7 2 2 4 5" xfId="1955" xr:uid="{5DC4C77F-C77C-4EAE-BD6C-418D77EED46F}"/>
    <cellStyle name="Normal 7 2 2 4 5 2" xfId="6715" xr:uid="{E8533D5F-56BF-474D-B2D3-E0A95EE2D9D5}"/>
    <cellStyle name="Normal 7 2 2 4 6" xfId="6716" xr:uid="{C08D51C0-45AC-4520-B2FC-8F8C21B4285F}"/>
    <cellStyle name="Normal 7 2 2 5" xfId="1956" xr:uid="{BDCADAB9-20CF-4396-BBFB-DBAE175A87EC}"/>
    <cellStyle name="Normal 7 2 2 5 2" xfId="1957" xr:uid="{1C77803C-49E6-4ECB-985E-A3CCC7EF346E}"/>
    <cellStyle name="Normal 7 2 2 5 2 2" xfId="4046" xr:uid="{D70DE50F-9376-4E96-9F0A-06D850AD4172}"/>
    <cellStyle name="Normal 7 2 2 5 2 2 2" xfId="4047" xr:uid="{748785DA-3970-448C-B5D7-E36F0EE533CB}"/>
    <cellStyle name="Normal 7 2 2 5 2 3" xfId="4048" xr:uid="{FFCD78B4-758E-43CE-825F-3ED707F55E70}"/>
    <cellStyle name="Normal 7 2 2 5 2 3 2" xfId="6717" xr:uid="{D595246C-FFFF-4149-93C9-5667F8DE399E}"/>
    <cellStyle name="Normal 7 2 2 5 2 4" xfId="6718" xr:uid="{D6323ADB-E05C-4533-B796-824D1E606A68}"/>
    <cellStyle name="Normal 7 2 2 5 3" xfId="1958" xr:uid="{89389AD9-EC6E-4D29-A06F-426FA042676D}"/>
    <cellStyle name="Normal 7 2 2 5 3 2" xfId="4049" xr:uid="{41B7A73B-53A6-485F-935E-64098B4598FF}"/>
    <cellStyle name="Normal 7 2 2 5 4" xfId="1959" xr:uid="{25674FCD-6F6F-4D71-8F66-9EFC41B36ABD}"/>
    <cellStyle name="Normal 7 2 2 5 4 2" xfId="6719" xr:uid="{89206C40-9D3D-4409-90A8-A80A270492C0}"/>
    <cellStyle name="Normal 7 2 2 5 5" xfId="6720" xr:uid="{5D78A744-82C3-4E8A-AF5A-7698EFC14352}"/>
    <cellStyle name="Normal 7 2 2 6" xfId="1960" xr:uid="{CE4EB516-ED11-43FF-8ACF-D69659CBBD23}"/>
    <cellStyle name="Normal 7 2 2 6 2" xfId="1961" xr:uid="{77E8E46F-A027-4982-8C87-F2053E1C6DAE}"/>
    <cellStyle name="Normal 7 2 2 6 2 2" xfId="4050" xr:uid="{7EE60A83-99C4-4E19-A692-448A04C56D02}"/>
    <cellStyle name="Normal 7 2 2 6 3" xfId="1962" xr:uid="{8D8CFD83-906D-4F8D-B217-E0E5A6DB65A3}"/>
    <cellStyle name="Normal 7 2 2 6 3 2" xfId="6721" xr:uid="{D0C472A9-290B-491C-BFED-4768EE0EE254}"/>
    <cellStyle name="Normal 7 2 2 6 4" xfId="1963" xr:uid="{7A953432-3C2D-494C-B61F-D28034C66B97}"/>
    <cellStyle name="Normal 7 2 2 7" xfId="1964" xr:uid="{8C6AA3DA-7F6C-4C15-909C-6F08FAA990DE}"/>
    <cellStyle name="Normal 7 2 2 7 2" xfId="4051" xr:uid="{3395AD1A-F7DB-4D80-B22C-CB4F52F52EE3}"/>
    <cellStyle name="Normal 7 2 2 8" xfId="1965" xr:uid="{AC76A5D2-F34D-4916-A629-91DB564FD4FA}"/>
    <cellStyle name="Normal 7 2 2 8 2" xfId="6722" xr:uid="{324AE6BB-90F3-42B5-89B4-339B5B7AD9D4}"/>
    <cellStyle name="Normal 7 2 2 9" xfId="1966" xr:uid="{018E181D-D6BF-4D87-8A26-6B8E0397BE98}"/>
    <cellStyle name="Normal 7 2 3" xfId="1967" xr:uid="{2D5C6F31-062B-4524-9ECE-D5F081706969}"/>
    <cellStyle name="Normal 7 2 3 2" xfId="1968" xr:uid="{E8473F52-4FEB-423B-82FE-4E09AE6616D4}"/>
    <cellStyle name="Normal 7 2 3 2 2" xfId="1969" xr:uid="{1C4749B6-EC36-46B6-8E3E-6F311C5B7C44}"/>
    <cellStyle name="Normal 7 2 3 2 2 2" xfId="1970" xr:uid="{2026FF81-1F5F-46FB-B4C3-EB9319FF841B}"/>
    <cellStyle name="Normal 7 2 3 2 2 2 2" xfId="4052" xr:uid="{AAB67FD3-7B50-4DCC-BD33-FA389B9AD7F8}"/>
    <cellStyle name="Normal 7 2 3 2 2 2 2 2" xfId="4053" xr:uid="{F8347C45-EFFC-4FCB-8777-45599C152F39}"/>
    <cellStyle name="Normal 7 2 3 2 2 2 3" xfId="4054" xr:uid="{EB9D44F4-FA64-41F5-8840-208ED37BA118}"/>
    <cellStyle name="Normal 7 2 3 2 2 2 3 2" xfId="6723" xr:uid="{DD832EAE-F4D4-441B-A4C4-E54963E917B4}"/>
    <cellStyle name="Normal 7 2 3 2 2 2 4" xfId="6724" xr:uid="{D9EA0DA0-9291-4EA3-B334-105759463082}"/>
    <cellStyle name="Normal 7 2 3 2 2 3" xfId="1971" xr:uid="{984CB8BC-5448-4C0C-AFB1-35A81CFD6BB9}"/>
    <cellStyle name="Normal 7 2 3 2 2 3 2" xfId="4055" xr:uid="{0D2A021C-FF26-44DA-A1C0-84AD26980CEE}"/>
    <cellStyle name="Normal 7 2 3 2 2 4" xfId="1972" xr:uid="{72FAC452-8CE0-455F-BFED-16B499D84CB5}"/>
    <cellStyle name="Normal 7 2 3 2 2 4 2" xfId="6725" xr:uid="{CA62FB09-2248-42F0-921D-60513FAA3DCA}"/>
    <cellStyle name="Normal 7 2 3 2 2 5" xfId="6726" xr:uid="{E1041D7C-5610-472F-89B0-3C04DD96403D}"/>
    <cellStyle name="Normal 7 2 3 2 3" xfId="1973" xr:uid="{EF69C36A-32D8-49A9-AB0C-2F1E7A9E83CC}"/>
    <cellStyle name="Normal 7 2 3 2 3 2" xfId="1974" xr:uid="{6A3F9FDA-3205-4486-ACEA-D8868C47223A}"/>
    <cellStyle name="Normal 7 2 3 2 3 2 2" xfId="4056" xr:uid="{43250572-2754-47C7-9227-43514BB15483}"/>
    <cellStyle name="Normal 7 2 3 2 3 3" xfId="1975" xr:uid="{2B5AB846-2C1A-4081-A44D-1E87836F83B0}"/>
    <cellStyle name="Normal 7 2 3 2 3 3 2" xfId="6727" xr:uid="{81C69ABD-927C-469C-968E-CBB129E6E575}"/>
    <cellStyle name="Normal 7 2 3 2 3 4" xfId="1976" xr:uid="{775F4145-88C5-4976-9900-5A19B223EC56}"/>
    <cellStyle name="Normal 7 2 3 2 4" xfId="1977" xr:uid="{913C2B72-A867-4818-BFD8-25E9E8D4C506}"/>
    <cellStyle name="Normal 7 2 3 2 4 2" xfId="4057" xr:uid="{FBA86BE9-7230-405A-9362-7986B5162573}"/>
    <cellStyle name="Normal 7 2 3 2 5" xfId="1978" xr:uid="{5D41A6D4-6CE1-448E-BE70-F73ACC8A9053}"/>
    <cellStyle name="Normal 7 2 3 2 5 2" xfId="6728" xr:uid="{914EF9E1-FEC5-4C43-979F-A4E9BFE6D5E5}"/>
    <cellStyle name="Normal 7 2 3 2 6" xfId="1979" xr:uid="{33BB4D4D-C9AB-46BB-812D-8F07F742AB90}"/>
    <cellStyle name="Normal 7 2 3 3" xfId="1980" xr:uid="{6432F1C0-79D8-49B8-B68C-B67F154DC48C}"/>
    <cellStyle name="Normal 7 2 3 3 2" xfId="1981" xr:uid="{549ADD1A-64FE-4F78-A950-C26B07BD7970}"/>
    <cellStyle name="Normal 7 2 3 3 2 2" xfId="1982" xr:uid="{467364EB-B958-46F5-B367-3605CBD49CC6}"/>
    <cellStyle name="Normal 7 2 3 3 2 2 2" xfId="4058" xr:uid="{EFB32FDE-4FB4-444A-971E-8DE33A740CB5}"/>
    <cellStyle name="Normal 7 2 3 3 2 2 2 2" xfId="4059" xr:uid="{691507A9-CD19-4648-B39C-1F8A5D69901B}"/>
    <cellStyle name="Normal 7 2 3 3 2 2 3" xfId="4060" xr:uid="{B363526A-F0F4-4473-8222-3C8FDE0A7CC0}"/>
    <cellStyle name="Normal 7 2 3 3 2 2 3 2" xfId="6729" xr:uid="{CA7BEA48-99B3-47D2-9A04-5277C12782EA}"/>
    <cellStyle name="Normal 7 2 3 3 2 2 4" xfId="6730" xr:uid="{98A22FEE-6F55-43E1-9F98-B9CF847555DD}"/>
    <cellStyle name="Normal 7 2 3 3 2 3" xfId="1983" xr:uid="{53EBA98B-2B95-4473-9D65-29F998E09CB1}"/>
    <cellStyle name="Normal 7 2 3 3 2 3 2" xfId="4061" xr:uid="{42108434-AB37-4D2D-A743-0177CE823FA0}"/>
    <cellStyle name="Normal 7 2 3 3 2 4" xfId="1984" xr:uid="{21077820-56D8-4357-A2B7-1BF164ABDF06}"/>
    <cellStyle name="Normal 7 2 3 3 2 4 2" xfId="6731" xr:uid="{2BF71710-84D5-4EDC-A7C3-EB345B8A4B99}"/>
    <cellStyle name="Normal 7 2 3 3 2 5" xfId="6732" xr:uid="{DE6E3E21-2630-4BC1-88E9-0E3086BF3885}"/>
    <cellStyle name="Normal 7 2 3 3 3" xfId="1985" xr:uid="{653C4D95-4B35-4E24-8E1B-23286D08B20E}"/>
    <cellStyle name="Normal 7 2 3 3 3 2" xfId="4062" xr:uid="{2C2CBB35-1662-45EC-9912-B459FD7775D5}"/>
    <cellStyle name="Normal 7 2 3 3 3 2 2" xfId="4063" xr:uid="{3B6D584E-4503-433C-8D96-6BF848DEBEE0}"/>
    <cellStyle name="Normal 7 2 3 3 3 3" xfId="4064" xr:uid="{93D30529-257F-47F0-87CB-5F085C1B07A2}"/>
    <cellStyle name="Normal 7 2 3 3 3 3 2" xfId="6733" xr:uid="{2CCBE638-CE84-49AD-A00B-BD18C0D29DB7}"/>
    <cellStyle name="Normal 7 2 3 3 3 4" xfId="6734" xr:uid="{C5E09759-F8D2-426A-842A-DF19D6D91263}"/>
    <cellStyle name="Normal 7 2 3 3 4" xfId="1986" xr:uid="{B639CE8A-8C3C-4B80-AA41-65FF3A1111EB}"/>
    <cellStyle name="Normal 7 2 3 3 4 2" xfId="4065" xr:uid="{DEEFC67B-7AE9-4239-A8C7-C95B86A72154}"/>
    <cellStyle name="Normal 7 2 3 3 5" xfId="1987" xr:uid="{3271F244-7579-4F09-9FBB-03EE3BC563D0}"/>
    <cellStyle name="Normal 7 2 3 3 5 2" xfId="6735" xr:uid="{F5511C2F-C024-4877-B767-33AE83D92722}"/>
    <cellStyle name="Normal 7 2 3 3 6" xfId="6736" xr:uid="{665A9CE5-EC1B-44C9-A0F5-0F4BB090D7B2}"/>
    <cellStyle name="Normal 7 2 3 4" xfId="1988" xr:uid="{1036D7F2-03F1-43AD-9BBE-9FD48921EBE2}"/>
    <cellStyle name="Normal 7 2 3 4 2" xfId="1989" xr:uid="{C1BE8619-D7A1-4781-9BEB-B03622C5D47C}"/>
    <cellStyle name="Normal 7 2 3 4 2 2" xfId="4066" xr:uid="{9E0BD01B-8A89-4B23-87C2-BACF1A676996}"/>
    <cellStyle name="Normal 7 2 3 4 2 2 2" xfId="4067" xr:uid="{3B7A7B1C-77D0-4853-A8F8-BC007CE7D26A}"/>
    <cellStyle name="Normal 7 2 3 4 2 3" xfId="4068" xr:uid="{4E78DB86-E613-4F2E-892C-5CB352C593E7}"/>
    <cellStyle name="Normal 7 2 3 4 2 3 2" xfId="6737" xr:uid="{197E71D7-532B-4012-A62C-3B531BD1DB72}"/>
    <cellStyle name="Normal 7 2 3 4 2 4" xfId="6738" xr:uid="{C7611851-EE50-46EF-B25B-ECE0F6214179}"/>
    <cellStyle name="Normal 7 2 3 4 3" xfId="1990" xr:uid="{0F26BB50-27A8-4024-8BE7-96E6D114B84E}"/>
    <cellStyle name="Normal 7 2 3 4 3 2" xfId="4069" xr:uid="{4B79C975-676B-450B-82DA-2FE1A65D49E6}"/>
    <cellStyle name="Normal 7 2 3 4 4" xfId="1991" xr:uid="{40A36552-38DE-4B09-B75B-373E6CD5A0B2}"/>
    <cellStyle name="Normal 7 2 3 4 4 2" xfId="6739" xr:uid="{5DC20B1E-4BCB-4D68-AA4A-EE9F8CD51867}"/>
    <cellStyle name="Normal 7 2 3 4 5" xfId="6740" xr:uid="{F567DB3E-4945-4F94-A1D7-9237C220168B}"/>
    <cellStyle name="Normal 7 2 3 5" xfId="1992" xr:uid="{3CEBE08C-1FA7-4ADF-809B-63C3BE772BF6}"/>
    <cellStyle name="Normal 7 2 3 5 2" xfId="1993" xr:uid="{1F8219B7-1565-47ED-BAFB-FDC4B571B735}"/>
    <cellStyle name="Normal 7 2 3 5 2 2" xfId="4070" xr:uid="{23A5EF8A-0E12-46BD-94B8-DC4394F7DE57}"/>
    <cellStyle name="Normal 7 2 3 5 3" xfId="1994" xr:uid="{DFD81817-BFD4-4624-B79F-AC1A24836C27}"/>
    <cellStyle name="Normal 7 2 3 5 3 2" xfId="6741" xr:uid="{DD1F799E-0B7A-4E03-BAC1-EF06C73A1991}"/>
    <cellStyle name="Normal 7 2 3 5 4" xfId="1995" xr:uid="{31F125F5-6241-4DAF-84F2-399B02CC5972}"/>
    <cellStyle name="Normal 7 2 3 6" xfId="1996" xr:uid="{2D9EB1D1-5256-457E-85A9-89C006CDBF2F}"/>
    <cellStyle name="Normal 7 2 3 6 2" xfId="4071" xr:uid="{A3D8EAF2-44AA-4078-B4B2-A712F2516824}"/>
    <cellStyle name="Normal 7 2 3 7" xfId="1997" xr:uid="{E44FE8DE-8708-4466-94FE-B7AC9213053D}"/>
    <cellStyle name="Normal 7 2 3 7 2" xfId="6742" xr:uid="{20E4EEA7-6AE1-4EE7-B66D-1278FEF3B7C0}"/>
    <cellStyle name="Normal 7 2 3 8" xfId="1998" xr:uid="{83DEAE00-F67D-4C3B-A377-517B5CCD058C}"/>
    <cellStyle name="Normal 7 2 4" xfId="1999" xr:uid="{2504B679-C7BB-47A3-903D-F55E8689ACF1}"/>
    <cellStyle name="Normal 7 2 4 2" xfId="2000" xr:uid="{625DFB71-27B5-47D4-92BC-92471AF8DFAE}"/>
    <cellStyle name="Normal 7 2 4 2 2" xfId="2001" xr:uid="{A837AADC-372A-4BEB-9A78-E0663430DD69}"/>
    <cellStyle name="Normal 7 2 4 2 2 2" xfId="2002" xr:uid="{7A446626-0485-466C-8DCC-FB9D7C82C7B1}"/>
    <cellStyle name="Normal 7 2 4 2 2 2 2" xfId="4072" xr:uid="{B090591B-4251-4DF6-AE28-3ACC28A498C6}"/>
    <cellStyle name="Normal 7 2 4 2 2 3" xfId="2003" xr:uid="{A1D2B965-D057-4890-9D0A-99DD66004A02}"/>
    <cellStyle name="Normal 7 2 4 2 2 3 2" xfId="6743" xr:uid="{086CA6B4-95C0-4E46-9A85-9D8B4C065643}"/>
    <cellStyle name="Normal 7 2 4 2 2 4" xfId="2004" xr:uid="{86E867CD-3B9B-4DFC-B957-808376142CFF}"/>
    <cellStyle name="Normal 7 2 4 2 3" xfId="2005" xr:uid="{EAC332E4-5CC6-46F4-9AD5-765A43109953}"/>
    <cellStyle name="Normal 7 2 4 2 3 2" xfId="4073" xr:uid="{2368348D-3188-4A9F-915C-50AEF357C6FA}"/>
    <cellStyle name="Normal 7 2 4 2 4" xfId="2006" xr:uid="{97208C9E-7522-4827-B500-DDAD1E5E92A5}"/>
    <cellStyle name="Normal 7 2 4 2 4 2" xfId="6744" xr:uid="{19D85340-A059-41A8-AA1F-904DED20A4A3}"/>
    <cellStyle name="Normal 7 2 4 2 5" xfId="2007" xr:uid="{73D15FF4-4B15-48A2-AF31-77B73676726B}"/>
    <cellStyle name="Normal 7 2 4 3" xfId="2008" xr:uid="{863F0FBB-904A-467E-BCB6-2CC1219C1B68}"/>
    <cellStyle name="Normal 7 2 4 3 2" xfId="2009" xr:uid="{9E45FA87-9439-4CBD-8DB6-C916A31DB7C9}"/>
    <cellStyle name="Normal 7 2 4 3 2 2" xfId="4074" xr:uid="{F8B38333-E663-4B02-8D1D-0CB761ECECAA}"/>
    <cellStyle name="Normal 7 2 4 3 3" xfId="2010" xr:uid="{262E400F-1059-4B70-85E5-3D3C2C1D1EC5}"/>
    <cellStyle name="Normal 7 2 4 3 3 2" xfId="6745" xr:uid="{C1F89982-3DE4-478F-AB16-05B520460FD9}"/>
    <cellStyle name="Normal 7 2 4 3 4" xfId="2011" xr:uid="{67B72B7B-A5E1-44EF-9A76-225910DB11AE}"/>
    <cellStyle name="Normal 7 2 4 4" xfId="2012" xr:uid="{88D94BAF-77CF-411F-9456-0DE7406784EF}"/>
    <cellStyle name="Normal 7 2 4 4 2" xfId="2013" xr:uid="{907F0BD1-529A-45F8-8CB6-34000BFA651A}"/>
    <cellStyle name="Normal 7 2 4 4 3" xfId="2014" xr:uid="{65E06A48-FF8A-405D-B7F3-0CB75FBEA50D}"/>
    <cellStyle name="Normal 7 2 4 4 4" xfId="2015" xr:uid="{AC5833F3-BEF7-4BDD-BA5E-DE2FAFD6C290}"/>
    <cellStyle name="Normal 7 2 4 5" xfId="2016" xr:uid="{6198FBC5-193B-4208-837E-E0D074B06725}"/>
    <cellStyle name="Normal 7 2 4 5 2" xfId="6746" xr:uid="{80CF8789-017C-4C71-B668-C4AE55B10662}"/>
    <cellStyle name="Normal 7 2 4 6" xfId="2017" xr:uid="{01F74820-EA04-4C98-B8AA-8BDFB73C4F15}"/>
    <cellStyle name="Normal 7 2 4 7" xfId="2018" xr:uid="{B0B46791-4A9D-4744-B66B-FB5AD6AB3771}"/>
    <cellStyle name="Normal 7 2 5" xfId="2019" xr:uid="{9199927A-B4C9-4ADF-88EA-26341B91E683}"/>
    <cellStyle name="Normal 7 2 5 2" xfId="2020" xr:uid="{1DE0B5C6-174E-4BBE-A7EA-8D80A1441D28}"/>
    <cellStyle name="Normal 7 2 5 2 2" xfId="2021" xr:uid="{39BCAD92-5090-4418-8EAA-002008E57F92}"/>
    <cellStyle name="Normal 7 2 5 2 2 2" xfId="4075" xr:uid="{59D52D0D-9771-4F95-9FCC-7289F45F3571}"/>
    <cellStyle name="Normal 7 2 5 2 2 2 2" xfId="4076" xr:uid="{494D08D8-3225-4906-B491-636C1E8F4918}"/>
    <cellStyle name="Normal 7 2 5 2 2 3" xfId="4077" xr:uid="{2E79B338-3449-4DCF-A4CF-B17044AEF12D}"/>
    <cellStyle name="Normal 7 2 5 2 2 3 2" xfId="6747" xr:uid="{8A438E95-14FF-4799-A8CE-E80CA1D546B8}"/>
    <cellStyle name="Normal 7 2 5 2 2 4" xfId="6748" xr:uid="{BCA0C95B-96BC-494B-876E-55B0CE09CC56}"/>
    <cellStyle name="Normal 7 2 5 2 3" xfId="2022" xr:uid="{EF202586-8EC3-4A36-AE1E-9F3B53D7A90D}"/>
    <cellStyle name="Normal 7 2 5 2 3 2" xfId="4078" xr:uid="{5E5B3DFB-DFA7-405A-B847-121233E82C24}"/>
    <cellStyle name="Normal 7 2 5 2 4" xfId="2023" xr:uid="{7B769CCD-748F-45BF-8800-ECA0B33BA40D}"/>
    <cellStyle name="Normal 7 2 5 2 4 2" xfId="6749" xr:uid="{33F2F859-EEDE-4710-AFF0-E48EA837677E}"/>
    <cellStyle name="Normal 7 2 5 2 5" xfId="6750" xr:uid="{24321C96-664C-4193-B77C-771A3C6018C8}"/>
    <cellStyle name="Normal 7 2 5 3" xfId="2024" xr:uid="{E96AF82F-0201-469D-BA71-D021A816B8C1}"/>
    <cellStyle name="Normal 7 2 5 3 2" xfId="2025" xr:uid="{50A521E2-84C9-4CB4-B6C2-915B2846FEE4}"/>
    <cellStyle name="Normal 7 2 5 3 2 2" xfId="4079" xr:uid="{671C68E5-AF76-4991-BABB-2064790EBC9F}"/>
    <cellStyle name="Normal 7 2 5 3 3" xfId="2026" xr:uid="{10A7A2D5-8F91-4489-854A-FA1772C69FAA}"/>
    <cellStyle name="Normal 7 2 5 3 3 2" xfId="6751" xr:uid="{699A5553-C3D7-43BA-A343-95FAF5E397CC}"/>
    <cellStyle name="Normal 7 2 5 3 4" xfId="2027" xr:uid="{271FDC9A-98BE-4A59-AD4E-9BB16110AB93}"/>
    <cellStyle name="Normal 7 2 5 4" xfId="2028" xr:uid="{20E6CD2A-9257-419D-8186-FADA85F86DEA}"/>
    <cellStyle name="Normal 7 2 5 4 2" xfId="4080" xr:uid="{E96A03CD-B390-4B77-A57D-2FD49AF8D99E}"/>
    <cellStyle name="Normal 7 2 5 5" xfId="2029" xr:uid="{C5F21547-4831-41D3-AA14-8AC0C804EFAD}"/>
    <cellStyle name="Normal 7 2 5 5 2" xfId="6752" xr:uid="{70ED9F0E-473E-4184-8E36-0DDBCFBA0C00}"/>
    <cellStyle name="Normal 7 2 5 6" xfId="2030" xr:uid="{8E00C7EB-3737-4983-82DD-A3EA9467AD69}"/>
    <cellStyle name="Normal 7 2 6" xfId="2031" xr:uid="{BC80F873-57DE-4FED-A0F6-989527AD2AB6}"/>
    <cellStyle name="Normal 7 2 6 2" xfId="2032" xr:uid="{5D4320C5-ECE0-4ED9-9F14-AF01EFFD3032}"/>
    <cellStyle name="Normal 7 2 6 2 2" xfId="2033" xr:uid="{5AAC8399-76F7-407C-B588-A05D4CD852D4}"/>
    <cellStyle name="Normal 7 2 6 2 2 2" xfId="4081" xr:uid="{1CD97AFD-D050-4616-A70C-B09F93A5C625}"/>
    <cellStyle name="Normal 7 2 6 2 3" xfId="2034" xr:uid="{FC21A1A3-54BD-487D-A138-8442ED05A2EF}"/>
    <cellStyle name="Normal 7 2 6 2 3 2" xfId="6753" xr:uid="{425F1C7F-A81E-4E32-9626-F8DB226373C9}"/>
    <cellStyle name="Normal 7 2 6 2 4" xfId="2035" xr:uid="{AB0CC437-C6DE-46A6-9DAF-9C2BF711EBB8}"/>
    <cellStyle name="Normal 7 2 6 3" xfId="2036" xr:uid="{777E381D-F404-4228-89B1-C26E00F0AAD3}"/>
    <cellStyle name="Normal 7 2 6 3 2" xfId="4082" xr:uid="{C9838CC9-45EE-4B2D-8657-C8D39FB9F2DF}"/>
    <cellStyle name="Normal 7 2 6 4" xfId="2037" xr:uid="{C21095C4-A4C1-4AE4-B432-A6A377283232}"/>
    <cellStyle name="Normal 7 2 6 4 2" xfId="6754" xr:uid="{DF5D38A2-F4DC-45BB-86B8-5E372A4CF46B}"/>
    <cellStyle name="Normal 7 2 6 5" xfId="2038" xr:uid="{24FE252C-0A1F-43A9-B2EA-2AADBA271462}"/>
    <cellStyle name="Normal 7 2 7" xfId="2039" xr:uid="{A7974F3A-C43A-460E-A59B-174BF3F11C56}"/>
    <cellStyle name="Normal 7 2 7 2" xfId="2040" xr:uid="{C6C56CBF-FE8F-4B3B-BAC8-43E8B2F7C50D}"/>
    <cellStyle name="Normal 7 2 7 2 2" xfId="4083" xr:uid="{F188E1D2-B797-4E7D-AF2E-B333242C840C}"/>
    <cellStyle name="Normal 7 2 7 2 3" xfId="4384" xr:uid="{7892802B-0A5C-40B0-9A94-D7E334F8ED48}"/>
    <cellStyle name="Normal 7 2 7 2 3 2" xfId="4648" xr:uid="{705F4347-E7E7-4C63-81A4-81B25A68C365}"/>
    <cellStyle name="Normal 7 2 7 3" xfId="2041" xr:uid="{24F08286-0F97-4BE7-8B05-468166B81789}"/>
    <cellStyle name="Normal 7 2 7 3 2" xfId="6755" xr:uid="{ABC2971E-CD8F-4885-AD0F-A2C4CEB71B94}"/>
    <cellStyle name="Normal 7 2 7 4" xfId="2042" xr:uid="{6FC0D3DA-D7D1-44B1-99DE-B42FDE7FCA3F}"/>
    <cellStyle name="Normal 7 2 7 4 2" xfId="4793" xr:uid="{90E0C3AF-96B9-454F-8E86-1483F23C2AD9}"/>
    <cellStyle name="Normal 7 2 7 4 3" xfId="4854" xr:uid="{C3FF5D60-7CC7-4818-9169-36059ECE8B4F}"/>
    <cellStyle name="Normal 7 2 7 4 4" xfId="4822" xr:uid="{8CA83363-C263-40A3-B059-663BBD7D47EF}"/>
    <cellStyle name="Normal 7 2 8" xfId="2043" xr:uid="{C74A234C-92EB-4CC9-A0AC-5AD6851487F7}"/>
    <cellStyle name="Normal 7 2 8 2" xfId="2044" xr:uid="{9F08CA1F-275E-425A-B4F0-ACBD2EB9CC99}"/>
    <cellStyle name="Normal 7 2 8 3" xfId="2045" xr:uid="{D4676531-9A0D-4204-B6F9-7598BDE6BC83}"/>
    <cellStyle name="Normal 7 2 8 4" xfId="2046" xr:uid="{203A49AA-3600-4E8B-A182-76F081F121B7}"/>
    <cellStyle name="Normal 7 2 9" xfId="2047" xr:uid="{6D89F9CF-C993-44B2-8368-F06B78BF95E0}"/>
    <cellStyle name="Normal 7 2 9 2" xfId="6756" xr:uid="{FC4EC96F-142D-44F4-B90B-43DEEBF4D450}"/>
    <cellStyle name="Normal 7 3" xfId="2048" xr:uid="{CFA7FC67-660D-4806-9B73-5ECE3C8CFED5}"/>
    <cellStyle name="Normal 7 3 10" xfId="2049" xr:uid="{BCFB1C30-11A6-49FA-992A-FD787B7B8774}"/>
    <cellStyle name="Normal 7 3 11" xfId="2050" xr:uid="{F1078C06-1FE8-4D84-B9EA-D5712BEE327B}"/>
    <cellStyle name="Normal 7 3 2" xfId="2051" xr:uid="{59388AF6-1BC3-489F-8CD2-B2802DBE2DDC}"/>
    <cellStyle name="Normal 7 3 2 2" xfId="2052" xr:uid="{1D56AD75-51A5-4CD3-988F-88126A996AC0}"/>
    <cellStyle name="Normal 7 3 2 2 2" xfId="2053" xr:uid="{DEF566AE-2193-42AF-9AB6-7C855271C681}"/>
    <cellStyle name="Normal 7 3 2 2 2 2" xfId="2054" xr:uid="{0A9704AA-3399-4B06-9666-A4E178808B62}"/>
    <cellStyle name="Normal 7 3 2 2 2 2 2" xfId="2055" xr:uid="{3EB17E0B-275C-4605-B206-A75AB47E292C}"/>
    <cellStyle name="Normal 7 3 2 2 2 2 2 2" xfId="4084" xr:uid="{C47A3105-8C63-47A9-A5B7-881E87DBEFDF}"/>
    <cellStyle name="Normal 7 3 2 2 2 2 3" xfId="2056" xr:uid="{A4EF2272-BA51-4CD4-9665-3A864DF8CABF}"/>
    <cellStyle name="Normal 7 3 2 2 2 2 3 2" xfId="6757" xr:uid="{CCE602C1-E2FE-403E-A4B1-0FE5F4BE44FB}"/>
    <cellStyle name="Normal 7 3 2 2 2 2 4" xfId="2057" xr:uid="{913CC1B9-32CB-4DF8-94F1-D1212133D80D}"/>
    <cellStyle name="Normal 7 3 2 2 2 3" xfId="2058" xr:uid="{0CF79BA0-5C6D-4387-8857-A665C358C768}"/>
    <cellStyle name="Normal 7 3 2 2 2 3 2" xfId="2059" xr:uid="{7079F1FD-AC2A-44BC-A487-FDEDA29134DA}"/>
    <cellStyle name="Normal 7 3 2 2 2 3 3" xfId="2060" xr:uid="{B8CCA87B-085D-4165-BFDA-2104E38AC086}"/>
    <cellStyle name="Normal 7 3 2 2 2 3 4" xfId="2061" xr:uid="{FD9559FD-DED7-453E-B313-4B88759BD8FE}"/>
    <cellStyle name="Normal 7 3 2 2 2 4" xfId="2062" xr:uid="{1C9DAEC5-C9EB-4312-A5D8-1644E5BFEFE9}"/>
    <cellStyle name="Normal 7 3 2 2 2 4 2" xfId="6758" xr:uid="{CB0E483C-A304-4695-8D60-08362C3D87C0}"/>
    <cellStyle name="Normal 7 3 2 2 2 5" xfId="2063" xr:uid="{42EFE4D6-C8E4-48C8-8EA4-1103B27ABBDF}"/>
    <cellStyle name="Normal 7 3 2 2 2 6" xfId="2064" xr:uid="{B6F1A3AF-FAFA-45B5-9181-7B3B3F2DB314}"/>
    <cellStyle name="Normal 7 3 2 2 3" xfId="2065" xr:uid="{6C133724-0A51-4047-B3C5-C18B2CF1FD92}"/>
    <cellStyle name="Normal 7 3 2 2 3 2" xfId="2066" xr:uid="{0D3F7CC5-DB4F-4A98-9E43-04F1C3398A41}"/>
    <cellStyle name="Normal 7 3 2 2 3 2 2" xfId="2067" xr:uid="{C0CFBF05-5245-44AF-B9A7-8251B94629EE}"/>
    <cellStyle name="Normal 7 3 2 2 3 2 3" xfId="2068" xr:uid="{DDD887EA-5B4E-4B46-B5C9-04C83510EE76}"/>
    <cellStyle name="Normal 7 3 2 2 3 2 4" xfId="2069" xr:uid="{E3142815-45D8-49BD-B1A9-98B898708080}"/>
    <cellStyle name="Normal 7 3 2 2 3 3" xfId="2070" xr:uid="{360087D9-5328-4BA0-A14A-292373C6693D}"/>
    <cellStyle name="Normal 7 3 2 2 3 3 2" xfId="6759" xr:uid="{FBE34652-150F-496C-95C7-0B93F8E11A10}"/>
    <cellStyle name="Normal 7 3 2 2 3 4" xfId="2071" xr:uid="{57DB6D3A-7386-4CD8-87F8-388B39DC386D}"/>
    <cellStyle name="Normal 7 3 2 2 3 5" xfId="2072" xr:uid="{3A065381-E58A-4640-8DC3-0942271C245C}"/>
    <cellStyle name="Normal 7 3 2 2 4" xfId="2073" xr:uid="{1FBF6383-8AF8-4A06-90B8-E830B6246DD6}"/>
    <cellStyle name="Normal 7 3 2 2 4 2" xfId="2074" xr:uid="{2B53F155-FEC9-4380-97DC-FF180114EE7C}"/>
    <cellStyle name="Normal 7 3 2 2 4 3" xfId="2075" xr:uid="{1EBC325B-951E-4F67-9B8F-6BF6D8B9B685}"/>
    <cellStyle name="Normal 7 3 2 2 4 4" xfId="2076" xr:uid="{B788D9F1-ABCC-476C-B75C-407C72370619}"/>
    <cellStyle name="Normal 7 3 2 2 5" xfId="2077" xr:uid="{0E357382-8CF1-4265-9763-F748A00E466D}"/>
    <cellStyle name="Normal 7 3 2 2 5 2" xfId="2078" xr:uid="{D9D0DD6E-7B6E-46CE-B76B-97F014385D10}"/>
    <cellStyle name="Normal 7 3 2 2 5 3" xfId="2079" xr:uid="{C2B8396E-2FA8-4BE9-81B1-72AFD8818C8E}"/>
    <cellStyle name="Normal 7 3 2 2 5 4" xfId="2080" xr:uid="{3663DCDB-1AD5-49DF-AD93-7E9E361002CB}"/>
    <cellStyle name="Normal 7 3 2 2 6" xfId="2081" xr:uid="{D82D5E27-2DCD-4021-AF53-8AD4E374F0CF}"/>
    <cellStyle name="Normal 7 3 2 2 7" xfId="2082" xr:uid="{64BEC1A2-15DB-46BE-B797-F49585D9ABBA}"/>
    <cellStyle name="Normal 7 3 2 2 8" xfId="2083" xr:uid="{F703FAE2-FA62-4A9B-9C69-C6E4D62A83BA}"/>
    <cellStyle name="Normal 7 3 2 3" xfId="2084" xr:uid="{51D3FE81-1E40-439F-9186-832E879702B2}"/>
    <cellStyle name="Normal 7 3 2 3 2" xfId="2085" xr:uid="{3E071D4C-5008-4B5E-AB2D-A96053FB229B}"/>
    <cellStyle name="Normal 7 3 2 3 2 2" xfId="2086" xr:uid="{2E183351-8931-4E66-80C2-10095B5D2CD5}"/>
    <cellStyle name="Normal 7 3 2 3 2 2 2" xfId="4085" xr:uid="{3C196464-547E-4F31-930F-44FF8B7E2B4D}"/>
    <cellStyle name="Normal 7 3 2 3 2 2 2 2" xfId="4086" xr:uid="{3D037957-7DCA-4D7A-9744-E65613F51B39}"/>
    <cellStyle name="Normal 7 3 2 3 2 2 3" xfId="4087" xr:uid="{0DD8D402-FFAB-4221-A51C-C320B5352387}"/>
    <cellStyle name="Normal 7 3 2 3 2 2 3 2" xfId="6760" xr:uid="{122756FD-4DE4-4834-8C8A-0D071083877E}"/>
    <cellStyle name="Normal 7 3 2 3 2 2 4" xfId="6761" xr:uid="{C9451744-817F-472E-B955-4E798F03C100}"/>
    <cellStyle name="Normal 7 3 2 3 2 3" xfId="2087" xr:uid="{8FEF95F6-1886-416B-8F85-487ADD0F67DD}"/>
    <cellStyle name="Normal 7 3 2 3 2 3 2" xfId="4088" xr:uid="{2D8EF008-6FEA-4C1D-B3F0-3E453A4C9E7B}"/>
    <cellStyle name="Normal 7 3 2 3 2 4" xfId="2088" xr:uid="{7FF87289-2DBA-4A92-BDB8-1D1703D5236F}"/>
    <cellStyle name="Normal 7 3 2 3 2 4 2" xfId="6762" xr:uid="{D61BBE03-1380-480B-89DF-426BEF8D3B2D}"/>
    <cellStyle name="Normal 7 3 2 3 2 5" xfId="6763" xr:uid="{E5DF0F03-B0BC-48FC-B099-98DDA23A1482}"/>
    <cellStyle name="Normal 7 3 2 3 3" xfId="2089" xr:uid="{A29D3E66-2EE6-4F26-9AD6-12C72E46D2E4}"/>
    <cellStyle name="Normal 7 3 2 3 3 2" xfId="2090" xr:uid="{C1B49E8E-4BCC-4ED5-846A-EDFAB07A51EC}"/>
    <cellStyle name="Normal 7 3 2 3 3 2 2" xfId="4089" xr:uid="{A401A04E-2F5A-4F4E-A454-01AA142F7A42}"/>
    <cellStyle name="Normal 7 3 2 3 3 3" xfId="2091" xr:uid="{08E426AD-68C8-4FDC-93DF-5E1A94DDA1E1}"/>
    <cellStyle name="Normal 7 3 2 3 3 3 2" xfId="6764" xr:uid="{35477E80-1096-4F6B-9E52-6FC785BD1210}"/>
    <cellStyle name="Normal 7 3 2 3 3 4" xfId="2092" xr:uid="{0EEE6D4C-430F-4837-98F9-EC04DD7594E8}"/>
    <cellStyle name="Normal 7 3 2 3 4" xfId="2093" xr:uid="{14C98093-AA17-4E90-8462-AA5F6A5CC246}"/>
    <cellStyle name="Normal 7 3 2 3 4 2" xfId="4090" xr:uid="{91316ABD-A49D-4B21-B614-A5720FA8C028}"/>
    <cellStyle name="Normal 7 3 2 3 5" xfId="2094" xr:uid="{3B7C636F-C133-4EC7-BF74-091BC075EDEB}"/>
    <cellStyle name="Normal 7 3 2 3 5 2" xfId="6765" xr:uid="{69AB10F8-3368-47DF-BD0A-3D6510BBDB1E}"/>
    <cellStyle name="Normal 7 3 2 3 6" xfId="2095" xr:uid="{C88BAEFB-8F81-47B2-ADC8-A54E4B9EF2C1}"/>
    <cellStyle name="Normal 7 3 2 4" xfId="2096" xr:uid="{D8846C5B-573F-49E8-9745-69D96F025E08}"/>
    <cellStyle name="Normal 7 3 2 4 2" xfId="2097" xr:uid="{BFF62A29-22FC-4830-98BC-B12EC09EB7D8}"/>
    <cellStyle name="Normal 7 3 2 4 2 2" xfId="2098" xr:uid="{156CD95C-A9FF-4F66-8F35-9A857548D25B}"/>
    <cellStyle name="Normal 7 3 2 4 2 2 2" xfId="4091" xr:uid="{BB8DF7ED-9896-4E17-86A4-3A40EC8A6599}"/>
    <cellStyle name="Normal 7 3 2 4 2 3" xfId="2099" xr:uid="{240882F5-2319-4AB8-A99A-0349B66422A2}"/>
    <cellStyle name="Normal 7 3 2 4 2 3 2" xfId="6766" xr:uid="{3D7FEDDD-6D6D-4B94-BA30-BDD2C2CBCBC4}"/>
    <cellStyle name="Normal 7 3 2 4 2 4" xfId="2100" xr:uid="{8F7004D6-72B7-4BC4-8389-2568EC049F40}"/>
    <cellStyle name="Normal 7 3 2 4 3" xfId="2101" xr:uid="{F53FA451-2FB6-4C38-92C8-CABAF1D9013D}"/>
    <cellStyle name="Normal 7 3 2 4 3 2" xfId="4092" xr:uid="{4F924B51-DC04-4A79-85C0-E4BD9603E496}"/>
    <cellStyle name="Normal 7 3 2 4 4" xfId="2102" xr:uid="{FABEE947-E2F4-422A-BCB3-533BD56F538E}"/>
    <cellStyle name="Normal 7 3 2 4 4 2" xfId="6767" xr:uid="{03F9ABB2-5F48-4E1D-98F0-00008B15E991}"/>
    <cellStyle name="Normal 7 3 2 4 5" xfId="2103" xr:uid="{44E68D7C-175C-4CFD-90BF-04E8323168F4}"/>
    <cellStyle name="Normal 7 3 2 5" xfId="2104" xr:uid="{9B8BA98C-50D7-4ED0-BF35-E79B1BF45068}"/>
    <cellStyle name="Normal 7 3 2 5 2" xfId="2105" xr:uid="{4A997BEE-2F13-4FE8-8F75-50982F12EDE6}"/>
    <cellStyle name="Normal 7 3 2 5 2 2" xfId="4093" xr:uid="{34248605-A1AD-4C75-903E-E99A238F3B03}"/>
    <cellStyle name="Normal 7 3 2 5 3" xfId="2106" xr:uid="{DF3A2501-F3CA-42CB-A723-C7F56F4ADCC3}"/>
    <cellStyle name="Normal 7 3 2 5 3 2" xfId="6768" xr:uid="{B17ACD92-2426-464C-8F92-2F98A082A511}"/>
    <cellStyle name="Normal 7 3 2 5 4" xfId="2107" xr:uid="{17D0145D-9B57-42E7-8B3C-0B844AC88BE1}"/>
    <cellStyle name="Normal 7 3 2 6" xfId="2108" xr:uid="{B1F54302-250E-4F4E-BAF4-273344A9403A}"/>
    <cellStyle name="Normal 7 3 2 6 2" xfId="2109" xr:uid="{826280BD-A1E2-4297-A9C7-C1AB673AF588}"/>
    <cellStyle name="Normal 7 3 2 6 3" xfId="2110" xr:uid="{7090B48B-80BF-4420-AF98-C3D3917B0F6A}"/>
    <cellStyle name="Normal 7 3 2 6 4" xfId="2111" xr:uid="{BAF46747-1767-49FA-9197-36CDFDA0796A}"/>
    <cellStyle name="Normal 7 3 2 7" xfId="2112" xr:uid="{872AC085-580A-4A60-AD5B-8DB92CB89F5A}"/>
    <cellStyle name="Normal 7 3 2 7 2" xfId="6769" xr:uid="{DDC57625-92C3-4DC9-81DD-FA2A9C04F6BB}"/>
    <cellStyle name="Normal 7 3 2 8" xfId="2113" xr:uid="{3DAB38D3-8A6D-4D9C-BF24-5AF5CC99F711}"/>
    <cellStyle name="Normal 7 3 2 9" xfId="2114" xr:uid="{4C472FA2-D81D-41F9-8DFA-EE93E5841FB6}"/>
    <cellStyle name="Normal 7 3 3" xfId="2115" xr:uid="{DBCF3414-74ED-4C35-B7AC-009C43A1AD6A}"/>
    <cellStyle name="Normal 7 3 3 2" xfId="2116" xr:uid="{C458975B-B00A-4A24-A8B7-B36EAC69EE6E}"/>
    <cellStyle name="Normal 7 3 3 2 2" xfId="2117" xr:uid="{DE38CEC8-57E9-400C-B934-ECF8265800C3}"/>
    <cellStyle name="Normal 7 3 3 2 2 2" xfId="2118" xr:uid="{10432A3B-A999-44DB-81C6-4E79843FCF03}"/>
    <cellStyle name="Normal 7 3 3 2 2 2 2" xfId="4094" xr:uid="{A470A66B-AC75-4612-A0DD-7528312F9405}"/>
    <cellStyle name="Normal 7 3 3 2 2 2 2 2" xfId="4737" xr:uid="{6C067C70-49AC-4E63-9419-00DCB6B89434}"/>
    <cellStyle name="Normal 7 3 3 2 2 2 3" xfId="4738" xr:uid="{3466F3AA-AB5A-4084-96B6-B6FD8A8EE3BE}"/>
    <cellStyle name="Normal 7 3 3 2 2 3" xfId="2119" xr:uid="{21CC6FD9-7055-4B3A-990B-957E75C49F7B}"/>
    <cellStyle name="Normal 7 3 3 2 2 3 2" xfId="4739" xr:uid="{2B8CF3F4-E927-45AA-845F-7B953DFD6FCF}"/>
    <cellStyle name="Normal 7 3 3 2 2 4" xfId="2120" xr:uid="{BA142AAD-0818-4AD4-B1A7-4615924A96D5}"/>
    <cellStyle name="Normal 7 3 3 2 3" xfId="2121" xr:uid="{B2821C8A-E899-4F9C-8415-66AA9D04F4D6}"/>
    <cellStyle name="Normal 7 3 3 2 3 2" xfId="2122" xr:uid="{3370CDEC-192C-44FA-93C5-B72151305BA2}"/>
    <cellStyle name="Normal 7 3 3 2 3 2 2" xfId="4740" xr:uid="{783D2DB3-E737-45E6-9771-088A64D62E36}"/>
    <cellStyle name="Normal 7 3 3 2 3 3" xfId="2123" xr:uid="{A62D6A6F-F7BC-42C5-AE74-43972ACCD415}"/>
    <cellStyle name="Normal 7 3 3 2 3 4" xfId="2124" xr:uid="{AD5495DD-1C7C-4019-A8FA-A96301E0C7FF}"/>
    <cellStyle name="Normal 7 3 3 2 4" xfId="2125" xr:uid="{4373D630-508F-4616-827E-A799F6E03096}"/>
    <cellStyle name="Normal 7 3 3 2 4 2" xfId="4741" xr:uid="{01B6A5A0-75DE-49B9-98E9-AEF85CD711D6}"/>
    <cellStyle name="Normal 7 3 3 2 5" xfId="2126" xr:uid="{EDF8A536-3543-4034-B6DC-3FBACC5E0B22}"/>
    <cellStyle name="Normal 7 3 3 2 6" xfId="2127" xr:uid="{C4B7F811-A673-4563-92E4-FAD6458D2E77}"/>
    <cellStyle name="Normal 7 3 3 3" xfId="2128" xr:uid="{868F432E-6302-41B4-B4A3-7CC788320E45}"/>
    <cellStyle name="Normal 7 3 3 3 2" xfId="2129" xr:uid="{3F695520-5154-47A5-A00A-2437CA842F4B}"/>
    <cellStyle name="Normal 7 3 3 3 2 2" xfId="2130" xr:uid="{85CD5654-3098-4F9D-B4B5-8BD0691CCA0C}"/>
    <cellStyle name="Normal 7 3 3 3 2 2 2" xfId="4742" xr:uid="{5EB82051-CC00-4D6A-BD16-F0036C5D596A}"/>
    <cellStyle name="Normal 7 3 3 3 2 3" xfId="2131" xr:uid="{FAEA43A1-3A50-4F78-A742-29EBD69483AA}"/>
    <cellStyle name="Normal 7 3 3 3 2 4" xfId="2132" xr:uid="{B4D97493-CBCC-41A9-B34C-5D0BADD847D7}"/>
    <cellStyle name="Normal 7 3 3 3 3" xfId="2133" xr:uid="{787EECA2-2A65-48AC-8074-8EA4C7DE653A}"/>
    <cellStyle name="Normal 7 3 3 3 3 2" xfId="4743" xr:uid="{48E0BD38-63E1-4593-8830-4C74BBAC0361}"/>
    <cellStyle name="Normal 7 3 3 3 4" xfId="2134" xr:uid="{04D221F5-1D88-479B-96EB-931CB8EE1B72}"/>
    <cellStyle name="Normal 7 3 3 3 5" xfId="2135" xr:uid="{A2BD2A11-E082-4A66-B939-5118D2928CEE}"/>
    <cellStyle name="Normal 7 3 3 4" xfId="2136" xr:uid="{D9A5B70C-9271-4530-A112-2FE86A3B3987}"/>
    <cellStyle name="Normal 7 3 3 4 2" xfId="2137" xr:uid="{9AA47769-7D62-4CFD-B85E-4F129383441A}"/>
    <cellStyle name="Normal 7 3 3 4 2 2" xfId="4744" xr:uid="{E8D2113F-131B-484E-8E5C-7FD03DBC7DCD}"/>
    <cellStyle name="Normal 7 3 3 4 3" xfId="2138" xr:uid="{751003BD-C551-493F-8772-38E5A2A05BF4}"/>
    <cellStyle name="Normal 7 3 3 4 4" xfId="2139" xr:uid="{E384D6F2-0AA9-4DC5-8745-9768457A8A3C}"/>
    <cellStyle name="Normal 7 3 3 5" xfId="2140" xr:uid="{6D7F446B-E17F-4A9E-B0BE-2B17E485EDFC}"/>
    <cellStyle name="Normal 7 3 3 5 2" xfId="2141" xr:uid="{01ACE149-45A1-4DE2-9114-2BFA00E695DA}"/>
    <cellStyle name="Normal 7 3 3 5 3" xfId="2142" xr:uid="{9A93CFA7-6FF5-45F3-84A4-368C359A1DA2}"/>
    <cellStyle name="Normal 7 3 3 5 4" xfId="2143" xr:uid="{690FB8ED-B5E2-4745-96ED-0A3861404B0E}"/>
    <cellStyle name="Normal 7 3 3 6" xfId="2144" xr:uid="{F77265BA-88DE-40EE-A61B-342891842693}"/>
    <cellStyle name="Normal 7 3 3 7" xfId="2145" xr:uid="{7C82CDA7-3936-4D53-A1AC-3753F1A73E44}"/>
    <cellStyle name="Normal 7 3 3 8" xfId="2146" xr:uid="{2E9CBB25-EF8E-49D8-8E9E-C0E045205FA7}"/>
    <cellStyle name="Normal 7 3 4" xfId="2147" xr:uid="{8943C853-C362-4D61-8253-0CC53DF7452B}"/>
    <cellStyle name="Normal 7 3 4 2" xfId="2148" xr:uid="{D57C7190-E7A9-4355-BAE9-339D4936856B}"/>
    <cellStyle name="Normal 7 3 4 2 2" xfId="2149" xr:uid="{D4DC2F5E-A9DD-4D59-B111-7067AFB682C7}"/>
    <cellStyle name="Normal 7 3 4 2 2 2" xfId="2150" xr:uid="{8DB92AB0-C788-4465-9F97-E26DE69F6EBD}"/>
    <cellStyle name="Normal 7 3 4 2 2 2 2" xfId="4095" xr:uid="{2E6EC680-8723-4FB7-8944-6A519E232954}"/>
    <cellStyle name="Normal 7 3 4 2 2 3" xfId="2151" xr:uid="{43A28BDF-67DF-4BE4-84C0-1A62C23AEB51}"/>
    <cellStyle name="Normal 7 3 4 2 2 3 2" xfId="6770" xr:uid="{C2E34A34-8692-42E5-A0B8-09410C128763}"/>
    <cellStyle name="Normal 7 3 4 2 2 4" xfId="2152" xr:uid="{03265663-92B2-4803-B903-55A906065FE0}"/>
    <cellStyle name="Normal 7 3 4 2 3" xfId="2153" xr:uid="{C2E939A5-0789-4AED-BC1C-4674073A7DA6}"/>
    <cellStyle name="Normal 7 3 4 2 3 2" xfId="4096" xr:uid="{6DA93A90-C460-48E4-AAE1-3901620AB2E1}"/>
    <cellStyle name="Normal 7 3 4 2 4" xfId="2154" xr:uid="{A7FD5D84-EE6A-4804-9CDE-B66F1EB10C5D}"/>
    <cellStyle name="Normal 7 3 4 2 4 2" xfId="6771" xr:uid="{9467FE37-E10F-4A77-92E2-4FA6DAACC4E5}"/>
    <cellStyle name="Normal 7 3 4 2 5" xfId="2155" xr:uid="{0B26EB08-A7DA-4F7A-9546-FC3591FB18FA}"/>
    <cellStyle name="Normal 7 3 4 3" xfId="2156" xr:uid="{94069BAF-AC72-4899-BF0D-DA0DAF5DE1C0}"/>
    <cellStyle name="Normal 7 3 4 3 2" xfId="2157" xr:uid="{FCB07998-E265-45BA-8E42-47B481D4BD89}"/>
    <cellStyle name="Normal 7 3 4 3 2 2" xfId="4097" xr:uid="{0B5FC605-B52C-490E-92A6-60CF958C17E7}"/>
    <cellStyle name="Normal 7 3 4 3 3" xfId="2158" xr:uid="{73F24427-0BCC-4766-BB25-0BF80C5B66FD}"/>
    <cellStyle name="Normal 7 3 4 3 3 2" xfId="6772" xr:uid="{2869DFAF-7680-41A6-8147-833839DEE137}"/>
    <cellStyle name="Normal 7 3 4 3 4" xfId="2159" xr:uid="{5344DE0D-9106-4D7C-BA6E-D15315E43456}"/>
    <cellStyle name="Normal 7 3 4 4" xfId="2160" xr:uid="{4C509036-83AF-4DA7-B33D-E03B679BBD46}"/>
    <cellStyle name="Normal 7 3 4 4 2" xfId="2161" xr:uid="{7D6B17D0-B191-42C9-BDD5-EB2C7415FA2C}"/>
    <cellStyle name="Normal 7 3 4 4 3" xfId="2162" xr:uid="{EA5E0CB9-5F03-441D-A8FF-883951BD0A69}"/>
    <cellStyle name="Normal 7 3 4 4 4" xfId="2163" xr:uid="{026CA87E-986A-45A5-9156-D4EB0CF0511D}"/>
    <cellStyle name="Normal 7 3 4 5" xfId="2164" xr:uid="{AB6A329E-8441-43DB-A189-E2CC34E4EDB6}"/>
    <cellStyle name="Normal 7 3 4 5 2" xfId="6773" xr:uid="{946DA48B-3D7F-4E3D-9935-F2C2A08DA703}"/>
    <cellStyle name="Normal 7 3 4 6" xfId="2165" xr:uid="{46E494F0-FE14-40A3-83BB-49BB9945ECCD}"/>
    <cellStyle name="Normal 7 3 4 7" xfId="2166" xr:uid="{75EE0478-B254-4F85-9384-1FA3017DED39}"/>
    <cellStyle name="Normal 7 3 5" xfId="2167" xr:uid="{671B94DE-E27A-409B-85F6-61A5EE1FB45D}"/>
    <cellStyle name="Normal 7 3 5 2" xfId="2168" xr:uid="{63FE3EEA-D4B3-43A9-9156-C612D3C0F9F0}"/>
    <cellStyle name="Normal 7 3 5 2 2" xfId="2169" xr:uid="{05221E34-F91D-49A6-A0AF-ACCF6E6EC123}"/>
    <cellStyle name="Normal 7 3 5 2 2 2" xfId="4098" xr:uid="{9F5DD7F6-0FCD-4876-8A8C-7053C3032EF0}"/>
    <cellStyle name="Normal 7 3 5 2 3" xfId="2170" xr:uid="{66EA99AC-DCBD-4906-9F26-6D906FA70A49}"/>
    <cellStyle name="Normal 7 3 5 2 3 2" xfId="6774" xr:uid="{C1D66F80-8FD5-4A7D-82B6-97A4314F6AB7}"/>
    <cellStyle name="Normal 7 3 5 2 4" xfId="2171" xr:uid="{4168CCA4-6F5B-4223-A8B9-34390ED22009}"/>
    <cellStyle name="Normal 7 3 5 3" xfId="2172" xr:uid="{08367F34-6E21-45D9-868D-8E39AD968FA0}"/>
    <cellStyle name="Normal 7 3 5 3 2" xfId="2173" xr:uid="{D1DE8F01-DAA2-4A5C-8A19-9994EE55E602}"/>
    <cellStyle name="Normal 7 3 5 3 3" xfId="2174" xr:uid="{1DEA9037-F676-4382-8DD8-6525C6C01F27}"/>
    <cellStyle name="Normal 7 3 5 3 4" xfId="2175" xr:uid="{B9B5678D-CADE-466F-93BB-F3231112FE6F}"/>
    <cellStyle name="Normal 7 3 5 4" xfId="2176" xr:uid="{BB0BD777-D354-4E92-986C-97EEBBF4F13D}"/>
    <cellStyle name="Normal 7 3 5 4 2" xfId="6775" xr:uid="{CDFDC68B-BA74-4F1A-9BFF-DF617B68F819}"/>
    <cellStyle name="Normal 7 3 5 5" xfId="2177" xr:uid="{76A1CB94-84E6-41EA-9F71-E9C6FC9107D6}"/>
    <cellStyle name="Normal 7 3 5 6" xfId="2178" xr:uid="{2DB5E53F-BAAC-48DD-84EA-3C9C60ED8A2C}"/>
    <cellStyle name="Normal 7 3 6" xfId="2179" xr:uid="{6EF99D13-CCDC-4D5E-AF1F-78F07A99EB2A}"/>
    <cellStyle name="Normal 7 3 6 2" xfId="2180" xr:uid="{F0CAB935-56EB-4479-A872-B954A551B9AD}"/>
    <cellStyle name="Normal 7 3 6 2 2" xfId="2181" xr:uid="{5C19FF1B-0886-4B0F-857F-550959617239}"/>
    <cellStyle name="Normal 7 3 6 2 3" xfId="2182" xr:uid="{0808C263-91B3-4C03-AFDC-4A142A56F38F}"/>
    <cellStyle name="Normal 7 3 6 2 4" xfId="2183" xr:uid="{AAA81A55-2DCD-481A-BB39-720BEC023E70}"/>
    <cellStyle name="Normal 7 3 6 3" xfId="2184" xr:uid="{B86D7A57-F52B-4DE2-BE3C-E056E5E892A8}"/>
    <cellStyle name="Normal 7 3 6 3 2" xfId="6776" xr:uid="{A646D566-8FC8-4F6B-9280-BCB7A1888A71}"/>
    <cellStyle name="Normal 7 3 6 4" xfId="2185" xr:uid="{779975BF-3861-40D6-9EDC-1C7847F3E295}"/>
    <cellStyle name="Normal 7 3 6 5" xfId="2186" xr:uid="{9F9C28BE-FCB1-4278-B3EB-F4D670AC381C}"/>
    <cellStyle name="Normal 7 3 7" xfId="2187" xr:uid="{7D068714-DFA6-4148-91F7-1744D0235E9A}"/>
    <cellStyle name="Normal 7 3 7 2" xfId="2188" xr:uid="{35CFC399-1FA9-4F67-8E1F-E4CD651719EB}"/>
    <cellStyle name="Normal 7 3 7 3" xfId="2189" xr:uid="{B681C661-B235-412C-9727-F1A9AE230CB8}"/>
    <cellStyle name="Normal 7 3 7 4" xfId="2190" xr:uid="{E575C7AC-4540-4845-8DF6-28DFD97F06D0}"/>
    <cellStyle name="Normal 7 3 8" xfId="2191" xr:uid="{06A2B479-7DBA-421B-BAD4-D53476567B8F}"/>
    <cellStyle name="Normal 7 3 8 2" xfId="2192" xr:uid="{EAA46B07-30C7-4DD9-B17E-E2FD81E0F37A}"/>
    <cellStyle name="Normal 7 3 8 3" xfId="2193" xr:uid="{273D6277-FB70-4C1D-9882-41C46C9BDAEF}"/>
    <cellStyle name="Normal 7 3 8 4" xfId="2194" xr:uid="{FDF4F263-BF2E-46B4-A7E0-B168E9B985EF}"/>
    <cellStyle name="Normal 7 3 9" xfId="2195" xr:uid="{516F2461-9580-402C-A789-ED1EC637428C}"/>
    <cellStyle name="Normal 7 4" xfId="2196" xr:uid="{5EEAE9A0-4435-4F64-A636-B03CC3BCC3B3}"/>
    <cellStyle name="Normal 7 4 10" xfId="2197" xr:uid="{0BEAA522-82A4-459B-86FD-50C9E36DD9D5}"/>
    <cellStyle name="Normal 7 4 11" xfId="2198" xr:uid="{76669874-93B2-4F60-BA80-4DE3EE4BCF3B}"/>
    <cellStyle name="Normal 7 4 2" xfId="2199" xr:uid="{5C3436A1-88F7-40D9-964A-61ABC53C1C52}"/>
    <cellStyle name="Normal 7 4 2 2" xfId="2200" xr:uid="{DE350856-C012-4AC4-8848-6270DEB59D6C}"/>
    <cellStyle name="Normal 7 4 2 2 2" xfId="2201" xr:uid="{2E903CEC-42BA-453A-A9AC-E880864FF187}"/>
    <cellStyle name="Normal 7 4 2 2 2 2" xfId="2202" xr:uid="{8A4FD90A-FA61-4910-9DE2-58402DF96B68}"/>
    <cellStyle name="Normal 7 4 2 2 2 2 2" xfId="2203" xr:uid="{DB8C8270-644A-488F-A24A-926AB1DA9B5B}"/>
    <cellStyle name="Normal 7 4 2 2 2 2 3" xfId="2204" xr:uid="{62E3E1A1-4BD0-4DB6-A45B-39D8D54D4CF9}"/>
    <cellStyle name="Normal 7 4 2 2 2 2 4" xfId="2205" xr:uid="{DB8FF3B1-DBDD-4550-8684-0E45FAA9D158}"/>
    <cellStyle name="Normal 7 4 2 2 2 3" xfId="2206" xr:uid="{7EAA0C89-129D-42F0-A9BA-84DBC925DA8B}"/>
    <cellStyle name="Normal 7 4 2 2 2 3 2" xfId="2207" xr:uid="{DA65B860-DE98-4762-84E2-CEE1E83F135B}"/>
    <cellStyle name="Normal 7 4 2 2 2 3 3" xfId="2208" xr:uid="{3BF7198E-8D54-48F0-BAA3-24DBE2030CAF}"/>
    <cellStyle name="Normal 7 4 2 2 2 3 4" xfId="2209" xr:uid="{F09DED35-F81B-44DF-ADFA-8D8477C36991}"/>
    <cellStyle name="Normal 7 4 2 2 2 4" xfId="2210" xr:uid="{EEBC7587-94C8-4BAC-92F2-94F0C5CEED5E}"/>
    <cellStyle name="Normal 7 4 2 2 2 5" xfId="2211" xr:uid="{D02D39FE-F479-4604-B9B7-94B4DCCECBD5}"/>
    <cellStyle name="Normal 7 4 2 2 2 6" xfId="2212" xr:uid="{E2EED3BE-7D12-4E1C-A4CB-87B595D03E94}"/>
    <cellStyle name="Normal 7 4 2 2 3" xfId="2213" xr:uid="{6ACD4F1D-2A21-4504-B746-A5BE5A7DA9FB}"/>
    <cellStyle name="Normal 7 4 2 2 3 2" xfId="2214" xr:uid="{CDF5CA3B-B304-41EE-9320-4B2A20BF9F7F}"/>
    <cellStyle name="Normal 7 4 2 2 3 2 2" xfId="2215" xr:uid="{7847CA32-816B-42F2-A097-AB02DA305FBC}"/>
    <cellStyle name="Normal 7 4 2 2 3 2 3" xfId="2216" xr:uid="{86A14EA1-F95F-4246-BC07-ECBE99E5C0E3}"/>
    <cellStyle name="Normal 7 4 2 2 3 2 4" xfId="2217" xr:uid="{9B0F4457-32B6-42F7-B6B6-3CBE5D7E42EA}"/>
    <cellStyle name="Normal 7 4 2 2 3 3" xfId="2218" xr:uid="{1AFA68C4-A6BE-4996-BD16-5FE995036443}"/>
    <cellStyle name="Normal 7 4 2 2 3 4" xfId="2219" xr:uid="{A109404D-43E7-49B7-A156-008E9CC2851D}"/>
    <cellStyle name="Normal 7 4 2 2 3 5" xfId="2220" xr:uid="{FD0E9EBE-977B-456E-A93F-1B47ABDA0654}"/>
    <cellStyle name="Normal 7 4 2 2 4" xfId="2221" xr:uid="{34ACC3FB-85A8-4740-8500-694AE4746233}"/>
    <cellStyle name="Normal 7 4 2 2 4 2" xfId="2222" xr:uid="{6A87D237-8AE6-4EC2-97C9-055F1A27A3ED}"/>
    <cellStyle name="Normal 7 4 2 2 4 3" xfId="2223" xr:uid="{E31CDD31-5016-431F-BA82-33C2618010B1}"/>
    <cellStyle name="Normal 7 4 2 2 4 4" xfId="2224" xr:uid="{3993E74B-0D93-4C67-9985-F1E9649A55AE}"/>
    <cellStyle name="Normal 7 4 2 2 5" xfId="2225" xr:uid="{FD412578-C85E-41C7-86C0-1906BA4071AC}"/>
    <cellStyle name="Normal 7 4 2 2 5 2" xfId="2226" xr:uid="{DA00FC68-B69F-43BC-AA82-873B6D0040E0}"/>
    <cellStyle name="Normal 7 4 2 2 5 3" xfId="2227" xr:uid="{7A8C7DA3-98F7-456D-A7A9-3F79A5876C9A}"/>
    <cellStyle name="Normal 7 4 2 2 5 4" xfId="2228" xr:uid="{9F709D83-DC54-4047-BB95-3FC9B7C893AB}"/>
    <cellStyle name="Normal 7 4 2 2 6" xfId="2229" xr:uid="{47202A0B-E6C8-490D-8E35-5CB53A062FBC}"/>
    <cellStyle name="Normal 7 4 2 2 7" xfId="2230" xr:uid="{612BB381-76E4-4E02-9255-E5C890F0B436}"/>
    <cellStyle name="Normal 7 4 2 2 8" xfId="2231" xr:uid="{7A682ECE-90F4-4A93-AD97-3AB60ADA3B46}"/>
    <cellStyle name="Normal 7 4 2 3" xfId="2232" xr:uid="{1815C5F8-3167-4B0C-9E89-697E26D6D498}"/>
    <cellStyle name="Normal 7 4 2 3 2" xfId="2233" xr:uid="{3B86B77E-95E6-4918-B9CD-F7787BCDDA4E}"/>
    <cellStyle name="Normal 7 4 2 3 2 2" xfId="2234" xr:uid="{C44C828B-4D85-4117-9A09-E78D252F6B67}"/>
    <cellStyle name="Normal 7 4 2 3 2 3" xfId="2235" xr:uid="{A6AC52F0-1857-4C58-AADA-EA41BED7FA68}"/>
    <cellStyle name="Normal 7 4 2 3 2 4" xfId="2236" xr:uid="{8EDCEFA1-F89C-4A45-8F7B-CB5C4919E017}"/>
    <cellStyle name="Normal 7 4 2 3 3" xfId="2237" xr:uid="{1EE8AA6E-6479-49BB-873E-131A211CA55F}"/>
    <cellStyle name="Normal 7 4 2 3 3 2" xfId="2238" xr:uid="{908CF1B4-B0D7-4496-AE48-D04A19CF0483}"/>
    <cellStyle name="Normal 7 4 2 3 3 3" xfId="2239" xr:uid="{AC25294C-E8E4-4F5C-A15A-05158B8112F9}"/>
    <cellStyle name="Normal 7 4 2 3 3 4" xfId="2240" xr:uid="{8722F39F-0E93-4D38-8FD2-5FF684A7CC2D}"/>
    <cellStyle name="Normal 7 4 2 3 4" xfId="2241" xr:uid="{DC160241-E369-406C-85BE-C5CAF8169597}"/>
    <cellStyle name="Normal 7 4 2 3 5" xfId="2242" xr:uid="{8BBEBB75-63BE-4413-8609-30C0572F733A}"/>
    <cellStyle name="Normal 7 4 2 3 6" xfId="2243" xr:uid="{B3273444-2FC4-48CB-B860-B9014719D833}"/>
    <cellStyle name="Normal 7 4 2 4" xfId="2244" xr:uid="{D0423AFF-6EAB-4E33-B439-D07A4D95FB81}"/>
    <cellStyle name="Normal 7 4 2 4 2" xfId="2245" xr:uid="{318A7566-DAF7-45F8-B3AD-CC001012982B}"/>
    <cellStyle name="Normal 7 4 2 4 2 2" xfId="2246" xr:uid="{FF6ACBBF-99DE-466D-A7C4-016043D54D2E}"/>
    <cellStyle name="Normal 7 4 2 4 2 3" xfId="2247" xr:uid="{0AB526BA-76B1-4D0A-82C2-866C4D60AB51}"/>
    <cellStyle name="Normal 7 4 2 4 2 4" xfId="2248" xr:uid="{9F60D695-9618-4577-8CCF-9FC4579CA6A0}"/>
    <cellStyle name="Normal 7 4 2 4 3" xfId="2249" xr:uid="{97B02243-0D0E-45C4-8BE5-DFBAA44F2B9E}"/>
    <cellStyle name="Normal 7 4 2 4 4" xfId="2250" xr:uid="{1D9D8AB6-4D48-4E3A-AE18-AA072A3AFD85}"/>
    <cellStyle name="Normal 7 4 2 4 5" xfId="2251" xr:uid="{6928C066-9919-4AA9-BC61-D373EBBB4BD6}"/>
    <cellStyle name="Normal 7 4 2 5" xfId="2252" xr:uid="{05FBA6C3-4CA8-431A-9654-890C01EC7152}"/>
    <cellStyle name="Normal 7 4 2 5 2" xfId="2253" xr:uid="{674479F4-CC26-4C2A-8308-3A84D8DA6213}"/>
    <cellStyle name="Normal 7 4 2 5 3" xfId="2254" xr:uid="{0EEAF643-A352-4572-A862-C60003A5FC28}"/>
    <cellStyle name="Normal 7 4 2 5 4" xfId="2255" xr:uid="{3422273C-7B4F-480C-B706-0A63E34C10AC}"/>
    <cellStyle name="Normal 7 4 2 6" xfId="2256" xr:uid="{E01CDE4C-3748-4B52-B60B-ED9506EEAF2D}"/>
    <cellStyle name="Normal 7 4 2 6 2" xfId="2257" xr:uid="{540A2C8A-1216-4B3D-88E9-5E22B085EB59}"/>
    <cellStyle name="Normal 7 4 2 6 3" xfId="2258" xr:uid="{8F8D00CE-9318-43C9-A710-C27AC089FED2}"/>
    <cellStyle name="Normal 7 4 2 6 4" xfId="2259" xr:uid="{52438AA2-E318-47A7-9D1C-2B3E51343831}"/>
    <cellStyle name="Normal 7 4 2 7" xfId="2260" xr:uid="{39E2599F-56E6-4D53-AA71-25918D1C804B}"/>
    <cellStyle name="Normal 7 4 2 8" xfId="2261" xr:uid="{DD53DEFC-36A9-4932-A835-8CDE720A8FA1}"/>
    <cellStyle name="Normal 7 4 2 9" xfId="2262" xr:uid="{BD912B9B-1C93-49FD-9149-EB7E1F16E14C}"/>
    <cellStyle name="Normal 7 4 3" xfId="2263" xr:uid="{48FBFFDA-7099-4FAC-8EED-3CFF265E3FF4}"/>
    <cellStyle name="Normal 7 4 3 2" xfId="2264" xr:uid="{051D7582-135D-4555-87FA-2CEE345F9E58}"/>
    <cellStyle name="Normal 7 4 3 2 2" xfId="2265" xr:uid="{0284A930-7FF8-4A0F-BF59-A46246A967D9}"/>
    <cellStyle name="Normal 7 4 3 2 2 2" xfId="2266" xr:uid="{B9B894E2-DD20-40EC-BCD5-83DCC00B1F3C}"/>
    <cellStyle name="Normal 7 4 3 2 2 2 2" xfId="4099" xr:uid="{8269B5C5-AC13-4C4F-9633-B05AA0B1F720}"/>
    <cellStyle name="Normal 7 4 3 2 2 3" xfId="2267" xr:uid="{48527017-8485-46AC-89E1-F241734CB47B}"/>
    <cellStyle name="Normal 7 4 3 2 2 3 2" xfId="6777" xr:uid="{A8539CCC-1789-46D4-AAC6-E537871C8109}"/>
    <cellStyle name="Normal 7 4 3 2 2 4" xfId="2268" xr:uid="{840BCDC9-D76F-449C-8941-4C5B50E8DD43}"/>
    <cellStyle name="Normal 7 4 3 2 3" xfId="2269" xr:uid="{D68481FC-E83E-4CEF-A2C6-446306F6F450}"/>
    <cellStyle name="Normal 7 4 3 2 3 2" xfId="2270" xr:uid="{FE0A3C08-45CB-4C8F-87CA-3DA1841E4C84}"/>
    <cellStyle name="Normal 7 4 3 2 3 3" xfId="2271" xr:uid="{8EBCE431-5596-43B6-B0FD-E666B70FFEE0}"/>
    <cellStyle name="Normal 7 4 3 2 3 4" xfId="2272" xr:uid="{81F49CCA-7D5A-40E3-898F-96503B6E0CF2}"/>
    <cellStyle name="Normal 7 4 3 2 4" xfId="2273" xr:uid="{B9E4846C-9C93-433B-9C97-25BD4A9FDCC6}"/>
    <cellStyle name="Normal 7 4 3 2 4 2" xfId="6778" xr:uid="{370C017A-A302-46DB-9A99-2C6255761B87}"/>
    <cellStyle name="Normal 7 4 3 2 5" xfId="2274" xr:uid="{DEA21D84-03CF-4F1E-A49D-133807E93A52}"/>
    <cellStyle name="Normal 7 4 3 2 6" xfId="2275" xr:uid="{98FF43DA-3570-441D-8508-8D3D193BBCE7}"/>
    <cellStyle name="Normal 7 4 3 3" xfId="2276" xr:uid="{79ADCD48-6E2F-48DC-BB3D-EB86EFAD0DA2}"/>
    <cellStyle name="Normal 7 4 3 3 2" xfId="2277" xr:uid="{A1995816-C0C8-4C7F-8659-9C3A602580A5}"/>
    <cellStyle name="Normal 7 4 3 3 2 2" xfId="2278" xr:uid="{8D10A32F-DD02-4010-AECB-5CD9721BF0F5}"/>
    <cellStyle name="Normal 7 4 3 3 2 3" xfId="2279" xr:uid="{645B382E-F367-48C7-A03D-4D1F1D670EEA}"/>
    <cellStyle name="Normal 7 4 3 3 2 4" xfId="2280" xr:uid="{2D24BA5C-BC66-4492-9FD5-54B7CB674C62}"/>
    <cellStyle name="Normal 7 4 3 3 3" xfId="2281" xr:uid="{D1E4F2A0-3DAA-4E9F-A40A-4FF4988296CC}"/>
    <cellStyle name="Normal 7 4 3 3 3 2" xfId="6779" xr:uid="{94ECADD8-770B-4784-9218-83F8D785D898}"/>
    <cellStyle name="Normal 7 4 3 3 4" xfId="2282" xr:uid="{7C38D001-DE60-4C64-A64B-4FC5915D6CD2}"/>
    <cellStyle name="Normal 7 4 3 3 5" xfId="2283" xr:uid="{CF225FA2-53BC-4F25-93AC-F9B5AD78D10C}"/>
    <cellStyle name="Normal 7 4 3 4" xfId="2284" xr:uid="{70EA43E1-9F5B-455F-9E5A-347A0E8BE3FE}"/>
    <cellStyle name="Normal 7 4 3 4 2" xfId="2285" xr:uid="{794B8B71-A2DF-475A-A893-EC4CCD3FEB8B}"/>
    <cellStyle name="Normal 7 4 3 4 3" xfId="2286" xr:uid="{989CA49C-34F1-4963-A798-DD8C6F612EBA}"/>
    <cellStyle name="Normal 7 4 3 4 4" xfId="2287" xr:uid="{3F7FF6B0-5DB2-467D-91E8-9F0ACDA4F597}"/>
    <cellStyle name="Normal 7 4 3 5" xfId="2288" xr:uid="{7F65FD23-39C8-4ECE-929A-78CCF86C268E}"/>
    <cellStyle name="Normal 7 4 3 5 2" xfId="2289" xr:uid="{7AA6097C-F6C1-4E22-84E7-1747AA6A880F}"/>
    <cellStyle name="Normal 7 4 3 5 3" xfId="2290" xr:uid="{BB666381-A0D4-40B4-89C9-494DDC333E09}"/>
    <cellStyle name="Normal 7 4 3 5 4" xfId="2291" xr:uid="{BBFE45A1-FD27-43C5-A656-EAB9574BC833}"/>
    <cellStyle name="Normal 7 4 3 6" xfId="2292" xr:uid="{D240EA43-283E-48B6-BDD9-FA6EF4B22AE2}"/>
    <cellStyle name="Normal 7 4 3 7" xfId="2293" xr:uid="{9DFFB1A5-F671-4835-9488-D8B44305CFF4}"/>
    <cellStyle name="Normal 7 4 3 8" xfId="2294" xr:uid="{8405BD2D-B49F-449B-A692-E654C522F286}"/>
    <cellStyle name="Normal 7 4 4" xfId="2295" xr:uid="{3EE20FA8-41BA-4C31-93E8-EC546CB6A9EB}"/>
    <cellStyle name="Normal 7 4 4 2" xfId="2296" xr:uid="{447027CA-8624-4729-8C87-233620CD7772}"/>
    <cellStyle name="Normal 7 4 4 2 2" xfId="2297" xr:uid="{1D894E7C-CC4B-4703-A536-DA979CFCECAD}"/>
    <cellStyle name="Normal 7 4 4 2 2 2" xfId="2298" xr:uid="{A465C11C-106F-4523-9EA8-74C5AD6FF408}"/>
    <cellStyle name="Normal 7 4 4 2 2 3" xfId="2299" xr:uid="{DBF36208-EF6B-47E1-BE81-1A77C9AB6046}"/>
    <cellStyle name="Normal 7 4 4 2 2 4" xfId="2300" xr:uid="{FB59F202-7A43-4A0D-80D9-2193B94EB0C8}"/>
    <cellStyle name="Normal 7 4 4 2 3" xfId="2301" xr:uid="{D4CCA047-8DB9-4914-A818-B1CAB2BEA2F3}"/>
    <cellStyle name="Normal 7 4 4 2 3 2" xfId="6780" xr:uid="{C9A23754-7BDE-47EE-84C2-F1C937D98DB6}"/>
    <cellStyle name="Normal 7 4 4 2 4" xfId="2302" xr:uid="{568AC4EC-C476-4E8B-85ED-27F9BCA0E743}"/>
    <cellStyle name="Normal 7 4 4 2 5" xfId="2303" xr:uid="{C7832FA4-E2C6-4A57-8455-820EF34BEE35}"/>
    <cellStyle name="Normal 7 4 4 3" xfId="2304" xr:uid="{46882878-218D-41A0-99DC-3D2EA98B4000}"/>
    <cellStyle name="Normal 7 4 4 3 2" xfId="2305" xr:uid="{D3EA1064-BEBE-448E-9159-F85697B291C3}"/>
    <cellStyle name="Normal 7 4 4 3 3" xfId="2306" xr:uid="{CAEB2B1A-DB73-4E51-ABE4-CE3D30A2AC3D}"/>
    <cellStyle name="Normal 7 4 4 3 4" xfId="2307" xr:uid="{0487BE9D-8B09-4EDF-8EE8-89788F23868B}"/>
    <cellStyle name="Normal 7 4 4 4" xfId="2308" xr:uid="{48129B8A-6CDD-4EAE-8D17-ECB4CCA275A3}"/>
    <cellStyle name="Normal 7 4 4 4 2" xfId="2309" xr:uid="{A82EC964-CE9B-4E50-909E-1D5D2C83B2B7}"/>
    <cellStyle name="Normal 7 4 4 4 3" xfId="2310" xr:uid="{D7D94E5C-CC9F-41F8-BB05-654A433CD8C2}"/>
    <cellStyle name="Normal 7 4 4 4 4" xfId="2311" xr:uid="{80BADCD5-0744-4A97-80F3-755EE2C9BB12}"/>
    <cellStyle name="Normal 7 4 4 5" xfId="2312" xr:uid="{2F9189FE-0988-4E4B-87E8-251AFE1F42BA}"/>
    <cellStyle name="Normal 7 4 4 6" xfId="2313" xr:uid="{08A723E3-6A87-4C2F-A609-FEAE48149B51}"/>
    <cellStyle name="Normal 7 4 4 7" xfId="2314" xr:uid="{E5209BD0-4E4B-4843-BA92-B10D115F20D1}"/>
    <cellStyle name="Normal 7 4 5" xfId="2315" xr:uid="{6FC47F4A-8CC9-4446-B6D3-A1F9DFAC1869}"/>
    <cellStyle name="Normal 7 4 5 2" xfId="2316" xr:uid="{C0233DF4-0F4A-42F2-8D58-ADCF6F776305}"/>
    <cellStyle name="Normal 7 4 5 2 2" xfId="2317" xr:uid="{B3B93BC3-5792-444A-A925-0EDE228C118A}"/>
    <cellStyle name="Normal 7 4 5 2 3" xfId="2318" xr:uid="{1A4FDA39-9498-49FC-B247-064A1F760BFE}"/>
    <cellStyle name="Normal 7 4 5 2 4" xfId="2319" xr:uid="{B500A62D-1C87-4F59-97D5-A5B164001466}"/>
    <cellStyle name="Normal 7 4 5 3" xfId="2320" xr:uid="{1A956D7A-A4E0-4D8B-8B8F-52E71D3E2D4B}"/>
    <cellStyle name="Normal 7 4 5 3 2" xfId="2321" xr:uid="{8356D1C8-9DE8-4FB5-81E5-FAC7C220CAAE}"/>
    <cellStyle name="Normal 7 4 5 3 3" xfId="2322" xr:uid="{9CAFE367-F03E-4BA8-8F49-572A2484BE36}"/>
    <cellStyle name="Normal 7 4 5 3 4" xfId="2323" xr:uid="{B4CAD5D5-3BFF-4117-843D-4272D666EA38}"/>
    <cellStyle name="Normal 7 4 5 4" xfId="2324" xr:uid="{77A59964-CA4B-4837-AB40-B20BB163255F}"/>
    <cellStyle name="Normal 7 4 5 5" xfId="2325" xr:uid="{378AD397-0C46-496F-B978-1CB2430FC517}"/>
    <cellStyle name="Normal 7 4 5 6" xfId="2326" xr:uid="{D58DA2A7-8409-4C7A-8FBD-4945E8952FDA}"/>
    <cellStyle name="Normal 7 4 6" xfId="2327" xr:uid="{58773107-E1A7-4B71-8C8F-F4F28B31078B}"/>
    <cellStyle name="Normal 7 4 6 2" xfId="2328" xr:uid="{4231326A-EFF6-4991-A4D1-8EE8CD380402}"/>
    <cellStyle name="Normal 7 4 6 2 2" xfId="2329" xr:uid="{8C79DB63-2053-44F4-BEDA-80368E6E6E44}"/>
    <cellStyle name="Normal 7 4 6 2 3" xfId="2330" xr:uid="{D77B13CE-7F1F-48EF-B8F4-692B00CA0A7D}"/>
    <cellStyle name="Normal 7 4 6 2 4" xfId="2331" xr:uid="{971D15B7-A78A-4C5C-9CEF-F40193FA1820}"/>
    <cellStyle name="Normal 7 4 6 3" xfId="2332" xr:uid="{62780504-400B-4778-A754-5AA990E072D7}"/>
    <cellStyle name="Normal 7 4 6 4" xfId="2333" xr:uid="{93EF5419-A7C6-4667-8203-378AC2D6545C}"/>
    <cellStyle name="Normal 7 4 6 5" xfId="2334" xr:uid="{E2ACD72A-BD72-4A54-A0AD-624CE1066767}"/>
    <cellStyle name="Normal 7 4 7" xfId="2335" xr:uid="{624B8223-867D-4A68-BD3A-E15A0CFB3B97}"/>
    <cellStyle name="Normal 7 4 7 2" xfId="2336" xr:uid="{80BC7893-B715-435B-8C93-2A7F3088BA14}"/>
    <cellStyle name="Normal 7 4 7 3" xfId="2337" xr:uid="{A0A6454E-10BE-46C6-AA6A-E1DA3DEE54CB}"/>
    <cellStyle name="Normal 7 4 7 4" xfId="2338" xr:uid="{FF41F3E3-3E26-4BB9-BAF1-9BD5B4243296}"/>
    <cellStyle name="Normal 7 4 8" xfId="2339" xr:uid="{50FE62FF-AB53-4BDB-B66F-EBAC1A881027}"/>
    <cellStyle name="Normal 7 4 8 2" xfId="2340" xr:uid="{6FD578ED-7AC9-466D-AC3E-A36FB89BE5A0}"/>
    <cellStyle name="Normal 7 4 8 3" xfId="2341" xr:uid="{79975A4B-7DB8-4E2F-870E-88DCE15B287B}"/>
    <cellStyle name="Normal 7 4 8 4" xfId="2342" xr:uid="{A5DEE127-F883-495B-A2DD-C54BC89F753C}"/>
    <cellStyle name="Normal 7 4 9" xfId="2343" xr:uid="{0C2D6D34-99C3-4E79-A94A-8A402055F1DB}"/>
    <cellStyle name="Normal 7 5" xfId="2344" xr:uid="{47B8D893-5BB1-42A1-98E0-8715101CD112}"/>
    <cellStyle name="Normal 7 5 2" xfId="2345" xr:uid="{674384E2-9AC7-487D-BC22-0AF75DBE912F}"/>
    <cellStyle name="Normal 7 5 2 2" xfId="2346" xr:uid="{9E5C9283-6F12-4AE5-B777-F57DC603D9B0}"/>
    <cellStyle name="Normal 7 5 2 2 2" xfId="2347" xr:uid="{EB2C39D9-986A-47D1-B0E7-AC2B9F85D5A8}"/>
    <cellStyle name="Normal 7 5 2 2 2 2" xfId="2348" xr:uid="{56635EAD-2E8D-4417-9219-391AF784DE15}"/>
    <cellStyle name="Normal 7 5 2 2 2 3" xfId="2349" xr:uid="{DCA5B279-56D6-4F03-AC1B-AE16FEB4AEAE}"/>
    <cellStyle name="Normal 7 5 2 2 2 4" xfId="2350" xr:uid="{9643BA46-CABA-4EB9-944A-BF8684347CB0}"/>
    <cellStyle name="Normal 7 5 2 2 3" xfId="2351" xr:uid="{7C03281D-400C-42A1-A375-7C1A0B15EADD}"/>
    <cellStyle name="Normal 7 5 2 2 3 2" xfId="2352" xr:uid="{5473682A-2B10-406B-9AFE-2CED7C86D1FC}"/>
    <cellStyle name="Normal 7 5 2 2 3 3" xfId="2353" xr:uid="{78024BB0-F597-438C-8B38-8AAE4326C60F}"/>
    <cellStyle name="Normal 7 5 2 2 3 4" xfId="2354" xr:uid="{768F367D-1E8B-4988-8527-29EE43188321}"/>
    <cellStyle name="Normal 7 5 2 2 4" xfId="2355" xr:uid="{6784803D-3A62-4D7F-9C87-BFFB52A61C91}"/>
    <cellStyle name="Normal 7 5 2 2 5" xfId="2356" xr:uid="{4D8098A7-8CC7-4FAF-8A28-11E9BE2C5EF7}"/>
    <cellStyle name="Normal 7 5 2 2 6" xfId="2357" xr:uid="{868629A1-04A3-4D26-AE75-155D4B8ABF02}"/>
    <cellStyle name="Normal 7 5 2 3" xfId="2358" xr:uid="{E19017F2-9A44-46CD-998E-7F5F42564EA3}"/>
    <cellStyle name="Normal 7 5 2 3 2" xfId="2359" xr:uid="{F0FF6F90-D011-458F-9D8B-52A68674DEE1}"/>
    <cellStyle name="Normal 7 5 2 3 2 2" xfId="2360" xr:uid="{A116B7C2-277F-4883-A8A8-F583AAB7B9A2}"/>
    <cellStyle name="Normal 7 5 2 3 2 3" xfId="2361" xr:uid="{3CEB063A-A5A4-4C48-81CF-2A15714165E6}"/>
    <cellStyle name="Normal 7 5 2 3 2 4" xfId="2362" xr:uid="{D98A79DC-21E7-49DC-B311-3295FEF21554}"/>
    <cellStyle name="Normal 7 5 2 3 3" xfId="2363" xr:uid="{37466FB2-69A9-420B-BE7E-66E0EABACCBD}"/>
    <cellStyle name="Normal 7 5 2 3 4" xfId="2364" xr:uid="{1C2C8637-5A2B-44BC-89F5-D8C9393C29D9}"/>
    <cellStyle name="Normal 7 5 2 3 5" xfId="2365" xr:uid="{9593AD93-70D6-41FA-89A2-34FF623D07F5}"/>
    <cellStyle name="Normal 7 5 2 4" xfId="2366" xr:uid="{E92C5655-DEF0-44FF-A67B-4D0845E0FB72}"/>
    <cellStyle name="Normal 7 5 2 4 2" xfId="2367" xr:uid="{4B556C51-CD7B-4652-8FC7-4ED77192AB0F}"/>
    <cellStyle name="Normal 7 5 2 4 3" xfId="2368" xr:uid="{648D1F2B-EBE4-46C1-8274-69FB9424FBE0}"/>
    <cellStyle name="Normal 7 5 2 4 4" xfId="2369" xr:uid="{464F55D7-609F-4B22-A991-250C9CF1CA32}"/>
    <cellStyle name="Normal 7 5 2 5" xfId="2370" xr:uid="{41077430-3FC6-4C26-89E8-B6107B58023C}"/>
    <cellStyle name="Normal 7 5 2 5 2" xfId="2371" xr:uid="{8FE553E0-2FD8-4E8E-A9A2-8A18FB348FEE}"/>
    <cellStyle name="Normal 7 5 2 5 3" xfId="2372" xr:uid="{DFA8EE7E-A69A-4A8E-8E0F-4240FA681953}"/>
    <cellStyle name="Normal 7 5 2 5 4" xfId="2373" xr:uid="{BA657E13-763E-4684-8B6F-CD1B5CF2DD74}"/>
    <cellStyle name="Normal 7 5 2 6" xfId="2374" xr:uid="{7DE559EA-A171-4DFB-9A60-982779F63EDE}"/>
    <cellStyle name="Normal 7 5 2 7" xfId="2375" xr:uid="{318973F8-A30E-4CB4-A2A0-091648B6D9E5}"/>
    <cellStyle name="Normal 7 5 2 8" xfId="2376" xr:uid="{473CE0B2-4375-42EF-9D68-F86112D39719}"/>
    <cellStyle name="Normal 7 5 3" xfId="2377" xr:uid="{04994C94-038A-4F97-B414-15E330DF11DA}"/>
    <cellStyle name="Normal 7 5 3 2" xfId="2378" xr:uid="{DADD76DA-1F0A-48AE-A5C8-99BDD0218027}"/>
    <cellStyle name="Normal 7 5 3 2 2" xfId="2379" xr:uid="{286A6D4F-E33D-43AE-9BEE-2F064903FE91}"/>
    <cellStyle name="Normal 7 5 3 2 3" xfId="2380" xr:uid="{548322E4-EBB2-420C-B410-47B96FBE775F}"/>
    <cellStyle name="Normal 7 5 3 2 4" xfId="2381" xr:uid="{6B52272A-D30A-4DA2-9543-EE6CD58C4616}"/>
    <cellStyle name="Normal 7 5 3 3" xfId="2382" xr:uid="{9CCC1255-25C2-4192-8239-C91B2E3F71EE}"/>
    <cellStyle name="Normal 7 5 3 3 2" xfId="2383" xr:uid="{9494E699-371B-4B72-AE77-4BACDD6BED45}"/>
    <cellStyle name="Normal 7 5 3 3 3" xfId="2384" xr:uid="{50DD3546-4FCF-4EA5-8AAD-EDB1243B960E}"/>
    <cellStyle name="Normal 7 5 3 3 4" xfId="2385" xr:uid="{C1289A16-9BBC-4174-85F4-04073376F336}"/>
    <cellStyle name="Normal 7 5 3 4" xfId="2386" xr:uid="{1E45C859-A677-47E8-A460-6532408EE8A8}"/>
    <cellStyle name="Normal 7 5 3 5" xfId="2387" xr:uid="{2DE4708B-CD1E-41D1-A2B6-7BDDE08D5E5E}"/>
    <cellStyle name="Normal 7 5 3 6" xfId="2388" xr:uid="{8918B4F0-A75B-4481-873D-67DC6614DC60}"/>
    <cellStyle name="Normal 7 5 4" xfId="2389" xr:uid="{8E24A6F3-578E-4348-9F61-A8A350557E47}"/>
    <cellStyle name="Normal 7 5 4 2" xfId="2390" xr:uid="{F81C0FCA-A997-454E-8570-617EFE812D18}"/>
    <cellStyle name="Normal 7 5 4 2 2" xfId="2391" xr:uid="{FCCBA12A-FC44-4CEB-BBEA-F7DB01086AD7}"/>
    <cellStyle name="Normal 7 5 4 2 3" xfId="2392" xr:uid="{CB19F7E7-D783-462C-97BF-4400E8C8BCBD}"/>
    <cellStyle name="Normal 7 5 4 2 4" xfId="2393" xr:uid="{6AA66A71-A241-4DF8-A09D-21DE1C4CD408}"/>
    <cellStyle name="Normal 7 5 4 3" xfId="2394" xr:uid="{DCA5ADFD-1CF7-4789-80ED-7209B1D4A57A}"/>
    <cellStyle name="Normal 7 5 4 4" xfId="2395" xr:uid="{77507960-23F2-48CE-B84A-36F84092FB70}"/>
    <cellStyle name="Normal 7 5 4 5" xfId="2396" xr:uid="{77835372-81F6-4D56-92DA-61E7CD15CFA2}"/>
    <cellStyle name="Normal 7 5 5" xfId="2397" xr:uid="{5C384C33-C693-42DB-85DB-B827A056F567}"/>
    <cellStyle name="Normal 7 5 5 2" xfId="2398" xr:uid="{0DC19B26-FBEA-45CB-8035-04380E6FD2BE}"/>
    <cellStyle name="Normal 7 5 5 3" xfId="2399" xr:uid="{33BA252D-3136-4EEC-A56A-6EB5B6C5902C}"/>
    <cellStyle name="Normal 7 5 5 4" xfId="2400" xr:uid="{09D083CA-467C-49C4-9DD6-69926601B1A3}"/>
    <cellStyle name="Normal 7 5 6" xfId="2401" xr:uid="{AFB0BC79-527E-4079-B3C2-EF42B4747C09}"/>
    <cellStyle name="Normal 7 5 6 2" xfId="2402" xr:uid="{2AC007A7-A522-426F-9891-1DC03A99FC55}"/>
    <cellStyle name="Normal 7 5 6 3" xfId="2403" xr:uid="{337671D4-AD99-4CBC-AF7D-B7D6AD249E87}"/>
    <cellStyle name="Normal 7 5 6 4" xfId="2404" xr:uid="{9850E521-B0B8-4B02-9FF1-B278F4721997}"/>
    <cellStyle name="Normal 7 5 7" xfId="2405" xr:uid="{F67D2113-3E23-4360-8F46-735235DE6932}"/>
    <cellStyle name="Normal 7 5 8" xfId="2406" xr:uid="{66A5B4AA-9E27-4255-8B09-E2BF1EA6FA4B}"/>
    <cellStyle name="Normal 7 5 9" xfId="2407" xr:uid="{02119BCE-D4E2-49DE-99EA-3D5B6A9B153D}"/>
    <cellStyle name="Normal 7 6" xfId="2408" xr:uid="{449EC30D-7A11-4DDA-86FF-7F20F481EFF1}"/>
    <cellStyle name="Normal 7 6 2" xfId="2409" xr:uid="{0C248CEA-CB12-441C-BCFB-42B921C9789E}"/>
    <cellStyle name="Normal 7 6 2 2" xfId="2410" xr:uid="{3DFACC41-4865-4AA4-BF39-37BE463AFAD8}"/>
    <cellStyle name="Normal 7 6 2 2 2" xfId="2411" xr:uid="{E1E832EC-9C65-4E31-842A-2B0600E1E941}"/>
    <cellStyle name="Normal 7 6 2 2 2 2" xfId="4100" xr:uid="{8875EE3C-7E8C-4887-ACF2-FEC1578F76C6}"/>
    <cellStyle name="Normal 7 6 2 2 3" xfId="2412" xr:uid="{953F8773-A24D-4A3A-916C-1D49CF80C26B}"/>
    <cellStyle name="Normal 7 6 2 2 3 2" xfId="6781" xr:uid="{DAD07BCA-EAAF-4F13-ABC8-2CF910FBE030}"/>
    <cellStyle name="Normal 7 6 2 2 4" xfId="2413" xr:uid="{6993D8EE-BB87-48F4-9C93-0531EDF7F886}"/>
    <cellStyle name="Normal 7 6 2 3" xfId="2414" xr:uid="{A388FD91-5EB3-4570-A8AA-CF63EB9D7AB7}"/>
    <cellStyle name="Normal 7 6 2 3 2" xfId="2415" xr:uid="{2830DC6F-798E-4006-AC7A-29A1DB302A0C}"/>
    <cellStyle name="Normal 7 6 2 3 3" xfId="2416" xr:uid="{5C30D7D5-1769-45E3-A500-837825D6D01A}"/>
    <cellStyle name="Normal 7 6 2 3 4" xfId="2417" xr:uid="{C17CACE1-C087-426A-AD7D-A8E2B47AAFAD}"/>
    <cellStyle name="Normal 7 6 2 4" xfId="2418" xr:uid="{4D7D7D2E-3AD0-49A0-94E6-7AD09EDE9CF8}"/>
    <cellStyle name="Normal 7 6 2 4 2" xfId="6782" xr:uid="{907F363E-D108-464D-9A14-5915AE91CBE1}"/>
    <cellStyle name="Normal 7 6 2 5" xfId="2419" xr:uid="{74CDFD81-F087-48C4-815F-341ED2DA7797}"/>
    <cellStyle name="Normal 7 6 2 6" xfId="2420" xr:uid="{5238A414-FC84-48EF-AB44-DE461225E5D7}"/>
    <cellStyle name="Normal 7 6 3" xfId="2421" xr:uid="{C9ED12B1-AF67-4FF4-AED5-654AB36A5E10}"/>
    <cellStyle name="Normal 7 6 3 2" xfId="2422" xr:uid="{73761687-C967-4362-8EFB-51BF9C4A0035}"/>
    <cellStyle name="Normal 7 6 3 2 2" xfId="2423" xr:uid="{4423CFA1-F277-4CF9-870D-FDABCF8A336A}"/>
    <cellStyle name="Normal 7 6 3 2 3" xfId="2424" xr:uid="{92581AA6-829F-4861-8196-3EC03F435CBD}"/>
    <cellStyle name="Normal 7 6 3 2 4" xfId="2425" xr:uid="{362F3195-E231-4F08-8239-C0F3FDAED9D8}"/>
    <cellStyle name="Normal 7 6 3 3" xfId="2426" xr:uid="{5F0A992B-ECFF-4447-8E49-279E9280B1AE}"/>
    <cellStyle name="Normal 7 6 3 3 2" xfId="6783" xr:uid="{CAE43EC6-21AF-4F5C-9F1A-BB25A2441C5D}"/>
    <cellStyle name="Normal 7 6 3 4" xfId="2427" xr:uid="{D1100647-17DF-44A8-9068-EA5D9B8616F3}"/>
    <cellStyle name="Normal 7 6 3 5" xfId="2428" xr:uid="{523DFDFE-23A7-466E-8619-60022A3045B9}"/>
    <cellStyle name="Normal 7 6 4" xfId="2429" xr:uid="{CAE61783-9307-4EA5-B49F-8891229F1BD5}"/>
    <cellStyle name="Normal 7 6 4 2" xfId="2430" xr:uid="{FF23D2F2-ADAB-487E-B797-941947F7BF74}"/>
    <cellStyle name="Normal 7 6 4 3" xfId="2431" xr:uid="{4E748B8A-4936-403E-89A2-6C111925307E}"/>
    <cellStyle name="Normal 7 6 4 4" xfId="2432" xr:uid="{FFF7A845-9B97-4EF1-AAB5-003FF76A2833}"/>
    <cellStyle name="Normal 7 6 5" xfId="2433" xr:uid="{87B4A910-5FB2-4AB3-8769-6E034D8E47C0}"/>
    <cellStyle name="Normal 7 6 5 2" xfId="2434" xr:uid="{71070C35-1668-4621-A044-6C10B34A959F}"/>
    <cellStyle name="Normal 7 6 5 3" xfId="2435" xr:uid="{25014D11-874C-46C7-A694-5BEA3F7D01EE}"/>
    <cellStyle name="Normal 7 6 5 4" xfId="2436" xr:uid="{C84559E3-901D-4F83-9FC3-F2063BB63248}"/>
    <cellStyle name="Normal 7 6 6" xfId="2437" xr:uid="{4DC631BB-83CE-46E4-A7F0-2E8C5FD6AC22}"/>
    <cellStyle name="Normal 7 6 7" xfId="2438" xr:uid="{8513A81D-F20A-468B-8C20-C57F56BA4695}"/>
    <cellStyle name="Normal 7 6 8" xfId="2439" xr:uid="{E56EE8B3-5ED1-48C0-B0B2-A72A31A70E3E}"/>
    <cellStyle name="Normal 7 7" xfId="2440" xr:uid="{5CCE9CCE-A002-419C-A1A5-C103247B6146}"/>
    <cellStyle name="Normal 7 7 2" xfId="2441" xr:uid="{5D4A1365-1DFA-47A2-8835-AC1FB5F15E1C}"/>
    <cellStyle name="Normal 7 7 2 2" xfId="2442" xr:uid="{1865CF75-15C2-4292-9985-BB3ACCFA8E62}"/>
    <cellStyle name="Normal 7 7 2 2 2" xfId="2443" xr:uid="{3CA42FB8-F321-416E-8B95-4D7E1BC7FCEB}"/>
    <cellStyle name="Normal 7 7 2 2 3" xfId="2444" xr:uid="{A9D6C488-4B46-4020-993C-31F9DE561917}"/>
    <cellStyle name="Normal 7 7 2 2 4" xfId="2445" xr:uid="{9541683D-7115-489F-8E60-0EF280F716E9}"/>
    <cellStyle name="Normal 7 7 2 3" xfId="2446" xr:uid="{B05D7B56-C030-447D-8B70-D49824CF17AB}"/>
    <cellStyle name="Normal 7 7 2 3 2" xfId="6784" xr:uid="{96A2B16B-3F24-4BC6-8584-30D351713336}"/>
    <cellStyle name="Normal 7 7 2 4" xfId="2447" xr:uid="{035E3C53-1652-4696-893C-1532DD6F34D9}"/>
    <cellStyle name="Normal 7 7 2 5" xfId="2448" xr:uid="{D9C0CF29-F1DA-4697-9E4B-203F5D4AB099}"/>
    <cellStyle name="Normal 7 7 3" xfId="2449" xr:uid="{A6F54C7B-925B-4FFA-AC91-480585C3ACE5}"/>
    <cellStyle name="Normal 7 7 3 2" xfId="2450" xr:uid="{921F9D54-489D-4E60-8B95-CA48CEC710CA}"/>
    <cellStyle name="Normal 7 7 3 3" xfId="2451" xr:uid="{65A12571-6D3D-4CB8-B03D-BCEB20BA04D9}"/>
    <cellStyle name="Normal 7 7 3 4" xfId="2452" xr:uid="{3395BB21-621D-415F-8AD2-BB470B81AB6F}"/>
    <cellStyle name="Normal 7 7 4" xfId="2453" xr:uid="{20D7E466-2ECB-4BA6-8F0E-8E523E3801D8}"/>
    <cellStyle name="Normal 7 7 4 2" xfId="2454" xr:uid="{E95FA11C-4EC5-460B-9581-627F18C4F284}"/>
    <cellStyle name="Normal 7 7 4 3" xfId="2455" xr:uid="{E8712820-E793-4D11-A50E-DB97BECCC753}"/>
    <cellStyle name="Normal 7 7 4 4" xfId="2456" xr:uid="{762E1EFF-15D8-470D-BB06-0A8698EAFFB4}"/>
    <cellStyle name="Normal 7 7 5" xfId="2457" xr:uid="{C2190429-8669-4550-AE66-7A8A0C8C0FC3}"/>
    <cellStyle name="Normal 7 7 6" xfId="2458" xr:uid="{E28D979F-0239-4660-9B76-71C8B75306C7}"/>
    <cellStyle name="Normal 7 7 7" xfId="2459" xr:uid="{6562004C-1925-42F6-9030-A57B85E00B3B}"/>
    <cellStyle name="Normal 7 8" xfId="2460" xr:uid="{2E4FFF12-9F09-4541-8453-9562128C513A}"/>
    <cellStyle name="Normal 7 8 2" xfId="2461" xr:uid="{E8C8F548-6FFE-4E97-9D9F-1D42D911152B}"/>
    <cellStyle name="Normal 7 8 2 2" xfId="2462" xr:uid="{BC880943-4E49-46FE-AC12-F687D2FDA060}"/>
    <cellStyle name="Normal 7 8 2 3" xfId="2463" xr:uid="{0C56ABB6-B263-4045-861D-4680C247635C}"/>
    <cellStyle name="Normal 7 8 2 4" xfId="2464" xr:uid="{F86C4234-51BB-4298-BB69-BC6EA8B8077A}"/>
    <cellStyle name="Normal 7 8 3" xfId="2465" xr:uid="{87EAC0FF-8DFD-4C35-BF84-01FE01418853}"/>
    <cellStyle name="Normal 7 8 3 2" xfId="2466" xr:uid="{95FA140B-EB37-43D6-AAAF-7396DF392F5C}"/>
    <cellStyle name="Normal 7 8 3 3" xfId="2467" xr:uid="{93C82462-F091-46E5-A044-BBF1C850261E}"/>
    <cellStyle name="Normal 7 8 3 4" xfId="2468" xr:uid="{0BC4C4B0-F754-4B41-8F0F-4ADE0D031E63}"/>
    <cellStyle name="Normal 7 8 4" xfId="2469" xr:uid="{0FC980B5-F566-4C68-8A10-A439AF3C427D}"/>
    <cellStyle name="Normal 7 8 5" xfId="2470" xr:uid="{D8D344D9-E1FE-470F-9158-BC3A6AC4B460}"/>
    <cellStyle name="Normal 7 8 6" xfId="2471" xr:uid="{3437236E-5E48-4E1C-B956-808B43296607}"/>
    <cellStyle name="Normal 7 9" xfId="2472" xr:uid="{B18D633D-6ED3-4189-B497-1C95CF958BC1}"/>
    <cellStyle name="Normal 7 9 2" xfId="2473" xr:uid="{9F57DFA7-F90B-4FBA-B821-71F0F1BCE5D2}"/>
    <cellStyle name="Normal 7 9 2 2" xfId="2474" xr:uid="{43B87CEA-53CB-4BBB-8CE1-5DE9111A48F4}"/>
    <cellStyle name="Normal 7 9 2 2 2" xfId="4383" xr:uid="{8409A024-037E-42D8-9097-3FD2F625FEED}"/>
    <cellStyle name="Normal 7 9 2 2 2 2" xfId="4647" xr:uid="{ACE28F9C-8855-4ABF-B3F6-B900747B9409}"/>
    <cellStyle name="Normal 7 9 2 2 3" xfId="4855" xr:uid="{BFB34EED-8F40-4F24-9367-DCD6B3AE6310}"/>
    <cellStyle name="Normal 7 9 2 3" xfId="2475" xr:uid="{659278EB-BCCF-4911-A243-09D2FFC7FEAC}"/>
    <cellStyle name="Normal 7 9 2 4" xfId="2476" xr:uid="{EE5223F6-C498-450C-8C0F-FEB9F7348BF1}"/>
    <cellStyle name="Normal 7 9 3" xfId="2477" xr:uid="{DC61B235-626C-4958-A150-42912E6349D9}"/>
    <cellStyle name="Normal 7 9 3 2" xfId="5508" xr:uid="{867C256F-62F5-460C-8B05-3A50220F9A0D}"/>
    <cellStyle name="Normal 7 9 4" xfId="2478" xr:uid="{7549E923-35FC-4D42-8AA5-24A0BB29169D}"/>
    <cellStyle name="Normal 7 9 4 2" xfId="4792" xr:uid="{DB5907E1-D7BF-432B-9C26-EB44C2866212}"/>
    <cellStyle name="Normal 7 9 4 3" xfId="4856" xr:uid="{A388CB66-AE75-4365-99BF-CA30D9137317}"/>
    <cellStyle name="Normal 7 9 4 4" xfId="4821" xr:uid="{B4E41622-4F94-42AB-9217-22E1052A17D3}"/>
    <cellStyle name="Normal 7 9 5" xfId="2479" xr:uid="{6480CBE4-FBA7-41C1-AE16-CFB90DCB7BEF}"/>
    <cellStyle name="Normal 8" xfId="76" xr:uid="{F7DB3307-B2D3-4520-8995-DAA5CCB39B5A}"/>
    <cellStyle name="Normal 8 10" xfId="2480" xr:uid="{45ABE9C0-DF41-4B4E-A302-551BE2497ED1}"/>
    <cellStyle name="Normal 8 10 2" xfId="2481" xr:uid="{FC0F2F01-786F-4082-9E0D-CDC7207F0680}"/>
    <cellStyle name="Normal 8 10 3" xfId="2482" xr:uid="{A4571008-A14E-4569-B0AC-52938C9DD32E}"/>
    <cellStyle name="Normal 8 10 4" xfId="2483" xr:uid="{8EBA9D39-34E0-4169-9FF8-7788B92DAA33}"/>
    <cellStyle name="Normal 8 11" xfId="2484" xr:uid="{88FFC752-B0F1-4056-944E-31F49FA78735}"/>
    <cellStyle name="Normal 8 11 2" xfId="2485" xr:uid="{479C0D6B-30D0-40FD-AE52-0F509B9164C0}"/>
    <cellStyle name="Normal 8 11 3" xfId="2486" xr:uid="{5754C9E9-C234-42D3-881E-1F97E6304409}"/>
    <cellStyle name="Normal 8 11 4" xfId="2487" xr:uid="{3A24EE8E-562B-4BB9-AFFE-825B3A126E06}"/>
    <cellStyle name="Normal 8 12" xfId="2488" xr:uid="{DDF5156F-F285-4EE3-8FED-62CAC6E491EE}"/>
    <cellStyle name="Normal 8 12 2" xfId="2489" xr:uid="{6AF635E0-347E-4F76-8C68-3E9F30D2E392}"/>
    <cellStyle name="Normal 8 13" xfId="2490" xr:uid="{DB745269-EB61-4E1B-978B-775CB638B6D7}"/>
    <cellStyle name="Normal 8 14" xfId="2491" xr:uid="{36EE10AB-6531-4D01-997B-F4BAEBA7BE7F}"/>
    <cellStyle name="Normal 8 15" xfId="2492" xr:uid="{6B9B4D26-B45A-4184-AA03-50821E858605}"/>
    <cellStyle name="Normal 8 16" xfId="7274" xr:uid="{63B919B2-C885-4A0F-A5E5-15775BE861E2}"/>
    <cellStyle name="Normal 8 2" xfId="95" xr:uid="{27B99445-5656-4A7D-9FE2-A2AFD1FF59FE}"/>
    <cellStyle name="Normal 8 2 10" xfId="2493" xr:uid="{C077B136-02C7-44CB-B319-E57E9754A289}"/>
    <cellStyle name="Normal 8 2 11" xfId="2494" xr:uid="{40EFAEB4-FA9E-413D-8C70-C097F1B53C66}"/>
    <cellStyle name="Normal 8 2 2" xfId="2495" xr:uid="{33FECCF5-D6B7-4435-898B-499DA6E12470}"/>
    <cellStyle name="Normal 8 2 2 2" xfId="2496" xr:uid="{C98DD9A2-7676-4483-87C8-298EF0B12384}"/>
    <cellStyle name="Normal 8 2 2 2 2" xfId="2497" xr:uid="{DCD53D18-EC3A-41CE-BCDE-ECE4527B571D}"/>
    <cellStyle name="Normal 8 2 2 2 2 2" xfId="2498" xr:uid="{57FC1027-3935-420C-99FE-5B42B653EFE3}"/>
    <cellStyle name="Normal 8 2 2 2 2 2 2" xfId="2499" xr:uid="{F45F6DB5-6E08-4DBC-9046-7577D61B000E}"/>
    <cellStyle name="Normal 8 2 2 2 2 2 2 2" xfId="4101" xr:uid="{96D987D8-F433-4BD7-A277-CDF63CA60160}"/>
    <cellStyle name="Normal 8 2 2 2 2 2 2 2 2" xfId="4102" xr:uid="{2438CEB9-D240-40E0-8DA2-6496A079F173}"/>
    <cellStyle name="Normal 8 2 2 2 2 2 2 3" xfId="4103" xr:uid="{E12F6532-379D-44D8-893B-F2D67B5D82D2}"/>
    <cellStyle name="Normal 8 2 2 2 2 2 2 3 2" xfId="6785" xr:uid="{74DD2867-341A-4BFB-A962-47E1C6C5E395}"/>
    <cellStyle name="Normal 8 2 2 2 2 2 2 4" xfId="6786" xr:uid="{A5C991BF-FB9C-46D9-9BC9-8A8E84FE0156}"/>
    <cellStyle name="Normal 8 2 2 2 2 2 3" xfId="2500" xr:uid="{FED5E6DB-DEBB-49C9-94F4-47ECB9252E14}"/>
    <cellStyle name="Normal 8 2 2 2 2 2 3 2" xfId="4104" xr:uid="{B9235995-0278-4C9E-9EFD-B74326920311}"/>
    <cellStyle name="Normal 8 2 2 2 2 2 4" xfId="2501" xr:uid="{D13BC34F-5221-40CE-A53E-988E2F756DBC}"/>
    <cellStyle name="Normal 8 2 2 2 2 2 4 2" xfId="6787" xr:uid="{D9159573-6E4D-4962-B8C9-760C99DE316B}"/>
    <cellStyle name="Normal 8 2 2 2 2 2 5" xfId="6788" xr:uid="{8FE4EAE3-23D5-4304-917A-F636379D9295}"/>
    <cellStyle name="Normal 8 2 2 2 2 3" xfId="2502" xr:uid="{2DD2FD82-B46E-44AF-823A-E6558795783A}"/>
    <cellStyle name="Normal 8 2 2 2 2 3 2" xfId="2503" xr:uid="{998150AD-5B29-42CF-833C-EE3ABBC6502D}"/>
    <cellStyle name="Normal 8 2 2 2 2 3 2 2" xfId="4105" xr:uid="{A317E298-B898-42ED-B603-0440A6F19D6C}"/>
    <cellStyle name="Normal 8 2 2 2 2 3 3" xfId="2504" xr:uid="{84739715-322F-4618-B794-3C55DE5A58AB}"/>
    <cellStyle name="Normal 8 2 2 2 2 3 3 2" xfId="6789" xr:uid="{842870FD-EF29-41F0-BB90-73EEB57EF9E3}"/>
    <cellStyle name="Normal 8 2 2 2 2 3 4" xfId="2505" xr:uid="{C8283C74-817B-4FEA-8ACB-99B7F725D54B}"/>
    <cellStyle name="Normal 8 2 2 2 2 4" xfId="2506" xr:uid="{A1FC0DF2-2610-4B2C-97F6-4E206215F7EF}"/>
    <cellStyle name="Normal 8 2 2 2 2 4 2" xfId="4106" xr:uid="{7CF483C1-C580-408D-96B6-1877B844DB41}"/>
    <cellStyle name="Normal 8 2 2 2 2 5" xfId="2507" xr:uid="{A9C5B9E3-61BC-4148-AE9C-FAF0E44CCF4C}"/>
    <cellStyle name="Normal 8 2 2 2 2 5 2" xfId="6790" xr:uid="{90D07CC2-4606-439C-95B1-32C315FF34C8}"/>
    <cellStyle name="Normal 8 2 2 2 2 6" xfId="2508" xr:uid="{AA1B409E-0666-45F9-B6A2-71FA0A46906A}"/>
    <cellStyle name="Normal 8 2 2 2 3" xfId="2509" xr:uid="{73ED52C1-41CF-4082-A4B5-5CA8CA2C698D}"/>
    <cellStyle name="Normal 8 2 2 2 3 2" xfId="2510" xr:uid="{6E5343C6-1DB8-4149-995B-8C4A46E06E6D}"/>
    <cellStyle name="Normal 8 2 2 2 3 2 2" xfId="2511" xr:uid="{10E43BB2-0273-4867-9614-2EEC6A2C30C5}"/>
    <cellStyle name="Normal 8 2 2 2 3 2 2 2" xfId="4107" xr:uid="{7DD06865-CA13-4D86-A82C-52FFB47D7A54}"/>
    <cellStyle name="Normal 8 2 2 2 3 2 2 2 2" xfId="4108" xr:uid="{51296E58-1D5E-4DD4-8CB8-B743D4930B7D}"/>
    <cellStyle name="Normal 8 2 2 2 3 2 2 3" xfId="4109" xr:uid="{588FB741-1869-43BA-B426-135C97D18E44}"/>
    <cellStyle name="Normal 8 2 2 2 3 2 2 3 2" xfId="6791" xr:uid="{7C99DE0B-C47D-4611-ADAF-A8DBD091EC40}"/>
    <cellStyle name="Normal 8 2 2 2 3 2 2 4" xfId="6792" xr:uid="{BB9E2922-3341-4F37-9732-D366173F1487}"/>
    <cellStyle name="Normal 8 2 2 2 3 2 3" xfId="2512" xr:uid="{7F92CF7C-AAE1-463D-B3CB-D91BA81A9CB5}"/>
    <cellStyle name="Normal 8 2 2 2 3 2 3 2" xfId="4110" xr:uid="{1528FCA1-4040-479B-B71A-C3F07F416897}"/>
    <cellStyle name="Normal 8 2 2 2 3 2 4" xfId="2513" xr:uid="{5B22F05C-D9D6-4D02-B5A8-EAF2E82306E6}"/>
    <cellStyle name="Normal 8 2 2 2 3 2 4 2" xfId="6793" xr:uid="{1CDBB3CE-C67A-4522-9674-3B270AC7BCA6}"/>
    <cellStyle name="Normal 8 2 2 2 3 2 5" xfId="6794" xr:uid="{79DCC21E-8AAC-4BF1-9FAE-8293242AC132}"/>
    <cellStyle name="Normal 8 2 2 2 3 3" xfId="2514" xr:uid="{C8272FC1-1D8B-4BC8-A7D2-2F7189103299}"/>
    <cellStyle name="Normal 8 2 2 2 3 3 2" xfId="4111" xr:uid="{C0A3FFC3-2FCC-4422-9454-B4E5E6D1513E}"/>
    <cellStyle name="Normal 8 2 2 2 3 3 2 2" xfId="4112" xr:uid="{0AA0E7E1-00D1-4C90-8DFB-0D2ADD17CCF5}"/>
    <cellStyle name="Normal 8 2 2 2 3 3 3" xfId="4113" xr:uid="{D50E0E26-888D-4E70-BC60-975065E6E022}"/>
    <cellStyle name="Normal 8 2 2 2 3 3 3 2" xfId="6795" xr:uid="{44BC7F6A-F209-43FA-9E34-1CEBCB87AADC}"/>
    <cellStyle name="Normal 8 2 2 2 3 3 4" xfId="6796" xr:uid="{43447917-EA16-4D2A-8695-DEE38DBB1D3A}"/>
    <cellStyle name="Normal 8 2 2 2 3 4" xfId="2515" xr:uid="{CB7DC251-F6B6-421E-B00A-E518BC4F3D9A}"/>
    <cellStyle name="Normal 8 2 2 2 3 4 2" xfId="4114" xr:uid="{C618E4D9-896E-43F6-A4F1-964F31C37E94}"/>
    <cellStyle name="Normal 8 2 2 2 3 5" xfId="2516" xr:uid="{418FB37F-EEF5-4303-977A-BC5D5E3A22E7}"/>
    <cellStyle name="Normal 8 2 2 2 3 5 2" xfId="6797" xr:uid="{724ADFA0-BBBC-4D36-8F35-BFC044417C6A}"/>
    <cellStyle name="Normal 8 2 2 2 3 6" xfId="6798" xr:uid="{7479D18C-7D92-4EEB-AC65-4231B6E715FD}"/>
    <cellStyle name="Normal 8 2 2 2 4" xfId="2517" xr:uid="{487F6D6A-48A9-4C53-AAA6-165E5B3F81B1}"/>
    <cellStyle name="Normal 8 2 2 2 4 2" xfId="2518" xr:uid="{B6C2EC60-923B-4369-A70D-966B268C5F0F}"/>
    <cellStyle name="Normal 8 2 2 2 4 2 2" xfId="4115" xr:uid="{2EF55396-1E3C-4146-812A-1DEAC8EFF343}"/>
    <cellStyle name="Normal 8 2 2 2 4 2 2 2" xfId="4116" xr:uid="{88805216-A4C8-417B-B154-A2CF06CC7FED}"/>
    <cellStyle name="Normal 8 2 2 2 4 2 3" xfId="4117" xr:uid="{B6D5DABC-4963-4C76-8CD6-0E6A80C3197D}"/>
    <cellStyle name="Normal 8 2 2 2 4 2 3 2" xfId="6799" xr:uid="{310CCA72-CD78-41BB-A0CD-2461A2E74553}"/>
    <cellStyle name="Normal 8 2 2 2 4 2 4" xfId="6800" xr:uid="{4D1F5D9B-E806-450A-ABD9-715E9F296B9B}"/>
    <cellStyle name="Normal 8 2 2 2 4 3" xfId="2519" xr:uid="{F138101F-473F-4E6B-8C3E-7D59D56ED0A6}"/>
    <cellStyle name="Normal 8 2 2 2 4 3 2" xfId="4118" xr:uid="{1EB4DD8C-E79D-4AF8-AD9F-2F438DC26A34}"/>
    <cellStyle name="Normal 8 2 2 2 4 4" xfId="2520" xr:uid="{4FFE407A-25D8-4347-B7FA-321EA028201F}"/>
    <cellStyle name="Normal 8 2 2 2 4 4 2" xfId="6801" xr:uid="{83BCC64E-D3A3-48CC-A0D2-60A4F89B7481}"/>
    <cellStyle name="Normal 8 2 2 2 4 5" xfId="6802" xr:uid="{8425C357-47DF-4EED-88CE-A04FF4978385}"/>
    <cellStyle name="Normal 8 2 2 2 5" xfId="2521" xr:uid="{BBA50F1C-1DF9-4152-8DAC-F10627896A0B}"/>
    <cellStyle name="Normal 8 2 2 2 5 2" xfId="2522" xr:uid="{DCB2DD6D-26C1-43D4-A8A3-76DA73ADFA5F}"/>
    <cellStyle name="Normal 8 2 2 2 5 2 2" xfId="4119" xr:uid="{3CF1F920-6D69-4DDB-8BBD-3525EA53D35E}"/>
    <cellStyle name="Normal 8 2 2 2 5 3" xfId="2523" xr:uid="{797C9CA2-CE92-40DE-8DD1-0B47C89CC718}"/>
    <cellStyle name="Normal 8 2 2 2 5 3 2" xfId="6803" xr:uid="{5390022A-E5B0-4065-ACA2-3268ED1E0437}"/>
    <cellStyle name="Normal 8 2 2 2 5 4" xfId="2524" xr:uid="{3AFF101F-A388-44C4-820C-0658E91AC252}"/>
    <cellStyle name="Normal 8 2 2 2 6" xfId="2525" xr:uid="{45EBA5E6-D1EB-4501-807E-DC3ECA33E48F}"/>
    <cellStyle name="Normal 8 2 2 2 6 2" xfId="4120" xr:uid="{A753C8CC-2E6D-4455-83B2-B5E4A30EE08D}"/>
    <cellStyle name="Normal 8 2 2 2 7" xfId="2526" xr:uid="{E26E37DB-09C9-4375-9A31-F13AEE5EE891}"/>
    <cellStyle name="Normal 8 2 2 2 7 2" xfId="6804" xr:uid="{9EEF69F7-0391-4E9E-8CF8-2F810BADDB52}"/>
    <cellStyle name="Normal 8 2 2 2 8" xfId="2527" xr:uid="{5351CF15-772A-438E-A429-C4CB2C83D0ED}"/>
    <cellStyle name="Normal 8 2 2 3" xfId="2528" xr:uid="{D9E9D29A-F023-42EE-BED6-4569074B35B9}"/>
    <cellStyle name="Normal 8 2 2 3 2" xfId="2529" xr:uid="{337D56E7-CDC2-4869-80CE-5AA299C424DD}"/>
    <cellStyle name="Normal 8 2 2 3 2 2" xfId="2530" xr:uid="{1A26F8E8-5F5E-428A-BD32-1F0E13CDF3FE}"/>
    <cellStyle name="Normal 8 2 2 3 2 2 2" xfId="4121" xr:uid="{6EF3EB70-6BBE-4142-9397-5CC5BABCDAA5}"/>
    <cellStyle name="Normal 8 2 2 3 2 2 2 2" xfId="4122" xr:uid="{CDDC86BC-7FC1-40C6-A52F-C43C8799799C}"/>
    <cellStyle name="Normal 8 2 2 3 2 2 3" xfId="4123" xr:uid="{AA518809-BB89-4359-A6C2-4527414DA10D}"/>
    <cellStyle name="Normal 8 2 2 3 2 2 3 2" xfId="6805" xr:uid="{AF9C8E8D-DC08-4813-AE3D-EA8255C2DFEC}"/>
    <cellStyle name="Normal 8 2 2 3 2 2 4" xfId="6806" xr:uid="{90943F6E-535F-4D2C-BE5C-0612AAB8839E}"/>
    <cellStyle name="Normal 8 2 2 3 2 3" xfId="2531" xr:uid="{8AA9D22A-4D6B-4DFE-888D-CA6AB7AF52D0}"/>
    <cellStyle name="Normal 8 2 2 3 2 3 2" xfId="4124" xr:uid="{88144687-3BE6-44D9-A85C-AAC6A7F3B075}"/>
    <cellStyle name="Normal 8 2 2 3 2 4" xfId="2532" xr:uid="{9A87C1ED-ECF4-4148-AF1D-18C16686FF58}"/>
    <cellStyle name="Normal 8 2 2 3 2 4 2" xfId="6807" xr:uid="{E2281B7C-4048-4C82-A8D5-16E131EA969A}"/>
    <cellStyle name="Normal 8 2 2 3 2 5" xfId="6808" xr:uid="{8539F052-6E8F-4B0D-B0DF-0A2D3E294A08}"/>
    <cellStyle name="Normal 8 2 2 3 3" xfId="2533" xr:uid="{AC7DE788-3B4F-4F64-99AE-C7DA8DD18FB1}"/>
    <cellStyle name="Normal 8 2 2 3 3 2" xfId="2534" xr:uid="{65801F91-8037-4089-A130-20AD0B1846D2}"/>
    <cellStyle name="Normal 8 2 2 3 3 2 2" xfId="4125" xr:uid="{8C1F18A4-82D1-4047-B463-DF9CB53362A3}"/>
    <cellStyle name="Normal 8 2 2 3 3 3" xfId="2535" xr:uid="{E8B8025F-F1EC-4DFC-A250-7CA64380C472}"/>
    <cellStyle name="Normal 8 2 2 3 3 3 2" xfId="6809" xr:uid="{AA3CFD67-04CB-4F17-A812-35CB7C7DC7E2}"/>
    <cellStyle name="Normal 8 2 2 3 3 4" xfId="2536" xr:uid="{034B2984-2C66-4B9D-9134-8832FB679AD4}"/>
    <cellStyle name="Normal 8 2 2 3 4" xfId="2537" xr:uid="{37F97612-8827-4D9E-BFBB-50D1296DCD14}"/>
    <cellStyle name="Normal 8 2 2 3 4 2" xfId="4126" xr:uid="{5753B2D1-3F5B-43A0-AA3F-FF6E9154904B}"/>
    <cellStyle name="Normal 8 2 2 3 5" xfId="2538" xr:uid="{0F5CD931-4DC4-4F5D-88B2-47E776DAB026}"/>
    <cellStyle name="Normal 8 2 2 3 5 2" xfId="6810" xr:uid="{22833005-7194-4A7D-8BE8-70DA8839B873}"/>
    <cellStyle name="Normal 8 2 2 3 6" xfId="2539" xr:uid="{62F7227B-FA02-4872-A5D6-FD9140F75F59}"/>
    <cellStyle name="Normal 8 2 2 4" xfId="2540" xr:uid="{4553132E-7858-4067-B926-DB6003105C89}"/>
    <cellStyle name="Normal 8 2 2 4 2" xfId="2541" xr:uid="{E0614DFB-A461-4346-ABB5-B8D1A8F347AE}"/>
    <cellStyle name="Normal 8 2 2 4 2 2" xfId="2542" xr:uid="{46E9AB55-A925-4E08-9562-09B70EC6786A}"/>
    <cellStyle name="Normal 8 2 2 4 2 2 2" xfId="4127" xr:uid="{8F12E82E-4D67-488C-AE7A-926A7E07518C}"/>
    <cellStyle name="Normal 8 2 2 4 2 2 2 2" xfId="4128" xr:uid="{906E5054-0F93-4F7D-A54E-18DA103154D3}"/>
    <cellStyle name="Normal 8 2 2 4 2 2 3" xfId="4129" xr:uid="{4AA34386-2B39-4075-9B69-057339DA3E01}"/>
    <cellStyle name="Normal 8 2 2 4 2 2 3 2" xfId="6811" xr:uid="{C6445904-5CF3-47CF-B863-C8C0DA98AE42}"/>
    <cellStyle name="Normal 8 2 2 4 2 2 4" xfId="6812" xr:uid="{1CE06039-4E81-408F-AB2F-B02F751B991F}"/>
    <cellStyle name="Normal 8 2 2 4 2 3" xfId="2543" xr:uid="{1E4C1549-B6C6-4136-AA30-FA149B690C43}"/>
    <cellStyle name="Normal 8 2 2 4 2 3 2" xfId="4130" xr:uid="{229B141E-36BC-41CA-939E-8659276FC11C}"/>
    <cellStyle name="Normal 8 2 2 4 2 4" xfId="2544" xr:uid="{2A3F77D9-26A1-415F-A41B-61E358857085}"/>
    <cellStyle name="Normal 8 2 2 4 2 4 2" xfId="6813" xr:uid="{D1F0B016-F9D9-4EF3-B3F7-06FDC05AE128}"/>
    <cellStyle name="Normal 8 2 2 4 2 5" xfId="6814" xr:uid="{0B5EC5FF-A63B-4478-8857-3329D987044B}"/>
    <cellStyle name="Normal 8 2 2 4 3" xfId="2545" xr:uid="{08B0ADDE-ECB1-4305-B706-2F7A64AFBD4C}"/>
    <cellStyle name="Normal 8 2 2 4 3 2" xfId="4131" xr:uid="{946BE835-CEE4-43CF-B9E2-871674CD4E53}"/>
    <cellStyle name="Normal 8 2 2 4 3 2 2" xfId="4132" xr:uid="{A1E4B97F-67A4-4482-B8D9-9E0E4E1F0228}"/>
    <cellStyle name="Normal 8 2 2 4 3 3" xfId="4133" xr:uid="{619B9FDD-55BE-421E-A803-74A51F0871FF}"/>
    <cellStyle name="Normal 8 2 2 4 3 3 2" xfId="6815" xr:uid="{3AC7975F-B946-4336-9A71-FD293656B5DA}"/>
    <cellStyle name="Normal 8 2 2 4 3 4" xfId="6816" xr:uid="{F34D62FE-E300-43B2-91C6-1D47D3E69B34}"/>
    <cellStyle name="Normal 8 2 2 4 4" xfId="2546" xr:uid="{73B79582-B7AF-470C-BC73-8F8D7743F076}"/>
    <cellStyle name="Normal 8 2 2 4 4 2" xfId="4134" xr:uid="{42B6851A-3589-4970-BA7D-0A268C42DEA8}"/>
    <cellStyle name="Normal 8 2 2 4 5" xfId="2547" xr:uid="{2D5C6814-09FA-4B6C-AD7F-0F64E258A178}"/>
    <cellStyle name="Normal 8 2 2 4 5 2" xfId="6817" xr:uid="{19C01A42-470D-414B-91EC-863015CAEAA3}"/>
    <cellStyle name="Normal 8 2 2 4 6" xfId="6818" xr:uid="{43462FE1-45C4-4B84-83F3-55044B9F3634}"/>
    <cellStyle name="Normal 8 2 2 5" xfId="2548" xr:uid="{31E7BF8B-7F9A-477E-B6C2-38D544E0662A}"/>
    <cellStyle name="Normal 8 2 2 5 2" xfId="2549" xr:uid="{5C1AE385-8123-47AA-8FA6-972937B841F2}"/>
    <cellStyle name="Normal 8 2 2 5 2 2" xfId="4135" xr:uid="{9E932050-ABDB-4E56-AE31-6C8028C94238}"/>
    <cellStyle name="Normal 8 2 2 5 2 2 2" xfId="4136" xr:uid="{DE7FE491-3113-4164-AD97-BCF70FE66406}"/>
    <cellStyle name="Normal 8 2 2 5 2 3" xfId="4137" xr:uid="{560500BD-906D-4373-95C8-268D0CCB998D}"/>
    <cellStyle name="Normal 8 2 2 5 2 3 2" xfId="6819" xr:uid="{7C4632B7-9FA3-465E-815C-74789707F8FD}"/>
    <cellStyle name="Normal 8 2 2 5 2 4" xfId="6820" xr:uid="{C08C8D00-832D-4640-9BF1-31D149998914}"/>
    <cellStyle name="Normal 8 2 2 5 3" xfId="2550" xr:uid="{9C39FAA1-94E1-4F5B-8A20-B1986C11F7DA}"/>
    <cellStyle name="Normal 8 2 2 5 3 2" xfId="4138" xr:uid="{76959A87-27FA-42E1-824D-E30ED48FB9C9}"/>
    <cellStyle name="Normal 8 2 2 5 4" xfId="2551" xr:uid="{9DCAF5F8-E346-4274-BE4F-32D09B7CBA49}"/>
    <cellStyle name="Normal 8 2 2 5 4 2" xfId="6821" xr:uid="{E1EC47C8-F4BC-494D-8385-520511689599}"/>
    <cellStyle name="Normal 8 2 2 5 5" xfId="6822" xr:uid="{E5F0BC2D-7131-45F1-A8BD-E99250A244F6}"/>
    <cellStyle name="Normal 8 2 2 6" xfId="2552" xr:uid="{00DE8254-4705-4399-B14D-327E5222DEAE}"/>
    <cellStyle name="Normal 8 2 2 6 2" xfId="2553" xr:uid="{AD0F7680-E167-45D3-A76F-E5FB9AFE75D9}"/>
    <cellStyle name="Normal 8 2 2 6 2 2" xfId="4139" xr:uid="{479C79C9-3680-4917-8A28-ECB07BA4F4E2}"/>
    <cellStyle name="Normal 8 2 2 6 3" xfId="2554" xr:uid="{4D64A733-A529-4AA7-A2B6-8E1D9F74D459}"/>
    <cellStyle name="Normal 8 2 2 6 3 2" xfId="6823" xr:uid="{4DD8BCA1-8592-4F7E-A6DE-B2705A8F0391}"/>
    <cellStyle name="Normal 8 2 2 6 4" xfId="2555" xr:uid="{3C84C4D4-0AED-434A-BEE2-7257C62930E8}"/>
    <cellStyle name="Normal 8 2 2 7" xfId="2556" xr:uid="{9BB824A4-0E43-40AB-87BC-4711F7888559}"/>
    <cellStyle name="Normal 8 2 2 7 2" xfId="4140" xr:uid="{46258D2D-D131-480C-9B9F-6D538FB986A0}"/>
    <cellStyle name="Normal 8 2 2 8" xfId="2557" xr:uid="{80C29F79-A0B7-4612-8821-316776A5B02D}"/>
    <cellStyle name="Normal 8 2 2 8 2" xfId="6824" xr:uid="{F30547B7-598C-4712-A2DF-15653E444929}"/>
    <cellStyle name="Normal 8 2 2 9" xfId="2558" xr:uid="{3A446F9D-606E-40D7-AD85-4C342F3D7F6F}"/>
    <cellStyle name="Normal 8 2 3" xfId="2559" xr:uid="{2A4C971C-E6EF-4763-BD0D-5A5622C1BE57}"/>
    <cellStyle name="Normal 8 2 3 2" xfId="2560" xr:uid="{1613DF5F-883B-4C1D-9FA2-88BD0B8198A1}"/>
    <cellStyle name="Normal 8 2 3 2 2" xfId="2561" xr:uid="{3B341C97-0B93-4A54-8B5E-05F1CED71F86}"/>
    <cellStyle name="Normal 8 2 3 2 2 2" xfId="2562" xr:uid="{E508EB10-27F2-41E7-ABE9-10E39A3D8191}"/>
    <cellStyle name="Normal 8 2 3 2 2 2 2" xfId="4141" xr:uid="{C015C539-AC3B-4637-A2BC-A5EF7A0FFADB}"/>
    <cellStyle name="Normal 8 2 3 2 2 2 2 2" xfId="4142" xr:uid="{C100D289-C7D1-4FEA-99C6-63D4D4393060}"/>
    <cellStyle name="Normal 8 2 3 2 2 2 3" xfId="4143" xr:uid="{EF4C2D90-583E-41D7-897D-216AFD8A0935}"/>
    <cellStyle name="Normal 8 2 3 2 2 2 3 2" xfId="6825" xr:uid="{35E98E79-D904-411D-AD2A-4F922EA60289}"/>
    <cellStyle name="Normal 8 2 3 2 2 2 4" xfId="6826" xr:uid="{1A752E58-FAB3-4629-9492-E611ECEB3682}"/>
    <cellStyle name="Normal 8 2 3 2 2 3" xfId="2563" xr:uid="{129C1D8D-2339-4780-8DE1-2A6AE1AB464D}"/>
    <cellStyle name="Normal 8 2 3 2 2 3 2" xfId="4144" xr:uid="{F96508E4-8115-4136-B0C2-18C7BCB431C0}"/>
    <cellStyle name="Normal 8 2 3 2 2 4" xfId="2564" xr:uid="{87D32B20-2DDF-4CF3-8C29-6AA7D2F19E96}"/>
    <cellStyle name="Normal 8 2 3 2 2 4 2" xfId="6827" xr:uid="{77D1965A-8EA7-45CE-95FB-D86D868F7C3B}"/>
    <cellStyle name="Normal 8 2 3 2 2 5" xfId="6828" xr:uid="{55A99138-DD83-44F8-884F-2A452FEBF391}"/>
    <cellStyle name="Normal 8 2 3 2 3" xfId="2565" xr:uid="{9E20C04E-DDEA-4694-ADF3-AD77B701B99C}"/>
    <cellStyle name="Normal 8 2 3 2 3 2" xfId="2566" xr:uid="{874CF84A-849C-4D1F-B1C6-DE181DD477BB}"/>
    <cellStyle name="Normal 8 2 3 2 3 2 2" xfId="4145" xr:uid="{7CAACEEC-64BB-4226-A90E-AE1F2EEB7302}"/>
    <cellStyle name="Normal 8 2 3 2 3 3" xfId="2567" xr:uid="{F1278AF1-88CB-482E-92C5-9BEF882B6AF0}"/>
    <cellStyle name="Normal 8 2 3 2 3 3 2" xfId="6829" xr:uid="{381D234E-7ABC-434E-BDE0-AF009FC8F604}"/>
    <cellStyle name="Normal 8 2 3 2 3 4" xfId="2568" xr:uid="{A0C9611F-9B6E-47BA-BE01-2AE2CCC4E4AD}"/>
    <cellStyle name="Normal 8 2 3 2 4" xfId="2569" xr:uid="{24AAFC9F-7EC4-412D-967B-F87FDB0DC3CE}"/>
    <cellStyle name="Normal 8 2 3 2 4 2" xfId="4146" xr:uid="{4479CA22-A0D9-4C65-834E-B516C4DB1FF8}"/>
    <cellStyle name="Normal 8 2 3 2 5" xfId="2570" xr:uid="{8DAE2B7B-16D0-422F-B31D-93EE06F5539E}"/>
    <cellStyle name="Normal 8 2 3 2 5 2" xfId="6830" xr:uid="{342F68AC-F3E8-4F7A-9FA1-9BA637FD8E5C}"/>
    <cellStyle name="Normal 8 2 3 2 6" xfId="2571" xr:uid="{68F2BA8D-8315-4DAB-8360-2D3F521D9FA9}"/>
    <cellStyle name="Normal 8 2 3 3" xfId="2572" xr:uid="{FFB5E978-FDAF-4E92-AC73-886E01A012D2}"/>
    <cellStyle name="Normal 8 2 3 3 2" xfId="2573" xr:uid="{7A72B2A4-D26C-4318-9A00-107A18EA891C}"/>
    <cellStyle name="Normal 8 2 3 3 2 2" xfId="2574" xr:uid="{D31B9608-5B38-416F-AF30-6B0794C3366C}"/>
    <cellStyle name="Normal 8 2 3 3 2 2 2" xfId="4147" xr:uid="{4C62CB22-DE28-4C80-96C8-70696EDA9E85}"/>
    <cellStyle name="Normal 8 2 3 3 2 2 2 2" xfId="4148" xr:uid="{9B132879-45F2-4F13-9F52-0A953F0FFECB}"/>
    <cellStyle name="Normal 8 2 3 3 2 2 3" xfId="4149" xr:uid="{D95B15D6-B2A2-42DF-A0B9-4383DB696FD5}"/>
    <cellStyle name="Normal 8 2 3 3 2 2 3 2" xfId="6831" xr:uid="{ADBDEBD1-9DB5-4C1A-B888-81C392406A85}"/>
    <cellStyle name="Normal 8 2 3 3 2 2 4" xfId="6832" xr:uid="{712D5ACC-F3F1-4AE4-9E7F-ED0C398EE8AB}"/>
    <cellStyle name="Normal 8 2 3 3 2 3" xfId="2575" xr:uid="{06B44AEB-4D6B-4CE3-BBCE-29B4E338BC7F}"/>
    <cellStyle name="Normal 8 2 3 3 2 3 2" xfId="4150" xr:uid="{191CBD64-D2A0-4EF7-BB00-0408300F4CC2}"/>
    <cellStyle name="Normal 8 2 3 3 2 4" xfId="2576" xr:uid="{4E2E4200-C96B-46D8-AFAB-0B58084E8FAD}"/>
    <cellStyle name="Normal 8 2 3 3 2 4 2" xfId="6833" xr:uid="{7BB87456-78C8-4721-B1BA-70DD1CE26762}"/>
    <cellStyle name="Normal 8 2 3 3 2 5" xfId="6834" xr:uid="{3EA87289-D2D0-46BB-A00B-3ADE2A0E7740}"/>
    <cellStyle name="Normal 8 2 3 3 3" xfId="2577" xr:uid="{643F9F06-03EF-4A2C-94FA-88576E06C6A4}"/>
    <cellStyle name="Normal 8 2 3 3 3 2" xfId="4151" xr:uid="{2F866750-0844-4449-A9EE-A4359C627783}"/>
    <cellStyle name="Normal 8 2 3 3 3 2 2" xfId="4152" xr:uid="{A7C4CEEA-CBF0-4F03-9C27-2A23EF21A560}"/>
    <cellStyle name="Normal 8 2 3 3 3 3" xfId="4153" xr:uid="{6507339C-9E9B-427D-8C59-74E76A717159}"/>
    <cellStyle name="Normal 8 2 3 3 3 3 2" xfId="6835" xr:uid="{C844F32A-23ED-4550-AF2A-CA7E371838DE}"/>
    <cellStyle name="Normal 8 2 3 3 3 4" xfId="6836" xr:uid="{231CD819-3EF7-416F-988E-6EA34FFE2B9B}"/>
    <cellStyle name="Normal 8 2 3 3 4" xfId="2578" xr:uid="{BEC5024D-98B6-4166-921D-41D0A2CF22B4}"/>
    <cellStyle name="Normal 8 2 3 3 4 2" xfId="4154" xr:uid="{505146B7-DFDC-4559-A9C8-00CA88E7ED85}"/>
    <cellStyle name="Normal 8 2 3 3 5" xfId="2579" xr:uid="{16F6586E-12D1-474E-9356-E2B278122CAC}"/>
    <cellStyle name="Normal 8 2 3 3 5 2" xfId="6837" xr:uid="{8A87AAD8-F369-4F45-886A-EB1779F7B027}"/>
    <cellStyle name="Normal 8 2 3 3 6" xfId="6838" xr:uid="{88CC44B5-EBCB-4E0D-8845-F821AD4ECA14}"/>
    <cellStyle name="Normal 8 2 3 4" xfId="2580" xr:uid="{E12310B6-1CEF-47D0-A5D5-D58ED2BA7F54}"/>
    <cellStyle name="Normal 8 2 3 4 2" xfId="2581" xr:uid="{77A04629-26F8-48E1-B602-232AE3C00496}"/>
    <cellStyle name="Normal 8 2 3 4 2 2" xfId="4155" xr:uid="{F337CD29-779D-4C45-8927-01BAB73C6732}"/>
    <cellStyle name="Normal 8 2 3 4 2 2 2" xfId="4156" xr:uid="{A5742B57-430F-465B-9FF0-28F586ECC77D}"/>
    <cellStyle name="Normal 8 2 3 4 2 3" xfId="4157" xr:uid="{8E5513E2-6881-47A3-B357-1D7655668039}"/>
    <cellStyle name="Normal 8 2 3 4 2 3 2" xfId="6839" xr:uid="{31C86D50-8162-4DE9-A0D6-5105C30F29DD}"/>
    <cellStyle name="Normal 8 2 3 4 2 4" xfId="6840" xr:uid="{3E3A1779-825C-416F-85F1-83AE81C428D1}"/>
    <cellStyle name="Normal 8 2 3 4 3" xfId="2582" xr:uid="{953EDFCE-76D8-4C9F-8935-43C4B09D08AB}"/>
    <cellStyle name="Normal 8 2 3 4 3 2" xfId="4158" xr:uid="{78733F59-BF61-4D98-B76E-EF40E66F08CC}"/>
    <cellStyle name="Normal 8 2 3 4 4" xfId="2583" xr:uid="{167708CD-E24C-4134-AC8F-6C12FB654D5D}"/>
    <cellStyle name="Normal 8 2 3 4 4 2" xfId="6841" xr:uid="{37BBDB99-FB47-4E07-AFE2-A3556DB5EA4E}"/>
    <cellStyle name="Normal 8 2 3 4 5" xfId="6842" xr:uid="{756178E2-4AB2-4C8B-894D-3C2025FC0E4F}"/>
    <cellStyle name="Normal 8 2 3 5" xfId="2584" xr:uid="{00B717E5-876E-436C-9567-D370B965852D}"/>
    <cellStyle name="Normal 8 2 3 5 2" xfId="2585" xr:uid="{F5692DAC-902B-4CC2-B5F3-CDAF27D394A9}"/>
    <cellStyle name="Normal 8 2 3 5 2 2" xfId="4159" xr:uid="{0880DC7B-4EA2-4145-A597-9CC5FF3326A0}"/>
    <cellStyle name="Normal 8 2 3 5 3" xfId="2586" xr:uid="{58CBAA8B-0CA4-4A16-8295-3E2085F6162F}"/>
    <cellStyle name="Normal 8 2 3 5 3 2" xfId="6843" xr:uid="{7D01D1B4-4CA1-4E03-A9E0-D891883A31C2}"/>
    <cellStyle name="Normal 8 2 3 5 4" xfId="2587" xr:uid="{924210AF-D9C7-48F8-8805-A191006044E5}"/>
    <cellStyle name="Normal 8 2 3 6" xfId="2588" xr:uid="{45C5756B-6941-4662-95FE-A4AB558DE752}"/>
    <cellStyle name="Normal 8 2 3 6 2" xfId="4160" xr:uid="{A7BEE664-BC9B-46AF-A020-E3D70BFCDA57}"/>
    <cellStyle name="Normal 8 2 3 7" xfId="2589" xr:uid="{4782E486-51CA-4FFC-B094-BD900260D53D}"/>
    <cellStyle name="Normal 8 2 3 7 2" xfId="6844" xr:uid="{A16C3E66-490B-4A8E-B9BF-EF9751B8AEFD}"/>
    <cellStyle name="Normal 8 2 3 8" xfId="2590" xr:uid="{1CDBF331-4ED9-455A-AC95-08A70F703416}"/>
    <cellStyle name="Normal 8 2 4" xfId="2591" xr:uid="{7E202F04-8F09-439A-8A21-D68FE1A7DF9C}"/>
    <cellStyle name="Normal 8 2 4 2" xfId="2592" xr:uid="{0B8C2B7A-0F5F-42FB-B91D-77532EA94A24}"/>
    <cellStyle name="Normal 8 2 4 2 2" xfId="2593" xr:uid="{187A856E-09F4-48DC-B45E-AC9A2B842C66}"/>
    <cellStyle name="Normal 8 2 4 2 2 2" xfId="2594" xr:uid="{2830DA46-7ACF-4AEB-BD11-728B2BD66B28}"/>
    <cellStyle name="Normal 8 2 4 2 2 2 2" xfId="4161" xr:uid="{321F9A91-D9B1-44C3-8AFA-C8BE8B1BB896}"/>
    <cellStyle name="Normal 8 2 4 2 2 3" xfId="2595" xr:uid="{8B64940C-086E-4978-98F5-E02091F64ADE}"/>
    <cellStyle name="Normal 8 2 4 2 2 3 2" xfId="6845" xr:uid="{4DA5B2A1-7FCA-4804-B846-FCE8E73A5D67}"/>
    <cellStyle name="Normal 8 2 4 2 2 4" xfId="2596" xr:uid="{DD705C12-FC17-4E6D-8A10-93F7B64345F5}"/>
    <cellStyle name="Normal 8 2 4 2 3" xfId="2597" xr:uid="{4756DD61-399E-4F5B-A9D1-6DEEE528E16E}"/>
    <cellStyle name="Normal 8 2 4 2 3 2" xfId="4162" xr:uid="{35BA2595-384D-4999-A7CB-1BECBC45C5CC}"/>
    <cellStyle name="Normal 8 2 4 2 4" xfId="2598" xr:uid="{4288E7FC-342A-454A-BE91-3FA5088E21AC}"/>
    <cellStyle name="Normal 8 2 4 2 4 2" xfId="6846" xr:uid="{75804D3B-E009-4FC3-9E40-337879EEB069}"/>
    <cellStyle name="Normal 8 2 4 2 5" xfId="2599" xr:uid="{BC4CADE3-C95F-4B29-9083-DB30CCB46119}"/>
    <cellStyle name="Normal 8 2 4 3" xfId="2600" xr:uid="{FB2FE866-6531-40F1-BCB8-FCCC133B8170}"/>
    <cellStyle name="Normal 8 2 4 3 2" xfId="2601" xr:uid="{483BA84E-9951-4E11-B51E-EB21FECE9C22}"/>
    <cellStyle name="Normal 8 2 4 3 2 2" xfId="4163" xr:uid="{C78E07CC-1B3B-4EB0-B5DD-742901A62182}"/>
    <cellStyle name="Normal 8 2 4 3 3" xfId="2602" xr:uid="{4B3F46D7-CB22-4925-A5BF-68F7CD209162}"/>
    <cellStyle name="Normal 8 2 4 3 3 2" xfId="6847" xr:uid="{9EBD4D4A-E9B9-4572-A69B-9C0B58ABFE6E}"/>
    <cellStyle name="Normal 8 2 4 3 4" xfId="2603" xr:uid="{DA981065-5F92-4CEA-A4D0-C9FF8483806C}"/>
    <cellStyle name="Normal 8 2 4 4" xfId="2604" xr:uid="{263D8887-49B6-4F8D-95D3-2FB65EB85BCF}"/>
    <cellStyle name="Normal 8 2 4 4 2" xfId="2605" xr:uid="{711C759D-20A0-43DC-8322-2FFAF1CF5C70}"/>
    <cellStyle name="Normal 8 2 4 4 3" xfId="2606" xr:uid="{5284F6CD-29B1-4FA1-BD04-D373F2192977}"/>
    <cellStyle name="Normal 8 2 4 4 4" xfId="2607" xr:uid="{66DD10CC-4DBB-49D7-9E32-68404AAC1007}"/>
    <cellStyle name="Normal 8 2 4 5" xfId="2608" xr:uid="{18B4A1BC-1711-4095-B24C-FF3BE5902AF5}"/>
    <cellStyle name="Normal 8 2 4 5 2" xfId="6848" xr:uid="{56598B1D-F777-4CC2-9A1E-ACDF32020BC2}"/>
    <cellStyle name="Normal 8 2 4 6" xfId="2609" xr:uid="{E46C05B3-9E7C-425A-945C-6942C67309FF}"/>
    <cellStyle name="Normal 8 2 4 7" xfId="2610" xr:uid="{78088525-C44B-417C-9940-955224DE1404}"/>
    <cellStyle name="Normal 8 2 5" xfId="2611" xr:uid="{87BBEF89-EB9F-45D7-BEF6-0BCDD3C6DF34}"/>
    <cellStyle name="Normal 8 2 5 2" xfId="2612" xr:uid="{8A16232E-DF46-4700-AA36-693782FB7C19}"/>
    <cellStyle name="Normal 8 2 5 2 2" xfId="2613" xr:uid="{E2C21451-955B-4DA4-B3DE-D7B1950978AE}"/>
    <cellStyle name="Normal 8 2 5 2 2 2" xfId="4164" xr:uid="{6A5A32D9-688A-45E6-A8A6-548990197458}"/>
    <cellStyle name="Normal 8 2 5 2 2 2 2" xfId="4165" xr:uid="{43587864-FBEA-4A02-846A-989DEC2272ED}"/>
    <cellStyle name="Normal 8 2 5 2 2 3" xfId="4166" xr:uid="{E8AF92B6-4643-4AEF-9342-2E542D8F3777}"/>
    <cellStyle name="Normal 8 2 5 2 2 3 2" xfId="6849" xr:uid="{6500D3D6-39DD-4E3B-A17F-0E26C46DB8DA}"/>
    <cellStyle name="Normal 8 2 5 2 2 4" xfId="6850" xr:uid="{BC50D878-ED5F-4A32-A5E9-8B0F5E9B6115}"/>
    <cellStyle name="Normal 8 2 5 2 3" xfId="2614" xr:uid="{F12564E6-0761-4362-B836-1050E6E5110E}"/>
    <cellStyle name="Normal 8 2 5 2 3 2" xfId="4167" xr:uid="{6BE0DA83-BCD5-44F9-86B0-46A44E1826A5}"/>
    <cellStyle name="Normal 8 2 5 2 4" xfId="2615" xr:uid="{65266B86-D4BE-419B-BF8E-C07738FA5BF9}"/>
    <cellStyle name="Normal 8 2 5 2 4 2" xfId="6851" xr:uid="{892A5D34-4991-4E2A-A932-6D39DBACE593}"/>
    <cellStyle name="Normal 8 2 5 2 5" xfId="6852" xr:uid="{4A77F718-C7B1-4B5F-B905-7E6E5F1B7D9C}"/>
    <cellStyle name="Normal 8 2 5 3" xfId="2616" xr:uid="{2591E6DB-4303-4CCE-A552-6CCE814A845B}"/>
    <cellStyle name="Normal 8 2 5 3 2" xfId="2617" xr:uid="{06AE65BF-DD31-4DE5-9AC7-01C9C74C6E3C}"/>
    <cellStyle name="Normal 8 2 5 3 2 2" xfId="4168" xr:uid="{7ABBE977-EA94-4394-9039-7C03BAFF1436}"/>
    <cellStyle name="Normal 8 2 5 3 3" xfId="2618" xr:uid="{79C14F08-DC62-4923-9076-9A8ADD542D7D}"/>
    <cellStyle name="Normal 8 2 5 3 3 2" xfId="6853" xr:uid="{D0DCA60B-08DD-44E5-96EB-3C5219635E55}"/>
    <cellStyle name="Normal 8 2 5 3 4" xfId="2619" xr:uid="{0804C1BC-83FF-4C5D-8A01-D2B9AEF3EBAB}"/>
    <cellStyle name="Normal 8 2 5 4" xfId="2620" xr:uid="{6762B609-37AE-4357-955F-8162C287FA16}"/>
    <cellStyle name="Normal 8 2 5 4 2" xfId="4169" xr:uid="{7A9BA3B6-B60F-4BBD-BDE7-D230D03A47B8}"/>
    <cellStyle name="Normal 8 2 5 5" xfId="2621" xr:uid="{B87D3A65-2E4C-41E0-976D-59432B3A5D29}"/>
    <cellStyle name="Normal 8 2 5 5 2" xfId="6854" xr:uid="{534BE055-7DEA-4D00-BC1E-EADA6123AB62}"/>
    <cellStyle name="Normal 8 2 5 6" xfId="2622" xr:uid="{236C609C-1477-43F9-A46C-75D293152FD6}"/>
    <cellStyle name="Normal 8 2 6" xfId="2623" xr:uid="{D85A774E-7E60-4875-87F6-453616299643}"/>
    <cellStyle name="Normal 8 2 6 2" xfId="2624" xr:uid="{61BA3547-41D3-46B9-BA0C-F6246765A634}"/>
    <cellStyle name="Normal 8 2 6 2 2" xfId="2625" xr:uid="{8808A80D-4DF2-414F-93CF-4C3D3AAC0154}"/>
    <cellStyle name="Normal 8 2 6 2 2 2" xfId="4170" xr:uid="{338AD274-3C94-4F7F-B347-484BE1949AF5}"/>
    <cellStyle name="Normal 8 2 6 2 3" xfId="2626" xr:uid="{17AC0A9D-0831-489E-9C8B-905252ED4413}"/>
    <cellStyle name="Normal 8 2 6 2 3 2" xfId="6855" xr:uid="{A8734EC0-C4CB-4C4F-BA15-259B810842E6}"/>
    <cellStyle name="Normal 8 2 6 2 4" xfId="2627" xr:uid="{2972690D-6256-4B6E-A41F-5C35027507DA}"/>
    <cellStyle name="Normal 8 2 6 3" xfId="2628" xr:uid="{144B3A90-8644-49AB-8E3B-3E95CDFEB276}"/>
    <cellStyle name="Normal 8 2 6 3 2" xfId="4171" xr:uid="{4BC34EC0-6B7C-4B5D-9470-C4D6B665C4E7}"/>
    <cellStyle name="Normal 8 2 6 4" xfId="2629" xr:uid="{B315393F-131A-4ABF-8E88-A02EA23EE2CD}"/>
    <cellStyle name="Normal 8 2 6 4 2" xfId="6856" xr:uid="{D01EDAC3-E8CF-475E-8272-E491968D07AD}"/>
    <cellStyle name="Normal 8 2 6 5" xfId="2630" xr:uid="{5C777B52-8335-4D4F-B92B-B3A1B7EAE344}"/>
    <cellStyle name="Normal 8 2 7" xfId="2631" xr:uid="{A2FA97EC-9692-4C86-BDB4-E3494EB90C56}"/>
    <cellStyle name="Normal 8 2 7 2" xfId="2632" xr:uid="{3049545A-6A27-44F4-8A3C-94EF49C56085}"/>
    <cellStyle name="Normal 8 2 7 2 2" xfId="4172" xr:uid="{71D01CF6-A98A-4AF7-B1A4-E61D7479E367}"/>
    <cellStyle name="Normal 8 2 7 3" xfId="2633" xr:uid="{C49B28AF-3082-4929-9FD1-468A85D311D1}"/>
    <cellStyle name="Normal 8 2 7 3 2" xfId="6857" xr:uid="{71E0AE08-233D-4056-B317-4B4581F1919F}"/>
    <cellStyle name="Normal 8 2 7 4" xfId="2634" xr:uid="{B8AB4EF7-2398-4DFE-B1F3-F51F02FE68B5}"/>
    <cellStyle name="Normal 8 2 8" xfId="2635" xr:uid="{C2E53913-185C-411D-A4C5-486B1FA0ACCE}"/>
    <cellStyle name="Normal 8 2 8 2" xfId="2636" xr:uid="{02403FAA-4E66-45CD-AD1B-A49A9055AE2B}"/>
    <cellStyle name="Normal 8 2 8 3" xfId="2637" xr:uid="{40780AA5-62B7-4D6A-BE13-CC3C573E3BD8}"/>
    <cellStyle name="Normal 8 2 8 4" xfId="2638" xr:uid="{0FD0588F-BB26-46B6-8EAF-6567BA946332}"/>
    <cellStyle name="Normal 8 2 9" xfId="2639" xr:uid="{E79BD792-EC5E-4F01-94A5-984FF93E9F01}"/>
    <cellStyle name="Normal 8 2 9 2" xfId="6858" xr:uid="{1BF1D3CF-08F7-44B1-AA4C-F6C3BB6AEB61}"/>
    <cellStyle name="Normal 8 3" xfId="2640" xr:uid="{C25B4F70-5AB0-4080-BCED-060D121D385E}"/>
    <cellStyle name="Normal 8 3 10" xfId="2641" xr:uid="{E98F6E88-4516-48E0-8055-1D6A8227BCFC}"/>
    <cellStyle name="Normal 8 3 11" xfId="2642" xr:uid="{83C3E7D8-3683-4C77-9F5D-747A2C482437}"/>
    <cellStyle name="Normal 8 3 2" xfId="2643" xr:uid="{C938C2BD-1C7A-41EF-BC76-82FA2C247A14}"/>
    <cellStyle name="Normal 8 3 2 2" xfId="2644" xr:uid="{B41FFDC0-5553-405A-BAC0-6601ECA95EBA}"/>
    <cellStyle name="Normal 8 3 2 2 2" xfId="2645" xr:uid="{38A56760-ACCF-4702-8671-C1FEA0BD9A45}"/>
    <cellStyle name="Normal 8 3 2 2 2 2" xfId="2646" xr:uid="{A3EB9BBA-52B0-438E-8FD1-4A22B3907E54}"/>
    <cellStyle name="Normal 8 3 2 2 2 2 2" xfId="2647" xr:uid="{C945B762-2712-40FA-A625-F8AD44F5D886}"/>
    <cellStyle name="Normal 8 3 2 2 2 2 2 2" xfId="4173" xr:uid="{49BCDC62-259E-42DC-B09B-9015C1D00BB2}"/>
    <cellStyle name="Normal 8 3 2 2 2 2 3" xfId="2648" xr:uid="{BE5BA00D-AF31-4787-8725-D8F453066385}"/>
    <cellStyle name="Normal 8 3 2 2 2 2 3 2" xfId="6859" xr:uid="{9B2706CB-A354-43E6-AFB3-A26297B506BF}"/>
    <cellStyle name="Normal 8 3 2 2 2 2 4" xfId="2649" xr:uid="{1D403024-4028-484A-BBF4-AE5F5ABA57DF}"/>
    <cellStyle name="Normal 8 3 2 2 2 3" xfId="2650" xr:uid="{758D0440-5E2B-4540-AFCF-8E30F5E7BE83}"/>
    <cellStyle name="Normal 8 3 2 2 2 3 2" xfId="2651" xr:uid="{E73A39D2-AEE1-4981-8CBF-1ACAFB59E5B8}"/>
    <cellStyle name="Normal 8 3 2 2 2 3 3" xfId="2652" xr:uid="{ED5828C1-FDB8-4DC2-A955-109D03174073}"/>
    <cellStyle name="Normal 8 3 2 2 2 3 4" xfId="2653" xr:uid="{D038FDC1-FF7D-404F-9F44-DE89DB0AFA85}"/>
    <cellStyle name="Normal 8 3 2 2 2 4" xfId="2654" xr:uid="{D5A3BFD5-7AE6-4884-9029-124E8E41EED8}"/>
    <cellStyle name="Normal 8 3 2 2 2 4 2" xfId="6860" xr:uid="{B23CCC66-0851-4F89-95A2-9E9C54B0A0F4}"/>
    <cellStyle name="Normal 8 3 2 2 2 5" xfId="2655" xr:uid="{536230F1-BB3F-4A40-939C-42C84A45803E}"/>
    <cellStyle name="Normal 8 3 2 2 2 6" xfId="2656" xr:uid="{838757BE-65F0-49C7-AF18-50EB68886EFC}"/>
    <cellStyle name="Normal 8 3 2 2 3" xfId="2657" xr:uid="{7601732E-2A7D-4020-B831-7683D9B775B7}"/>
    <cellStyle name="Normal 8 3 2 2 3 2" xfId="2658" xr:uid="{9E07D4FB-D964-495A-ADD1-C5CF2D64D20D}"/>
    <cellStyle name="Normal 8 3 2 2 3 2 2" xfId="2659" xr:uid="{C82EAA65-E6CC-4429-941D-75213C309269}"/>
    <cellStyle name="Normal 8 3 2 2 3 2 3" xfId="2660" xr:uid="{A742F130-A017-4FB0-8DD2-0C351677BA7E}"/>
    <cellStyle name="Normal 8 3 2 2 3 2 4" xfId="2661" xr:uid="{223436A5-B0E6-4FCE-92CD-206313423D6B}"/>
    <cellStyle name="Normal 8 3 2 2 3 3" xfId="2662" xr:uid="{0D494C61-71D2-42A3-B308-BF12C99F95D4}"/>
    <cellStyle name="Normal 8 3 2 2 3 3 2" xfId="6861" xr:uid="{0BAF8867-D672-4A17-AC34-CE10E8851140}"/>
    <cellStyle name="Normal 8 3 2 2 3 4" xfId="2663" xr:uid="{15E0F77C-B4C6-4C83-820E-97A7DFA746FD}"/>
    <cellStyle name="Normal 8 3 2 2 3 5" xfId="2664" xr:uid="{286C464D-B845-4687-9D3C-F8E814C9DA6D}"/>
    <cellStyle name="Normal 8 3 2 2 4" xfId="2665" xr:uid="{470A4439-184F-46DE-B1B7-196931F6EF75}"/>
    <cellStyle name="Normal 8 3 2 2 4 2" xfId="2666" xr:uid="{0901942D-3EAE-40C9-80B1-4079F6B89846}"/>
    <cellStyle name="Normal 8 3 2 2 4 3" xfId="2667" xr:uid="{1E2A841F-1905-46C5-AD96-B7ACA5958557}"/>
    <cellStyle name="Normal 8 3 2 2 4 4" xfId="2668" xr:uid="{BB0D0EB5-FCC4-4E8D-BA60-5815A6A0AE4A}"/>
    <cellStyle name="Normal 8 3 2 2 5" xfId="2669" xr:uid="{33D78CC4-1FC4-42E0-87B1-722C146F2870}"/>
    <cellStyle name="Normal 8 3 2 2 5 2" xfId="2670" xr:uid="{CB9BD6F0-947F-4B4A-9F02-1DDED4F0B0DB}"/>
    <cellStyle name="Normal 8 3 2 2 5 3" xfId="2671" xr:uid="{87DB1905-F867-4EFF-B696-77B9A191D705}"/>
    <cellStyle name="Normal 8 3 2 2 5 4" xfId="2672" xr:uid="{B1A17D45-1256-4AA6-920D-B06B81DDD40A}"/>
    <cellStyle name="Normal 8 3 2 2 6" xfId="2673" xr:uid="{AD9E96FB-F8BD-41F8-A948-B5FA0D4EEDDD}"/>
    <cellStyle name="Normal 8 3 2 2 7" xfId="2674" xr:uid="{7250E437-37A1-433E-9475-83E347767D76}"/>
    <cellStyle name="Normal 8 3 2 2 8" xfId="2675" xr:uid="{A97FF9E8-D1FB-4735-ADF4-C4AC9896ADBB}"/>
    <cellStyle name="Normal 8 3 2 3" xfId="2676" xr:uid="{4F69DF9B-5AD6-4F67-BBEE-95411F4E71E2}"/>
    <cellStyle name="Normal 8 3 2 3 2" xfId="2677" xr:uid="{70C36659-E707-4C44-AFEA-654690339D2C}"/>
    <cellStyle name="Normal 8 3 2 3 2 2" xfId="2678" xr:uid="{7D398A3A-CB08-47B3-B008-688A293433D5}"/>
    <cellStyle name="Normal 8 3 2 3 2 2 2" xfId="4174" xr:uid="{26ED7B20-9861-4319-A0B5-D063D0E71C11}"/>
    <cellStyle name="Normal 8 3 2 3 2 2 2 2" xfId="4175" xr:uid="{FDF59FA2-8B21-46CC-95F0-F2671035F63B}"/>
    <cellStyle name="Normal 8 3 2 3 2 2 3" xfId="4176" xr:uid="{3FDF19CF-096E-4F0D-B1D1-5D750CDBBBA2}"/>
    <cellStyle name="Normal 8 3 2 3 2 2 3 2" xfId="6862" xr:uid="{59B9867D-BF61-4C65-8A68-09B35E19BAE7}"/>
    <cellStyle name="Normal 8 3 2 3 2 2 4" xfId="6863" xr:uid="{24EC948B-558B-4F1B-AB13-91FEFC13E1DF}"/>
    <cellStyle name="Normal 8 3 2 3 2 3" xfId="2679" xr:uid="{B515D30B-E5CA-43CE-97B4-33A2BFED68CD}"/>
    <cellStyle name="Normal 8 3 2 3 2 3 2" xfId="4177" xr:uid="{948A3850-CAD2-4347-B14F-4791DBEB9F42}"/>
    <cellStyle name="Normal 8 3 2 3 2 4" xfId="2680" xr:uid="{F45FEA63-A46C-408D-ACCE-3D19A61AB67A}"/>
    <cellStyle name="Normal 8 3 2 3 2 4 2" xfId="6864" xr:uid="{E462A860-67D6-4CC9-83A3-8B9191C9D40A}"/>
    <cellStyle name="Normal 8 3 2 3 2 5" xfId="6865" xr:uid="{88FDEC45-79D6-41CA-BE95-28863E09F202}"/>
    <cellStyle name="Normal 8 3 2 3 3" xfId="2681" xr:uid="{0B060DDA-4633-42E4-9A86-B44F244B3F48}"/>
    <cellStyle name="Normal 8 3 2 3 3 2" xfId="2682" xr:uid="{1489F413-5C72-46AE-A903-71A528FDDAC5}"/>
    <cellStyle name="Normal 8 3 2 3 3 2 2" xfId="4178" xr:uid="{8A3D396E-7BB6-45C9-8BDE-33DFB2B0DA57}"/>
    <cellStyle name="Normal 8 3 2 3 3 3" xfId="2683" xr:uid="{5DFD641C-E009-4E4D-A0A9-513C27349842}"/>
    <cellStyle name="Normal 8 3 2 3 3 3 2" xfId="6866" xr:uid="{D1453170-A6B2-437C-9C7E-CDD5A887635E}"/>
    <cellStyle name="Normal 8 3 2 3 3 4" xfId="2684" xr:uid="{44F9AD67-9125-4709-91C4-9833AF4EB78D}"/>
    <cellStyle name="Normal 8 3 2 3 4" xfId="2685" xr:uid="{5BDD84BA-7270-41C2-8A66-D503688A4508}"/>
    <cellStyle name="Normal 8 3 2 3 4 2" xfId="4179" xr:uid="{5C451EC1-5DB0-49FD-A95A-89377CDEE678}"/>
    <cellStyle name="Normal 8 3 2 3 5" xfId="2686" xr:uid="{5CE6C03D-50AE-4C9E-9786-B64B31C03713}"/>
    <cellStyle name="Normal 8 3 2 3 5 2" xfId="6867" xr:uid="{1F75ECEE-6C14-433C-8DB4-80C8747B430A}"/>
    <cellStyle name="Normal 8 3 2 3 6" xfId="2687" xr:uid="{7C8CC6C6-5FBE-4F18-8B74-0487B5D71F84}"/>
    <cellStyle name="Normal 8 3 2 4" xfId="2688" xr:uid="{762187B1-849F-4273-A9DA-FDFF075C08C6}"/>
    <cellStyle name="Normal 8 3 2 4 2" xfId="2689" xr:uid="{EBDF4DB9-556D-42CF-ACC6-B1F7851ECF74}"/>
    <cellStyle name="Normal 8 3 2 4 2 2" xfId="2690" xr:uid="{08307AAE-ABB0-4BCA-93C6-CA1DDC10F886}"/>
    <cellStyle name="Normal 8 3 2 4 2 2 2" xfId="4180" xr:uid="{FAE21685-CFC2-42D2-B4B0-538383E21AE9}"/>
    <cellStyle name="Normal 8 3 2 4 2 3" xfId="2691" xr:uid="{E7457054-0768-490D-B751-34BA641B32D7}"/>
    <cellStyle name="Normal 8 3 2 4 2 3 2" xfId="6868" xr:uid="{DB18EF13-611F-4C65-B492-DD548A1E7213}"/>
    <cellStyle name="Normal 8 3 2 4 2 4" xfId="2692" xr:uid="{82137D41-0A54-4D7F-AC9E-B511B79CC324}"/>
    <cellStyle name="Normal 8 3 2 4 3" xfId="2693" xr:uid="{C5EDACB4-DA4B-46EC-87BC-94C4D507D2E0}"/>
    <cellStyle name="Normal 8 3 2 4 3 2" xfId="4181" xr:uid="{F6C1F631-11F4-4DEC-9D75-8EDD692B60AC}"/>
    <cellStyle name="Normal 8 3 2 4 4" xfId="2694" xr:uid="{3A50AE9C-3408-41F5-9392-FDCCB3253FE7}"/>
    <cellStyle name="Normal 8 3 2 4 4 2" xfId="6869" xr:uid="{AAFA3FFE-A3BF-4F19-875E-CB8FD0581F96}"/>
    <cellStyle name="Normal 8 3 2 4 5" xfId="2695" xr:uid="{9F78A1D4-0F3B-4B08-B9A9-7F0A68F3B5CB}"/>
    <cellStyle name="Normal 8 3 2 5" xfId="2696" xr:uid="{184F3661-24A0-4941-8DF6-7BAB79E8FB53}"/>
    <cellStyle name="Normal 8 3 2 5 2" xfId="2697" xr:uid="{427EB8D1-719C-47BF-A65D-CEA3C18BB22C}"/>
    <cellStyle name="Normal 8 3 2 5 2 2" xfId="4182" xr:uid="{B83C70FE-F76D-4FC5-A8A9-A94E170F64A6}"/>
    <cellStyle name="Normal 8 3 2 5 3" xfId="2698" xr:uid="{B574E33F-351A-4B72-81F0-565710202128}"/>
    <cellStyle name="Normal 8 3 2 5 3 2" xfId="6870" xr:uid="{D59CD2A1-30CB-426D-A16E-6606A7EF4071}"/>
    <cellStyle name="Normal 8 3 2 5 4" xfId="2699" xr:uid="{3BBFA888-09CA-4D0A-85C4-B29D23F78B79}"/>
    <cellStyle name="Normal 8 3 2 6" xfId="2700" xr:uid="{B6A1AD44-F4DA-46F9-87F1-B59B83229436}"/>
    <cellStyle name="Normal 8 3 2 6 2" xfId="2701" xr:uid="{E65F34B5-DF85-40E4-BEDF-A6BDE472D56B}"/>
    <cellStyle name="Normal 8 3 2 6 3" xfId="2702" xr:uid="{5C1FA030-C1F3-4116-944A-09CC5EC4522C}"/>
    <cellStyle name="Normal 8 3 2 6 4" xfId="2703" xr:uid="{435ADCB5-5A5A-454D-90CB-04069CBF2FF5}"/>
    <cellStyle name="Normal 8 3 2 7" xfId="2704" xr:uid="{DEACBF57-F8E6-43A4-8783-5B13B1C297EE}"/>
    <cellStyle name="Normal 8 3 2 7 2" xfId="6871" xr:uid="{EE249144-997B-4A29-A170-56B1E8E110E3}"/>
    <cellStyle name="Normal 8 3 2 8" xfId="2705" xr:uid="{9EF56AF6-0496-4498-8CEB-C17C7392155A}"/>
    <cellStyle name="Normal 8 3 2 9" xfId="2706" xr:uid="{4358AA16-F9EC-419A-BCFE-C1A95CB133D3}"/>
    <cellStyle name="Normal 8 3 3" xfId="2707" xr:uid="{6A9E774A-7EDF-41EF-B463-60AFBC7CF663}"/>
    <cellStyle name="Normal 8 3 3 2" xfId="2708" xr:uid="{665E5A8A-0AA5-4D23-B095-510AC589E249}"/>
    <cellStyle name="Normal 8 3 3 2 2" xfId="2709" xr:uid="{13D6B340-43C8-4C6A-B5D4-E7378AEADF0E}"/>
    <cellStyle name="Normal 8 3 3 2 2 2" xfId="2710" xr:uid="{0F0E23A3-BF66-46D0-866F-6BC7BCCC432D}"/>
    <cellStyle name="Normal 8 3 3 2 2 2 2" xfId="4183" xr:uid="{BCE8C53A-A687-444A-9E66-FADC4EECCD84}"/>
    <cellStyle name="Normal 8 3 3 2 2 2 2 2" xfId="4745" xr:uid="{BB3C36DE-34F7-4266-A3D2-273FE101F5FA}"/>
    <cellStyle name="Normal 8 3 3 2 2 2 3" xfId="4746" xr:uid="{36EE1C45-F331-4148-A437-4230644FA1D7}"/>
    <cellStyle name="Normal 8 3 3 2 2 3" xfId="2711" xr:uid="{99932AE3-F0C0-4B45-AD0E-D6D2768795D2}"/>
    <cellStyle name="Normal 8 3 3 2 2 3 2" xfId="4747" xr:uid="{183B963A-DD49-468B-99D9-5B790FF5C929}"/>
    <cellStyle name="Normal 8 3 3 2 2 4" xfId="2712" xr:uid="{FCE97A17-2289-4D41-9EFB-1A53BB324FC7}"/>
    <cellStyle name="Normal 8 3 3 2 3" xfId="2713" xr:uid="{C6CD7BE8-3B20-4441-8D81-CBC9798E3E87}"/>
    <cellStyle name="Normal 8 3 3 2 3 2" xfId="2714" xr:uid="{6F8B1C34-CA4B-4505-B777-4E46CBD208BF}"/>
    <cellStyle name="Normal 8 3 3 2 3 2 2" xfId="4748" xr:uid="{7F208633-FB5A-4F4E-A744-FDCCC810F8DB}"/>
    <cellStyle name="Normal 8 3 3 2 3 3" xfId="2715" xr:uid="{BE081CD5-038B-48B1-9EC8-48E84C31EDB2}"/>
    <cellStyle name="Normal 8 3 3 2 3 4" xfId="2716" xr:uid="{063FCD2D-563D-4A13-8EE8-892E6E5EE2CB}"/>
    <cellStyle name="Normal 8 3 3 2 4" xfId="2717" xr:uid="{D6D3BF29-92EF-471E-AF61-1044591E8069}"/>
    <cellStyle name="Normal 8 3 3 2 4 2" xfId="4749" xr:uid="{C8D2F880-F939-4173-89D5-0467315ECC3C}"/>
    <cellStyle name="Normal 8 3 3 2 5" xfId="2718" xr:uid="{73D6B156-A67D-40DC-9F1B-6AE2E719329C}"/>
    <cellStyle name="Normal 8 3 3 2 6" xfId="2719" xr:uid="{FF447C20-D4FE-4DCC-B577-C9ED30515D9A}"/>
    <cellStyle name="Normal 8 3 3 3" xfId="2720" xr:uid="{99295A24-9E52-4471-A7AD-67DD11E0B9FC}"/>
    <cellStyle name="Normal 8 3 3 3 2" xfId="2721" xr:uid="{2FEA289A-CB09-4BE7-88CE-281C8A37F185}"/>
    <cellStyle name="Normal 8 3 3 3 2 2" xfId="2722" xr:uid="{28DBED17-C781-4524-8F0C-825574D943D0}"/>
    <cellStyle name="Normal 8 3 3 3 2 2 2" xfId="4750" xr:uid="{23B34210-56DF-48E4-B247-CBCFEB45F95E}"/>
    <cellStyle name="Normal 8 3 3 3 2 3" xfId="2723" xr:uid="{6EF02609-C477-4CC3-93DD-5CCC040BDD9A}"/>
    <cellStyle name="Normal 8 3 3 3 2 4" xfId="2724" xr:uid="{2ED6D0E2-CD8D-48F0-98E8-F88B82B99079}"/>
    <cellStyle name="Normal 8 3 3 3 3" xfId="2725" xr:uid="{4AC21189-47BD-424D-962B-818988CE3241}"/>
    <cellStyle name="Normal 8 3 3 3 3 2" xfId="4751" xr:uid="{0AD7E626-8443-4842-99AF-CEF7990310CF}"/>
    <cellStyle name="Normal 8 3 3 3 4" xfId="2726" xr:uid="{0401564C-D577-4915-AC4F-CFD7297FFEB3}"/>
    <cellStyle name="Normal 8 3 3 3 5" xfId="2727" xr:uid="{9E32F977-8DAA-42BB-A5A5-BBA8A96800BB}"/>
    <cellStyle name="Normal 8 3 3 4" xfId="2728" xr:uid="{D2FA6359-1FCE-4A01-8D5C-80D267D63FCE}"/>
    <cellStyle name="Normal 8 3 3 4 2" xfId="2729" xr:uid="{ECC5D8BA-2908-4E09-B87D-0B83625E2380}"/>
    <cellStyle name="Normal 8 3 3 4 2 2" xfId="4752" xr:uid="{DE153E0E-ED27-420A-A1DA-9BED71E34E3A}"/>
    <cellStyle name="Normal 8 3 3 4 3" xfId="2730" xr:uid="{737ABAD4-121B-48D2-81E8-048FE36CF139}"/>
    <cellStyle name="Normal 8 3 3 4 4" xfId="2731" xr:uid="{ECC0F2D6-0EDD-4755-9E48-487C0C9CAA82}"/>
    <cellStyle name="Normal 8 3 3 5" xfId="2732" xr:uid="{A008FFF3-F896-4D50-8101-09822246AE1B}"/>
    <cellStyle name="Normal 8 3 3 5 2" xfId="2733" xr:uid="{C27668E5-46C6-48EB-B501-C8673F23A0C0}"/>
    <cellStyle name="Normal 8 3 3 5 3" xfId="2734" xr:uid="{AF1E9E39-11A8-4C51-B9C4-BD74F1478B1F}"/>
    <cellStyle name="Normal 8 3 3 5 4" xfId="2735" xr:uid="{39882044-DDC6-48C3-AD09-71E7DB4EACDD}"/>
    <cellStyle name="Normal 8 3 3 6" xfId="2736" xr:uid="{458CAE0E-E7EF-4FD0-AF9B-F267123F6B07}"/>
    <cellStyle name="Normal 8 3 3 7" xfId="2737" xr:uid="{B12A2D73-0EAB-4DC7-81ED-57F4F2C2D686}"/>
    <cellStyle name="Normal 8 3 3 8" xfId="2738" xr:uid="{5A656704-3CC8-4DBC-A0A9-CCF0A4C3FA08}"/>
    <cellStyle name="Normal 8 3 4" xfId="2739" xr:uid="{F44F8C7F-5050-45DB-BCC0-4B5BA7F7084B}"/>
    <cellStyle name="Normal 8 3 4 2" xfId="2740" xr:uid="{47226CAF-3987-462C-8DC1-8939E62A4A57}"/>
    <cellStyle name="Normal 8 3 4 2 2" xfId="2741" xr:uid="{911D38BC-2C33-4E89-9751-7930677FF017}"/>
    <cellStyle name="Normal 8 3 4 2 2 2" xfId="2742" xr:uid="{4DA193B9-F27A-4428-A071-C09891F025E4}"/>
    <cellStyle name="Normal 8 3 4 2 2 2 2" xfId="4184" xr:uid="{5B99A132-6970-4F4D-838D-F0B6C5B14A74}"/>
    <cellStyle name="Normal 8 3 4 2 2 3" xfId="2743" xr:uid="{BA74973D-3609-4E42-8680-A3DCA93FB130}"/>
    <cellStyle name="Normal 8 3 4 2 2 3 2" xfId="6872" xr:uid="{040C2DA9-F123-4C4C-AF5D-69E0063671EC}"/>
    <cellStyle name="Normal 8 3 4 2 2 4" xfId="2744" xr:uid="{16EEA80A-8FF0-4A0C-8B3F-8067525907A7}"/>
    <cellStyle name="Normal 8 3 4 2 3" xfId="2745" xr:uid="{342DF97E-9752-4357-B11D-80658B880B37}"/>
    <cellStyle name="Normal 8 3 4 2 3 2" xfId="4185" xr:uid="{9E6199C1-F983-408B-A2BA-7AC63798DAFB}"/>
    <cellStyle name="Normal 8 3 4 2 4" xfId="2746" xr:uid="{A90B2257-43A7-474C-AFE4-65C4A6D06A2B}"/>
    <cellStyle name="Normal 8 3 4 2 4 2" xfId="6873" xr:uid="{851F5E48-C61C-4DF0-9856-7FB33E282F28}"/>
    <cellStyle name="Normal 8 3 4 2 5" xfId="2747" xr:uid="{D22EE5C7-AF1D-45E5-9626-93D7FBF1BEC0}"/>
    <cellStyle name="Normal 8 3 4 3" xfId="2748" xr:uid="{B20871D8-9CBA-458F-84DB-F176EE61A22F}"/>
    <cellStyle name="Normal 8 3 4 3 2" xfId="2749" xr:uid="{B7705022-862E-48F6-B07B-A45CA13AEF77}"/>
    <cellStyle name="Normal 8 3 4 3 2 2" xfId="4186" xr:uid="{71EC8D55-94B7-46CA-9525-18258937B950}"/>
    <cellStyle name="Normal 8 3 4 3 3" xfId="2750" xr:uid="{A8486120-C4FD-4F1B-A860-0C94E29791ED}"/>
    <cellStyle name="Normal 8 3 4 3 3 2" xfId="6874" xr:uid="{A4DF1C3F-8C5D-49D9-AEC6-3DBA80A3F783}"/>
    <cellStyle name="Normal 8 3 4 3 4" xfId="2751" xr:uid="{6E310F80-3A60-46AB-BA46-86113C8746CF}"/>
    <cellStyle name="Normal 8 3 4 4" xfId="2752" xr:uid="{14E9072D-76A5-436F-8C4B-88B8E99EED84}"/>
    <cellStyle name="Normal 8 3 4 4 2" xfId="2753" xr:uid="{B3248066-B5B0-4390-9305-E9005BE78683}"/>
    <cellStyle name="Normal 8 3 4 4 3" xfId="2754" xr:uid="{2ADF74C2-53BE-4DD4-8603-1D1BB799045B}"/>
    <cellStyle name="Normal 8 3 4 4 4" xfId="2755" xr:uid="{4AE157AB-2F97-48D4-9FBF-F2169E90E37C}"/>
    <cellStyle name="Normal 8 3 4 5" xfId="2756" xr:uid="{AAAEE2BC-9495-4DA5-A482-EE594DEEE2F4}"/>
    <cellStyle name="Normal 8 3 4 5 2" xfId="6875" xr:uid="{467D6E26-EF3F-4AD9-9383-4D94A9B2B668}"/>
    <cellStyle name="Normal 8 3 4 6" xfId="2757" xr:uid="{F24DA03A-56CC-4243-84CB-247846FF7A31}"/>
    <cellStyle name="Normal 8 3 4 7" xfId="2758" xr:uid="{465DCBC6-C4B9-485A-BB19-1D909F249476}"/>
    <cellStyle name="Normal 8 3 5" xfId="2759" xr:uid="{B3C974E4-C16F-41CB-99EA-06A69D4D1A8F}"/>
    <cellStyle name="Normal 8 3 5 2" xfId="2760" xr:uid="{01FA4F17-38F2-4BCF-BACC-479CEF91BA1D}"/>
    <cellStyle name="Normal 8 3 5 2 2" xfId="2761" xr:uid="{0B61E063-DD3C-4D90-A0E9-ADC31E30A882}"/>
    <cellStyle name="Normal 8 3 5 2 2 2" xfId="4187" xr:uid="{E966C0BF-313A-4390-8D30-38B27DD00FD6}"/>
    <cellStyle name="Normal 8 3 5 2 3" xfId="2762" xr:uid="{C5F91836-6489-4B9E-AB8A-40255729D5A6}"/>
    <cellStyle name="Normal 8 3 5 2 3 2" xfId="6876" xr:uid="{87510E56-C788-463D-A912-41352C94F440}"/>
    <cellStyle name="Normal 8 3 5 2 4" xfId="2763" xr:uid="{AA6AC3C5-124D-44B0-A2F8-C6CF9231C7C7}"/>
    <cellStyle name="Normal 8 3 5 3" xfId="2764" xr:uid="{DA7D1915-B8C2-46BB-8AE5-F270A08A2E8F}"/>
    <cellStyle name="Normal 8 3 5 3 2" xfId="2765" xr:uid="{21B843B6-E2B7-4F28-81DE-00D05648CA9D}"/>
    <cellStyle name="Normal 8 3 5 3 3" xfId="2766" xr:uid="{BA6A572E-83F9-4F45-83AE-654B5EBCAE8B}"/>
    <cellStyle name="Normal 8 3 5 3 4" xfId="2767" xr:uid="{E9B21287-52D1-4C45-B447-96DB67E2B3F3}"/>
    <cellStyle name="Normal 8 3 5 4" xfId="2768" xr:uid="{7BBE1B46-A598-4218-B9F1-C42AB696AC4D}"/>
    <cellStyle name="Normal 8 3 5 4 2" xfId="6877" xr:uid="{FB1E23E1-F05E-4A46-865D-08745F341831}"/>
    <cellStyle name="Normal 8 3 5 5" xfId="2769" xr:uid="{32AF833D-E350-4DE5-A3EE-747EE6C59389}"/>
    <cellStyle name="Normal 8 3 5 6" xfId="2770" xr:uid="{1300E75B-C3F1-4F66-98B4-59DFCA36B9D5}"/>
    <cellStyle name="Normal 8 3 6" xfId="2771" xr:uid="{293AB80C-C730-488B-8D7B-EB7B2792B092}"/>
    <cellStyle name="Normal 8 3 6 2" xfId="2772" xr:uid="{C0A6738B-DD2F-418B-A3A3-82231C4A3DAF}"/>
    <cellStyle name="Normal 8 3 6 2 2" xfId="2773" xr:uid="{6AC8D902-D864-4DBC-8AC7-3E4243B612FC}"/>
    <cellStyle name="Normal 8 3 6 2 3" xfId="2774" xr:uid="{B334FB07-B92F-45DB-B980-1141DFB6F562}"/>
    <cellStyle name="Normal 8 3 6 2 4" xfId="2775" xr:uid="{3066DC00-885E-4D88-8443-F0780C4943FE}"/>
    <cellStyle name="Normal 8 3 6 3" xfId="2776" xr:uid="{16E1A1F2-A71F-4C7F-B747-71534EB9B125}"/>
    <cellStyle name="Normal 8 3 6 3 2" xfId="6878" xr:uid="{4CA5D44C-3050-4BE9-80F8-A9EA4312C615}"/>
    <cellStyle name="Normal 8 3 6 4" xfId="2777" xr:uid="{13F2058E-7BE7-469A-9D65-4EE9A010635F}"/>
    <cellStyle name="Normal 8 3 6 5" xfId="2778" xr:uid="{212F0B6C-ACFF-415C-B1BB-7D9EBF017889}"/>
    <cellStyle name="Normal 8 3 7" xfId="2779" xr:uid="{DDD91EF9-D706-4CEE-B147-AED20B213F49}"/>
    <cellStyle name="Normal 8 3 7 2" xfId="2780" xr:uid="{D52AEB4F-B35A-4051-81A6-BE1C8AD096E2}"/>
    <cellStyle name="Normal 8 3 7 3" xfId="2781" xr:uid="{765AABBF-0E19-492A-9725-57868BEA38C4}"/>
    <cellStyle name="Normal 8 3 7 4" xfId="2782" xr:uid="{9064E886-CC4D-40E4-91BC-C589D4C74E3E}"/>
    <cellStyle name="Normal 8 3 8" xfId="2783" xr:uid="{A4E02CDB-AE0F-494A-9AA2-E4F8F26C6E6A}"/>
    <cellStyle name="Normal 8 3 8 2" xfId="2784" xr:uid="{96FF7060-1DB5-4D0B-B98B-C237E5D5F6D3}"/>
    <cellStyle name="Normal 8 3 8 3" xfId="2785" xr:uid="{CF71A0CE-7D64-44B5-865C-1458DD5BBB87}"/>
    <cellStyle name="Normal 8 3 8 4" xfId="2786" xr:uid="{D5F2C938-4984-40C0-BD62-EF822BCCD7AD}"/>
    <cellStyle name="Normal 8 3 9" xfId="2787" xr:uid="{ADDD9ECB-8651-4B86-A160-DEA00FEE0A01}"/>
    <cellStyle name="Normal 8 4" xfId="2788" xr:uid="{D00A12D7-155B-41B3-B28C-BA3AF9C9CA26}"/>
    <cellStyle name="Normal 8 4 10" xfId="2789" xr:uid="{55DC0541-2929-49F2-BC85-52452E0C4803}"/>
    <cellStyle name="Normal 8 4 11" xfId="2790" xr:uid="{2DABA508-26BF-4964-8728-1CC369EA01D4}"/>
    <cellStyle name="Normal 8 4 2" xfId="2791" xr:uid="{E19E7FF8-0E8A-4E43-BF00-D93AFAB3ADA8}"/>
    <cellStyle name="Normal 8 4 2 2" xfId="2792" xr:uid="{21AB7274-6C4B-4860-90D4-EE3AFDC4E1B9}"/>
    <cellStyle name="Normal 8 4 2 2 2" xfId="2793" xr:uid="{7A9C2822-9C9C-4334-9270-1F7BEE50F63D}"/>
    <cellStyle name="Normal 8 4 2 2 2 2" xfId="2794" xr:uid="{5F189DB9-8457-4CD3-B63D-6F954F885501}"/>
    <cellStyle name="Normal 8 4 2 2 2 2 2" xfId="2795" xr:uid="{A09CC222-04F4-4AE7-A074-A33D55A688E1}"/>
    <cellStyle name="Normal 8 4 2 2 2 2 3" xfId="2796" xr:uid="{7A06529D-DEFA-4366-B601-BB729170B3E3}"/>
    <cellStyle name="Normal 8 4 2 2 2 2 4" xfId="2797" xr:uid="{7F1CBCA8-5B37-4156-933E-ECF1268CEA54}"/>
    <cellStyle name="Normal 8 4 2 2 2 3" xfId="2798" xr:uid="{AA63B005-ED38-4708-9994-FDE3637590DD}"/>
    <cellStyle name="Normal 8 4 2 2 2 3 2" xfId="2799" xr:uid="{E18E572D-34BA-4839-879A-F549D71BE8DC}"/>
    <cellStyle name="Normal 8 4 2 2 2 3 3" xfId="2800" xr:uid="{16B85CB8-6068-4CE6-8C0D-DB3D3E2F0FDE}"/>
    <cellStyle name="Normal 8 4 2 2 2 3 4" xfId="2801" xr:uid="{554B0255-84FE-4853-9950-4FECFF8D7577}"/>
    <cellStyle name="Normal 8 4 2 2 2 4" xfId="2802" xr:uid="{A87275AA-9AC6-4C4B-94D7-A4969071F042}"/>
    <cellStyle name="Normal 8 4 2 2 2 5" xfId="2803" xr:uid="{FDD2899C-FC80-4DC9-84E6-DA242054BD8B}"/>
    <cellStyle name="Normal 8 4 2 2 2 6" xfId="2804" xr:uid="{EAC3C324-3129-490E-A337-8CDBE29808DA}"/>
    <cellStyle name="Normal 8 4 2 2 3" xfId="2805" xr:uid="{163988DC-F03C-4163-AF06-06353AD8C515}"/>
    <cellStyle name="Normal 8 4 2 2 3 2" xfId="2806" xr:uid="{E444AEC9-653C-489C-8388-EE1CF7ADAA30}"/>
    <cellStyle name="Normal 8 4 2 2 3 2 2" xfId="2807" xr:uid="{CF8CD20D-A851-49BA-A438-1A4313ECC8DC}"/>
    <cellStyle name="Normal 8 4 2 2 3 2 3" xfId="2808" xr:uid="{E277D3F9-044D-43FE-B84C-DC6F07BE16CC}"/>
    <cellStyle name="Normal 8 4 2 2 3 2 4" xfId="2809" xr:uid="{74AA753F-A0A4-44BF-B4F2-232908F7DDE6}"/>
    <cellStyle name="Normal 8 4 2 2 3 3" xfId="2810" xr:uid="{65C9AA7D-41BF-4A48-8400-CBC0ACB376C6}"/>
    <cellStyle name="Normal 8 4 2 2 3 4" xfId="2811" xr:uid="{B0008C12-07F4-4D4C-B13C-CFF584C6B51E}"/>
    <cellStyle name="Normal 8 4 2 2 3 5" xfId="2812" xr:uid="{963EDE9B-3EB1-47AD-BF70-79B312A8F71E}"/>
    <cellStyle name="Normal 8 4 2 2 4" xfId="2813" xr:uid="{81D6D5B9-97EE-4140-9B65-06984A89BDA0}"/>
    <cellStyle name="Normal 8 4 2 2 4 2" xfId="2814" xr:uid="{715946FD-356D-42F9-AD1D-8E70184B271B}"/>
    <cellStyle name="Normal 8 4 2 2 4 3" xfId="2815" xr:uid="{C1186FEE-B050-4444-A906-4B574A523D6B}"/>
    <cellStyle name="Normal 8 4 2 2 4 4" xfId="2816" xr:uid="{587A74DC-09ED-4E32-A800-A5FCBCC9376F}"/>
    <cellStyle name="Normal 8 4 2 2 5" xfId="2817" xr:uid="{8BD20CA9-160E-485F-A6F4-1544B5FED55C}"/>
    <cellStyle name="Normal 8 4 2 2 5 2" xfId="2818" xr:uid="{D658B3B3-E82B-4DAB-95ED-6B67891F489E}"/>
    <cellStyle name="Normal 8 4 2 2 5 3" xfId="2819" xr:uid="{8BA6C98D-35C6-4699-8526-126A1E90B37E}"/>
    <cellStyle name="Normal 8 4 2 2 5 4" xfId="2820" xr:uid="{4BA47E2D-B92F-458D-B183-13505051FC54}"/>
    <cellStyle name="Normal 8 4 2 2 6" xfId="2821" xr:uid="{9E038AC7-022F-497B-BFC2-77282B9725AF}"/>
    <cellStyle name="Normal 8 4 2 2 7" xfId="2822" xr:uid="{362CE1ED-CC21-4AD2-AFFB-4634FD5A593D}"/>
    <cellStyle name="Normal 8 4 2 2 8" xfId="2823" xr:uid="{E19EA01D-63EF-48CB-B784-66B65F0AF008}"/>
    <cellStyle name="Normal 8 4 2 3" xfId="2824" xr:uid="{2E4EA89C-062E-40D5-A605-D4E9BC60213C}"/>
    <cellStyle name="Normal 8 4 2 3 2" xfId="2825" xr:uid="{77B4FB60-151E-4162-82AD-1EF66A7583EB}"/>
    <cellStyle name="Normal 8 4 2 3 2 2" xfId="2826" xr:uid="{2FA78073-6CF4-4E03-A0D4-E009E5D41A7D}"/>
    <cellStyle name="Normal 8 4 2 3 2 3" xfId="2827" xr:uid="{FF622368-2200-4AE8-BF9A-C46122A1CEA5}"/>
    <cellStyle name="Normal 8 4 2 3 2 4" xfId="2828" xr:uid="{990FFD90-4F09-45DA-A4A0-BD5308CA4FFE}"/>
    <cellStyle name="Normal 8 4 2 3 3" xfId="2829" xr:uid="{E2BF2D00-173B-434D-8015-763C7957315A}"/>
    <cellStyle name="Normal 8 4 2 3 3 2" xfId="2830" xr:uid="{66FD0009-F261-4C64-A213-1F3DA9EC1E30}"/>
    <cellStyle name="Normal 8 4 2 3 3 3" xfId="2831" xr:uid="{5CFFA9E0-B445-4243-8092-40021BF66F7D}"/>
    <cellStyle name="Normal 8 4 2 3 3 4" xfId="2832" xr:uid="{E927E3BE-D964-4B18-9114-645047DD993F}"/>
    <cellStyle name="Normal 8 4 2 3 4" xfId="2833" xr:uid="{E5C3B4CC-EBAF-4443-9381-851C91F9F78F}"/>
    <cellStyle name="Normal 8 4 2 3 5" xfId="2834" xr:uid="{E57011C3-EF44-4131-8ADA-8A22DF94165A}"/>
    <cellStyle name="Normal 8 4 2 3 6" xfId="2835" xr:uid="{E41BCA75-480C-4844-A3CD-EE6CC9C03987}"/>
    <cellStyle name="Normal 8 4 2 4" xfId="2836" xr:uid="{022DCF48-0264-4CC4-A0B9-F636989A06DD}"/>
    <cellStyle name="Normal 8 4 2 4 2" xfId="2837" xr:uid="{B3EE2875-80B8-4165-80FA-1116F1AF33FD}"/>
    <cellStyle name="Normal 8 4 2 4 2 2" xfId="2838" xr:uid="{58A0CE33-A4F8-40C1-A2CC-8307D6ED4978}"/>
    <cellStyle name="Normal 8 4 2 4 2 3" xfId="2839" xr:uid="{6E39D623-7979-4183-9649-CF3D14E295D3}"/>
    <cellStyle name="Normal 8 4 2 4 2 4" xfId="2840" xr:uid="{7D13D090-C90F-4118-9BBF-2E4E9E35C520}"/>
    <cellStyle name="Normal 8 4 2 4 3" xfId="2841" xr:uid="{974987B3-28AD-477D-9BE6-83EA6A289A5B}"/>
    <cellStyle name="Normal 8 4 2 4 4" xfId="2842" xr:uid="{334BA241-CA6C-49D9-9B56-1944562B3AE9}"/>
    <cellStyle name="Normal 8 4 2 4 5" xfId="2843" xr:uid="{93A942DA-D369-4BB5-B978-62EE95C5A7A5}"/>
    <cellStyle name="Normal 8 4 2 5" xfId="2844" xr:uid="{C61A1A9C-800A-4003-8F92-37354F63C3F1}"/>
    <cellStyle name="Normal 8 4 2 5 2" xfId="2845" xr:uid="{19074F89-51B3-4D4E-B450-DF96217A07A2}"/>
    <cellStyle name="Normal 8 4 2 5 3" xfId="2846" xr:uid="{86E78FB6-60A9-4A15-85BF-AA5F84CC9A2D}"/>
    <cellStyle name="Normal 8 4 2 5 4" xfId="2847" xr:uid="{0F4C0578-53CD-4468-A027-D093D966FDBD}"/>
    <cellStyle name="Normal 8 4 2 6" xfId="2848" xr:uid="{EFBC2570-F6A2-4816-96E4-94964D2D56F1}"/>
    <cellStyle name="Normal 8 4 2 6 2" xfId="2849" xr:uid="{5EBDEA7F-7AB0-4302-BC5A-67FA9A92F087}"/>
    <cellStyle name="Normal 8 4 2 6 3" xfId="2850" xr:uid="{59D221E9-FEB6-490B-9A50-35719249911C}"/>
    <cellStyle name="Normal 8 4 2 6 4" xfId="2851" xr:uid="{B9AB3F4A-3D30-46F9-847B-4410EEA5A0D6}"/>
    <cellStyle name="Normal 8 4 2 7" xfId="2852" xr:uid="{E3E178E8-C4B9-4815-81E8-5E22C7169235}"/>
    <cellStyle name="Normal 8 4 2 8" xfId="2853" xr:uid="{7C018696-F638-45E4-973A-45E17AF65A1C}"/>
    <cellStyle name="Normal 8 4 2 9" xfId="2854" xr:uid="{0F2B0564-63B3-4D02-B228-7D9B86ED6AA6}"/>
    <cellStyle name="Normal 8 4 3" xfId="2855" xr:uid="{7576F16A-FB62-4CB2-B2F7-16D766BE5A65}"/>
    <cellStyle name="Normal 8 4 3 2" xfId="2856" xr:uid="{AFE0BD8C-6177-44C1-A84A-536794DBED1F}"/>
    <cellStyle name="Normal 8 4 3 2 2" xfId="2857" xr:uid="{661E0191-40B5-48BA-9722-D51FBAB5FDF6}"/>
    <cellStyle name="Normal 8 4 3 2 2 2" xfId="2858" xr:uid="{834679A7-33D2-44AE-982D-8EB6CA228E52}"/>
    <cellStyle name="Normal 8 4 3 2 2 2 2" xfId="4188" xr:uid="{0C1F7F54-7F06-45B6-B8E2-2D87699CF3EB}"/>
    <cellStyle name="Normal 8 4 3 2 2 3" xfId="2859" xr:uid="{516C2EA0-44B5-4D3A-B84D-21C86F8D8D9D}"/>
    <cellStyle name="Normal 8 4 3 2 2 3 2" xfId="6879" xr:uid="{14BE5EA2-1245-417C-9EC1-1D92DCFE9643}"/>
    <cellStyle name="Normal 8 4 3 2 2 4" xfId="2860" xr:uid="{A6C653E7-99C1-4984-AF38-D0B65EEAAD61}"/>
    <cellStyle name="Normal 8 4 3 2 3" xfId="2861" xr:uid="{C7211DC3-6501-4D74-BB61-31419011A271}"/>
    <cellStyle name="Normal 8 4 3 2 3 2" xfId="2862" xr:uid="{83671A47-EC83-4097-BD62-9E6048FC3F8D}"/>
    <cellStyle name="Normal 8 4 3 2 3 3" xfId="2863" xr:uid="{3436737B-308D-456C-9E50-BB697E908635}"/>
    <cellStyle name="Normal 8 4 3 2 3 4" xfId="2864" xr:uid="{9A5B1202-4F35-4FA7-9CB3-7A40655C6B81}"/>
    <cellStyle name="Normal 8 4 3 2 4" xfId="2865" xr:uid="{15883DE8-5CD8-41CE-953D-6AB9026227D6}"/>
    <cellStyle name="Normal 8 4 3 2 4 2" xfId="6880" xr:uid="{82BD1FC4-B611-4DEF-BF41-999CFAD22494}"/>
    <cellStyle name="Normal 8 4 3 2 5" xfId="2866" xr:uid="{1E494661-1D43-42E6-9010-F86C7A802EE6}"/>
    <cellStyle name="Normal 8 4 3 2 6" xfId="2867" xr:uid="{BBBABFAC-AEAF-445A-A824-E93BFB5DE95C}"/>
    <cellStyle name="Normal 8 4 3 3" xfId="2868" xr:uid="{644F916C-2333-4B8C-8258-C17B8C5C3DE8}"/>
    <cellStyle name="Normal 8 4 3 3 2" xfId="2869" xr:uid="{074B7275-9624-4ECE-AFAB-7A97BFE72004}"/>
    <cellStyle name="Normal 8 4 3 3 2 2" xfId="2870" xr:uid="{DA263978-2427-4DCF-940C-380D587BE2A0}"/>
    <cellStyle name="Normal 8 4 3 3 2 3" xfId="2871" xr:uid="{9BE68F23-9555-4656-AA7C-0CB9242B2237}"/>
    <cellStyle name="Normal 8 4 3 3 2 4" xfId="2872" xr:uid="{049D2E01-3856-441F-AA2E-566820728CFA}"/>
    <cellStyle name="Normal 8 4 3 3 3" xfId="2873" xr:uid="{9F671A00-E48D-4052-941B-A7F53E8916C7}"/>
    <cellStyle name="Normal 8 4 3 3 3 2" xfId="6881" xr:uid="{1AABAB8E-B653-4377-9A16-7AEBBDD74E6D}"/>
    <cellStyle name="Normal 8 4 3 3 4" xfId="2874" xr:uid="{B98DBA11-6E5D-4323-8F36-2E700D49DE67}"/>
    <cellStyle name="Normal 8 4 3 3 5" xfId="2875" xr:uid="{BD3FA216-B4F4-4DC9-90C9-D72E0F328211}"/>
    <cellStyle name="Normal 8 4 3 4" xfId="2876" xr:uid="{2CFB51BF-E9B9-4D8D-B575-AB481367AEB4}"/>
    <cellStyle name="Normal 8 4 3 4 2" xfId="2877" xr:uid="{B678E9CC-FEEF-4817-A473-69C4DAADE32A}"/>
    <cellStyle name="Normal 8 4 3 4 3" xfId="2878" xr:uid="{7337DCDC-0FE7-4275-BA55-37E67EF75607}"/>
    <cellStyle name="Normal 8 4 3 4 4" xfId="2879" xr:uid="{E5713383-F1A8-4D8B-8383-8B9A9F8D9083}"/>
    <cellStyle name="Normal 8 4 3 5" xfId="2880" xr:uid="{D45FD5AC-F73E-485F-AE08-BEA945AA05A8}"/>
    <cellStyle name="Normal 8 4 3 5 2" xfId="2881" xr:uid="{57184A19-C386-406B-A432-CE910A040632}"/>
    <cellStyle name="Normal 8 4 3 5 3" xfId="2882" xr:uid="{2D6CC289-2AB2-4C9F-9E82-C2FF92DFE78E}"/>
    <cellStyle name="Normal 8 4 3 5 4" xfId="2883" xr:uid="{7E1BE591-1E4E-4984-9EB0-8BD344A06641}"/>
    <cellStyle name="Normal 8 4 3 6" xfId="2884" xr:uid="{24443060-B50C-4CDC-9138-9F8A9ECDE6DF}"/>
    <cellStyle name="Normal 8 4 3 7" xfId="2885" xr:uid="{43377398-54FD-4BCD-A071-DE656D7FC7B0}"/>
    <cellStyle name="Normal 8 4 3 8" xfId="2886" xr:uid="{70F5FB1C-F088-4FFD-B27E-843BCF16B786}"/>
    <cellStyle name="Normal 8 4 4" xfId="2887" xr:uid="{B9415E11-E898-496C-B3B0-305788A0687E}"/>
    <cellStyle name="Normal 8 4 4 2" xfId="2888" xr:uid="{26805945-92CB-47D4-B555-CD49DA74787A}"/>
    <cellStyle name="Normal 8 4 4 2 2" xfId="2889" xr:uid="{617C239E-A0A5-4862-A063-B390EECC4437}"/>
    <cellStyle name="Normal 8 4 4 2 2 2" xfId="2890" xr:uid="{C16AFB79-229A-419F-89F1-421656E71430}"/>
    <cellStyle name="Normal 8 4 4 2 2 3" xfId="2891" xr:uid="{7E215FC0-380A-4678-AD20-1545153AFE96}"/>
    <cellStyle name="Normal 8 4 4 2 2 4" xfId="2892" xr:uid="{C15EA0BB-A7DB-4ED0-B22C-2AFCF44E3D33}"/>
    <cellStyle name="Normal 8 4 4 2 3" xfId="2893" xr:uid="{DE5E9673-FC20-4277-8FFC-31567F1CFDE9}"/>
    <cellStyle name="Normal 8 4 4 2 3 2" xfId="6882" xr:uid="{AEE28924-AEF4-4418-9246-C43B7B5C1173}"/>
    <cellStyle name="Normal 8 4 4 2 4" xfId="2894" xr:uid="{D69EBDC6-6BD6-4F3B-BDA3-E34156E3641D}"/>
    <cellStyle name="Normal 8 4 4 2 5" xfId="2895" xr:uid="{08B1F1C7-77AB-4D9B-AB7B-DF2EBFEBA132}"/>
    <cellStyle name="Normal 8 4 4 3" xfId="2896" xr:uid="{D58EE6BE-AF3D-48B7-ACF3-DFEEC4FFA440}"/>
    <cellStyle name="Normal 8 4 4 3 2" xfId="2897" xr:uid="{304FD382-8E0C-4E9F-9C77-E60A020C09A7}"/>
    <cellStyle name="Normal 8 4 4 3 3" xfId="2898" xr:uid="{32B9FFE1-E403-4CBB-839B-024D28E87EE7}"/>
    <cellStyle name="Normal 8 4 4 3 4" xfId="2899" xr:uid="{2250D8B1-7067-4413-A9E4-F57963EF774A}"/>
    <cellStyle name="Normal 8 4 4 4" xfId="2900" xr:uid="{598753D4-49EA-498D-B282-1D67EB6A9488}"/>
    <cellStyle name="Normal 8 4 4 4 2" xfId="2901" xr:uid="{CB3146DF-DFF0-4650-8B78-E0A757A8C8DA}"/>
    <cellStyle name="Normal 8 4 4 4 3" xfId="2902" xr:uid="{C03D9697-1AD9-4DDE-81D8-8046DE827B51}"/>
    <cellStyle name="Normal 8 4 4 4 4" xfId="2903" xr:uid="{CB6FB6F0-CE64-4626-9DBB-1EA62A39FB8E}"/>
    <cellStyle name="Normal 8 4 4 5" xfId="2904" xr:uid="{9C998B2D-1B4F-4959-9658-63F21EA7A315}"/>
    <cellStyle name="Normal 8 4 4 6" xfId="2905" xr:uid="{4A60FBDF-3946-46A3-B754-93FED5B6D7F3}"/>
    <cellStyle name="Normal 8 4 4 7" xfId="2906" xr:uid="{B3395488-6692-4057-9109-C328FCADE5F5}"/>
    <cellStyle name="Normal 8 4 5" xfId="2907" xr:uid="{14257C5A-33EA-4BE7-A83F-F0D957FACF06}"/>
    <cellStyle name="Normal 8 4 5 2" xfId="2908" xr:uid="{D64A5A89-5101-4350-AB39-4CEEB1D63A60}"/>
    <cellStyle name="Normal 8 4 5 2 2" xfId="2909" xr:uid="{339C78C8-B14C-407A-A0E0-C52291185B9C}"/>
    <cellStyle name="Normal 8 4 5 2 3" xfId="2910" xr:uid="{88A1A1D7-7902-4450-BC48-DCF81B271DF6}"/>
    <cellStyle name="Normal 8 4 5 2 4" xfId="2911" xr:uid="{02F2BDCD-D959-4445-B8D0-20BB51299FEE}"/>
    <cellStyle name="Normal 8 4 5 3" xfId="2912" xr:uid="{74AC647F-FD5D-4660-B4BA-850516E4EADD}"/>
    <cellStyle name="Normal 8 4 5 3 2" xfId="2913" xr:uid="{18D54466-49E8-46FD-91CE-E4FBC4F11403}"/>
    <cellStyle name="Normal 8 4 5 3 3" xfId="2914" xr:uid="{BD727325-37A8-4E3E-A791-E1EA359C9F83}"/>
    <cellStyle name="Normal 8 4 5 3 4" xfId="2915" xr:uid="{CD2B1FD9-E2B0-42DC-AB9F-EDC36CFAA346}"/>
    <cellStyle name="Normal 8 4 5 4" xfId="2916" xr:uid="{2D825D50-C659-4A56-9DA8-971E07F7CC74}"/>
    <cellStyle name="Normal 8 4 5 5" xfId="2917" xr:uid="{2F4608D1-C9FD-4ADD-92F3-3C4F2CE0E942}"/>
    <cellStyle name="Normal 8 4 5 6" xfId="2918" xr:uid="{E0C693D8-6E1A-46E5-9A7B-BF1D70888633}"/>
    <cellStyle name="Normal 8 4 6" xfId="2919" xr:uid="{3DE1B543-CE6C-49E0-AF9A-39D0910CBB17}"/>
    <cellStyle name="Normal 8 4 6 2" xfId="2920" xr:uid="{F2480D24-0825-44B2-9655-0F6549715EDD}"/>
    <cellStyle name="Normal 8 4 6 2 2" xfId="2921" xr:uid="{1AE549EC-4A06-4E86-B02E-871A29F8D4B8}"/>
    <cellStyle name="Normal 8 4 6 2 3" xfId="2922" xr:uid="{93EE18C7-59CC-4D0F-A627-CEFD743F5896}"/>
    <cellStyle name="Normal 8 4 6 2 4" xfId="2923" xr:uid="{6E821AAA-08A3-4304-93BF-E0F48F549F81}"/>
    <cellStyle name="Normal 8 4 6 3" xfId="2924" xr:uid="{69E44CDD-69E8-4192-A71B-49DDF7E72BF5}"/>
    <cellStyle name="Normal 8 4 6 4" xfId="2925" xr:uid="{C30CA42B-22B3-4A79-A647-F4B6A70BF254}"/>
    <cellStyle name="Normal 8 4 6 5" xfId="2926" xr:uid="{4BE2590F-ACD6-4037-9E5F-4F82DBE82E01}"/>
    <cellStyle name="Normal 8 4 7" xfId="2927" xr:uid="{CB1E7A40-0E37-4D1E-B4F4-ECE3B6F133F1}"/>
    <cellStyle name="Normal 8 4 7 2" xfId="2928" xr:uid="{7D5EC1DD-434D-467A-AB4A-23344CD4C523}"/>
    <cellStyle name="Normal 8 4 7 3" xfId="2929" xr:uid="{7988CE13-8212-4DBA-BA23-5205B791A4C9}"/>
    <cellStyle name="Normal 8 4 7 4" xfId="2930" xr:uid="{709F0769-7B30-4344-8456-6B6B1D51F7EE}"/>
    <cellStyle name="Normal 8 4 8" xfId="2931" xr:uid="{9D96BCC5-B961-4B7B-942D-604B7584AB56}"/>
    <cellStyle name="Normal 8 4 8 2" xfId="2932" xr:uid="{E82FD108-D0D3-4067-A030-FBF33CD9B586}"/>
    <cellStyle name="Normal 8 4 8 3" xfId="2933" xr:uid="{4F865982-DE91-42F1-80B6-D5055E848CA8}"/>
    <cellStyle name="Normal 8 4 8 4" xfId="2934" xr:uid="{CCCDCC92-DA27-4BF0-BB6A-1D766F4C8A2B}"/>
    <cellStyle name="Normal 8 4 9" xfId="2935" xr:uid="{7101EDB1-6387-488A-858C-5AE0BD88FA69}"/>
    <cellStyle name="Normal 8 5" xfId="2936" xr:uid="{000A25E8-66AB-41F7-84B3-34B68337C40B}"/>
    <cellStyle name="Normal 8 5 2" xfId="2937" xr:uid="{5F1CE2CE-85A7-46B8-92C6-4553334833D3}"/>
    <cellStyle name="Normal 8 5 2 2" xfId="2938" xr:uid="{C480EE5D-1F72-4E14-B62F-BF7AECD4F992}"/>
    <cellStyle name="Normal 8 5 2 2 2" xfId="2939" xr:uid="{74E7E220-2DA2-463A-BA39-8D870E07C478}"/>
    <cellStyle name="Normal 8 5 2 2 2 2" xfId="2940" xr:uid="{6FD1D285-88C0-45BD-BA2D-E3F7CF33252D}"/>
    <cellStyle name="Normal 8 5 2 2 2 3" xfId="2941" xr:uid="{1E27C379-C77E-456B-BCF4-6BBC8C620CE0}"/>
    <cellStyle name="Normal 8 5 2 2 2 4" xfId="2942" xr:uid="{94598A76-F1D7-40AD-B896-A321742A3342}"/>
    <cellStyle name="Normal 8 5 2 2 3" xfId="2943" xr:uid="{769F010F-CBFD-4A42-969B-27C09B770E7F}"/>
    <cellStyle name="Normal 8 5 2 2 3 2" xfId="2944" xr:uid="{69750335-E0D7-4B64-9E99-524F5F78EF0D}"/>
    <cellStyle name="Normal 8 5 2 2 3 3" xfId="2945" xr:uid="{6561DDB9-3E9C-4959-8822-36D70F0A3EDD}"/>
    <cellStyle name="Normal 8 5 2 2 3 4" xfId="2946" xr:uid="{F9D04D5E-603F-483F-B325-41F05C2BD535}"/>
    <cellStyle name="Normal 8 5 2 2 4" xfId="2947" xr:uid="{D233E150-C513-4179-A2A8-F0A7F9DAD715}"/>
    <cellStyle name="Normal 8 5 2 2 5" xfId="2948" xr:uid="{09E49D24-3C6B-44E8-A314-D709772E1519}"/>
    <cellStyle name="Normal 8 5 2 2 6" xfId="2949" xr:uid="{738D0A4E-73AE-4DD0-B404-E7C92B254E7E}"/>
    <cellStyle name="Normal 8 5 2 3" xfId="2950" xr:uid="{135E1B45-E1C8-4B43-85D7-86E017E85563}"/>
    <cellStyle name="Normal 8 5 2 3 2" xfId="2951" xr:uid="{BD188495-256C-4263-A3CF-B9010B06034A}"/>
    <cellStyle name="Normal 8 5 2 3 2 2" xfId="2952" xr:uid="{D03A7805-CF94-4CE0-9D59-E910A447C4B9}"/>
    <cellStyle name="Normal 8 5 2 3 2 3" xfId="2953" xr:uid="{D599A8D0-C1DC-4F80-8F10-C2AACEB847B2}"/>
    <cellStyle name="Normal 8 5 2 3 2 4" xfId="2954" xr:uid="{38FAEC46-4D26-4F8D-AA8F-2691F899B151}"/>
    <cellStyle name="Normal 8 5 2 3 3" xfId="2955" xr:uid="{BFD1BC0A-F463-4DE4-8589-11B912A1C1B4}"/>
    <cellStyle name="Normal 8 5 2 3 4" xfId="2956" xr:uid="{6DA733A0-AFB5-485B-8937-3A26ADF0D630}"/>
    <cellStyle name="Normal 8 5 2 3 5" xfId="2957" xr:uid="{FA876B63-22E7-46EB-B723-C61B5761AB33}"/>
    <cellStyle name="Normal 8 5 2 4" xfId="2958" xr:uid="{F803A910-3604-4DCE-95F6-7040AF3DD136}"/>
    <cellStyle name="Normal 8 5 2 4 2" xfId="2959" xr:uid="{BCC324E1-255B-441D-961C-99ACC9E9367A}"/>
    <cellStyle name="Normal 8 5 2 4 3" xfId="2960" xr:uid="{FED1209B-1338-4765-B482-7ED333AE38AF}"/>
    <cellStyle name="Normal 8 5 2 4 4" xfId="2961" xr:uid="{726C3DDE-0B52-4FD9-A334-073AB5488EDE}"/>
    <cellStyle name="Normal 8 5 2 5" xfId="2962" xr:uid="{98C7217D-6F31-4E16-8096-748EBD9DF02E}"/>
    <cellStyle name="Normal 8 5 2 5 2" xfId="2963" xr:uid="{93FFF3F3-A797-4660-BDBA-BA08C2F6E6F3}"/>
    <cellStyle name="Normal 8 5 2 5 3" xfId="2964" xr:uid="{936812A6-A7BD-46E7-8B52-A44452C01011}"/>
    <cellStyle name="Normal 8 5 2 5 4" xfId="2965" xr:uid="{3D23E578-496B-45A6-B2DE-55192C091443}"/>
    <cellStyle name="Normal 8 5 2 6" xfId="2966" xr:uid="{ADF4218D-14DC-41C1-A5FC-F092E5F00C15}"/>
    <cellStyle name="Normal 8 5 2 7" xfId="2967" xr:uid="{DD66ABD8-E35E-40C4-9BCA-172B73612F49}"/>
    <cellStyle name="Normal 8 5 2 8" xfId="2968" xr:uid="{C09A88E2-BE8A-4051-9BBD-736534E85740}"/>
    <cellStyle name="Normal 8 5 3" xfId="2969" xr:uid="{8CB4242B-137D-4FC3-AF87-F1D18B306733}"/>
    <cellStyle name="Normal 8 5 3 2" xfId="2970" xr:uid="{25283112-F0BC-4E30-A7E7-3C09D139CA77}"/>
    <cellStyle name="Normal 8 5 3 2 2" xfId="2971" xr:uid="{F6291EE8-4373-429B-A2A2-73C00A07FA5C}"/>
    <cellStyle name="Normal 8 5 3 2 3" xfId="2972" xr:uid="{7D5D11F9-1871-493E-B945-AE0C82678EE9}"/>
    <cellStyle name="Normal 8 5 3 2 4" xfId="2973" xr:uid="{C35F2BA5-B559-4638-971B-61320D7D1774}"/>
    <cellStyle name="Normal 8 5 3 3" xfId="2974" xr:uid="{EBB98EED-D236-4F46-AC2D-864B06266D53}"/>
    <cellStyle name="Normal 8 5 3 3 2" xfId="2975" xr:uid="{099CB0D2-D406-4C8E-BA7F-2B4A06E66935}"/>
    <cellStyle name="Normal 8 5 3 3 3" xfId="2976" xr:uid="{1F570C05-F055-4D4B-A1C3-6029DFB481D1}"/>
    <cellStyle name="Normal 8 5 3 3 4" xfId="2977" xr:uid="{BDD81231-BC44-48B4-B082-6B8FC463822C}"/>
    <cellStyle name="Normal 8 5 3 4" xfId="2978" xr:uid="{60624562-67C9-459F-B726-DB0ACEE1CE0E}"/>
    <cellStyle name="Normal 8 5 3 5" xfId="2979" xr:uid="{E6502951-ACEF-40AC-82DD-2C5461B7ADB9}"/>
    <cellStyle name="Normal 8 5 3 6" xfId="2980" xr:uid="{17C9D853-88BD-4B76-915A-9F582DA21E9F}"/>
    <cellStyle name="Normal 8 5 4" xfId="2981" xr:uid="{E4847FD8-02E9-4FE7-A6A5-C92ED6228C63}"/>
    <cellStyle name="Normal 8 5 4 2" xfId="2982" xr:uid="{664AB050-77E8-447E-812E-790935758F89}"/>
    <cellStyle name="Normal 8 5 4 2 2" xfId="2983" xr:uid="{5E70CF83-FBBF-4E3E-B6DA-81E9ACB1F682}"/>
    <cellStyle name="Normal 8 5 4 2 3" xfId="2984" xr:uid="{2AEAA9C1-12D0-4F07-A454-1CE6E7635883}"/>
    <cellStyle name="Normal 8 5 4 2 4" xfId="2985" xr:uid="{C7CBBC20-F573-4494-9D22-50E1A75774F8}"/>
    <cellStyle name="Normal 8 5 4 3" xfId="2986" xr:uid="{3CEFE8C9-1B22-47E5-9B02-CA348C235A97}"/>
    <cellStyle name="Normal 8 5 4 4" xfId="2987" xr:uid="{EB5C1904-84D3-47A2-9B7C-4B0E36BAAC9D}"/>
    <cellStyle name="Normal 8 5 4 5" xfId="2988" xr:uid="{771B6327-011A-426F-947F-B5A4B2199AF4}"/>
    <cellStyle name="Normal 8 5 5" xfId="2989" xr:uid="{C15206FB-70A7-4227-8CB0-00182B9D99B7}"/>
    <cellStyle name="Normal 8 5 5 2" xfId="2990" xr:uid="{E3D2B65A-06AA-450A-8611-F6770F4105A5}"/>
    <cellStyle name="Normal 8 5 5 3" xfId="2991" xr:uid="{66045515-6DB3-43C9-B95F-61B0D334E831}"/>
    <cellStyle name="Normal 8 5 5 4" xfId="2992" xr:uid="{E01C2A48-FEDE-4143-B5E4-C2EAEAB41D70}"/>
    <cellStyle name="Normal 8 5 6" xfId="2993" xr:uid="{6C3C15F6-0D1E-4732-A24D-7A8B2D6BCC0F}"/>
    <cellStyle name="Normal 8 5 6 2" xfId="2994" xr:uid="{54D88DD4-AE82-4E51-8469-6EAA3565DBD8}"/>
    <cellStyle name="Normal 8 5 6 3" xfId="2995" xr:uid="{7B65F2AC-80E0-4801-B76F-A241A336C89C}"/>
    <cellStyle name="Normal 8 5 6 4" xfId="2996" xr:uid="{82FB3F72-EE0B-45A4-BB8E-CFB03A09F181}"/>
    <cellStyle name="Normal 8 5 7" xfId="2997" xr:uid="{2668ED78-201A-420E-BB0E-C1B541A70F28}"/>
    <cellStyle name="Normal 8 5 8" xfId="2998" xr:uid="{07946187-A8AF-49F4-AD8C-9329803E7E0B}"/>
    <cellStyle name="Normal 8 5 9" xfId="2999" xr:uid="{FFBD5F22-325D-4034-8017-17851094579B}"/>
    <cellStyle name="Normal 8 6" xfId="3000" xr:uid="{FFD2A012-0F04-4CA8-A884-7303512E1573}"/>
    <cellStyle name="Normal 8 6 2" xfId="3001" xr:uid="{5D3E9B7A-DAF2-45F9-85BB-4ADCB9720B95}"/>
    <cellStyle name="Normal 8 6 2 2" xfId="3002" xr:uid="{D2B858C8-7EED-4AB6-BF31-1EE545E6C009}"/>
    <cellStyle name="Normal 8 6 2 2 2" xfId="3003" xr:uid="{A8848DF9-54E8-4AE0-AE50-C34C52858CF3}"/>
    <cellStyle name="Normal 8 6 2 2 2 2" xfId="4189" xr:uid="{253973E5-6BEF-4B5A-995F-C6D05ABA9B13}"/>
    <cellStyle name="Normal 8 6 2 2 3" xfId="3004" xr:uid="{2885C73A-256B-44C8-8A25-CD9698C5E9E8}"/>
    <cellStyle name="Normal 8 6 2 2 3 2" xfId="6883" xr:uid="{604F4856-0786-452A-8D0C-19DBE6FDA4DD}"/>
    <cellStyle name="Normal 8 6 2 2 4" xfId="3005" xr:uid="{C59E4E28-2B17-4B68-97A8-DF6C6A96C230}"/>
    <cellStyle name="Normal 8 6 2 3" xfId="3006" xr:uid="{0B04E17C-CD42-4CAE-8228-B3C7F21CA7CC}"/>
    <cellStyle name="Normal 8 6 2 3 2" xfId="3007" xr:uid="{D0F51433-915B-40FC-9711-A199E8AF11DF}"/>
    <cellStyle name="Normal 8 6 2 3 3" xfId="3008" xr:uid="{DB93A89F-50C3-45A7-9F02-253F731B4609}"/>
    <cellStyle name="Normal 8 6 2 3 4" xfId="3009" xr:uid="{E2216B12-B190-4A22-A448-D7797113269F}"/>
    <cellStyle name="Normal 8 6 2 4" xfId="3010" xr:uid="{9BF8172E-B03C-4B84-B3DB-712C081E10CA}"/>
    <cellStyle name="Normal 8 6 2 4 2" xfId="6884" xr:uid="{F0FA9E55-2AED-4145-8CAA-F8747557209A}"/>
    <cellStyle name="Normal 8 6 2 5" xfId="3011" xr:uid="{24BB5A71-78B7-4474-91B7-B8E692EA95F2}"/>
    <cellStyle name="Normal 8 6 2 6" xfId="3012" xr:uid="{713FC719-EC52-46EE-9A1C-1EE20B554C1F}"/>
    <cellStyle name="Normal 8 6 3" xfId="3013" xr:uid="{3E84CC66-D85A-40A6-87DB-365044674E6B}"/>
    <cellStyle name="Normal 8 6 3 2" xfId="3014" xr:uid="{001F739D-C378-4498-AB3D-C318A30B0263}"/>
    <cellStyle name="Normal 8 6 3 2 2" xfId="3015" xr:uid="{B392A5E4-08A6-4FC6-A93E-D96DA3F4DFE3}"/>
    <cellStyle name="Normal 8 6 3 2 3" xfId="3016" xr:uid="{60BC11E8-7FDA-466A-B206-026FB81FEC2C}"/>
    <cellStyle name="Normal 8 6 3 2 4" xfId="3017" xr:uid="{7C6868D4-A309-4D14-9F56-EC19905B2016}"/>
    <cellStyle name="Normal 8 6 3 3" xfId="3018" xr:uid="{7CE63B6F-65EE-41C4-8F3A-D13A95F72B07}"/>
    <cellStyle name="Normal 8 6 3 3 2" xfId="6885" xr:uid="{206868AA-BD8F-4FE6-9E7D-9FD1B7FA4D56}"/>
    <cellStyle name="Normal 8 6 3 4" xfId="3019" xr:uid="{4766B43A-E21E-4803-AFBD-66A9FF42530F}"/>
    <cellStyle name="Normal 8 6 3 5" xfId="3020" xr:uid="{8BF41A68-FE96-4C96-8A04-27885E57EBD5}"/>
    <cellStyle name="Normal 8 6 4" xfId="3021" xr:uid="{6412186B-04FE-4B5D-A21B-69DC0D72F37E}"/>
    <cellStyle name="Normal 8 6 4 2" xfId="3022" xr:uid="{4F58DD2F-7FB0-4A03-8FB7-B52082DB44C7}"/>
    <cellStyle name="Normal 8 6 4 3" xfId="3023" xr:uid="{102C1EA8-E19D-473E-A333-93656229C6B7}"/>
    <cellStyle name="Normal 8 6 4 4" xfId="3024" xr:uid="{DE2D87C5-9DAD-4227-A9E5-9CD5975E6295}"/>
    <cellStyle name="Normal 8 6 5" xfId="3025" xr:uid="{7D03EEAF-C4B2-4948-9C53-463EA08C9749}"/>
    <cellStyle name="Normal 8 6 5 2" xfId="3026" xr:uid="{911CA804-8E5E-4218-88C8-592E2DE28446}"/>
    <cellStyle name="Normal 8 6 5 3" xfId="3027" xr:uid="{634FFE36-6D08-42A9-A3DB-C6DE160439BA}"/>
    <cellStyle name="Normal 8 6 5 4" xfId="3028" xr:uid="{4F7D47AF-88DD-45FE-B54F-C0E12C127591}"/>
    <cellStyle name="Normal 8 6 6" xfId="3029" xr:uid="{2277F9CF-E93B-486B-B4AD-57EA80D0B4A7}"/>
    <cellStyle name="Normal 8 6 7" xfId="3030" xr:uid="{DE7DBED4-A94D-4D17-954D-1565D6A8AEC8}"/>
    <cellStyle name="Normal 8 6 8" xfId="3031" xr:uid="{24E183EF-2436-4B6B-AD9B-34F67FBBB845}"/>
    <cellStyle name="Normal 8 7" xfId="3032" xr:uid="{51E68382-3649-4D68-B4E3-5E4A4B31A310}"/>
    <cellStyle name="Normal 8 7 2" xfId="3033" xr:uid="{6D871575-832A-494C-89C9-2332A2F0927F}"/>
    <cellStyle name="Normal 8 7 2 2" xfId="3034" xr:uid="{C6326EEA-CAC0-439A-B38E-80B92296AB82}"/>
    <cellStyle name="Normal 8 7 2 2 2" xfId="3035" xr:uid="{167DEDA3-9197-4837-A474-2B48578D6C89}"/>
    <cellStyle name="Normal 8 7 2 2 3" xfId="3036" xr:uid="{C3A22EAB-A283-41F9-AF80-58EBED380F46}"/>
    <cellStyle name="Normal 8 7 2 2 4" xfId="3037" xr:uid="{AABB2250-19AD-4103-956B-37CE8916B63F}"/>
    <cellStyle name="Normal 8 7 2 3" xfId="3038" xr:uid="{3F154232-1C89-4887-82D0-0C0C4EB82EE2}"/>
    <cellStyle name="Normal 8 7 2 3 2" xfId="6886" xr:uid="{EBBBB5A3-4586-4B2B-AFBA-4315BA437548}"/>
    <cellStyle name="Normal 8 7 2 4" xfId="3039" xr:uid="{203E07FA-8ECF-4481-955B-96D61E25BFC9}"/>
    <cellStyle name="Normal 8 7 2 5" xfId="3040" xr:uid="{6B1CA65F-984A-49E6-BBEB-891842788F7F}"/>
    <cellStyle name="Normal 8 7 3" xfId="3041" xr:uid="{C08FBBF1-4E89-49EA-B316-FB0298EF1A31}"/>
    <cellStyle name="Normal 8 7 3 2" xfId="3042" xr:uid="{141FB7AF-9EE0-4DDC-A399-D82C1BF0133F}"/>
    <cellStyle name="Normal 8 7 3 3" xfId="3043" xr:uid="{22258139-4D1E-4E53-976C-56E63DB84644}"/>
    <cellStyle name="Normal 8 7 3 4" xfId="3044" xr:uid="{05529271-6936-4B4D-8394-07F8355851AE}"/>
    <cellStyle name="Normal 8 7 4" xfId="3045" xr:uid="{17AD8CF7-D002-47F2-877E-751281F21D59}"/>
    <cellStyle name="Normal 8 7 4 2" xfId="3046" xr:uid="{094AB112-FAC4-489E-AAE1-F72B6CC4ADC0}"/>
    <cellStyle name="Normal 8 7 4 3" xfId="3047" xr:uid="{29990833-8297-4721-B0D5-1E2633620AF2}"/>
    <cellStyle name="Normal 8 7 4 4" xfId="3048" xr:uid="{268253E7-58B0-4305-85C2-B337662D62D4}"/>
    <cellStyle name="Normal 8 7 5" xfId="3049" xr:uid="{0131E7D4-1150-4081-A810-E42DAEA9D2C1}"/>
    <cellStyle name="Normal 8 7 6" xfId="3050" xr:uid="{D4CD305E-16C1-40F8-B319-97BE21593CE8}"/>
    <cellStyle name="Normal 8 7 7" xfId="3051" xr:uid="{5CFC715A-537E-47F8-A98B-4B2078A343B2}"/>
    <cellStyle name="Normal 8 8" xfId="3052" xr:uid="{7E05BCA0-D35B-4694-810F-9EC10C1E9E20}"/>
    <cellStyle name="Normal 8 8 2" xfId="3053" xr:uid="{7653D4F8-ADC1-4694-BBF9-C16917D76679}"/>
    <cellStyle name="Normal 8 8 2 2" xfId="3054" xr:uid="{1925FA49-AE89-44E4-9520-BB06F587251D}"/>
    <cellStyle name="Normal 8 8 2 3" xfId="3055" xr:uid="{ECA33E47-814D-4FB5-88F1-D0100A407375}"/>
    <cellStyle name="Normal 8 8 2 4" xfId="3056" xr:uid="{676D9C1F-47A2-4E14-819A-DC6DEE3D3872}"/>
    <cellStyle name="Normal 8 8 3" xfId="3057" xr:uid="{47BAC4BA-19FE-4C54-BA68-250A5CCF3743}"/>
    <cellStyle name="Normal 8 8 3 2" xfId="3058" xr:uid="{70F699C5-0E0B-41B9-8E6D-C2A78268A2C8}"/>
    <cellStyle name="Normal 8 8 3 3" xfId="3059" xr:uid="{5D52AA7D-2D0D-42A6-90FA-56B168AE2EE1}"/>
    <cellStyle name="Normal 8 8 3 4" xfId="3060" xr:uid="{92C38909-0498-4F12-B521-C5CF96A39C8F}"/>
    <cellStyle name="Normal 8 8 4" xfId="3061" xr:uid="{AAC49AB5-F3BF-49C7-B3A4-95D3BFA65131}"/>
    <cellStyle name="Normal 8 8 5" xfId="3062" xr:uid="{BEF04026-D916-4B14-A08B-ED5BC609CAF9}"/>
    <cellStyle name="Normal 8 8 6" xfId="3063" xr:uid="{7F7EA42B-C0AD-479C-992B-58B71404ECA6}"/>
    <cellStyle name="Normal 8 9" xfId="3064" xr:uid="{22E022D6-6AC3-4461-94BC-CD453FF275A8}"/>
    <cellStyle name="Normal 8 9 2" xfId="3065" xr:uid="{C212AF95-99F8-4C74-8D8D-ADBA06A2B605}"/>
    <cellStyle name="Normal 8 9 2 2" xfId="3066" xr:uid="{05CA7CC2-D809-4032-B4C1-C6F583D8CB05}"/>
    <cellStyle name="Normal 8 9 2 2 2" xfId="4385" xr:uid="{7E1F5A88-5619-4AC4-BF97-E9BC0AE5BCFB}"/>
    <cellStyle name="Normal 8 9 2 2 3" xfId="4857" xr:uid="{A9297464-1321-4F79-9F6C-6D2FC0BB6B51}"/>
    <cellStyle name="Normal 8 9 2 3" xfId="3067" xr:uid="{C2ADC5BE-F1BA-4B1A-864B-7C42B84C31BC}"/>
    <cellStyle name="Normal 8 9 2 4" xfId="3068" xr:uid="{02932CF0-5147-4108-82D4-50A493AD4847}"/>
    <cellStyle name="Normal 8 9 3" xfId="3069" xr:uid="{711EDF25-600A-4D3C-9648-149C24E6F0AA}"/>
    <cellStyle name="Normal 8 9 3 2" xfId="5509" xr:uid="{C3944B08-38C9-410D-8B5F-B0AAB0F39F83}"/>
    <cellStyle name="Normal 8 9 4" xfId="3070" xr:uid="{9278400B-60D1-40A4-99C4-839475FFC021}"/>
    <cellStyle name="Normal 8 9 4 2" xfId="4794" xr:uid="{FDD1DFAE-954D-4A77-AF9A-85A32CE20D22}"/>
    <cellStyle name="Normal 8 9 4 3" xfId="4858" xr:uid="{2D89E939-49E0-4FD7-B6F3-2E80C8AB450F}"/>
    <cellStyle name="Normal 8 9 4 4" xfId="4823" xr:uid="{D8DD5F15-1A1C-403E-A4C6-860B67F965E7}"/>
    <cellStyle name="Normal 8 9 5" xfId="3071" xr:uid="{7002EDAA-BC16-49DC-8446-06C82FCAB030}"/>
    <cellStyle name="Normal 9" xfId="77" xr:uid="{1D154900-A736-4596-84F1-C9B1257D4BC4}"/>
    <cellStyle name="Normal 9 10" xfId="3072" xr:uid="{990AD749-67AA-45B6-95BB-DF224250AE95}"/>
    <cellStyle name="Normal 9 10 2" xfId="3073" xr:uid="{DA16F4DD-2C17-4FEC-A3EC-D5B74B4CB83F}"/>
    <cellStyle name="Normal 9 10 2 2" xfId="3074" xr:uid="{F7EAD17B-8819-4BA7-B6BA-5464E61C3192}"/>
    <cellStyle name="Normal 9 10 2 3" xfId="3075" xr:uid="{3E691962-2704-4020-BB3B-79051A2E9D28}"/>
    <cellStyle name="Normal 9 10 2 4" xfId="3076" xr:uid="{51BC7400-9F2C-4246-AFE1-7CEF71A8E902}"/>
    <cellStyle name="Normal 9 10 3" xfId="3077" xr:uid="{4D4E2804-06FF-4A27-A23F-1672EBE7E216}"/>
    <cellStyle name="Normal 9 10 4" xfId="3078" xr:uid="{FB27AE53-866B-4129-91B6-44ACF4C449D5}"/>
    <cellStyle name="Normal 9 10 5" xfId="3079" xr:uid="{B9F19AE8-CE83-4F23-8288-A127A451770E}"/>
    <cellStyle name="Normal 9 11" xfId="3080" xr:uid="{096B259F-193C-4F29-B241-5C8CC1FCA417}"/>
    <cellStyle name="Normal 9 11 2" xfId="3081" xr:uid="{6D2A70AE-AE51-475A-B824-FF30B72FF832}"/>
    <cellStyle name="Normal 9 11 3" xfId="3082" xr:uid="{AB7F7240-67B2-46FC-B9F8-3D3A03777E23}"/>
    <cellStyle name="Normal 9 11 4" xfId="3083" xr:uid="{78C54F3F-291C-45DC-A352-CBAFBBA0A132}"/>
    <cellStyle name="Normal 9 12" xfId="3084" xr:uid="{A94A3EE7-9D14-4F9E-A60E-7863E90F9D7D}"/>
    <cellStyle name="Normal 9 12 2" xfId="3085" xr:uid="{6A04505E-C2E6-43A0-B9B0-4FC9078F41F4}"/>
    <cellStyle name="Normal 9 12 3" xfId="3086" xr:uid="{D04B5428-B3B3-4A46-AE7E-DAB64BA019C1}"/>
    <cellStyle name="Normal 9 12 4" xfId="3087" xr:uid="{72847337-A5F2-4761-88B1-4DD3D4B02AA5}"/>
    <cellStyle name="Normal 9 13" xfId="3088" xr:uid="{5A7CAA43-DD99-4AE1-8FF0-F787AE833D09}"/>
    <cellStyle name="Normal 9 13 2" xfId="3089" xr:uid="{EA8FFA39-A51B-455D-BA4F-735B11E27C1D}"/>
    <cellStyle name="Normal 9 14" xfId="3090" xr:uid="{43AB4789-9EC9-4B68-BFA2-AF74C723A8C0}"/>
    <cellStyle name="Normal 9 15" xfId="3091" xr:uid="{DF262233-1E19-4E6F-B6EF-B3F02F963A20}"/>
    <cellStyle name="Normal 9 16" xfId="3092" xr:uid="{608CD91F-33C1-45F3-A801-A45132FF09B7}"/>
    <cellStyle name="Normal 9 17" xfId="7273" xr:uid="{36D6A71C-00DD-4315-AC66-23595D49B08F}"/>
    <cellStyle name="Normal 9 2" xfId="78" xr:uid="{2F48FA17-31F1-4CBF-A956-71DED5A97826}"/>
    <cellStyle name="Normal 9 2 2" xfId="3733" xr:uid="{20B2E4B8-090A-47FC-8F69-53D5BB468DC6}"/>
    <cellStyle name="Normal 9 2 2 2" xfId="4556" xr:uid="{3264DB3E-D740-47D9-BFBE-09030CB0EE63}"/>
    <cellStyle name="Normal 9 2 2 2 2" xfId="5901" xr:uid="{46226160-523D-4327-A0C7-D7682E682E55}"/>
    <cellStyle name="Normal 9 2 2 3" xfId="5735" xr:uid="{58B2A9EA-9A0E-4B29-A208-38BFFAD4DC6D}"/>
    <cellStyle name="Normal 9 2 3" xfId="4465" xr:uid="{02F693C5-A80C-4F5C-8C03-80D961DAF866}"/>
    <cellStyle name="Normal 9 2 3 2" xfId="5624" xr:uid="{2B94E464-36C5-4A52-A063-584C5EF5E28A}"/>
    <cellStyle name="Normal 9 2 3 2 2" xfId="5960" xr:uid="{03A643A8-9ABB-4589-9902-8ABE56F12549}"/>
    <cellStyle name="Normal 9 2 3 3" xfId="5793" xr:uid="{5249AA79-8805-496B-AD80-0A7364DA9197}"/>
    <cellStyle name="Normal 9 2 4" xfId="5582" xr:uid="{95A47ED9-FC7A-43AC-9B07-A5A7ACA2EE70}"/>
    <cellStyle name="Normal 9 2 4 2" xfId="5848" xr:uid="{2A2274FB-2081-46B2-BBB7-4324DFC7D5E1}"/>
    <cellStyle name="Normal 9 2 5" xfId="5677" xr:uid="{EC67639D-35DD-4F91-AAAE-41C3A4A80E91}"/>
    <cellStyle name="Normal 9 3" xfId="96" xr:uid="{A5E95067-071B-46D0-A1A6-93214E9F1C59}"/>
    <cellStyle name="Normal 9 3 10" xfId="3093" xr:uid="{FA710E58-11B9-4586-8002-5C6313C8B8FE}"/>
    <cellStyle name="Normal 9 3 11" xfId="3094" xr:uid="{F9C3F3C4-29A3-4CA4-838D-EA7DA8CD9977}"/>
    <cellStyle name="Normal 9 3 2" xfId="3095" xr:uid="{C2A05B17-6F59-442C-8CCC-6515A2640927}"/>
    <cellStyle name="Normal 9 3 2 2" xfId="3096" xr:uid="{4A386818-B62C-4B35-B705-95EE3C87CE88}"/>
    <cellStyle name="Normal 9 3 2 2 2" xfId="3097" xr:uid="{9D10C4C6-1C56-41D3-93BF-F233195A3E58}"/>
    <cellStyle name="Normal 9 3 2 2 2 2" xfId="3098" xr:uid="{D57063E2-4168-4B4D-B0FD-A4096373A38A}"/>
    <cellStyle name="Normal 9 3 2 2 2 2 2" xfId="3099" xr:uid="{D3601DEB-0DEA-41DF-9FB3-449C4E15B8B8}"/>
    <cellStyle name="Normal 9 3 2 2 2 2 2 2" xfId="4190" xr:uid="{778E90CB-57C8-4D6D-87D3-02ABF1E49C6F}"/>
    <cellStyle name="Normal 9 3 2 2 2 2 2 2 2" xfId="4191" xr:uid="{72C6BE59-1C7B-4158-B257-24A9DE254216}"/>
    <cellStyle name="Normal 9 3 2 2 2 2 2 3" xfId="4192" xr:uid="{05007EE5-FC30-488B-969C-158DED843C59}"/>
    <cellStyle name="Normal 9 3 2 2 2 2 2 3 2" xfId="6887" xr:uid="{6299CDE1-B993-4F63-8E8F-08831588B3EB}"/>
    <cellStyle name="Normal 9 3 2 2 2 2 2 4" xfId="6888" xr:uid="{6EA2D93E-8CC6-45AB-9A51-B7BB9533EA41}"/>
    <cellStyle name="Normal 9 3 2 2 2 2 3" xfId="3100" xr:uid="{8AB9573A-0677-453F-91FD-BC54E14190D6}"/>
    <cellStyle name="Normal 9 3 2 2 2 2 3 2" xfId="4193" xr:uid="{46C9C4D9-2D23-4FDA-90FF-7232E985E653}"/>
    <cellStyle name="Normal 9 3 2 2 2 2 4" xfId="3101" xr:uid="{951CD412-1E7B-4FCE-ADBA-F5FCF76C3977}"/>
    <cellStyle name="Normal 9 3 2 2 2 2 4 2" xfId="6889" xr:uid="{0C649407-C961-4EA1-B2CA-0E3F85CBD849}"/>
    <cellStyle name="Normal 9 3 2 2 2 2 5" xfId="6890" xr:uid="{48954866-EA26-497B-BC63-B5C102685B7A}"/>
    <cellStyle name="Normal 9 3 2 2 2 3" xfId="3102" xr:uid="{45F0AF2F-9FA0-4B01-9593-AE915CF628AA}"/>
    <cellStyle name="Normal 9 3 2 2 2 3 2" xfId="3103" xr:uid="{3AA21607-0172-4427-B4C2-81D74544B372}"/>
    <cellStyle name="Normal 9 3 2 2 2 3 2 2" xfId="4194" xr:uid="{FF01E923-A99E-424B-AE27-83495E1EC80E}"/>
    <cellStyle name="Normal 9 3 2 2 2 3 3" xfId="3104" xr:uid="{5FE3C4BA-C2D8-453A-BE21-7B3F74E03CB1}"/>
    <cellStyle name="Normal 9 3 2 2 2 3 3 2" xfId="6891" xr:uid="{F323476F-80C3-4017-97FE-DFB9E06CD832}"/>
    <cellStyle name="Normal 9 3 2 2 2 3 4" xfId="3105" xr:uid="{DCB2C5BE-D5FD-480D-899A-42CF8D685C80}"/>
    <cellStyle name="Normal 9 3 2 2 2 4" xfId="3106" xr:uid="{9973369A-5223-4831-B558-5802EF2BDC5F}"/>
    <cellStyle name="Normal 9 3 2 2 2 4 2" xfId="4195" xr:uid="{16D2F93B-3D61-4E7D-A925-B78C0B570D8E}"/>
    <cellStyle name="Normal 9 3 2 2 2 5" xfId="3107" xr:uid="{469EC7E0-E8FB-41C5-B7DB-A54D6AE82CAF}"/>
    <cellStyle name="Normal 9 3 2 2 2 5 2" xfId="6892" xr:uid="{A544443E-5C60-438C-B31A-BFEA9E9F67AB}"/>
    <cellStyle name="Normal 9 3 2 2 2 6" xfId="3108" xr:uid="{5F991933-481A-43E4-B531-2888345355C0}"/>
    <cellStyle name="Normal 9 3 2 2 3" xfId="3109" xr:uid="{7750DE7F-3BC3-4A3F-95B2-EB3F0FD01537}"/>
    <cellStyle name="Normal 9 3 2 2 3 2" xfId="3110" xr:uid="{EC563082-E945-48EB-9736-139AA747C1C4}"/>
    <cellStyle name="Normal 9 3 2 2 3 2 2" xfId="3111" xr:uid="{C5E6AE3C-705E-47F8-AD6F-4F847253DF55}"/>
    <cellStyle name="Normal 9 3 2 2 3 2 2 2" xfId="4196" xr:uid="{ECF684AD-5B30-4751-9DA6-464FEFE733FD}"/>
    <cellStyle name="Normal 9 3 2 2 3 2 2 2 2" xfId="4197" xr:uid="{7EEF5EF1-5C29-4900-AD1F-432F76C66B37}"/>
    <cellStyle name="Normal 9 3 2 2 3 2 2 3" xfId="4198" xr:uid="{7908BD30-D55F-4471-A94F-976172B198C6}"/>
    <cellStyle name="Normal 9 3 2 2 3 2 2 3 2" xfId="6893" xr:uid="{76DC4EC6-16D0-4CCF-BD61-8728B1A72AF4}"/>
    <cellStyle name="Normal 9 3 2 2 3 2 2 4" xfId="6894" xr:uid="{22C90BAB-7FCB-4FDC-80E5-832ACCE354F9}"/>
    <cellStyle name="Normal 9 3 2 2 3 2 3" xfId="3112" xr:uid="{E3C30064-630B-4A9D-BBAE-461889B200F6}"/>
    <cellStyle name="Normal 9 3 2 2 3 2 3 2" xfId="4199" xr:uid="{BFC3DC59-CAF3-4EB1-B6E8-2B0BB18ED92E}"/>
    <cellStyle name="Normal 9 3 2 2 3 2 4" xfId="3113" xr:uid="{288568CE-19A3-40DF-81B0-C3F3D01E5F69}"/>
    <cellStyle name="Normal 9 3 2 2 3 2 4 2" xfId="6895" xr:uid="{6E4C70B9-5860-4C56-B173-5269A8CF9B7B}"/>
    <cellStyle name="Normal 9 3 2 2 3 2 5" xfId="6896" xr:uid="{1495CB4C-5E96-45AA-AFBE-A9A186DE2664}"/>
    <cellStyle name="Normal 9 3 2 2 3 3" xfId="3114" xr:uid="{10C0689A-7A64-43B6-98DA-7AE91AA555E2}"/>
    <cellStyle name="Normal 9 3 2 2 3 3 2" xfId="4200" xr:uid="{85224904-AFC5-4ACD-8910-A93B8D3277F2}"/>
    <cellStyle name="Normal 9 3 2 2 3 3 2 2" xfId="4201" xr:uid="{C776D22F-6B32-4B41-8CA0-ED7BA224CBB9}"/>
    <cellStyle name="Normal 9 3 2 2 3 3 3" xfId="4202" xr:uid="{CF0472CD-0532-40DB-B188-491B0D3EB105}"/>
    <cellStyle name="Normal 9 3 2 2 3 3 3 2" xfId="6897" xr:uid="{DC330EBE-01E4-4A31-B64D-BF6102D90749}"/>
    <cellStyle name="Normal 9 3 2 2 3 3 4" xfId="6898" xr:uid="{5EE5A387-F749-4BDD-8E0D-1301A885335E}"/>
    <cellStyle name="Normal 9 3 2 2 3 4" xfId="3115" xr:uid="{25B6FDBE-F984-420C-9997-30669B53C260}"/>
    <cellStyle name="Normal 9 3 2 2 3 4 2" xfId="4203" xr:uid="{17B90B80-A90D-41F6-8309-ADF42BAB69E3}"/>
    <cellStyle name="Normal 9 3 2 2 3 5" xfId="3116" xr:uid="{56523E2F-862D-4295-998A-E689AE3B7EF1}"/>
    <cellStyle name="Normal 9 3 2 2 3 5 2" xfId="6899" xr:uid="{CE9D6F8E-8DAE-4217-9C3F-45F13A5C4445}"/>
    <cellStyle name="Normal 9 3 2 2 3 6" xfId="6900" xr:uid="{AF84EBA4-339A-46E2-9B5C-ABB57B671FA0}"/>
    <cellStyle name="Normal 9 3 2 2 4" xfId="3117" xr:uid="{141382FB-5531-42DB-9C42-5D4E4371858E}"/>
    <cellStyle name="Normal 9 3 2 2 4 2" xfId="3118" xr:uid="{522C7FB5-6940-45D1-A39A-7AE7E866A33C}"/>
    <cellStyle name="Normal 9 3 2 2 4 2 2" xfId="4204" xr:uid="{B05F96A9-86C6-4F89-BDA3-FF9E9447AA57}"/>
    <cellStyle name="Normal 9 3 2 2 4 2 2 2" xfId="4205" xr:uid="{4A1AE7BB-09A9-4C69-B7EB-885D6B8BCFFC}"/>
    <cellStyle name="Normal 9 3 2 2 4 2 3" xfId="4206" xr:uid="{54992350-7E1D-4347-983C-54B1CBE0E381}"/>
    <cellStyle name="Normal 9 3 2 2 4 2 3 2" xfId="6901" xr:uid="{4204F44D-2904-43EF-8EDE-47999CC6CE8C}"/>
    <cellStyle name="Normal 9 3 2 2 4 2 4" xfId="6902" xr:uid="{8E910585-5600-47A8-9C61-5C990A3ABE40}"/>
    <cellStyle name="Normal 9 3 2 2 4 3" xfId="3119" xr:uid="{5A90B398-C268-43F7-9CE2-82E2D65FF0A1}"/>
    <cellStyle name="Normal 9 3 2 2 4 3 2" xfId="4207" xr:uid="{3673CA7B-8F97-4A70-A832-95C185BAF4CC}"/>
    <cellStyle name="Normal 9 3 2 2 4 4" xfId="3120" xr:uid="{B6D83E9D-7548-4754-8F00-AA1C23903E2C}"/>
    <cellStyle name="Normal 9 3 2 2 4 4 2" xfId="6903" xr:uid="{85C86FE6-83DF-482C-859E-EFBAB8264156}"/>
    <cellStyle name="Normal 9 3 2 2 4 5" xfId="6904" xr:uid="{7C5AD25A-054A-4130-81FD-310288291639}"/>
    <cellStyle name="Normal 9 3 2 2 5" xfId="3121" xr:uid="{68E01428-A0B7-4ED0-9DF5-D457E6E61E75}"/>
    <cellStyle name="Normal 9 3 2 2 5 2" xfId="3122" xr:uid="{B8A76AFB-5D59-4D9B-9822-1BEBDB150179}"/>
    <cellStyle name="Normal 9 3 2 2 5 2 2" xfId="4208" xr:uid="{7EE84B6E-37BB-4F48-A896-3947E232E9FD}"/>
    <cellStyle name="Normal 9 3 2 2 5 3" xfId="3123" xr:uid="{E4528CB2-D413-4874-87DE-05FC8F33C76E}"/>
    <cellStyle name="Normal 9 3 2 2 5 3 2" xfId="6905" xr:uid="{4842FEE1-C5B9-4C9E-96A5-2C4A1DAD0C0D}"/>
    <cellStyle name="Normal 9 3 2 2 5 4" xfId="3124" xr:uid="{75466CD5-0638-4FD5-804E-A99FE8E4896F}"/>
    <cellStyle name="Normal 9 3 2 2 6" xfId="3125" xr:uid="{6AC89BB2-7ACB-4F80-9251-D0257B275094}"/>
    <cellStyle name="Normal 9 3 2 2 6 2" xfId="4209" xr:uid="{599EABC1-1D11-4702-8FD9-139C2A2D8DE2}"/>
    <cellStyle name="Normal 9 3 2 2 7" xfId="3126" xr:uid="{D607395D-47A8-4F0F-8A7B-6F43077D02CF}"/>
    <cellStyle name="Normal 9 3 2 2 7 2" xfId="6906" xr:uid="{477D1AB2-3BE0-4AB9-8D7B-F7062624BD63}"/>
    <cellStyle name="Normal 9 3 2 2 8" xfId="3127" xr:uid="{7EF0311B-654F-48AD-A03B-B871DA94C139}"/>
    <cellStyle name="Normal 9 3 2 3" xfId="3128" xr:uid="{61DD2D0F-D41A-4D09-805C-729C76DEB6C0}"/>
    <cellStyle name="Normal 9 3 2 3 2" xfId="3129" xr:uid="{257AD629-E737-456C-A106-712C71F38856}"/>
    <cellStyle name="Normal 9 3 2 3 2 2" xfId="3130" xr:uid="{18700EA0-F508-4D1E-B194-69FA70A260BE}"/>
    <cellStyle name="Normal 9 3 2 3 2 2 2" xfId="4210" xr:uid="{E81EBB1E-2203-4FFD-A2B3-732159192304}"/>
    <cellStyle name="Normal 9 3 2 3 2 2 2 2" xfId="4211" xr:uid="{CDFBD042-81CF-4B12-AD86-B8F8B8CB78E3}"/>
    <cellStyle name="Normal 9 3 2 3 2 2 3" xfId="4212" xr:uid="{601F1BF1-1EC8-4AE5-AFEA-2430E8975A90}"/>
    <cellStyle name="Normal 9 3 2 3 2 2 3 2" xfId="6907" xr:uid="{441C05CF-D5AA-4602-ADEB-C44451D3D021}"/>
    <cellStyle name="Normal 9 3 2 3 2 2 4" xfId="6908" xr:uid="{498A7B75-34E6-4E71-B035-1083F2BA81C5}"/>
    <cellStyle name="Normal 9 3 2 3 2 3" xfId="3131" xr:uid="{E45356D1-6E77-443B-950E-81FDFA66B447}"/>
    <cellStyle name="Normal 9 3 2 3 2 3 2" xfId="4213" xr:uid="{E7A41191-1930-4A81-A2D1-26D02B11D2B6}"/>
    <cellStyle name="Normal 9 3 2 3 2 4" xfId="3132" xr:uid="{69DD8698-4D99-4DE1-A7B1-2A3B5B27602C}"/>
    <cellStyle name="Normal 9 3 2 3 2 4 2" xfId="6909" xr:uid="{008F895E-4E10-455B-B188-B7088565DADE}"/>
    <cellStyle name="Normal 9 3 2 3 2 5" xfId="6910" xr:uid="{812DD0FF-66A4-4EB5-8A8A-369FE8F395A2}"/>
    <cellStyle name="Normal 9 3 2 3 3" xfId="3133" xr:uid="{6C2B6148-C882-47F1-AC7C-91BAFEC6B2A5}"/>
    <cellStyle name="Normal 9 3 2 3 3 2" xfId="3134" xr:uid="{36E8D8B7-9550-49C1-9746-8D4804D9B4C3}"/>
    <cellStyle name="Normal 9 3 2 3 3 2 2" xfId="4214" xr:uid="{07E4D4D8-4A99-434C-9EF2-05D19A633D45}"/>
    <cellStyle name="Normal 9 3 2 3 3 3" xfId="3135" xr:uid="{0CCCCA82-25B9-4D31-9FDE-73608F0846BE}"/>
    <cellStyle name="Normal 9 3 2 3 3 3 2" xfId="6911" xr:uid="{D2A9624B-D35E-45E6-9651-C00642468374}"/>
    <cellStyle name="Normal 9 3 2 3 3 4" xfId="3136" xr:uid="{F311179C-2391-4FD2-9EB2-7040BC3BCB4B}"/>
    <cellStyle name="Normal 9 3 2 3 4" xfId="3137" xr:uid="{6B038578-59BA-4B13-A429-75A986E2E9F9}"/>
    <cellStyle name="Normal 9 3 2 3 4 2" xfId="4215" xr:uid="{FCDA0412-896C-4B3F-9262-C7A902AA6F48}"/>
    <cellStyle name="Normal 9 3 2 3 5" xfId="3138" xr:uid="{94659587-FCAD-4211-9558-0CC8CEFA541B}"/>
    <cellStyle name="Normal 9 3 2 3 5 2" xfId="6912" xr:uid="{1FB8A157-A90E-4A8A-87E9-BAEDE4D0A1E9}"/>
    <cellStyle name="Normal 9 3 2 3 6" xfId="3139" xr:uid="{4066E1F4-EEF7-4E7B-9325-09BDB1852D08}"/>
    <cellStyle name="Normal 9 3 2 4" xfId="3140" xr:uid="{F0BFC177-CD27-4805-888A-1BFA9D0232E1}"/>
    <cellStyle name="Normal 9 3 2 4 2" xfId="3141" xr:uid="{D5E458DD-61F3-45F0-A484-1E45F2DEAB8A}"/>
    <cellStyle name="Normal 9 3 2 4 2 2" xfId="3142" xr:uid="{E0B9798D-68DA-47CC-B3E7-51DB5381477B}"/>
    <cellStyle name="Normal 9 3 2 4 2 2 2" xfId="4216" xr:uid="{19FC8DB3-2E05-4BC3-8F09-FA1EBB084B58}"/>
    <cellStyle name="Normal 9 3 2 4 2 2 2 2" xfId="4217" xr:uid="{15698FE4-070E-42EB-88A0-1B3C057B339E}"/>
    <cellStyle name="Normal 9 3 2 4 2 2 3" xfId="4218" xr:uid="{8EA6EB70-BDE5-4193-94E6-41D1CBDEC5AE}"/>
    <cellStyle name="Normal 9 3 2 4 2 2 3 2" xfId="6913" xr:uid="{8BD4717A-305C-4B4C-8854-7A654E866A85}"/>
    <cellStyle name="Normal 9 3 2 4 2 2 4" xfId="6914" xr:uid="{D014E012-6D69-41AF-9868-463E2994EACE}"/>
    <cellStyle name="Normal 9 3 2 4 2 3" xfId="3143" xr:uid="{6B890A78-BC77-48E7-97D9-74C8DE8C3316}"/>
    <cellStyle name="Normal 9 3 2 4 2 3 2" xfId="4219" xr:uid="{3BFE0066-3D19-4976-B1CF-E835F906CF1D}"/>
    <cellStyle name="Normal 9 3 2 4 2 4" xfId="3144" xr:uid="{AEBCC7B0-EBAF-4C72-A5D2-0958FBF36753}"/>
    <cellStyle name="Normal 9 3 2 4 2 4 2" xfId="6915" xr:uid="{03778B10-A156-4934-9FD6-389FAD3EFE97}"/>
    <cellStyle name="Normal 9 3 2 4 2 5" xfId="6916" xr:uid="{1C2B6CFD-FDB9-43EF-934A-36B6C64CFB04}"/>
    <cellStyle name="Normal 9 3 2 4 3" xfId="3145" xr:uid="{0331D398-0A18-4D75-8EFF-A91F15FC5709}"/>
    <cellStyle name="Normal 9 3 2 4 3 2" xfId="4220" xr:uid="{29A33225-BE45-491A-8BC2-51CB71B972AA}"/>
    <cellStyle name="Normal 9 3 2 4 3 2 2" xfId="4221" xr:uid="{F921359B-AB34-4002-8995-656B8452EFFB}"/>
    <cellStyle name="Normal 9 3 2 4 3 3" xfId="4222" xr:uid="{362ADB70-9DBC-4FD1-8F5E-84905BFE7EC4}"/>
    <cellStyle name="Normal 9 3 2 4 3 3 2" xfId="6917" xr:uid="{C617B6C0-33BC-4F70-9BFB-B045188E17FB}"/>
    <cellStyle name="Normal 9 3 2 4 3 4" xfId="6918" xr:uid="{4C6FB8DB-0EBE-4E72-A816-D80B28E524FB}"/>
    <cellStyle name="Normal 9 3 2 4 4" xfId="3146" xr:uid="{C54ED453-129A-425A-8E23-BAB6F3A9983F}"/>
    <cellStyle name="Normal 9 3 2 4 4 2" xfId="4223" xr:uid="{B5429CF5-7436-4161-B404-4A7686893E6A}"/>
    <cellStyle name="Normal 9 3 2 4 5" xfId="3147" xr:uid="{F8D27F48-2BBC-4E68-820D-FFE9FE3A888C}"/>
    <cellStyle name="Normal 9 3 2 4 5 2" xfId="6919" xr:uid="{F85908FA-91C1-4E4A-8F5E-51F81C06FA60}"/>
    <cellStyle name="Normal 9 3 2 4 6" xfId="6920" xr:uid="{DC357472-56F2-4BC5-A061-E848ECEE6C3F}"/>
    <cellStyle name="Normal 9 3 2 5" xfId="3148" xr:uid="{987D12D4-EA73-41AA-87C4-598295709637}"/>
    <cellStyle name="Normal 9 3 2 5 2" xfId="3149" xr:uid="{976E3459-B4E8-4A77-B389-CF0902D5CD01}"/>
    <cellStyle name="Normal 9 3 2 5 2 2" xfId="4224" xr:uid="{C9190625-62FB-4515-8AE7-8F3D70256808}"/>
    <cellStyle name="Normal 9 3 2 5 2 2 2" xfId="4225" xr:uid="{F823549C-44A0-4B4F-A315-1C5F7FDE3EBD}"/>
    <cellStyle name="Normal 9 3 2 5 2 3" xfId="4226" xr:uid="{0886AF63-1C29-4C3F-87AB-E2570E6769F7}"/>
    <cellStyle name="Normal 9 3 2 5 2 3 2" xfId="6921" xr:uid="{E8EA2B72-7907-4345-9AAA-29FDED4012D8}"/>
    <cellStyle name="Normal 9 3 2 5 2 4" xfId="6922" xr:uid="{EA902DF7-23D4-473F-AB99-E1AB6E12031F}"/>
    <cellStyle name="Normal 9 3 2 5 3" xfId="3150" xr:uid="{1FE5AE91-2DC1-4EDA-BFC6-52347B2D896F}"/>
    <cellStyle name="Normal 9 3 2 5 3 2" xfId="4227" xr:uid="{1F565D56-A83D-44F4-9F93-1CE4203E2759}"/>
    <cellStyle name="Normal 9 3 2 5 4" xfId="3151" xr:uid="{C69AC633-A084-41BA-99BD-B3B185516D16}"/>
    <cellStyle name="Normal 9 3 2 5 4 2" xfId="6923" xr:uid="{645B4AB3-65C5-4977-9145-0998AC442EAE}"/>
    <cellStyle name="Normal 9 3 2 5 5" xfId="6924" xr:uid="{F48C5723-4E52-4C7D-871E-F25B637359AC}"/>
    <cellStyle name="Normal 9 3 2 6" xfId="3152" xr:uid="{3BE60678-5417-4D15-B348-F30EE69BB42C}"/>
    <cellStyle name="Normal 9 3 2 6 2" xfId="3153" xr:uid="{7969C9C8-7E4F-489F-B161-AE04AD37D967}"/>
    <cellStyle name="Normal 9 3 2 6 2 2" xfId="4228" xr:uid="{4FE080B4-0E38-47C3-ACFD-93120E07DAF8}"/>
    <cellStyle name="Normal 9 3 2 6 3" xfId="3154" xr:uid="{FFD18856-E80A-482C-AEE7-3516B7EACB50}"/>
    <cellStyle name="Normal 9 3 2 6 3 2" xfId="6925" xr:uid="{B0500CE9-95A3-44D1-B277-C44164F50BF4}"/>
    <cellStyle name="Normal 9 3 2 6 4" xfId="3155" xr:uid="{7C580117-CA97-4D02-9675-F08289DCD508}"/>
    <cellStyle name="Normal 9 3 2 7" xfId="3156" xr:uid="{79A020D3-CCB2-4FF6-83EC-06D825A38698}"/>
    <cellStyle name="Normal 9 3 2 7 2" xfId="4229" xr:uid="{F52389F2-093E-418B-A73A-6187E8E02193}"/>
    <cellStyle name="Normal 9 3 2 8" xfId="3157" xr:uid="{99C145B5-3398-46DB-8701-C9924E3C1BC1}"/>
    <cellStyle name="Normal 9 3 2 8 2" xfId="6926" xr:uid="{596C163A-C9E5-40D4-A028-EFC11C551C94}"/>
    <cellStyle name="Normal 9 3 2 9" xfId="3158" xr:uid="{29C156C1-DA3C-47E7-B080-6DEF42EF4F2B}"/>
    <cellStyle name="Normal 9 3 3" xfId="3159" xr:uid="{E66F13AF-240F-4C38-AB82-3F866E06F2DF}"/>
    <cellStyle name="Normal 9 3 3 2" xfId="3160" xr:uid="{E091EB49-2BF4-45B4-8019-366731427FE8}"/>
    <cellStyle name="Normal 9 3 3 2 2" xfId="3161" xr:uid="{B931EC0A-4977-4738-9F18-51CF5BFF2C9C}"/>
    <cellStyle name="Normal 9 3 3 2 2 2" xfId="3162" xr:uid="{6EEC04DB-ADEA-43AA-B232-70DE2C570AED}"/>
    <cellStyle name="Normal 9 3 3 2 2 2 2" xfId="4230" xr:uid="{09CD6DE6-8BA8-4BED-BA96-0300001FA6DE}"/>
    <cellStyle name="Normal 9 3 3 2 2 2 2 2" xfId="4231" xr:uid="{8FF61A1F-7863-4C26-A107-FE1177D1EC61}"/>
    <cellStyle name="Normal 9 3 3 2 2 2 3" xfId="4232" xr:uid="{15687AC5-DCC8-4D31-93F0-C58604B20F7E}"/>
    <cellStyle name="Normal 9 3 3 2 2 2 3 2" xfId="6927" xr:uid="{8451EA04-4128-4401-B5DC-39191E549DB8}"/>
    <cellStyle name="Normal 9 3 3 2 2 2 4" xfId="6928" xr:uid="{CFC6C047-41BE-45E6-87B6-8356A87E68C6}"/>
    <cellStyle name="Normal 9 3 3 2 2 3" xfId="3163" xr:uid="{89E288F0-8203-4756-8213-D0D1FA09AEA8}"/>
    <cellStyle name="Normal 9 3 3 2 2 3 2" xfId="4233" xr:uid="{47F9CD89-D8C0-45E1-BB0D-209CFAEE191E}"/>
    <cellStyle name="Normal 9 3 3 2 2 4" xfId="3164" xr:uid="{A2F3BC40-1900-4197-9520-5CB26513C0E1}"/>
    <cellStyle name="Normal 9 3 3 2 2 4 2" xfId="6929" xr:uid="{D5057237-19A2-4F55-AE45-08DF094DDBFF}"/>
    <cellStyle name="Normal 9 3 3 2 2 5" xfId="6930" xr:uid="{160DEE65-89CD-4796-A3CC-FA2FE1948647}"/>
    <cellStyle name="Normal 9 3 3 2 3" xfId="3165" xr:uid="{8FCF2873-40FE-4E21-B8B1-454BA3EC9F4A}"/>
    <cellStyle name="Normal 9 3 3 2 3 2" xfId="3166" xr:uid="{BC39F15A-2748-4B35-BD99-37005376FBD1}"/>
    <cellStyle name="Normal 9 3 3 2 3 2 2" xfId="4234" xr:uid="{AC519C8B-72C6-4D7F-900D-E304E7B681EA}"/>
    <cellStyle name="Normal 9 3 3 2 3 3" xfId="3167" xr:uid="{75E3532B-64A4-4565-A3CC-D1CFA5FC89E1}"/>
    <cellStyle name="Normal 9 3 3 2 3 3 2" xfId="6931" xr:uid="{3FF632CC-6A29-4731-8E4F-B3166FC96BC0}"/>
    <cellStyle name="Normal 9 3 3 2 3 4" xfId="3168" xr:uid="{D5E7170C-2081-4012-82E1-483024F94B71}"/>
    <cellStyle name="Normal 9 3 3 2 4" xfId="3169" xr:uid="{3560CD87-927F-439E-A211-811628FA9629}"/>
    <cellStyle name="Normal 9 3 3 2 4 2" xfId="4235" xr:uid="{ECEF8379-430D-4265-BBEA-249199E973BF}"/>
    <cellStyle name="Normal 9 3 3 2 5" xfId="3170" xr:uid="{0B15B42D-F6C1-4866-A4E4-C4EB7CDBEE52}"/>
    <cellStyle name="Normal 9 3 3 2 5 2" xfId="6932" xr:uid="{C6461F9E-C867-4912-BDF5-E7FB74683D01}"/>
    <cellStyle name="Normal 9 3 3 2 6" xfId="3171" xr:uid="{D71EDEA0-8AF2-407D-B894-617301FDFCB6}"/>
    <cellStyle name="Normal 9 3 3 3" xfId="3172" xr:uid="{358939E6-65AD-4B6B-8042-C7602DEF2053}"/>
    <cellStyle name="Normal 9 3 3 3 2" xfId="3173" xr:uid="{A555110C-08C2-493F-8A0F-BF4B11B06C0F}"/>
    <cellStyle name="Normal 9 3 3 3 2 2" xfId="3174" xr:uid="{88903761-91B5-4F16-8E2D-48926F01209E}"/>
    <cellStyle name="Normal 9 3 3 3 2 2 2" xfId="4236" xr:uid="{70D4BAAD-5F63-41B9-AD41-B8E46783F2EB}"/>
    <cellStyle name="Normal 9 3 3 3 2 2 2 2" xfId="4237" xr:uid="{7F589FD3-827D-4045-B48D-E7C28F62EF4D}"/>
    <cellStyle name="Normal 9 3 3 3 2 2 2 2 2" xfId="4933" xr:uid="{66C1F1E7-DA30-4807-A5A0-D94F5269C994}"/>
    <cellStyle name="Normal 9 3 3 3 2 2 3" xfId="4238" xr:uid="{B44E5A9D-B7DD-444A-8126-0AF05A8008CE}"/>
    <cellStyle name="Normal 9 3 3 3 2 2 3 2" xfId="4934" xr:uid="{E2752C5F-5B68-45A3-AD7B-AB66CFF58A52}"/>
    <cellStyle name="Normal 9 3 3 3 2 2 3 2 2" xfId="6933" xr:uid="{1C9F2B07-00B1-4B99-95EF-85D4B51AF405}"/>
    <cellStyle name="Normal 9 3 3 3 2 2 4" xfId="6934" xr:uid="{2AAD739D-2113-4BD1-97CC-5B253A6637E5}"/>
    <cellStyle name="Normal 9 3 3 3 2 3" xfId="3175" xr:uid="{5EFD5476-B4E1-4205-B0CE-BA86B05588C1}"/>
    <cellStyle name="Normal 9 3 3 3 2 3 2" xfId="4239" xr:uid="{BD09599E-40FC-4DC5-AD6A-4C79A6D9ABF2}"/>
    <cellStyle name="Normal 9 3 3 3 2 3 2 2" xfId="4936" xr:uid="{27939CFC-C431-4198-84B3-E17AF7A750CF}"/>
    <cellStyle name="Normal 9 3 3 3 2 3 3" xfId="4935" xr:uid="{4FD2ED5A-2BA7-4BB7-AEE4-48D791D16B69}"/>
    <cellStyle name="Normal 9 3 3 3 2 4" xfId="3176" xr:uid="{985FB37C-312D-49CF-B0D3-E803596A09F7}"/>
    <cellStyle name="Normal 9 3 3 3 2 4 2" xfId="4937" xr:uid="{24011CFA-0BB1-4ECE-973B-5DF08992F9C1}"/>
    <cellStyle name="Normal 9 3 3 3 2 4 2 2" xfId="6935" xr:uid="{A533CAD8-61C7-4EB9-AF0A-DF7569EE0D83}"/>
    <cellStyle name="Normal 9 3 3 3 2 5" xfId="6936" xr:uid="{5546D156-1445-4E08-8B6C-15EA7DABF7DB}"/>
    <cellStyle name="Normal 9 3 3 3 3" xfId="3177" xr:uid="{C266A523-9935-4336-AB98-57F775037CCE}"/>
    <cellStyle name="Normal 9 3 3 3 3 2" xfId="4240" xr:uid="{C25AEA91-CC1C-447D-85A1-3E8538BB6B51}"/>
    <cellStyle name="Normal 9 3 3 3 3 2 2" xfId="4241" xr:uid="{56B3A961-205A-4DDE-8533-B52DE3566932}"/>
    <cellStyle name="Normal 9 3 3 3 3 2 2 2" xfId="4940" xr:uid="{BEA1E5AD-553A-483F-ABA1-035BB5E2E8BF}"/>
    <cellStyle name="Normal 9 3 3 3 3 2 3" xfId="4939" xr:uid="{94D51711-A8C0-448E-B9FE-A5B63CA44780}"/>
    <cellStyle name="Normal 9 3 3 3 3 3" xfId="4242" xr:uid="{F777FC4F-534D-411A-87A6-E00B0FD7A5AF}"/>
    <cellStyle name="Normal 9 3 3 3 3 3 2" xfId="4941" xr:uid="{74B7C849-0F24-4E8E-A740-A4E17F945299}"/>
    <cellStyle name="Normal 9 3 3 3 3 3 2 2" xfId="6937" xr:uid="{AD817C76-983C-48FD-BA2E-8530F1424EC0}"/>
    <cellStyle name="Normal 9 3 3 3 3 4" xfId="4938" xr:uid="{59D37ABC-0D57-415F-B0B6-DBB3FD32E17F}"/>
    <cellStyle name="Normal 9 3 3 3 3 4 2" xfId="6938" xr:uid="{DD7EBE2D-F5C2-41BF-9371-E5E68F482951}"/>
    <cellStyle name="Normal 9 3 3 3 4" xfId="3178" xr:uid="{C30A2160-1985-4F17-8ABD-75A11626794C}"/>
    <cellStyle name="Normal 9 3 3 3 4 2" xfId="4243" xr:uid="{F8CEEA26-F8D8-4527-AC4B-47A9AA47296A}"/>
    <cellStyle name="Normal 9 3 3 3 4 2 2" xfId="4943" xr:uid="{19C06C91-C8A9-4B4F-8F3D-54BC726FD934}"/>
    <cellStyle name="Normal 9 3 3 3 4 3" xfId="4942" xr:uid="{8FF493E7-D47A-4DFD-9D0B-B63A030BB2BF}"/>
    <cellStyle name="Normal 9 3 3 3 5" xfId="3179" xr:uid="{9F7A1F15-3ACB-4F40-B748-35AA0759A728}"/>
    <cellStyle name="Normal 9 3 3 3 5 2" xfId="4944" xr:uid="{037AE93F-8B3A-4B51-B13F-A03D2647311C}"/>
    <cellStyle name="Normal 9 3 3 3 5 2 2" xfId="6939" xr:uid="{C53EF5C7-172D-4B11-8056-379A696AFB77}"/>
    <cellStyle name="Normal 9 3 3 3 6" xfId="6940" xr:uid="{93B8442A-8039-4FBE-B1E2-5373AE7D4148}"/>
    <cellStyle name="Normal 9 3 3 4" xfId="3180" xr:uid="{CAAD46FA-0EB6-4F74-AC7A-66B4CF15B10F}"/>
    <cellStyle name="Normal 9 3 3 4 2" xfId="3181" xr:uid="{6AE8D5F4-CA87-40D4-8FDF-79A144F31CFD}"/>
    <cellStyle name="Normal 9 3 3 4 2 2" xfId="4244" xr:uid="{81CA2013-A19D-4433-86C8-A03FCC1C93B0}"/>
    <cellStyle name="Normal 9 3 3 4 2 2 2" xfId="4245" xr:uid="{8ED9108C-D622-464C-9292-1ACD6A66BB57}"/>
    <cellStyle name="Normal 9 3 3 4 2 2 2 2" xfId="4948" xr:uid="{60C9B818-74DD-40E4-AE30-F073CFB7D862}"/>
    <cellStyle name="Normal 9 3 3 4 2 2 3" xfId="4947" xr:uid="{0D62C4F7-EFDB-4BE2-BC97-30BACE047A00}"/>
    <cellStyle name="Normal 9 3 3 4 2 3" xfId="4246" xr:uid="{7C8B4405-198C-411B-877A-DDF1F884C564}"/>
    <cellStyle name="Normal 9 3 3 4 2 3 2" xfId="4949" xr:uid="{23F806E2-2320-44DB-8949-6335E7A985CF}"/>
    <cellStyle name="Normal 9 3 3 4 2 3 2 2" xfId="6941" xr:uid="{0226F440-3C23-4032-910C-57726CE31761}"/>
    <cellStyle name="Normal 9 3 3 4 2 4" xfId="4946" xr:uid="{FCC84CBA-1EC7-4A8E-8464-C8442C5E774E}"/>
    <cellStyle name="Normal 9 3 3 4 2 4 2" xfId="6942" xr:uid="{107C86C2-7E0D-4C24-A967-73B2B9483F12}"/>
    <cellStyle name="Normal 9 3 3 4 3" xfId="3182" xr:uid="{5865FEC3-63E7-492B-B8BC-4851E1CA15F7}"/>
    <cellStyle name="Normal 9 3 3 4 3 2" xfId="4247" xr:uid="{A3773188-65EF-46D1-B72F-E891447ADE9C}"/>
    <cellStyle name="Normal 9 3 3 4 3 2 2" xfId="4951" xr:uid="{4528BE84-064C-46F1-B65F-8EC82D722E9D}"/>
    <cellStyle name="Normal 9 3 3 4 3 3" xfId="4950" xr:uid="{AF050427-75C0-41A2-9785-065350698483}"/>
    <cellStyle name="Normal 9 3 3 4 4" xfId="3183" xr:uid="{FEA145EA-BB43-4A80-9435-1020FC8355A3}"/>
    <cellStyle name="Normal 9 3 3 4 4 2" xfId="4952" xr:uid="{26EABC04-AF67-4FDE-B07F-94E351578694}"/>
    <cellStyle name="Normal 9 3 3 4 4 2 2" xfId="6943" xr:uid="{53390F3E-D2D6-4715-846D-603DEB808114}"/>
    <cellStyle name="Normal 9 3 3 4 5" xfId="4945" xr:uid="{13F6030E-4B29-457F-BE04-78B44535ADB7}"/>
    <cellStyle name="Normal 9 3 3 4 5 2" xfId="6944" xr:uid="{58B5B2DB-28CE-46AC-B4DA-0729035F9511}"/>
    <cellStyle name="Normal 9 3 3 5" xfId="3184" xr:uid="{87BDF6A6-3F66-4D77-A151-E051806CC97A}"/>
    <cellStyle name="Normal 9 3 3 5 2" xfId="3185" xr:uid="{73BAD3AF-60CA-470B-AAB8-88F6414F6B0D}"/>
    <cellStyle name="Normal 9 3 3 5 2 2" xfId="4248" xr:uid="{A03625CF-9BFB-4C3B-9774-E2C7A0BFFC57}"/>
    <cellStyle name="Normal 9 3 3 5 2 2 2" xfId="4955" xr:uid="{52A49E72-4E1A-41A9-B36F-4CB4509388AB}"/>
    <cellStyle name="Normal 9 3 3 5 2 3" xfId="4954" xr:uid="{0EBCEEC0-BA99-415D-A390-299737785724}"/>
    <cellStyle name="Normal 9 3 3 5 3" xfId="3186" xr:uid="{0E64BED9-F0B1-4F35-9F7C-2A454B5354D6}"/>
    <cellStyle name="Normal 9 3 3 5 3 2" xfId="4956" xr:uid="{72598404-7E81-406F-9853-0788E14C29E4}"/>
    <cellStyle name="Normal 9 3 3 5 3 2 2" xfId="6945" xr:uid="{1F179AD8-4A79-4067-97E1-CC65B2A89F9A}"/>
    <cellStyle name="Normal 9 3 3 5 4" xfId="3187" xr:uid="{19D992CB-2A7F-4B48-94ED-9D5B1CCB6DD2}"/>
    <cellStyle name="Normal 9 3 3 5 4 2" xfId="4957" xr:uid="{7C845E79-1934-41BE-AA96-42B7341656BD}"/>
    <cellStyle name="Normal 9 3 3 5 5" xfId="4953" xr:uid="{58C17673-A54F-4558-9D78-4FEF2253145D}"/>
    <cellStyle name="Normal 9 3 3 6" xfId="3188" xr:uid="{F11F8123-18AB-4FB1-9AD5-C9F409D794A0}"/>
    <cellStyle name="Normal 9 3 3 6 2" xfId="4249" xr:uid="{85A2CE8E-BDD9-4383-95B8-46F9203CE062}"/>
    <cellStyle name="Normal 9 3 3 6 2 2" xfId="4959" xr:uid="{791E93A1-DB98-4244-B7A4-66BB8CB90A3C}"/>
    <cellStyle name="Normal 9 3 3 6 3" xfId="4958" xr:uid="{786C11E1-9046-47BF-988C-11D1932B9CDD}"/>
    <cellStyle name="Normal 9 3 3 7" xfId="3189" xr:uid="{450D0E2A-631D-49E3-B041-E25E5510AE48}"/>
    <cellStyle name="Normal 9 3 3 7 2" xfId="4960" xr:uid="{4F93F3B4-1299-4A6C-A8DC-D5B79B03EF9B}"/>
    <cellStyle name="Normal 9 3 3 7 2 2" xfId="6946" xr:uid="{4163C2A5-DBB6-4E46-AB0D-CCB15A9A0198}"/>
    <cellStyle name="Normal 9 3 3 8" xfId="3190" xr:uid="{A792B5C3-A6FC-478B-A1CC-1A1EF37E33A4}"/>
    <cellStyle name="Normal 9 3 3 8 2" xfId="4961" xr:uid="{FF005773-3EE7-40F3-9BFF-0C1BF4F1B5AC}"/>
    <cellStyle name="Normal 9 3 4" xfId="3191" xr:uid="{11711F6D-5841-4F5B-85A8-0B60A5D4E160}"/>
    <cellStyle name="Normal 9 3 4 2" xfId="3192" xr:uid="{D2D2B73F-1486-4C8D-A4DD-335EC125A447}"/>
    <cellStyle name="Normal 9 3 4 2 2" xfId="3193" xr:uid="{21420AC8-10C6-451C-BCB5-7A935104913D}"/>
    <cellStyle name="Normal 9 3 4 2 2 2" xfId="3194" xr:uid="{E763B47D-217E-43EC-A9A3-C0E76A04C27D}"/>
    <cellStyle name="Normal 9 3 4 2 2 2 2" xfId="4250" xr:uid="{2788E81E-F6CD-4666-A536-9C12C6E65891}"/>
    <cellStyle name="Normal 9 3 4 2 2 2 2 2" xfId="4966" xr:uid="{742A678E-661E-4FF3-B8BF-2FAAB42F3127}"/>
    <cellStyle name="Normal 9 3 4 2 2 2 3" xfId="4965" xr:uid="{A00708B5-C0F3-4F9E-95DD-E8ED6F04CFF5}"/>
    <cellStyle name="Normal 9 3 4 2 2 3" xfId="3195" xr:uid="{DE95D238-309E-4648-8CBE-D49D3B0516C9}"/>
    <cellStyle name="Normal 9 3 4 2 2 3 2" xfId="4967" xr:uid="{CE5E5F08-05D0-4A65-8377-BCFA9EAEEFB2}"/>
    <cellStyle name="Normal 9 3 4 2 2 3 2 2" xfId="6947" xr:uid="{1960950C-B137-4E10-8E7A-260B13E776B8}"/>
    <cellStyle name="Normal 9 3 4 2 2 4" xfId="3196" xr:uid="{8911AA1C-0564-45A1-8F68-060FB724FE6C}"/>
    <cellStyle name="Normal 9 3 4 2 2 4 2" xfId="4968" xr:uid="{04F215FE-65A0-4ECF-9D7E-928C69E0DAF3}"/>
    <cellStyle name="Normal 9 3 4 2 2 5" xfId="4964" xr:uid="{EE794882-2FAC-4D7C-948D-AE2342F215EB}"/>
    <cellStyle name="Normal 9 3 4 2 3" xfId="3197" xr:uid="{BBE4B305-74BC-46ED-A99A-129D422ED962}"/>
    <cellStyle name="Normal 9 3 4 2 3 2" xfId="4251" xr:uid="{DCC3C461-EE2E-40D8-896D-D4F855723A0F}"/>
    <cellStyle name="Normal 9 3 4 2 3 2 2" xfId="4970" xr:uid="{CA4381CF-4ACD-4CEA-BE2B-B2A2AF4C8842}"/>
    <cellStyle name="Normal 9 3 4 2 3 3" xfId="4969" xr:uid="{3B848B49-38DF-46E3-B63D-04C0C9DDBBD1}"/>
    <cellStyle name="Normal 9 3 4 2 4" xfId="3198" xr:uid="{CBC2D209-CA42-4518-A694-61D8562AA617}"/>
    <cellStyle name="Normal 9 3 4 2 4 2" xfId="4971" xr:uid="{FB4E0B77-539C-4C35-9B6C-7E30454CDA8B}"/>
    <cellStyle name="Normal 9 3 4 2 4 2 2" xfId="6948" xr:uid="{085A4C4C-1E2A-44DB-B98B-B62345F6B063}"/>
    <cellStyle name="Normal 9 3 4 2 5" xfId="3199" xr:uid="{14B86640-153F-4781-9765-A142C70679C1}"/>
    <cellStyle name="Normal 9 3 4 2 5 2" xfId="4972" xr:uid="{2C53FC0E-D146-41B7-A88D-EDF9757566CF}"/>
    <cellStyle name="Normal 9 3 4 2 6" xfId="4963" xr:uid="{3763090B-39CD-47E0-83B3-7132740E14E5}"/>
    <cellStyle name="Normal 9 3 4 3" xfId="3200" xr:uid="{5D8D9B77-7DDF-429C-BDAD-2CC61B2E5B92}"/>
    <cellStyle name="Normal 9 3 4 3 2" xfId="3201" xr:uid="{DFD6B422-5852-4D91-941B-9C0D74800D35}"/>
    <cellStyle name="Normal 9 3 4 3 2 2" xfId="4252" xr:uid="{6F71D7CE-0745-41A2-B098-A7CE868DF195}"/>
    <cellStyle name="Normal 9 3 4 3 2 2 2" xfId="4975" xr:uid="{55D2119B-1105-47A4-A012-8D3A509968BD}"/>
    <cellStyle name="Normal 9 3 4 3 2 3" xfId="4974" xr:uid="{3044B9A3-D98B-4081-A56C-2CACE32F9B4E}"/>
    <cellStyle name="Normal 9 3 4 3 3" xfId="3202" xr:uid="{4FB58C74-4F74-4F28-AB14-AD4649FCD8CD}"/>
    <cellStyle name="Normal 9 3 4 3 3 2" xfId="4976" xr:uid="{052A7D3A-FBBE-4D50-A90B-738D797A815A}"/>
    <cellStyle name="Normal 9 3 4 3 3 2 2" xfId="6949" xr:uid="{7D6260C4-7611-4661-9181-30FE8F3A84DD}"/>
    <cellStyle name="Normal 9 3 4 3 4" xfId="3203" xr:uid="{736231E0-44EE-44CB-A28F-7F98F2396BBD}"/>
    <cellStyle name="Normal 9 3 4 3 4 2" xfId="4977" xr:uid="{5D4BDE2A-670C-4D54-8E86-965334E8B58B}"/>
    <cellStyle name="Normal 9 3 4 3 5" xfId="4973" xr:uid="{0196485E-FF8F-485C-8A37-E90BD5EA6A25}"/>
    <cellStyle name="Normal 9 3 4 4" xfId="3204" xr:uid="{D927D028-4B84-413E-ABE2-7C53A44D3F95}"/>
    <cellStyle name="Normal 9 3 4 4 2" xfId="3205" xr:uid="{4C58B2CB-8EF2-4B7C-9A02-3B67DABCDEA4}"/>
    <cellStyle name="Normal 9 3 4 4 2 2" xfId="4979" xr:uid="{404371B0-1567-41DC-BCA6-E862609FABB0}"/>
    <cellStyle name="Normal 9 3 4 4 3" xfId="3206" xr:uid="{BC785D9F-E16F-4BC7-923D-6F07AB0A84DD}"/>
    <cellStyle name="Normal 9 3 4 4 3 2" xfId="4980" xr:uid="{57C3B10D-6309-4C4B-BAC8-5F55C9CC6674}"/>
    <cellStyle name="Normal 9 3 4 4 4" xfId="3207" xr:uid="{C96C388C-E65B-4FE7-835B-CCCB69EA6A18}"/>
    <cellStyle name="Normal 9 3 4 4 4 2" xfId="4981" xr:uid="{46A6C20E-7E89-4058-89D5-81109BC139E4}"/>
    <cellStyle name="Normal 9 3 4 4 5" xfId="4978" xr:uid="{DECCADEA-0850-447D-A68D-773212F89992}"/>
    <cellStyle name="Normal 9 3 4 5" xfId="3208" xr:uid="{A4F0ECFC-3557-43F4-85F3-D272CD4DB1B1}"/>
    <cellStyle name="Normal 9 3 4 5 2" xfId="4982" xr:uid="{D2185E36-5685-4DAC-AEA8-38C13FA69BE3}"/>
    <cellStyle name="Normal 9 3 4 5 2 2" xfId="6950" xr:uid="{AC849D8A-DA75-4A5C-BF25-530576AE0873}"/>
    <cellStyle name="Normal 9 3 4 6" xfId="3209" xr:uid="{CEDA632E-7841-4BC9-AB1F-7CABA5C663F1}"/>
    <cellStyle name="Normal 9 3 4 6 2" xfId="4983" xr:uid="{56D166A1-7996-472E-A33E-8411556618AD}"/>
    <cellStyle name="Normal 9 3 4 7" xfId="3210" xr:uid="{F7619F01-73CC-41DA-85EA-72F800501130}"/>
    <cellStyle name="Normal 9 3 4 7 2" xfId="4984" xr:uid="{CDAD5E0E-090C-465B-98C9-D1518E79BC9B}"/>
    <cellStyle name="Normal 9 3 4 8" xfId="4962" xr:uid="{DDBD3B94-FF88-460D-A980-AC5CEFFF2E3E}"/>
    <cellStyle name="Normal 9 3 5" xfId="3211" xr:uid="{F281101F-DD5B-4EFE-968B-257D754A1672}"/>
    <cellStyle name="Normal 9 3 5 2" xfId="3212" xr:uid="{BB566D50-EA2B-4208-A7D6-F2B872E59710}"/>
    <cellStyle name="Normal 9 3 5 2 2" xfId="3213" xr:uid="{BF71D920-2A9E-468B-95FE-FA15B9BE9085}"/>
    <cellStyle name="Normal 9 3 5 2 2 2" xfId="4253" xr:uid="{1421F66D-A309-46EF-BC87-C37A86BBA684}"/>
    <cellStyle name="Normal 9 3 5 2 2 2 2" xfId="4254" xr:uid="{B481D3C3-3E51-4F0E-B908-52FEEE40394D}"/>
    <cellStyle name="Normal 9 3 5 2 2 2 2 2" xfId="4989" xr:uid="{724EBA97-D727-42CE-AF33-584043C35A3B}"/>
    <cellStyle name="Normal 9 3 5 2 2 2 3" xfId="4988" xr:uid="{27E13210-F585-4753-805E-B39E8E25AAC3}"/>
    <cellStyle name="Normal 9 3 5 2 2 3" xfId="4255" xr:uid="{00E77C19-77C5-4661-BE3F-9D6D28B27647}"/>
    <cellStyle name="Normal 9 3 5 2 2 3 2" xfId="4990" xr:uid="{6BE266C9-5436-4627-8765-1189BFD45D00}"/>
    <cellStyle name="Normal 9 3 5 2 2 3 2 2" xfId="6951" xr:uid="{2448B1B2-40F8-4F5F-97BE-6C61146C786C}"/>
    <cellStyle name="Normal 9 3 5 2 2 4" xfId="4987" xr:uid="{FAF55E84-2752-4AF8-8F53-D3F57B573A6D}"/>
    <cellStyle name="Normal 9 3 5 2 2 4 2" xfId="6952" xr:uid="{EE5841E1-BB84-4496-BE68-B8FD8FEAED0D}"/>
    <cellStyle name="Normal 9 3 5 2 3" xfId="3214" xr:uid="{E1C3AF9D-C181-4B62-B173-5D8B73F9F898}"/>
    <cellStyle name="Normal 9 3 5 2 3 2" xfId="4256" xr:uid="{998B8FB4-830C-486A-BD96-AB83C789009A}"/>
    <cellStyle name="Normal 9 3 5 2 3 2 2" xfId="4992" xr:uid="{447B805B-CCB2-4C3C-B597-1C1457D8D466}"/>
    <cellStyle name="Normal 9 3 5 2 3 3" xfId="4991" xr:uid="{75F96B90-A270-417C-BDF0-C2E20EC56686}"/>
    <cellStyle name="Normal 9 3 5 2 4" xfId="3215" xr:uid="{F87832C6-7607-4691-8B08-2B328AB21FD6}"/>
    <cellStyle name="Normal 9 3 5 2 4 2" xfId="4993" xr:uid="{DAE3F238-89EE-46AC-8AD7-EE8C6BB6D7DE}"/>
    <cellStyle name="Normal 9 3 5 2 4 2 2" xfId="6953" xr:uid="{1569F8BE-E4C9-4307-BF26-654BF0ACE963}"/>
    <cellStyle name="Normal 9 3 5 2 5" xfId="4986" xr:uid="{8EC364AA-5730-4E0D-95B3-8E5BE2052332}"/>
    <cellStyle name="Normal 9 3 5 2 5 2" xfId="6954" xr:uid="{EFD81C62-1C30-479F-ACAC-3D442F16D9E2}"/>
    <cellStyle name="Normal 9 3 5 3" xfId="3216" xr:uid="{F2064319-3AF0-488F-B731-009A3CB19C27}"/>
    <cellStyle name="Normal 9 3 5 3 2" xfId="3217" xr:uid="{F16ABFFB-B69C-4F65-A8EE-81ED03ED793C}"/>
    <cellStyle name="Normal 9 3 5 3 2 2" xfId="4257" xr:uid="{047D5F1B-A2C1-4E48-90CA-28F1F1BB1F2D}"/>
    <cellStyle name="Normal 9 3 5 3 2 2 2" xfId="4996" xr:uid="{8E6DD577-3663-4B49-9977-79BA5F5C0CBF}"/>
    <cellStyle name="Normal 9 3 5 3 2 3" xfId="4995" xr:uid="{34EE35DB-2F47-4A72-9860-73884E709754}"/>
    <cellStyle name="Normal 9 3 5 3 3" xfId="3218" xr:uid="{1EE9BEDA-2C4C-4B18-8011-AA395CF42A9C}"/>
    <cellStyle name="Normal 9 3 5 3 3 2" xfId="4997" xr:uid="{8DF86410-1789-42E7-9B74-39D83AF49D0B}"/>
    <cellStyle name="Normal 9 3 5 3 3 2 2" xfId="6955" xr:uid="{98ABFAA0-B62F-4677-93CE-1065F98CFC7F}"/>
    <cellStyle name="Normal 9 3 5 3 4" xfId="3219" xr:uid="{B2BFC8AB-52B6-44EE-A98C-8D4B6EBA9B6C}"/>
    <cellStyle name="Normal 9 3 5 3 4 2" xfId="4998" xr:uid="{F62E6E4A-0331-4573-A80D-6045CB5C0DF5}"/>
    <cellStyle name="Normal 9 3 5 3 5" xfId="4994" xr:uid="{EFB9D512-5F73-432B-8DED-1099C09F7D4B}"/>
    <cellStyle name="Normal 9 3 5 4" xfId="3220" xr:uid="{60828037-F478-4422-A131-4190FB062A14}"/>
    <cellStyle name="Normal 9 3 5 4 2" xfId="4258" xr:uid="{53FF06DB-473F-4A0D-A022-C815D451B407}"/>
    <cellStyle name="Normal 9 3 5 4 2 2" xfId="5000" xr:uid="{2867821C-5FFB-425E-8AC6-EFC28AF0E605}"/>
    <cellStyle name="Normal 9 3 5 4 3" xfId="4999" xr:uid="{799C9695-62BE-496A-8F93-D1FDD25CF99B}"/>
    <cellStyle name="Normal 9 3 5 5" xfId="3221" xr:uid="{EF92CF25-B34F-4ED4-93E0-5F7D9F6D9056}"/>
    <cellStyle name="Normal 9 3 5 5 2" xfId="5001" xr:uid="{91124A06-43CA-4A7F-8F9A-BF2C89BF1AE3}"/>
    <cellStyle name="Normal 9 3 5 5 2 2" xfId="6956" xr:uid="{29E7EA50-8209-453B-99BA-6CAC1E395D04}"/>
    <cellStyle name="Normal 9 3 5 6" xfId="3222" xr:uid="{F03C4F0C-5204-4676-B0DE-94E0BFC8653B}"/>
    <cellStyle name="Normal 9 3 5 6 2" xfId="5002" xr:uid="{48F9E5E2-CC03-4922-928B-3EC703A5FB09}"/>
    <cellStyle name="Normal 9 3 5 7" xfId="4985" xr:uid="{5BE1B1AD-F68F-4D35-B8F9-41E68B4ED8DB}"/>
    <cellStyle name="Normal 9 3 6" xfId="3223" xr:uid="{6F86F492-5493-4178-8FC2-3FE702E05D14}"/>
    <cellStyle name="Normal 9 3 6 2" xfId="3224" xr:uid="{0B8FB081-EE9A-4F3B-BB14-E518F0524910}"/>
    <cellStyle name="Normal 9 3 6 2 2" xfId="3225" xr:uid="{353C738A-353E-4A19-8152-6C07342C39CE}"/>
    <cellStyle name="Normal 9 3 6 2 2 2" xfId="4259" xr:uid="{A63DC8BC-A652-43C6-B4CA-C0DCA09FE964}"/>
    <cellStyle name="Normal 9 3 6 2 2 2 2" xfId="5006" xr:uid="{0060E641-6725-465C-9A10-B8C094EEE6C2}"/>
    <cellStyle name="Normal 9 3 6 2 2 3" xfId="5005" xr:uid="{DC1889D2-A373-43F9-827C-FB7ECC28F1AE}"/>
    <cellStyle name="Normal 9 3 6 2 3" xfId="3226" xr:uid="{09002179-3FF0-43B6-BE38-52DF8E5E4B46}"/>
    <cellStyle name="Normal 9 3 6 2 3 2" xfId="5007" xr:uid="{037C1D98-7A1D-445F-B7BB-05EABE5C5E23}"/>
    <cellStyle name="Normal 9 3 6 2 3 2 2" xfId="6957" xr:uid="{FD0E37FE-F3E9-4A53-AC19-30D8C1210CD9}"/>
    <cellStyle name="Normal 9 3 6 2 4" xfId="3227" xr:uid="{A663933D-68B4-4A0B-834A-EF2724C1A048}"/>
    <cellStyle name="Normal 9 3 6 2 4 2" xfId="5008" xr:uid="{A04CBBD9-3358-44CB-A9DD-E413CC6A991D}"/>
    <cellStyle name="Normal 9 3 6 2 5" xfId="5004" xr:uid="{3D0FC4C8-913E-43CC-866D-6BB89F0ADCA3}"/>
    <cellStyle name="Normal 9 3 6 3" xfId="3228" xr:uid="{48DB7537-9541-4929-8F13-594FA8FD07A7}"/>
    <cellStyle name="Normal 9 3 6 3 2" xfId="4260" xr:uid="{71D309C6-4646-4ECC-8426-26A4764030BE}"/>
    <cellStyle name="Normal 9 3 6 3 2 2" xfId="5010" xr:uid="{C24082BE-B3D1-4F55-90B0-6AB59A9D632A}"/>
    <cellStyle name="Normal 9 3 6 3 3" xfId="5009" xr:uid="{C3F14461-F3F1-471F-9BC1-A3B1943FE32A}"/>
    <cellStyle name="Normal 9 3 6 4" xfId="3229" xr:uid="{8406E45B-436A-45D3-96AD-BABF237EA5E1}"/>
    <cellStyle name="Normal 9 3 6 4 2" xfId="5011" xr:uid="{E05DEE28-5C6D-4F8B-939C-30CDA467E500}"/>
    <cellStyle name="Normal 9 3 6 4 2 2" xfId="6958" xr:uid="{2E6FE22C-E954-494F-82F4-447B796CE774}"/>
    <cellStyle name="Normal 9 3 6 5" xfId="3230" xr:uid="{A35D4E28-DF85-4BEE-8CFA-53B2EA2887F5}"/>
    <cellStyle name="Normal 9 3 6 5 2" xfId="5012" xr:uid="{DE9DFCD7-1077-4E09-9D94-C24F9915D131}"/>
    <cellStyle name="Normal 9 3 6 6" xfId="5003" xr:uid="{D35EE478-6DFB-4343-83E3-90A7C96B9AE1}"/>
    <cellStyle name="Normal 9 3 7" xfId="3231" xr:uid="{B0F5CF95-819E-46DB-8167-F999BC52515D}"/>
    <cellStyle name="Normal 9 3 7 2" xfId="3232" xr:uid="{CA625AB7-97A3-49E3-8FD1-011F13C29B61}"/>
    <cellStyle name="Normal 9 3 7 2 2" xfId="4261" xr:uid="{283A06A8-D1CB-4E5C-9191-E34E615FAAF3}"/>
    <cellStyle name="Normal 9 3 7 2 2 2" xfId="5015" xr:uid="{17446B43-7455-4F60-A99A-44C6CB82FB2E}"/>
    <cellStyle name="Normal 9 3 7 2 3" xfId="5014" xr:uid="{3B4120B7-D551-42DC-B82E-3D3A2B9EEF4F}"/>
    <cellStyle name="Normal 9 3 7 3" xfId="3233" xr:uid="{F4047CC0-D6DA-4D5D-B948-33553522A9CE}"/>
    <cellStyle name="Normal 9 3 7 3 2" xfId="5016" xr:uid="{1F0AC429-0572-4B56-B392-EAEEE0FD587D}"/>
    <cellStyle name="Normal 9 3 7 3 2 2" xfId="6959" xr:uid="{671C2858-32C4-436A-A728-8EF1481787B5}"/>
    <cellStyle name="Normal 9 3 7 4" xfId="3234" xr:uid="{6967FAE5-4712-431B-8FA7-75838619470B}"/>
    <cellStyle name="Normal 9 3 7 4 2" xfId="5017" xr:uid="{C5F01B82-9CE1-4270-BE33-762776087A39}"/>
    <cellStyle name="Normal 9 3 7 5" xfId="5013" xr:uid="{DE9C1294-D4DE-4247-9F63-E1AF7F9F42EE}"/>
    <cellStyle name="Normal 9 3 8" xfId="3235" xr:uid="{2CE79BA4-4E34-433C-A106-B105698E11A8}"/>
    <cellStyle name="Normal 9 3 8 2" xfId="3236" xr:uid="{453FF650-78AC-43CA-B4FE-445B1E174D51}"/>
    <cellStyle name="Normal 9 3 8 2 2" xfId="5019" xr:uid="{09A395E6-678E-4B6D-ABB7-E11E2AA97993}"/>
    <cellStyle name="Normal 9 3 8 3" xfId="3237" xr:uid="{F02E09F0-0B86-4290-B90C-E4B3A1218F9C}"/>
    <cellStyle name="Normal 9 3 8 3 2" xfId="5020" xr:uid="{C6657700-343B-482D-A9EA-E848A075C89E}"/>
    <cellStyle name="Normal 9 3 8 4" xfId="3238" xr:uid="{A0A1C3F6-7784-4AF8-9196-3A10EEFC4311}"/>
    <cellStyle name="Normal 9 3 8 4 2" xfId="5021" xr:uid="{F765E97C-541F-4255-B91C-0EB8BE17CE52}"/>
    <cellStyle name="Normal 9 3 8 5" xfId="5018" xr:uid="{BCC9C0D3-AEB7-444B-B4C3-C82D75E6AB96}"/>
    <cellStyle name="Normal 9 3 9" xfId="3239" xr:uid="{732D81D3-50F5-4D41-866F-ACEDCC3E15FC}"/>
    <cellStyle name="Normal 9 3 9 2" xfId="5022" xr:uid="{9F86B354-C633-4C05-81BB-70B706FAB2BE}"/>
    <cellStyle name="Normal 9 3 9 2 2" xfId="6960" xr:uid="{EC771CE2-2B4D-4880-B285-1E59BC9BF1DF}"/>
    <cellStyle name="Normal 9 4" xfId="3240" xr:uid="{8AC17956-4A8A-4D83-811A-0D81708A6CC4}"/>
    <cellStyle name="Normal 9 4 10" xfId="3241" xr:uid="{E22ED8B9-7DB9-45B1-B152-D08843014331}"/>
    <cellStyle name="Normal 9 4 10 2" xfId="5024" xr:uid="{D04AF14B-2009-4D36-B3BF-860567A61378}"/>
    <cellStyle name="Normal 9 4 11" xfId="3242" xr:uid="{EBB2DCE6-F3A7-4BD8-A8CC-C17D7DEB59CF}"/>
    <cellStyle name="Normal 9 4 11 2" xfId="5025" xr:uid="{EA14C856-9763-4EC0-95DF-F9DCF757E81E}"/>
    <cellStyle name="Normal 9 4 12" xfId="5023" xr:uid="{DFB3610D-4EF7-49AA-9BCB-6F02DDA693F4}"/>
    <cellStyle name="Normal 9 4 2" xfId="3243" xr:uid="{DAB51A94-8321-472A-B054-08C6DFBAC2CF}"/>
    <cellStyle name="Normal 9 4 2 10" xfId="5026" xr:uid="{9168CD7A-345C-48C5-A6E4-830E0864BA1D}"/>
    <cellStyle name="Normal 9 4 2 2" xfId="3244" xr:uid="{B76ABC41-B6A4-46DA-8CA9-6DD3801D5C2A}"/>
    <cellStyle name="Normal 9 4 2 2 2" xfId="3245" xr:uid="{A42C1475-AE10-4701-A673-2A3ACB89EF9B}"/>
    <cellStyle name="Normal 9 4 2 2 2 2" xfId="3246" xr:uid="{1A979C19-E9B2-4FA4-BDE7-3058238A84E0}"/>
    <cellStyle name="Normal 9 4 2 2 2 2 2" xfId="3247" xr:uid="{3386F739-D56A-4DE0-B586-B4178934F8BF}"/>
    <cellStyle name="Normal 9 4 2 2 2 2 2 2" xfId="4262" xr:uid="{2AA2A137-67B9-40DF-9C0F-1A51F55C16C8}"/>
    <cellStyle name="Normal 9 4 2 2 2 2 2 2 2" xfId="5031" xr:uid="{AB1D4D38-6BF6-411C-82CE-A452A5FFAC35}"/>
    <cellStyle name="Normal 9 4 2 2 2 2 2 3" xfId="5030" xr:uid="{633BA369-0F2E-4C66-ACBB-2386F31779F0}"/>
    <cellStyle name="Normal 9 4 2 2 2 2 3" xfId="3248" xr:uid="{2EA03F74-16EB-435B-B80A-C41839106821}"/>
    <cellStyle name="Normal 9 4 2 2 2 2 3 2" xfId="5032" xr:uid="{CD2DFF3E-5EEC-46F1-80C9-358477AD3881}"/>
    <cellStyle name="Normal 9 4 2 2 2 2 3 2 2" xfId="6961" xr:uid="{2A1AF3B4-8F1A-4CAA-8C26-2FB9358AE233}"/>
    <cellStyle name="Normal 9 4 2 2 2 2 4" xfId="3249" xr:uid="{EDA6D640-3F08-4D24-AD37-265C444B842E}"/>
    <cellStyle name="Normal 9 4 2 2 2 2 4 2" xfId="5033" xr:uid="{47E4E568-6F54-413B-AA29-83A3792B163F}"/>
    <cellStyle name="Normal 9 4 2 2 2 2 5" xfId="5029" xr:uid="{BAFB8A72-8F99-4F3A-A2EA-A5AA3CFBF585}"/>
    <cellStyle name="Normal 9 4 2 2 2 3" xfId="3250" xr:uid="{68AC950D-B110-4887-8706-964078C5FF1E}"/>
    <cellStyle name="Normal 9 4 2 2 2 3 2" xfId="3251" xr:uid="{A2B09682-47EB-4BC2-9072-A527BB60DF90}"/>
    <cellStyle name="Normal 9 4 2 2 2 3 2 2" xfId="5035" xr:uid="{F5CF2ACA-0BFF-4993-A79D-577443CD8F96}"/>
    <cellStyle name="Normal 9 4 2 2 2 3 3" xfId="3252" xr:uid="{732F08AF-A46E-4D09-8034-7B2D50B5F0E7}"/>
    <cellStyle name="Normal 9 4 2 2 2 3 3 2" xfId="5036" xr:uid="{2BE501CE-3DCB-46A9-971D-748E2C1154D2}"/>
    <cellStyle name="Normal 9 4 2 2 2 3 4" xfId="3253" xr:uid="{52D640EA-A749-40AD-92CB-97015413EA53}"/>
    <cellStyle name="Normal 9 4 2 2 2 3 4 2" xfId="5037" xr:uid="{C614DE95-4AE7-4827-9389-75B28D2F5A69}"/>
    <cellStyle name="Normal 9 4 2 2 2 3 5" xfId="5034" xr:uid="{C882F701-E7C3-45EC-B29A-FAAE939C3A92}"/>
    <cellStyle name="Normal 9 4 2 2 2 4" xfId="3254" xr:uid="{7D7655B2-5F3B-474A-AFDE-DEBE8F5B46E2}"/>
    <cellStyle name="Normal 9 4 2 2 2 4 2" xfId="5038" xr:uid="{1F778DDF-FD89-4A7C-83B5-A25C028AA711}"/>
    <cellStyle name="Normal 9 4 2 2 2 4 2 2" xfId="6962" xr:uid="{65D37D3A-6487-444D-ADA7-44FFAAFF7574}"/>
    <cellStyle name="Normal 9 4 2 2 2 5" xfId="3255" xr:uid="{A7BAD036-2B81-44CE-B8A1-0A7928AB1207}"/>
    <cellStyle name="Normal 9 4 2 2 2 5 2" xfId="5039" xr:uid="{84A3668F-F97D-4E06-B34F-A87578474D8B}"/>
    <cellStyle name="Normal 9 4 2 2 2 6" xfId="3256" xr:uid="{4F6BD135-3D24-4E91-B574-9968991BEC69}"/>
    <cellStyle name="Normal 9 4 2 2 2 6 2" xfId="5040" xr:uid="{11ED44FB-ADA2-41EE-9A52-18E9F7626C14}"/>
    <cellStyle name="Normal 9 4 2 2 2 7" xfId="5028" xr:uid="{6D22A748-E38F-49F5-ACF7-C705753A8E35}"/>
    <cellStyle name="Normal 9 4 2 2 3" xfId="3257" xr:uid="{573D31CD-9AC8-4F18-B135-26BB194F96A4}"/>
    <cellStyle name="Normal 9 4 2 2 3 2" xfId="3258" xr:uid="{1F388F00-7F07-497C-B874-88527D54A206}"/>
    <cellStyle name="Normal 9 4 2 2 3 2 2" xfId="3259" xr:uid="{FFF12867-D9EE-4298-A9D1-53F72DCC891D}"/>
    <cellStyle name="Normal 9 4 2 2 3 2 2 2" xfId="5043" xr:uid="{184413FC-A2A1-4F40-9AAE-273F59CB553D}"/>
    <cellStyle name="Normal 9 4 2 2 3 2 3" xfId="3260" xr:uid="{52E4D37F-DB46-4104-B70D-66500FFF761A}"/>
    <cellStyle name="Normal 9 4 2 2 3 2 3 2" xfId="5044" xr:uid="{5CBF1649-C696-4455-B10E-26BB2569AED2}"/>
    <cellStyle name="Normal 9 4 2 2 3 2 4" xfId="3261" xr:uid="{3DC48B84-BE1A-4368-B495-6D681608EEDC}"/>
    <cellStyle name="Normal 9 4 2 2 3 2 4 2" xfId="5045" xr:uid="{2AD20320-941E-4476-B1D6-1F7C08105B3E}"/>
    <cellStyle name="Normal 9 4 2 2 3 2 5" xfId="5042" xr:uid="{7BDFCFEB-A5A3-4B56-8338-36705EBBC774}"/>
    <cellStyle name="Normal 9 4 2 2 3 3" xfId="3262" xr:uid="{57953261-708C-4F5D-9762-A6C5F8274F1A}"/>
    <cellStyle name="Normal 9 4 2 2 3 3 2" xfId="5046" xr:uid="{847A8E75-77A0-4811-B2BA-BF128E921CFA}"/>
    <cellStyle name="Normal 9 4 2 2 3 3 2 2" xfId="6963" xr:uid="{D9F625C3-22FC-44C2-8821-4BEF8C52F067}"/>
    <cellStyle name="Normal 9 4 2 2 3 4" xfId="3263" xr:uid="{4BB8D023-ABF6-41AD-A759-DC4AE81B59C7}"/>
    <cellStyle name="Normal 9 4 2 2 3 4 2" xfId="5047" xr:uid="{D3184C98-63F3-4517-8CC1-9A3BF0622DD6}"/>
    <cellStyle name="Normal 9 4 2 2 3 5" xfId="3264" xr:uid="{71044D0C-274A-49E4-A0C8-DE6E257DAEE7}"/>
    <cellStyle name="Normal 9 4 2 2 3 5 2" xfId="5048" xr:uid="{0BD84720-45A9-44D2-A772-519F504D8E8A}"/>
    <cellStyle name="Normal 9 4 2 2 3 6" xfId="5041" xr:uid="{50C66908-7FB7-4B62-AA63-2E45864A37F8}"/>
    <cellStyle name="Normal 9 4 2 2 4" xfId="3265" xr:uid="{A626C279-98C0-4474-B823-32173472CFD8}"/>
    <cellStyle name="Normal 9 4 2 2 4 2" xfId="3266" xr:uid="{0D009DA8-9988-4CE1-B247-428872F25854}"/>
    <cellStyle name="Normal 9 4 2 2 4 2 2" xfId="5050" xr:uid="{1CEDCEB1-4E26-4DE4-95D7-05E3277F32E5}"/>
    <cellStyle name="Normal 9 4 2 2 4 3" xfId="3267" xr:uid="{B2CE6FBD-D148-4051-A375-6C11634FFE75}"/>
    <cellStyle name="Normal 9 4 2 2 4 3 2" xfId="5051" xr:uid="{16F452D1-A84B-496F-B2A0-481FC22C181A}"/>
    <cellStyle name="Normal 9 4 2 2 4 4" xfId="3268" xr:uid="{1F25B339-D19C-4941-98E2-5F01F73D80F4}"/>
    <cellStyle name="Normal 9 4 2 2 4 4 2" xfId="5052" xr:uid="{6934DA7E-F691-4F59-BEAD-FBA65A1B1B6F}"/>
    <cellStyle name="Normal 9 4 2 2 4 5" xfId="5049" xr:uid="{68FECE0C-C75D-48B7-8685-FE850666484B}"/>
    <cellStyle name="Normal 9 4 2 2 5" xfId="3269" xr:uid="{99736E0A-F3BC-4F32-BDAA-3B3C0E1EA76E}"/>
    <cellStyle name="Normal 9 4 2 2 5 2" xfId="3270" xr:uid="{BFC295C5-FA95-4CC9-9C91-0193196CF7B1}"/>
    <cellStyle name="Normal 9 4 2 2 5 2 2" xfId="5054" xr:uid="{6C07EB37-3FA6-482E-9588-789DD25AAB3B}"/>
    <cellStyle name="Normal 9 4 2 2 5 3" xfId="3271" xr:uid="{97B52899-BB9B-4B82-ACE4-217C9A8D8A54}"/>
    <cellStyle name="Normal 9 4 2 2 5 3 2" xfId="5055" xr:uid="{0D15C7CC-BE96-4507-9C2F-95507C3B419F}"/>
    <cellStyle name="Normal 9 4 2 2 5 4" xfId="3272" xr:uid="{54CE49EF-A6E1-4BFC-B816-27B652186A40}"/>
    <cellStyle name="Normal 9 4 2 2 5 4 2" xfId="5056" xr:uid="{D1EFEC14-FD40-4E2D-860F-D326E8E14F96}"/>
    <cellStyle name="Normal 9 4 2 2 5 5" xfId="5053" xr:uid="{FEF377DE-688F-4D60-9D5C-238F06CD4AB8}"/>
    <cellStyle name="Normal 9 4 2 2 6" xfId="3273" xr:uid="{CD664975-7FF3-4847-B84C-4010241A40A7}"/>
    <cellStyle name="Normal 9 4 2 2 6 2" xfId="5057" xr:uid="{E0D1EBE1-634D-425F-8A79-1BACFDFD45D8}"/>
    <cellStyle name="Normal 9 4 2 2 7" xfId="3274" xr:uid="{860CFE24-B8E8-4591-B42C-BE7CC96CC43F}"/>
    <cellStyle name="Normal 9 4 2 2 7 2" xfId="5058" xr:uid="{F1F5166D-C838-483E-87DC-683D50BB047D}"/>
    <cellStyle name="Normal 9 4 2 2 8" xfId="3275" xr:uid="{F8D8C20A-86D5-4474-A429-DCF078188F5C}"/>
    <cellStyle name="Normal 9 4 2 2 8 2" xfId="5059" xr:uid="{C9D99099-BB2A-44A1-B37D-EBA3CEB921A4}"/>
    <cellStyle name="Normal 9 4 2 2 9" xfId="5027" xr:uid="{D0D5B9C0-5FB1-410B-AD0F-B71C9067D74F}"/>
    <cellStyle name="Normal 9 4 2 3" xfId="3276" xr:uid="{83D857DE-58DB-43A7-891B-3A7967E3F8FF}"/>
    <cellStyle name="Normal 9 4 2 3 2" xfId="3277" xr:uid="{BCFBAB29-0C78-4D52-93D2-4487F8C59100}"/>
    <cellStyle name="Normal 9 4 2 3 2 2" xfId="3278" xr:uid="{37C10930-4DF1-45FC-885B-4ABCE6B11A3F}"/>
    <cellStyle name="Normal 9 4 2 3 2 2 2" xfId="4263" xr:uid="{9C5C0351-CD4A-4BA8-ACF7-804B8822A83F}"/>
    <cellStyle name="Normal 9 4 2 3 2 2 2 2" xfId="4264" xr:uid="{9A83A4F6-7F72-4D34-A864-71CA499690C0}"/>
    <cellStyle name="Normal 9 4 2 3 2 2 2 2 2" xfId="5064" xr:uid="{9947FF63-5174-42BD-8DE4-113179BB663E}"/>
    <cellStyle name="Normal 9 4 2 3 2 2 2 3" xfId="5063" xr:uid="{366546CA-D9F1-4721-8C36-27185222197C}"/>
    <cellStyle name="Normal 9 4 2 3 2 2 3" xfId="4265" xr:uid="{EC02AE2B-B722-48D4-ABF3-42F57A7C3B08}"/>
    <cellStyle name="Normal 9 4 2 3 2 2 3 2" xfId="5065" xr:uid="{57369C57-CEB7-4652-9533-193C8F643814}"/>
    <cellStyle name="Normal 9 4 2 3 2 2 3 2 2" xfId="6964" xr:uid="{1939E7BB-99B6-4028-9428-F5D8860BAEB0}"/>
    <cellStyle name="Normal 9 4 2 3 2 2 4" xfId="5062" xr:uid="{30E5C9AB-F1C3-4BAC-9C0F-D5C8FFB02D2E}"/>
    <cellStyle name="Normal 9 4 2 3 2 2 4 2" xfId="6965" xr:uid="{7A875F6E-7DCC-4215-87F0-1E26B319320D}"/>
    <cellStyle name="Normal 9 4 2 3 2 3" xfId="3279" xr:uid="{1BBBF67A-D1A9-4299-8754-1EE0396F5E51}"/>
    <cellStyle name="Normal 9 4 2 3 2 3 2" xfId="4266" xr:uid="{3D194B30-B000-4FDE-AB2A-AF78710B5EBE}"/>
    <cellStyle name="Normal 9 4 2 3 2 3 2 2" xfId="5067" xr:uid="{8D508F3B-243D-4825-B0E1-E014F0F83414}"/>
    <cellStyle name="Normal 9 4 2 3 2 3 3" xfId="5066" xr:uid="{5E0AE9B0-855A-40F2-A873-2B2E26F10616}"/>
    <cellStyle name="Normal 9 4 2 3 2 4" xfId="3280" xr:uid="{CE69856F-C456-4748-B06B-B95B2EA8DEE4}"/>
    <cellStyle name="Normal 9 4 2 3 2 4 2" xfId="5068" xr:uid="{80CD1F2B-C6C8-4273-A2B0-26652B77C8E2}"/>
    <cellStyle name="Normal 9 4 2 3 2 4 2 2" xfId="6966" xr:uid="{5D13028A-5AC4-4ACE-BF7B-265861661353}"/>
    <cellStyle name="Normal 9 4 2 3 2 5" xfId="5061" xr:uid="{7FDCB686-91C8-4F5B-A101-A24C355527D3}"/>
    <cellStyle name="Normal 9 4 2 3 2 5 2" xfId="6967" xr:uid="{8163DEC1-8DA4-45A0-BDBD-3B76E8B2A243}"/>
    <cellStyle name="Normal 9 4 2 3 3" xfId="3281" xr:uid="{CF158EC0-8471-4A0A-B221-DE488974F55C}"/>
    <cellStyle name="Normal 9 4 2 3 3 2" xfId="3282" xr:uid="{115B44D5-722E-46AE-8756-38A2083487F9}"/>
    <cellStyle name="Normal 9 4 2 3 3 2 2" xfId="4267" xr:uid="{7F634B01-974F-43D3-9113-C22A4C691DEC}"/>
    <cellStyle name="Normal 9 4 2 3 3 2 2 2" xfId="5071" xr:uid="{124E2D02-EF5D-4393-9794-D2CBC363C776}"/>
    <cellStyle name="Normal 9 4 2 3 3 2 3" xfId="5070" xr:uid="{8081B44A-FB8E-4ED3-B1DD-211BA7304F60}"/>
    <cellStyle name="Normal 9 4 2 3 3 3" xfId="3283" xr:uid="{517D9BA8-6B44-4286-A872-8DE9C2C93330}"/>
    <cellStyle name="Normal 9 4 2 3 3 3 2" xfId="5072" xr:uid="{50FB0A47-6B77-4A3C-B885-24213CC0C6EB}"/>
    <cellStyle name="Normal 9 4 2 3 3 3 2 2" xfId="6968" xr:uid="{A6FB5D32-CF33-457C-B8B4-0C6C6AA77FCF}"/>
    <cellStyle name="Normal 9 4 2 3 3 4" xfId="3284" xr:uid="{0431EE01-E28B-4690-9528-1E166DC1EC07}"/>
    <cellStyle name="Normal 9 4 2 3 3 4 2" xfId="5073" xr:uid="{CB7C38D6-7FEC-4D4F-AC76-79075BBB9569}"/>
    <cellStyle name="Normal 9 4 2 3 3 5" xfId="5069" xr:uid="{DA270209-C782-46C8-89DB-29E9C51FF922}"/>
    <cellStyle name="Normal 9 4 2 3 4" xfId="3285" xr:uid="{54B1C467-271B-448D-920D-72CC5957939B}"/>
    <cellStyle name="Normal 9 4 2 3 4 2" xfId="4268" xr:uid="{BAF5A1E8-3FA3-4BBF-B22C-3B16B3065711}"/>
    <cellStyle name="Normal 9 4 2 3 4 2 2" xfId="5075" xr:uid="{1B2BB6D3-97A1-4E85-A0CF-7C74E75EE5DD}"/>
    <cellStyle name="Normal 9 4 2 3 4 3" xfId="5074" xr:uid="{B7F82035-CD5E-415D-9F6B-2F2BA817F148}"/>
    <cellStyle name="Normal 9 4 2 3 5" xfId="3286" xr:uid="{DD07B6B9-499C-48F7-9CDB-7EA71473FC8F}"/>
    <cellStyle name="Normal 9 4 2 3 5 2" xfId="5076" xr:uid="{8A7E0ED2-6354-4324-9A83-C762D1F134DE}"/>
    <cellStyle name="Normal 9 4 2 3 5 2 2" xfId="6969" xr:uid="{4718550E-277C-4456-83ED-34B4DB27F1A7}"/>
    <cellStyle name="Normal 9 4 2 3 6" xfId="3287" xr:uid="{3B8AFDD5-5A03-4C5E-9EC1-02353071ADB4}"/>
    <cellStyle name="Normal 9 4 2 3 6 2" xfId="5077" xr:uid="{622D927C-93EE-45F3-B9B1-40A1A80CA345}"/>
    <cellStyle name="Normal 9 4 2 3 7" xfId="5060" xr:uid="{D28AB13F-88C1-4C43-BCFB-16885D7D6D9D}"/>
    <cellStyle name="Normal 9 4 2 4" xfId="3288" xr:uid="{32EEBEE6-7F85-4DC0-B177-042B294E4DBE}"/>
    <cellStyle name="Normal 9 4 2 4 2" xfId="3289" xr:uid="{916F32DE-0B85-487E-A920-7FBADA835C19}"/>
    <cellStyle name="Normal 9 4 2 4 2 2" xfId="3290" xr:uid="{E0A98F18-E62D-4778-B51F-B261C876F6F2}"/>
    <cellStyle name="Normal 9 4 2 4 2 2 2" xfId="4269" xr:uid="{EC516541-6DE8-4542-975F-089197E556F8}"/>
    <cellStyle name="Normal 9 4 2 4 2 2 2 2" xfId="5081" xr:uid="{FD30FBC8-BFA7-48E0-90FF-C2DF4621E65F}"/>
    <cellStyle name="Normal 9 4 2 4 2 2 3" xfId="5080" xr:uid="{A4360E20-EAF6-403B-BF7D-CB9FE043B997}"/>
    <cellStyle name="Normal 9 4 2 4 2 3" xfId="3291" xr:uid="{E61E246F-0CCD-41A6-BFFE-2EE9C528E013}"/>
    <cellStyle name="Normal 9 4 2 4 2 3 2" xfId="5082" xr:uid="{70B47FCF-30E8-4ECA-A949-A96494C2203B}"/>
    <cellStyle name="Normal 9 4 2 4 2 3 2 2" xfId="6970" xr:uid="{AFA7BF1E-13F5-49E4-BF7A-90D4D0F9D83E}"/>
    <cellStyle name="Normal 9 4 2 4 2 4" xfId="3292" xr:uid="{96D1FC00-D1F3-4733-9BDC-6CF7F251A2F2}"/>
    <cellStyle name="Normal 9 4 2 4 2 4 2" xfId="5083" xr:uid="{C09DBDC1-161A-41F3-8D6D-AECC3E6BC51B}"/>
    <cellStyle name="Normal 9 4 2 4 2 5" xfId="5079" xr:uid="{203B1A0C-9741-4A34-8EBA-CC467EDB1952}"/>
    <cellStyle name="Normal 9 4 2 4 3" xfId="3293" xr:uid="{611A0F82-F000-4449-921E-4AB9849F38C7}"/>
    <cellStyle name="Normal 9 4 2 4 3 2" xfId="4270" xr:uid="{A54CE750-61D5-479E-870C-B2737334F036}"/>
    <cellStyle name="Normal 9 4 2 4 3 2 2" xfId="5085" xr:uid="{C68F7602-3439-4BE4-8BE8-012C71EDC0E4}"/>
    <cellStyle name="Normal 9 4 2 4 3 3" xfId="5084" xr:uid="{3D826899-AA38-40E2-B944-39B640DB890A}"/>
    <cellStyle name="Normal 9 4 2 4 4" xfId="3294" xr:uid="{C8223B9D-14B9-4534-8718-37ECC3C84589}"/>
    <cellStyle name="Normal 9 4 2 4 4 2" xfId="5086" xr:uid="{0E53986F-97BD-48F7-8E6E-8243F64ECB88}"/>
    <cellStyle name="Normal 9 4 2 4 4 2 2" xfId="6971" xr:uid="{94CC66CC-E383-4C35-B9E5-6B559E9A9C87}"/>
    <cellStyle name="Normal 9 4 2 4 5" xfId="3295" xr:uid="{D1CA899A-FB83-4C8F-8A94-ACDC46D4B51E}"/>
    <cellStyle name="Normal 9 4 2 4 5 2" xfId="5087" xr:uid="{663C60E9-DFB8-48DF-A99B-EDD4D1275475}"/>
    <cellStyle name="Normal 9 4 2 4 6" xfId="5078" xr:uid="{4CD37DFD-462E-4BF6-A32F-5A6E795B6A74}"/>
    <cellStyle name="Normal 9 4 2 5" xfId="3296" xr:uid="{5C40FCEF-170E-41A9-B1F4-2B7A290FCDFF}"/>
    <cellStyle name="Normal 9 4 2 5 2" xfId="3297" xr:uid="{09043CDB-996B-4A68-A75C-337D2357BF86}"/>
    <cellStyle name="Normal 9 4 2 5 2 2" xfId="4271" xr:uid="{2D517E15-B1C0-48DB-B502-A76EDDB36684}"/>
    <cellStyle name="Normal 9 4 2 5 2 2 2" xfId="5090" xr:uid="{2BEB7F01-18F5-4EAD-8DFE-26129DA78CC1}"/>
    <cellStyle name="Normal 9 4 2 5 2 3" xfId="5089" xr:uid="{4C6DF8DC-3D64-4940-8FA6-D11874281B77}"/>
    <cellStyle name="Normal 9 4 2 5 3" xfId="3298" xr:uid="{69317282-6AD4-4B38-8279-9DA389A23880}"/>
    <cellStyle name="Normal 9 4 2 5 3 2" xfId="5091" xr:uid="{E01CB676-C77A-423D-903F-908B5F8C4DC4}"/>
    <cellStyle name="Normal 9 4 2 5 3 2 2" xfId="6972" xr:uid="{EC65F1B2-B804-4CBD-B385-ECF15F438E1B}"/>
    <cellStyle name="Normal 9 4 2 5 4" xfId="3299" xr:uid="{733DB84C-1B53-4F35-B87D-8C290FEDBEF5}"/>
    <cellStyle name="Normal 9 4 2 5 4 2" xfId="5092" xr:uid="{C52CEE00-333E-43B8-AE69-935197848B35}"/>
    <cellStyle name="Normal 9 4 2 5 5" xfId="5088" xr:uid="{BF383BFE-FFC3-42BB-9D96-12C4549046FD}"/>
    <cellStyle name="Normal 9 4 2 6" xfId="3300" xr:uid="{B39BA127-D1EE-468C-B134-3FC3FB89517A}"/>
    <cellStyle name="Normal 9 4 2 6 2" xfId="3301" xr:uid="{FA4DF5F5-5ACE-4C28-AF83-2DF3B1E39591}"/>
    <cellStyle name="Normal 9 4 2 6 2 2" xfId="5094" xr:uid="{4A9B1E47-6BA7-4036-BC69-87553283E5B4}"/>
    <cellStyle name="Normal 9 4 2 6 3" xfId="3302" xr:uid="{AA44A7BF-88DB-453D-B78B-0175FD4D9268}"/>
    <cellStyle name="Normal 9 4 2 6 3 2" xfId="5095" xr:uid="{111B6559-A408-463C-9D0E-69B24AA7F65D}"/>
    <cellStyle name="Normal 9 4 2 6 4" xfId="3303" xr:uid="{A24EB33B-C332-4422-AD6C-66C62860B79E}"/>
    <cellStyle name="Normal 9 4 2 6 4 2" xfId="5096" xr:uid="{6B40002F-078C-4C4D-9716-A3D03B7742EA}"/>
    <cellStyle name="Normal 9 4 2 6 5" xfId="5093" xr:uid="{BD6151ED-8448-4D6A-9DE6-405FB82BF037}"/>
    <cellStyle name="Normal 9 4 2 7" xfId="3304" xr:uid="{961FAE09-3BBE-4ADA-AFBC-7F691C52DE27}"/>
    <cellStyle name="Normal 9 4 2 7 2" xfId="5097" xr:uid="{FECF1FE0-08FB-4F27-A651-CEDBB3E415D0}"/>
    <cellStyle name="Normal 9 4 2 7 2 2" xfId="6973" xr:uid="{0F099F12-B735-42C8-86CE-F01E38BE5BD5}"/>
    <cellStyle name="Normal 9 4 2 8" xfId="3305" xr:uid="{AA614D60-2570-4101-82DF-171811F69447}"/>
    <cellStyle name="Normal 9 4 2 8 2" xfId="5098" xr:uid="{242CC1AE-97E3-44D1-B31C-5882D908829B}"/>
    <cellStyle name="Normal 9 4 2 9" xfId="3306" xr:uid="{8FF86849-8732-4916-99EC-C60A59F06C9A}"/>
    <cellStyle name="Normal 9 4 2 9 2" xfId="5099" xr:uid="{6C18A767-B094-4492-A336-74C02244913A}"/>
    <cellStyle name="Normal 9 4 3" xfId="3307" xr:uid="{B3B84058-9ED6-460F-8D1F-EFD9287318C0}"/>
    <cellStyle name="Normal 9 4 3 2" xfId="3308" xr:uid="{727ECFB6-463E-460E-AB91-B518A3FF08E7}"/>
    <cellStyle name="Normal 9 4 3 2 2" xfId="3309" xr:uid="{E118FE5D-625F-4AF5-8A1D-3C192B73ED98}"/>
    <cellStyle name="Normal 9 4 3 2 2 2" xfId="3310" xr:uid="{ED91656C-D5B6-4D4E-A47F-0ABD5A8FE3D7}"/>
    <cellStyle name="Normal 9 4 3 2 2 2 2" xfId="4272" xr:uid="{C004CDF8-EBFB-413E-8785-0069E798B5FD}"/>
    <cellStyle name="Normal 9 4 3 2 2 2 2 2" xfId="4753" xr:uid="{5D4C8BB8-8B0D-4317-A1FE-0D0A4C4C4AC6}"/>
    <cellStyle name="Normal 9 4 3 2 2 2 2 2 2" xfId="5475" xr:uid="{2E0C0060-FB45-4F98-A645-72CAA4A9BB13}"/>
    <cellStyle name="Normal 9 4 3 2 2 2 2 2 3" xfId="5104" xr:uid="{A8F9EA58-5B42-4959-84BD-A2C4CDA2C113}"/>
    <cellStyle name="Normal 9 4 3 2 2 2 3" xfId="4754" xr:uid="{2FCB0502-863E-45C5-ADCE-BD7864F24673}"/>
    <cellStyle name="Normal 9 4 3 2 2 2 3 2" xfId="5476" xr:uid="{098D0B45-E4D5-45C3-AB91-E8B9FCA746AB}"/>
    <cellStyle name="Normal 9 4 3 2 2 2 3 3" xfId="5103" xr:uid="{DDD1ADAE-2DC5-47E1-81B1-4C15F64C8E8B}"/>
    <cellStyle name="Normal 9 4 3 2 2 3" xfId="3311" xr:uid="{3AD41EBC-516D-4231-829E-C4EE40F99BAC}"/>
    <cellStyle name="Normal 9 4 3 2 2 3 2" xfId="4755" xr:uid="{686A7B01-C259-4D06-A43D-D39716F2A081}"/>
    <cellStyle name="Normal 9 4 3 2 2 3 2 2" xfId="5477" xr:uid="{3760D653-D221-4CCC-A93B-F0D09C0F160D}"/>
    <cellStyle name="Normal 9 4 3 2 2 3 2 3" xfId="5105" xr:uid="{F7EDAE57-514F-40AA-AD1E-759C021DF942}"/>
    <cellStyle name="Normal 9 4 3 2 2 4" xfId="3312" xr:uid="{6129411B-1FCA-4071-B02A-DA9FC186DD32}"/>
    <cellStyle name="Normal 9 4 3 2 2 4 2" xfId="5106" xr:uid="{0836B81B-DC91-4DFB-B11D-4F20D02C4900}"/>
    <cellStyle name="Normal 9 4 3 2 2 5" xfId="5102" xr:uid="{81B3A6FB-2646-4745-AB48-AFEC76FD1E2B}"/>
    <cellStyle name="Normal 9 4 3 2 3" xfId="3313" xr:uid="{40907403-6480-44B4-AF49-288A4787CC21}"/>
    <cellStyle name="Normal 9 4 3 2 3 2" xfId="3314" xr:uid="{CC3BFF0C-5626-415E-A82E-AADB22B9780A}"/>
    <cellStyle name="Normal 9 4 3 2 3 2 2" xfId="4756" xr:uid="{179E967D-88B9-488B-8326-21CE0B1EA164}"/>
    <cellStyle name="Normal 9 4 3 2 3 2 2 2" xfId="5478" xr:uid="{19C9C509-3698-4AAF-B5BD-31C6854366C7}"/>
    <cellStyle name="Normal 9 4 3 2 3 2 2 3" xfId="5108" xr:uid="{4C2F670A-D672-4962-92E7-2D639D7F7431}"/>
    <cellStyle name="Normal 9 4 3 2 3 3" xfId="3315" xr:uid="{1808EB13-C756-4F9D-B951-803C51CBD424}"/>
    <cellStyle name="Normal 9 4 3 2 3 3 2" xfId="5109" xr:uid="{D415F997-1FD4-48C9-9B62-F95F0223C6DE}"/>
    <cellStyle name="Normal 9 4 3 2 3 4" xfId="3316" xr:uid="{C66AD30A-1560-4D57-872F-2198CD30EA84}"/>
    <cellStyle name="Normal 9 4 3 2 3 4 2" xfId="5110" xr:uid="{2CD6E0A4-C6A1-4850-BDA2-C5904D7FE706}"/>
    <cellStyle name="Normal 9 4 3 2 3 5" xfId="5107" xr:uid="{F422CEBE-D328-4E19-BFB3-0AD46EBBD635}"/>
    <cellStyle name="Normal 9 4 3 2 4" xfId="3317" xr:uid="{A6017C2C-B7C4-45A9-BCA6-E34FD29213A4}"/>
    <cellStyle name="Normal 9 4 3 2 4 2" xfId="4757" xr:uid="{DEB20B97-7DCC-43C6-BF2A-2393A20FB747}"/>
    <cellStyle name="Normal 9 4 3 2 4 2 2" xfId="5479" xr:uid="{8A69A288-5A4A-43DF-9A7D-4D1A8E1B9305}"/>
    <cellStyle name="Normal 9 4 3 2 4 2 3" xfId="5111" xr:uid="{411FC869-B0CF-4D5E-ADA3-25982BA9E9CF}"/>
    <cellStyle name="Normal 9 4 3 2 5" xfId="3318" xr:uid="{F88861EE-F585-4F20-B29C-C10E5B5E737D}"/>
    <cellStyle name="Normal 9 4 3 2 5 2" xfId="5112" xr:uid="{32FBF5C8-0E90-4D1B-9A48-D0DCE8559261}"/>
    <cellStyle name="Normal 9 4 3 2 6" xfId="3319" xr:uid="{04985890-5ADE-43A8-96EF-143E89488D70}"/>
    <cellStyle name="Normal 9 4 3 2 6 2" xfId="5113" xr:uid="{A0382A0B-B91A-43DB-8E98-821095E107CF}"/>
    <cellStyle name="Normal 9 4 3 2 7" xfId="5101" xr:uid="{C50E48F4-05ED-41CB-A62C-0D846DD4F7E1}"/>
    <cellStyle name="Normal 9 4 3 3" xfId="3320" xr:uid="{9BD8F09E-8871-4649-B77F-7B0DD32BF2DE}"/>
    <cellStyle name="Normal 9 4 3 3 2" xfId="3321" xr:uid="{31007A9E-08AE-4A25-9A58-C766B5E6C427}"/>
    <cellStyle name="Normal 9 4 3 3 2 2" xfId="3322" xr:uid="{CF202FE2-74E2-4A7F-8607-E6C3CE78E0AA}"/>
    <cellStyle name="Normal 9 4 3 3 2 2 2" xfId="4758" xr:uid="{FEE4552D-85E2-4319-AEFC-E20E3D0C9833}"/>
    <cellStyle name="Normal 9 4 3 3 2 2 2 2" xfId="5480" xr:uid="{7DD53D90-6A99-4A78-8F0E-D109DEFACE17}"/>
    <cellStyle name="Normal 9 4 3 3 2 2 2 3" xfId="5116" xr:uid="{E7A2F0C8-CA77-49DD-BC88-32FC9905888F}"/>
    <cellStyle name="Normal 9 4 3 3 2 3" xfId="3323" xr:uid="{31A12D40-F8C4-42AB-91D1-05B615F08417}"/>
    <cellStyle name="Normal 9 4 3 3 2 3 2" xfId="5117" xr:uid="{636749AA-B62C-47D6-8246-E4ACC244BB18}"/>
    <cellStyle name="Normal 9 4 3 3 2 4" xfId="3324" xr:uid="{B4E6ADD9-6063-47D3-9EF0-7CB9DD6CBCC8}"/>
    <cellStyle name="Normal 9 4 3 3 2 4 2" xfId="5118" xr:uid="{7CC7D513-AC25-4F5F-BB42-22F577F41A1E}"/>
    <cellStyle name="Normal 9 4 3 3 2 5" xfId="5115" xr:uid="{0F72897F-0D76-4214-ADDB-A47DB46947FA}"/>
    <cellStyle name="Normal 9 4 3 3 3" xfId="3325" xr:uid="{54C40F12-635D-437C-B4D3-AE113A89C7E6}"/>
    <cellStyle name="Normal 9 4 3 3 3 2" xfId="4759" xr:uid="{D72F7505-52BF-4B55-BE1F-FF48A59F45E9}"/>
    <cellStyle name="Normal 9 4 3 3 3 2 2" xfId="5481" xr:uid="{FBAF2A7A-3A41-42A3-9027-4C85D51B65E2}"/>
    <cellStyle name="Normal 9 4 3 3 3 2 3" xfId="5119" xr:uid="{83D7CC29-C03B-4C73-B4F1-3C9099A0859B}"/>
    <cellStyle name="Normal 9 4 3 3 4" xfId="3326" xr:uid="{2A734187-9C09-45ED-B98E-F9396A5E3669}"/>
    <cellStyle name="Normal 9 4 3 3 4 2" xfId="5120" xr:uid="{8B409E88-1749-4C69-8004-0D7462B8E64A}"/>
    <cellStyle name="Normal 9 4 3 3 5" xfId="3327" xr:uid="{BF45C03B-D5A3-4967-BD1F-BAB871749F3A}"/>
    <cellStyle name="Normal 9 4 3 3 5 2" xfId="5121" xr:uid="{3D4397A0-2931-4B3F-89AA-1C097A5BFA72}"/>
    <cellStyle name="Normal 9 4 3 3 6" xfId="5114" xr:uid="{42BD51C0-7E63-41F0-A92F-BDF1DF436433}"/>
    <cellStyle name="Normal 9 4 3 4" xfId="3328" xr:uid="{8183371B-E209-4A19-9E5E-15AA98B5E209}"/>
    <cellStyle name="Normal 9 4 3 4 2" xfId="3329" xr:uid="{47EAADAC-C495-4ACD-8A51-4DB103036667}"/>
    <cellStyle name="Normal 9 4 3 4 2 2" xfId="4760" xr:uid="{570DF983-81B6-461C-B4FC-7A7DD4588DFE}"/>
    <cellStyle name="Normal 9 4 3 4 2 2 2" xfId="5482" xr:uid="{6DBF349C-C6B3-44D6-B989-59ECCCD919D2}"/>
    <cellStyle name="Normal 9 4 3 4 2 2 3" xfId="5123" xr:uid="{B91BECED-4E77-45B9-A06D-B9C7639274C5}"/>
    <cellStyle name="Normal 9 4 3 4 3" xfId="3330" xr:uid="{5B4DC450-3191-435E-AF69-9FC34606C3E2}"/>
    <cellStyle name="Normal 9 4 3 4 3 2" xfId="5124" xr:uid="{AB1EC416-4A84-4FBC-91C2-67F22BF910D3}"/>
    <cellStyle name="Normal 9 4 3 4 4" xfId="3331" xr:uid="{790898C8-4951-419B-9F15-271DF8FF5B8D}"/>
    <cellStyle name="Normal 9 4 3 4 4 2" xfId="5125" xr:uid="{96E9B8C1-6C8D-480A-BF23-22DE5908629A}"/>
    <cellStyle name="Normal 9 4 3 4 5" xfId="5122" xr:uid="{EEA279CD-4925-402C-B134-6CDDD00B721C}"/>
    <cellStyle name="Normal 9 4 3 5" xfId="3332" xr:uid="{FF52A074-F3E5-4310-BB6A-38EA5AD2F877}"/>
    <cellStyle name="Normal 9 4 3 5 2" xfId="3333" xr:uid="{8A7B2DF8-CE51-43E4-9DB9-8E7C64230D28}"/>
    <cellStyle name="Normal 9 4 3 5 2 2" xfId="5127" xr:uid="{CCCE1E22-A919-41AA-9097-0FF018DC5131}"/>
    <cellStyle name="Normal 9 4 3 5 3" xfId="3334" xr:uid="{79463FE0-3D6C-4E90-BD17-22A3124C0869}"/>
    <cellStyle name="Normal 9 4 3 5 3 2" xfId="5128" xr:uid="{0F667F7A-00D9-4910-841D-8F71EB67F612}"/>
    <cellStyle name="Normal 9 4 3 5 4" xfId="3335" xr:uid="{CAB3A4E5-A56E-49EB-94D3-CF2DE077395B}"/>
    <cellStyle name="Normal 9 4 3 5 4 2" xfId="5129" xr:uid="{23F14D64-E885-4E3D-BAA9-649853398670}"/>
    <cellStyle name="Normal 9 4 3 5 5" xfId="5126" xr:uid="{C5AA40C7-7475-4AB4-855A-10CFBBB50936}"/>
    <cellStyle name="Normal 9 4 3 6" xfId="3336" xr:uid="{87816EAA-0EF3-4009-BD97-7EB1DA591B31}"/>
    <cellStyle name="Normal 9 4 3 6 2" xfId="5130" xr:uid="{331C0DB9-21EB-4C34-B9C6-A6531F5857B5}"/>
    <cellStyle name="Normal 9 4 3 7" xfId="3337" xr:uid="{E1204944-A441-42FF-8E94-B49B99E7F44A}"/>
    <cellStyle name="Normal 9 4 3 7 2" xfId="5131" xr:uid="{7FD1A3E0-4856-4A4D-9FFF-CA752FFE20F3}"/>
    <cellStyle name="Normal 9 4 3 8" xfId="3338" xr:uid="{E2F0DC1E-21AF-44D6-9905-77F0017E0EB4}"/>
    <cellStyle name="Normal 9 4 3 8 2" xfId="5132" xr:uid="{ADC211A1-45CA-42EB-B461-97B6572F4108}"/>
    <cellStyle name="Normal 9 4 3 9" xfId="5100" xr:uid="{DE36F659-B208-4314-A52C-EF36B27F77ED}"/>
    <cellStyle name="Normal 9 4 4" xfId="3339" xr:uid="{6559179A-D26C-41B9-B160-72F3EC575B95}"/>
    <cellStyle name="Normal 9 4 4 2" xfId="3340" xr:uid="{20BAAE48-1B25-4308-9EB0-EA04605D2EAF}"/>
    <cellStyle name="Normal 9 4 4 2 2" xfId="3341" xr:uid="{33267195-24FF-42F5-AA6B-F9A06DD29E6D}"/>
    <cellStyle name="Normal 9 4 4 2 2 2" xfId="3342" xr:uid="{3B2839DE-A1A4-46A0-8917-EC2EA499E902}"/>
    <cellStyle name="Normal 9 4 4 2 2 2 2" xfId="4273" xr:uid="{CDE43E49-4BEC-4290-85D6-ED77C204D451}"/>
    <cellStyle name="Normal 9 4 4 2 2 2 2 2" xfId="5137" xr:uid="{07A8511D-1C63-4C06-A06D-D01DF5158471}"/>
    <cellStyle name="Normal 9 4 4 2 2 2 3" xfId="5136" xr:uid="{92345BC6-74E2-422C-98F1-90DFC738413E}"/>
    <cellStyle name="Normal 9 4 4 2 2 3" xfId="3343" xr:uid="{3AB894C7-5239-45F8-8110-3BB4F9402724}"/>
    <cellStyle name="Normal 9 4 4 2 2 3 2" xfId="5138" xr:uid="{821BADB7-7374-456B-AFA0-B9FB512B197D}"/>
    <cellStyle name="Normal 9 4 4 2 2 3 2 2" xfId="6974" xr:uid="{2DDF934D-DBDF-4D8A-AD81-1AB6ED8648AF}"/>
    <cellStyle name="Normal 9 4 4 2 2 4" xfId="3344" xr:uid="{96C90835-D518-4A04-8D78-CBE6881B2F10}"/>
    <cellStyle name="Normal 9 4 4 2 2 4 2" xfId="5139" xr:uid="{D2489B91-4BE5-48B4-BE50-DE294976A37A}"/>
    <cellStyle name="Normal 9 4 4 2 2 5" xfId="5135" xr:uid="{656B9532-9159-455A-893B-04CB6B4F32A4}"/>
    <cellStyle name="Normal 9 4 4 2 3" xfId="3345" xr:uid="{8308BB93-1EEA-42BD-BFC5-AF85CBE29E14}"/>
    <cellStyle name="Normal 9 4 4 2 3 2" xfId="4274" xr:uid="{4D94524E-945A-4FF4-AA04-2BD74635A880}"/>
    <cellStyle name="Normal 9 4 4 2 3 2 2" xfId="5141" xr:uid="{4F41D7DD-12CC-49F8-9AB4-CBFED482B776}"/>
    <cellStyle name="Normal 9 4 4 2 3 3" xfId="5140" xr:uid="{A5FD9D00-92D0-452B-94E9-1FA1D118FE18}"/>
    <cellStyle name="Normal 9 4 4 2 4" xfId="3346" xr:uid="{651E324E-7F23-427D-B1C0-FCDF3B32F9D8}"/>
    <cellStyle name="Normal 9 4 4 2 4 2" xfId="5142" xr:uid="{43A961BF-0ACF-43E9-97C1-B614EE4D0CC9}"/>
    <cellStyle name="Normal 9 4 4 2 4 2 2" xfId="6975" xr:uid="{332A3703-EFBE-4A6C-998E-462B12443E6E}"/>
    <cellStyle name="Normal 9 4 4 2 5" xfId="3347" xr:uid="{40D885C2-5BAC-4907-A716-900575C032DF}"/>
    <cellStyle name="Normal 9 4 4 2 5 2" xfId="5143" xr:uid="{6DA900D9-6EBC-4C38-A20C-F8D4A3620C75}"/>
    <cellStyle name="Normal 9 4 4 2 6" xfId="5134" xr:uid="{B134E766-E7DF-4B58-B705-B66DC0AA94FD}"/>
    <cellStyle name="Normal 9 4 4 3" xfId="3348" xr:uid="{BB827831-0E73-4701-AE6A-AD18991278B6}"/>
    <cellStyle name="Normal 9 4 4 3 2" xfId="3349" xr:uid="{C3B65C6E-0633-4934-AD8D-00131F146A26}"/>
    <cellStyle name="Normal 9 4 4 3 2 2" xfId="4275" xr:uid="{6BCA2E87-2AFF-489C-8689-A8C9B010FA11}"/>
    <cellStyle name="Normal 9 4 4 3 2 2 2" xfId="5146" xr:uid="{A1B7CF3C-E596-4FEB-B515-51C760848127}"/>
    <cellStyle name="Normal 9 4 4 3 2 3" xfId="5145" xr:uid="{F01EE6EF-0AAA-4C78-824B-6C8218D13390}"/>
    <cellStyle name="Normal 9 4 4 3 3" xfId="3350" xr:uid="{3BC88226-A4F2-4B4F-A8D1-5F4D1AC85F4B}"/>
    <cellStyle name="Normal 9 4 4 3 3 2" xfId="5147" xr:uid="{029DEF9F-CB8F-4093-98C0-70B7C0875FCC}"/>
    <cellStyle name="Normal 9 4 4 3 3 2 2" xfId="6976" xr:uid="{865FA058-E347-4EE2-966D-622EF209BA21}"/>
    <cellStyle name="Normal 9 4 4 3 4" xfId="3351" xr:uid="{1AECEE75-6D64-402C-B956-5D14F20579C4}"/>
    <cellStyle name="Normal 9 4 4 3 4 2" xfId="5148" xr:uid="{76DE34F9-7B9C-47ED-8BFA-311D62B9EAA6}"/>
    <cellStyle name="Normal 9 4 4 3 5" xfId="5144" xr:uid="{96797002-A0E4-4334-AE76-6CB8E054D34E}"/>
    <cellStyle name="Normal 9 4 4 4" xfId="3352" xr:uid="{8FB02F07-EB69-40CE-B055-3A121D465386}"/>
    <cellStyle name="Normal 9 4 4 4 2" xfId="3353" xr:uid="{BB562664-FF18-4EBF-8D84-D69B244948B4}"/>
    <cellStyle name="Normal 9 4 4 4 2 2" xfId="5150" xr:uid="{E77170FC-9BE6-4B40-B4ED-8C12365F1AB5}"/>
    <cellStyle name="Normal 9 4 4 4 3" xfId="3354" xr:uid="{80428DEA-0262-4A1A-AC51-C14A58E418F3}"/>
    <cellStyle name="Normal 9 4 4 4 3 2" xfId="5151" xr:uid="{A42BA70C-0C7C-4DCD-BC5F-118E226B437A}"/>
    <cellStyle name="Normal 9 4 4 4 4" xfId="3355" xr:uid="{6A54DA6F-054A-49B3-B785-693E03F43C41}"/>
    <cellStyle name="Normal 9 4 4 4 4 2" xfId="5152" xr:uid="{3D6D3E3A-3CCF-4FFD-8A02-90EE1DF5DE30}"/>
    <cellStyle name="Normal 9 4 4 4 5" xfId="5149" xr:uid="{EF078A25-941B-4DCC-9120-C5D614A65186}"/>
    <cellStyle name="Normal 9 4 4 5" xfId="3356" xr:uid="{6FFAF1DD-6D00-4FAF-85B0-90EB7BC94526}"/>
    <cellStyle name="Normal 9 4 4 5 2" xfId="5153" xr:uid="{DF0F5856-CA31-47AD-9DE4-8D198108C22A}"/>
    <cellStyle name="Normal 9 4 4 5 2 2" xfId="6977" xr:uid="{9AF2A6A5-06E5-4646-A551-6979CAB68F51}"/>
    <cellStyle name="Normal 9 4 4 6" xfId="3357" xr:uid="{5DFC950E-B07F-4105-815A-C1A01316FE83}"/>
    <cellStyle name="Normal 9 4 4 6 2" xfId="5154" xr:uid="{8B4E1343-8526-4A97-9978-44A6108BD752}"/>
    <cellStyle name="Normal 9 4 4 7" xfId="3358" xr:uid="{58D21FD3-81E9-48D6-BFAC-A3B7FAF2499C}"/>
    <cellStyle name="Normal 9 4 4 7 2" xfId="5155" xr:uid="{F8891866-508C-403A-AADD-263797DB1ADF}"/>
    <cellStyle name="Normal 9 4 4 8" xfId="5133" xr:uid="{8E05BB80-187D-4254-8385-410549571000}"/>
    <cellStyle name="Normal 9 4 5" xfId="3359" xr:uid="{1E336726-71BF-430E-ABE3-9838EF36AEA6}"/>
    <cellStyle name="Normal 9 4 5 2" xfId="3360" xr:uid="{6CF6373F-9E86-4797-8155-AF013F8CB4B2}"/>
    <cellStyle name="Normal 9 4 5 2 2" xfId="3361" xr:uid="{2BC0417C-5B7A-4C0D-A2C6-0571F6E68D81}"/>
    <cellStyle name="Normal 9 4 5 2 2 2" xfId="4276" xr:uid="{3D3E81D1-482A-47FA-93BE-E3D50310D1B4}"/>
    <cellStyle name="Normal 9 4 5 2 2 2 2" xfId="5159" xr:uid="{08F9BD24-9EA4-4825-9BB0-F0F23A84CA85}"/>
    <cellStyle name="Normal 9 4 5 2 2 3" xfId="5158" xr:uid="{839AC28E-BF67-4BA8-AEBB-C9044AB4D2A4}"/>
    <cellStyle name="Normal 9 4 5 2 3" xfId="3362" xr:uid="{EAA3A830-4744-4FFE-BA74-B99C272268D2}"/>
    <cellStyle name="Normal 9 4 5 2 3 2" xfId="5160" xr:uid="{2854DD91-A9B8-4492-8B29-1085EB1364CE}"/>
    <cellStyle name="Normal 9 4 5 2 3 2 2" xfId="6978" xr:uid="{7C8FE908-0CF9-44BC-AE5A-821FFB67AE1B}"/>
    <cellStyle name="Normal 9 4 5 2 4" xfId="3363" xr:uid="{981877F2-C6C5-4F96-8194-6C13C94646D1}"/>
    <cellStyle name="Normal 9 4 5 2 4 2" xfId="5161" xr:uid="{F9AE91EC-CFDD-42E7-B75F-01C0CA29D5CF}"/>
    <cellStyle name="Normal 9 4 5 2 5" xfId="5157" xr:uid="{CD205D7E-96A0-4C0B-8496-C51AF81B6F9E}"/>
    <cellStyle name="Normal 9 4 5 3" xfId="3364" xr:uid="{AF062671-FEE2-4ED3-9A95-6EF4BA317610}"/>
    <cellStyle name="Normal 9 4 5 3 2" xfId="3365" xr:uid="{446B8E2C-2B98-4D6B-9153-59AC0330649F}"/>
    <cellStyle name="Normal 9 4 5 3 2 2" xfId="5163" xr:uid="{E1E6ABCC-D9B1-4BAA-B5E9-D392D29B0D02}"/>
    <cellStyle name="Normal 9 4 5 3 3" xfId="3366" xr:uid="{CF9948D5-A2F9-42B5-8414-248A54AF1441}"/>
    <cellStyle name="Normal 9 4 5 3 3 2" xfId="5164" xr:uid="{7C636403-E199-4B23-8395-17B0C4E290A8}"/>
    <cellStyle name="Normal 9 4 5 3 4" xfId="3367" xr:uid="{893FC1FD-CF10-4C8D-8713-4109802F72FA}"/>
    <cellStyle name="Normal 9 4 5 3 4 2" xfId="5165" xr:uid="{DBCE1817-FCD8-4FF2-9888-5C7FA4F070BD}"/>
    <cellStyle name="Normal 9 4 5 3 5" xfId="5162" xr:uid="{923EBE3D-18D4-4FAD-955C-712282D77F6D}"/>
    <cellStyle name="Normal 9 4 5 4" xfId="3368" xr:uid="{E0107270-DA25-42BC-8820-1842ADDDFAF1}"/>
    <cellStyle name="Normal 9 4 5 4 2" xfId="5166" xr:uid="{08B284AD-D005-4B52-9A35-7764D6C79383}"/>
    <cellStyle name="Normal 9 4 5 4 2 2" xfId="6979" xr:uid="{FD1F241C-CAAF-4A4D-8075-4073707AD4C3}"/>
    <cellStyle name="Normal 9 4 5 5" xfId="3369" xr:uid="{349318F6-1BB4-4917-8202-8C9C90803164}"/>
    <cellStyle name="Normal 9 4 5 5 2" xfId="5167" xr:uid="{7B7DBE1E-FF7C-4736-BA53-7D17760884EA}"/>
    <cellStyle name="Normal 9 4 5 6" xfId="3370" xr:uid="{31B3B3D6-22C3-4763-A411-44349CB24628}"/>
    <cellStyle name="Normal 9 4 5 6 2" xfId="5168" xr:uid="{C4F23451-5E2B-4F68-BD35-AD706401C59E}"/>
    <cellStyle name="Normal 9 4 5 7" xfId="5156" xr:uid="{6EEF7126-9963-440E-ADCD-E726283FADCA}"/>
    <cellStyle name="Normal 9 4 6" xfId="3371" xr:uid="{1CEEFA59-2FB1-4345-BCF1-4A96E12EC201}"/>
    <cellStyle name="Normal 9 4 6 2" xfId="3372" xr:uid="{5C821CA4-D115-45FF-BD49-F6ACD4BD2021}"/>
    <cellStyle name="Normal 9 4 6 2 2" xfId="3373" xr:uid="{09F3B27E-E7C7-4A9A-804D-35AB1F12A5D0}"/>
    <cellStyle name="Normal 9 4 6 2 2 2" xfId="5171" xr:uid="{DEF48BC0-CD53-412C-83AE-25E01D35FA74}"/>
    <cellStyle name="Normal 9 4 6 2 3" xfId="3374" xr:uid="{3B058F21-C43D-45D7-AECF-71E338691DB7}"/>
    <cellStyle name="Normal 9 4 6 2 3 2" xfId="5172" xr:uid="{72C0187C-9265-4523-AC41-164132990866}"/>
    <cellStyle name="Normal 9 4 6 2 4" xfId="3375" xr:uid="{28986A75-C5AE-4C31-9E47-1F406D899996}"/>
    <cellStyle name="Normal 9 4 6 2 4 2" xfId="5173" xr:uid="{2C4B4359-B47A-429F-8877-84A92BA848EB}"/>
    <cellStyle name="Normal 9 4 6 2 5" xfId="5170" xr:uid="{FEB35255-E9F5-481B-96E5-C0D957F07CF8}"/>
    <cellStyle name="Normal 9 4 6 3" xfId="3376" xr:uid="{E1A235EA-6EE0-42B4-9949-F3EFBAF4F641}"/>
    <cellStyle name="Normal 9 4 6 3 2" xfId="5174" xr:uid="{2FA883BE-DF6A-4945-9776-E5D8E7C70A95}"/>
    <cellStyle name="Normal 9 4 6 3 2 2" xfId="6980" xr:uid="{DE7745DB-5C5D-4BFB-BCDA-F479F9BD1A6E}"/>
    <cellStyle name="Normal 9 4 6 4" xfId="3377" xr:uid="{792CD2E4-020B-420D-96A9-381EE6F2E66D}"/>
    <cellStyle name="Normal 9 4 6 4 2" xfId="5175" xr:uid="{8640F2D1-C9A1-4718-B3CE-89D31494D4E2}"/>
    <cellStyle name="Normal 9 4 6 5" xfId="3378" xr:uid="{AD2D42EE-F3EB-419C-BE45-42AA7A240DFF}"/>
    <cellStyle name="Normal 9 4 6 5 2" xfId="5176" xr:uid="{9BDDEBEA-2BD7-404F-BD3C-E2D24138A044}"/>
    <cellStyle name="Normal 9 4 6 6" xfId="5169" xr:uid="{12B5D7A1-DCBC-4628-8CB1-B0705389156D}"/>
    <cellStyle name="Normal 9 4 7" xfId="3379" xr:uid="{625C4D7D-79ED-4B47-8B6E-120E4CA35621}"/>
    <cellStyle name="Normal 9 4 7 2" xfId="3380" xr:uid="{5926DE61-3676-477E-AB56-E83A8857D433}"/>
    <cellStyle name="Normal 9 4 7 2 2" xfId="5178" xr:uid="{0F6373E2-CD62-4CD4-BBB0-6C314DBDDFBF}"/>
    <cellStyle name="Normal 9 4 7 3" xfId="3381" xr:uid="{DD11541C-5415-46FA-85CD-ADFCF113E736}"/>
    <cellStyle name="Normal 9 4 7 3 2" xfId="5179" xr:uid="{B5FA0205-D67B-4DD3-81EB-A4BCB1FAB3A2}"/>
    <cellStyle name="Normal 9 4 7 4" xfId="3382" xr:uid="{2FB1F28D-36AE-40E1-9FFA-9B87F8E3166F}"/>
    <cellStyle name="Normal 9 4 7 4 2" xfId="5180" xr:uid="{7451EE1F-8ED1-48CA-A8E1-AEF6C8AC6BD7}"/>
    <cellStyle name="Normal 9 4 7 5" xfId="5177" xr:uid="{D5227003-3A95-4B25-83D1-DA78FB6418AF}"/>
    <cellStyle name="Normal 9 4 8" xfId="3383" xr:uid="{1AAC1A92-60ED-4E33-B258-83C8C1165320}"/>
    <cellStyle name="Normal 9 4 8 2" xfId="3384" xr:uid="{8B11DB41-5C5A-413B-B17C-72A302B19253}"/>
    <cellStyle name="Normal 9 4 8 2 2" xfId="5182" xr:uid="{08DA6196-D5C7-45D1-BFAD-FB12E8EA82B8}"/>
    <cellStyle name="Normal 9 4 8 3" xfId="3385" xr:uid="{EFA8D1CA-271D-4BA2-A5AE-D1DA52A9DF6A}"/>
    <cellStyle name="Normal 9 4 8 3 2" xfId="5183" xr:uid="{B2FAF211-202A-49D4-A330-1BDE8BD2DF21}"/>
    <cellStyle name="Normal 9 4 8 4" xfId="3386" xr:uid="{B0739F74-3C7A-45D1-BBA8-80194A619778}"/>
    <cellStyle name="Normal 9 4 8 4 2" xfId="5184" xr:uid="{BF8CC6DC-1718-4501-BD61-25B2DBC0F93F}"/>
    <cellStyle name="Normal 9 4 8 5" xfId="5181" xr:uid="{23E2924C-BCB1-475F-A82B-AE4026BE0A0B}"/>
    <cellStyle name="Normal 9 4 9" xfId="3387" xr:uid="{15FE16BF-F460-40DA-A637-720A7FD8FCF4}"/>
    <cellStyle name="Normal 9 4 9 2" xfId="5185" xr:uid="{8E41CA62-B6DD-4B1D-B9E0-013E49225B11}"/>
    <cellStyle name="Normal 9 5" xfId="3388" xr:uid="{CF1D56A4-8E26-41A7-82CD-B6AF51AE6A12}"/>
    <cellStyle name="Normal 9 5 10" xfId="3389" xr:uid="{4316CC34-CE82-4318-9C65-FCEAE8B7E34C}"/>
    <cellStyle name="Normal 9 5 10 2" xfId="5187" xr:uid="{97A0B8F9-4505-4F17-9DB0-9879CFB96A96}"/>
    <cellStyle name="Normal 9 5 11" xfId="3390" xr:uid="{059E0739-EEF5-40D0-85C4-D29C705203CE}"/>
    <cellStyle name="Normal 9 5 11 2" xfId="5188" xr:uid="{CF46808E-D3F2-40E8-8D59-B4AF8388A3EF}"/>
    <cellStyle name="Normal 9 5 12" xfId="5186" xr:uid="{658865B5-8EC5-4EA7-B23B-DD125C6B20AC}"/>
    <cellStyle name="Normal 9 5 2" xfId="3391" xr:uid="{130D1B2E-2A33-4887-9185-5185683E2552}"/>
    <cellStyle name="Normal 9 5 2 10" xfId="5189" xr:uid="{5F4181D1-2ACE-4BCD-B17F-9E7A704A420A}"/>
    <cellStyle name="Normal 9 5 2 2" xfId="3392" xr:uid="{37ECB55C-3588-43A4-AF9F-C6C037FF10E9}"/>
    <cellStyle name="Normal 9 5 2 2 2" xfId="3393" xr:uid="{02D828E4-119B-4F31-95B9-CC64211F09AA}"/>
    <cellStyle name="Normal 9 5 2 2 2 2" xfId="3394" xr:uid="{00D618A4-DAFE-4737-8AD3-9084CDC368DA}"/>
    <cellStyle name="Normal 9 5 2 2 2 2 2" xfId="3395" xr:uid="{2DEA9A6C-0A5B-422A-BA69-C9F1BD4C244F}"/>
    <cellStyle name="Normal 9 5 2 2 2 2 2 2" xfId="5193" xr:uid="{485EAA6A-74E7-4027-A86E-0D42386D540D}"/>
    <cellStyle name="Normal 9 5 2 2 2 2 3" xfId="3396" xr:uid="{58B6D78B-3591-4F57-AE01-54312953C61B}"/>
    <cellStyle name="Normal 9 5 2 2 2 2 3 2" xfId="5194" xr:uid="{430868B9-3C0B-43A1-BE23-0944405DB75B}"/>
    <cellStyle name="Normal 9 5 2 2 2 2 4" xfId="3397" xr:uid="{0180B8C3-AC26-444B-893F-40A128E322C5}"/>
    <cellStyle name="Normal 9 5 2 2 2 2 4 2" xfId="5195" xr:uid="{05E3D935-183B-42C7-A89D-0042A3389620}"/>
    <cellStyle name="Normal 9 5 2 2 2 2 5" xfId="5192" xr:uid="{4F73127B-E013-4563-BD35-5242E6E1DB73}"/>
    <cellStyle name="Normal 9 5 2 2 2 3" xfId="3398" xr:uid="{67D0DFD8-60C4-4876-ABF7-C5709687C9E2}"/>
    <cellStyle name="Normal 9 5 2 2 2 3 2" xfId="3399" xr:uid="{9BFDBA1B-0C89-4845-A374-43AE5CC7C50F}"/>
    <cellStyle name="Normal 9 5 2 2 2 3 2 2" xfId="5197" xr:uid="{8A7BA87E-F176-44B2-9514-6989887ECCC3}"/>
    <cellStyle name="Normal 9 5 2 2 2 3 3" xfId="3400" xr:uid="{4D6766E3-0757-4913-8FED-5489444A4C4F}"/>
    <cellStyle name="Normal 9 5 2 2 2 3 3 2" xfId="5198" xr:uid="{9736D25F-BEDE-470A-BE18-AB03ABED0B96}"/>
    <cellStyle name="Normal 9 5 2 2 2 3 4" xfId="3401" xr:uid="{AB2B5CD4-E09F-4C0F-B3D1-108AACE36029}"/>
    <cellStyle name="Normal 9 5 2 2 2 3 4 2" xfId="5199" xr:uid="{46926F01-A471-48E1-838C-5820A1A8F958}"/>
    <cellStyle name="Normal 9 5 2 2 2 3 5" xfId="5196" xr:uid="{98626823-FCDF-4752-AFDE-DD89B7614E54}"/>
    <cellStyle name="Normal 9 5 2 2 2 4" xfId="3402" xr:uid="{39CF76D2-2CFB-439A-BDE1-A3589FCF9BB0}"/>
    <cellStyle name="Normal 9 5 2 2 2 4 2" xfId="5200" xr:uid="{CE13C2DD-E48B-4596-9D69-67EC100CDFCC}"/>
    <cellStyle name="Normal 9 5 2 2 2 5" xfId="3403" xr:uid="{921FE931-CC20-42C4-AE38-E0A3457F38D3}"/>
    <cellStyle name="Normal 9 5 2 2 2 5 2" xfId="5201" xr:uid="{F16A2C6B-5A2D-4C4B-8AF1-0ABF4B7047EA}"/>
    <cellStyle name="Normal 9 5 2 2 2 6" xfId="3404" xr:uid="{80118D65-574F-4A97-B324-149B566E55A5}"/>
    <cellStyle name="Normal 9 5 2 2 2 6 2" xfId="5202" xr:uid="{3735624F-4AE0-4CDC-92CE-512A9528FCDC}"/>
    <cellStyle name="Normal 9 5 2 2 2 7" xfId="5191" xr:uid="{0AB2F5D3-65D0-4B8B-8F6C-D969C3D024D4}"/>
    <cellStyle name="Normal 9 5 2 2 3" xfId="3405" xr:uid="{B6A39113-6DE0-4F69-BA15-E4A103996C29}"/>
    <cellStyle name="Normal 9 5 2 2 3 2" xfId="3406" xr:uid="{B47470DD-60FE-43E2-9108-24A13891BFBE}"/>
    <cellStyle name="Normal 9 5 2 2 3 2 2" xfId="3407" xr:uid="{7F28B772-FBA1-470D-ADE4-9A3D8ED56250}"/>
    <cellStyle name="Normal 9 5 2 2 3 2 2 2" xfId="5205" xr:uid="{FBA62C36-B270-4071-9F1B-34C4B204EA7F}"/>
    <cellStyle name="Normal 9 5 2 2 3 2 3" xfId="3408" xr:uid="{B4ABDC31-1997-42FC-8580-32E0173EE606}"/>
    <cellStyle name="Normal 9 5 2 2 3 2 3 2" xfId="5206" xr:uid="{350E9999-FFCD-466E-A500-88326B443FF8}"/>
    <cellStyle name="Normal 9 5 2 2 3 2 4" xfId="3409" xr:uid="{CED1B5A8-3986-4A7C-B8CD-E8A183A81F5E}"/>
    <cellStyle name="Normal 9 5 2 2 3 2 4 2" xfId="5207" xr:uid="{A8D725FD-BC83-40A3-96C6-8040E551DEDA}"/>
    <cellStyle name="Normal 9 5 2 2 3 2 5" xfId="5204" xr:uid="{D3384C66-50BC-4404-B48F-E1A0C61A860F}"/>
    <cellStyle name="Normal 9 5 2 2 3 3" xfId="3410" xr:uid="{BAD9DECD-3435-43D2-9B38-29C253F5211A}"/>
    <cellStyle name="Normal 9 5 2 2 3 3 2" xfId="5208" xr:uid="{9345F776-F9D9-486B-ACDA-0EF440138459}"/>
    <cellStyle name="Normal 9 5 2 2 3 4" xfId="3411" xr:uid="{6A8DDD4B-3472-4595-A96E-8EC91AF790BE}"/>
    <cellStyle name="Normal 9 5 2 2 3 4 2" xfId="5209" xr:uid="{A6D6C7F1-6D09-468C-9C19-BFEB0FCD3838}"/>
    <cellStyle name="Normal 9 5 2 2 3 5" xfId="3412" xr:uid="{F3654A02-1E3E-445C-A682-13759EF22EDA}"/>
    <cellStyle name="Normal 9 5 2 2 3 5 2" xfId="5210" xr:uid="{6440E7AA-AC7D-4D5D-84A5-37AFECD888BD}"/>
    <cellStyle name="Normal 9 5 2 2 3 6" xfId="5203" xr:uid="{0601F5FF-79E3-4CF5-9EEC-642F44E1566B}"/>
    <cellStyle name="Normal 9 5 2 2 4" xfId="3413" xr:uid="{99C797BA-7FFB-48F7-91BD-2AF3102D79EE}"/>
    <cellStyle name="Normal 9 5 2 2 4 2" xfId="3414" xr:uid="{B58D92BC-2913-4F23-8CF8-704A947E2B05}"/>
    <cellStyle name="Normal 9 5 2 2 4 2 2" xfId="5212" xr:uid="{25332A2A-B4E8-4474-A49B-CE948A2BF621}"/>
    <cellStyle name="Normal 9 5 2 2 4 3" xfId="3415" xr:uid="{C21A987F-3212-4CC2-A43B-E8917C44DC7E}"/>
    <cellStyle name="Normal 9 5 2 2 4 3 2" xfId="5213" xr:uid="{D8BC4263-2B6A-4694-BE52-5F09AE2EE173}"/>
    <cellStyle name="Normal 9 5 2 2 4 4" xfId="3416" xr:uid="{E2C2F6A0-6E94-4950-B065-1112B554F8A5}"/>
    <cellStyle name="Normal 9 5 2 2 4 4 2" xfId="5214" xr:uid="{0763FA7E-9015-4E56-87B6-B7768D7DE4DE}"/>
    <cellStyle name="Normal 9 5 2 2 4 5" xfId="5211" xr:uid="{6AC80A6D-DCBD-49A2-ADC5-E4AAB133F5E7}"/>
    <cellStyle name="Normal 9 5 2 2 5" xfId="3417" xr:uid="{0DC17BB9-EACC-445D-B316-5B009AD732B0}"/>
    <cellStyle name="Normal 9 5 2 2 5 2" xfId="3418" xr:uid="{75B5D2FE-5545-4C3D-8A92-44DDE22ADFB6}"/>
    <cellStyle name="Normal 9 5 2 2 5 2 2" xfId="5216" xr:uid="{7D07B1D6-85B4-4F04-9343-E87B70897B25}"/>
    <cellStyle name="Normal 9 5 2 2 5 3" xfId="3419" xr:uid="{DBBF2883-13AB-4633-B2A0-B13C615CC144}"/>
    <cellStyle name="Normal 9 5 2 2 5 3 2" xfId="5217" xr:uid="{A2AD1B37-C811-4EF5-825A-305037850567}"/>
    <cellStyle name="Normal 9 5 2 2 5 4" xfId="3420" xr:uid="{D6CD7959-F158-418F-AC94-D6A2AF78566E}"/>
    <cellStyle name="Normal 9 5 2 2 5 4 2" xfId="5218" xr:uid="{C3A24B17-7239-4467-8790-E09E6D911C12}"/>
    <cellStyle name="Normal 9 5 2 2 5 5" xfId="5215" xr:uid="{9F44774B-F563-4310-AC30-2F4FB569B156}"/>
    <cellStyle name="Normal 9 5 2 2 6" xfId="3421" xr:uid="{FB8F3453-A995-48BB-9333-CE9C5F023F4F}"/>
    <cellStyle name="Normal 9 5 2 2 6 2" xfId="5219" xr:uid="{961C1D39-19F1-4397-BC1D-609937C4B591}"/>
    <cellStyle name="Normal 9 5 2 2 7" xfId="3422" xr:uid="{EF884027-F059-4287-9E2E-E18E4B669328}"/>
    <cellStyle name="Normal 9 5 2 2 7 2" xfId="5220" xr:uid="{7F0B6A85-AFBB-4A8D-AA02-1C8134E5C1BA}"/>
    <cellStyle name="Normal 9 5 2 2 8" xfId="3423" xr:uid="{DF50CAD1-7EDD-43F8-9500-9B89A33147E0}"/>
    <cellStyle name="Normal 9 5 2 2 8 2" xfId="5221" xr:uid="{25ED24A0-8121-4096-9211-B87F90D0F412}"/>
    <cellStyle name="Normal 9 5 2 2 9" xfId="5190" xr:uid="{54E2FED5-E6CD-4661-9558-87DE83BE1780}"/>
    <cellStyle name="Normal 9 5 2 3" xfId="3424" xr:uid="{62C180C8-7E58-4938-A094-31D4E58983CC}"/>
    <cellStyle name="Normal 9 5 2 3 2" xfId="3425" xr:uid="{A7DA8B10-5738-47EA-B880-C7DE51EE59DC}"/>
    <cellStyle name="Normal 9 5 2 3 2 2" xfId="3426" xr:uid="{42A85CD8-881F-4DA7-988F-0DC4BF574471}"/>
    <cellStyle name="Normal 9 5 2 3 2 2 2" xfId="5224" xr:uid="{AC10D867-A60E-4136-9398-0555C31AB9ED}"/>
    <cellStyle name="Normal 9 5 2 3 2 3" xfId="3427" xr:uid="{C73FE07D-D152-4580-9EA6-974B8A39AB5E}"/>
    <cellStyle name="Normal 9 5 2 3 2 3 2" xfId="5225" xr:uid="{2E5CD28D-5731-4837-BFEB-9B788E12C5CC}"/>
    <cellStyle name="Normal 9 5 2 3 2 4" xfId="3428" xr:uid="{1EE190F0-845C-4D82-B64F-BF4F5D84464B}"/>
    <cellStyle name="Normal 9 5 2 3 2 4 2" xfId="5226" xr:uid="{7632500C-3870-42AF-A5F7-29D47E1AD763}"/>
    <cellStyle name="Normal 9 5 2 3 2 5" xfId="5223" xr:uid="{DF917F39-6F35-401F-8499-A9E477AD0860}"/>
    <cellStyle name="Normal 9 5 2 3 3" xfId="3429" xr:uid="{23FA08DB-72D5-453C-BFD6-28F2699D2137}"/>
    <cellStyle name="Normal 9 5 2 3 3 2" xfId="3430" xr:uid="{71B6A3BF-02A8-4A74-8150-82B4311A7213}"/>
    <cellStyle name="Normal 9 5 2 3 3 2 2" xfId="5228" xr:uid="{20AFBD80-838F-4B8F-82F4-3AEC54506A96}"/>
    <cellStyle name="Normal 9 5 2 3 3 3" xfId="3431" xr:uid="{4C3D5080-82D6-429C-83AC-12A6A3063AC1}"/>
    <cellStyle name="Normal 9 5 2 3 3 3 2" xfId="5229" xr:uid="{5318F354-9617-409D-AC80-3D5ADE7B68DE}"/>
    <cellStyle name="Normal 9 5 2 3 3 4" xfId="3432" xr:uid="{B0D9C559-B5C1-4BF3-B0FD-878134EAEBC1}"/>
    <cellStyle name="Normal 9 5 2 3 3 4 2" xfId="5230" xr:uid="{7A54E144-BCFA-4E12-80B6-C93770D50D43}"/>
    <cellStyle name="Normal 9 5 2 3 3 5" xfId="5227" xr:uid="{1B7F20F5-8CAF-48A6-A2D1-659BC2847885}"/>
    <cellStyle name="Normal 9 5 2 3 4" xfId="3433" xr:uid="{7ADC4D0F-019B-4541-A0C4-F5D041A0A9FD}"/>
    <cellStyle name="Normal 9 5 2 3 4 2" xfId="5231" xr:uid="{9D3C8434-7E7E-4858-91E9-6F932DC52E83}"/>
    <cellStyle name="Normal 9 5 2 3 5" xfId="3434" xr:uid="{67CAEE0B-BF45-4A6A-8E20-E9BEA0C28B49}"/>
    <cellStyle name="Normal 9 5 2 3 5 2" xfId="5232" xr:uid="{7861D21B-9C75-49D5-8609-ED324AE62F86}"/>
    <cellStyle name="Normal 9 5 2 3 6" xfId="3435" xr:uid="{95E8CC91-BAE7-4E97-B25B-45F0313A34B6}"/>
    <cellStyle name="Normal 9 5 2 3 6 2" xfId="5233" xr:uid="{63AD1C90-917E-4C74-A972-DFAE29A4D9A9}"/>
    <cellStyle name="Normal 9 5 2 3 7" xfId="5222" xr:uid="{83DB348F-3054-4E18-A776-90738EDF096E}"/>
    <cellStyle name="Normal 9 5 2 4" xfId="3436" xr:uid="{4AB38699-6F1E-4F47-A2E8-6EDD4DD0A716}"/>
    <cellStyle name="Normal 9 5 2 4 2" xfId="3437" xr:uid="{ECBDF62A-80B3-4676-B4DE-A1E7326FD842}"/>
    <cellStyle name="Normal 9 5 2 4 2 2" xfId="3438" xr:uid="{76F2F73E-AAF4-446C-BA32-033D855DE803}"/>
    <cellStyle name="Normal 9 5 2 4 2 2 2" xfId="5236" xr:uid="{E3725A3B-462D-4D35-B443-FD20B04EC8E6}"/>
    <cellStyle name="Normal 9 5 2 4 2 3" xfId="3439" xr:uid="{0CE2C124-0304-4E50-8EED-E6CE566357E5}"/>
    <cellStyle name="Normal 9 5 2 4 2 3 2" xfId="5237" xr:uid="{332DB7E7-CEDB-49DD-9F58-C558080E6349}"/>
    <cellStyle name="Normal 9 5 2 4 2 4" xfId="3440" xr:uid="{63124ED8-5EDB-4458-A391-AFAD489092AE}"/>
    <cellStyle name="Normal 9 5 2 4 2 4 2" xfId="5238" xr:uid="{76235966-5188-4036-AFB0-6FC5CED3A956}"/>
    <cellStyle name="Normal 9 5 2 4 2 5" xfId="5235" xr:uid="{DA156DD6-9D7F-4E3A-99B1-4BC880EBB14F}"/>
    <cellStyle name="Normal 9 5 2 4 3" xfId="3441" xr:uid="{76C669C6-C581-4CEC-9E8D-EC11E4C9A733}"/>
    <cellStyle name="Normal 9 5 2 4 3 2" xfId="5239" xr:uid="{FC4C7455-BA90-46BF-84BA-C3A3B7EEF8ED}"/>
    <cellStyle name="Normal 9 5 2 4 4" xfId="3442" xr:uid="{8D2F8F66-A517-467E-A62C-853B1D3F0554}"/>
    <cellStyle name="Normal 9 5 2 4 4 2" xfId="5240" xr:uid="{19A4FDF6-634F-433F-B8B7-C096E65B8E7F}"/>
    <cellStyle name="Normal 9 5 2 4 5" xfId="3443" xr:uid="{A613B9B8-EA3B-401D-80EB-8E7B8BEFCF51}"/>
    <cellStyle name="Normal 9 5 2 4 5 2" xfId="5241" xr:uid="{833C5DBF-8670-4CC5-8547-D8D76EBE2CEA}"/>
    <cellStyle name="Normal 9 5 2 4 6" xfId="5234" xr:uid="{DEA3D299-6972-4069-BC21-6F9338669FCE}"/>
    <cellStyle name="Normal 9 5 2 5" xfId="3444" xr:uid="{EFF35307-F6F8-4D1D-AFE0-845A40EC7111}"/>
    <cellStyle name="Normal 9 5 2 5 2" xfId="3445" xr:uid="{95591256-BB8D-460C-B679-AE5A959D021B}"/>
    <cellStyle name="Normal 9 5 2 5 2 2" xfId="5243" xr:uid="{96C7C61A-E877-4CA0-97D0-3248AEC4A08F}"/>
    <cellStyle name="Normal 9 5 2 5 3" xfId="3446" xr:uid="{275C4127-DDE2-4443-96E6-FA7FCEB06035}"/>
    <cellStyle name="Normal 9 5 2 5 3 2" xfId="5244" xr:uid="{524024F3-BD61-4B89-A999-92C31DAF197D}"/>
    <cellStyle name="Normal 9 5 2 5 4" xfId="3447" xr:uid="{01E099FD-A944-40B3-9287-71463661AEC0}"/>
    <cellStyle name="Normal 9 5 2 5 4 2" xfId="5245" xr:uid="{47524A7B-D2BF-473C-B9DC-8B8D259D0C4F}"/>
    <cellStyle name="Normal 9 5 2 5 5" xfId="5242" xr:uid="{B7DEB602-3ED6-47F5-8E98-2C7082812572}"/>
    <cellStyle name="Normal 9 5 2 6" xfId="3448" xr:uid="{17B9AE41-3B58-4A4E-89CA-43F58C71516D}"/>
    <cellStyle name="Normal 9 5 2 6 2" xfId="3449" xr:uid="{B24F061A-5AF2-4AAD-BD94-B014D48F1ADD}"/>
    <cellStyle name="Normal 9 5 2 6 2 2" xfId="5247" xr:uid="{A911432A-A7D6-43B9-A4EB-AD78D2540993}"/>
    <cellStyle name="Normal 9 5 2 6 3" xfId="3450" xr:uid="{364E133F-AF68-4190-A493-B38D1A3D4618}"/>
    <cellStyle name="Normal 9 5 2 6 3 2" xfId="5248" xr:uid="{241B2FD4-0562-4F35-9315-E060EB2FD96D}"/>
    <cellStyle name="Normal 9 5 2 6 4" xfId="3451" xr:uid="{30A31FA3-F3D3-4979-ABF0-C6DF7688820F}"/>
    <cellStyle name="Normal 9 5 2 6 4 2" xfId="5249" xr:uid="{EBD3D655-8F94-4E15-B101-966F7C265488}"/>
    <cellStyle name="Normal 9 5 2 6 5" xfId="5246" xr:uid="{149E161D-78F4-4235-B05B-9A3691A68C3E}"/>
    <cellStyle name="Normal 9 5 2 7" xfId="3452" xr:uid="{34FAC893-9E7E-4E5B-9B20-4C45C233A77C}"/>
    <cellStyle name="Normal 9 5 2 7 2" xfId="5250" xr:uid="{24D8512C-AA4A-4459-A689-DB8F5A78BC0F}"/>
    <cellStyle name="Normal 9 5 2 8" xfId="3453" xr:uid="{469566A7-B340-4160-ABE4-622CC40562F0}"/>
    <cellStyle name="Normal 9 5 2 8 2" xfId="5251" xr:uid="{BA2AFEA6-5ABE-47F9-A61E-D9251D768380}"/>
    <cellStyle name="Normal 9 5 2 9" xfId="3454" xr:uid="{6D8AF1EE-F83E-4C94-9EDA-F614DF94A52E}"/>
    <cellStyle name="Normal 9 5 2 9 2" xfId="5252" xr:uid="{A3323344-2CF6-431F-9FAB-8E5E1FBE4CBC}"/>
    <cellStyle name="Normal 9 5 3" xfId="3455" xr:uid="{8E245169-D169-42B8-9D61-92475CCCE518}"/>
    <cellStyle name="Normal 9 5 3 2" xfId="3456" xr:uid="{C6AC38E4-CF86-4CBA-A610-4F33C31ED8EC}"/>
    <cellStyle name="Normal 9 5 3 2 2" xfId="3457" xr:uid="{F0B00389-D008-4F74-85F3-609659A146A6}"/>
    <cellStyle name="Normal 9 5 3 2 2 2" xfId="3458" xr:uid="{51255594-6B62-44D5-B951-0340E619A4AC}"/>
    <cellStyle name="Normal 9 5 3 2 2 2 2" xfId="4277" xr:uid="{42FDF42B-9741-4C46-A11E-DA8848142B89}"/>
    <cellStyle name="Normal 9 5 3 2 2 2 2 2" xfId="5257" xr:uid="{556BF6AE-3135-4085-98CA-BC39D2C452E1}"/>
    <cellStyle name="Normal 9 5 3 2 2 2 3" xfId="5256" xr:uid="{9C287ED9-DAB5-4C27-BBF0-6102E53EF3E9}"/>
    <cellStyle name="Normal 9 5 3 2 2 3" xfId="3459" xr:uid="{54798F0E-2D0C-461E-B581-0560FFF5533D}"/>
    <cellStyle name="Normal 9 5 3 2 2 3 2" xfId="5258" xr:uid="{0240E3DC-FF88-4F43-8EB4-79918BB55F36}"/>
    <cellStyle name="Normal 9 5 3 2 2 3 2 2" xfId="6981" xr:uid="{3A5C90E2-DE14-447B-8175-D9D1DC09669D}"/>
    <cellStyle name="Normal 9 5 3 2 2 4" xfId="3460" xr:uid="{AB8DBDA5-42B8-4BEF-8F92-F88DB6FB5820}"/>
    <cellStyle name="Normal 9 5 3 2 2 4 2" xfId="5259" xr:uid="{6F70B7C1-1F38-4100-A389-949E5CE32A35}"/>
    <cellStyle name="Normal 9 5 3 2 2 5" xfId="5255" xr:uid="{3B962A4C-200C-4E69-8227-69925A3FA4F5}"/>
    <cellStyle name="Normal 9 5 3 2 3" xfId="3461" xr:uid="{C28F0E67-EE0C-4DB9-8843-81BB340E0B6F}"/>
    <cellStyle name="Normal 9 5 3 2 3 2" xfId="3462" xr:uid="{4231D40D-6AAA-4755-A29D-2BDB99FA6227}"/>
    <cellStyle name="Normal 9 5 3 2 3 2 2" xfId="5261" xr:uid="{C38DD8C1-6815-4CC5-937E-A87B5DE6A225}"/>
    <cellStyle name="Normal 9 5 3 2 3 3" xfId="3463" xr:uid="{F5151076-94AB-46EB-B638-C805500D0C43}"/>
    <cellStyle name="Normal 9 5 3 2 3 3 2" xfId="5262" xr:uid="{3E0265B2-1FB2-4330-A511-4A45077608F3}"/>
    <cellStyle name="Normal 9 5 3 2 3 4" xfId="3464" xr:uid="{93FC91C9-EF1F-4F6E-B24F-45EDCE5B45AD}"/>
    <cellStyle name="Normal 9 5 3 2 3 4 2" xfId="5263" xr:uid="{BB50E157-4DE8-4D40-BD62-C0B5A1C8B575}"/>
    <cellStyle name="Normal 9 5 3 2 3 5" xfId="5260" xr:uid="{F2E09DC2-3B6B-4639-AB4B-57E1A06823A1}"/>
    <cellStyle name="Normal 9 5 3 2 4" xfId="3465" xr:uid="{86D4CD63-F9ED-4D75-9876-8B9B429496D6}"/>
    <cellStyle name="Normal 9 5 3 2 4 2" xfId="5264" xr:uid="{34A16F13-7217-4C2D-9B03-4DD0D1C48480}"/>
    <cellStyle name="Normal 9 5 3 2 4 2 2" xfId="6982" xr:uid="{76D31094-4B70-4895-A629-9BBE6E3D41C8}"/>
    <cellStyle name="Normal 9 5 3 2 5" xfId="3466" xr:uid="{5BD124E7-49DE-4DF9-A832-51A2A994C36E}"/>
    <cellStyle name="Normal 9 5 3 2 5 2" xfId="5265" xr:uid="{2B53CA50-9743-401F-BC0D-8F176EC73164}"/>
    <cellStyle name="Normal 9 5 3 2 6" xfId="3467" xr:uid="{69B19B47-C1A7-4BFC-BB14-5CFF7278D7BD}"/>
    <cellStyle name="Normal 9 5 3 2 6 2" xfId="5266" xr:uid="{CAD00BA0-C226-48A6-B790-ED3AB13ED6E3}"/>
    <cellStyle name="Normal 9 5 3 2 7" xfId="5254" xr:uid="{896DB1ED-94A9-42DE-975F-3F5BC02392F2}"/>
    <cellStyle name="Normal 9 5 3 3" xfId="3468" xr:uid="{01BDDC6A-E751-490D-A17F-51304FC62BA0}"/>
    <cellStyle name="Normal 9 5 3 3 2" xfId="3469" xr:uid="{4178B75C-8918-42CB-9113-4A4786CC630A}"/>
    <cellStyle name="Normal 9 5 3 3 2 2" xfId="3470" xr:uid="{69D61441-EA2D-475C-9AE1-ED424FA8DAB0}"/>
    <cellStyle name="Normal 9 5 3 3 2 2 2" xfId="5269" xr:uid="{07D1D8E5-0589-40C6-9F65-335E79A979CD}"/>
    <cellStyle name="Normal 9 5 3 3 2 3" xfId="3471" xr:uid="{170D0B61-82CD-4C08-AB26-381F0327BCE0}"/>
    <cellStyle name="Normal 9 5 3 3 2 3 2" xfId="5270" xr:uid="{EACC2C3E-9A51-40C5-AB13-1695D11CF894}"/>
    <cellStyle name="Normal 9 5 3 3 2 4" xfId="3472" xr:uid="{0B3D5741-95CB-4C4C-8141-442AA285BA27}"/>
    <cellStyle name="Normal 9 5 3 3 2 4 2" xfId="5271" xr:uid="{564BD79F-5EAE-4900-BBB0-F18545D33428}"/>
    <cellStyle name="Normal 9 5 3 3 2 5" xfId="5268" xr:uid="{B325521C-37F0-4642-B487-D79F0BC5DE57}"/>
    <cellStyle name="Normal 9 5 3 3 3" xfId="3473" xr:uid="{E9351EEA-5F9B-4C81-8B52-89AAE4089B8B}"/>
    <cellStyle name="Normal 9 5 3 3 3 2" xfId="5272" xr:uid="{70CF8C44-964E-4565-A91E-53E200C9F170}"/>
    <cellStyle name="Normal 9 5 3 3 3 2 2" xfId="6983" xr:uid="{0E66F96C-CC34-4198-811E-A84FA10E7BC5}"/>
    <cellStyle name="Normal 9 5 3 3 4" xfId="3474" xr:uid="{ECC9769A-7299-40EB-BEA2-838CBE7FC095}"/>
    <cellStyle name="Normal 9 5 3 3 4 2" xfId="5273" xr:uid="{AE2CE08F-74F2-4D78-8334-03127AA324DC}"/>
    <cellStyle name="Normal 9 5 3 3 5" xfId="3475" xr:uid="{8D19FF1F-D6FD-4F7B-A240-3A2A65A29E86}"/>
    <cellStyle name="Normal 9 5 3 3 5 2" xfId="5274" xr:uid="{CEFA83DC-3BF8-4C7F-9F74-4EBCD2476659}"/>
    <cellStyle name="Normal 9 5 3 3 6" xfId="5267" xr:uid="{28DAAD65-34BD-417E-B93E-D4F08C9F60A4}"/>
    <cellStyle name="Normal 9 5 3 4" xfId="3476" xr:uid="{865A4A59-6597-4A88-AC74-1A619D31BEC2}"/>
    <cellStyle name="Normal 9 5 3 4 2" xfId="3477" xr:uid="{71B1B334-F726-4F78-A7BB-C39B18B100D1}"/>
    <cellStyle name="Normal 9 5 3 4 2 2" xfId="5276" xr:uid="{E392C10B-A805-4FDE-99D4-35DA5B2855C7}"/>
    <cellStyle name="Normal 9 5 3 4 3" xfId="3478" xr:uid="{08740E07-FE99-40E5-AA05-202BD6C4A2C1}"/>
    <cellStyle name="Normal 9 5 3 4 3 2" xfId="5277" xr:uid="{64C2EE8A-468D-4C51-BE58-C67FC291674A}"/>
    <cellStyle name="Normal 9 5 3 4 4" xfId="3479" xr:uid="{7C1FCFE5-BBFF-45A0-9500-789E327318C3}"/>
    <cellStyle name="Normal 9 5 3 4 4 2" xfId="5278" xr:uid="{B9E60999-FB31-41C2-94D3-E10C00B6C1BA}"/>
    <cellStyle name="Normal 9 5 3 4 5" xfId="5275" xr:uid="{C38EBCAA-F976-46A2-A61D-7548DAC155D4}"/>
    <cellStyle name="Normal 9 5 3 5" xfId="3480" xr:uid="{A81211AE-6228-4178-A694-A7ADECE5E105}"/>
    <cellStyle name="Normal 9 5 3 5 2" xfId="3481" xr:uid="{07D89C98-528C-44E2-B304-502CB25C803C}"/>
    <cellStyle name="Normal 9 5 3 5 2 2" xfId="5280" xr:uid="{96F8CC19-3CD6-4007-A4A9-CB909634E2E8}"/>
    <cellStyle name="Normal 9 5 3 5 3" xfId="3482" xr:uid="{49C212E5-22FB-4813-9CB9-EA57FD4DFAFF}"/>
    <cellStyle name="Normal 9 5 3 5 3 2" xfId="5281" xr:uid="{4C273B3E-8AA1-4A45-8CF2-DCCC14C7CE96}"/>
    <cellStyle name="Normal 9 5 3 5 4" xfId="3483" xr:uid="{C6C69004-EB7D-4AFC-91B5-8883CF6B7456}"/>
    <cellStyle name="Normal 9 5 3 5 4 2" xfId="5282" xr:uid="{0D71A0EC-3344-4196-B7FE-53DC06F387E7}"/>
    <cellStyle name="Normal 9 5 3 5 5" xfId="5279" xr:uid="{6096CA59-E9ED-48B7-AAB7-AE53BCE50D39}"/>
    <cellStyle name="Normal 9 5 3 6" xfId="3484" xr:uid="{19CC199D-CAF7-4ED8-9553-04A55B1309E6}"/>
    <cellStyle name="Normal 9 5 3 6 2" xfId="5283" xr:uid="{A3555E8C-9CD8-4F25-B008-4BF8EE75E11F}"/>
    <cellStyle name="Normal 9 5 3 7" xfId="3485" xr:uid="{C5F9862F-071B-491F-84C5-62647F92600B}"/>
    <cellStyle name="Normal 9 5 3 7 2" xfId="5284" xr:uid="{1F52F286-9AF7-472B-9E0A-ECD473BC8A6E}"/>
    <cellStyle name="Normal 9 5 3 8" xfId="3486" xr:uid="{0CF6B122-F9D7-4267-A288-9EC38C80809D}"/>
    <cellStyle name="Normal 9 5 3 8 2" xfId="5285" xr:uid="{1A67C677-62B3-4D17-AD07-56080D059049}"/>
    <cellStyle name="Normal 9 5 3 9" xfId="5253" xr:uid="{C9263131-2A23-401B-B5AA-4FA51F26F1D2}"/>
    <cellStyle name="Normal 9 5 4" xfId="3487" xr:uid="{CF3F814F-0067-4F82-951E-40D03DBF06B0}"/>
    <cellStyle name="Normal 9 5 4 2" xfId="3488" xr:uid="{5620224A-018F-49D2-BB41-B68C0E3B8AA7}"/>
    <cellStyle name="Normal 9 5 4 2 2" xfId="3489" xr:uid="{64C322A2-FC82-4E2A-8828-0EDBF2C24AC7}"/>
    <cellStyle name="Normal 9 5 4 2 2 2" xfId="3490" xr:uid="{8F2C52BA-3F77-49B2-ACA6-ECC5D6855A3F}"/>
    <cellStyle name="Normal 9 5 4 2 2 2 2" xfId="5289" xr:uid="{401302B6-8D13-4147-A64E-32F22686053D}"/>
    <cellStyle name="Normal 9 5 4 2 2 3" xfId="3491" xr:uid="{F014BBD1-0F3F-460C-A067-BEE60F9E4971}"/>
    <cellStyle name="Normal 9 5 4 2 2 3 2" xfId="5290" xr:uid="{D94DA12B-1917-462E-9CBD-A3C49A78135B}"/>
    <cellStyle name="Normal 9 5 4 2 2 4" xfId="3492" xr:uid="{A4F27E9C-14B0-4D58-9E80-EF4C4E04E2CB}"/>
    <cellStyle name="Normal 9 5 4 2 2 4 2" xfId="5291" xr:uid="{7CA26BDC-EB91-4765-A6C7-0F25E2A89FDC}"/>
    <cellStyle name="Normal 9 5 4 2 2 5" xfId="5288" xr:uid="{4DC1795B-0D12-481D-A71F-34B207FEA862}"/>
    <cellStyle name="Normal 9 5 4 2 3" xfId="3493" xr:uid="{A5B8485C-70A2-426B-A484-444F6A382DA0}"/>
    <cellStyle name="Normal 9 5 4 2 3 2" xfId="5292" xr:uid="{E3057D5D-020D-4F2F-A0BC-03187BF51038}"/>
    <cellStyle name="Normal 9 5 4 2 3 2 2" xfId="6984" xr:uid="{2B286E30-6B2C-4238-87FD-ACF55B96BE95}"/>
    <cellStyle name="Normal 9 5 4 2 4" xfId="3494" xr:uid="{0AF5EE82-A34D-49C8-BF98-9D2BCA389660}"/>
    <cellStyle name="Normal 9 5 4 2 4 2" xfId="5293" xr:uid="{468C41CC-43E6-468F-9982-75AC37316A7F}"/>
    <cellStyle name="Normal 9 5 4 2 5" xfId="3495" xr:uid="{3AB9AEC0-9D7A-4C5E-BD73-133B695E3991}"/>
    <cellStyle name="Normal 9 5 4 2 5 2" xfId="5294" xr:uid="{EA61B9A6-2CF5-477F-B4C8-92819C026E33}"/>
    <cellStyle name="Normal 9 5 4 2 6" xfId="5287" xr:uid="{F058E3DE-DE78-41D4-BD40-7826B2AED474}"/>
    <cellStyle name="Normal 9 5 4 3" xfId="3496" xr:uid="{702BEC14-4EBC-4D7F-817C-4D9A0E8B8FDF}"/>
    <cellStyle name="Normal 9 5 4 3 2" xfId="3497" xr:uid="{6C434632-F60F-4839-A9F7-2628AFA6BB4B}"/>
    <cellStyle name="Normal 9 5 4 3 2 2" xfId="5296" xr:uid="{00E0BEA5-3479-4CD4-80DF-7469C180ADAA}"/>
    <cellStyle name="Normal 9 5 4 3 3" xfId="3498" xr:uid="{1BBAD92E-7961-4A48-BD57-660D3E55D33D}"/>
    <cellStyle name="Normal 9 5 4 3 3 2" xfId="5297" xr:uid="{A16C9887-DB25-4A8D-94D0-3CF5151CC964}"/>
    <cellStyle name="Normal 9 5 4 3 4" xfId="3499" xr:uid="{9507D6A6-1C00-4B19-9C1C-23AA8DCFC651}"/>
    <cellStyle name="Normal 9 5 4 3 4 2" xfId="5298" xr:uid="{2F30D947-168D-4529-BF1B-3A9F03793E9D}"/>
    <cellStyle name="Normal 9 5 4 3 5" xfId="5295" xr:uid="{881EC56D-4CAD-496A-B608-C77123D13B64}"/>
    <cellStyle name="Normal 9 5 4 4" xfId="3500" xr:uid="{3E75AC94-15B4-4852-8F69-D21D5B140456}"/>
    <cellStyle name="Normal 9 5 4 4 2" xfId="3501" xr:uid="{DA5435F7-E0BB-49C1-9297-65956E9DD3F6}"/>
    <cellStyle name="Normal 9 5 4 4 2 2" xfId="5300" xr:uid="{18D29C2B-F3BB-41A3-BFE4-4D5239CD1E4C}"/>
    <cellStyle name="Normal 9 5 4 4 3" xfId="3502" xr:uid="{561705D0-7273-4D03-AF16-D66D5AFA644C}"/>
    <cellStyle name="Normal 9 5 4 4 3 2" xfId="5301" xr:uid="{2DBCB47C-7E78-4F1B-91E2-5FCA8ECB4B08}"/>
    <cellStyle name="Normal 9 5 4 4 4" xfId="3503" xr:uid="{5BBB4820-0457-488F-BD40-663CE94E21F3}"/>
    <cellStyle name="Normal 9 5 4 4 4 2" xfId="5302" xr:uid="{1501A55F-D4CB-4960-8653-4751A0035ED7}"/>
    <cellStyle name="Normal 9 5 4 4 5" xfId="5299" xr:uid="{71942AB9-24CF-4455-8D2F-6C51941DE9D0}"/>
    <cellStyle name="Normal 9 5 4 5" xfId="3504" xr:uid="{6D10A983-1272-4C5F-AAED-859AD5433E2F}"/>
    <cellStyle name="Normal 9 5 4 5 2" xfId="5303" xr:uid="{890F847C-BA5C-45EF-85B9-4D2728C2362E}"/>
    <cellStyle name="Normal 9 5 4 6" xfId="3505" xr:uid="{ABB959E4-7986-4F27-9526-BDE7A39DC03E}"/>
    <cellStyle name="Normal 9 5 4 6 2" xfId="5304" xr:uid="{A48FEDCB-69BC-479A-B480-A01E734075A7}"/>
    <cellStyle name="Normal 9 5 4 7" xfId="3506" xr:uid="{4539C553-21DF-4294-99E7-E13BB2B8A728}"/>
    <cellStyle name="Normal 9 5 4 7 2" xfId="5305" xr:uid="{3240EC17-6583-4B5E-8D16-9D518ABB9DEF}"/>
    <cellStyle name="Normal 9 5 4 8" xfId="5286" xr:uid="{BB5DD5A3-4121-420C-BF89-2641E712F6D0}"/>
    <cellStyle name="Normal 9 5 5" xfId="3507" xr:uid="{E4D15752-6ACA-4F8B-B3D0-4AA9109F864F}"/>
    <cellStyle name="Normal 9 5 5 2" xfId="3508" xr:uid="{72310EFE-E4B2-4956-915C-6B0177B9ACEA}"/>
    <cellStyle name="Normal 9 5 5 2 2" xfId="3509" xr:uid="{91EBB900-0E32-4FE7-9CDD-03648729ED67}"/>
    <cellStyle name="Normal 9 5 5 2 2 2" xfId="5308" xr:uid="{07E27012-EECD-4DD3-9F38-9263F823BD9F}"/>
    <cellStyle name="Normal 9 5 5 2 3" xfId="3510" xr:uid="{6B9B3F12-A2E5-4616-84E0-038A0A98BBE7}"/>
    <cellStyle name="Normal 9 5 5 2 3 2" xfId="5309" xr:uid="{78BDFE1C-AFD7-41A4-BDBA-BB479EF90026}"/>
    <cellStyle name="Normal 9 5 5 2 4" xfId="3511" xr:uid="{9B9B5A4B-34BE-4144-8E55-0C0942AD3459}"/>
    <cellStyle name="Normal 9 5 5 2 4 2" xfId="5310" xr:uid="{3349BCB4-5E87-47A0-A2F4-5E850B3C1DA8}"/>
    <cellStyle name="Normal 9 5 5 2 5" xfId="5307" xr:uid="{75BACB94-9FF2-4BDE-BBA2-B3CA45901BF3}"/>
    <cellStyle name="Normal 9 5 5 3" xfId="3512" xr:uid="{C7A74A81-AA77-49F2-ABC0-7F3003FE7231}"/>
    <cellStyle name="Normal 9 5 5 3 2" xfId="3513" xr:uid="{BADEA3E3-EF21-4756-8579-402433BC8F68}"/>
    <cellStyle name="Normal 9 5 5 3 2 2" xfId="5312" xr:uid="{C7297A2E-90AC-4507-A674-7B7B1B3C7A31}"/>
    <cellStyle name="Normal 9 5 5 3 3" xfId="3514" xr:uid="{AB9C9DD9-8E7F-4281-BEE8-D3CEF231A062}"/>
    <cellStyle name="Normal 9 5 5 3 3 2" xfId="5313" xr:uid="{D3E6BEEA-F905-4253-A34E-2E3E947B9BF1}"/>
    <cellStyle name="Normal 9 5 5 3 4" xfId="3515" xr:uid="{BCEAC245-0C9F-4A2B-9D24-6D9310E0F7E3}"/>
    <cellStyle name="Normal 9 5 5 3 4 2" xfId="5314" xr:uid="{EB421E61-E134-4A65-A7A5-2EEEC4DFE654}"/>
    <cellStyle name="Normal 9 5 5 3 5" xfId="5311" xr:uid="{6115760E-DC3A-4047-BB54-372E3A05AD76}"/>
    <cellStyle name="Normal 9 5 5 4" xfId="3516" xr:uid="{EB5C656D-5B7F-40AD-880F-A497A2AAAF89}"/>
    <cellStyle name="Normal 9 5 5 4 2" xfId="5315" xr:uid="{07119417-EECB-48A8-AA4A-0D7F3BF0A3CC}"/>
    <cellStyle name="Normal 9 5 5 5" xfId="3517" xr:uid="{4CD3CC89-69A4-441D-9298-B38D83EB33CE}"/>
    <cellStyle name="Normal 9 5 5 5 2" xfId="5316" xr:uid="{FDDA8EFC-6675-4CDB-BF36-560D53B7ED29}"/>
    <cellStyle name="Normal 9 5 5 6" xfId="3518" xr:uid="{C3CFAC6D-69F0-4206-B828-641D681E64E5}"/>
    <cellStyle name="Normal 9 5 5 6 2" xfId="5317" xr:uid="{E1956095-B5D1-4D90-A170-CEE420C5D2C3}"/>
    <cellStyle name="Normal 9 5 5 7" xfId="5306" xr:uid="{B946C958-74BB-4B05-BB9E-045D1117E2C7}"/>
    <cellStyle name="Normal 9 5 6" xfId="3519" xr:uid="{AAC2C384-E71C-4C4E-AF76-285E6516A505}"/>
    <cellStyle name="Normal 9 5 6 2" xfId="3520" xr:uid="{AEF82A98-59CC-4EE6-A8CA-4BDE095F7D33}"/>
    <cellStyle name="Normal 9 5 6 2 2" xfId="3521" xr:uid="{E517AA1A-B196-48BA-B8B4-CFEC9E21AC05}"/>
    <cellStyle name="Normal 9 5 6 2 2 2" xfId="5320" xr:uid="{F251DB7C-4CC8-4B91-A163-43DDE530B671}"/>
    <cellStyle name="Normal 9 5 6 2 3" xfId="3522" xr:uid="{8CBEE1CE-4B44-475A-9BCD-0EDE86EA5D6D}"/>
    <cellStyle name="Normal 9 5 6 2 3 2" xfId="5321" xr:uid="{CE71D68C-E06F-4C44-982E-A53498564327}"/>
    <cellStyle name="Normal 9 5 6 2 4" xfId="3523" xr:uid="{D34A4C6D-1B1E-49DC-8A96-AEBC22795B3A}"/>
    <cellStyle name="Normal 9 5 6 2 4 2" xfId="5322" xr:uid="{B622D32F-A5D3-4FF6-B233-E78A0C14BF23}"/>
    <cellStyle name="Normal 9 5 6 2 5" xfId="5319" xr:uid="{42B994D9-0D00-48C5-A1F7-7D137E0C5240}"/>
    <cellStyle name="Normal 9 5 6 3" xfId="3524" xr:uid="{D78665D1-20D1-43F1-B18B-5E66AC4F3789}"/>
    <cellStyle name="Normal 9 5 6 3 2" xfId="5323" xr:uid="{05457697-62BA-4E5A-A4E2-138452FD93B1}"/>
    <cellStyle name="Normal 9 5 6 4" xfId="3525" xr:uid="{1D3E6A52-3509-4D1F-B5DA-0AF8F38233FC}"/>
    <cellStyle name="Normal 9 5 6 4 2" xfId="5324" xr:uid="{5B48899D-DD5B-4DE1-8062-46076818FE05}"/>
    <cellStyle name="Normal 9 5 6 5" xfId="3526" xr:uid="{D1F73D19-D585-4000-A7E3-BDFF0437FCD6}"/>
    <cellStyle name="Normal 9 5 6 5 2" xfId="5325" xr:uid="{54B0514E-5D8A-4281-BD86-84ABCED0B7F6}"/>
    <cellStyle name="Normal 9 5 6 6" xfId="5318" xr:uid="{F700E671-34BE-4156-93A5-A3D3820D56AE}"/>
    <cellStyle name="Normal 9 5 7" xfId="3527" xr:uid="{19A14D81-E842-45A9-BA24-5E96CE8EB81D}"/>
    <cellStyle name="Normal 9 5 7 2" xfId="3528" xr:uid="{34D81580-DCB1-4D74-8EE4-B0DC4033807E}"/>
    <cellStyle name="Normal 9 5 7 2 2" xfId="5327" xr:uid="{44C01810-95B4-4C60-A30F-D26E1C39CEE1}"/>
    <cellStyle name="Normal 9 5 7 3" xfId="3529" xr:uid="{CE016062-5362-4DE8-A582-9D6B23B5BD1A}"/>
    <cellStyle name="Normal 9 5 7 3 2" xfId="5328" xr:uid="{882ED5CC-C813-466E-B963-C3E6F35700FB}"/>
    <cellStyle name="Normal 9 5 7 4" xfId="3530" xr:uid="{F2FBD3BE-0F40-47E4-AF53-1B9CCF58BDA5}"/>
    <cellStyle name="Normal 9 5 7 4 2" xfId="5329" xr:uid="{4BCC422A-3BE0-4E85-8F5F-35662778AA68}"/>
    <cellStyle name="Normal 9 5 7 5" xfId="5326" xr:uid="{5356E3E0-F2D1-4190-ADF8-D7940D8834F4}"/>
    <cellStyle name="Normal 9 5 8" xfId="3531" xr:uid="{419CB8B5-ABA4-4592-A5D0-8A80FDED710F}"/>
    <cellStyle name="Normal 9 5 8 2" xfId="3532" xr:uid="{49EE801F-612D-4C14-BDC2-F27DB2C77511}"/>
    <cellStyle name="Normal 9 5 8 2 2" xfId="5331" xr:uid="{78BBFA41-815A-47DF-A7CD-BCFD20ED9BB4}"/>
    <cellStyle name="Normal 9 5 8 3" xfId="3533" xr:uid="{51F15525-82A5-4669-A6ED-BA8F1D20AFD5}"/>
    <cellStyle name="Normal 9 5 8 3 2" xfId="5332" xr:uid="{00025A6E-CDCF-46F1-8F1A-92AC2A508497}"/>
    <cellStyle name="Normal 9 5 8 4" xfId="3534" xr:uid="{24178B71-F885-472E-8DF7-9979C0A2AE7A}"/>
    <cellStyle name="Normal 9 5 8 4 2" xfId="5333" xr:uid="{F5D4B269-E975-4703-B02D-FDC97733AD84}"/>
    <cellStyle name="Normal 9 5 8 5" xfId="5330" xr:uid="{E111E3FB-9CFB-4DBD-BEE7-357D84F49951}"/>
    <cellStyle name="Normal 9 5 9" xfId="3535" xr:uid="{2D757A2C-BEA2-4F4E-92D8-EE7B77357303}"/>
    <cellStyle name="Normal 9 5 9 2" xfId="5334" xr:uid="{5898DD70-8FFF-47C0-9DA4-F497274E3E75}"/>
    <cellStyle name="Normal 9 6" xfId="3536" xr:uid="{A54844A8-42FA-472A-B626-4149E8E0C464}"/>
    <cellStyle name="Normal 9 6 10" xfId="5335" xr:uid="{EA867CC9-D899-4C53-AB7F-47E5D1C658A6}"/>
    <cellStyle name="Normal 9 6 2" xfId="3537" xr:uid="{5FFDE613-3B3B-429D-AB38-803334C65E96}"/>
    <cellStyle name="Normal 9 6 2 2" xfId="3538" xr:uid="{97A9C00E-BE18-4FED-B485-02655D2778F9}"/>
    <cellStyle name="Normal 9 6 2 2 2" xfId="3539" xr:uid="{8D118859-1D1C-4D34-BDC8-E350A6B130A9}"/>
    <cellStyle name="Normal 9 6 2 2 2 2" xfId="3540" xr:uid="{7409863E-EC3D-4851-BACA-D2FCDC4F6252}"/>
    <cellStyle name="Normal 9 6 2 2 2 2 2" xfId="5339" xr:uid="{940254FE-2EDC-4086-B506-E0C162A67A9E}"/>
    <cellStyle name="Normal 9 6 2 2 2 3" xfId="3541" xr:uid="{1CD905D4-1FA3-4757-934B-30E8E49BE28D}"/>
    <cellStyle name="Normal 9 6 2 2 2 3 2" xfId="5340" xr:uid="{AD2AC910-96C2-4D60-87C8-C76DC1D9302A}"/>
    <cellStyle name="Normal 9 6 2 2 2 4" xfId="3542" xr:uid="{3D1C42D0-3CDA-4F97-9339-871EEA8F0662}"/>
    <cellStyle name="Normal 9 6 2 2 2 4 2" xfId="5341" xr:uid="{A18C9790-5BF4-4D89-80F4-F72AEEA60613}"/>
    <cellStyle name="Normal 9 6 2 2 2 5" xfId="5338" xr:uid="{A8B84553-0684-4E5D-975D-7DD949E8D24B}"/>
    <cellStyle name="Normal 9 6 2 2 3" xfId="3543" xr:uid="{939AFE7C-934E-4DF6-BCF5-37A51570ED8A}"/>
    <cellStyle name="Normal 9 6 2 2 3 2" xfId="3544" xr:uid="{D7A48E90-2A84-46ED-9A02-08BBB8AF920A}"/>
    <cellStyle name="Normal 9 6 2 2 3 2 2" xfId="5343" xr:uid="{5A7F1778-EA12-494A-90E1-C625235A4726}"/>
    <cellStyle name="Normal 9 6 2 2 3 3" xfId="3545" xr:uid="{0778C64F-A1AF-4E18-86BC-76F25FB99674}"/>
    <cellStyle name="Normal 9 6 2 2 3 3 2" xfId="5344" xr:uid="{6BB5A911-0257-4F7E-B59A-A371BC3FF54F}"/>
    <cellStyle name="Normal 9 6 2 2 3 4" xfId="3546" xr:uid="{A5AE1FA3-BE10-47BD-89A4-BCBFBEB601CA}"/>
    <cellStyle name="Normal 9 6 2 2 3 4 2" xfId="5345" xr:uid="{F53AA037-F02A-409D-B84B-3505DFEFADC4}"/>
    <cellStyle name="Normal 9 6 2 2 3 5" xfId="5342" xr:uid="{1E093112-4E68-4C3B-A032-BC5F430D7ACF}"/>
    <cellStyle name="Normal 9 6 2 2 4" xfId="3547" xr:uid="{59513212-CDA3-46FC-A3F3-F563704F262A}"/>
    <cellStyle name="Normal 9 6 2 2 4 2" xfId="5346" xr:uid="{BB9EB137-8E51-4C0E-A69E-75D870C247AE}"/>
    <cellStyle name="Normal 9 6 2 2 5" xfId="3548" xr:uid="{7C40A1AF-7200-4DD2-8AA2-8F3D8A05BE62}"/>
    <cellStyle name="Normal 9 6 2 2 5 2" xfId="5347" xr:uid="{FE499F72-1F9C-49FD-B5AD-7742412B8178}"/>
    <cellStyle name="Normal 9 6 2 2 6" xfId="3549" xr:uid="{F175C9D1-960C-4E6F-8EBB-7D389AAF5745}"/>
    <cellStyle name="Normal 9 6 2 2 6 2" xfId="5348" xr:uid="{5DF8051E-9AC7-4FBE-819F-A066AA35598A}"/>
    <cellStyle name="Normal 9 6 2 2 7" xfId="5337" xr:uid="{800145B5-0154-4C47-BE70-02C06943E2D6}"/>
    <cellStyle name="Normal 9 6 2 3" xfId="3550" xr:uid="{7D395F69-CEC4-45DE-B522-2F865BAB9E8A}"/>
    <cellStyle name="Normal 9 6 2 3 2" xfId="3551" xr:uid="{394F0C86-933B-4081-AB39-F7017EDBE9D5}"/>
    <cellStyle name="Normal 9 6 2 3 2 2" xfId="3552" xr:uid="{90AD2533-5716-40B1-93E2-4086447DEC44}"/>
    <cellStyle name="Normal 9 6 2 3 2 2 2" xfId="5351" xr:uid="{23DB4EC4-F1BC-4CA4-8162-ED1E461D9683}"/>
    <cellStyle name="Normal 9 6 2 3 2 3" xfId="3553" xr:uid="{2EED4195-E9C9-47A8-A197-7FB9A17190D6}"/>
    <cellStyle name="Normal 9 6 2 3 2 3 2" xfId="5352" xr:uid="{75D1036A-3E34-489F-9358-43147F09638E}"/>
    <cellStyle name="Normal 9 6 2 3 2 4" xfId="3554" xr:uid="{951114E0-599E-4D59-BFB6-9E20F8C8C11E}"/>
    <cellStyle name="Normal 9 6 2 3 2 4 2" xfId="5353" xr:uid="{70D28B08-2F3B-458A-9EA4-49359AEDE019}"/>
    <cellStyle name="Normal 9 6 2 3 2 5" xfId="5350" xr:uid="{6F8D21CC-BFA7-4C40-8FB8-2D06D0F32E3F}"/>
    <cellStyle name="Normal 9 6 2 3 3" xfId="3555" xr:uid="{0AF069E5-878D-4FC3-B700-59165993E1AB}"/>
    <cellStyle name="Normal 9 6 2 3 3 2" xfId="5354" xr:uid="{05516F9B-05F8-439A-B7B0-3534EE5FC7DE}"/>
    <cellStyle name="Normal 9 6 2 3 4" xfId="3556" xr:uid="{CF230C99-BC7C-4BB1-B9A4-5D83FC66FF58}"/>
    <cellStyle name="Normal 9 6 2 3 4 2" xfId="5355" xr:uid="{FA963D00-9934-4D55-AF02-F4CC1E41D5D5}"/>
    <cellStyle name="Normal 9 6 2 3 5" xfId="3557" xr:uid="{FC22E72E-0D2E-45B1-BD0F-A246FEF5087D}"/>
    <cellStyle name="Normal 9 6 2 3 5 2" xfId="5356" xr:uid="{B0F3EF51-9596-40EC-8A6F-6D5D5DD1A623}"/>
    <cellStyle name="Normal 9 6 2 3 6" xfId="5349" xr:uid="{9BA3C921-1C06-4C7C-BA9F-43C2998CBE51}"/>
    <cellStyle name="Normal 9 6 2 4" xfId="3558" xr:uid="{E73A0725-25BC-4AB7-86F3-EF8F7C50E58A}"/>
    <cellStyle name="Normal 9 6 2 4 2" xfId="3559" xr:uid="{69BD7D4B-6AA6-4A30-9041-4D0D27E3FE72}"/>
    <cellStyle name="Normal 9 6 2 4 2 2" xfId="5358" xr:uid="{AA65E4B9-11A8-47CC-87EA-7753BFC1B5EC}"/>
    <cellStyle name="Normal 9 6 2 4 3" xfId="3560" xr:uid="{3704E08B-5556-4FDF-B252-8785E33843B3}"/>
    <cellStyle name="Normal 9 6 2 4 3 2" xfId="5359" xr:uid="{43E8F10C-CCA4-499E-8D4A-FFF36E86E1D9}"/>
    <cellStyle name="Normal 9 6 2 4 4" xfId="3561" xr:uid="{A84D2A0E-8867-480A-90F0-4105E2547DF1}"/>
    <cellStyle name="Normal 9 6 2 4 4 2" xfId="5360" xr:uid="{91F6231E-CA9F-4F75-BEBD-EB074B219647}"/>
    <cellStyle name="Normal 9 6 2 4 5" xfId="5357" xr:uid="{B3A4849C-0390-4B7E-AAC6-3E115ECD1FB6}"/>
    <cellStyle name="Normal 9 6 2 5" xfId="3562" xr:uid="{B57A7330-12BB-4643-AE77-95715058DD0D}"/>
    <cellStyle name="Normal 9 6 2 5 2" xfId="3563" xr:uid="{A483E699-D126-4727-BD6E-9731E7CD2F24}"/>
    <cellStyle name="Normal 9 6 2 5 2 2" xfId="5362" xr:uid="{7D684DC8-29CA-4F06-954A-5BF0D547338C}"/>
    <cellStyle name="Normal 9 6 2 5 3" xfId="3564" xr:uid="{C322F0FC-306F-4D49-B651-626250C1F559}"/>
    <cellStyle name="Normal 9 6 2 5 3 2" xfId="5363" xr:uid="{9A0F66E4-DF10-4EC6-A1E6-648634F36C72}"/>
    <cellStyle name="Normal 9 6 2 5 4" xfId="3565" xr:uid="{C5CF916A-5B7A-48BE-92E4-9CF22E56A21E}"/>
    <cellStyle name="Normal 9 6 2 5 4 2" xfId="5364" xr:uid="{B72107AD-E53D-4FFE-85C8-C4FB509DA79B}"/>
    <cellStyle name="Normal 9 6 2 5 5" xfId="5361" xr:uid="{025700E9-2D55-4D98-BF87-41DF1A6E6532}"/>
    <cellStyle name="Normal 9 6 2 6" xfId="3566" xr:uid="{1856FC03-0789-49B1-99F0-73D2F9BB21B3}"/>
    <cellStyle name="Normal 9 6 2 6 2" xfId="5365" xr:uid="{47EE54D4-BD4B-4152-A2C9-0D8BE30AE569}"/>
    <cellStyle name="Normal 9 6 2 7" xfId="3567" xr:uid="{BA686D73-A7A1-4496-8341-AB99005506D8}"/>
    <cellStyle name="Normal 9 6 2 7 2" xfId="5366" xr:uid="{ACAB766C-EF6F-437D-BBBC-86B4258F56FD}"/>
    <cellStyle name="Normal 9 6 2 8" xfId="3568" xr:uid="{7940C2AD-9A2A-4A45-AD22-2593CC552731}"/>
    <cellStyle name="Normal 9 6 2 8 2" xfId="5367" xr:uid="{5DA9C679-4331-4D1C-A79D-10621132F9DC}"/>
    <cellStyle name="Normal 9 6 2 9" xfId="5336" xr:uid="{3CD774A5-2173-45B8-AE4B-DBCF4E6A91E3}"/>
    <cellStyle name="Normal 9 6 3" xfId="3569" xr:uid="{FBD12821-2008-406B-A12A-09B92DA48574}"/>
    <cellStyle name="Normal 9 6 3 2" xfId="3570" xr:uid="{2D9BC07F-1842-43C6-9DC2-37CC0F9BE75A}"/>
    <cellStyle name="Normal 9 6 3 2 2" xfId="3571" xr:uid="{ABE29FBD-B5FD-4E51-98A2-9E00C3F352FC}"/>
    <cellStyle name="Normal 9 6 3 2 2 2" xfId="5370" xr:uid="{4F04814F-F91A-4790-AE9F-8335D82F7D35}"/>
    <cellStyle name="Normal 9 6 3 2 3" xfId="3572" xr:uid="{A3CE17A0-634F-4F79-B84B-C46D37D5C4C5}"/>
    <cellStyle name="Normal 9 6 3 2 3 2" xfId="5371" xr:uid="{5BE7C589-3837-4F13-85CC-818BDB157641}"/>
    <cellStyle name="Normal 9 6 3 2 4" xfId="3573" xr:uid="{E41DC2D2-9D7D-495C-94C9-7E447E00ACEC}"/>
    <cellStyle name="Normal 9 6 3 2 4 2" xfId="5372" xr:uid="{ECC2302F-6EDB-4FAC-A916-33FA83E88BBF}"/>
    <cellStyle name="Normal 9 6 3 2 5" xfId="5369" xr:uid="{B1871421-4C5F-4D30-B2E1-B68648B82CC2}"/>
    <cellStyle name="Normal 9 6 3 3" xfId="3574" xr:uid="{22745F4D-878B-428E-8ABB-634D8A2DAC01}"/>
    <cellStyle name="Normal 9 6 3 3 2" xfId="3575" xr:uid="{158673D0-D378-4750-B376-07B9860DDF96}"/>
    <cellStyle name="Normal 9 6 3 3 2 2" xfId="5374" xr:uid="{878FDABF-F118-4DC5-8D5B-94BF4BB13D30}"/>
    <cellStyle name="Normal 9 6 3 3 3" xfId="3576" xr:uid="{0894C271-D59E-41F8-A224-3A87AE39D3EC}"/>
    <cellStyle name="Normal 9 6 3 3 3 2" xfId="5375" xr:uid="{13924EDC-A4AC-41B9-AB3F-BEFCACE52325}"/>
    <cellStyle name="Normal 9 6 3 3 4" xfId="3577" xr:uid="{39571507-55BD-4A60-9855-0C7F56B27762}"/>
    <cellStyle name="Normal 9 6 3 3 4 2" xfId="5376" xr:uid="{C3013DF3-757B-49C4-A985-9F2F5261253F}"/>
    <cellStyle name="Normal 9 6 3 3 5" xfId="5373" xr:uid="{9F400F8D-84BF-4BBD-9493-2EFE767A9B94}"/>
    <cellStyle name="Normal 9 6 3 4" xfId="3578" xr:uid="{FE8C61F6-37DF-4CD4-8065-2776326A07C8}"/>
    <cellStyle name="Normal 9 6 3 4 2" xfId="5377" xr:uid="{F4265BB2-3040-4777-BC9A-B6E0702CFA75}"/>
    <cellStyle name="Normal 9 6 3 5" xfId="3579" xr:uid="{C9777A86-8168-41CC-BC0C-D80BE72602E7}"/>
    <cellStyle name="Normal 9 6 3 5 2" xfId="5378" xr:uid="{37A05F73-4248-44FE-B7CD-638C5986D6B9}"/>
    <cellStyle name="Normal 9 6 3 6" xfId="3580" xr:uid="{64430B64-BF10-4B13-B3C8-7BEC92FA71C0}"/>
    <cellStyle name="Normal 9 6 3 6 2" xfId="5379" xr:uid="{5DB6E7D4-6831-4442-B073-873401506D84}"/>
    <cellStyle name="Normal 9 6 3 7" xfId="5368" xr:uid="{AA37A90F-D5BD-42D2-AFE8-906EFB0A71CA}"/>
    <cellStyle name="Normal 9 6 4" xfId="3581" xr:uid="{726235AA-C0F9-4E77-B648-9E380EE312E7}"/>
    <cellStyle name="Normal 9 6 4 2" xfId="3582" xr:uid="{82E44177-9A8B-4085-A61E-9A0E036F546C}"/>
    <cellStyle name="Normal 9 6 4 2 2" xfId="3583" xr:uid="{F49CC73D-1BA2-4704-9085-C63499C20A30}"/>
    <cellStyle name="Normal 9 6 4 2 2 2" xfId="5382" xr:uid="{14C2DBC8-760A-4067-BF67-23692EFBC78A}"/>
    <cellStyle name="Normal 9 6 4 2 3" xfId="3584" xr:uid="{C8DD4711-0B43-41CE-A17A-996F35FE4BCA}"/>
    <cellStyle name="Normal 9 6 4 2 3 2" xfId="5383" xr:uid="{8CFEA157-38CA-406E-AB08-1F37421C6744}"/>
    <cellStyle name="Normal 9 6 4 2 4" xfId="3585" xr:uid="{8CB36077-0D97-4ED3-B1E1-D83B8753B442}"/>
    <cellStyle name="Normal 9 6 4 2 4 2" xfId="5384" xr:uid="{B35CA957-A3A1-4C4D-810F-CC2E35D1A898}"/>
    <cellStyle name="Normal 9 6 4 2 5" xfId="5381" xr:uid="{277725BC-7158-46CE-96E8-17CB403FA549}"/>
    <cellStyle name="Normal 9 6 4 3" xfId="3586" xr:uid="{6F5883A0-A75D-4EF1-AD4B-6C635D83C91A}"/>
    <cellStyle name="Normal 9 6 4 3 2" xfId="5385" xr:uid="{AEEA0511-0840-4255-9E88-A5818FF5A53F}"/>
    <cellStyle name="Normal 9 6 4 4" xfId="3587" xr:uid="{5222234C-C812-4E78-B1D6-C3FE543D3D7C}"/>
    <cellStyle name="Normal 9 6 4 4 2" xfId="5386" xr:uid="{55830576-2D8E-41B8-AFC2-B0667BDA26C5}"/>
    <cellStyle name="Normal 9 6 4 5" xfId="3588" xr:uid="{7BD19477-83AA-4504-A16F-51FFAAFF304A}"/>
    <cellStyle name="Normal 9 6 4 5 2" xfId="5387" xr:uid="{FF534EA7-87C8-439A-8DD9-2C613A312560}"/>
    <cellStyle name="Normal 9 6 4 6" xfId="5380" xr:uid="{A26A979F-55D6-492B-8A38-69D3F610BF20}"/>
    <cellStyle name="Normal 9 6 5" xfId="3589" xr:uid="{1F91B50E-0E31-4F6D-87AF-6B5F9CD065F5}"/>
    <cellStyle name="Normal 9 6 5 2" xfId="3590" xr:uid="{472A9DCF-00ED-481E-9AA5-EBDD18F4012F}"/>
    <cellStyle name="Normal 9 6 5 2 2" xfId="5389" xr:uid="{767ECD73-260E-4D27-98B5-305303F363C9}"/>
    <cellStyle name="Normal 9 6 5 3" xfId="3591" xr:uid="{CCA41EEB-B502-42F8-9D5E-9D47529DA5EC}"/>
    <cellStyle name="Normal 9 6 5 3 2" xfId="5390" xr:uid="{75FAF6AC-5F96-4FFD-9BCA-50B72D140E2F}"/>
    <cellStyle name="Normal 9 6 5 4" xfId="3592" xr:uid="{B8DEDA35-5DBC-4979-8D98-F873A19F7543}"/>
    <cellStyle name="Normal 9 6 5 4 2" xfId="5391" xr:uid="{04010382-AF5C-4F91-A1F9-418A58E62EDE}"/>
    <cellStyle name="Normal 9 6 5 5" xfId="5388" xr:uid="{0E703BCB-A61E-44E9-AC67-181180EE5755}"/>
    <cellStyle name="Normal 9 6 6" xfId="3593" xr:uid="{01883512-3EEF-44AF-82C5-1B81B75E8D2B}"/>
    <cellStyle name="Normal 9 6 6 2" xfId="3594" xr:uid="{09B0BC1C-1A4F-4933-A6EE-781C94295DAA}"/>
    <cellStyle name="Normal 9 6 6 2 2" xfId="5393" xr:uid="{A52D8AD0-999C-45F9-9DD5-757EC4FEA690}"/>
    <cellStyle name="Normal 9 6 6 3" xfId="3595" xr:uid="{C82F8A77-E241-4CCE-9176-0766A7840D69}"/>
    <cellStyle name="Normal 9 6 6 3 2" xfId="5394" xr:uid="{26FE5A28-3CCE-4A30-8528-3CEA0F952CAD}"/>
    <cellStyle name="Normal 9 6 6 4" xfId="3596" xr:uid="{5C53A5F3-44C7-4CD3-B7C6-4055A945E2CD}"/>
    <cellStyle name="Normal 9 6 6 4 2" xfId="5395" xr:uid="{9B6380DF-7D97-4CF0-B285-5D4213B41571}"/>
    <cellStyle name="Normal 9 6 6 5" xfId="5392" xr:uid="{9A631734-781A-4E56-83F7-B13145EDE511}"/>
    <cellStyle name="Normal 9 6 7" xfId="3597" xr:uid="{53725DBF-3301-4718-99B9-D20A87BFFCC3}"/>
    <cellStyle name="Normal 9 6 7 2" xfId="5396" xr:uid="{E8B1CBE8-0299-4FD9-BE0A-154FB71E1ED5}"/>
    <cellStyle name="Normal 9 6 8" xfId="3598" xr:uid="{5BBE8C06-01BA-4114-B269-037DEBC3951B}"/>
    <cellStyle name="Normal 9 6 8 2" xfId="5397" xr:uid="{5E6A9356-83F3-4EF4-B576-B7FDA0B3E9AB}"/>
    <cellStyle name="Normal 9 6 9" xfId="3599" xr:uid="{3FB83DD1-D2EC-4DCD-B479-D899F3081253}"/>
    <cellStyle name="Normal 9 6 9 2" xfId="5398" xr:uid="{09D1BF68-799B-44AD-975F-0198C630D5C7}"/>
    <cellStyle name="Normal 9 7" xfId="3600" xr:uid="{DD0FC84D-C41B-4289-B8AC-1196378D16FB}"/>
    <cellStyle name="Normal 9 7 2" xfId="3601" xr:uid="{1303D0B2-7AB2-438F-9120-FD20986466AC}"/>
    <cellStyle name="Normal 9 7 2 2" xfId="3602" xr:uid="{8C312D79-8942-4FA7-BEA5-EBFFB47FCD5A}"/>
    <cellStyle name="Normal 9 7 2 2 2" xfId="3603" xr:uid="{6C9B952D-30B4-40A7-8452-AAB60D19F8D6}"/>
    <cellStyle name="Normal 9 7 2 2 2 2" xfId="4278" xr:uid="{ED3F96A3-907C-47E3-BFDC-5E01698ECEA1}"/>
    <cellStyle name="Normal 9 7 2 2 2 2 2" xfId="5403" xr:uid="{8EA92EC2-A77E-49AC-9A29-BA7ED11B970C}"/>
    <cellStyle name="Normal 9 7 2 2 2 3" xfId="5402" xr:uid="{E3582EC5-08FA-408F-90F6-4F632C459019}"/>
    <cellStyle name="Normal 9 7 2 2 3" xfId="3604" xr:uid="{8CB7267E-1196-4D1F-B173-237F1AD9EAD1}"/>
    <cellStyle name="Normal 9 7 2 2 3 2" xfId="5404" xr:uid="{8C589573-A9B3-4A3B-9BF4-1ABF6BEAF7BC}"/>
    <cellStyle name="Normal 9 7 2 2 3 2 2" xfId="6985" xr:uid="{18FB5A53-ED90-4A2E-98DB-D7B92C160CE9}"/>
    <cellStyle name="Normal 9 7 2 2 4" xfId="3605" xr:uid="{14573D16-497F-4ACD-85CC-74054C82CEB5}"/>
    <cellStyle name="Normal 9 7 2 2 4 2" xfId="5405" xr:uid="{D02235EA-B09C-4BC3-ADEA-9EF2737FC04B}"/>
    <cellStyle name="Normal 9 7 2 2 5" xfId="5401" xr:uid="{003FD892-DFFA-49B5-869B-755F822D7965}"/>
    <cellStyle name="Normal 9 7 2 3" xfId="3606" xr:uid="{BCD53A07-FF90-4171-8F20-BE8F6E145F05}"/>
    <cellStyle name="Normal 9 7 2 3 2" xfId="3607" xr:uid="{E7C4F8FA-9402-4FE0-86C5-CC96146C82DA}"/>
    <cellStyle name="Normal 9 7 2 3 2 2" xfId="5407" xr:uid="{B923A14D-1C20-4F3A-9F40-1F8C176877B5}"/>
    <cellStyle name="Normal 9 7 2 3 3" xfId="3608" xr:uid="{77024F11-2DD2-4C3F-A255-046B325BB7BF}"/>
    <cellStyle name="Normal 9 7 2 3 3 2" xfId="5408" xr:uid="{29696E29-4C02-42B8-AB5E-5C8F43180B82}"/>
    <cellStyle name="Normal 9 7 2 3 4" xfId="3609" xr:uid="{A999864D-8D89-4FF0-87AF-F1FAB60F85C3}"/>
    <cellStyle name="Normal 9 7 2 3 4 2" xfId="5409" xr:uid="{F302D72B-DA6E-43B3-B472-4BAD5EAB2532}"/>
    <cellStyle name="Normal 9 7 2 3 5" xfId="5406" xr:uid="{75FD7DF5-EBBE-4C86-A540-96BC1A464130}"/>
    <cellStyle name="Normal 9 7 2 4" xfId="3610" xr:uid="{75906C30-2142-4AA4-B9C6-33AA4D7D390C}"/>
    <cellStyle name="Normal 9 7 2 4 2" xfId="5410" xr:uid="{F53A3D72-6C55-417B-A149-6E71C87F01CF}"/>
    <cellStyle name="Normal 9 7 2 4 2 2" xfId="6986" xr:uid="{28F43F33-61ED-4C2A-AEBF-1E4F525F754E}"/>
    <cellStyle name="Normal 9 7 2 5" xfId="3611" xr:uid="{DEA75814-A7A7-494A-BDED-07AFA477378D}"/>
    <cellStyle name="Normal 9 7 2 5 2" xfId="5411" xr:uid="{FD04FFF9-95C3-4E24-AFA1-5B2C0E898DF2}"/>
    <cellStyle name="Normal 9 7 2 6" xfId="3612" xr:uid="{7D88ECF3-8CB1-4236-9EBF-BBB882B3C04A}"/>
    <cellStyle name="Normal 9 7 2 6 2" xfId="5412" xr:uid="{D4CD3B86-945D-43EB-A73C-9FA68BA227B7}"/>
    <cellStyle name="Normal 9 7 2 7" xfId="5400" xr:uid="{2FECA1C9-6953-4C72-8AB9-C8001D1572D0}"/>
    <cellStyle name="Normal 9 7 3" xfId="3613" xr:uid="{F4830421-C454-4962-A0CC-A7D5D472AD9D}"/>
    <cellStyle name="Normal 9 7 3 2" xfId="3614" xr:uid="{ED70C0FB-AA24-48F9-9908-01C46967E98A}"/>
    <cellStyle name="Normal 9 7 3 2 2" xfId="3615" xr:uid="{93473B8C-220D-47E8-A317-1D630433E9BA}"/>
    <cellStyle name="Normal 9 7 3 2 2 2" xfId="5415" xr:uid="{4F295020-900F-48EB-B9B9-177D27D6F556}"/>
    <cellStyle name="Normal 9 7 3 2 3" xfId="3616" xr:uid="{BDD86D45-F1D7-4083-8C3D-9F267AD90891}"/>
    <cellStyle name="Normal 9 7 3 2 3 2" xfId="5416" xr:uid="{8EC1971B-CC3C-4A3E-AFD0-24835673DD51}"/>
    <cellStyle name="Normal 9 7 3 2 4" xfId="3617" xr:uid="{DC9DFF79-AC3A-43CF-997F-D1166B7E3351}"/>
    <cellStyle name="Normal 9 7 3 2 4 2" xfId="5417" xr:uid="{82E7E074-5DCE-48B3-8F58-C23FCB86801D}"/>
    <cellStyle name="Normal 9 7 3 2 5" xfId="5414" xr:uid="{4F9D25E0-0366-40EC-8B5C-562ABA48E8C6}"/>
    <cellStyle name="Normal 9 7 3 3" xfId="3618" xr:uid="{472BE73B-EF2B-45F1-97ED-A1E5C7E3662B}"/>
    <cellStyle name="Normal 9 7 3 3 2" xfId="5418" xr:uid="{3D1E4DB5-4827-4730-9CBB-FC062336102B}"/>
    <cellStyle name="Normal 9 7 3 3 2 2" xfId="6987" xr:uid="{ED55DC21-DC5A-43EC-A0B7-0F6B19E68623}"/>
    <cellStyle name="Normal 9 7 3 4" xfId="3619" xr:uid="{605F2D86-7E29-41E5-84DD-FDBA60A54C3E}"/>
    <cellStyle name="Normal 9 7 3 4 2" xfId="5419" xr:uid="{04065C49-3F63-46C6-8F22-4FEEE90C0A5F}"/>
    <cellStyle name="Normal 9 7 3 5" xfId="3620" xr:uid="{499234A8-7F47-483D-BFB9-F2CE69ED907E}"/>
    <cellStyle name="Normal 9 7 3 5 2" xfId="5420" xr:uid="{C1B870AB-F2B8-4655-AB94-31D77E8DA9B0}"/>
    <cellStyle name="Normal 9 7 3 6" xfId="5413" xr:uid="{E500CFE8-44BD-493C-95BF-F35EAF4EA800}"/>
    <cellStyle name="Normal 9 7 4" xfId="3621" xr:uid="{C502146E-B5CA-481D-BDF9-33AC4E43093B}"/>
    <cellStyle name="Normal 9 7 4 2" xfId="3622" xr:uid="{4C0CA6E5-C5D5-4AC5-827C-62FC6BE9DC6A}"/>
    <cellStyle name="Normal 9 7 4 2 2" xfId="5422" xr:uid="{F9003579-DC7E-43E5-A583-C45A9267648E}"/>
    <cellStyle name="Normal 9 7 4 3" xfId="3623" xr:uid="{7CD0F153-E406-4C5C-B682-25D929AB7F00}"/>
    <cellStyle name="Normal 9 7 4 3 2" xfId="5423" xr:uid="{62070B23-4412-4015-BA17-181E939C4D65}"/>
    <cellStyle name="Normal 9 7 4 4" xfId="3624" xr:uid="{DDBBF5B4-FBF1-4CD3-A2B5-82CF200E637A}"/>
    <cellStyle name="Normal 9 7 4 4 2" xfId="5424" xr:uid="{5D101F43-37AC-46FC-AE38-17F10DAD63E9}"/>
    <cellStyle name="Normal 9 7 4 5" xfId="5421" xr:uid="{CAA02097-D3AE-4BB5-A81C-2B08C79A8255}"/>
    <cellStyle name="Normal 9 7 5" xfId="3625" xr:uid="{A9C31F9D-4700-4870-A6C8-A1067599A7A3}"/>
    <cellStyle name="Normal 9 7 5 2" xfId="3626" xr:uid="{1FE1EE7A-0036-475A-9734-573064F16CBD}"/>
    <cellStyle name="Normal 9 7 5 2 2" xfId="5426" xr:uid="{9A1B010A-7D4B-4C3E-BCCB-553CDECDCEC5}"/>
    <cellStyle name="Normal 9 7 5 3" xfId="3627" xr:uid="{019B5A6B-FDD3-45AA-80E6-ACC2A9F1FA30}"/>
    <cellStyle name="Normal 9 7 5 3 2" xfId="5427" xr:uid="{75541A74-0080-4FB4-AD4A-2FB545E0F5F3}"/>
    <cellStyle name="Normal 9 7 5 4" xfId="3628" xr:uid="{E45C642F-B3C9-4F66-83F0-35E443E9D13D}"/>
    <cellStyle name="Normal 9 7 5 4 2" xfId="5428" xr:uid="{561D49C2-6A21-4315-B7E3-C8E26D2B0284}"/>
    <cellStyle name="Normal 9 7 5 5" xfId="5425" xr:uid="{1F1CEDB6-F30C-480F-BDEA-756FCAF387CA}"/>
    <cellStyle name="Normal 9 7 6" xfId="3629" xr:uid="{0B829506-530C-4BAD-B352-A7073F5D0955}"/>
    <cellStyle name="Normal 9 7 6 2" xfId="5429" xr:uid="{9C58CD1C-7C6A-432F-BCBF-35F1D1A58CDC}"/>
    <cellStyle name="Normal 9 7 7" xfId="3630" xr:uid="{316A5329-D146-42D7-946D-BF6E94003F39}"/>
    <cellStyle name="Normal 9 7 7 2" xfId="5430" xr:uid="{FC876429-32CB-4409-B396-BAE744EE4BBC}"/>
    <cellStyle name="Normal 9 7 8" xfId="3631" xr:uid="{9489D42E-9F38-4933-84F0-3338F6C6463B}"/>
    <cellStyle name="Normal 9 7 8 2" xfId="5431" xr:uid="{5182A18C-FCF6-4BDB-897A-3A01F33E62FC}"/>
    <cellStyle name="Normal 9 7 9" xfId="5399" xr:uid="{0B8AB539-5C5F-431E-A6E8-17635567F67C}"/>
    <cellStyle name="Normal 9 8" xfId="3632" xr:uid="{9DBACA73-C68E-4E55-AC36-60B92884CFEA}"/>
    <cellStyle name="Normal 9 8 2" xfId="3633" xr:uid="{35D9FE88-B1FA-4CA1-A103-8AABDED348D3}"/>
    <cellStyle name="Normal 9 8 2 2" xfId="3634" xr:uid="{9FAF4A03-308C-4BD8-9C0E-EB02AF0533E7}"/>
    <cellStyle name="Normal 9 8 2 2 2" xfId="3635" xr:uid="{3249EC63-F5F1-4DD5-BC26-CA09317F5BC3}"/>
    <cellStyle name="Normal 9 8 2 2 2 2" xfId="5435" xr:uid="{1B54E7D8-9B2E-4991-A519-36E3CA7F87CE}"/>
    <cellStyle name="Normal 9 8 2 2 3" xfId="3636" xr:uid="{3744BBF9-CEE9-4AAE-8374-91C372EACB2E}"/>
    <cellStyle name="Normal 9 8 2 2 3 2" xfId="5436" xr:uid="{6F9EFE70-0295-4BD0-8739-20EEC58AD7DF}"/>
    <cellStyle name="Normal 9 8 2 2 4" xfId="3637" xr:uid="{567286A4-3EB6-4092-868F-2FF407295793}"/>
    <cellStyle name="Normal 9 8 2 2 4 2" xfId="5437" xr:uid="{B4D8FD94-5175-4119-9B86-D6F21482DF57}"/>
    <cellStyle name="Normal 9 8 2 2 5" xfId="5434" xr:uid="{CDF5ED4B-7A4C-4084-8575-E928D0D685A3}"/>
    <cellStyle name="Normal 9 8 2 3" xfId="3638" xr:uid="{43DF647D-99D3-41F2-9BD4-71841BC93DEA}"/>
    <cellStyle name="Normal 9 8 2 3 2" xfId="5438" xr:uid="{FBA4ADC0-1541-4DDB-A433-1D8EA866A004}"/>
    <cellStyle name="Normal 9 8 2 3 2 2" xfId="6988" xr:uid="{AC091091-64C6-4F78-909A-F363584CD1D4}"/>
    <cellStyle name="Normal 9 8 2 4" xfId="3639" xr:uid="{477F26A6-95B7-4F4C-A4A9-40648CA084BA}"/>
    <cellStyle name="Normal 9 8 2 4 2" xfId="5439" xr:uid="{236FA517-D107-4460-87E5-DC1B888D101C}"/>
    <cellStyle name="Normal 9 8 2 5" xfId="3640" xr:uid="{FB198096-A29A-40C4-81CE-5A01C83B87B8}"/>
    <cellStyle name="Normal 9 8 2 5 2" xfId="5440" xr:uid="{FF541B0E-E188-4289-B88E-D53F83DB2829}"/>
    <cellStyle name="Normal 9 8 2 6" xfId="5433" xr:uid="{803C8F09-A90C-49E5-A456-C4C31E4AF626}"/>
    <cellStyle name="Normal 9 8 3" xfId="3641" xr:uid="{54BBDE14-66F6-4FE9-AC18-669BC8C05757}"/>
    <cellStyle name="Normal 9 8 3 2" xfId="3642" xr:uid="{6DCB991F-C43D-4DBF-9DDE-192C444B99EE}"/>
    <cellStyle name="Normal 9 8 3 2 2" xfId="5442" xr:uid="{320044B1-7A7F-4128-AB52-2305E1B3FB84}"/>
    <cellStyle name="Normal 9 8 3 3" xfId="3643" xr:uid="{3F8EB809-3332-4AC5-98FE-EEDA8DB499DB}"/>
    <cellStyle name="Normal 9 8 3 3 2" xfId="5443" xr:uid="{67C78BE7-0F3E-4509-BF70-CEC5532B04E0}"/>
    <cellStyle name="Normal 9 8 3 4" xfId="3644" xr:uid="{41D42849-88BD-4B34-87B9-D5F8D6D3BE29}"/>
    <cellStyle name="Normal 9 8 3 4 2" xfId="5444" xr:uid="{98D09244-CB63-4D7F-AC5C-DB1C9EAD258D}"/>
    <cellStyle name="Normal 9 8 3 5" xfId="5441" xr:uid="{4202DFAD-8AC1-4F40-8E6E-C8850F9009F9}"/>
    <cellStyle name="Normal 9 8 4" xfId="3645" xr:uid="{AD36AF41-A2C8-49F8-9ADE-11B66EA9C234}"/>
    <cellStyle name="Normal 9 8 4 2" xfId="3646" xr:uid="{B36A06FD-F94D-4CE9-A9C7-A9EB695C135E}"/>
    <cellStyle name="Normal 9 8 4 2 2" xfId="5446" xr:uid="{CDE94DDA-E943-41AE-BBB0-DEFFAE4A1B9C}"/>
    <cellStyle name="Normal 9 8 4 3" xfId="3647" xr:uid="{A1BAF681-9096-4206-B295-21B9A7A1AE94}"/>
    <cellStyle name="Normal 9 8 4 3 2" xfId="5447" xr:uid="{E160BE60-0F97-4DFF-97DE-8DF62FA417CD}"/>
    <cellStyle name="Normal 9 8 4 4" xfId="3648" xr:uid="{57C9B28F-78A8-4BF8-B486-39330585AB72}"/>
    <cellStyle name="Normal 9 8 4 4 2" xfId="5448" xr:uid="{93D1C63D-73D1-4824-BD92-AC1C902CDC96}"/>
    <cellStyle name="Normal 9 8 4 5" xfId="5445" xr:uid="{EB0147D9-CA79-460F-98CC-6222F80537B9}"/>
    <cellStyle name="Normal 9 8 5" xfId="3649" xr:uid="{C1067A02-15D7-45B8-ABFB-612AB4F4FEE0}"/>
    <cellStyle name="Normal 9 8 5 2" xfId="5449" xr:uid="{016D1C33-540C-46C3-9295-83C73FAB0528}"/>
    <cellStyle name="Normal 9 8 6" xfId="3650" xr:uid="{D8E8F6CD-FBE8-4EAB-AA26-8CCDDCBA8FA7}"/>
    <cellStyle name="Normal 9 8 6 2" xfId="5450" xr:uid="{7EC108EA-A93E-4E76-8B3C-59567E46DD58}"/>
    <cellStyle name="Normal 9 8 7" xfId="3651" xr:uid="{6423AE9D-0548-4374-8E27-B9AAEE0D0F14}"/>
    <cellStyle name="Normal 9 8 7 2" xfId="5451" xr:uid="{AEE27BA1-00BA-420D-9D11-8FC13625F640}"/>
    <cellStyle name="Normal 9 8 8" xfId="5432" xr:uid="{7C217996-481F-478A-BBE0-A6A3C1427408}"/>
    <cellStyle name="Normal 9 9" xfId="3652" xr:uid="{EBB46D2A-A38A-4CAE-9FD3-321982F47F4D}"/>
    <cellStyle name="Normal 9 9 2" xfId="3653" xr:uid="{673F1EE9-6D09-4CFC-8FF9-403B025D8014}"/>
    <cellStyle name="Normal 9 9 2 2" xfId="3654" xr:uid="{72484FD7-D23D-4F4E-ACD3-E3A222C87E13}"/>
    <cellStyle name="Normal 9 9 2 2 2" xfId="5454" xr:uid="{A5CD97F9-03A6-48B7-88B9-E20B12C97005}"/>
    <cellStyle name="Normal 9 9 2 3" xfId="3655" xr:uid="{84F5E43E-7EDC-40B3-9E7C-5B495B97EF21}"/>
    <cellStyle name="Normal 9 9 2 3 2" xfId="5455" xr:uid="{4661FFF2-2CDF-4D0D-924B-22403764CBDB}"/>
    <cellStyle name="Normal 9 9 2 4" xfId="3656" xr:uid="{620A3902-B988-49AB-A45A-1E020B548515}"/>
    <cellStyle name="Normal 9 9 2 4 2" xfId="5456" xr:uid="{8CB5BA0E-09EA-4FF2-9FA3-B9F0C655EC28}"/>
    <cellStyle name="Normal 9 9 2 5" xfId="5453" xr:uid="{954A4098-81C7-4B40-8E40-30C07DBC4067}"/>
    <cellStyle name="Normal 9 9 3" xfId="3657" xr:uid="{915E19CA-68A8-4417-8BE9-56E290D10C54}"/>
    <cellStyle name="Normal 9 9 3 2" xfId="3658" xr:uid="{5B5F317C-31C3-4D72-AE63-78A9EBEF5679}"/>
    <cellStyle name="Normal 9 9 3 2 2" xfId="5458" xr:uid="{50EA133C-9868-4729-AD6E-763C62F31A6F}"/>
    <cellStyle name="Normal 9 9 3 3" xfId="3659" xr:uid="{1C292381-0A7B-4112-BBE7-D8DF41932B11}"/>
    <cellStyle name="Normal 9 9 3 3 2" xfId="5459" xr:uid="{2181D931-DD95-4FAA-9209-9EA2C9AFE7A3}"/>
    <cellStyle name="Normal 9 9 3 4" xfId="3660" xr:uid="{B9226BC7-79F6-4049-AFCC-893C73B6426A}"/>
    <cellStyle name="Normal 9 9 3 4 2" xfId="5460" xr:uid="{D04137BB-8AD4-4C01-BA0E-347936242B1B}"/>
    <cellStyle name="Normal 9 9 3 5" xfId="5457" xr:uid="{5623821B-85A0-4529-A5D3-2578095D30FA}"/>
    <cellStyle name="Normal 9 9 4" xfId="3661" xr:uid="{BE2DB060-84DF-493A-99E0-5ADEE4198DE1}"/>
    <cellStyle name="Normal 9 9 4 2" xfId="5461" xr:uid="{9121140D-FD9F-4EF9-9A86-CFBEC80C9B87}"/>
    <cellStyle name="Normal 9 9 5" xfId="3662" xr:uid="{6CE9B2C1-8C04-4261-8C4B-E28317897313}"/>
    <cellStyle name="Normal 9 9 5 2" xfId="5462" xr:uid="{CC9C98F0-EEC9-4F8F-8237-A9852DECE268}"/>
    <cellStyle name="Normal 9 9 6" xfId="3663" xr:uid="{17542249-AE62-4E63-9811-6082F35F6436}"/>
    <cellStyle name="Normal 9 9 6 2" xfId="5463" xr:uid="{E7A72D59-26F7-4EA2-801F-F32EE4334BD8}"/>
    <cellStyle name="Normal 9 9 7" xfId="5452" xr:uid="{46F9A03B-9521-400C-96B8-235EEB4651CC}"/>
    <cellStyle name="Percent 2" xfId="79" xr:uid="{CD261E44-9F23-4DA7-B8AC-3D6E34F1D758}"/>
    <cellStyle name="Percent 2 10" xfId="7093" xr:uid="{0F80BF74-7C8E-4042-8DAA-BC0C95CA663E}"/>
    <cellStyle name="Percent 2 2" xfId="5464" xr:uid="{1DB49D62-68BC-4921-BB73-E95183D65EC4}"/>
    <cellStyle name="Percent 2 2 2" xfId="6065" xr:uid="{6F43FAA8-AC0B-4FDB-A15E-1E1F33B35823}"/>
    <cellStyle name="Percent 2 2 2 2" xfId="6333" xr:uid="{C1A531FD-DB91-4A10-AEF5-EA2E88F3E12F}"/>
    <cellStyle name="Percent 2 2 2 2 2" xfId="6146" xr:uid="{D824036B-236D-498C-84C0-2C9D0917720F}"/>
    <cellStyle name="Percent 2 2 2 2 2 2" xfId="7034" xr:uid="{0AF6F775-A4E7-4448-8201-C7ECE2AC9C23}"/>
    <cellStyle name="Percent 2 2 2 2 2 3" xfId="7256" xr:uid="{70BDF605-10F0-4434-BAD9-E597D9A863E3}"/>
    <cellStyle name="Percent 2 2 2 2 3" xfId="6075" xr:uid="{6FFDA813-EDE5-4F63-BF87-617FA509A86D}"/>
    <cellStyle name="Percent 2 2 2 2 4" xfId="7136" xr:uid="{12BC506A-2854-4891-9B0F-147807847B90}"/>
    <cellStyle name="Percent 2 2 2 3" xfId="6081" xr:uid="{E475E328-318B-4079-BCC4-64B17ACBA8AE}"/>
    <cellStyle name="Percent 2 2 2 3 2" xfId="5999" xr:uid="{28BCE088-BA14-472B-87D2-56BDB7722392}"/>
    <cellStyle name="Percent 2 2 2 3 3" xfId="7188" xr:uid="{0C2A7C6B-50F4-44D6-93E5-74F4619872D4}"/>
    <cellStyle name="Percent 2 2 2 4" xfId="6304" xr:uid="{37A17DE7-AF8E-4DB2-970E-AF8B9A46D138}"/>
    <cellStyle name="Percent 2 2 2 5" xfId="6252" xr:uid="{A2BC61F0-1B32-4059-9E9F-65405BB0520B}"/>
    <cellStyle name="Percent 2 2 2 6" xfId="7110" xr:uid="{608FAE2F-29B1-45A8-983F-BCE5921C4A98}"/>
    <cellStyle name="Percent 2 2 3" xfId="6062" xr:uid="{6021431E-893D-4F01-B508-19E60C2BC3E4}"/>
    <cellStyle name="Percent 2 2 3 2" xfId="5997" xr:uid="{E998740D-4046-4687-BAC6-BBCC95B9353D}"/>
    <cellStyle name="Percent 2 2 3 2 2" xfId="6366" xr:uid="{E55D316A-07E2-4AA5-A704-E3D73E5566DA}"/>
    <cellStyle name="Percent 2 2 3 2 3" xfId="7240" xr:uid="{9C3A5358-2AB3-4497-9A48-BECD44503383}"/>
    <cellStyle name="Percent 2 2 3 3" xfId="7040" xr:uid="{8C7F7A36-59D3-44B8-ABB0-EC5A24390009}"/>
    <cellStyle name="Percent 2 2 3 4" xfId="7124" xr:uid="{EC8326B1-20D1-4C81-AA52-A4ADC6F97B30}"/>
    <cellStyle name="Percent 2 2 4" xfId="6175" xr:uid="{055EC4F7-34AF-4626-9595-6A516CBF3860}"/>
    <cellStyle name="Percent 2 2 4 2" xfId="6030" xr:uid="{FD6B1698-3A87-42EC-B7FC-CBDACE36E205}"/>
    <cellStyle name="Percent 2 2 4 2 2" xfId="6317" xr:uid="{81B435E9-6F0C-4947-B00F-7EF934FC3BCE}"/>
    <cellStyle name="Percent 2 2 4 2 3" xfId="7224" xr:uid="{21112F35-1F70-4A91-A16E-6F3C8D6BE8A3}"/>
    <cellStyle name="Percent 2 2 4 3" xfId="6027" xr:uid="{FE59D290-23FC-4ACA-9E13-552B83283D82}"/>
    <cellStyle name="Percent 2 2 4 4" xfId="7151" xr:uid="{2803664F-4C54-4432-988F-5DEA13FB7D2F}"/>
    <cellStyle name="Percent 2 2 5" xfId="6201" xr:uid="{11815479-E9FD-4A8B-A7E3-D728FEE3E8A5}"/>
    <cellStyle name="Percent 2 2 5 2" xfId="6303" xr:uid="{9F25A479-E763-467A-A0D5-640B5E1BDB5F}"/>
    <cellStyle name="Percent 2 2 5 3" xfId="7207" xr:uid="{25DA2764-9903-45AA-BF0D-08EA4B10B2DE}"/>
    <cellStyle name="Percent 2 2 6" xfId="6171" xr:uid="{E3F4D4D6-4706-45DB-855C-84539E3B3861}"/>
    <cellStyle name="Percent 2 2 6 2" xfId="6069" xr:uid="{83D6727E-A913-45DE-8D4F-72EC0D939DEC}"/>
    <cellStyle name="Percent 2 2 6 3" xfId="7171" xr:uid="{C5D35185-0C70-413D-B1A2-C120C8182C8C}"/>
    <cellStyle name="Percent 2 2 7" xfId="6240" xr:uid="{890B6D54-8BAF-4357-B5D2-AB4E8C9EBCDC}"/>
    <cellStyle name="Percent 2 2 8" xfId="6009" xr:uid="{F641AA7E-5314-40BB-9ADD-527C8DDDC1FD}"/>
    <cellStyle name="Percent 2 2 9" xfId="6193" xr:uid="{3EFAEE26-5746-4FA3-9788-7C5BA874C13A}"/>
    <cellStyle name="Percent 2 3" xfId="6335" xr:uid="{28D8D457-8EE7-489A-832B-35EE05C0417D}"/>
    <cellStyle name="Percent 2 3 2" xfId="6334" xr:uid="{5B956917-A892-43E2-B518-99572B954ADE}"/>
    <cellStyle name="Percent 2 3 2 2" xfId="6077" xr:uid="{2424941F-AFB1-40A0-8D27-621B8A935C03}"/>
    <cellStyle name="Percent 2 3 2 2 2" xfId="6359" xr:uid="{5A0A2138-7ED7-498C-A8C7-A95F0F279656}"/>
    <cellStyle name="Percent 2 3 2 2 3" xfId="7248" xr:uid="{6EDFB2AA-3020-42F3-981C-D9DA37BAE275}"/>
    <cellStyle name="Percent 2 3 2 3" xfId="6005" xr:uid="{DDE804D9-3BA6-45C4-9624-0287DC58D4F6}"/>
    <cellStyle name="Percent 2 3 2 4" xfId="7131" xr:uid="{336FFEC5-32BE-4B10-AF4F-B858CFDD667C}"/>
    <cellStyle name="Percent 2 3 3" xfId="6223" xr:uid="{0A4832BD-9794-4D9A-9B40-A1940D48F463}"/>
    <cellStyle name="Percent 2 3 3 2" xfId="6116" xr:uid="{58640CBB-CB25-4E1B-B0EC-AFA7910D474B}"/>
    <cellStyle name="Percent 2 3 3 3" xfId="7181" xr:uid="{FC1A1B0D-0C9A-470B-878A-4A1E2F31EE15}"/>
    <cellStyle name="Percent 2 3 4" xfId="6042" xr:uid="{8B33589F-A284-438D-B20A-67657F5605B1}"/>
    <cellStyle name="Percent 2 3 5" xfId="6133" xr:uid="{B50F1687-1209-4743-9115-48297F279D4A}"/>
    <cellStyle name="Percent 2 3 6" xfId="7105" xr:uid="{F5605D5F-ECF5-4441-B6BB-B94666F306CB}"/>
    <cellStyle name="Percent 2 4" xfId="6091" xr:uid="{ACC5DC4C-9664-4632-A39B-BBE2D557759F}"/>
    <cellStyle name="Percent 2 4 2" xfId="6155" xr:uid="{84603DD5-02B2-43D1-8C1A-38DD7862FDD4}"/>
    <cellStyle name="Percent 2 4 2 2" xfId="6068" xr:uid="{C4AB715D-81A9-4299-AD5F-03B55BAA7872}"/>
    <cellStyle name="Percent 2 4 2 3" xfId="7231" xr:uid="{CA673755-1F5D-4BD4-A1B6-49A238C6BAFA}"/>
    <cellStyle name="Percent 2 4 3" xfId="6248" xr:uid="{4A7CFC84-979D-4166-9F88-45E2E5149D4B}"/>
    <cellStyle name="Percent 2 4 4" xfId="7117" xr:uid="{8BC0103A-AEF0-41F5-BFF7-85D8365750D2}"/>
    <cellStyle name="Percent 2 5" xfId="6226" xr:uid="{2B2C592A-7DE0-4626-A0A8-53C96DD589CB}"/>
    <cellStyle name="Percent 2 5 2" xfId="6272" xr:uid="{6271DC22-B2FB-40DE-A66F-78C005CDC1EF}"/>
    <cellStyle name="Percent 2 5 2 2" xfId="6026" xr:uid="{58E6632A-CE0B-4A6C-9548-584C3150967E}"/>
    <cellStyle name="Percent 2 5 2 3" xfId="7215" xr:uid="{AC3D6B07-1E3F-45F0-82C8-238D009AA39F}"/>
    <cellStyle name="Percent 2 5 3" xfId="7044" xr:uid="{F008AB38-9CB4-4D6F-B11D-861B4A7658FD}"/>
    <cellStyle name="Percent 2 5 4" xfId="7143" xr:uid="{13C338EF-F8FD-4D51-97F7-2BFD9660D032}"/>
    <cellStyle name="Percent 2 6" xfId="6278" xr:uid="{95B7CF58-8126-400E-8D98-72F856A560A6}"/>
    <cellStyle name="Percent 2 6 2" xfId="7052" xr:uid="{726B0623-8343-4C56-B5A2-5E51EA4F4E96}"/>
    <cellStyle name="Percent 2 6 3" xfId="7197" xr:uid="{DD4868EE-E9B1-4C2C-B490-7B5BFB9D7A1F}"/>
    <cellStyle name="Percent 2 7" xfId="6331" xr:uid="{CB6AD9AF-4BFA-4915-BA14-94E0E74A0680}"/>
    <cellStyle name="Percent 2 7 2" xfId="6243" xr:uid="{ED5081B0-B5A6-4C5E-BA49-A6DCE9C40C6D}"/>
    <cellStyle name="Percent 2 7 3" xfId="7161" xr:uid="{5F07442B-9930-40B0-9C50-2A5ACC91C636}"/>
    <cellStyle name="Percent 2 8" xfId="7063" xr:uid="{04FFBD52-F711-44BF-889A-9DDD43B5F949}"/>
    <cellStyle name="Percent 2 9" xfId="6140" xr:uid="{AA4A6D46-EFBD-4712-B3E5-4974E68390D7}"/>
    <cellStyle name="Percent 3" xfId="7263" xr:uid="{171BF4EF-A8C9-41A5-9FB1-D17D3F048C1B}"/>
    <cellStyle name="Гиперссылка 2" xfId="4" xr:uid="{49BAA0F8-B3D3-41B5-87DD-435502328B29}"/>
    <cellStyle name="Гиперссылка 2 2" xfId="5465" xr:uid="{187F07DD-CD62-4075-8DA3-0E60B7FE99BA}"/>
    <cellStyle name="Обычный 2" xfId="1" xr:uid="{A3CD5D5E-4502-4158-8112-08CDD679ACF5}"/>
    <cellStyle name="Обычный 2 2" xfId="5" xr:uid="{D19F253E-EE9B-4476-9D91-2EE3A6D7A3DC}"/>
    <cellStyle name="Обычный 2 2 2" xfId="4408" xr:uid="{F1B9A084-95BB-445B-BF8E-AF028BF56E31}"/>
    <cellStyle name="Обычный 2 2 2 2" xfId="6990" xr:uid="{497FB8BA-62BE-456E-8FF4-DA629787B685}"/>
    <cellStyle name="Обычный 2 2 2 3" xfId="5467" xr:uid="{F42CB99A-3EB2-41A6-B2B6-FD1A442F294D}"/>
    <cellStyle name="Обычный 2 3" xfId="5466" xr:uid="{ACCC904E-9AFE-47E6-8C58-11D8BA72074F}"/>
    <cellStyle name="常规_Sheet1_1" xfId="4386" xr:uid="{635B4B01-E056-4607-998D-4E890803E18F}"/>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57"/>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6" width="8.85546875" style="2" customWidth="1"/>
    <col min="7"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713</v>
      </c>
      <c r="I10" s="120"/>
      <c r="J10" s="139">
        <v>53588</v>
      </c>
      <c r="K10" s="115"/>
    </row>
    <row r="11" spans="1:11">
      <c r="A11" s="114"/>
      <c r="B11" s="114" t="s">
        <v>709</v>
      </c>
      <c r="C11" s="120"/>
      <c r="D11" s="120"/>
      <c r="E11" s="120"/>
      <c r="F11" s="115"/>
      <c r="G11" s="116"/>
      <c r="H11" s="116" t="s">
        <v>714</v>
      </c>
      <c r="I11" s="120"/>
      <c r="J11" s="140"/>
      <c r="K11" s="115"/>
    </row>
    <row r="12" spans="1:11">
      <c r="A12" s="114"/>
      <c r="B12" s="114" t="s">
        <v>710</v>
      </c>
      <c r="C12" s="120"/>
      <c r="D12" s="120"/>
      <c r="E12" s="120"/>
      <c r="F12" s="115"/>
      <c r="G12" s="116"/>
      <c r="H12" s="116" t="s">
        <v>715</v>
      </c>
      <c r="I12" s="120"/>
      <c r="J12" s="120"/>
      <c r="K12" s="115"/>
    </row>
    <row r="13" spans="1:11">
      <c r="A13" s="114"/>
      <c r="B13" s="114" t="s">
        <v>711</v>
      </c>
      <c r="C13" s="120"/>
      <c r="D13" s="120"/>
      <c r="E13" s="120"/>
      <c r="F13" s="115"/>
      <c r="G13" s="116"/>
      <c r="H13" s="116" t="s">
        <v>716</v>
      </c>
      <c r="I13" s="120"/>
      <c r="J13" s="99" t="s">
        <v>11</v>
      </c>
      <c r="K13" s="115"/>
    </row>
    <row r="14" spans="1:11" ht="15" customHeight="1">
      <c r="A14" s="114"/>
      <c r="B14" s="114" t="s">
        <v>712</v>
      </c>
      <c r="C14" s="120"/>
      <c r="D14" s="120"/>
      <c r="E14" s="120"/>
      <c r="F14" s="115"/>
      <c r="G14" s="116"/>
      <c r="H14" s="116" t="s">
        <v>712</v>
      </c>
      <c r="I14" s="120"/>
      <c r="J14" s="141">
        <v>45363</v>
      </c>
      <c r="K14" s="115"/>
    </row>
    <row r="15" spans="1:11" ht="15" customHeight="1">
      <c r="A15" s="114"/>
      <c r="B15" s="130" t="s">
        <v>865</v>
      </c>
      <c r="C15" s="7"/>
      <c r="D15" s="7"/>
      <c r="E15" s="7"/>
      <c r="F15" s="8"/>
      <c r="G15" s="116"/>
      <c r="H15" s="131" t="s">
        <v>865</v>
      </c>
      <c r="I15" s="120"/>
      <c r="J15" s="142"/>
      <c r="K15" s="115"/>
    </row>
    <row r="16" spans="1:11" ht="15" customHeight="1">
      <c r="A16" s="114"/>
      <c r="B16" s="120"/>
      <c r="C16" s="120"/>
      <c r="D16" s="120"/>
      <c r="E16" s="120"/>
      <c r="F16" s="120"/>
      <c r="G16" s="120"/>
      <c r="H16" s="120"/>
      <c r="I16" s="123" t="s">
        <v>142</v>
      </c>
      <c r="J16" s="129">
        <v>42022</v>
      </c>
      <c r="K16" s="115"/>
    </row>
    <row r="17" spans="1:11">
      <c r="A17" s="114"/>
      <c r="B17" s="120" t="s">
        <v>717</v>
      </c>
      <c r="C17" s="120"/>
      <c r="D17" s="120"/>
      <c r="E17" s="120"/>
      <c r="F17" s="120"/>
      <c r="G17" s="120"/>
      <c r="H17" s="120"/>
      <c r="I17" s="123" t="s">
        <v>143</v>
      </c>
      <c r="J17" s="129" t="s">
        <v>864</v>
      </c>
      <c r="K17" s="115"/>
    </row>
    <row r="18" spans="1:11" ht="18">
      <c r="A18" s="114"/>
      <c r="B18" s="120" t="s">
        <v>718</v>
      </c>
      <c r="C18" s="120"/>
      <c r="D18" s="120"/>
      <c r="E18" s="120"/>
      <c r="F18" s="120"/>
      <c r="G18" s="120"/>
      <c r="H18" s="120"/>
      <c r="I18" s="122" t="s">
        <v>258</v>
      </c>
      <c r="J18" s="104" t="s">
        <v>168</v>
      </c>
      <c r="K18" s="115"/>
    </row>
    <row r="19" spans="1:11">
      <c r="A19" s="114"/>
      <c r="B19" s="120"/>
      <c r="C19" s="120"/>
      <c r="D19" s="120"/>
      <c r="E19" s="120"/>
      <c r="F19" s="120"/>
      <c r="G19" s="120"/>
      <c r="H19" s="120"/>
      <c r="I19" s="120"/>
      <c r="J19" s="120"/>
      <c r="K19" s="115"/>
    </row>
    <row r="20" spans="1:11">
      <c r="A20" s="114"/>
      <c r="B20" s="100" t="s">
        <v>198</v>
      </c>
      <c r="C20" s="100" t="s">
        <v>199</v>
      </c>
      <c r="D20" s="117" t="s">
        <v>866</v>
      </c>
      <c r="E20" s="117" t="s">
        <v>200</v>
      </c>
      <c r="F20" s="143" t="s">
        <v>201</v>
      </c>
      <c r="G20" s="144"/>
      <c r="H20" s="100" t="s">
        <v>169</v>
      </c>
      <c r="I20" s="100" t="s">
        <v>202</v>
      </c>
      <c r="J20" s="100" t="s">
        <v>21</v>
      </c>
      <c r="K20" s="115"/>
    </row>
    <row r="21" spans="1:11">
      <c r="A21" s="114"/>
      <c r="B21" s="105"/>
      <c r="C21" s="105"/>
      <c r="D21" s="106"/>
      <c r="E21" s="106"/>
      <c r="F21" s="145"/>
      <c r="G21" s="146"/>
      <c r="H21" s="105" t="s">
        <v>141</v>
      </c>
      <c r="I21" s="105"/>
      <c r="J21" s="105"/>
      <c r="K21" s="115"/>
    </row>
    <row r="22" spans="1:11">
      <c r="A22" s="114"/>
      <c r="B22" s="107">
        <v>5</v>
      </c>
      <c r="C22" s="10" t="s">
        <v>719</v>
      </c>
      <c r="D22" s="118" t="s">
        <v>867</v>
      </c>
      <c r="E22" s="118" t="s">
        <v>23</v>
      </c>
      <c r="F22" s="135" t="s">
        <v>110</v>
      </c>
      <c r="G22" s="136"/>
      <c r="H22" s="11" t="s">
        <v>720</v>
      </c>
      <c r="I22" s="14">
        <v>0.31</v>
      </c>
      <c r="J22" s="109">
        <f t="shared" ref="J22:J53" si="0">I22*B22</f>
        <v>1.55</v>
      </c>
      <c r="K22" s="115"/>
    </row>
    <row r="23" spans="1:11">
      <c r="A23" s="114"/>
      <c r="B23" s="107">
        <v>10</v>
      </c>
      <c r="C23" s="10" t="s">
        <v>719</v>
      </c>
      <c r="D23" s="118" t="s">
        <v>868</v>
      </c>
      <c r="E23" s="118" t="s">
        <v>25</v>
      </c>
      <c r="F23" s="135" t="s">
        <v>110</v>
      </c>
      <c r="G23" s="136"/>
      <c r="H23" s="11" t="s">
        <v>720</v>
      </c>
      <c r="I23" s="14">
        <v>0.31</v>
      </c>
      <c r="J23" s="109">
        <f t="shared" si="0"/>
        <v>3.1</v>
      </c>
      <c r="K23" s="115"/>
    </row>
    <row r="24" spans="1:11">
      <c r="A24" s="114"/>
      <c r="B24" s="107">
        <v>10</v>
      </c>
      <c r="C24" s="10" t="s">
        <v>719</v>
      </c>
      <c r="D24" s="118" t="s">
        <v>869</v>
      </c>
      <c r="E24" s="118" t="s">
        <v>26</v>
      </c>
      <c r="F24" s="135" t="s">
        <v>110</v>
      </c>
      <c r="G24" s="136"/>
      <c r="H24" s="11" t="s">
        <v>720</v>
      </c>
      <c r="I24" s="14">
        <v>0.31</v>
      </c>
      <c r="J24" s="109">
        <f t="shared" si="0"/>
        <v>3.1</v>
      </c>
      <c r="K24" s="115"/>
    </row>
    <row r="25" spans="1:11" ht="24">
      <c r="A25" s="114"/>
      <c r="B25" s="107">
        <v>2</v>
      </c>
      <c r="C25" s="10" t="s">
        <v>102</v>
      </c>
      <c r="D25" s="118" t="s">
        <v>870</v>
      </c>
      <c r="E25" s="118" t="s">
        <v>35</v>
      </c>
      <c r="F25" s="135" t="s">
        <v>213</v>
      </c>
      <c r="G25" s="136"/>
      <c r="H25" s="11" t="s">
        <v>721</v>
      </c>
      <c r="I25" s="14">
        <v>1.68</v>
      </c>
      <c r="J25" s="109">
        <f t="shared" si="0"/>
        <v>3.36</v>
      </c>
      <c r="K25" s="115"/>
    </row>
    <row r="26" spans="1:11" ht="24">
      <c r="A26" s="114"/>
      <c r="B26" s="107">
        <v>2</v>
      </c>
      <c r="C26" s="10" t="s">
        <v>102</v>
      </c>
      <c r="D26" s="118" t="s">
        <v>871</v>
      </c>
      <c r="E26" s="118" t="s">
        <v>35</v>
      </c>
      <c r="F26" s="135" t="s">
        <v>214</v>
      </c>
      <c r="G26" s="136"/>
      <c r="H26" s="11" t="s">
        <v>721</v>
      </c>
      <c r="I26" s="14">
        <v>1.68</v>
      </c>
      <c r="J26" s="109">
        <f t="shared" si="0"/>
        <v>3.36</v>
      </c>
      <c r="K26" s="115"/>
    </row>
    <row r="27" spans="1:11">
      <c r="A27" s="114"/>
      <c r="B27" s="107">
        <v>10</v>
      </c>
      <c r="C27" s="10" t="s">
        <v>30</v>
      </c>
      <c r="D27" s="118" t="s">
        <v>872</v>
      </c>
      <c r="E27" s="118" t="s">
        <v>34</v>
      </c>
      <c r="F27" s="135"/>
      <c r="G27" s="136"/>
      <c r="H27" s="11" t="s">
        <v>722</v>
      </c>
      <c r="I27" s="14">
        <v>0.43</v>
      </c>
      <c r="J27" s="109">
        <f t="shared" si="0"/>
        <v>4.3</v>
      </c>
      <c r="K27" s="115"/>
    </row>
    <row r="28" spans="1:11">
      <c r="A28" s="114"/>
      <c r="B28" s="107">
        <v>10</v>
      </c>
      <c r="C28" s="10" t="s">
        <v>30</v>
      </c>
      <c r="D28" s="118" t="s">
        <v>873</v>
      </c>
      <c r="E28" s="118" t="s">
        <v>723</v>
      </c>
      <c r="F28" s="135"/>
      <c r="G28" s="136"/>
      <c r="H28" s="11" t="s">
        <v>722</v>
      </c>
      <c r="I28" s="14">
        <v>0.46</v>
      </c>
      <c r="J28" s="109">
        <f t="shared" si="0"/>
        <v>4.6000000000000005</v>
      </c>
      <c r="K28" s="115"/>
    </row>
    <row r="29" spans="1:11" ht="24">
      <c r="A29" s="114"/>
      <c r="B29" s="107">
        <v>2</v>
      </c>
      <c r="C29" s="10" t="s">
        <v>724</v>
      </c>
      <c r="D29" s="118" t="s">
        <v>874</v>
      </c>
      <c r="E29" s="118" t="s">
        <v>37</v>
      </c>
      <c r="F29" s="135" t="s">
        <v>271</v>
      </c>
      <c r="G29" s="136"/>
      <c r="H29" s="11" t="s">
        <v>725</v>
      </c>
      <c r="I29" s="14">
        <v>1.26</v>
      </c>
      <c r="J29" s="109">
        <f t="shared" si="0"/>
        <v>2.52</v>
      </c>
      <c r="K29" s="115"/>
    </row>
    <row r="30" spans="1:11" ht="24">
      <c r="A30" s="114"/>
      <c r="B30" s="107">
        <v>2</v>
      </c>
      <c r="C30" s="10" t="s">
        <v>724</v>
      </c>
      <c r="D30" s="118" t="s">
        <v>875</v>
      </c>
      <c r="E30" s="118" t="s">
        <v>37</v>
      </c>
      <c r="F30" s="135" t="s">
        <v>726</v>
      </c>
      <c r="G30" s="136"/>
      <c r="H30" s="11" t="s">
        <v>725</v>
      </c>
      <c r="I30" s="14">
        <v>1.26</v>
      </c>
      <c r="J30" s="109">
        <f t="shared" si="0"/>
        <v>2.52</v>
      </c>
      <c r="K30" s="115"/>
    </row>
    <row r="31" spans="1:11">
      <c r="A31" s="114"/>
      <c r="B31" s="107">
        <v>10</v>
      </c>
      <c r="C31" s="10" t="s">
        <v>43</v>
      </c>
      <c r="D31" s="118" t="s">
        <v>876</v>
      </c>
      <c r="E31" s="118" t="s">
        <v>31</v>
      </c>
      <c r="F31" s="135"/>
      <c r="G31" s="136"/>
      <c r="H31" s="11" t="s">
        <v>727</v>
      </c>
      <c r="I31" s="14">
        <v>0.32</v>
      </c>
      <c r="J31" s="109">
        <f t="shared" si="0"/>
        <v>3.2</v>
      </c>
      <c r="K31" s="115"/>
    </row>
    <row r="32" spans="1:11" ht="24">
      <c r="A32" s="114"/>
      <c r="B32" s="107">
        <v>5</v>
      </c>
      <c r="C32" s="10" t="s">
        <v>728</v>
      </c>
      <c r="D32" s="118" t="s">
        <v>877</v>
      </c>
      <c r="E32" s="118" t="s">
        <v>25</v>
      </c>
      <c r="F32" s="135"/>
      <c r="G32" s="136"/>
      <c r="H32" s="11" t="s">
        <v>729</v>
      </c>
      <c r="I32" s="14">
        <v>0.46</v>
      </c>
      <c r="J32" s="109">
        <f t="shared" si="0"/>
        <v>2.3000000000000003</v>
      </c>
      <c r="K32" s="115"/>
    </row>
    <row r="33" spans="1:11" ht="24">
      <c r="A33" s="114"/>
      <c r="B33" s="107">
        <v>5</v>
      </c>
      <c r="C33" s="10" t="s">
        <v>730</v>
      </c>
      <c r="D33" s="118" t="s">
        <v>878</v>
      </c>
      <c r="E33" s="118" t="s">
        <v>25</v>
      </c>
      <c r="F33" s="135" t="s">
        <v>272</v>
      </c>
      <c r="G33" s="136"/>
      <c r="H33" s="11" t="s">
        <v>731</v>
      </c>
      <c r="I33" s="14">
        <v>1</v>
      </c>
      <c r="J33" s="109">
        <f t="shared" si="0"/>
        <v>5</v>
      </c>
      <c r="K33" s="115"/>
    </row>
    <row r="34" spans="1:11" ht="24">
      <c r="A34" s="114"/>
      <c r="B34" s="107">
        <v>5</v>
      </c>
      <c r="C34" s="10" t="s">
        <v>730</v>
      </c>
      <c r="D34" s="118" t="s">
        <v>879</v>
      </c>
      <c r="E34" s="118" t="s">
        <v>26</v>
      </c>
      <c r="F34" s="135" t="s">
        <v>272</v>
      </c>
      <c r="G34" s="136"/>
      <c r="H34" s="11" t="s">
        <v>731</v>
      </c>
      <c r="I34" s="14">
        <v>1</v>
      </c>
      <c r="J34" s="109">
        <f t="shared" si="0"/>
        <v>5</v>
      </c>
      <c r="K34" s="115"/>
    </row>
    <row r="35" spans="1:11" ht="24">
      <c r="A35" s="114"/>
      <c r="B35" s="107">
        <v>2</v>
      </c>
      <c r="C35" s="10" t="s">
        <v>732</v>
      </c>
      <c r="D35" s="118" t="s">
        <v>880</v>
      </c>
      <c r="E35" s="118" t="s">
        <v>25</v>
      </c>
      <c r="F35" s="135" t="s">
        <v>726</v>
      </c>
      <c r="G35" s="136"/>
      <c r="H35" s="11" t="s">
        <v>733</v>
      </c>
      <c r="I35" s="14">
        <v>1</v>
      </c>
      <c r="J35" s="109">
        <f t="shared" si="0"/>
        <v>2</v>
      </c>
      <c r="K35" s="115"/>
    </row>
    <row r="36" spans="1:11" ht="24">
      <c r="A36" s="114"/>
      <c r="B36" s="107">
        <v>2</v>
      </c>
      <c r="C36" s="10" t="s">
        <v>732</v>
      </c>
      <c r="D36" s="118" t="s">
        <v>881</v>
      </c>
      <c r="E36" s="118" t="s">
        <v>26</v>
      </c>
      <c r="F36" s="135" t="s">
        <v>273</v>
      </c>
      <c r="G36" s="136"/>
      <c r="H36" s="11" t="s">
        <v>733</v>
      </c>
      <c r="I36" s="14">
        <v>1</v>
      </c>
      <c r="J36" s="109">
        <f t="shared" si="0"/>
        <v>2</v>
      </c>
      <c r="K36" s="115"/>
    </row>
    <row r="37" spans="1:11" ht="24">
      <c r="A37" s="114"/>
      <c r="B37" s="107">
        <v>2</v>
      </c>
      <c r="C37" s="10" t="s">
        <v>732</v>
      </c>
      <c r="D37" s="118" t="s">
        <v>882</v>
      </c>
      <c r="E37" s="118" t="s">
        <v>26</v>
      </c>
      <c r="F37" s="135" t="s">
        <v>726</v>
      </c>
      <c r="G37" s="136"/>
      <c r="H37" s="11" t="s">
        <v>733</v>
      </c>
      <c r="I37" s="14">
        <v>1</v>
      </c>
      <c r="J37" s="109">
        <f t="shared" si="0"/>
        <v>2</v>
      </c>
      <c r="K37" s="115"/>
    </row>
    <row r="38" spans="1:11" ht="48">
      <c r="A38" s="114"/>
      <c r="B38" s="107">
        <v>2</v>
      </c>
      <c r="C38" s="10" t="s">
        <v>734</v>
      </c>
      <c r="D38" s="118" t="s">
        <v>883</v>
      </c>
      <c r="E38" s="118" t="s">
        <v>25</v>
      </c>
      <c r="F38" s="135" t="s">
        <v>239</v>
      </c>
      <c r="G38" s="136"/>
      <c r="H38" s="11" t="s">
        <v>735</v>
      </c>
      <c r="I38" s="14">
        <v>4.8099999999999996</v>
      </c>
      <c r="J38" s="109">
        <f t="shared" si="0"/>
        <v>9.6199999999999992</v>
      </c>
      <c r="K38" s="115"/>
    </row>
    <row r="39" spans="1:11" ht="24">
      <c r="A39" s="114"/>
      <c r="B39" s="107">
        <v>2</v>
      </c>
      <c r="C39" s="10" t="s">
        <v>736</v>
      </c>
      <c r="D39" s="118" t="s">
        <v>884</v>
      </c>
      <c r="E39" s="118" t="s">
        <v>25</v>
      </c>
      <c r="F39" s="135" t="s">
        <v>273</v>
      </c>
      <c r="G39" s="136"/>
      <c r="H39" s="11" t="s">
        <v>737</v>
      </c>
      <c r="I39" s="14">
        <v>1</v>
      </c>
      <c r="J39" s="109">
        <f t="shared" si="0"/>
        <v>2</v>
      </c>
      <c r="K39" s="115"/>
    </row>
    <row r="40" spans="1:11" ht="24">
      <c r="A40" s="114"/>
      <c r="B40" s="107">
        <v>2</v>
      </c>
      <c r="C40" s="10" t="s">
        <v>736</v>
      </c>
      <c r="D40" s="118" t="s">
        <v>885</v>
      </c>
      <c r="E40" s="118" t="s">
        <v>25</v>
      </c>
      <c r="F40" s="135" t="s">
        <v>726</v>
      </c>
      <c r="G40" s="136"/>
      <c r="H40" s="11" t="s">
        <v>737</v>
      </c>
      <c r="I40" s="14">
        <v>1</v>
      </c>
      <c r="J40" s="109">
        <f t="shared" si="0"/>
        <v>2</v>
      </c>
      <c r="K40" s="115"/>
    </row>
    <row r="41" spans="1:11" ht="24">
      <c r="A41" s="114"/>
      <c r="B41" s="107">
        <v>2</v>
      </c>
      <c r="C41" s="10" t="s">
        <v>736</v>
      </c>
      <c r="D41" s="118" t="s">
        <v>886</v>
      </c>
      <c r="E41" s="118" t="s">
        <v>26</v>
      </c>
      <c r="F41" s="135" t="s">
        <v>273</v>
      </c>
      <c r="G41" s="136"/>
      <c r="H41" s="11" t="s">
        <v>737</v>
      </c>
      <c r="I41" s="14">
        <v>1</v>
      </c>
      <c r="J41" s="109">
        <f t="shared" si="0"/>
        <v>2</v>
      </c>
      <c r="K41" s="115"/>
    </row>
    <row r="42" spans="1:11" ht="24">
      <c r="A42" s="114"/>
      <c r="B42" s="107">
        <v>2</v>
      </c>
      <c r="C42" s="10" t="s">
        <v>736</v>
      </c>
      <c r="D42" s="118" t="s">
        <v>887</v>
      </c>
      <c r="E42" s="118" t="s">
        <v>27</v>
      </c>
      <c r="F42" s="135" t="s">
        <v>726</v>
      </c>
      <c r="G42" s="136"/>
      <c r="H42" s="11" t="s">
        <v>737</v>
      </c>
      <c r="I42" s="14">
        <v>1</v>
      </c>
      <c r="J42" s="109">
        <f t="shared" si="0"/>
        <v>2</v>
      </c>
      <c r="K42" s="115"/>
    </row>
    <row r="43" spans="1:11" ht="24">
      <c r="A43" s="114"/>
      <c r="B43" s="107">
        <v>10</v>
      </c>
      <c r="C43" s="10" t="s">
        <v>738</v>
      </c>
      <c r="D43" s="118" t="s">
        <v>888</v>
      </c>
      <c r="E43" s="118" t="s">
        <v>26</v>
      </c>
      <c r="F43" s="135"/>
      <c r="G43" s="136"/>
      <c r="H43" s="11" t="s">
        <v>739</v>
      </c>
      <c r="I43" s="14">
        <v>0.49</v>
      </c>
      <c r="J43" s="109">
        <f t="shared" si="0"/>
        <v>4.9000000000000004</v>
      </c>
      <c r="K43" s="115"/>
    </row>
    <row r="44" spans="1:11">
      <c r="A44" s="114"/>
      <c r="B44" s="107">
        <v>2</v>
      </c>
      <c r="C44" s="10" t="s">
        <v>740</v>
      </c>
      <c r="D44" s="118" t="s">
        <v>889</v>
      </c>
      <c r="E44" s="118" t="s">
        <v>741</v>
      </c>
      <c r="F44" s="135"/>
      <c r="G44" s="136"/>
      <c r="H44" s="11" t="s">
        <v>742</v>
      </c>
      <c r="I44" s="14">
        <v>4.74</v>
      </c>
      <c r="J44" s="109">
        <f t="shared" si="0"/>
        <v>9.48</v>
      </c>
      <c r="K44" s="115"/>
    </row>
    <row r="45" spans="1:11">
      <c r="A45" s="114"/>
      <c r="B45" s="107">
        <v>2</v>
      </c>
      <c r="C45" s="10" t="s">
        <v>740</v>
      </c>
      <c r="D45" s="118" t="s">
        <v>890</v>
      </c>
      <c r="E45" s="118" t="s">
        <v>743</v>
      </c>
      <c r="F45" s="135"/>
      <c r="G45" s="136"/>
      <c r="H45" s="11" t="s">
        <v>742</v>
      </c>
      <c r="I45" s="14">
        <v>5.08</v>
      </c>
      <c r="J45" s="109">
        <f t="shared" si="0"/>
        <v>10.16</v>
      </c>
      <c r="K45" s="115"/>
    </row>
    <row r="46" spans="1:11" ht="24">
      <c r="A46" s="114"/>
      <c r="B46" s="107">
        <v>2</v>
      </c>
      <c r="C46" s="10" t="s">
        <v>744</v>
      </c>
      <c r="D46" s="118" t="s">
        <v>891</v>
      </c>
      <c r="E46" s="118" t="s">
        <v>212</v>
      </c>
      <c r="F46" s="135"/>
      <c r="G46" s="136"/>
      <c r="H46" s="11" t="s">
        <v>745</v>
      </c>
      <c r="I46" s="14">
        <v>0.92</v>
      </c>
      <c r="J46" s="109">
        <f t="shared" si="0"/>
        <v>1.84</v>
      </c>
      <c r="K46" s="115"/>
    </row>
    <row r="47" spans="1:11" ht="24">
      <c r="A47" s="114"/>
      <c r="B47" s="107">
        <v>4</v>
      </c>
      <c r="C47" s="10" t="s">
        <v>746</v>
      </c>
      <c r="D47" s="118" t="s">
        <v>892</v>
      </c>
      <c r="E47" s="118" t="s">
        <v>272</v>
      </c>
      <c r="F47" s="135"/>
      <c r="G47" s="136"/>
      <c r="H47" s="11" t="s">
        <v>747</v>
      </c>
      <c r="I47" s="14">
        <v>1.68</v>
      </c>
      <c r="J47" s="109">
        <f t="shared" si="0"/>
        <v>6.72</v>
      </c>
      <c r="K47" s="115"/>
    </row>
    <row r="48" spans="1:11" ht="24">
      <c r="A48" s="114"/>
      <c r="B48" s="107">
        <v>8</v>
      </c>
      <c r="C48" s="10" t="s">
        <v>748</v>
      </c>
      <c r="D48" s="118" t="s">
        <v>893</v>
      </c>
      <c r="E48" s="118" t="s">
        <v>107</v>
      </c>
      <c r="F48" s="135"/>
      <c r="G48" s="136"/>
      <c r="H48" s="11" t="s">
        <v>749</v>
      </c>
      <c r="I48" s="14">
        <v>0.92</v>
      </c>
      <c r="J48" s="109">
        <f t="shared" si="0"/>
        <v>7.36</v>
      </c>
      <c r="K48" s="115"/>
    </row>
    <row r="49" spans="1:11" ht="24">
      <c r="A49" s="114"/>
      <c r="B49" s="107">
        <v>2</v>
      </c>
      <c r="C49" s="10" t="s">
        <v>748</v>
      </c>
      <c r="D49" s="118" t="s">
        <v>894</v>
      </c>
      <c r="E49" s="118" t="s">
        <v>263</v>
      </c>
      <c r="F49" s="135"/>
      <c r="G49" s="136"/>
      <c r="H49" s="11" t="s">
        <v>749</v>
      </c>
      <c r="I49" s="14">
        <v>0.92</v>
      </c>
      <c r="J49" s="109">
        <f t="shared" si="0"/>
        <v>1.84</v>
      </c>
      <c r="K49" s="115"/>
    </row>
    <row r="50" spans="1:11" ht="24">
      <c r="A50" s="114"/>
      <c r="B50" s="107">
        <v>2</v>
      </c>
      <c r="C50" s="10" t="s">
        <v>750</v>
      </c>
      <c r="D50" s="118" t="s">
        <v>895</v>
      </c>
      <c r="E50" s="118" t="s">
        <v>35</v>
      </c>
      <c r="F50" s="135"/>
      <c r="G50" s="136"/>
      <c r="H50" s="11" t="s">
        <v>751</v>
      </c>
      <c r="I50" s="14">
        <v>2.87</v>
      </c>
      <c r="J50" s="109">
        <f t="shared" si="0"/>
        <v>5.74</v>
      </c>
      <c r="K50" s="115"/>
    </row>
    <row r="51" spans="1:11" ht="24">
      <c r="A51" s="114"/>
      <c r="B51" s="107">
        <v>2</v>
      </c>
      <c r="C51" s="10" t="s">
        <v>750</v>
      </c>
      <c r="D51" s="118" t="s">
        <v>896</v>
      </c>
      <c r="E51" s="118" t="s">
        <v>37</v>
      </c>
      <c r="F51" s="135"/>
      <c r="G51" s="136"/>
      <c r="H51" s="11" t="s">
        <v>751</v>
      </c>
      <c r="I51" s="14">
        <v>2.87</v>
      </c>
      <c r="J51" s="109">
        <f t="shared" si="0"/>
        <v>5.74</v>
      </c>
      <c r="K51" s="115"/>
    </row>
    <row r="52" spans="1:11" ht="60">
      <c r="A52" s="114"/>
      <c r="B52" s="107">
        <v>4</v>
      </c>
      <c r="C52" s="10" t="s">
        <v>752</v>
      </c>
      <c r="D52" s="118" t="s">
        <v>897</v>
      </c>
      <c r="E52" s="118" t="s">
        <v>753</v>
      </c>
      <c r="F52" s="135"/>
      <c r="G52" s="136"/>
      <c r="H52" s="11" t="s">
        <v>754</v>
      </c>
      <c r="I52" s="14">
        <v>1.34</v>
      </c>
      <c r="J52" s="109">
        <f t="shared" si="0"/>
        <v>5.36</v>
      </c>
      <c r="K52" s="115"/>
    </row>
    <row r="53" spans="1:11" ht="60">
      <c r="A53" s="114"/>
      <c r="B53" s="107">
        <v>4</v>
      </c>
      <c r="C53" s="10" t="s">
        <v>752</v>
      </c>
      <c r="D53" s="118" t="s">
        <v>898</v>
      </c>
      <c r="E53" s="118" t="s">
        <v>755</v>
      </c>
      <c r="F53" s="135"/>
      <c r="G53" s="136"/>
      <c r="H53" s="11" t="s">
        <v>754</v>
      </c>
      <c r="I53" s="14">
        <v>1.34</v>
      </c>
      <c r="J53" s="109">
        <f t="shared" si="0"/>
        <v>5.36</v>
      </c>
      <c r="K53" s="115"/>
    </row>
    <row r="54" spans="1:11" ht="60">
      <c r="A54" s="114"/>
      <c r="B54" s="107">
        <v>4</v>
      </c>
      <c r="C54" s="10" t="s">
        <v>756</v>
      </c>
      <c r="D54" s="118" t="s">
        <v>899</v>
      </c>
      <c r="E54" s="118" t="s">
        <v>273</v>
      </c>
      <c r="F54" s="135"/>
      <c r="G54" s="136"/>
      <c r="H54" s="11" t="s">
        <v>757</v>
      </c>
      <c r="I54" s="14">
        <v>1.34</v>
      </c>
      <c r="J54" s="109">
        <f t="shared" ref="J54:J85" si="1">I54*B54</f>
        <v>5.36</v>
      </c>
      <c r="K54" s="115"/>
    </row>
    <row r="55" spans="1:11" ht="60">
      <c r="A55" s="114"/>
      <c r="B55" s="107">
        <v>4</v>
      </c>
      <c r="C55" s="10" t="s">
        <v>758</v>
      </c>
      <c r="D55" s="118" t="s">
        <v>900</v>
      </c>
      <c r="E55" s="118" t="s">
        <v>273</v>
      </c>
      <c r="F55" s="135"/>
      <c r="G55" s="136"/>
      <c r="H55" s="11" t="s">
        <v>759</v>
      </c>
      <c r="I55" s="14">
        <v>1.34</v>
      </c>
      <c r="J55" s="109">
        <f t="shared" si="1"/>
        <v>5.36</v>
      </c>
      <c r="K55" s="115"/>
    </row>
    <row r="56" spans="1:11" ht="24">
      <c r="A56" s="114"/>
      <c r="B56" s="107">
        <v>5</v>
      </c>
      <c r="C56" s="10" t="s">
        <v>760</v>
      </c>
      <c r="D56" s="118" t="s">
        <v>901</v>
      </c>
      <c r="E56" s="118" t="s">
        <v>23</v>
      </c>
      <c r="F56" s="135" t="s">
        <v>272</v>
      </c>
      <c r="G56" s="136"/>
      <c r="H56" s="11" t="s">
        <v>761</v>
      </c>
      <c r="I56" s="14">
        <v>1</v>
      </c>
      <c r="J56" s="109">
        <f t="shared" si="1"/>
        <v>5</v>
      </c>
      <c r="K56" s="115"/>
    </row>
    <row r="57" spans="1:11" ht="24">
      <c r="A57" s="114"/>
      <c r="B57" s="107">
        <v>10</v>
      </c>
      <c r="C57" s="10" t="s">
        <v>760</v>
      </c>
      <c r="D57" s="118" t="s">
        <v>902</v>
      </c>
      <c r="E57" s="118" t="s">
        <v>25</v>
      </c>
      <c r="F57" s="135" t="s">
        <v>272</v>
      </c>
      <c r="G57" s="136"/>
      <c r="H57" s="11" t="s">
        <v>761</v>
      </c>
      <c r="I57" s="14">
        <v>1</v>
      </c>
      <c r="J57" s="109">
        <f t="shared" si="1"/>
        <v>10</v>
      </c>
      <c r="K57" s="115"/>
    </row>
    <row r="58" spans="1:11" ht="24">
      <c r="A58" s="114"/>
      <c r="B58" s="107">
        <v>20</v>
      </c>
      <c r="C58" s="10" t="s">
        <v>760</v>
      </c>
      <c r="D58" s="118" t="s">
        <v>903</v>
      </c>
      <c r="E58" s="118" t="s">
        <v>26</v>
      </c>
      <c r="F58" s="135" t="s">
        <v>272</v>
      </c>
      <c r="G58" s="136"/>
      <c r="H58" s="11" t="s">
        <v>761</v>
      </c>
      <c r="I58" s="14">
        <v>1</v>
      </c>
      <c r="J58" s="109">
        <f t="shared" si="1"/>
        <v>20</v>
      </c>
      <c r="K58" s="115"/>
    </row>
    <row r="59" spans="1:11" ht="24">
      <c r="A59" s="114"/>
      <c r="B59" s="107">
        <v>5</v>
      </c>
      <c r="C59" s="10" t="s">
        <v>760</v>
      </c>
      <c r="D59" s="118" t="s">
        <v>904</v>
      </c>
      <c r="E59" s="118" t="s">
        <v>27</v>
      </c>
      <c r="F59" s="135" t="s">
        <v>272</v>
      </c>
      <c r="G59" s="136"/>
      <c r="H59" s="11" t="s">
        <v>761</v>
      </c>
      <c r="I59" s="14">
        <v>1</v>
      </c>
      <c r="J59" s="109">
        <f t="shared" si="1"/>
        <v>5</v>
      </c>
      <c r="K59" s="115"/>
    </row>
    <row r="60" spans="1:11" ht="36">
      <c r="A60" s="114"/>
      <c r="B60" s="107">
        <v>2</v>
      </c>
      <c r="C60" s="10" t="s">
        <v>762</v>
      </c>
      <c r="D60" s="118" t="s">
        <v>905</v>
      </c>
      <c r="E60" s="118" t="s">
        <v>25</v>
      </c>
      <c r="F60" s="135" t="s">
        <v>239</v>
      </c>
      <c r="G60" s="136"/>
      <c r="H60" s="11" t="s">
        <v>763</v>
      </c>
      <c r="I60" s="14">
        <v>4.2</v>
      </c>
      <c r="J60" s="109">
        <f t="shared" si="1"/>
        <v>8.4</v>
      </c>
      <c r="K60" s="115"/>
    </row>
    <row r="61" spans="1:11" ht="48">
      <c r="A61" s="114"/>
      <c r="B61" s="107">
        <v>2</v>
      </c>
      <c r="C61" s="10" t="s">
        <v>764</v>
      </c>
      <c r="D61" s="118" t="s">
        <v>906</v>
      </c>
      <c r="E61" s="118" t="s">
        <v>25</v>
      </c>
      <c r="F61" s="135" t="s">
        <v>239</v>
      </c>
      <c r="G61" s="136"/>
      <c r="H61" s="11" t="s">
        <v>765</v>
      </c>
      <c r="I61" s="14">
        <v>4.3899999999999997</v>
      </c>
      <c r="J61" s="109">
        <f t="shared" si="1"/>
        <v>8.7799999999999994</v>
      </c>
      <c r="K61" s="115"/>
    </row>
    <row r="62" spans="1:11" ht="36">
      <c r="A62" s="114"/>
      <c r="B62" s="107">
        <v>2</v>
      </c>
      <c r="C62" s="10" t="s">
        <v>766</v>
      </c>
      <c r="D62" s="118" t="s">
        <v>907</v>
      </c>
      <c r="E62" s="118" t="s">
        <v>25</v>
      </c>
      <c r="F62" s="135" t="s">
        <v>239</v>
      </c>
      <c r="G62" s="136"/>
      <c r="H62" s="11" t="s">
        <v>767</v>
      </c>
      <c r="I62" s="14">
        <v>4.6399999999999997</v>
      </c>
      <c r="J62" s="109">
        <f t="shared" si="1"/>
        <v>9.2799999999999994</v>
      </c>
      <c r="K62" s="115"/>
    </row>
    <row r="63" spans="1:11" ht="48">
      <c r="A63" s="114"/>
      <c r="B63" s="107">
        <v>2</v>
      </c>
      <c r="C63" s="10" t="s">
        <v>768</v>
      </c>
      <c r="D63" s="118" t="s">
        <v>908</v>
      </c>
      <c r="E63" s="118" t="s">
        <v>25</v>
      </c>
      <c r="F63" s="135" t="s">
        <v>239</v>
      </c>
      <c r="G63" s="136"/>
      <c r="H63" s="11" t="s">
        <v>769</v>
      </c>
      <c r="I63" s="14">
        <v>6.04</v>
      </c>
      <c r="J63" s="109">
        <f t="shared" si="1"/>
        <v>12.08</v>
      </c>
      <c r="K63" s="115"/>
    </row>
    <row r="64" spans="1:11" ht="48">
      <c r="A64" s="114"/>
      <c r="B64" s="107">
        <v>2</v>
      </c>
      <c r="C64" s="10" t="s">
        <v>770</v>
      </c>
      <c r="D64" s="118" t="s">
        <v>909</v>
      </c>
      <c r="E64" s="118" t="s">
        <v>239</v>
      </c>
      <c r="F64" s="135" t="s">
        <v>25</v>
      </c>
      <c r="G64" s="136"/>
      <c r="H64" s="11" t="s">
        <v>771</v>
      </c>
      <c r="I64" s="14">
        <v>7.53</v>
      </c>
      <c r="J64" s="109">
        <f t="shared" si="1"/>
        <v>15.06</v>
      </c>
      <c r="K64" s="115"/>
    </row>
    <row r="65" spans="1:11" ht="36">
      <c r="A65" s="114"/>
      <c r="B65" s="107">
        <v>2</v>
      </c>
      <c r="C65" s="10" t="s">
        <v>772</v>
      </c>
      <c r="D65" s="118" t="s">
        <v>910</v>
      </c>
      <c r="E65" s="118" t="s">
        <v>25</v>
      </c>
      <c r="F65" s="135" t="s">
        <v>239</v>
      </c>
      <c r="G65" s="136"/>
      <c r="H65" s="11" t="s">
        <v>773</v>
      </c>
      <c r="I65" s="14">
        <v>6.27</v>
      </c>
      <c r="J65" s="109">
        <f t="shared" si="1"/>
        <v>12.54</v>
      </c>
      <c r="K65" s="115"/>
    </row>
    <row r="66" spans="1:11" ht="48">
      <c r="A66" s="114"/>
      <c r="B66" s="107">
        <v>2</v>
      </c>
      <c r="C66" s="10" t="s">
        <v>774</v>
      </c>
      <c r="D66" s="118" t="s">
        <v>911</v>
      </c>
      <c r="E66" s="118" t="s">
        <v>25</v>
      </c>
      <c r="F66" s="135"/>
      <c r="G66" s="136"/>
      <c r="H66" s="11" t="s">
        <v>775</v>
      </c>
      <c r="I66" s="14">
        <v>6.36</v>
      </c>
      <c r="J66" s="109">
        <f t="shared" si="1"/>
        <v>12.72</v>
      </c>
      <c r="K66" s="115"/>
    </row>
    <row r="67" spans="1:11" ht="24">
      <c r="A67" s="114"/>
      <c r="B67" s="107">
        <v>5</v>
      </c>
      <c r="C67" s="10" t="s">
        <v>776</v>
      </c>
      <c r="D67" s="118" t="s">
        <v>912</v>
      </c>
      <c r="E67" s="118"/>
      <c r="F67" s="135"/>
      <c r="G67" s="136"/>
      <c r="H67" s="11" t="s">
        <v>859</v>
      </c>
      <c r="I67" s="14">
        <v>0.73</v>
      </c>
      <c r="J67" s="109">
        <f t="shared" si="1"/>
        <v>3.65</v>
      </c>
      <c r="K67" s="115"/>
    </row>
    <row r="68" spans="1:11" ht="24">
      <c r="A68" s="114"/>
      <c r="B68" s="107">
        <v>5</v>
      </c>
      <c r="C68" s="10" t="s">
        <v>777</v>
      </c>
      <c r="D68" s="118" t="s">
        <v>913</v>
      </c>
      <c r="E68" s="118"/>
      <c r="F68" s="135"/>
      <c r="G68" s="136"/>
      <c r="H68" s="11" t="s">
        <v>860</v>
      </c>
      <c r="I68" s="14">
        <v>0.85</v>
      </c>
      <c r="J68" s="109">
        <f t="shared" si="1"/>
        <v>4.25</v>
      </c>
      <c r="K68" s="115"/>
    </row>
    <row r="69" spans="1:11" ht="24">
      <c r="A69" s="114"/>
      <c r="B69" s="107">
        <v>10</v>
      </c>
      <c r="C69" s="10" t="s">
        <v>116</v>
      </c>
      <c r="D69" s="118" t="s">
        <v>914</v>
      </c>
      <c r="E69" s="118"/>
      <c r="F69" s="135"/>
      <c r="G69" s="136"/>
      <c r="H69" s="11" t="s">
        <v>778</v>
      </c>
      <c r="I69" s="14">
        <v>0.32</v>
      </c>
      <c r="J69" s="109">
        <f t="shared" si="1"/>
        <v>3.2</v>
      </c>
      <c r="K69" s="115"/>
    </row>
    <row r="70" spans="1:11" ht="24">
      <c r="A70" s="114"/>
      <c r="B70" s="107">
        <v>20</v>
      </c>
      <c r="C70" s="10" t="s">
        <v>125</v>
      </c>
      <c r="D70" s="118" t="s">
        <v>915</v>
      </c>
      <c r="E70" s="118" t="s">
        <v>107</v>
      </c>
      <c r="F70" s="135"/>
      <c r="G70" s="136"/>
      <c r="H70" s="11" t="s">
        <v>779</v>
      </c>
      <c r="I70" s="14">
        <v>0.41</v>
      </c>
      <c r="J70" s="109">
        <f t="shared" si="1"/>
        <v>8.1999999999999993</v>
      </c>
      <c r="K70" s="115"/>
    </row>
    <row r="71" spans="1:11" ht="24">
      <c r="A71" s="114"/>
      <c r="B71" s="107">
        <v>20</v>
      </c>
      <c r="C71" s="10" t="s">
        <v>780</v>
      </c>
      <c r="D71" s="118" t="s">
        <v>916</v>
      </c>
      <c r="E71" s="118"/>
      <c r="F71" s="135"/>
      <c r="G71" s="136"/>
      <c r="H71" s="11" t="s">
        <v>781</v>
      </c>
      <c r="I71" s="14">
        <v>0.24</v>
      </c>
      <c r="J71" s="109">
        <f t="shared" si="1"/>
        <v>4.8</v>
      </c>
      <c r="K71" s="115"/>
    </row>
    <row r="72" spans="1:11" ht="24">
      <c r="A72" s="114"/>
      <c r="B72" s="107">
        <v>5</v>
      </c>
      <c r="C72" s="10" t="s">
        <v>625</v>
      </c>
      <c r="D72" s="118" t="s">
        <v>917</v>
      </c>
      <c r="E72" s="118" t="s">
        <v>273</v>
      </c>
      <c r="F72" s="135"/>
      <c r="G72" s="136"/>
      <c r="H72" s="11" t="s">
        <v>782</v>
      </c>
      <c r="I72" s="14">
        <v>0.66</v>
      </c>
      <c r="J72" s="109">
        <f t="shared" si="1"/>
        <v>3.3000000000000003</v>
      </c>
      <c r="K72" s="115"/>
    </row>
    <row r="73" spans="1:11" ht="24">
      <c r="A73" s="114"/>
      <c r="B73" s="107">
        <v>10</v>
      </c>
      <c r="C73" s="10" t="s">
        <v>625</v>
      </c>
      <c r="D73" s="118" t="s">
        <v>918</v>
      </c>
      <c r="E73" s="118" t="s">
        <v>272</v>
      </c>
      <c r="F73" s="135"/>
      <c r="G73" s="136"/>
      <c r="H73" s="11" t="s">
        <v>782</v>
      </c>
      <c r="I73" s="14">
        <v>0.66</v>
      </c>
      <c r="J73" s="109">
        <f t="shared" si="1"/>
        <v>6.6000000000000005</v>
      </c>
      <c r="K73" s="115"/>
    </row>
    <row r="74" spans="1:11" ht="24">
      <c r="A74" s="114"/>
      <c r="B74" s="107">
        <v>20</v>
      </c>
      <c r="C74" s="10" t="s">
        <v>122</v>
      </c>
      <c r="D74" s="118" t="s">
        <v>919</v>
      </c>
      <c r="E74" s="118" t="s">
        <v>239</v>
      </c>
      <c r="F74" s="135"/>
      <c r="G74" s="136"/>
      <c r="H74" s="11" t="s">
        <v>783</v>
      </c>
      <c r="I74" s="14">
        <v>1</v>
      </c>
      <c r="J74" s="109">
        <f t="shared" si="1"/>
        <v>20</v>
      </c>
      <c r="K74" s="115"/>
    </row>
    <row r="75" spans="1:11" ht="24">
      <c r="A75" s="114"/>
      <c r="B75" s="107">
        <v>20</v>
      </c>
      <c r="C75" s="10" t="s">
        <v>784</v>
      </c>
      <c r="D75" s="118" t="s">
        <v>920</v>
      </c>
      <c r="E75" s="118" t="s">
        <v>239</v>
      </c>
      <c r="F75" s="135"/>
      <c r="G75" s="136"/>
      <c r="H75" s="11" t="s">
        <v>785</v>
      </c>
      <c r="I75" s="14">
        <v>1</v>
      </c>
      <c r="J75" s="109">
        <f t="shared" si="1"/>
        <v>20</v>
      </c>
      <c r="K75" s="115"/>
    </row>
    <row r="76" spans="1:11" ht="24">
      <c r="A76" s="114"/>
      <c r="B76" s="107">
        <v>10</v>
      </c>
      <c r="C76" s="10" t="s">
        <v>786</v>
      </c>
      <c r="D76" s="118" t="s">
        <v>921</v>
      </c>
      <c r="E76" s="118" t="s">
        <v>239</v>
      </c>
      <c r="F76" s="135"/>
      <c r="G76" s="136"/>
      <c r="H76" s="11" t="s">
        <v>787</v>
      </c>
      <c r="I76" s="14">
        <v>1.6</v>
      </c>
      <c r="J76" s="109">
        <f t="shared" si="1"/>
        <v>16</v>
      </c>
      <c r="K76" s="115"/>
    </row>
    <row r="77" spans="1:11">
      <c r="A77" s="114"/>
      <c r="B77" s="107">
        <v>2</v>
      </c>
      <c r="C77" s="10" t="s">
        <v>788</v>
      </c>
      <c r="D77" s="118" t="s">
        <v>922</v>
      </c>
      <c r="E77" s="118" t="s">
        <v>789</v>
      </c>
      <c r="F77" s="135"/>
      <c r="G77" s="136"/>
      <c r="H77" s="11" t="s">
        <v>790</v>
      </c>
      <c r="I77" s="14">
        <v>1.1200000000000001</v>
      </c>
      <c r="J77" s="109">
        <f t="shared" si="1"/>
        <v>2.2400000000000002</v>
      </c>
      <c r="K77" s="115"/>
    </row>
    <row r="78" spans="1:11">
      <c r="A78" s="114"/>
      <c r="B78" s="107">
        <v>2</v>
      </c>
      <c r="C78" s="10" t="s">
        <v>788</v>
      </c>
      <c r="D78" s="118" t="s">
        <v>923</v>
      </c>
      <c r="E78" s="118" t="s">
        <v>791</v>
      </c>
      <c r="F78" s="135"/>
      <c r="G78" s="136"/>
      <c r="H78" s="11" t="s">
        <v>790</v>
      </c>
      <c r="I78" s="14">
        <v>1.6</v>
      </c>
      <c r="J78" s="109">
        <f t="shared" si="1"/>
        <v>3.2</v>
      </c>
      <c r="K78" s="115"/>
    </row>
    <row r="79" spans="1:11">
      <c r="A79" s="114"/>
      <c r="B79" s="107">
        <v>2</v>
      </c>
      <c r="C79" s="10" t="s">
        <v>792</v>
      </c>
      <c r="D79" s="118" t="s">
        <v>924</v>
      </c>
      <c r="E79" s="118" t="s">
        <v>741</v>
      </c>
      <c r="F79" s="135"/>
      <c r="G79" s="136"/>
      <c r="H79" s="11" t="s">
        <v>793</v>
      </c>
      <c r="I79" s="14">
        <v>3.47</v>
      </c>
      <c r="J79" s="109">
        <f t="shared" si="1"/>
        <v>6.94</v>
      </c>
      <c r="K79" s="115"/>
    </row>
    <row r="80" spans="1:11" ht="24">
      <c r="A80" s="114"/>
      <c r="B80" s="107">
        <v>50</v>
      </c>
      <c r="C80" s="10" t="s">
        <v>65</v>
      </c>
      <c r="D80" s="118" t="s">
        <v>925</v>
      </c>
      <c r="E80" s="118" t="s">
        <v>25</v>
      </c>
      <c r="F80" s="135"/>
      <c r="G80" s="136"/>
      <c r="H80" s="11" t="s">
        <v>794</v>
      </c>
      <c r="I80" s="14">
        <v>2.7</v>
      </c>
      <c r="J80" s="109">
        <f t="shared" si="1"/>
        <v>135</v>
      </c>
      <c r="K80" s="115"/>
    </row>
    <row r="81" spans="1:11" ht="24">
      <c r="A81" s="114"/>
      <c r="B81" s="107">
        <v>50</v>
      </c>
      <c r="C81" s="10" t="s">
        <v>65</v>
      </c>
      <c r="D81" s="118" t="s">
        <v>926</v>
      </c>
      <c r="E81" s="118" t="s">
        <v>67</v>
      </c>
      <c r="F81" s="135"/>
      <c r="G81" s="136"/>
      <c r="H81" s="11" t="s">
        <v>794</v>
      </c>
      <c r="I81" s="14">
        <v>2.7</v>
      </c>
      <c r="J81" s="109">
        <f t="shared" si="1"/>
        <v>135</v>
      </c>
      <c r="K81" s="115"/>
    </row>
    <row r="82" spans="1:11" ht="24">
      <c r="A82" s="114"/>
      <c r="B82" s="107">
        <v>50</v>
      </c>
      <c r="C82" s="10" t="s">
        <v>65</v>
      </c>
      <c r="D82" s="118" t="s">
        <v>927</v>
      </c>
      <c r="E82" s="118" t="s">
        <v>26</v>
      </c>
      <c r="F82" s="135"/>
      <c r="G82" s="136"/>
      <c r="H82" s="11" t="s">
        <v>794</v>
      </c>
      <c r="I82" s="14">
        <v>2.7</v>
      </c>
      <c r="J82" s="109">
        <f t="shared" si="1"/>
        <v>135</v>
      </c>
      <c r="K82" s="115"/>
    </row>
    <row r="83" spans="1:11" ht="24">
      <c r="A83" s="114"/>
      <c r="B83" s="107">
        <v>10</v>
      </c>
      <c r="C83" s="10" t="s">
        <v>795</v>
      </c>
      <c r="D83" s="118" t="s">
        <v>928</v>
      </c>
      <c r="E83" s="118" t="s">
        <v>23</v>
      </c>
      <c r="F83" s="135"/>
      <c r="G83" s="136"/>
      <c r="H83" s="11" t="s">
        <v>796</v>
      </c>
      <c r="I83" s="14">
        <v>3.55</v>
      </c>
      <c r="J83" s="109">
        <f t="shared" si="1"/>
        <v>35.5</v>
      </c>
      <c r="K83" s="115"/>
    </row>
    <row r="84" spans="1:11" ht="24">
      <c r="A84" s="114"/>
      <c r="B84" s="107">
        <v>10</v>
      </c>
      <c r="C84" s="10" t="s">
        <v>795</v>
      </c>
      <c r="D84" s="118" t="s">
        <v>929</v>
      </c>
      <c r="E84" s="118" t="s">
        <v>651</v>
      </c>
      <c r="F84" s="135"/>
      <c r="G84" s="136"/>
      <c r="H84" s="11" t="s">
        <v>796</v>
      </c>
      <c r="I84" s="14">
        <v>3.55</v>
      </c>
      <c r="J84" s="109">
        <f t="shared" si="1"/>
        <v>35.5</v>
      </c>
      <c r="K84" s="115"/>
    </row>
    <row r="85" spans="1:11" ht="24">
      <c r="A85" s="114"/>
      <c r="B85" s="107">
        <v>20</v>
      </c>
      <c r="C85" s="10" t="s">
        <v>795</v>
      </c>
      <c r="D85" s="118" t="s">
        <v>930</v>
      </c>
      <c r="E85" s="118" t="s">
        <v>25</v>
      </c>
      <c r="F85" s="135"/>
      <c r="G85" s="136"/>
      <c r="H85" s="11" t="s">
        <v>796</v>
      </c>
      <c r="I85" s="14">
        <v>3.55</v>
      </c>
      <c r="J85" s="109">
        <f t="shared" si="1"/>
        <v>71</v>
      </c>
      <c r="K85" s="115"/>
    </row>
    <row r="86" spans="1:11" ht="24">
      <c r="A86" s="114"/>
      <c r="B86" s="107">
        <v>10</v>
      </c>
      <c r="C86" s="10" t="s">
        <v>795</v>
      </c>
      <c r="D86" s="118" t="s">
        <v>931</v>
      </c>
      <c r="E86" s="118" t="s">
        <v>26</v>
      </c>
      <c r="F86" s="135"/>
      <c r="G86" s="136"/>
      <c r="H86" s="11" t="s">
        <v>796</v>
      </c>
      <c r="I86" s="14">
        <v>3.55</v>
      </c>
      <c r="J86" s="109">
        <f t="shared" ref="J86:J117" si="2">I86*B86</f>
        <v>35.5</v>
      </c>
      <c r="K86" s="115"/>
    </row>
    <row r="87" spans="1:11">
      <c r="A87" s="114"/>
      <c r="B87" s="107">
        <v>10</v>
      </c>
      <c r="C87" s="10" t="s">
        <v>68</v>
      </c>
      <c r="D87" s="118" t="s">
        <v>932</v>
      </c>
      <c r="E87" s="118" t="s">
        <v>23</v>
      </c>
      <c r="F87" s="135" t="s">
        <v>272</v>
      </c>
      <c r="G87" s="136"/>
      <c r="H87" s="11" t="s">
        <v>797</v>
      </c>
      <c r="I87" s="14">
        <v>3.3</v>
      </c>
      <c r="J87" s="109">
        <f t="shared" si="2"/>
        <v>33</v>
      </c>
      <c r="K87" s="115"/>
    </row>
    <row r="88" spans="1:11">
      <c r="A88" s="114"/>
      <c r="B88" s="107">
        <v>10</v>
      </c>
      <c r="C88" s="10" t="s">
        <v>68</v>
      </c>
      <c r="D88" s="118" t="s">
        <v>933</v>
      </c>
      <c r="E88" s="118" t="s">
        <v>651</v>
      </c>
      <c r="F88" s="135" t="s">
        <v>272</v>
      </c>
      <c r="G88" s="136"/>
      <c r="H88" s="11" t="s">
        <v>797</v>
      </c>
      <c r="I88" s="14">
        <v>3.3</v>
      </c>
      <c r="J88" s="109">
        <f t="shared" si="2"/>
        <v>33</v>
      </c>
      <c r="K88" s="115"/>
    </row>
    <row r="89" spans="1:11">
      <c r="A89" s="114"/>
      <c r="B89" s="107">
        <v>10</v>
      </c>
      <c r="C89" s="10" t="s">
        <v>68</v>
      </c>
      <c r="D89" s="118" t="s">
        <v>934</v>
      </c>
      <c r="E89" s="118" t="s">
        <v>25</v>
      </c>
      <c r="F89" s="135" t="s">
        <v>273</v>
      </c>
      <c r="G89" s="136"/>
      <c r="H89" s="11" t="s">
        <v>797</v>
      </c>
      <c r="I89" s="14">
        <v>3.3</v>
      </c>
      <c r="J89" s="109">
        <f t="shared" si="2"/>
        <v>33</v>
      </c>
      <c r="K89" s="115"/>
    </row>
    <row r="90" spans="1:11">
      <c r="A90" s="114"/>
      <c r="B90" s="107">
        <v>20</v>
      </c>
      <c r="C90" s="10" t="s">
        <v>68</v>
      </c>
      <c r="D90" s="118" t="s">
        <v>935</v>
      </c>
      <c r="E90" s="118" t="s">
        <v>25</v>
      </c>
      <c r="F90" s="135" t="s">
        <v>272</v>
      </c>
      <c r="G90" s="136"/>
      <c r="H90" s="11" t="s">
        <v>797</v>
      </c>
      <c r="I90" s="14">
        <v>3.3</v>
      </c>
      <c r="J90" s="109">
        <f t="shared" si="2"/>
        <v>66</v>
      </c>
      <c r="K90" s="115"/>
    </row>
    <row r="91" spans="1:11">
      <c r="A91" s="114"/>
      <c r="B91" s="107">
        <v>10</v>
      </c>
      <c r="C91" s="10" t="s">
        <v>68</v>
      </c>
      <c r="D91" s="118" t="s">
        <v>936</v>
      </c>
      <c r="E91" s="118" t="s">
        <v>67</v>
      </c>
      <c r="F91" s="135" t="s">
        <v>273</v>
      </c>
      <c r="G91" s="136"/>
      <c r="H91" s="11" t="s">
        <v>797</v>
      </c>
      <c r="I91" s="14">
        <v>3.3</v>
      </c>
      <c r="J91" s="109">
        <f t="shared" si="2"/>
        <v>33</v>
      </c>
      <c r="K91" s="115"/>
    </row>
    <row r="92" spans="1:11">
      <c r="A92" s="114"/>
      <c r="B92" s="107">
        <v>10</v>
      </c>
      <c r="C92" s="10" t="s">
        <v>68</v>
      </c>
      <c r="D92" s="118" t="s">
        <v>937</v>
      </c>
      <c r="E92" s="118" t="s">
        <v>67</v>
      </c>
      <c r="F92" s="135" t="s">
        <v>271</v>
      </c>
      <c r="G92" s="136"/>
      <c r="H92" s="11" t="s">
        <v>797</v>
      </c>
      <c r="I92" s="14">
        <v>3.3</v>
      </c>
      <c r="J92" s="109">
        <f t="shared" si="2"/>
        <v>33</v>
      </c>
      <c r="K92" s="115"/>
    </row>
    <row r="93" spans="1:11">
      <c r="A93" s="114"/>
      <c r="B93" s="107">
        <v>20</v>
      </c>
      <c r="C93" s="10" t="s">
        <v>68</v>
      </c>
      <c r="D93" s="118" t="s">
        <v>938</v>
      </c>
      <c r="E93" s="118" t="s">
        <v>67</v>
      </c>
      <c r="F93" s="135" t="s">
        <v>272</v>
      </c>
      <c r="G93" s="136"/>
      <c r="H93" s="11" t="s">
        <v>797</v>
      </c>
      <c r="I93" s="14">
        <v>3.3</v>
      </c>
      <c r="J93" s="109">
        <f t="shared" si="2"/>
        <v>66</v>
      </c>
      <c r="K93" s="115"/>
    </row>
    <row r="94" spans="1:11">
      <c r="A94" s="114"/>
      <c r="B94" s="107">
        <v>10</v>
      </c>
      <c r="C94" s="10" t="s">
        <v>68</v>
      </c>
      <c r="D94" s="118" t="s">
        <v>939</v>
      </c>
      <c r="E94" s="118" t="s">
        <v>26</v>
      </c>
      <c r="F94" s="135" t="s">
        <v>273</v>
      </c>
      <c r="G94" s="136"/>
      <c r="H94" s="11" t="s">
        <v>797</v>
      </c>
      <c r="I94" s="14">
        <v>3.3</v>
      </c>
      <c r="J94" s="109">
        <f t="shared" si="2"/>
        <v>33</v>
      </c>
      <c r="K94" s="115"/>
    </row>
    <row r="95" spans="1:11">
      <c r="A95" s="114"/>
      <c r="B95" s="107">
        <v>10</v>
      </c>
      <c r="C95" s="10" t="s">
        <v>68</v>
      </c>
      <c r="D95" s="118" t="s">
        <v>940</v>
      </c>
      <c r="E95" s="118" t="s">
        <v>26</v>
      </c>
      <c r="F95" s="135" t="s">
        <v>271</v>
      </c>
      <c r="G95" s="136"/>
      <c r="H95" s="11" t="s">
        <v>797</v>
      </c>
      <c r="I95" s="14">
        <v>3.3</v>
      </c>
      <c r="J95" s="109">
        <f t="shared" si="2"/>
        <v>33</v>
      </c>
      <c r="K95" s="115"/>
    </row>
    <row r="96" spans="1:11">
      <c r="A96" s="114"/>
      <c r="B96" s="107">
        <v>20</v>
      </c>
      <c r="C96" s="10" t="s">
        <v>68</v>
      </c>
      <c r="D96" s="118" t="s">
        <v>941</v>
      </c>
      <c r="E96" s="118" t="s">
        <v>26</v>
      </c>
      <c r="F96" s="135" t="s">
        <v>272</v>
      </c>
      <c r="G96" s="136"/>
      <c r="H96" s="11" t="s">
        <v>797</v>
      </c>
      <c r="I96" s="14">
        <v>3.3</v>
      </c>
      <c r="J96" s="109">
        <f t="shared" si="2"/>
        <v>66</v>
      </c>
      <c r="K96" s="115"/>
    </row>
    <row r="97" spans="1:11">
      <c r="A97" s="114"/>
      <c r="B97" s="107">
        <v>10</v>
      </c>
      <c r="C97" s="10" t="s">
        <v>473</v>
      </c>
      <c r="D97" s="118" t="s">
        <v>942</v>
      </c>
      <c r="E97" s="118" t="s">
        <v>23</v>
      </c>
      <c r="F97" s="135" t="s">
        <v>726</v>
      </c>
      <c r="G97" s="136"/>
      <c r="H97" s="11" t="s">
        <v>475</v>
      </c>
      <c r="I97" s="14">
        <v>3.81</v>
      </c>
      <c r="J97" s="109">
        <f t="shared" si="2"/>
        <v>38.1</v>
      </c>
      <c r="K97" s="115"/>
    </row>
    <row r="98" spans="1:11">
      <c r="A98" s="114"/>
      <c r="B98" s="107">
        <v>10</v>
      </c>
      <c r="C98" s="10" t="s">
        <v>473</v>
      </c>
      <c r="D98" s="118" t="s">
        <v>943</v>
      </c>
      <c r="E98" s="118" t="s">
        <v>651</v>
      </c>
      <c r="F98" s="135" t="s">
        <v>273</v>
      </c>
      <c r="G98" s="136"/>
      <c r="H98" s="11" t="s">
        <v>475</v>
      </c>
      <c r="I98" s="14">
        <v>3.81</v>
      </c>
      <c r="J98" s="109">
        <f t="shared" si="2"/>
        <v>38.1</v>
      </c>
      <c r="K98" s="115"/>
    </row>
    <row r="99" spans="1:11">
      <c r="A99" s="114"/>
      <c r="B99" s="107">
        <v>10</v>
      </c>
      <c r="C99" s="10" t="s">
        <v>473</v>
      </c>
      <c r="D99" s="118" t="s">
        <v>944</v>
      </c>
      <c r="E99" s="118" t="s">
        <v>651</v>
      </c>
      <c r="F99" s="135" t="s">
        <v>272</v>
      </c>
      <c r="G99" s="136"/>
      <c r="H99" s="11" t="s">
        <v>475</v>
      </c>
      <c r="I99" s="14">
        <v>3.81</v>
      </c>
      <c r="J99" s="109">
        <f t="shared" si="2"/>
        <v>38.1</v>
      </c>
      <c r="K99" s="115"/>
    </row>
    <row r="100" spans="1:11">
      <c r="A100" s="114"/>
      <c r="B100" s="107">
        <v>10</v>
      </c>
      <c r="C100" s="10" t="s">
        <v>473</v>
      </c>
      <c r="D100" s="118" t="s">
        <v>945</v>
      </c>
      <c r="E100" s="118" t="s">
        <v>651</v>
      </c>
      <c r="F100" s="135" t="s">
        <v>726</v>
      </c>
      <c r="G100" s="136"/>
      <c r="H100" s="11" t="s">
        <v>475</v>
      </c>
      <c r="I100" s="14">
        <v>3.81</v>
      </c>
      <c r="J100" s="109">
        <f t="shared" si="2"/>
        <v>38.1</v>
      </c>
      <c r="K100" s="115"/>
    </row>
    <row r="101" spans="1:11">
      <c r="A101" s="114"/>
      <c r="B101" s="107">
        <v>10</v>
      </c>
      <c r="C101" s="10" t="s">
        <v>473</v>
      </c>
      <c r="D101" s="118" t="s">
        <v>946</v>
      </c>
      <c r="E101" s="118" t="s">
        <v>25</v>
      </c>
      <c r="F101" s="135" t="s">
        <v>726</v>
      </c>
      <c r="G101" s="136"/>
      <c r="H101" s="11" t="s">
        <v>475</v>
      </c>
      <c r="I101" s="14">
        <v>3.81</v>
      </c>
      <c r="J101" s="109">
        <f t="shared" si="2"/>
        <v>38.1</v>
      </c>
      <c r="K101" s="115"/>
    </row>
    <row r="102" spans="1:11">
      <c r="A102" s="114"/>
      <c r="B102" s="107">
        <v>10</v>
      </c>
      <c r="C102" s="10" t="s">
        <v>473</v>
      </c>
      <c r="D102" s="118" t="s">
        <v>947</v>
      </c>
      <c r="E102" s="118" t="s">
        <v>67</v>
      </c>
      <c r="F102" s="135" t="s">
        <v>273</v>
      </c>
      <c r="G102" s="136"/>
      <c r="H102" s="11" t="s">
        <v>475</v>
      </c>
      <c r="I102" s="14">
        <v>3.81</v>
      </c>
      <c r="J102" s="109">
        <f t="shared" si="2"/>
        <v>38.1</v>
      </c>
      <c r="K102" s="115"/>
    </row>
    <row r="103" spans="1:11">
      <c r="A103" s="114"/>
      <c r="B103" s="107">
        <v>20</v>
      </c>
      <c r="C103" s="10" t="s">
        <v>473</v>
      </c>
      <c r="D103" s="118" t="s">
        <v>948</v>
      </c>
      <c r="E103" s="118" t="s">
        <v>67</v>
      </c>
      <c r="F103" s="135" t="s">
        <v>272</v>
      </c>
      <c r="G103" s="136"/>
      <c r="H103" s="11" t="s">
        <v>475</v>
      </c>
      <c r="I103" s="14">
        <v>3.81</v>
      </c>
      <c r="J103" s="109">
        <f t="shared" si="2"/>
        <v>76.2</v>
      </c>
      <c r="K103" s="115"/>
    </row>
    <row r="104" spans="1:11">
      <c r="A104" s="114"/>
      <c r="B104" s="107">
        <v>10</v>
      </c>
      <c r="C104" s="10" t="s">
        <v>473</v>
      </c>
      <c r="D104" s="118" t="s">
        <v>949</v>
      </c>
      <c r="E104" s="118" t="s">
        <v>67</v>
      </c>
      <c r="F104" s="135" t="s">
        <v>726</v>
      </c>
      <c r="G104" s="136"/>
      <c r="H104" s="11" t="s">
        <v>475</v>
      </c>
      <c r="I104" s="14">
        <v>3.81</v>
      </c>
      <c r="J104" s="109">
        <f t="shared" si="2"/>
        <v>38.1</v>
      </c>
      <c r="K104" s="115"/>
    </row>
    <row r="105" spans="1:11">
      <c r="A105" s="114"/>
      <c r="B105" s="107">
        <v>10</v>
      </c>
      <c r="C105" s="10" t="s">
        <v>473</v>
      </c>
      <c r="D105" s="118" t="s">
        <v>950</v>
      </c>
      <c r="E105" s="118" t="s">
        <v>26</v>
      </c>
      <c r="F105" s="135" t="s">
        <v>271</v>
      </c>
      <c r="G105" s="136"/>
      <c r="H105" s="11" t="s">
        <v>475</v>
      </c>
      <c r="I105" s="14">
        <v>3.81</v>
      </c>
      <c r="J105" s="109">
        <f t="shared" si="2"/>
        <v>38.1</v>
      </c>
      <c r="K105" s="115"/>
    </row>
    <row r="106" spans="1:11">
      <c r="A106" s="114"/>
      <c r="B106" s="107">
        <v>10</v>
      </c>
      <c r="C106" s="10" t="s">
        <v>473</v>
      </c>
      <c r="D106" s="118" t="s">
        <v>951</v>
      </c>
      <c r="E106" s="118" t="s">
        <v>298</v>
      </c>
      <c r="F106" s="135" t="s">
        <v>273</v>
      </c>
      <c r="G106" s="136"/>
      <c r="H106" s="11" t="s">
        <v>475</v>
      </c>
      <c r="I106" s="14">
        <v>3.81</v>
      </c>
      <c r="J106" s="109">
        <f t="shared" si="2"/>
        <v>38.1</v>
      </c>
      <c r="K106" s="115"/>
    </row>
    <row r="107" spans="1:11">
      <c r="A107" s="114"/>
      <c r="B107" s="107">
        <v>10</v>
      </c>
      <c r="C107" s="10" t="s">
        <v>473</v>
      </c>
      <c r="D107" s="118" t="s">
        <v>952</v>
      </c>
      <c r="E107" s="118" t="s">
        <v>298</v>
      </c>
      <c r="F107" s="135" t="s">
        <v>272</v>
      </c>
      <c r="G107" s="136"/>
      <c r="H107" s="11" t="s">
        <v>475</v>
      </c>
      <c r="I107" s="14">
        <v>3.81</v>
      </c>
      <c r="J107" s="109">
        <f t="shared" si="2"/>
        <v>38.1</v>
      </c>
      <c r="K107" s="115"/>
    </row>
    <row r="108" spans="1:11">
      <c r="A108" s="114"/>
      <c r="B108" s="107">
        <v>10</v>
      </c>
      <c r="C108" s="10" t="s">
        <v>473</v>
      </c>
      <c r="D108" s="118" t="s">
        <v>953</v>
      </c>
      <c r="E108" s="118" t="s">
        <v>294</v>
      </c>
      <c r="F108" s="135" t="s">
        <v>273</v>
      </c>
      <c r="G108" s="136"/>
      <c r="H108" s="11" t="s">
        <v>475</v>
      </c>
      <c r="I108" s="14">
        <v>3.81</v>
      </c>
      <c r="J108" s="109">
        <f t="shared" si="2"/>
        <v>38.1</v>
      </c>
      <c r="K108" s="115"/>
    </row>
    <row r="109" spans="1:11">
      <c r="A109" s="114"/>
      <c r="B109" s="107">
        <v>20</v>
      </c>
      <c r="C109" s="10" t="s">
        <v>473</v>
      </c>
      <c r="D109" s="118" t="s">
        <v>954</v>
      </c>
      <c r="E109" s="118" t="s">
        <v>294</v>
      </c>
      <c r="F109" s="135" t="s">
        <v>272</v>
      </c>
      <c r="G109" s="136"/>
      <c r="H109" s="11" t="s">
        <v>475</v>
      </c>
      <c r="I109" s="14">
        <v>3.81</v>
      </c>
      <c r="J109" s="109">
        <f t="shared" si="2"/>
        <v>76.2</v>
      </c>
      <c r="K109" s="115"/>
    </row>
    <row r="110" spans="1:11">
      <c r="A110" s="114"/>
      <c r="B110" s="107">
        <v>2</v>
      </c>
      <c r="C110" s="10" t="s">
        <v>798</v>
      </c>
      <c r="D110" s="118" t="s">
        <v>955</v>
      </c>
      <c r="E110" s="118" t="s">
        <v>791</v>
      </c>
      <c r="F110" s="135" t="s">
        <v>583</v>
      </c>
      <c r="G110" s="136"/>
      <c r="H110" s="11" t="s">
        <v>799</v>
      </c>
      <c r="I110" s="14">
        <v>0.88</v>
      </c>
      <c r="J110" s="109">
        <f t="shared" si="2"/>
        <v>1.76</v>
      </c>
      <c r="K110" s="115"/>
    </row>
    <row r="111" spans="1:11">
      <c r="A111" s="114"/>
      <c r="B111" s="107">
        <v>2</v>
      </c>
      <c r="C111" s="10" t="s">
        <v>798</v>
      </c>
      <c r="D111" s="118" t="s">
        <v>956</v>
      </c>
      <c r="E111" s="118" t="s">
        <v>800</v>
      </c>
      <c r="F111" s="135" t="s">
        <v>583</v>
      </c>
      <c r="G111" s="136"/>
      <c r="H111" s="11" t="s">
        <v>799</v>
      </c>
      <c r="I111" s="14">
        <v>0.95</v>
      </c>
      <c r="J111" s="109">
        <f t="shared" si="2"/>
        <v>1.9</v>
      </c>
      <c r="K111" s="115"/>
    </row>
    <row r="112" spans="1:11">
      <c r="A112" s="114"/>
      <c r="B112" s="107">
        <v>2</v>
      </c>
      <c r="C112" s="10" t="s">
        <v>798</v>
      </c>
      <c r="D112" s="118" t="s">
        <v>957</v>
      </c>
      <c r="E112" s="118" t="s">
        <v>741</v>
      </c>
      <c r="F112" s="135" t="s">
        <v>273</v>
      </c>
      <c r="G112" s="136"/>
      <c r="H112" s="11" t="s">
        <v>799</v>
      </c>
      <c r="I112" s="14">
        <v>1.1200000000000001</v>
      </c>
      <c r="J112" s="109">
        <f t="shared" si="2"/>
        <v>2.2400000000000002</v>
      </c>
      <c r="K112" s="115"/>
    </row>
    <row r="113" spans="1:11" ht="24">
      <c r="A113" s="114"/>
      <c r="B113" s="107">
        <v>2</v>
      </c>
      <c r="C113" s="10" t="s">
        <v>801</v>
      </c>
      <c r="D113" s="118" t="s">
        <v>958</v>
      </c>
      <c r="E113" s="118" t="s">
        <v>802</v>
      </c>
      <c r="F113" s="135"/>
      <c r="G113" s="136"/>
      <c r="H113" s="11" t="s">
        <v>803</v>
      </c>
      <c r="I113" s="14">
        <v>0.82</v>
      </c>
      <c r="J113" s="109">
        <f t="shared" si="2"/>
        <v>1.64</v>
      </c>
      <c r="K113" s="115"/>
    </row>
    <row r="114" spans="1:11" ht="24">
      <c r="A114" s="114"/>
      <c r="B114" s="107">
        <v>2</v>
      </c>
      <c r="C114" s="10" t="s">
        <v>804</v>
      </c>
      <c r="D114" s="118" t="s">
        <v>959</v>
      </c>
      <c r="E114" s="118" t="s">
        <v>802</v>
      </c>
      <c r="F114" s="135" t="s">
        <v>273</v>
      </c>
      <c r="G114" s="136"/>
      <c r="H114" s="11" t="s">
        <v>805</v>
      </c>
      <c r="I114" s="14">
        <v>2.02</v>
      </c>
      <c r="J114" s="109">
        <f t="shared" si="2"/>
        <v>4.04</v>
      </c>
      <c r="K114" s="115"/>
    </row>
    <row r="115" spans="1:11" ht="24">
      <c r="A115" s="114"/>
      <c r="B115" s="107">
        <v>2</v>
      </c>
      <c r="C115" s="10" t="s">
        <v>804</v>
      </c>
      <c r="D115" s="118" t="s">
        <v>960</v>
      </c>
      <c r="E115" s="118" t="s">
        <v>806</v>
      </c>
      <c r="F115" s="135" t="s">
        <v>273</v>
      </c>
      <c r="G115" s="136"/>
      <c r="H115" s="11" t="s">
        <v>805</v>
      </c>
      <c r="I115" s="14">
        <v>2.19</v>
      </c>
      <c r="J115" s="109">
        <f t="shared" si="2"/>
        <v>4.38</v>
      </c>
      <c r="K115" s="115"/>
    </row>
    <row r="116" spans="1:11" ht="24">
      <c r="A116" s="114"/>
      <c r="B116" s="107">
        <v>2</v>
      </c>
      <c r="C116" s="10" t="s">
        <v>804</v>
      </c>
      <c r="D116" s="118" t="s">
        <v>961</v>
      </c>
      <c r="E116" s="118" t="s">
        <v>791</v>
      </c>
      <c r="F116" s="135" t="s">
        <v>272</v>
      </c>
      <c r="G116" s="136"/>
      <c r="H116" s="11" t="s">
        <v>805</v>
      </c>
      <c r="I116" s="14">
        <v>2.36</v>
      </c>
      <c r="J116" s="109">
        <f t="shared" si="2"/>
        <v>4.72</v>
      </c>
      <c r="K116" s="115"/>
    </row>
    <row r="117" spans="1:11" ht="24">
      <c r="A117" s="114"/>
      <c r="B117" s="107">
        <v>2</v>
      </c>
      <c r="C117" s="10" t="s">
        <v>804</v>
      </c>
      <c r="D117" s="118" t="s">
        <v>962</v>
      </c>
      <c r="E117" s="118" t="s">
        <v>741</v>
      </c>
      <c r="F117" s="135" t="s">
        <v>273</v>
      </c>
      <c r="G117" s="136"/>
      <c r="H117" s="11" t="s">
        <v>805</v>
      </c>
      <c r="I117" s="14">
        <v>3.13</v>
      </c>
      <c r="J117" s="109">
        <f t="shared" si="2"/>
        <v>6.26</v>
      </c>
      <c r="K117" s="115"/>
    </row>
    <row r="118" spans="1:11" ht="24">
      <c r="A118" s="114"/>
      <c r="B118" s="107">
        <v>2</v>
      </c>
      <c r="C118" s="10" t="s">
        <v>804</v>
      </c>
      <c r="D118" s="118" t="s">
        <v>963</v>
      </c>
      <c r="E118" s="118" t="s">
        <v>743</v>
      </c>
      <c r="F118" s="135" t="s">
        <v>273</v>
      </c>
      <c r="G118" s="136"/>
      <c r="H118" s="11" t="s">
        <v>805</v>
      </c>
      <c r="I118" s="14">
        <v>3.21</v>
      </c>
      <c r="J118" s="109">
        <f t="shared" ref="J118:J149" si="3">I118*B118</f>
        <v>6.42</v>
      </c>
      <c r="K118" s="115"/>
    </row>
    <row r="119" spans="1:11" ht="36">
      <c r="A119" s="114"/>
      <c r="B119" s="107">
        <v>5</v>
      </c>
      <c r="C119" s="10" t="s">
        <v>807</v>
      </c>
      <c r="D119" s="118" t="s">
        <v>964</v>
      </c>
      <c r="E119" s="118" t="s">
        <v>239</v>
      </c>
      <c r="F119" s="135" t="s">
        <v>572</v>
      </c>
      <c r="G119" s="136"/>
      <c r="H119" s="11" t="s">
        <v>808</v>
      </c>
      <c r="I119" s="14">
        <v>3.06</v>
      </c>
      <c r="J119" s="109">
        <f t="shared" si="3"/>
        <v>15.3</v>
      </c>
      <c r="K119" s="115"/>
    </row>
    <row r="120" spans="1:11" ht="36">
      <c r="A120" s="114"/>
      <c r="B120" s="107">
        <v>5</v>
      </c>
      <c r="C120" s="10" t="s">
        <v>809</v>
      </c>
      <c r="D120" s="118" t="s">
        <v>965</v>
      </c>
      <c r="E120" s="118" t="s">
        <v>590</v>
      </c>
      <c r="F120" s="135" t="s">
        <v>239</v>
      </c>
      <c r="G120" s="136"/>
      <c r="H120" s="11" t="s">
        <v>810</v>
      </c>
      <c r="I120" s="14">
        <v>1.85</v>
      </c>
      <c r="J120" s="109">
        <f t="shared" si="3"/>
        <v>9.25</v>
      </c>
      <c r="K120" s="115"/>
    </row>
    <row r="121" spans="1:11" ht="36">
      <c r="A121" s="114"/>
      <c r="B121" s="107">
        <v>5</v>
      </c>
      <c r="C121" s="10" t="s">
        <v>809</v>
      </c>
      <c r="D121" s="118" t="s">
        <v>966</v>
      </c>
      <c r="E121" s="118" t="s">
        <v>811</v>
      </c>
      <c r="F121" s="135" t="s">
        <v>239</v>
      </c>
      <c r="G121" s="136"/>
      <c r="H121" s="11" t="s">
        <v>810</v>
      </c>
      <c r="I121" s="14">
        <v>1.85</v>
      </c>
      <c r="J121" s="109">
        <f t="shared" si="3"/>
        <v>9.25</v>
      </c>
      <c r="K121" s="115"/>
    </row>
    <row r="122" spans="1:11" ht="24">
      <c r="A122" s="114"/>
      <c r="B122" s="107">
        <v>2</v>
      </c>
      <c r="C122" s="10" t="s">
        <v>812</v>
      </c>
      <c r="D122" s="118" t="s">
        <v>967</v>
      </c>
      <c r="E122" s="118" t="s">
        <v>35</v>
      </c>
      <c r="F122" s="135" t="s">
        <v>273</v>
      </c>
      <c r="G122" s="136"/>
      <c r="H122" s="11" t="s">
        <v>813</v>
      </c>
      <c r="I122" s="14">
        <v>2.87</v>
      </c>
      <c r="J122" s="109">
        <f t="shared" si="3"/>
        <v>5.74</v>
      </c>
      <c r="K122" s="115"/>
    </row>
    <row r="123" spans="1:11" ht="24">
      <c r="A123" s="114"/>
      <c r="B123" s="107">
        <v>2</v>
      </c>
      <c r="C123" s="10" t="s">
        <v>812</v>
      </c>
      <c r="D123" s="118" t="s">
        <v>968</v>
      </c>
      <c r="E123" s="118" t="s">
        <v>37</v>
      </c>
      <c r="F123" s="135" t="s">
        <v>273</v>
      </c>
      <c r="G123" s="136"/>
      <c r="H123" s="11" t="s">
        <v>813</v>
      </c>
      <c r="I123" s="14">
        <v>2.87</v>
      </c>
      <c r="J123" s="109">
        <f t="shared" si="3"/>
        <v>5.74</v>
      </c>
      <c r="K123" s="115"/>
    </row>
    <row r="124" spans="1:11" ht="24">
      <c r="A124" s="114"/>
      <c r="B124" s="107">
        <v>2</v>
      </c>
      <c r="C124" s="10" t="s">
        <v>814</v>
      </c>
      <c r="D124" s="118" t="s">
        <v>969</v>
      </c>
      <c r="E124" s="118"/>
      <c r="F124" s="135"/>
      <c r="G124" s="136"/>
      <c r="H124" s="11" t="s">
        <v>815</v>
      </c>
      <c r="I124" s="14">
        <v>1.1100000000000001</v>
      </c>
      <c r="J124" s="109">
        <f t="shared" si="3"/>
        <v>2.2200000000000002</v>
      </c>
      <c r="K124" s="115"/>
    </row>
    <row r="125" spans="1:11" ht="24">
      <c r="A125" s="114"/>
      <c r="B125" s="107">
        <v>2</v>
      </c>
      <c r="C125" s="10" t="s">
        <v>816</v>
      </c>
      <c r="D125" s="118" t="s">
        <v>970</v>
      </c>
      <c r="E125" s="118" t="s">
        <v>272</v>
      </c>
      <c r="F125" s="135"/>
      <c r="G125" s="136"/>
      <c r="H125" s="11" t="s">
        <v>817</v>
      </c>
      <c r="I125" s="14">
        <v>3.3</v>
      </c>
      <c r="J125" s="109">
        <f t="shared" si="3"/>
        <v>6.6</v>
      </c>
      <c r="K125" s="115"/>
    </row>
    <row r="126" spans="1:11" ht="24">
      <c r="A126" s="114"/>
      <c r="B126" s="107">
        <v>1</v>
      </c>
      <c r="C126" s="10" t="s">
        <v>818</v>
      </c>
      <c r="D126" s="118" t="s">
        <v>971</v>
      </c>
      <c r="E126" s="118" t="s">
        <v>273</v>
      </c>
      <c r="F126" s="135"/>
      <c r="G126" s="136"/>
      <c r="H126" s="11" t="s">
        <v>819</v>
      </c>
      <c r="I126" s="14">
        <v>3.32</v>
      </c>
      <c r="J126" s="109">
        <f t="shared" si="3"/>
        <v>3.32</v>
      </c>
      <c r="K126" s="115"/>
    </row>
    <row r="127" spans="1:11" ht="24">
      <c r="A127" s="114"/>
      <c r="B127" s="107">
        <v>5</v>
      </c>
      <c r="C127" s="10" t="s">
        <v>820</v>
      </c>
      <c r="D127" s="118" t="s">
        <v>972</v>
      </c>
      <c r="E127" s="118" t="s">
        <v>107</v>
      </c>
      <c r="F127" s="135"/>
      <c r="G127" s="136"/>
      <c r="H127" s="11" t="s">
        <v>821</v>
      </c>
      <c r="I127" s="14">
        <v>6.29</v>
      </c>
      <c r="J127" s="109">
        <f t="shared" si="3"/>
        <v>31.45</v>
      </c>
      <c r="K127" s="115"/>
    </row>
    <row r="128" spans="1:11" ht="24">
      <c r="A128" s="114"/>
      <c r="B128" s="107">
        <v>2</v>
      </c>
      <c r="C128" s="10" t="s">
        <v>820</v>
      </c>
      <c r="D128" s="118" t="s">
        <v>973</v>
      </c>
      <c r="E128" s="118" t="s">
        <v>210</v>
      </c>
      <c r="F128" s="135"/>
      <c r="G128" s="136"/>
      <c r="H128" s="11" t="s">
        <v>821</v>
      </c>
      <c r="I128" s="14">
        <v>6.29</v>
      </c>
      <c r="J128" s="109">
        <f t="shared" si="3"/>
        <v>12.58</v>
      </c>
      <c r="K128" s="115"/>
    </row>
    <row r="129" spans="1:11" ht="24">
      <c r="A129" s="114"/>
      <c r="B129" s="107">
        <v>3</v>
      </c>
      <c r="C129" s="10" t="s">
        <v>822</v>
      </c>
      <c r="D129" s="118" t="s">
        <v>974</v>
      </c>
      <c r="E129" s="118" t="s">
        <v>107</v>
      </c>
      <c r="F129" s="135"/>
      <c r="G129" s="136"/>
      <c r="H129" s="11" t="s">
        <v>823</v>
      </c>
      <c r="I129" s="14">
        <v>5.54</v>
      </c>
      <c r="J129" s="109">
        <f t="shared" si="3"/>
        <v>16.62</v>
      </c>
      <c r="K129" s="115"/>
    </row>
    <row r="130" spans="1:11" ht="24">
      <c r="A130" s="114"/>
      <c r="B130" s="107">
        <v>1</v>
      </c>
      <c r="C130" s="10" t="s">
        <v>822</v>
      </c>
      <c r="D130" s="118" t="s">
        <v>975</v>
      </c>
      <c r="E130" s="118" t="s">
        <v>210</v>
      </c>
      <c r="F130" s="135"/>
      <c r="G130" s="136"/>
      <c r="H130" s="11" t="s">
        <v>823</v>
      </c>
      <c r="I130" s="14">
        <v>5.54</v>
      </c>
      <c r="J130" s="109">
        <f t="shared" si="3"/>
        <v>5.54</v>
      </c>
      <c r="K130" s="115"/>
    </row>
    <row r="131" spans="1:11" ht="24">
      <c r="A131" s="114"/>
      <c r="B131" s="107">
        <v>2</v>
      </c>
      <c r="C131" s="10" t="s">
        <v>824</v>
      </c>
      <c r="D131" s="118" t="s">
        <v>976</v>
      </c>
      <c r="E131" s="118" t="s">
        <v>107</v>
      </c>
      <c r="F131" s="135"/>
      <c r="G131" s="136"/>
      <c r="H131" s="11" t="s">
        <v>825</v>
      </c>
      <c r="I131" s="14">
        <v>4.08</v>
      </c>
      <c r="J131" s="109">
        <f t="shared" si="3"/>
        <v>8.16</v>
      </c>
      <c r="K131" s="115"/>
    </row>
    <row r="132" spans="1:11" ht="24">
      <c r="A132" s="114"/>
      <c r="B132" s="107">
        <v>1</v>
      </c>
      <c r="C132" s="10" t="s">
        <v>826</v>
      </c>
      <c r="D132" s="118" t="s">
        <v>977</v>
      </c>
      <c r="E132" s="118" t="s">
        <v>107</v>
      </c>
      <c r="F132" s="135"/>
      <c r="G132" s="136"/>
      <c r="H132" s="11" t="s">
        <v>827</v>
      </c>
      <c r="I132" s="14">
        <v>4</v>
      </c>
      <c r="J132" s="109">
        <f t="shared" si="3"/>
        <v>4</v>
      </c>
      <c r="K132" s="115"/>
    </row>
    <row r="133" spans="1:11" ht="36">
      <c r="A133" s="114"/>
      <c r="B133" s="107">
        <v>3</v>
      </c>
      <c r="C133" s="10" t="s">
        <v>828</v>
      </c>
      <c r="D133" s="118" t="s">
        <v>978</v>
      </c>
      <c r="E133" s="118" t="s">
        <v>755</v>
      </c>
      <c r="F133" s="135"/>
      <c r="G133" s="136"/>
      <c r="H133" s="11" t="s">
        <v>829</v>
      </c>
      <c r="I133" s="14">
        <v>10.69</v>
      </c>
      <c r="J133" s="109">
        <f t="shared" si="3"/>
        <v>32.07</v>
      </c>
      <c r="K133" s="115"/>
    </row>
    <row r="134" spans="1:11" ht="36">
      <c r="A134" s="114"/>
      <c r="B134" s="107">
        <v>5</v>
      </c>
      <c r="C134" s="10" t="s">
        <v>830</v>
      </c>
      <c r="D134" s="118" t="s">
        <v>979</v>
      </c>
      <c r="E134" s="118" t="s">
        <v>755</v>
      </c>
      <c r="F134" s="135"/>
      <c r="G134" s="136"/>
      <c r="H134" s="11" t="s">
        <v>831</v>
      </c>
      <c r="I134" s="14">
        <v>8.99</v>
      </c>
      <c r="J134" s="109">
        <f t="shared" si="3"/>
        <v>44.95</v>
      </c>
      <c r="K134" s="115"/>
    </row>
    <row r="135" spans="1:11" ht="25.5">
      <c r="A135" s="114"/>
      <c r="B135" s="107">
        <v>1</v>
      </c>
      <c r="C135" s="10" t="s">
        <v>832</v>
      </c>
      <c r="D135" s="118" t="s">
        <v>980</v>
      </c>
      <c r="E135" s="118" t="s">
        <v>67</v>
      </c>
      <c r="F135" s="135"/>
      <c r="G135" s="136"/>
      <c r="H135" s="11" t="s">
        <v>833</v>
      </c>
      <c r="I135" s="14">
        <v>23.8</v>
      </c>
      <c r="J135" s="109">
        <f t="shared" si="3"/>
        <v>23.8</v>
      </c>
      <c r="K135" s="115"/>
    </row>
    <row r="136" spans="1:11" ht="25.5">
      <c r="A136" s="114"/>
      <c r="B136" s="107">
        <v>1</v>
      </c>
      <c r="C136" s="10" t="s">
        <v>832</v>
      </c>
      <c r="D136" s="118" t="s">
        <v>981</v>
      </c>
      <c r="E136" s="118" t="s">
        <v>26</v>
      </c>
      <c r="F136" s="135"/>
      <c r="G136" s="136"/>
      <c r="H136" s="11" t="s">
        <v>833</v>
      </c>
      <c r="I136" s="14">
        <v>23.8</v>
      </c>
      <c r="J136" s="109">
        <f t="shared" si="3"/>
        <v>23.8</v>
      </c>
      <c r="K136" s="115"/>
    </row>
    <row r="137" spans="1:11" ht="25.5">
      <c r="A137" s="114"/>
      <c r="B137" s="107">
        <v>1</v>
      </c>
      <c r="C137" s="10" t="s">
        <v>834</v>
      </c>
      <c r="D137" s="118" t="s">
        <v>982</v>
      </c>
      <c r="E137" s="118" t="s">
        <v>835</v>
      </c>
      <c r="F137" s="135"/>
      <c r="G137" s="136"/>
      <c r="H137" s="11" t="s">
        <v>836</v>
      </c>
      <c r="I137" s="14">
        <v>23.8</v>
      </c>
      <c r="J137" s="109">
        <f t="shared" si="3"/>
        <v>23.8</v>
      </c>
      <c r="K137" s="115"/>
    </row>
    <row r="138" spans="1:11" ht="25.5">
      <c r="A138" s="114"/>
      <c r="B138" s="107">
        <v>3</v>
      </c>
      <c r="C138" s="10" t="s">
        <v>834</v>
      </c>
      <c r="D138" s="118" t="s">
        <v>983</v>
      </c>
      <c r="E138" s="118" t="s">
        <v>23</v>
      </c>
      <c r="F138" s="135"/>
      <c r="G138" s="136"/>
      <c r="H138" s="11" t="s">
        <v>836</v>
      </c>
      <c r="I138" s="14">
        <v>23.8</v>
      </c>
      <c r="J138" s="109">
        <f t="shared" si="3"/>
        <v>71.400000000000006</v>
      </c>
      <c r="K138" s="115"/>
    </row>
    <row r="139" spans="1:11" ht="25.5">
      <c r="A139" s="114"/>
      <c r="B139" s="107">
        <v>1</v>
      </c>
      <c r="C139" s="10" t="s">
        <v>834</v>
      </c>
      <c r="D139" s="118" t="s">
        <v>984</v>
      </c>
      <c r="E139" s="118" t="s">
        <v>651</v>
      </c>
      <c r="F139" s="135"/>
      <c r="G139" s="136"/>
      <c r="H139" s="11" t="s">
        <v>836</v>
      </c>
      <c r="I139" s="14">
        <v>23.8</v>
      </c>
      <c r="J139" s="109">
        <f t="shared" si="3"/>
        <v>23.8</v>
      </c>
      <c r="K139" s="115"/>
    </row>
    <row r="140" spans="1:11" ht="25.5">
      <c r="A140" s="114"/>
      <c r="B140" s="107">
        <v>3</v>
      </c>
      <c r="C140" s="10" t="s">
        <v>834</v>
      </c>
      <c r="D140" s="118" t="s">
        <v>985</v>
      </c>
      <c r="E140" s="118" t="s">
        <v>25</v>
      </c>
      <c r="F140" s="135"/>
      <c r="G140" s="136"/>
      <c r="H140" s="11" t="s">
        <v>836</v>
      </c>
      <c r="I140" s="14">
        <v>23.8</v>
      </c>
      <c r="J140" s="109">
        <f t="shared" si="3"/>
        <v>71.400000000000006</v>
      </c>
      <c r="K140" s="115"/>
    </row>
    <row r="141" spans="1:11" ht="24">
      <c r="A141" s="114"/>
      <c r="B141" s="108">
        <v>2</v>
      </c>
      <c r="C141" s="12" t="s">
        <v>837</v>
      </c>
      <c r="D141" s="119" t="s">
        <v>986</v>
      </c>
      <c r="E141" s="119" t="s">
        <v>110</v>
      </c>
      <c r="F141" s="137"/>
      <c r="G141" s="138"/>
      <c r="H141" s="13" t="s">
        <v>838</v>
      </c>
      <c r="I141" s="15">
        <v>1.26</v>
      </c>
      <c r="J141" s="110">
        <f t="shared" si="3"/>
        <v>2.52</v>
      </c>
      <c r="K141" s="115"/>
    </row>
    <row r="142" spans="1:11">
      <c r="A142" s="114"/>
      <c r="B142" s="126"/>
      <c r="C142" s="126"/>
      <c r="D142" s="126"/>
      <c r="E142" s="126"/>
      <c r="F142" s="126"/>
      <c r="G142" s="126"/>
      <c r="H142" s="126"/>
      <c r="I142" s="127" t="s">
        <v>255</v>
      </c>
      <c r="J142" s="128">
        <f>SUM(J22:J141)</f>
        <v>2433.66</v>
      </c>
      <c r="K142" s="115"/>
    </row>
    <row r="143" spans="1:11">
      <c r="A143" s="114"/>
      <c r="B143" s="126"/>
      <c r="C143" s="126"/>
      <c r="D143" s="126"/>
      <c r="E143" s="126"/>
      <c r="F143" s="126"/>
      <c r="G143" s="126"/>
      <c r="H143" s="126"/>
      <c r="I143" s="127" t="s">
        <v>987</v>
      </c>
      <c r="J143" s="128">
        <v>17</v>
      </c>
      <c r="K143" s="115"/>
    </row>
    <row r="144" spans="1:11">
      <c r="A144" s="114"/>
      <c r="B144" s="126"/>
      <c r="C144" s="126"/>
      <c r="D144" s="126"/>
      <c r="E144" s="126"/>
      <c r="F144" s="126"/>
      <c r="G144" s="126"/>
      <c r="H144" s="126"/>
      <c r="I144" s="127" t="s">
        <v>988</v>
      </c>
      <c r="J144" s="128">
        <f>J142*-0.4</f>
        <v>-973.46399999999994</v>
      </c>
      <c r="K144" s="115"/>
    </row>
    <row r="145" spans="1:11" outlineLevel="1">
      <c r="A145" s="114"/>
      <c r="B145" s="126"/>
      <c r="C145" s="126"/>
      <c r="D145" s="126"/>
      <c r="E145" s="126"/>
      <c r="F145" s="126"/>
      <c r="G145" s="126"/>
      <c r="H145" s="126"/>
      <c r="I145" s="127" t="s">
        <v>989</v>
      </c>
      <c r="J145" s="128">
        <v>0</v>
      </c>
      <c r="K145" s="115"/>
    </row>
    <row r="146" spans="1:11">
      <c r="A146" s="114"/>
      <c r="B146" s="126"/>
      <c r="C146" s="126"/>
      <c r="D146" s="126"/>
      <c r="E146" s="126"/>
      <c r="F146" s="126"/>
      <c r="G146" s="126"/>
      <c r="H146" s="126"/>
      <c r="I146" s="127" t="s">
        <v>257</v>
      </c>
      <c r="J146" s="128">
        <f>SUM(J142:J145)</f>
        <v>1477.1959999999999</v>
      </c>
      <c r="K146" s="115"/>
    </row>
    <row r="147" spans="1:11">
      <c r="A147" s="6"/>
      <c r="B147" s="7"/>
      <c r="C147" s="7"/>
      <c r="D147" s="7"/>
      <c r="E147" s="7"/>
      <c r="F147" s="7"/>
      <c r="G147" s="7"/>
      <c r="H147" s="7" t="s">
        <v>990</v>
      </c>
      <c r="I147" s="7"/>
      <c r="J147" s="7"/>
      <c r="K147" s="8"/>
    </row>
    <row r="149" spans="1:11">
      <c r="H149" s="1" t="s">
        <v>991</v>
      </c>
      <c r="I149" s="91">
        <v>2311.98</v>
      </c>
    </row>
    <row r="150" spans="1:11">
      <c r="H150" s="134" t="s">
        <v>992</v>
      </c>
      <c r="I150" s="133">
        <f>I149-J146</f>
        <v>834.78400000000011</v>
      </c>
    </row>
    <row r="152" spans="1:11">
      <c r="H152" s="1" t="s">
        <v>861</v>
      </c>
      <c r="I152" s="91">
        <f>'Tax Invoice'!E14</f>
        <v>21.53</v>
      </c>
    </row>
    <row r="153" spans="1:11">
      <c r="H153" s="1" t="s">
        <v>705</v>
      </c>
      <c r="I153" s="91">
        <f>'Tax Invoice'!M11</f>
        <v>35.31</v>
      </c>
    </row>
    <row r="154" spans="1:11">
      <c r="H154" s="1" t="s">
        <v>862</v>
      </c>
      <c r="I154" s="91">
        <f>I156/I153</f>
        <v>1483.9054035683941</v>
      </c>
    </row>
    <row r="155" spans="1:11">
      <c r="H155" s="1" t="s">
        <v>863</v>
      </c>
      <c r="I155" s="91">
        <f>I157/I153</f>
        <v>900.70886094590753</v>
      </c>
    </row>
    <row r="156" spans="1:11">
      <c r="H156" s="1" t="s">
        <v>706</v>
      </c>
      <c r="I156" s="91">
        <f>J142*I152</f>
        <v>52396.699800000002</v>
      </c>
    </row>
    <row r="157" spans="1:11">
      <c r="H157" s="1" t="s">
        <v>707</v>
      </c>
      <c r="I157" s="91">
        <f>J146*I152</f>
        <v>31804.029879999998</v>
      </c>
    </row>
  </sheetData>
  <mergeCells count="124">
    <mergeCell ref="F27:G27"/>
    <mergeCell ref="F28:G28"/>
    <mergeCell ref="F29:G29"/>
    <mergeCell ref="F30:G30"/>
    <mergeCell ref="F31:G31"/>
    <mergeCell ref="J10:J11"/>
    <mergeCell ref="J14:J15"/>
    <mergeCell ref="F20:G20"/>
    <mergeCell ref="F21:G21"/>
    <mergeCell ref="F22:G22"/>
    <mergeCell ref="F23:G23"/>
    <mergeCell ref="F24:G24"/>
    <mergeCell ref="F25:G25"/>
    <mergeCell ref="F26:G26"/>
    <mergeCell ref="F37:G37"/>
    <mergeCell ref="F38:G38"/>
    <mergeCell ref="F39:G39"/>
    <mergeCell ref="F40:G40"/>
    <mergeCell ref="F41:G41"/>
    <mergeCell ref="F32:G32"/>
    <mergeCell ref="F33:G33"/>
    <mergeCell ref="F34:G34"/>
    <mergeCell ref="F35:G35"/>
    <mergeCell ref="F36:G36"/>
    <mergeCell ref="F47:G47"/>
    <mergeCell ref="F48:G48"/>
    <mergeCell ref="F49:G49"/>
    <mergeCell ref="F50:G50"/>
    <mergeCell ref="F51:G51"/>
    <mergeCell ref="F42:G42"/>
    <mergeCell ref="F43:G43"/>
    <mergeCell ref="F44:G44"/>
    <mergeCell ref="F45:G45"/>
    <mergeCell ref="F46:G46"/>
    <mergeCell ref="F57:G57"/>
    <mergeCell ref="F58:G58"/>
    <mergeCell ref="F59:G59"/>
    <mergeCell ref="F60:G60"/>
    <mergeCell ref="F61:G61"/>
    <mergeCell ref="F52:G52"/>
    <mergeCell ref="F53:G53"/>
    <mergeCell ref="F54:G54"/>
    <mergeCell ref="F55:G55"/>
    <mergeCell ref="F56:G56"/>
    <mergeCell ref="F67:G67"/>
    <mergeCell ref="F68:G68"/>
    <mergeCell ref="F69:G69"/>
    <mergeCell ref="F70:G70"/>
    <mergeCell ref="F71:G71"/>
    <mergeCell ref="F62:G62"/>
    <mergeCell ref="F63:G63"/>
    <mergeCell ref="F64:G64"/>
    <mergeCell ref="F65:G65"/>
    <mergeCell ref="F66:G66"/>
    <mergeCell ref="F77:G77"/>
    <mergeCell ref="F78:G78"/>
    <mergeCell ref="F79:G79"/>
    <mergeCell ref="F80:G80"/>
    <mergeCell ref="F81:G81"/>
    <mergeCell ref="F72:G72"/>
    <mergeCell ref="F73:G73"/>
    <mergeCell ref="F74:G74"/>
    <mergeCell ref="F75:G75"/>
    <mergeCell ref="F76:G76"/>
    <mergeCell ref="F87:G87"/>
    <mergeCell ref="F88:G88"/>
    <mergeCell ref="F89:G89"/>
    <mergeCell ref="F90:G90"/>
    <mergeCell ref="F91:G91"/>
    <mergeCell ref="F82:G82"/>
    <mergeCell ref="F83:G83"/>
    <mergeCell ref="F84:G84"/>
    <mergeCell ref="F85:G85"/>
    <mergeCell ref="F86:G86"/>
    <mergeCell ref="F97:G97"/>
    <mergeCell ref="F98:G98"/>
    <mergeCell ref="F99:G99"/>
    <mergeCell ref="F100:G100"/>
    <mergeCell ref="F101:G101"/>
    <mergeCell ref="F92:G92"/>
    <mergeCell ref="F93:G93"/>
    <mergeCell ref="F94:G94"/>
    <mergeCell ref="F95:G95"/>
    <mergeCell ref="F96:G96"/>
    <mergeCell ref="F107:G107"/>
    <mergeCell ref="F108:G108"/>
    <mergeCell ref="F109:G109"/>
    <mergeCell ref="F110:G110"/>
    <mergeCell ref="F111:G111"/>
    <mergeCell ref="F102:G102"/>
    <mergeCell ref="F103:G103"/>
    <mergeCell ref="F104:G104"/>
    <mergeCell ref="F105:G105"/>
    <mergeCell ref="F106:G106"/>
    <mergeCell ref="F117:G117"/>
    <mergeCell ref="F118:G118"/>
    <mergeCell ref="F119:G119"/>
    <mergeCell ref="F120:G120"/>
    <mergeCell ref="F121:G121"/>
    <mergeCell ref="F112:G112"/>
    <mergeCell ref="F113:G113"/>
    <mergeCell ref="F114:G114"/>
    <mergeCell ref="F115:G115"/>
    <mergeCell ref="F116:G116"/>
    <mergeCell ref="F127:G127"/>
    <mergeCell ref="F128:G128"/>
    <mergeCell ref="F129:G129"/>
    <mergeCell ref="F130:G130"/>
    <mergeCell ref="F131:G131"/>
    <mergeCell ref="F122:G122"/>
    <mergeCell ref="F123:G123"/>
    <mergeCell ref="F124:G124"/>
    <mergeCell ref="F125:G125"/>
    <mergeCell ref="F126:G126"/>
    <mergeCell ref="F137:G137"/>
    <mergeCell ref="F138:G138"/>
    <mergeCell ref="F139:G139"/>
    <mergeCell ref="F140:G140"/>
    <mergeCell ref="F141:G141"/>
    <mergeCell ref="F132:G132"/>
    <mergeCell ref="F133:G133"/>
    <mergeCell ref="F134:G134"/>
    <mergeCell ref="F135:G135"/>
    <mergeCell ref="F136:G13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4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885</v>
      </c>
      <c r="O1" t="s">
        <v>144</v>
      </c>
      <c r="T1" t="s">
        <v>255</v>
      </c>
      <c r="U1">
        <v>2433.66</v>
      </c>
    </row>
    <row r="2" spans="1:21" ht="15.75">
      <c r="A2" s="114"/>
      <c r="B2" s="124" t="s">
        <v>134</v>
      </c>
      <c r="C2" s="120"/>
      <c r="D2" s="120"/>
      <c r="E2" s="120"/>
      <c r="F2" s="120"/>
      <c r="G2" s="120"/>
      <c r="H2" s="120"/>
      <c r="I2" s="125" t="s">
        <v>140</v>
      </c>
      <c r="J2" s="115"/>
      <c r="T2" t="s">
        <v>184</v>
      </c>
      <c r="U2">
        <v>121.68</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2555.3399999999997</v>
      </c>
    </row>
    <row r="5" spans="1:21">
      <c r="A5" s="114"/>
      <c r="B5" s="121" t="s">
        <v>137</v>
      </c>
      <c r="C5" s="120"/>
      <c r="D5" s="120"/>
      <c r="E5" s="120"/>
      <c r="F5" s="120"/>
      <c r="G5" s="120"/>
      <c r="H5" s="120"/>
      <c r="I5" s="120"/>
      <c r="J5" s="115"/>
      <c r="S5" t="s">
        <v>858</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713</v>
      </c>
      <c r="H10" s="120"/>
      <c r="I10" s="139"/>
      <c r="J10" s="115"/>
    </row>
    <row r="11" spans="1:21">
      <c r="A11" s="114"/>
      <c r="B11" s="114" t="s">
        <v>709</v>
      </c>
      <c r="C11" s="120"/>
      <c r="D11" s="120"/>
      <c r="E11" s="115"/>
      <c r="F11" s="116"/>
      <c r="G11" s="116" t="s">
        <v>714</v>
      </c>
      <c r="H11" s="120"/>
      <c r="I11" s="140"/>
      <c r="J11" s="115"/>
    </row>
    <row r="12" spans="1:21">
      <c r="A12" s="114"/>
      <c r="B12" s="114" t="s">
        <v>710</v>
      </c>
      <c r="C12" s="120"/>
      <c r="D12" s="120"/>
      <c r="E12" s="115"/>
      <c r="F12" s="116"/>
      <c r="G12" s="116" t="s">
        <v>715</v>
      </c>
      <c r="H12" s="120"/>
      <c r="I12" s="120"/>
      <c r="J12" s="115"/>
    </row>
    <row r="13" spans="1:21">
      <c r="A13" s="114"/>
      <c r="B13" s="114" t="s">
        <v>711</v>
      </c>
      <c r="C13" s="120"/>
      <c r="D13" s="120"/>
      <c r="E13" s="115"/>
      <c r="F13" s="116"/>
      <c r="G13" s="116" t="s">
        <v>716</v>
      </c>
      <c r="H13" s="120"/>
      <c r="I13" s="99" t="s">
        <v>11</v>
      </c>
      <c r="J13" s="115"/>
    </row>
    <row r="14" spans="1:21">
      <c r="A14" s="114"/>
      <c r="B14" s="114" t="s">
        <v>712</v>
      </c>
      <c r="C14" s="120"/>
      <c r="D14" s="120"/>
      <c r="E14" s="115"/>
      <c r="F14" s="116"/>
      <c r="G14" s="116" t="s">
        <v>712</v>
      </c>
      <c r="H14" s="120"/>
      <c r="I14" s="141">
        <v>45362</v>
      </c>
      <c r="J14" s="115"/>
    </row>
    <row r="15" spans="1:21">
      <c r="A15" s="114"/>
      <c r="B15" s="6" t="s">
        <v>6</v>
      </c>
      <c r="C15" s="7"/>
      <c r="D15" s="7"/>
      <c r="E15" s="8"/>
      <c r="F15" s="116"/>
      <c r="G15" s="9" t="s">
        <v>6</v>
      </c>
      <c r="H15" s="120"/>
      <c r="I15" s="142"/>
      <c r="J15" s="115"/>
    </row>
    <row r="16" spans="1:21">
      <c r="A16" s="114"/>
      <c r="B16" s="120"/>
      <c r="C16" s="120"/>
      <c r="D16" s="120"/>
      <c r="E16" s="120"/>
      <c r="F16" s="120"/>
      <c r="G16" s="120"/>
      <c r="H16" s="123" t="s">
        <v>142</v>
      </c>
      <c r="I16" s="129">
        <v>42022</v>
      </c>
      <c r="J16" s="115"/>
    </row>
    <row r="17" spans="1:16">
      <c r="A17" s="114"/>
      <c r="B17" s="120" t="s">
        <v>717</v>
      </c>
      <c r="C17" s="120"/>
      <c r="D17" s="120"/>
      <c r="E17" s="120"/>
      <c r="F17" s="120"/>
      <c r="G17" s="120"/>
      <c r="H17" s="123" t="s">
        <v>143</v>
      </c>
      <c r="I17" s="129"/>
      <c r="J17" s="115"/>
    </row>
    <row r="18" spans="1:16" ht="18">
      <c r="A18" s="114"/>
      <c r="B18" s="120" t="s">
        <v>718</v>
      </c>
      <c r="C18" s="120"/>
      <c r="D18" s="120"/>
      <c r="E18" s="120"/>
      <c r="F18" s="120"/>
      <c r="G18" s="120"/>
      <c r="H18" s="122" t="s">
        <v>258</v>
      </c>
      <c r="I18" s="104" t="s">
        <v>168</v>
      </c>
      <c r="J18" s="115"/>
    </row>
    <row r="19" spans="1:16">
      <c r="A19" s="114"/>
      <c r="B19" s="120"/>
      <c r="C19" s="120"/>
      <c r="D19" s="120"/>
      <c r="E19" s="120"/>
      <c r="F19" s="120"/>
      <c r="G19" s="120"/>
      <c r="H19" s="120"/>
      <c r="I19" s="120"/>
      <c r="J19" s="115"/>
      <c r="P19">
        <v>45362</v>
      </c>
    </row>
    <row r="20" spans="1:16">
      <c r="A20" s="114"/>
      <c r="B20" s="100" t="s">
        <v>198</v>
      </c>
      <c r="C20" s="100" t="s">
        <v>199</v>
      </c>
      <c r="D20" s="117" t="s">
        <v>200</v>
      </c>
      <c r="E20" s="143" t="s">
        <v>201</v>
      </c>
      <c r="F20" s="144"/>
      <c r="G20" s="100" t="s">
        <v>169</v>
      </c>
      <c r="H20" s="100" t="s">
        <v>202</v>
      </c>
      <c r="I20" s="100" t="s">
        <v>21</v>
      </c>
      <c r="J20" s="115"/>
    </row>
    <row r="21" spans="1:16">
      <c r="A21" s="114"/>
      <c r="B21" s="105"/>
      <c r="C21" s="105"/>
      <c r="D21" s="106"/>
      <c r="E21" s="145"/>
      <c r="F21" s="146"/>
      <c r="G21" s="105" t="s">
        <v>141</v>
      </c>
      <c r="H21" s="105"/>
      <c r="I21" s="105"/>
      <c r="J21" s="115"/>
    </row>
    <row r="22" spans="1:16" ht="96">
      <c r="A22" s="114"/>
      <c r="B22" s="107">
        <v>5</v>
      </c>
      <c r="C22" s="10" t="s">
        <v>719</v>
      </c>
      <c r="D22" s="118" t="s">
        <v>23</v>
      </c>
      <c r="E22" s="135" t="s">
        <v>110</v>
      </c>
      <c r="F22" s="136"/>
      <c r="G22" s="11" t="s">
        <v>720</v>
      </c>
      <c r="H22" s="14">
        <v>0.31</v>
      </c>
      <c r="I22" s="109">
        <f t="shared" ref="I22:I53" si="0">H22*B22</f>
        <v>1.55</v>
      </c>
      <c r="J22" s="115"/>
    </row>
    <row r="23" spans="1:16" ht="96">
      <c r="A23" s="114"/>
      <c r="B23" s="107">
        <v>10</v>
      </c>
      <c r="C23" s="10" t="s">
        <v>719</v>
      </c>
      <c r="D23" s="118" t="s">
        <v>25</v>
      </c>
      <c r="E23" s="135" t="s">
        <v>110</v>
      </c>
      <c r="F23" s="136"/>
      <c r="G23" s="11" t="s">
        <v>720</v>
      </c>
      <c r="H23" s="14">
        <v>0.31</v>
      </c>
      <c r="I23" s="109">
        <f t="shared" si="0"/>
        <v>3.1</v>
      </c>
      <c r="J23" s="115"/>
    </row>
    <row r="24" spans="1:16" ht="96">
      <c r="A24" s="114"/>
      <c r="B24" s="107">
        <v>10</v>
      </c>
      <c r="C24" s="10" t="s">
        <v>719</v>
      </c>
      <c r="D24" s="118" t="s">
        <v>26</v>
      </c>
      <c r="E24" s="135" t="s">
        <v>110</v>
      </c>
      <c r="F24" s="136"/>
      <c r="G24" s="11" t="s">
        <v>720</v>
      </c>
      <c r="H24" s="14">
        <v>0.31</v>
      </c>
      <c r="I24" s="109">
        <f t="shared" si="0"/>
        <v>3.1</v>
      </c>
      <c r="J24" s="115"/>
    </row>
    <row r="25" spans="1:16" ht="144">
      <c r="A25" s="114"/>
      <c r="B25" s="107">
        <v>2</v>
      </c>
      <c r="C25" s="10" t="s">
        <v>102</v>
      </c>
      <c r="D25" s="118" t="s">
        <v>35</v>
      </c>
      <c r="E25" s="135" t="s">
        <v>213</v>
      </c>
      <c r="F25" s="136"/>
      <c r="G25" s="11" t="s">
        <v>721</v>
      </c>
      <c r="H25" s="14">
        <v>1.68</v>
      </c>
      <c r="I25" s="109">
        <f t="shared" si="0"/>
        <v>3.36</v>
      </c>
      <c r="J25" s="115"/>
    </row>
    <row r="26" spans="1:16" ht="144">
      <c r="A26" s="114"/>
      <c r="B26" s="107">
        <v>2</v>
      </c>
      <c r="C26" s="10" t="s">
        <v>102</v>
      </c>
      <c r="D26" s="118" t="s">
        <v>35</v>
      </c>
      <c r="E26" s="135" t="s">
        <v>214</v>
      </c>
      <c r="F26" s="136"/>
      <c r="G26" s="11" t="s">
        <v>721</v>
      </c>
      <c r="H26" s="14">
        <v>1.68</v>
      </c>
      <c r="I26" s="109">
        <f t="shared" si="0"/>
        <v>3.36</v>
      </c>
      <c r="J26" s="115"/>
    </row>
    <row r="27" spans="1:16" ht="108">
      <c r="A27" s="114"/>
      <c r="B27" s="107">
        <v>10</v>
      </c>
      <c r="C27" s="10" t="s">
        <v>30</v>
      </c>
      <c r="D27" s="118" t="s">
        <v>34</v>
      </c>
      <c r="E27" s="135"/>
      <c r="F27" s="136"/>
      <c r="G27" s="11" t="s">
        <v>722</v>
      </c>
      <c r="H27" s="14">
        <v>0.43</v>
      </c>
      <c r="I27" s="109">
        <f t="shared" si="0"/>
        <v>4.3</v>
      </c>
      <c r="J27" s="115"/>
    </row>
    <row r="28" spans="1:16" ht="108">
      <c r="A28" s="114"/>
      <c r="B28" s="107">
        <v>10</v>
      </c>
      <c r="C28" s="10" t="s">
        <v>30</v>
      </c>
      <c r="D28" s="118" t="s">
        <v>723</v>
      </c>
      <c r="E28" s="135"/>
      <c r="F28" s="136"/>
      <c r="G28" s="11" t="s">
        <v>722</v>
      </c>
      <c r="H28" s="14">
        <v>0.46</v>
      </c>
      <c r="I28" s="109">
        <f t="shared" si="0"/>
        <v>4.6000000000000005</v>
      </c>
      <c r="J28" s="115"/>
    </row>
    <row r="29" spans="1:16" ht="144">
      <c r="A29" s="114"/>
      <c r="B29" s="107">
        <v>2</v>
      </c>
      <c r="C29" s="10" t="s">
        <v>724</v>
      </c>
      <c r="D29" s="118" t="s">
        <v>37</v>
      </c>
      <c r="E29" s="135" t="s">
        <v>271</v>
      </c>
      <c r="F29" s="136"/>
      <c r="G29" s="11" t="s">
        <v>725</v>
      </c>
      <c r="H29" s="14">
        <v>1.26</v>
      </c>
      <c r="I29" s="109">
        <f t="shared" si="0"/>
        <v>2.52</v>
      </c>
      <c r="J29" s="115"/>
    </row>
    <row r="30" spans="1:16" ht="144">
      <c r="A30" s="114"/>
      <c r="B30" s="107">
        <v>2</v>
      </c>
      <c r="C30" s="10" t="s">
        <v>724</v>
      </c>
      <c r="D30" s="118" t="s">
        <v>37</v>
      </c>
      <c r="E30" s="135" t="s">
        <v>726</v>
      </c>
      <c r="F30" s="136"/>
      <c r="G30" s="11" t="s">
        <v>725</v>
      </c>
      <c r="H30" s="14">
        <v>1.26</v>
      </c>
      <c r="I30" s="109">
        <f t="shared" si="0"/>
        <v>2.52</v>
      </c>
      <c r="J30" s="115"/>
    </row>
    <row r="31" spans="1:16" ht="108">
      <c r="A31" s="114"/>
      <c r="B31" s="107">
        <v>10</v>
      </c>
      <c r="C31" s="10" t="s">
        <v>43</v>
      </c>
      <c r="D31" s="118" t="s">
        <v>31</v>
      </c>
      <c r="E31" s="135"/>
      <c r="F31" s="136"/>
      <c r="G31" s="11" t="s">
        <v>727</v>
      </c>
      <c r="H31" s="14">
        <v>0.32</v>
      </c>
      <c r="I31" s="109">
        <f t="shared" si="0"/>
        <v>3.2</v>
      </c>
      <c r="J31" s="115"/>
    </row>
    <row r="32" spans="1:16" ht="96">
      <c r="A32" s="114"/>
      <c r="B32" s="107">
        <v>5</v>
      </c>
      <c r="C32" s="10" t="s">
        <v>728</v>
      </c>
      <c r="D32" s="118" t="s">
        <v>25</v>
      </c>
      <c r="E32" s="135"/>
      <c r="F32" s="136"/>
      <c r="G32" s="11" t="s">
        <v>729</v>
      </c>
      <c r="H32" s="14">
        <v>0.46</v>
      </c>
      <c r="I32" s="109">
        <f t="shared" si="0"/>
        <v>2.3000000000000003</v>
      </c>
      <c r="J32" s="115"/>
    </row>
    <row r="33" spans="1:10" ht="108">
      <c r="A33" s="114"/>
      <c r="B33" s="107">
        <v>5</v>
      </c>
      <c r="C33" s="10" t="s">
        <v>730</v>
      </c>
      <c r="D33" s="118" t="s">
        <v>25</v>
      </c>
      <c r="E33" s="135" t="s">
        <v>272</v>
      </c>
      <c r="F33" s="136"/>
      <c r="G33" s="11" t="s">
        <v>731</v>
      </c>
      <c r="H33" s="14">
        <v>1</v>
      </c>
      <c r="I33" s="109">
        <f t="shared" si="0"/>
        <v>5</v>
      </c>
      <c r="J33" s="115"/>
    </row>
    <row r="34" spans="1:10" ht="108">
      <c r="A34" s="114"/>
      <c r="B34" s="107">
        <v>5</v>
      </c>
      <c r="C34" s="10" t="s">
        <v>730</v>
      </c>
      <c r="D34" s="118" t="s">
        <v>26</v>
      </c>
      <c r="E34" s="135" t="s">
        <v>272</v>
      </c>
      <c r="F34" s="136"/>
      <c r="G34" s="11" t="s">
        <v>731</v>
      </c>
      <c r="H34" s="14">
        <v>1</v>
      </c>
      <c r="I34" s="109">
        <f t="shared" si="0"/>
        <v>5</v>
      </c>
      <c r="J34" s="115"/>
    </row>
    <row r="35" spans="1:10" ht="144">
      <c r="A35" s="114"/>
      <c r="B35" s="107">
        <v>2</v>
      </c>
      <c r="C35" s="10" t="s">
        <v>732</v>
      </c>
      <c r="D35" s="118" t="s">
        <v>25</v>
      </c>
      <c r="E35" s="135" t="s">
        <v>726</v>
      </c>
      <c r="F35" s="136"/>
      <c r="G35" s="11" t="s">
        <v>733</v>
      </c>
      <c r="H35" s="14">
        <v>1</v>
      </c>
      <c r="I35" s="109">
        <f t="shared" si="0"/>
        <v>2</v>
      </c>
      <c r="J35" s="115"/>
    </row>
    <row r="36" spans="1:10" ht="144">
      <c r="A36" s="114"/>
      <c r="B36" s="107">
        <v>2</v>
      </c>
      <c r="C36" s="10" t="s">
        <v>732</v>
      </c>
      <c r="D36" s="118" t="s">
        <v>26</v>
      </c>
      <c r="E36" s="135" t="s">
        <v>273</v>
      </c>
      <c r="F36" s="136"/>
      <c r="G36" s="11" t="s">
        <v>733</v>
      </c>
      <c r="H36" s="14">
        <v>1</v>
      </c>
      <c r="I36" s="109">
        <f t="shared" si="0"/>
        <v>2</v>
      </c>
      <c r="J36" s="115"/>
    </row>
    <row r="37" spans="1:10" ht="144">
      <c r="A37" s="114"/>
      <c r="B37" s="107">
        <v>2</v>
      </c>
      <c r="C37" s="10" t="s">
        <v>732</v>
      </c>
      <c r="D37" s="118" t="s">
        <v>26</v>
      </c>
      <c r="E37" s="135" t="s">
        <v>726</v>
      </c>
      <c r="F37" s="136"/>
      <c r="G37" s="11" t="s">
        <v>733</v>
      </c>
      <c r="H37" s="14">
        <v>1</v>
      </c>
      <c r="I37" s="109">
        <f t="shared" si="0"/>
        <v>2</v>
      </c>
      <c r="J37" s="115"/>
    </row>
    <row r="38" spans="1:10" ht="312">
      <c r="A38" s="114"/>
      <c r="B38" s="107">
        <v>2</v>
      </c>
      <c r="C38" s="10" t="s">
        <v>734</v>
      </c>
      <c r="D38" s="118" t="s">
        <v>25</v>
      </c>
      <c r="E38" s="135" t="s">
        <v>239</v>
      </c>
      <c r="F38" s="136"/>
      <c r="G38" s="11" t="s">
        <v>735</v>
      </c>
      <c r="H38" s="14">
        <v>4.8099999999999996</v>
      </c>
      <c r="I38" s="109">
        <f t="shared" si="0"/>
        <v>9.6199999999999992</v>
      </c>
      <c r="J38" s="115"/>
    </row>
    <row r="39" spans="1:10" ht="144">
      <c r="A39" s="114"/>
      <c r="B39" s="107">
        <v>2</v>
      </c>
      <c r="C39" s="10" t="s">
        <v>736</v>
      </c>
      <c r="D39" s="118" t="s">
        <v>25</v>
      </c>
      <c r="E39" s="135" t="s">
        <v>273</v>
      </c>
      <c r="F39" s="136"/>
      <c r="G39" s="11" t="s">
        <v>737</v>
      </c>
      <c r="H39" s="14">
        <v>1</v>
      </c>
      <c r="I39" s="109">
        <f t="shared" si="0"/>
        <v>2</v>
      </c>
      <c r="J39" s="115"/>
    </row>
    <row r="40" spans="1:10" ht="144">
      <c r="A40" s="114"/>
      <c r="B40" s="107">
        <v>2</v>
      </c>
      <c r="C40" s="10" t="s">
        <v>736</v>
      </c>
      <c r="D40" s="118" t="s">
        <v>25</v>
      </c>
      <c r="E40" s="135" t="s">
        <v>726</v>
      </c>
      <c r="F40" s="136"/>
      <c r="G40" s="11" t="s">
        <v>737</v>
      </c>
      <c r="H40" s="14">
        <v>1</v>
      </c>
      <c r="I40" s="109">
        <f t="shared" si="0"/>
        <v>2</v>
      </c>
      <c r="J40" s="115"/>
    </row>
    <row r="41" spans="1:10" ht="144">
      <c r="A41" s="114"/>
      <c r="B41" s="107">
        <v>2</v>
      </c>
      <c r="C41" s="10" t="s">
        <v>736</v>
      </c>
      <c r="D41" s="118" t="s">
        <v>26</v>
      </c>
      <c r="E41" s="135" t="s">
        <v>273</v>
      </c>
      <c r="F41" s="136"/>
      <c r="G41" s="11" t="s">
        <v>737</v>
      </c>
      <c r="H41" s="14">
        <v>1</v>
      </c>
      <c r="I41" s="109">
        <f t="shared" si="0"/>
        <v>2</v>
      </c>
      <c r="J41" s="115"/>
    </row>
    <row r="42" spans="1:10" ht="144">
      <c r="A42" s="114"/>
      <c r="B42" s="107">
        <v>2</v>
      </c>
      <c r="C42" s="10" t="s">
        <v>736</v>
      </c>
      <c r="D42" s="118" t="s">
        <v>27</v>
      </c>
      <c r="E42" s="135" t="s">
        <v>726</v>
      </c>
      <c r="F42" s="136"/>
      <c r="G42" s="11" t="s">
        <v>737</v>
      </c>
      <c r="H42" s="14">
        <v>1</v>
      </c>
      <c r="I42" s="109">
        <f t="shared" si="0"/>
        <v>2</v>
      </c>
      <c r="J42" s="115"/>
    </row>
    <row r="43" spans="1:10" ht="108">
      <c r="A43" s="114"/>
      <c r="B43" s="107">
        <v>10</v>
      </c>
      <c r="C43" s="10" t="s">
        <v>738</v>
      </c>
      <c r="D43" s="118" t="s">
        <v>26</v>
      </c>
      <c r="E43" s="135"/>
      <c r="F43" s="136"/>
      <c r="G43" s="11" t="s">
        <v>739</v>
      </c>
      <c r="H43" s="14">
        <v>0.49</v>
      </c>
      <c r="I43" s="109">
        <f t="shared" si="0"/>
        <v>4.9000000000000004</v>
      </c>
      <c r="J43" s="115"/>
    </row>
    <row r="44" spans="1:10" ht="84">
      <c r="A44" s="114"/>
      <c r="B44" s="107">
        <v>2</v>
      </c>
      <c r="C44" s="10" t="s">
        <v>740</v>
      </c>
      <c r="D44" s="118" t="s">
        <v>741</v>
      </c>
      <c r="E44" s="135"/>
      <c r="F44" s="136"/>
      <c r="G44" s="11" t="s">
        <v>742</v>
      </c>
      <c r="H44" s="14">
        <v>4.74</v>
      </c>
      <c r="I44" s="109">
        <f t="shared" si="0"/>
        <v>9.48</v>
      </c>
      <c r="J44" s="115"/>
    </row>
    <row r="45" spans="1:10" ht="84">
      <c r="A45" s="114"/>
      <c r="B45" s="107">
        <v>2</v>
      </c>
      <c r="C45" s="10" t="s">
        <v>740</v>
      </c>
      <c r="D45" s="118" t="s">
        <v>743</v>
      </c>
      <c r="E45" s="135"/>
      <c r="F45" s="136"/>
      <c r="G45" s="11" t="s">
        <v>742</v>
      </c>
      <c r="H45" s="14">
        <v>5.08</v>
      </c>
      <c r="I45" s="109">
        <f t="shared" si="0"/>
        <v>10.16</v>
      </c>
      <c r="J45" s="115"/>
    </row>
    <row r="46" spans="1:10" ht="156">
      <c r="A46" s="114"/>
      <c r="B46" s="107">
        <v>2</v>
      </c>
      <c r="C46" s="10" t="s">
        <v>744</v>
      </c>
      <c r="D46" s="118" t="s">
        <v>212</v>
      </c>
      <c r="E46" s="135"/>
      <c r="F46" s="136"/>
      <c r="G46" s="11" t="s">
        <v>745</v>
      </c>
      <c r="H46" s="14">
        <v>0.92</v>
      </c>
      <c r="I46" s="109">
        <f t="shared" si="0"/>
        <v>1.84</v>
      </c>
      <c r="J46" s="115"/>
    </row>
    <row r="47" spans="1:10" ht="144">
      <c r="A47" s="114"/>
      <c r="B47" s="107">
        <v>4</v>
      </c>
      <c r="C47" s="10" t="s">
        <v>746</v>
      </c>
      <c r="D47" s="118" t="s">
        <v>272</v>
      </c>
      <c r="E47" s="135"/>
      <c r="F47" s="136"/>
      <c r="G47" s="11" t="s">
        <v>747</v>
      </c>
      <c r="H47" s="14">
        <v>1.68</v>
      </c>
      <c r="I47" s="109">
        <f t="shared" si="0"/>
        <v>6.72</v>
      </c>
      <c r="J47" s="115"/>
    </row>
    <row r="48" spans="1:10" ht="180">
      <c r="A48" s="114"/>
      <c r="B48" s="107">
        <v>8</v>
      </c>
      <c r="C48" s="10" t="s">
        <v>748</v>
      </c>
      <c r="D48" s="118" t="s">
        <v>107</v>
      </c>
      <c r="E48" s="135"/>
      <c r="F48" s="136"/>
      <c r="G48" s="11" t="s">
        <v>749</v>
      </c>
      <c r="H48" s="14">
        <v>0.92</v>
      </c>
      <c r="I48" s="109">
        <f t="shared" si="0"/>
        <v>7.36</v>
      </c>
      <c r="J48" s="115"/>
    </row>
    <row r="49" spans="1:10" ht="180">
      <c r="A49" s="114"/>
      <c r="B49" s="107">
        <v>2</v>
      </c>
      <c r="C49" s="10" t="s">
        <v>748</v>
      </c>
      <c r="D49" s="118" t="s">
        <v>263</v>
      </c>
      <c r="E49" s="135"/>
      <c r="F49" s="136"/>
      <c r="G49" s="11" t="s">
        <v>749</v>
      </c>
      <c r="H49" s="14">
        <v>0.92</v>
      </c>
      <c r="I49" s="109">
        <f t="shared" si="0"/>
        <v>1.84</v>
      </c>
      <c r="J49" s="115"/>
    </row>
    <row r="50" spans="1:10" ht="132">
      <c r="A50" s="114"/>
      <c r="B50" s="107">
        <v>2</v>
      </c>
      <c r="C50" s="10" t="s">
        <v>750</v>
      </c>
      <c r="D50" s="118" t="s">
        <v>35</v>
      </c>
      <c r="E50" s="135"/>
      <c r="F50" s="136"/>
      <c r="G50" s="11" t="s">
        <v>751</v>
      </c>
      <c r="H50" s="14">
        <v>2.87</v>
      </c>
      <c r="I50" s="109">
        <f t="shared" si="0"/>
        <v>5.74</v>
      </c>
      <c r="J50" s="115"/>
    </row>
    <row r="51" spans="1:10" ht="132">
      <c r="A51" s="114"/>
      <c r="B51" s="107">
        <v>2</v>
      </c>
      <c r="C51" s="10" t="s">
        <v>750</v>
      </c>
      <c r="D51" s="118" t="s">
        <v>37</v>
      </c>
      <c r="E51" s="135"/>
      <c r="F51" s="136"/>
      <c r="G51" s="11" t="s">
        <v>751</v>
      </c>
      <c r="H51" s="14">
        <v>2.87</v>
      </c>
      <c r="I51" s="109">
        <f t="shared" si="0"/>
        <v>5.74</v>
      </c>
      <c r="J51" s="115"/>
    </row>
    <row r="52" spans="1:10" ht="384">
      <c r="A52" s="114"/>
      <c r="B52" s="107">
        <v>4</v>
      </c>
      <c r="C52" s="10" t="s">
        <v>752</v>
      </c>
      <c r="D52" s="118" t="s">
        <v>753</v>
      </c>
      <c r="E52" s="135"/>
      <c r="F52" s="136"/>
      <c r="G52" s="11" t="s">
        <v>754</v>
      </c>
      <c r="H52" s="14">
        <v>1.34</v>
      </c>
      <c r="I52" s="109">
        <f t="shared" si="0"/>
        <v>5.36</v>
      </c>
      <c r="J52" s="115"/>
    </row>
    <row r="53" spans="1:10" ht="384">
      <c r="A53" s="114"/>
      <c r="B53" s="107">
        <v>4</v>
      </c>
      <c r="C53" s="10" t="s">
        <v>752</v>
      </c>
      <c r="D53" s="118" t="s">
        <v>755</v>
      </c>
      <c r="E53" s="135"/>
      <c r="F53" s="136"/>
      <c r="G53" s="11" t="s">
        <v>754</v>
      </c>
      <c r="H53" s="14">
        <v>1.34</v>
      </c>
      <c r="I53" s="109">
        <f t="shared" si="0"/>
        <v>5.36</v>
      </c>
      <c r="J53" s="115"/>
    </row>
    <row r="54" spans="1:10" ht="384">
      <c r="A54" s="114"/>
      <c r="B54" s="107">
        <v>4</v>
      </c>
      <c r="C54" s="10" t="s">
        <v>756</v>
      </c>
      <c r="D54" s="118" t="s">
        <v>273</v>
      </c>
      <c r="E54" s="135"/>
      <c r="F54" s="136"/>
      <c r="G54" s="11" t="s">
        <v>757</v>
      </c>
      <c r="H54" s="14">
        <v>1.34</v>
      </c>
      <c r="I54" s="109">
        <f t="shared" ref="I54:I85" si="1">H54*B54</f>
        <v>5.36</v>
      </c>
      <c r="J54" s="115"/>
    </row>
    <row r="55" spans="1:10" ht="384">
      <c r="A55" s="114"/>
      <c r="B55" s="107">
        <v>4</v>
      </c>
      <c r="C55" s="10" t="s">
        <v>758</v>
      </c>
      <c r="D55" s="118" t="s">
        <v>273</v>
      </c>
      <c r="E55" s="135"/>
      <c r="F55" s="136"/>
      <c r="G55" s="11" t="s">
        <v>759</v>
      </c>
      <c r="H55" s="14">
        <v>1.34</v>
      </c>
      <c r="I55" s="109">
        <f t="shared" si="1"/>
        <v>5.36</v>
      </c>
      <c r="J55" s="115"/>
    </row>
    <row r="56" spans="1:10" ht="120">
      <c r="A56" s="114"/>
      <c r="B56" s="107">
        <v>5</v>
      </c>
      <c r="C56" s="10" t="s">
        <v>760</v>
      </c>
      <c r="D56" s="118" t="s">
        <v>23</v>
      </c>
      <c r="E56" s="135" t="s">
        <v>272</v>
      </c>
      <c r="F56" s="136"/>
      <c r="G56" s="11" t="s">
        <v>761</v>
      </c>
      <c r="H56" s="14">
        <v>1</v>
      </c>
      <c r="I56" s="109">
        <f t="shared" si="1"/>
        <v>5</v>
      </c>
      <c r="J56" s="115"/>
    </row>
    <row r="57" spans="1:10" ht="120">
      <c r="A57" s="114"/>
      <c r="B57" s="107">
        <v>10</v>
      </c>
      <c r="C57" s="10" t="s">
        <v>760</v>
      </c>
      <c r="D57" s="118" t="s">
        <v>25</v>
      </c>
      <c r="E57" s="135" t="s">
        <v>272</v>
      </c>
      <c r="F57" s="136"/>
      <c r="G57" s="11" t="s">
        <v>761</v>
      </c>
      <c r="H57" s="14">
        <v>1</v>
      </c>
      <c r="I57" s="109">
        <f t="shared" si="1"/>
        <v>10</v>
      </c>
      <c r="J57" s="115"/>
    </row>
    <row r="58" spans="1:10" ht="120">
      <c r="A58" s="114"/>
      <c r="B58" s="107">
        <v>20</v>
      </c>
      <c r="C58" s="10" t="s">
        <v>760</v>
      </c>
      <c r="D58" s="118" t="s">
        <v>26</v>
      </c>
      <c r="E58" s="135" t="s">
        <v>272</v>
      </c>
      <c r="F58" s="136"/>
      <c r="G58" s="11" t="s">
        <v>761</v>
      </c>
      <c r="H58" s="14">
        <v>1</v>
      </c>
      <c r="I58" s="109">
        <f t="shared" si="1"/>
        <v>20</v>
      </c>
      <c r="J58" s="115"/>
    </row>
    <row r="59" spans="1:10" ht="120">
      <c r="A59" s="114"/>
      <c r="B59" s="107">
        <v>5</v>
      </c>
      <c r="C59" s="10" t="s">
        <v>760</v>
      </c>
      <c r="D59" s="118" t="s">
        <v>27</v>
      </c>
      <c r="E59" s="135" t="s">
        <v>272</v>
      </c>
      <c r="F59" s="136"/>
      <c r="G59" s="11" t="s">
        <v>761</v>
      </c>
      <c r="H59" s="14">
        <v>1</v>
      </c>
      <c r="I59" s="109">
        <f t="shared" si="1"/>
        <v>5</v>
      </c>
      <c r="J59" s="115"/>
    </row>
    <row r="60" spans="1:10" ht="228">
      <c r="A60" s="114"/>
      <c r="B60" s="107">
        <v>2</v>
      </c>
      <c r="C60" s="10" t="s">
        <v>762</v>
      </c>
      <c r="D60" s="118" t="s">
        <v>25</v>
      </c>
      <c r="E60" s="135" t="s">
        <v>239</v>
      </c>
      <c r="F60" s="136"/>
      <c r="G60" s="11" t="s">
        <v>763</v>
      </c>
      <c r="H60" s="14">
        <v>4.2</v>
      </c>
      <c r="I60" s="109">
        <f t="shared" si="1"/>
        <v>8.4</v>
      </c>
      <c r="J60" s="115"/>
    </row>
    <row r="61" spans="1:10" ht="312">
      <c r="A61" s="114"/>
      <c r="B61" s="107">
        <v>2</v>
      </c>
      <c r="C61" s="10" t="s">
        <v>764</v>
      </c>
      <c r="D61" s="118" t="s">
        <v>25</v>
      </c>
      <c r="E61" s="135" t="s">
        <v>239</v>
      </c>
      <c r="F61" s="136"/>
      <c r="G61" s="11" t="s">
        <v>765</v>
      </c>
      <c r="H61" s="14">
        <v>4.3899999999999997</v>
      </c>
      <c r="I61" s="109">
        <f t="shared" si="1"/>
        <v>8.7799999999999994</v>
      </c>
      <c r="J61" s="115"/>
    </row>
    <row r="62" spans="1:10" ht="252">
      <c r="A62" s="114"/>
      <c r="B62" s="107">
        <v>2</v>
      </c>
      <c r="C62" s="10" t="s">
        <v>766</v>
      </c>
      <c r="D62" s="118" t="s">
        <v>25</v>
      </c>
      <c r="E62" s="135" t="s">
        <v>239</v>
      </c>
      <c r="F62" s="136"/>
      <c r="G62" s="11" t="s">
        <v>767</v>
      </c>
      <c r="H62" s="14">
        <v>4.6399999999999997</v>
      </c>
      <c r="I62" s="109">
        <f t="shared" si="1"/>
        <v>9.2799999999999994</v>
      </c>
      <c r="J62" s="115"/>
    </row>
    <row r="63" spans="1:10" ht="336">
      <c r="A63" s="114"/>
      <c r="B63" s="107">
        <v>2</v>
      </c>
      <c r="C63" s="10" t="s">
        <v>768</v>
      </c>
      <c r="D63" s="118" t="s">
        <v>25</v>
      </c>
      <c r="E63" s="135" t="s">
        <v>239</v>
      </c>
      <c r="F63" s="136"/>
      <c r="G63" s="11" t="s">
        <v>769</v>
      </c>
      <c r="H63" s="14">
        <v>6.04</v>
      </c>
      <c r="I63" s="109">
        <f t="shared" si="1"/>
        <v>12.08</v>
      </c>
      <c r="J63" s="115"/>
    </row>
    <row r="64" spans="1:10" ht="288">
      <c r="A64" s="114"/>
      <c r="B64" s="107">
        <v>2</v>
      </c>
      <c r="C64" s="10" t="s">
        <v>770</v>
      </c>
      <c r="D64" s="118" t="s">
        <v>239</v>
      </c>
      <c r="E64" s="135" t="s">
        <v>25</v>
      </c>
      <c r="F64" s="136"/>
      <c r="G64" s="11" t="s">
        <v>771</v>
      </c>
      <c r="H64" s="14">
        <v>7.53</v>
      </c>
      <c r="I64" s="109">
        <f t="shared" si="1"/>
        <v>15.06</v>
      </c>
      <c r="J64" s="115"/>
    </row>
    <row r="65" spans="1:10" ht="216">
      <c r="A65" s="114"/>
      <c r="B65" s="107">
        <v>2</v>
      </c>
      <c r="C65" s="10" t="s">
        <v>772</v>
      </c>
      <c r="D65" s="118" t="s">
        <v>25</v>
      </c>
      <c r="E65" s="135" t="s">
        <v>239</v>
      </c>
      <c r="F65" s="136"/>
      <c r="G65" s="11" t="s">
        <v>773</v>
      </c>
      <c r="H65" s="14">
        <v>6.27</v>
      </c>
      <c r="I65" s="109">
        <f t="shared" si="1"/>
        <v>12.54</v>
      </c>
      <c r="J65" s="115"/>
    </row>
    <row r="66" spans="1:10" ht="288">
      <c r="A66" s="114"/>
      <c r="B66" s="107">
        <v>2</v>
      </c>
      <c r="C66" s="10" t="s">
        <v>774</v>
      </c>
      <c r="D66" s="118" t="s">
        <v>25</v>
      </c>
      <c r="E66" s="135"/>
      <c r="F66" s="136"/>
      <c r="G66" s="11" t="s">
        <v>775</v>
      </c>
      <c r="H66" s="14">
        <v>6.36</v>
      </c>
      <c r="I66" s="109">
        <f t="shared" si="1"/>
        <v>12.72</v>
      </c>
      <c r="J66" s="115"/>
    </row>
    <row r="67" spans="1:10" ht="144">
      <c r="A67" s="114"/>
      <c r="B67" s="107">
        <v>5</v>
      </c>
      <c r="C67" s="10" t="s">
        <v>776</v>
      </c>
      <c r="D67" s="118"/>
      <c r="E67" s="135"/>
      <c r="F67" s="136"/>
      <c r="G67" s="11" t="s">
        <v>859</v>
      </c>
      <c r="H67" s="14">
        <v>0.73</v>
      </c>
      <c r="I67" s="109">
        <f t="shared" si="1"/>
        <v>3.65</v>
      </c>
      <c r="J67" s="115"/>
    </row>
    <row r="68" spans="1:10" ht="144">
      <c r="A68" s="114"/>
      <c r="B68" s="107">
        <v>5</v>
      </c>
      <c r="C68" s="10" t="s">
        <v>777</v>
      </c>
      <c r="D68" s="118"/>
      <c r="E68" s="135"/>
      <c r="F68" s="136"/>
      <c r="G68" s="11" t="s">
        <v>860</v>
      </c>
      <c r="H68" s="14">
        <v>0.85</v>
      </c>
      <c r="I68" s="109">
        <f t="shared" si="1"/>
        <v>4.25</v>
      </c>
      <c r="J68" s="115"/>
    </row>
    <row r="69" spans="1:10" ht="132">
      <c r="A69" s="114"/>
      <c r="B69" s="107">
        <v>10</v>
      </c>
      <c r="C69" s="10" t="s">
        <v>116</v>
      </c>
      <c r="D69" s="118"/>
      <c r="E69" s="135"/>
      <c r="F69" s="136"/>
      <c r="G69" s="11" t="s">
        <v>778</v>
      </c>
      <c r="H69" s="14">
        <v>0.32</v>
      </c>
      <c r="I69" s="109">
        <f t="shared" si="1"/>
        <v>3.2</v>
      </c>
      <c r="J69" s="115"/>
    </row>
    <row r="70" spans="1:10" ht="132">
      <c r="A70" s="114"/>
      <c r="B70" s="107">
        <v>20</v>
      </c>
      <c r="C70" s="10" t="s">
        <v>125</v>
      </c>
      <c r="D70" s="118" t="s">
        <v>107</v>
      </c>
      <c r="E70" s="135"/>
      <c r="F70" s="136"/>
      <c r="G70" s="11" t="s">
        <v>779</v>
      </c>
      <c r="H70" s="14">
        <v>0.41</v>
      </c>
      <c r="I70" s="109">
        <f t="shared" si="1"/>
        <v>8.1999999999999993</v>
      </c>
      <c r="J70" s="115"/>
    </row>
    <row r="71" spans="1:10" ht="132">
      <c r="A71" s="114"/>
      <c r="B71" s="107">
        <v>20</v>
      </c>
      <c r="C71" s="10" t="s">
        <v>780</v>
      </c>
      <c r="D71" s="118"/>
      <c r="E71" s="135"/>
      <c r="F71" s="136"/>
      <c r="G71" s="11" t="s">
        <v>781</v>
      </c>
      <c r="H71" s="14">
        <v>0.24</v>
      </c>
      <c r="I71" s="109">
        <f t="shared" si="1"/>
        <v>4.8</v>
      </c>
      <c r="J71" s="115"/>
    </row>
    <row r="72" spans="1:10" ht="108">
      <c r="A72" s="114"/>
      <c r="B72" s="107">
        <v>5</v>
      </c>
      <c r="C72" s="10" t="s">
        <v>625</v>
      </c>
      <c r="D72" s="118" t="s">
        <v>273</v>
      </c>
      <c r="E72" s="135"/>
      <c r="F72" s="136"/>
      <c r="G72" s="11" t="s">
        <v>782</v>
      </c>
      <c r="H72" s="14">
        <v>0.66</v>
      </c>
      <c r="I72" s="109">
        <f t="shared" si="1"/>
        <v>3.3000000000000003</v>
      </c>
      <c r="J72" s="115"/>
    </row>
    <row r="73" spans="1:10" ht="108">
      <c r="A73" s="114"/>
      <c r="B73" s="107">
        <v>10</v>
      </c>
      <c r="C73" s="10" t="s">
        <v>625</v>
      </c>
      <c r="D73" s="118" t="s">
        <v>272</v>
      </c>
      <c r="E73" s="135"/>
      <c r="F73" s="136"/>
      <c r="G73" s="11" t="s">
        <v>782</v>
      </c>
      <c r="H73" s="14">
        <v>0.66</v>
      </c>
      <c r="I73" s="109">
        <f t="shared" si="1"/>
        <v>6.6000000000000005</v>
      </c>
      <c r="J73" s="115"/>
    </row>
    <row r="74" spans="1:10" ht="132">
      <c r="A74" s="114"/>
      <c r="B74" s="107">
        <v>20</v>
      </c>
      <c r="C74" s="10" t="s">
        <v>122</v>
      </c>
      <c r="D74" s="118" t="s">
        <v>239</v>
      </c>
      <c r="E74" s="135"/>
      <c r="F74" s="136"/>
      <c r="G74" s="11" t="s">
        <v>783</v>
      </c>
      <c r="H74" s="14">
        <v>1</v>
      </c>
      <c r="I74" s="109">
        <f t="shared" si="1"/>
        <v>20</v>
      </c>
      <c r="J74" s="115"/>
    </row>
    <row r="75" spans="1:10" ht="120">
      <c r="A75" s="114"/>
      <c r="B75" s="107">
        <v>20</v>
      </c>
      <c r="C75" s="10" t="s">
        <v>784</v>
      </c>
      <c r="D75" s="118" t="s">
        <v>239</v>
      </c>
      <c r="E75" s="135"/>
      <c r="F75" s="136"/>
      <c r="G75" s="11" t="s">
        <v>785</v>
      </c>
      <c r="H75" s="14">
        <v>1</v>
      </c>
      <c r="I75" s="109">
        <f t="shared" si="1"/>
        <v>20</v>
      </c>
      <c r="J75" s="115"/>
    </row>
    <row r="76" spans="1:10" ht="156">
      <c r="A76" s="114"/>
      <c r="B76" s="107">
        <v>10</v>
      </c>
      <c r="C76" s="10" t="s">
        <v>786</v>
      </c>
      <c r="D76" s="118" t="s">
        <v>239</v>
      </c>
      <c r="E76" s="135"/>
      <c r="F76" s="136"/>
      <c r="G76" s="11" t="s">
        <v>787</v>
      </c>
      <c r="H76" s="14">
        <v>1.6</v>
      </c>
      <c r="I76" s="109">
        <f t="shared" si="1"/>
        <v>16</v>
      </c>
      <c r="J76" s="115"/>
    </row>
    <row r="77" spans="1:10" ht="60">
      <c r="A77" s="114"/>
      <c r="B77" s="107">
        <v>2</v>
      </c>
      <c r="C77" s="10" t="s">
        <v>788</v>
      </c>
      <c r="D77" s="118" t="s">
        <v>789</v>
      </c>
      <c r="E77" s="135"/>
      <c r="F77" s="136"/>
      <c r="G77" s="11" t="s">
        <v>790</v>
      </c>
      <c r="H77" s="14">
        <v>1.1200000000000001</v>
      </c>
      <c r="I77" s="109">
        <f t="shared" si="1"/>
        <v>2.2400000000000002</v>
      </c>
      <c r="J77" s="115"/>
    </row>
    <row r="78" spans="1:10" ht="60">
      <c r="A78" s="114"/>
      <c r="B78" s="107">
        <v>2</v>
      </c>
      <c r="C78" s="10" t="s">
        <v>788</v>
      </c>
      <c r="D78" s="118" t="s">
        <v>791</v>
      </c>
      <c r="E78" s="135"/>
      <c r="F78" s="136"/>
      <c r="G78" s="11" t="s">
        <v>790</v>
      </c>
      <c r="H78" s="14">
        <v>1.6</v>
      </c>
      <c r="I78" s="109">
        <f t="shared" si="1"/>
        <v>3.2</v>
      </c>
      <c r="J78" s="115"/>
    </row>
    <row r="79" spans="1:10" ht="72">
      <c r="A79" s="114"/>
      <c r="B79" s="107">
        <v>2</v>
      </c>
      <c r="C79" s="10" t="s">
        <v>792</v>
      </c>
      <c r="D79" s="118" t="s">
        <v>741</v>
      </c>
      <c r="E79" s="135"/>
      <c r="F79" s="136"/>
      <c r="G79" s="11" t="s">
        <v>793</v>
      </c>
      <c r="H79" s="14">
        <v>3.47</v>
      </c>
      <c r="I79" s="109">
        <f t="shared" si="1"/>
        <v>6.94</v>
      </c>
      <c r="J79" s="115"/>
    </row>
    <row r="80" spans="1:10" ht="96">
      <c r="A80" s="114"/>
      <c r="B80" s="107">
        <v>50</v>
      </c>
      <c r="C80" s="10" t="s">
        <v>65</v>
      </c>
      <c r="D80" s="118" t="s">
        <v>25</v>
      </c>
      <c r="E80" s="135"/>
      <c r="F80" s="136"/>
      <c r="G80" s="11" t="s">
        <v>794</v>
      </c>
      <c r="H80" s="14">
        <v>2.7</v>
      </c>
      <c r="I80" s="109">
        <f t="shared" si="1"/>
        <v>135</v>
      </c>
      <c r="J80" s="115"/>
    </row>
    <row r="81" spans="1:10" ht="96">
      <c r="A81" s="114"/>
      <c r="B81" s="107">
        <v>50</v>
      </c>
      <c r="C81" s="10" t="s">
        <v>65</v>
      </c>
      <c r="D81" s="118" t="s">
        <v>67</v>
      </c>
      <c r="E81" s="135"/>
      <c r="F81" s="136"/>
      <c r="G81" s="11" t="s">
        <v>794</v>
      </c>
      <c r="H81" s="14">
        <v>2.7</v>
      </c>
      <c r="I81" s="109">
        <f t="shared" si="1"/>
        <v>135</v>
      </c>
      <c r="J81" s="115"/>
    </row>
    <row r="82" spans="1:10" ht="96">
      <c r="A82" s="114"/>
      <c r="B82" s="107">
        <v>50</v>
      </c>
      <c r="C82" s="10" t="s">
        <v>65</v>
      </c>
      <c r="D82" s="118" t="s">
        <v>26</v>
      </c>
      <c r="E82" s="135"/>
      <c r="F82" s="136"/>
      <c r="G82" s="11" t="s">
        <v>794</v>
      </c>
      <c r="H82" s="14">
        <v>2.7</v>
      </c>
      <c r="I82" s="109">
        <f t="shared" si="1"/>
        <v>135</v>
      </c>
      <c r="J82" s="115"/>
    </row>
    <row r="83" spans="1:10" ht="96">
      <c r="A83" s="114"/>
      <c r="B83" s="107">
        <v>10</v>
      </c>
      <c r="C83" s="10" t="s">
        <v>795</v>
      </c>
      <c r="D83" s="118" t="s">
        <v>23</v>
      </c>
      <c r="E83" s="135"/>
      <c r="F83" s="136"/>
      <c r="G83" s="11" t="s">
        <v>796</v>
      </c>
      <c r="H83" s="14">
        <v>3.55</v>
      </c>
      <c r="I83" s="109">
        <f t="shared" si="1"/>
        <v>35.5</v>
      </c>
      <c r="J83" s="115"/>
    </row>
    <row r="84" spans="1:10" ht="96">
      <c r="A84" s="114"/>
      <c r="B84" s="107">
        <v>10</v>
      </c>
      <c r="C84" s="10" t="s">
        <v>795</v>
      </c>
      <c r="D84" s="118" t="s">
        <v>651</v>
      </c>
      <c r="E84" s="135"/>
      <c r="F84" s="136"/>
      <c r="G84" s="11" t="s">
        <v>796</v>
      </c>
      <c r="H84" s="14">
        <v>3.55</v>
      </c>
      <c r="I84" s="109">
        <f t="shared" si="1"/>
        <v>35.5</v>
      </c>
      <c r="J84" s="115"/>
    </row>
    <row r="85" spans="1:10" ht="96">
      <c r="A85" s="114"/>
      <c r="B85" s="107">
        <v>20</v>
      </c>
      <c r="C85" s="10" t="s">
        <v>795</v>
      </c>
      <c r="D85" s="118" t="s">
        <v>25</v>
      </c>
      <c r="E85" s="135"/>
      <c r="F85" s="136"/>
      <c r="G85" s="11" t="s">
        <v>796</v>
      </c>
      <c r="H85" s="14">
        <v>3.55</v>
      </c>
      <c r="I85" s="109">
        <f t="shared" si="1"/>
        <v>71</v>
      </c>
      <c r="J85" s="115"/>
    </row>
    <row r="86" spans="1:10" ht="96">
      <c r="A86" s="114"/>
      <c r="B86" s="107">
        <v>10</v>
      </c>
      <c r="C86" s="10" t="s">
        <v>795</v>
      </c>
      <c r="D86" s="118" t="s">
        <v>26</v>
      </c>
      <c r="E86" s="135"/>
      <c r="F86" s="136"/>
      <c r="G86" s="11" t="s">
        <v>796</v>
      </c>
      <c r="H86" s="14">
        <v>3.55</v>
      </c>
      <c r="I86" s="109">
        <f t="shared" ref="I86:I117" si="2">H86*B86</f>
        <v>35.5</v>
      </c>
      <c r="J86" s="115"/>
    </row>
    <row r="87" spans="1:10" ht="96">
      <c r="A87" s="114"/>
      <c r="B87" s="107">
        <v>10</v>
      </c>
      <c r="C87" s="10" t="s">
        <v>68</v>
      </c>
      <c r="D87" s="118" t="s">
        <v>23</v>
      </c>
      <c r="E87" s="135" t="s">
        <v>272</v>
      </c>
      <c r="F87" s="136"/>
      <c r="G87" s="11" t="s">
        <v>797</v>
      </c>
      <c r="H87" s="14">
        <v>3.3</v>
      </c>
      <c r="I87" s="109">
        <f t="shared" si="2"/>
        <v>33</v>
      </c>
      <c r="J87" s="115"/>
    </row>
    <row r="88" spans="1:10" ht="96">
      <c r="A88" s="114"/>
      <c r="B88" s="107">
        <v>10</v>
      </c>
      <c r="C88" s="10" t="s">
        <v>68</v>
      </c>
      <c r="D88" s="118" t="s">
        <v>651</v>
      </c>
      <c r="E88" s="135" t="s">
        <v>272</v>
      </c>
      <c r="F88" s="136"/>
      <c r="G88" s="11" t="s">
        <v>797</v>
      </c>
      <c r="H88" s="14">
        <v>3.3</v>
      </c>
      <c r="I88" s="109">
        <f t="shared" si="2"/>
        <v>33</v>
      </c>
      <c r="J88" s="115"/>
    </row>
    <row r="89" spans="1:10" ht="96">
      <c r="A89" s="114"/>
      <c r="B89" s="107">
        <v>10</v>
      </c>
      <c r="C89" s="10" t="s">
        <v>68</v>
      </c>
      <c r="D89" s="118" t="s">
        <v>25</v>
      </c>
      <c r="E89" s="135" t="s">
        <v>273</v>
      </c>
      <c r="F89" s="136"/>
      <c r="G89" s="11" t="s">
        <v>797</v>
      </c>
      <c r="H89" s="14">
        <v>3.3</v>
      </c>
      <c r="I89" s="109">
        <f t="shared" si="2"/>
        <v>33</v>
      </c>
      <c r="J89" s="115"/>
    </row>
    <row r="90" spans="1:10" ht="96">
      <c r="A90" s="114"/>
      <c r="B90" s="107">
        <v>20</v>
      </c>
      <c r="C90" s="10" t="s">
        <v>68</v>
      </c>
      <c r="D90" s="118" t="s">
        <v>25</v>
      </c>
      <c r="E90" s="135" t="s">
        <v>272</v>
      </c>
      <c r="F90" s="136"/>
      <c r="G90" s="11" t="s">
        <v>797</v>
      </c>
      <c r="H90" s="14">
        <v>3.3</v>
      </c>
      <c r="I90" s="109">
        <f t="shared" si="2"/>
        <v>66</v>
      </c>
      <c r="J90" s="115"/>
    </row>
    <row r="91" spans="1:10" ht="96">
      <c r="A91" s="114"/>
      <c r="B91" s="107">
        <v>10</v>
      </c>
      <c r="C91" s="10" t="s">
        <v>68</v>
      </c>
      <c r="D91" s="118" t="s">
        <v>67</v>
      </c>
      <c r="E91" s="135" t="s">
        <v>273</v>
      </c>
      <c r="F91" s="136"/>
      <c r="G91" s="11" t="s">
        <v>797</v>
      </c>
      <c r="H91" s="14">
        <v>3.3</v>
      </c>
      <c r="I91" s="109">
        <f t="shared" si="2"/>
        <v>33</v>
      </c>
      <c r="J91" s="115"/>
    </row>
    <row r="92" spans="1:10" ht="96">
      <c r="A92" s="114"/>
      <c r="B92" s="107">
        <v>10</v>
      </c>
      <c r="C92" s="10" t="s">
        <v>68</v>
      </c>
      <c r="D92" s="118" t="s">
        <v>67</v>
      </c>
      <c r="E92" s="135" t="s">
        <v>271</v>
      </c>
      <c r="F92" s="136"/>
      <c r="G92" s="11" t="s">
        <v>797</v>
      </c>
      <c r="H92" s="14">
        <v>3.3</v>
      </c>
      <c r="I92" s="109">
        <f t="shared" si="2"/>
        <v>33</v>
      </c>
      <c r="J92" s="115"/>
    </row>
    <row r="93" spans="1:10" ht="96">
      <c r="A93" s="114"/>
      <c r="B93" s="107">
        <v>20</v>
      </c>
      <c r="C93" s="10" t="s">
        <v>68</v>
      </c>
      <c r="D93" s="118" t="s">
        <v>67</v>
      </c>
      <c r="E93" s="135" t="s">
        <v>272</v>
      </c>
      <c r="F93" s="136"/>
      <c r="G93" s="11" t="s">
        <v>797</v>
      </c>
      <c r="H93" s="14">
        <v>3.3</v>
      </c>
      <c r="I93" s="109">
        <f t="shared" si="2"/>
        <v>66</v>
      </c>
      <c r="J93" s="115"/>
    </row>
    <row r="94" spans="1:10" ht="96">
      <c r="A94" s="114"/>
      <c r="B94" s="107">
        <v>10</v>
      </c>
      <c r="C94" s="10" t="s">
        <v>68</v>
      </c>
      <c r="D94" s="118" t="s">
        <v>26</v>
      </c>
      <c r="E94" s="135" t="s">
        <v>273</v>
      </c>
      <c r="F94" s="136"/>
      <c r="G94" s="11" t="s">
        <v>797</v>
      </c>
      <c r="H94" s="14">
        <v>3.3</v>
      </c>
      <c r="I94" s="109">
        <f t="shared" si="2"/>
        <v>33</v>
      </c>
      <c r="J94" s="115"/>
    </row>
    <row r="95" spans="1:10" ht="96">
      <c r="A95" s="114"/>
      <c r="B95" s="107">
        <v>10</v>
      </c>
      <c r="C95" s="10" t="s">
        <v>68</v>
      </c>
      <c r="D95" s="118" t="s">
        <v>26</v>
      </c>
      <c r="E95" s="135" t="s">
        <v>271</v>
      </c>
      <c r="F95" s="136"/>
      <c r="G95" s="11" t="s">
        <v>797</v>
      </c>
      <c r="H95" s="14">
        <v>3.3</v>
      </c>
      <c r="I95" s="109">
        <f t="shared" si="2"/>
        <v>33</v>
      </c>
      <c r="J95" s="115"/>
    </row>
    <row r="96" spans="1:10" ht="96">
      <c r="A96" s="114"/>
      <c r="B96" s="107">
        <v>20</v>
      </c>
      <c r="C96" s="10" t="s">
        <v>68</v>
      </c>
      <c r="D96" s="118" t="s">
        <v>26</v>
      </c>
      <c r="E96" s="135" t="s">
        <v>272</v>
      </c>
      <c r="F96" s="136"/>
      <c r="G96" s="11" t="s">
        <v>797</v>
      </c>
      <c r="H96" s="14">
        <v>3.3</v>
      </c>
      <c r="I96" s="109">
        <f t="shared" si="2"/>
        <v>66</v>
      </c>
      <c r="J96" s="115"/>
    </row>
    <row r="97" spans="1:10" ht="96">
      <c r="A97" s="114"/>
      <c r="B97" s="107">
        <v>10</v>
      </c>
      <c r="C97" s="10" t="s">
        <v>473</v>
      </c>
      <c r="D97" s="118" t="s">
        <v>23</v>
      </c>
      <c r="E97" s="135" t="s">
        <v>726</v>
      </c>
      <c r="F97" s="136"/>
      <c r="G97" s="11" t="s">
        <v>475</v>
      </c>
      <c r="H97" s="14">
        <v>3.81</v>
      </c>
      <c r="I97" s="109">
        <f t="shared" si="2"/>
        <v>38.1</v>
      </c>
      <c r="J97" s="115"/>
    </row>
    <row r="98" spans="1:10" ht="96">
      <c r="A98" s="114"/>
      <c r="B98" s="107">
        <v>10</v>
      </c>
      <c r="C98" s="10" t="s">
        <v>473</v>
      </c>
      <c r="D98" s="118" t="s">
        <v>651</v>
      </c>
      <c r="E98" s="135" t="s">
        <v>273</v>
      </c>
      <c r="F98" s="136"/>
      <c r="G98" s="11" t="s">
        <v>475</v>
      </c>
      <c r="H98" s="14">
        <v>3.81</v>
      </c>
      <c r="I98" s="109">
        <f t="shared" si="2"/>
        <v>38.1</v>
      </c>
      <c r="J98" s="115"/>
    </row>
    <row r="99" spans="1:10" ht="96">
      <c r="A99" s="114"/>
      <c r="B99" s="107">
        <v>10</v>
      </c>
      <c r="C99" s="10" t="s">
        <v>473</v>
      </c>
      <c r="D99" s="118" t="s">
        <v>651</v>
      </c>
      <c r="E99" s="135" t="s">
        <v>272</v>
      </c>
      <c r="F99" s="136"/>
      <c r="G99" s="11" t="s">
        <v>475</v>
      </c>
      <c r="H99" s="14">
        <v>3.81</v>
      </c>
      <c r="I99" s="109">
        <f t="shared" si="2"/>
        <v>38.1</v>
      </c>
      <c r="J99" s="115"/>
    </row>
    <row r="100" spans="1:10" ht="96">
      <c r="A100" s="114"/>
      <c r="B100" s="107">
        <v>10</v>
      </c>
      <c r="C100" s="10" t="s">
        <v>473</v>
      </c>
      <c r="D100" s="118" t="s">
        <v>651</v>
      </c>
      <c r="E100" s="135" t="s">
        <v>726</v>
      </c>
      <c r="F100" s="136"/>
      <c r="G100" s="11" t="s">
        <v>475</v>
      </c>
      <c r="H100" s="14">
        <v>3.81</v>
      </c>
      <c r="I100" s="109">
        <f t="shared" si="2"/>
        <v>38.1</v>
      </c>
      <c r="J100" s="115"/>
    </row>
    <row r="101" spans="1:10" ht="96">
      <c r="A101" s="114"/>
      <c r="B101" s="107">
        <v>10</v>
      </c>
      <c r="C101" s="10" t="s">
        <v>473</v>
      </c>
      <c r="D101" s="118" t="s">
        <v>25</v>
      </c>
      <c r="E101" s="135" t="s">
        <v>726</v>
      </c>
      <c r="F101" s="136"/>
      <c r="G101" s="11" t="s">
        <v>475</v>
      </c>
      <c r="H101" s="14">
        <v>3.81</v>
      </c>
      <c r="I101" s="109">
        <f t="shared" si="2"/>
        <v>38.1</v>
      </c>
      <c r="J101" s="115"/>
    </row>
    <row r="102" spans="1:10" ht="96">
      <c r="A102" s="114"/>
      <c r="B102" s="107">
        <v>10</v>
      </c>
      <c r="C102" s="10" t="s">
        <v>473</v>
      </c>
      <c r="D102" s="118" t="s">
        <v>67</v>
      </c>
      <c r="E102" s="135" t="s">
        <v>273</v>
      </c>
      <c r="F102" s="136"/>
      <c r="G102" s="11" t="s">
        <v>475</v>
      </c>
      <c r="H102" s="14">
        <v>3.81</v>
      </c>
      <c r="I102" s="109">
        <f t="shared" si="2"/>
        <v>38.1</v>
      </c>
      <c r="J102" s="115"/>
    </row>
    <row r="103" spans="1:10" ht="96">
      <c r="A103" s="114"/>
      <c r="B103" s="107">
        <v>20</v>
      </c>
      <c r="C103" s="10" t="s">
        <v>473</v>
      </c>
      <c r="D103" s="118" t="s">
        <v>67</v>
      </c>
      <c r="E103" s="135" t="s">
        <v>272</v>
      </c>
      <c r="F103" s="136"/>
      <c r="G103" s="11" t="s">
        <v>475</v>
      </c>
      <c r="H103" s="14">
        <v>3.81</v>
      </c>
      <c r="I103" s="109">
        <f t="shared" si="2"/>
        <v>76.2</v>
      </c>
      <c r="J103" s="115"/>
    </row>
    <row r="104" spans="1:10" ht="96">
      <c r="A104" s="114"/>
      <c r="B104" s="107">
        <v>10</v>
      </c>
      <c r="C104" s="10" t="s">
        <v>473</v>
      </c>
      <c r="D104" s="118" t="s">
        <v>67</v>
      </c>
      <c r="E104" s="135" t="s">
        <v>726</v>
      </c>
      <c r="F104" s="136"/>
      <c r="G104" s="11" t="s">
        <v>475</v>
      </c>
      <c r="H104" s="14">
        <v>3.81</v>
      </c>
      <c r="I104" s="109">
        <f t="shared" si="2"/>
        <v>38.1</v>
      </c>
      <c r="J104" s="115"/>
    </row>
    <row r="105" spans="1:10" ht="96">
      <c r="A105" s="114"/>
      <c r="B105" s="107">
        <v>10</v>
      </c>
      <c r="C105" s="10" t="s">
        <v>473</v>
      </c>
      <c r="D105" s="118" t="s">
        <v>26</v>
      </c>
      <c r="E105" s="135" t="s">
        <v>271</v>
      </c>
      <c r="F105" s="136"/>
      <c r="G105" s="11" t="s">
        <v>475</v>
      </c>
      <c r="H105" s="14">
        <v>3.81</v>
      </c>
      <c r="I105" s="109">
        <f t="shared" si="2"/>
        <v>38.1</v>
      </c>
      <c r="J105" s="115"/>
    </row>
    <row r="106" spans="1:10" ht="96">
      <c r="A106" s="114"/>
      <c r="B106" s="107">
        <v>10</v>
      </c>
      <c r="C106" s="10" t="s">
        <v>473</v>
      </c>
      <c r="D106" s="118" t="s">
        <v>298</v>
      </c>
      <c r="E106" s="135" t="s">
        <v>273</v>
      </c>
      <c r="F106" s="136"/>
      <c r="G106" s="11" t="s">
        <v>475</v>
      </c>
      <c r="H106" s="14">
        <v>3.81</v>
      </c>
      <c r="I106" s="109">
        <f t="shared" si="2"/>
        <v>38.1</v>
      </c>
      <c r="J106" s="115"/>
    </row>
    <row r="107" spans="1:10" ht="96">
      <c r="A107" s="114"/>
      <c r="B107" s="107">
        <v>10</v>
      </c>
      <c r="C107" s="10" t="s">
        <v>473</v>
      </c>
      <c r="D107" s="118" t="s">
        <v>298</v>
      </c>
      <c r="E107" s="135" t="s">
        <v>272</v>
      </c>
      <c r="F107" s="136"/>
      <c r="G107" s="11" t="s">
        <v>475</v>
      </c>
      <c r="H107" s="14">
        <v>3.81</v>
      </c>
      <c r="I107" s="109">
        <f t="shared" si="2"/>
        <v>38.1</v>
      </c>
      <c r="J107" s="115"/>
    </row>
    <row r="108" spans="1:10" ht="96">
      <c r="A108" s="114"/>
      <c r="B108" s="107">
        <v>10</v>
      </c>
      <c r="C108" s="10" t="s">
        <v>473</v>
      </c>
      <c r="D108" s="118" t="s">
        <v>294</v>
      </c>
      <c r="E108" s="135" t="s">
        <v>273</v>
      </c>
      <c r="F108" s="136"/>
      <c r="G108" s="11" t="s">
        <v>475</v>
      </c>
      <c r="H108" s="14">
        <v>3.81</v>
      </c>
      <c r="I108" s="109">
        <f t="shared" si="2"/>
        <v>38.1</v>
      </c>
      <c r="J108" s="115"/>
    </row>
    <row r="109" spans="1:10" ht="96">
      <c r="A109" s="114"/>
      <c r="B109" s="107">
        <v>20</v>
      </c>
      <c r="C109" s="10" t="s">
        <v>473</v>
      </c>
      <c r="D109" s="118" t="s">
        <v>294</v>
      </c>
      <c r="E109" s="135" t="s">
        <v>272</v>
      </c>
      <c r="F109" s="136"/>
      <c r="G109" s="11" t="s">
        <v>475</v>
      </c>
      <c r="H109" s="14">
        <v>3.81</v>
      </c>
      <c r="I109" s="109">
        <f t="shared" si="2"/>
        <v>76.2</v>
      </c>
      <c r="J109" s="115"/>
    </row>
    <row r="110" spans="1:10" ht="72">
      <c r="A110" s="114"/>
      <c r="B110" s="107">
        <v>2</v>
      </c>
      <c r="C110" s="10" t="s">
        <v>798</v>
      </c>
      <c r="D110" s="118" t="s">
        <v>791</v>
      </c>
      <c r="E110" s="135" t="s">
        <v>583</v>
      </c>
      <c r="F110" s="136"/>
      <c r="G110" s="11" t="s">
        <v>799</v>
      </c>
      <c r="H110" s="14">
        <v>0.88</v>
      </c>
      <c r="I110" s="109">
        <f t="shared" si="2"/>
        <v>1.76</v>
      </c>
      <c r="J110" s="115"/>
    </row>
    <row r="111" spans="1:10" ht="72">
      <c r="A111" s="114"/>
      <c r="B111" s="107">
        <v>2</v>
      </c>
      <c r="C111" s="10" t="s">
        <v>798</v>
      </c>
      <c r="D111" s="118" t="s">
        <v>800</v>
      </c>
      <c r="E111" s="135" t="s">
        <v>583</v>
      </c>
      <c r="F111" s="136"/>
      <c r="G111" s="11" t="s">
        <v>799</v>
      </c>
      <c r="H111" s="14">
        <v>0.95</v>
      </c>
      <c r="I111" s="109">
        <f t="shared" si="2"/>
        <v>1.9</v>
      </c>
      <c r="J111" s="115"/>
    </row>
    <row r="112" spans="1:10" ht="72">
      <c r="A112" s="114"/>
      <c r="B112" s="107">
        <v>2</v>
      </c>
      <c r="C112" s="10" t="s">
        <v>798</v>
      </c>
      <c r="D112" s="118" t="s">
        <v>741</v>
      </c>
      <c r="E112" s="135" t="s">
        <v>273</v>
      </c>
      <c r="F112" s="136"/>
      <c r="G112" s="11" t="s">
        <v>799</v>
      </c>
      <c r="H112" s="14">
        <v>1.1200000000000001</v>
      </c>
      <c r="I112" s="109">
        <f t="shared" si="2"/>
        <v>2.2400000000000002</v>
      </c>
      <c r="J112" s="115"/>
    </row>
    <row r="113" spans="1:10" ht="120">
      <c r="A113" s="114"/>
      <c r="B113" s="107">
        <v>2</v>
      </c>
      <c r="C113" s="10" t="s">
        <v>801</v>
      </c>
      <c r="D113" s="118" t="s">
        <v>802</v>
      </c>
      <c r="E113" s="135"/>
      <c r="F113" s="136"/>
      <c r="G113" s="11" t="s">
        <v>803</v>
      </c>
      <c r="H113" s="14">
        <v>0.82</v>
      </c>
      <c r="I113" s="109">
        <f t="shared" si="2"/>
        <v>1.64</v>
      </c>
      <c r="J113" s="115"/>
    </row>
    <row r="114" spans="1:10" ht="132">
      <c r="A114" s="114"/>
      <c r="B114" s="107">
        <v>2</v>
      </c>
      <c r="C114" s="10" t="s">
        <v>804</v>
      </c>
      <c r="D114" s="118" t="s">
        <v>802</v>
      </c>
      <c r="E114" s="135" t="s">
        <v>273</v>
      </c>
      <c r="F114" s="136"/>
      <c r="G114" s="11" t="s">
        <v>805</v>
      </c>
      <c r="H114" s="14">
        <v>2.02</v>
      </c>
      <c r="I114" s="109">
        <f t="shared" si="2"/>
        <v>4.04</v>
      </c>
      <c r="J114" s="115"/>
    </row>
    <row r="115" spans="1:10" ht="132">
      <c r="A115" s="114"/>
      <c r="B115" s="107">
        <v>2</v>
      </c>
      <c r="C115" s="10" t="s">
        <v>804</v>
      </c>
      <c r="D115" s="118" t="s">
        <v>806</v>
      </c>
      <c r="E115" s="135" t="s">
        <v>273</v>
      </c>
      <c r="F115" s="136"/>
      <c r="G115" s="11" t="s">
        <v>805</v>
      </c>
      <c r="H115" s="14">
        <v>2.19</v>
      </c>
      <c r="I115" s="109">
        <f t="shared" si="2"/>
        <v>4.38</v>
      </c>
      <c r="J115" s="115"/>
    </row>
    <row r="116" spans="1:10" ht="132">
      <c r="A116" s="114"/>
      <c r="B116" s="107">
        <v>2</v>
      </c>
      <c r="C116" s="10" t="s">
        <v>804</v>
      </c>
      <c r="D116" s="118" t="s">
        <v>791</v>
      </c>
      <c r="E116" s="135" t="s">
        <v>272</v>
      </c>
      <c r="F116" s="136"/>
      <c r="G116" s="11" t="s">
        <v>805</v>
      </c>
      <c r="H116" s="14">
        <v>2.36</v>
      </c>
      <c r="I116" s="109">
        <f t="shared" si="2"/>
        <v>4.72</v>
      </c>
      <c r="J116" s="115"/>
    </row>
    <row r="117" spans="1:10" ht="132">
      <c r="A117" s="114"/>
      <c r="B117" s="107">
        <v>2</v>
      </c>
      <c r="C117" s="10" t="s">
        <v>804</v>
      </c>
      <c r="D117" s="118" t="s">
        <v>741</v>
      </c>
      <c r="E117" s="135" t="s">
        <v>273</v>
      </c>
      <c r="F117" s="136"/>
      <c r="G117" s="11" t="s">
        <v>805</v>
      </c>
      <c r="H117" s="14">
        <v>3.13</v>
      </c>
      <c r="I117" s="109">
        <f t="shared" si="2"/>
        <v>6.26</v>
      </c>
      <c r="J117" s="115"/>
    </row>
    <row r="118" spans="1:10" ht="132">
      <c r="A118" s="114"/>
      <c r="B118" s="107">
        <v>2</v>
      </c>
      <c r="C118" s="10" t="s">
        <v>804</v>
      </c>
      <c r="D118" s="118" t="s">
        <v>743</v>
      </c>
      <c r="E118" s="135" t="s">
        <v>273</v>
      </c>
      <c r="F118" s="136"/>
      <c r="G118" s="11" t="s">
        <v>805</v>
      </c>
      <c r="H118" s="14">
        <v>3.21</v>
      </c>
      <c r="I118" s="109">
        <f t="shared" ref="I118:I149" si="3">H118*B118</f>
        <v>6.42</v>
      </c>
      <c r="J118" s="115"/>
    </row>
    <row r="119" spans="1:10" ht="264">
      <c r="A119" s="114"/>
      <c r="B119" s="107">
        <v>5</v>
      </c>
      <c r="C119" s="10" t="s">
        <v>807</v>
      </c>
      <c r="D119" s="118" t="s">
        <v>239</v>
      </c>
      <c r="E119" s="135" t="s">
        <v>572</v>
      </c>
      <c r="F119" s="136"/>
      <c r="G119" s="11" t="s">
        <v>808</v>
      </c>
      <c r="H119" s="14">
        <v>3.06</v>
      </c>
      <c r="I119" s="109">
        <f t="shared" si="3"/>
        <v>15.3</v>
      </c>
      <c r="J119" s="115"/>
    </row>
    <row r="120" spans="1:10" ht="276">
      <c r="A120" s="114"/>
      <c r="B120" s="107">
        <v>5</v>
      </c>
      <c r="C120" s="10" t="s">
        <v>809</v>
      </c>
      <c r="D120" s="118" t="s">
        <v>590</v>
      </c>
      <c r="E120" s="135" t="s">
        <v>239</v>
      </c>
      <c r="F120" s="136"/>
      <c r="G120" s="11" t="s">
        <v>810</v>
      </c>
      <c r="H120" s="14">
        <v>1.85</v>
      </c>
      <c r="I120" s="109">
        <f t="shared" si="3"/>
        <v>9.25</v>
      </c>
      <c r="J120" s="115"/>
    </row>
    <row r="121" spans="1:10" ht="276">
      <c r="A121" s="114"/>
      <c r="B121" s="107">
        <v>5</v>
      </c>
      <c r="C121" s="10" t="s">
        <v>809</v>
      </c>
      <c r="D121" s="118" t="s">
        <v>811</v>
      </c>
      <c r="E121" s="135" t="s">
        <v>239</v>
      </c>
      <c r="F121" s="136"/>
      <c r="G121" s="11" t="s">
        <v>810</v>
      </c>
      <c r="H121" s="14">
        <v>1.85</v>
      </c>
      <c r="I121" s="109">
        <f t="shared" si="3"/>
        <v>9.25</v>
      </c>
      <c r="J121" s="115"/>
    </row>
    <row r="122" spans="1:10" ht="120">
      <c r="A122" s="114"/>
      <c r="B122" s="107">
        <v>2</v>
      </c>
      <c r="C122" s="10" t="s">
        <v>812</v>
      </c>
      <c r="D122" s="118" t="s">
        <v>35</v>
      </c>
      <c r="E122" s="135" t="s">
        <v>273</v>
      </c>
      <c r="F122" s="136"/>
      <c r="G122" s="11" t="s">
        <v>813</v>
      </c>
      <c r="H122" s="14">
        <v>2.87</v>
      </c>
      <c r="I122" s="109">
        <f t="shared" si="3"/>
        <v>5.74</v>
      </c>
      <c r="J122" s="115"/>
    </row>
    <row r="123" spans="1:10" ht="120">
      <c r="A123" s="114"/>
      <c r="B123" s="107">
        <v>2</v>
      </c>
      <c r="C123" s="10" t="s">
        <v>812</v>
      </c>
      <c r="D123" s="118" t="s">
        <v>37</v>
      </c>
      <c r="E123" s="135" t="s">
        <v>273</v>
      </c>
      <c r="F123" s="136"/>
      <c r="G123" s="11" t="s">
        <v>813</v>
      </c>
      <c r="H123" s="14">
        <v>2.87</v>
      </c>
      <c r="I123" s="109">
        <f t="shared" si="3"/>
        <v>5.74</v>
      </c>
      <c r="J123" s="115"/>
    </row>
    <row r="124" spans="1:10" ht="132">
      <c r="A124" s="114"/>
      <c r="B124" s="107">
        <v>2</v>
      </c>
      <c r="C124" s="10" t="s">
        <v>814</v>
      </c>
      <c r="D124" s="118"/>
      <c r="E124" s="135"/>
      <c r="F124" s="136"/>
      <c r="G124" s="11" t="s">
        <v>815</v>
      </c>
      <c r="H124" s="14">
        <v>1.1100000000000001</v>
      </c>
      <c r="I124" s="109">
        <f t="shared" si="3"/>
        <v>2.2200000000000002</v>
      </c>
      <c r="J124" s="115"/>
    </row>
    <row r="125" spans="1:10" ht="120">
      <c r="A125" s="114"/>
      <c r="B125" s="107">
        <v>2</v>
      </c>
      <c r="C125" s="10" t="s">
        <v>816</v>
      </c>
      <c r="D125" s="118" t="s">
        <v>272</v>
      </c>
      <c r="E125" s="135"/>
      <c r="F125" s="136"/>
      <c r="G125" s="11" t="s">
        <v>817</v>
      </c>
      <c r="H125" s="14">
        <v>3.3</v>
      </c>
      <c r="I125" s="109">
        <f t="shared" si="3"/>
        <v>6.6</v>
      </c>
      <c r="J125" s="115"/>
    </row>
    <row r="126" spans="1:10" ht="120">
      <c r="A126" s="114"/>
      <c r="B126" s="107">
        <v>1</v>
      </c>
      <c r="C126" s="10" t="s">
        <v>818</v>
      </c>
      <c r="D126" s="118" t="s">
        <v>273</v>
      </c>
      <c r="E126" s="135"/>
      <c r="F126" s="136"/>
      <c r="G126" s="11" t="s">
        <v>819</v>
      </c>
      <c r="H126" s="14">
        <v>3.32</v>
      </c>
      <c r="I126" s="109">
        <f t="shared" si="3"/>
        <v>3.32</v>
      </c>
      <c r="J126" s="115"/>
    </row>
    <row r="127" spans="1:10" ht="156">
      <c r="A127" s="114"/>
      <c r="B127" s="107">
        <v>5</v>
      </c>
      <c r="C127" s="10" t="s">
        <v>820</v>
      </c>
      <c r="D127" s="118" t="s">
        <v>107</v>
      </c>
      <c r="E127" s="135"/>
      <c r="F127" s="136"/>
      <c r="G127" s="11" t="s">
        <v>821</v>
      </c>
      <c r="H127" s="14">
        <v>6.29</v>
      </c>
      <c r="I127" s="109">
        <f t="shared" si="3"/>
        <v>31.45</v>
      </c>
      <c r="J127" s="115"/>
    </row>
    <row r="128" spans="1:10" ht="156">
      <c r="A128" s="114"/>
      <c r="B128" s="107">
        <v>2</v>
      </c>
      <c r="C128" s="10" t="s">
        <v>820</v>
      </c>
      <c r="D128" s="118" t="s">
        <v>210</v>
      </c>
      <c r="E128" s="135"/>
      <c r="F128" s="136"/>
      <c r="G128" s="11" t="s">
        <v>821</v>
      </c>
      <c r="H128" s="14">
        <v>6.29</v>
      </c>
      <c r="I128" s="109">
        <f t="shared" si="3"/>
        <v>12.58</v>
      </c>
      <c r="J128" s="115"/>
    </row>
    <row r="129" spans="1:10" ht="144">
      <c r="A129" s="114"/>
      <c r="B129" s="107">
        <v>3</v>
      </c>
      <c r="C129" s="10" t="s">
        <v>822</v>
      </c>
      <c r="D129" s="118" t="s">
        <v>107</v>
      </c>
      <c r="E129" s="135"/>
      <c r="F129" s="136"/>
      <c r="G129" s="11" t="s">
        <v>823</v>
      </c>
      <c r="H129" s="14">
        <v>5.54</v>
      </c>
      <c r="I129" s="109">
        <f t="shared" si="3"/>
        <v>16.62</v>
      </c>
      <c r="J129" s="115"/>
    </row>
    <row r="130" spans="1:10" ht="144">
      <c r="A130" s="114"/>
      <c r="B130" s="107">
        <v>1</v>
      </c>
      <c r="C130" s="10" t="s">
        <v>822</v>
      </c>
      <c r="D130" s="118" t="s">
        <v>210</v>
      </c>
      <c r="E130" s="135"/>
      <c r="F130" s="136"/>
      <c r="G130" s="11" t="s">
        <v>823</v>
      </c>
      <c r="H130" s="14">
        <v>5.54</v>
      </c>
      <c r="I130" s="109">
        <f t="shared" si="3"/>
        <v>5.54</v>
      </c>
      <c r="J130" s="115"/>
    </row>
    <row r="131" spans="1:10" ht="144">
      <c r="A131" s="114"/>
      <c r="B131" s="107">
        <v>2</v>
      </c>
      <c r="C131" s="10" t="s">
        <v>824</v>
      </c>
      <c r="D131" s="118" t="s">
        <v>107</v>
      </c>
      <c r="E131" s="135"/>
      <c r="F131" s="136"/>
      <c r="G131" s="11" t="s">
        <v>825</v>
      </c>
      <c r="H131" s="14">
        <v>4.08</v>
      </c>
      <c r="I131" s="109">
        <f t="shared" si="3"/>
        <v>8.16</v>
      </c>
      <c r="J131" s="115"/>
    </row>
    <row r="132" spans="1:10" ht="144">
      <c r="A132" s="114"/>
      <c r="B132" s="107">
        <v>1</v>
      </c>
      <c r="C132" s="10" t="s">
        <v>826</v>
      </c>
      <c r="D132" s="118" t="s">
        <v>107</v>
      </c>
      <c r="E132" s="135"/>
      <c r="F132" s="136"/>
      <c r="G132" s="11" t="s">
        <v>827</v>
      </c>
      <c r="H132" s="14">
        <v>4</v>
      </c>
      <c r="I132" s="109">
        <f t="shared" si="3"/>
        <v>4</v>
      </c>
      <c r="J132" s="115"/>
    </row>
    <row r="133" spans="1:10" ht="144">
      <c r="A133" s="114"/>
      <c r="B133" s="107">
        <v>3</v>
      </c>
      <c r="C133" s="10" t="s">
        <v>828</v>
      </c>
      <c r="D133" s="118" t="s">
        <v>755</v>
      </c>
      <c r="E133" s="135"/>
      <c r="F133" s="136"/>
      <c r="G133" s="11" t="s">
        <v>829</v>
      </c>
      <c r="H133" s="14">
        <v>10.69</v>
      </c>
      <c r="I133" s="109">
        <f t="shared" si="3"/>
        <v>32.07</v>
      </c>
      <c r="J133" s="115"/>
    </row>
    <row r="134" spans="1:10" ht="144">
      <c r="A134" s="114"/>
      <c r="B134" s="107">
        <v>5</v>
      </c>
      <c r="C134" s="10" t="s">
        <v>830</v>
      </c>
      <c r="D134" s="118" t="s">
        <v>755</v>
      </c>
      <c r="E134" s="135"/>
      <c r="F134" s="136"/>
      <c r="G134" s="11" t="s">
        <v>831</v>
      </c>
      <c r="H134" s="14">
        <v>8.99</v>
      </c>
      <c r="I134" s="109">
        <f t="shared" si="3"/>
        <v>44.95</v>
      </c>
      <c r="J134" s="115"/>
    </row>
    <row r="135" spans="1:10" ht="144">
      <c r="A135" s="114"/>
      <c r="B135" s="107">
        <v>1</v>
      </c>
      <c r="C135" s="10" t="s">
        <v>832</v>
      </c>
      <c r="D135" s="118" t="s">
        <v>67</v>
      </c>
      <c r="E135" s="135"/>
      <c r="F135" s="136"/>
      <c r="G135" s="11" t="s">
        <v>833</v>
      </c>
      <c r="H135" s="14">
        <v>23.8</v>
      </c>
      <c r="I135" s="109">
        <f t="shared" si="3"/>
        <v>23.8</v>
      </c>
      <c r="J135" s="115"/>
    </row>
    <row r="136" spans="1:10" ht="144">
      <c r="A136" s="114"/>
      <c r="B136" s="107">
        <v>1</v>
      </c>
      <c r="C136" s="10" t="s">
        <v>832</v>
      </c>
      <c r="D136" s="118" t="s">
        <v>26</v>
      </c>
      <c r="E136" s="135"/>
      <c r="F136" s="136"/>
      <c r="G136" s="11" t="s">
        <v>833</v>
      </c>
      <c r="H136" s="14">
        <v>23.8</v>
      </c>
      <c r="I136" s="109">
        <f t="shared" si="3"/>
        <v>23.8</v>
      </c>
      <c r="J136" s="115"/>
    </row>
    <row r="137" spans="1:10" ht="144">
      <c r="A137" s="114"/>
      <c r="B137" s="107">
        <v>1</v>
      </c>
      <c r="C137" s="10" t="s">
        <v>834</v>
      </c>
      <c r="D137" s="118" t="s">
        <v>835</v>
      </c>
      <c r="E137" s="135"/>
      <c r="F137" s="136"/>
      <c r="G137" s="11" t="s">
        <v>836</v>
      </c>
      <c r="H137" s="14">
        <v>23.8</v>
      </c>
      <c r="I137" s="109">
        <f t="shared" si="3"/>
        <v>23.8</v>
      </c>
      <c r="J137" s="115"/>
    </row>
    <row r="138" spans="1:10" ht="144">
      <c r="A138" s="114"/>
      <c r="B138" s="107">
        <v>3</v>
      </c>
      <c r="C138" s="10" t="s">
        <v>834</v>
      </c>
      <c r="D138" s="118" t="s">
        <v>23</v>
      </c>
      <c r="E138" s="135"/>
      <c r="F138" s="136"/>
      <c r="G138" s="11" t="s">
        <v>836</v>
      </c>
      <c r="H138" s="14">
        <v>23.8</v>
      </c>
      <c r="I138" s="109">
        <f t="shared" si="3"/>
        <v>71.400000000000006</v>
      </c>
      <c r="J138" s="115"/>
    </row>
    <row r="139" spans="1:10" ht="144">
      <c r="A139" s="114"/>
      <c r="B139" s="107">
        <v>1</v>
      </c>
      <c r="C139" s="10" t="s">
        <v>834</v>
      </c>
      <c r="D139" s="118" t="s">
        <v>651</v>
      </c>
      <c r="E139" s="135"/>
      <c r="F139" s="136"/>
      <c r="G139" s="11" t="s">
        <v>836</v>
      </c>
      <c r="H139" s="14">
        <v>23.8</v>
      </c>
      <c r="I139" s="109">
        <f t="shared" si="3"/>
        <v>23.8</v>
      </c>
      <c r="J139" s="115"/>
    </row>
    <row r="140" spans="1:10" ht="144">
      <c r="A140" s="114"/>
      <c r="B140" s="107">
        <v>3</v>
      </c>
      <c r="C140" s="10" t="s">
        <v>834</v>
      </c>
      <c r="D140" s="118" t="s">
        <v>25</v>
      </c>
      <c r="E140" s="135"/>
      <c r="F140" s="136"/>
      <c r="G140" s="11" t="s">
        <v>836</v>
      </c>
      <c r="H140" s="14">
        <v>23.8</v>
      </c>
      <c r="I140" s="109">
        <f t="shared" si="3"/>
        <v>71.400000000000006</v>
      </c>
      <c r="J140" s="115"/>
    </row>
    <row r="141" spans="1:10" ht="96">
      <c r="A141" s="114"/>
      <c r="B141" s="108">
        <v>2</v>
      </c>
      <c r="C141" s="12" t="s">
        <v>837</v>
      </c>
      <c r="D141" s="119" t="s">
        <v>110</v>
      </c>
      <c r="E141" s="137"/>
      <c r="F141" s="138"/>
      <c r="G141" s="13" t="s">
        <v>838</v>
      </c>
      <c r="H141" s="15">
        <v>1.26</v>
      </c>
      <c r="I141" s="110">
        <f t="shared" si="3"/>
        <v>2.52</v>
      </c>
      <c r="J141" s="115"/>
    </row>
  </sheetData>
  <mergeCells count="124">
    <mergeCell ref="I10:I11"/>
    <mergeCell ref="I14:I15"/>
    <mergeCell ref="E20:F20"/>
    <mergeCell ref="E21:F21"/>
    <mergeCell ref="E22:F22"/>
    <mergeCell ref="E27:F27"/>
    <mergeCell ref="E28:F28"/>
    <mergeCell ref="E29:F29"/>
    <mergeCell ref="E30:F30"/>
    <mergeCell ref="E31:F31"/>
    <mergeCell ref="E23:F23"/>
    <mergeCell ref="E24:F24"/>
    <mergeCell ref="E25:F25"/>
    <mergeCell ref="E26:F26"/>
    <mergeCell ref="E37:F37"/>
    <mergeCell ref="E38:F38"/>
    <mergeCell ref="E39:F39"/>
    <mergeCell ref="E40:F40"/>
    <mergeCell ref="E41:F41"/>
    <mergeCell ref="E32:F32"/>
    <mergeCell ref="E33:F33"/>
    <mergeCell ref="E34:F34"/>
    <mergeCell ref="E35:F35"/>
    <mergeCell ref="E36:F36"/>
    <mergeCell ref="E47:F47"/>
    <mergeCell ref="E48:F48"/>
    <mergeCell ref="E49:F49"/>
    <mergeCell ref="E50:F50"/>
    <mergeCell ref="E51:F51"/>
    <mergeCell ref="E42:F42"/>
    <mergeCell ref="E43:F43"/>
    <mergeCell ref="E44:F44"/>
    <mergeCell ref="E45:F45"/>
    <mergeCell ref="E46:F46"/>
    <mergeCell ref="E57:F57"/>
    <mergeCell ref="E58:F58"/>
    <mergeCell ref="E59:F59"/>
    <mergeCell ref="E60:F60"/>
    <mergeCell ref="E61:F61"/>
    <mergeCell ref="E52:F52"/>
    <mergeCell ref="E53:F53"/>
    <mergeCell ref="E54:F54"/>
    <mergeCell ref="E55:F55"/>
    <mergeCell ref="E56:F56"/>
    <mergeCell ref="E67:F67"/>
    <mergeCell ref="E68:F68"/>
    <mergeCell ref="E69:F69"/>
    <mergeCell ref="E70:F70"/>
    <mergeCell ref="E71:F71"/>
    <mergeCell ref="E62:F62"/>
    <mergeCell ref="E63:F63"/>
    <mergeCell ref="E64:F64"/>
    <mergeCell ref="E65:F65"/>
    <mergeCell ref="E66:F66"/>
    <mergeCell ref="E77:F77"/>
    <mergeCell ref="E78:F78"/>
    <mergeCell ref="E79:F79"/>
    <mergeCell ref="E80:F80"/>
    <mergeCell ref="E81:F81"/>
    <mergeCell ref="E72:F72"/>
    <mergeCell ref="E73:F73"/>
    <mergeCell ref="E74:F74"/>
    <mergeCell ref="E75:F75"/>
    <mergeCell ref="E76:F76"/>
    <mergeCell ref="E87:F87"/>
    <mergeCell ref="E88:F88"/>
    <mergeCell ref="E89:F89"/>
    <mergeCell ref="E90:F90"/>
    <mergeCell ref="E91:F91"/>
    <mergeCell ref="E82:F82"/>
    <mergeCell ref="E83:F83"/>
    <mergeCell ref="E84:F84"/>
    <mergeCell ref="E85:F85"/>
    <mergeCell ref="E86:F86"/>
    <mergeCell ref="E97:F97"/>
    <mergeCell ref="E98:F98"/>
    <mergeCell ref="E99:F99"/>
    <mergeCell ref="E100:F100"/>
    <mergeCell ref="E101:F101"/>
    <mergeCell ref="E92:F92"/>
    <mergeCell ref="E93:F93"/>
    <mergeCell ref="E94:F94"/>
    <mergeCell ref="E95:F95"/>
    <mergeCell ref="E96:F96"/>
    <mergeCell ref="E107:F107"/>
    <mergeCell ref="E108:F108"/>
    <mergeCell ref="E109:F109"/>
    <mergeCell ref="E110:F110"/>
    <mergeCell ref="E111:F111"/>
    <mergeCell ref="E102:F102"/>
    <mergeCell ref="E103:F103"/>
    <mergeCell ref="E104:F104"/>
    <mergeCell ref="E105:F105"/>
    <mergeCell ref="E106:F106"/>
    <mergeCell ref="E117:F117"/>
    <mergeCell ref="E118:F118"/>
    <mergeCell ref="E119:F119"/>
    <mergeCell ref="E120:F120"/>
    <mergeCell ref="E121:F121"/>
    <mergeCell ref="E112:F112"/>
    <mergeCell ref="E113:F113"/>
    <mergeCell ref="E114:F114"/>
    <mergeCell ref="E115:F115"/>
    <mergeCell ref="E116:F116"/>
    <mergeCell ref="E127:F127"/>
    <mergeCell ref="E128:F128"/>
    <mergeCell ref="E129:F129"/>
    <mergeCell ref="E130:F130"/>
    <mergeCell ref="E131:F131"/>
    <mergeCell ref="E122:F122"/>
    <mergeCell ref="E123:F123"/>
    <mergeCell ref="E124:F124"/>
    <mergeCell ref="E125:F125"/>
    <mergeCell ref="E126:F126"/>
    <mergeCell ref="E137:F137"/>
    <mergeCell ref="E138:F138"/>
    <mergeCell ref="E139:F139"/>
    <mergeCell ref="E140:F140"/>
    <mergeCell ref="E141:F141"/>
    <mergeCell ref="E132:F132"/>
    <mergeCell ref="E133:F133"/>
    <mergeCell ref="E134:F134"/>
    <mergeCell ref="E135:F135"/>
    <mergeCell ref="E136:F1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53"/>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0.3</v>
      </c>
      <c r="O1" t="s">
        <v>181</v>
      </c>
    </row>
    <row r="2" spans="1:15" ht="15.75" customHeight="1">
      <c r="A2" s="114"/>
      <c r="B2" s="124" t="s">
        <v>134</v>
      </c>
      <c r="C2" s="120"/>
      <c r="D2" s="120"/>
      <c r="E2" s="120"/>
      <c r="F2" s="120"/>
      <c r="G2" s="120"/>
      <c r="H2" s="120"/>
      <c r="I2" s="120"/>
      <c r="J2" s="120"/>
      <c r="K2" s="125" t="s">
        <v>140</v>
      </c>
      <c r="L2" s="115"/>
      <c r="N2">
        <v>2433.66</v>
      </c>
      <c r="O2" t="s">
        <v>182</v>
      </c>
    </row>
    <row r="3" spans="1:15" ht="12.75" customHeight="1">
      <c r="A3" s="114"/>
      <c r="B3" s="121" t="s">
        <v>135</v>
      </c>
      <c r="C3" s="120"/>
      <c r="D3" s="120"/>
      <c r="E3" s="120"/>
      <c r="F3" s="120"/>
      <c r="G3" s="120"/>
      <c r="H3" s="120"/>
      <c r="I3" s="120"/>
      <c r="J3" s="120"/>
      <c r="K3" s="120"/>
      <c r="L3" s="115"/>
      <c r="N3">
        <v>2433.66</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713</v>
      </c>
      <c r="I10" s="120"/>
      <c r="J10" s="120"/>
      <c r="K10" s="139">
        <f>IF(Invoice!J10&lt;&gt;"",Invoice!J10,"")</f>
        <v>53588</v>
      </c>
      <c r="L10" s="115"/>
    </row>
    <row r="11" spans="1:15" ht="12.75" customHeight="1">
      <c r="A11" s="114"/>
      <c r="B11" s="114" t="s">
        <v>709</v>
      </c>
      <c r="C11" s="120"/>
      <c r="D11" s="120"/>
      <c r="E11" s="120"/>
      <c r="F11" s="115"/>
      <c r="G11" s="116"/>
      <c r="H11" s="116" t="s">
        <v>714</v>
      </c>
      <c r="I11" s="120"/>
      <c r="J11" s="120"/>
      <c r="K11" s="140"/>
      <c r="L11" s="115"/>
    </row>
    <row r="12" spans="1:15" ht="12.75" customHeight="1">
      <c r="A12" s="114"/>
      <c r="B12" s="114" t="s">
        <v>710</v>
      </c>
      <c r="C12" s="120"/>
      <c r="D12" s="120"/>
      <c r="E12" s="120"/>
      <c r="F12" s="115"/>
      <c r="G12" s="116"/>
      <c r="H12" s="116" t="s">
        <v>715</v>
      </c>
      <c r="I12" s="120"/>
      <c r="J12" s="120"/>
      <c r="K12" s="120"/>
      <c r="L12" s="115"/>
    </row>
    <row r="13" spans="1:15" ht="12.75" customHeight="1">
      <c r="A13" s="114"/>
      <c r="B13" s="114" t="s">
        <v>711</v>
      </c>
      <c r="C13" s="120"/>
      <c r="D13" s="120"/>
      <c r="E13" s="120"/>
      <c r="F13" s="115"/>
      <c r="G13" s="116"/>
      <c r="H13" s="116" t="s">
        <v>716</v>
      </c>
      <c r="I13" s="120"/>
      <c r="J13" s="120"/>
      <c r="K13" s="99" t="s">
        <v>11</v>
      </c>
      <c r="L13" s="115"/>
    </row>
    <row r="14" spans="1:15" ht="15" customHeight="1">
      <c r="A14" s="114"/>
      <c r="B14" s="114" t="s">
        <v>712</v>
      </c>
      <c r="C14" s="120"/>
      <c r="D14" s="120"/>
      <c r="E14" s="120"/>
      <c r="F14" s="115"/>
      <c r="G14" s="116"/>
      <c r="H14" s="116" t="s">
        <v>712</v>
      </c>
      <c r="I14" s="120"/>
      <c r="J14" s="120"/>
      <c r="K14" s="141">
        <f>Invoice!J14</f>
        <v>45363</v>
      </c>
      <c r="L14" s="115"/>
    </row>
    <row r="15" spans="1:15" ht="15" customHeight="1">
      <c r="A15" s="114"/>
      <c r="B15" s="130" t="s">
        <v>865</v>
      </c>
      <c r="C15" s="7"/>
      <c r="D15" s="7"/>
      <c r="E15" s="7"/>
      <c r="F15" s="8"/>
      <c r="G15" s="116"/>
      <c r="H15" s="131" t="s">
        <v>865</v>
      </c>
      <c r="I15" s="120"/>
      <c r="J15" s="120"/>
      <c r="K15" s="142"/>
      <c r="L15" s="115"/>
    </row>
    <row r="16" spans="1:15" ht="15" customHeight="1">
      <c r="A16" s="114"/>
      <c r="B16" s="120"/>
      <c r="C16" s="120"/>
      <c r="D16" s="120"/>
      <c r="E16" s="120"/>
      <c r="F16" s="120"/>
      <c r="G16" s="120"/>
      <c r="H16" s="120"/>
      <c r="I16" s="123" t="s">
        <v>142</v>
      </c>
      <c r="J16" s="123" t="s">
        <v>142</v>
      </c>
      <c r="K16" s="129">
        <v>42022</v>
      </c>
      <c r="L16" s="115"/>
    </row>
    <row r="17" spans="1:12" ht="12.75" customHeight="1">
      <c r="A17" s="114"/>
      <c r="B17" s="120" t="s">
        <v>717</v>
      </c>
      <c r="C17" s="120"/>
      <c r="D17" s="120"/>
      <c r="E17" s="120"/>
      <c r="F17" s="120"/>
      <c r="G17" s="120"/>
      <c r="H17" s="120"/>
      <c r="I17" s="123" t="s">
        <v>143</v>
      </c>
      <c r="J17" s="123" t="s">
        <v>143</v>
      </c>
      <c r="K17" s="129" t="str">
        <f>IF(Invoice!J17&lt;&gt;"",Invoice!J17,"")</f>
        <v>Didi</v>
      </c>
      <c r="L17" s="115"/>
    </row>
    <row r="18" spans="1:12" ht="18" customHeight="1">
      <c r="A18" s="114"/>
      <c r="B18" s="120" t="s">
        <v>718</v>
      </c>
      <c r="C18" s="120"/>
      <c r="D18" s="120"/>
      <c r="E18" s="120"/>
      <c r="F18" s="120"/>
      <c r="G18" s="120"/>
      <c r="H18" s="120"/>
      <c r="I18" s="122" t="s">
        <v>258</v>
      </c>
      <c r="J18" s="122" t="s">
        <v>258</v>
      </c>
      <c r="K18" s="104" t="s">
        <v>168</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3" t="s">
        <v>201</v>
      </c>
      <c r="G20" s="144"/>
      <c r="H20" s="100" t="s">
        <v>169</v>
      </c>
      <c r="I20" s="100" t="s">
        <v>202</v>
      </c>
      <c r="J20" s="100" t="s">
        <v>202</v>
      </c>
      <c r="K20" s="100" t="s">
        <v>21</v>
      </c>
      <c r="L20" s="115"/>
    </row>
    <row r="21" spans="1:12" ht="12.75" customHeight="1">
      <c r="A21" s="114"/>
      <c r="B21" s="105"/>
      <c r="C21" s="105"/>
      <c r="D21" s="105"/>
      <c r="E21" s="106"/>
      <c r="F21" s="145"/>
      <c r="G21" s="146"/>
      <c r="H21" s="105" t="s">
        <v>141</v>
      </c>
      <c r="I21" s="105"/>
      <c r="J21" s="105"/>
      <c r="K21" s="105"/>
      <c r="L21" s="115"/>
    </row>
    <row r="22" spans="1:12" ht="12.75" customHeight="1">
      <c r="A22" s="114"/>
      <c r="B22" s="107">
        <f>'Tax Invoice'!D18</f>
        <v>5</v>
      </c>
      <c r="C22" s="10" t="s">
        <v>719</v>
      </c>
      <c r="D22" s="10" t="s">
        <v>719</v>
      </c>
      <c r="E22" s="118" t="s">
        <v>23</v>
      </c>
      <c r="F22" s="135" t="s">
        <v>110</v>
      </c>
      <c r="G22" s="136"/>
      <c r="H22" s="11" t="s">
        <v>720</v>
      </c>
      <c r="I22" s="14">
        <f t="shared" ref="I22:I53" si="0">ROUNDUP(J22*$N$1,2)</f>
        <v>9.9999999999999992E-2</v>
      </c>
      <c r="J22" s="14">
        <v>0.31</v>
      </c>
      <c r="K22" s="109">
        <f t="shared" ref="K22:K53" si="1">I22*B22</f>
        <v>0.49999999999999994</v>
      </c>
      <c r="L22" s="115"/>
    </row>
    <row r="23" spans="1:12" ht="12.75" customHeight="1">
      <c r="A23" s="114"/>
      <c r="B23" s="107">
        <f>'Tax Invoice'!D19</f>
        <v>10</v>
      </c>
      <c r="C23" s="10" t="s">
        <v>719</v>
      </c>
      <c r="D23" s="10" t="s">
        <v>719</v>
      </c>
      <c r="E23" s="118" t="s">
        <v>25</v>
      </c>
      <c r="F23" s="135" t="s">
        <v>110</v>
      </c>
      <c r="G23" s="136"/>
      <c r="H23" s="11" t="s">
        <v>720</v>
      </c>
      <c r="I23" s="14">
        <f t="shared" si="0"/>
        <v>9.9999999999999992E-2</v>
      </c>
      <c r="J23" s="14">
        <v>0.31</v>
      </c>
      <c r="K23" s="109">
        <f t="shared" si="1"/>
        <v>0.99999999999999989</v>
      </c>
      <c r="L23" s="115"/>
    </row>
    <row r="24" spans="1:12" ht="12.75" customHeight="1">
      <c r="A24" s="114"/>
      <c r="B24" s="107">
        <f>'Tax Invoice'!D20</f>
        <v>10</v>
      </c>
      <c r="C24" s="10" t="s">
        <v>719</v>
      </c>
      <c r="D24" s="10" t="s">
        <v>719</v>
      </c>
      <c r="E24" s="118" t="s">
        <v>26</v>
      </c>
      <c r="F24" s="135" t="s">
        <v>110</v>
      </c>
      <c r="G24" s="136"/>
      <c r="H24" s="11" t="s">
        <v>720</v>
      </c>
      <c r="I24" s="14">
        <f t="shared" si="0"/>
        <v>9.9999999999999992E-2</v>
      </c>
      <c r="J24" s="14">
        <v>0.31</v>
      </c>
      <c r="K24" s="109">
        <f t="shared" si="1"/>
        <v>0.99999999999999989</v>
      </c>
      <c r="L24" s="115"/>
    </row>
    <row r="25" spans="1:12" ht="24" customHeight="1">
      <c r="A25" s="114"/>
      <c r="B25" s="107">
        <f>'Tax Invoice'!D21</f>
        <v>2</v>
      </c>
      <c r="C25" s="10" t="s">
        <v>102</v>
      </c>
      <c r="D25" s="10" t="s">
        <v>102</v>
      </c>
      <c r="E25" s="118" t="s">
        <v>35</v>
      </c>
      <c r="F25" s="135" t="s">
        <v>213</v>
      </c>
      <c r="G25" s="136"/>
      <c r="H25" s="11" t="s">
        <v>721</v>
      </c>
      <c r="I25" s="14">
        <f t="shared" si="0"/>
        <v>0.51</v>
      </c>
      <c r="J25" s="14">
        <v>1.68</v>
      </c>
      <c r="K25" s="109">
        <f t="shared" si="1"/>
        <v>1.02</v>
      </c>
      <c r="L25" s="115"/>
    </row>
    <row r="26" spans="1:12" ht="24" customHeight="1">
      <c r="A26" s="114"/>
      <c r="B26" s="107">
        <f>'Tax Invoice'!D22</f>
        <v>2</v>
      </c>
      <c r="C26" s="10" t="s">
        <v>102</v>
      </c>
      <c r="D26" s="10" t="s">
        <v>102</v>
      </c>
      <c r="E26" s="118" t="s">
        <v>35</v>
      </c>
      <c r="F26" s="135" t="s">
        <v>214</v>
      </c>
      <c r="G26" s="136"/>
      <c r="H26" s="11" t="s">
        <v>721</v>
      </c>
      <c r="I26" s="14">
        <f t="shared" si="0"/>
        <v>0.51</v>
      </c>
      <c r="J26" s="14">
        <v>1.68</v>
      </c>
      <c r="K26" s="109">
        <f t="shared" si="1"/>
        <v>1.02</v>
      </c>
      <c r="L26" s="115"/>
    </row>
    <row r="27" spans="1:12" ht="12.75" customHeight="1">
      <c r="A27" s="114"/>
      <c r="B27" s="107">
        <f>'Tax Invoice'!D23</f>
        <v>10</v>
      </c>
      <c r="C27" s="10" t="s">
        <v>30</v>
      </c>
      <c r="D27" s="10" t="s">
        <v>839</v>
      </c>
      <c r="E27" s="118" t="s">
        <v>34</v>
      </c>
      <c r="F27" s="135"/>
      <c r="G27" s="136"/>
      <c r="H27" s="11" t="s">
        <v>722</v>
      </c>
      <c r="I27" s="14">
        <f t="shared" si="0"/>
        <v>0.13</v>
      </c>
      <c r="J27" s="14">
        <v>0.43</v>
      </c>
      <c r="K27" s="109">
        <f t="shared" si="1"/>
        <v>1.3</v>
      </c>
      <c r="L27" s="115"/>
    </row>
    <row r="28" spans="1:12" ht="12.75" customHeight="1">
      <c r="A28" s="114"/>
      <c r="B28" s="107">
        <f>'Tax Invoice'!D24</f>
        <v>10</v>
      </c>
      <c r="C28" s="10" t="s">
        <v>30</v>
      </c>
      <c r="D28" s="10" t="s">
        <v>840</v>
      </c>
      <c r="E28" s="118" t="s">
        <v>723</v>
      </c>
      <c r="F28" s="135"/>
      <c r="G28" s="136"/>
      <c r="H28" s="11" t="s">
        <v>722</v>
      </c>
      <c r="I28" s="14">
        <f t="shared" si="0"/>
        <v>0.14000000000000001</v>
      </c>
      <c r="J28" s="14">
        <v>0.46</v>
      </c>
      <c r="K28" s="109">
        <f t="shared" si="1"/>
        <v>1.4000000000000001</v>
      </c>
      <c r="L28" s="115"/>
    </row>
    <row r="29" spans="1:12" ht="24" customHeight="1">
      <c r="A29" s="114"/>
      <c r="B29" s="107">
        <f>'Tax Invoice'!D25</f>
        <v>2</v>
      </c>
      <c r="C29" s="10" t="s">
        <v>724</v>
      </c>
      <c r="D29" s="10" t="s">
        <v>724</v>
      </c>
      <c r="E29" s="118" t="s">
        <v>37</v>
      </c>
      <c r="F29" s="135" t="s">
        <v>271</v>
      </c>
      <c r="G29" s="136"/>
      <c r="H29" s="11" t="s">
        <v>725</v>
      </c>
      <c r="I29" s="14">
        <f t="shared" si="0"/>
        <v>0.38</v>
      </c>
      <c r="J29" s="14">
        <v>1.26</v>
      </c>
      <c r="K29" s="109">
        <f t="shared" si="1"/>
        <v>0.76</v>
      </c>
      <c r="L29" s="115"/>
    </row>
    <row r="30" spans="1:12" ht="24" customHeight="1">
      <c r="A30" s="114"/>
      <c r="B30" s="107">
        <f>'Tax Invoice'!D26</f>
        <v>2</v>
      </c>
      <c r="C30" s="10" t="s">
        <v>724</v>
      </c>
      <c r="D30" s="10" t="s">
        <v>724</v>
      </c>
      <c r="E30" s="118" t="s">
        <v>37</v>
      </c>
      <c r="F30" s="135" t="s">
        <v>726</v>
      </c>
      <c r="G30" s="136"/>
      <c r="H30" s="11" t="s">
        <v>725</v>
      </c>
      <c r="I30" s="14">
        <f t="shared" si="0"/>
        <v>0.38</v>
      </c>
      <c r="J30" s="14">
        <v>1.26</v>
      </c>
      <c r="K30" s="109">
        <f t="shared" si="1"/>
        <v>0.76</v>
      </c>
      <c r="L30" s="115"/>
    </row>
    <row r="31" spans="1:12" ht="12.75" customHeight="1">
      <c r="A31" s="114"/>
      <c r="B31" s="107">
        <f>'Tax Invoice'!D27</f>
        <v>10</v>
      </c>
      <c r="C31" s="10" t="s">
        <v>43</v>
      </c>
      <c r="D31" s="10" t="s">
        <v>43</v>
      </c>
      <c r="E31" s="118" t="s">
        <v>31</v>
      </c>
      <c r="F31" s="135"/>
      <c r="G31" s="136"/>
      <c r="H31" s="11" t="s">
        <v>727</v>
      </c>
      <c r="I31" s="14">
        <f t="shared" si="0"/>
        <v>9.9999999999999992E-2</v>
      </c>
      <c r="J31" s="14">
        <v>0.32</v>
      </c>
      <c r="K31" s="109">
        <f t="shared" si="1"/>
        <v>0.99999999999999989</v>
      </c>
      <c r="L31" s="115"/>
    </row>
    <row r="32" spans="1:12" ht="24" customHeight="1">
      <c r="A32" s="114"/>
      <c r="B32" s="107">
        <f>'Tax Invoice'!D28</f>
        <v>5</v>
      </c>
      <c r="C32" s="10" t="s">
        <v>728</v>
      </c>
      <c r="D32" s="10" t="s">
        <v>728</v>
      </c>
      <c r="E32" s="118" t="s">
        <v>25</v>
      </c>
      <c r="F32" s="135"/>
      <c r="G32" s="136"/>
      <c r="H32" s="11" t="s">
        <v>729</v>
      </c>
      <c r="I32" s="14">
        <f t="shared" si="0"/>
        <v>0.14000000000000001</v>
      </c>
      <c r="J32" s="14">
        <v>0.46</v>
      </c>
      <c r="K32" s="109">
        <f t="shared" si="1"/>
        <v>0.70000000000000007</v>
      </c>
      <c r="L32" s="115"/>
    </row>
    <row r="33" spans="1:12" ht="24" customHeight="1">
      <c r="A33" s="114"/>
      <c r="B33" s="107">
        <f>'Tax Invoice'!D29</f>
        <v>5</v>
      </c>
      <c r="C33" s="10" t="s">
        <v>730</v>
      </c>
      <c r="D33" s="10" t="s">
        <v>730</v>
      </c>
      <c r="E33" s="118" t="s">
        <v>25</v>
      </c>
      <c r="F33" s="135" t="s">
        <v>272</v>
      </c>
      <c r="G33" s="136"/>
      <c r="H33" s="11" t="s">
        <v>731</v>
      </c>
      <c r="I33" s="14">
        <f t="shared" si="0"/>
        <v>0.3</v>
      </c>
      <c r="J33" s="14">
        <v>1</v>
      </c>
      <c r="K33" s="109">
        <f t="shared" si="1"/>
        <v>1.5</v>
      </c>
      <c r="L33" s="115"/>
    </row>
    <row r="34" spans="1:12" ht="24" customHeight="1">
      <c r="A34" s="114"/>
      <c r="B34" s="107">
        <f>'Tax Invoice'!D30</f>
        <v>5</v>
      </c>
      <c r="C34" s="10" t="s">
        <v>730</v>
      </c>
      <c r="D34" s="10" t="s">
        <v>730</v>
      </c>
      <c r="E34" s="118" t="s">
        <v>26</v>
      </c>
      <c r="F34" s="135" t="s">
        <v>272</v>
      </c>
      <c r="G34" s="136"/>
      <c r="H34" s="11" t="s">
        <v>731</v>
      </c>
      <c r="I34" s="14">
        <f t="shared" si="0"/>
        <v>0.3</v>
      </c>
      <c r="J34" s="14">
        <v>1</v>
      </c>
      <c r="K34" s="109">
        <f t="shared" si="1"/>
        <v>1.5</v>
      </c>
      <c r="L34" s="115"/>
    </row>
    <row r="35" spans="1:12" ht="24" customHeight="1">
      <c r="A35" s="114"/>
      <c r="B35" s="107">
        <f>'Tax Invoice'!D31</f>
        <v>2</v>
      </c>
      <c r="C35" s="10" t="s">
        <v>732</v>
      </c>
      <c r="D35" s="10" t="s">
        <v>732</v>
      </c>
      <c r="E35" s="118" t="s">
        <v>25</v>
      </c>
      <c r="F35" s="135" t="s">
        <v>726</v>
      </c>
      <c r="G35" s="136"/>
      <c r="H35" s="11" t="s">
        <v>733</v>
      </c>
      <c r="I35" s="14">
        <f t="shared" si="0"/>
        <v>0.3</v>
      </c>
      <c r="J35" s="14">
        <v>1</v>
      </c>
      <c r="K35" s="109">
        <f t="shared" si="1"/>
        <v>0.6</v>
      </c>
      <c r="L35" s="115"/>
    </row>
    <row r="36" spans="1:12" ht="24" customHeight="1">
      <c r="A36" s="114"/>
      <c r="B36" s="107">
        <f>'Tax Invoice'!D32</f>
        <v>2</v>
      </c>
      <c r="C36" s="10" t="s">
        <v>732</v>
      </c>
      <c r="D36" s="10" t="s">
        <v>732</v>
      </c>
      <c r="E36" s="118" t="s">
        <v>26</v>
      </c>
      <c r="F36" s="135" t="s">
        <v>273</v>
      </c>
      <c r="G36" s="136"/>
      <c r="H36" s="11" t="s">
        <v>733</v>
      </c>
      <c r="I36" s="14">
        <f t="shared" si="0"/>
        <v>0.3</v>
      </c>
      <c r="J36" s="14">
        <v>1</v>
      </c>
      <c r="K36" s="109">
        <f t="shared" si="1"/>
        <v>0.6</v>
      </c>
      <c r="L36" s="115"/>
    </row>
    <row r="37" spans="1:12" ht="24" customHeight="1">
      <c r="A37" s="114"/>
      <c r="B37" s="107">
        <f>'Tax Invoice'!D33</f>
        <v>2</v>
      </c>
      <c r="C37" s="10" t="s">
        <v>732</v>
      </c>
      <c r="D37" s="10" t="s">
        <v>732</v>
      </c>
      <c r="E37" s="118" t="s">
        <v>26</v>
      </c>
      <c r="F37" s="135" t="s">
        <v>726</v>
      </c>
      <c r="G37" s="136"/>
      <c r="H37" s="11" t="s">
        <v>733</v>
      </c>
      <c r="I37" s="14">
        <f t="shared" si="0"/>
        <v>0.3</v>
      </c>
      <c r="J37" s="14">
        <v>1</v>
      </c>
      <c r="K37" s="109">
        <f t="shared" si="1"/>
        <v>0.6</v>
      </c>
      <c r="L37" s="115"/>
    </row>
    <row r="38" spans="1:12" ht="48" customHeight="1">
      <c r="A38" s="114"/>
      <c r="B38" s="107">
        <f>'Tax Invoice'!D34</f>
        <v>2</v>
      </c>
      <c r="C38" s="10" t="s">
        <v>734</v>
      </c>
      <c r="D38" s="10" t="s">
        <v>734</v>
      </c>
      <c r="E38" s="118" t="s">
        <v>25</v>
      </c>
      <c r="F38" s="135" t="s">
        <v>239</v>
      </c>
      <c r="G38" s="136"/>
      <c r="H38" s="11" t="s">
        <v>735</v>
      </c>
      <c r="I38" s="14">
        <f t="shared" si="0"/>
        <v>1.45</v>
      </c>
      <c r="J38" s="14">
        <v>4.8099999999999996</v>
      </c>
      <c r="K38" s="109">
        <f t="shared" si="1"/>
        <v>2.9</v>
      </c>
      <c r="L38" s="115"/>
    </row>
    <row r="39" spans="1:12" ht="24" customHeight="1">
      <c r="A39" s="114"/>
      <c r="B39" s="107">
        <f>'Tax Invoice'!D35</f>
        <v>2</v>
      </c>
      <c r="C39" s="10" t="s">
        <v>736</v>
      </c>
      <c r="D39" s="10" t="s">
        <v>736</v>
      </c>
      <c r="E39" s="118" t="s">
        <v>25</v>
      </c>
      <c r="F39" s="135" t="s">
        <v>273</v>
      </c>
      <c r="G39" s="136"/>
      <c r="H39" s="11" t="s">
        <v>737</v>
      </c>
      <c r="I39" s="14">
        <f t="shared" si="0"/>
        <v>0.3</v>
      </c>
      <c r="J39" s="14">
        <v>1</v>
      </c>
      <c r="K39" s="109">
        <f t="shared" si="1"/>
        <v>0.6</v>
      </c>
      <c r="L39" s="115"/>
    </row>
    <row r="40" spans="1:12" ht="24" customHeight="1">
      <c r="A40" s="114"/>
      <c r="B40" s="107">
        <f>'Tax Invoice'!D36</f>
        <v>2</v>
      </c>
      <c r="C40" s="10" t="s">
        <v>736</v>
      </c>
      <c r="D40" s="10" t="s">
        <v>736</v>
      </c>
      <c r="E40" s="118" t="s">
        <v>25</v>
      </c>
      <c r="F40" s="135" t="s">
        <v>726</v>
      </c>
      <c r="G40" s="136"/>
      <c r="H40" s="11" t="s">
        <v>737</v>
      </c>
      <c r="I40" s="14">
        <f t="shared" si="0"/>
        <v>0.3</v>
      </c>
      <c r="J40" s="14">
        <v>1</v>
      </c>
      <c r="K40" s="109">
        <f t="shared" si="1"/>
        <v>0.6</v>
      </c>
      <c r="L40" s="115"/>
    </row>
    <row r="41" spans="1:12" ht="24" customHeight="1">
      <c r="A41" s="114"/>
      <c r="B41" s="107">
        <f>'Tax Invoice'!D37</f>
        <v>2</v>
      </c>
      <c r="C41" s="10" t="s">
        <v>736</v>
      </c>
      <c r="D41" s="10" t="s">
        <v>736</v>
      </c>
      <c r="E41" s="118" t="s">
        <v>26</v>
      </c>
      <c r="F41" s="135" t="s">
        <v>273</v>
      </c>
      <c r="G41" s="136"/>
      <c r="H41" s="11" t="s">
        <v>737</v>
      </c>
      <c r="I41" s="14">
        <f t="shared" si="0"/>
        <v>0.3</v>
      </c>
      <c r="J41" s="14">
        <v>1</v>
      </c>
      <c r="K41" s="109">
        <f t="shared" si="1"/>
        <v>0.6</v>
      </c>
      <c r="L41" s="115"/>
    </row>
    <row r="42" spans="1:12" ht="24" customHeight="1">
      <c r="A42" s="114"/>
      <c r="B42" s="107">
        <f>'Tax Invoice'!D38</f>
        <v>2</v>
      </c>
      <c r="C42" s="10" t="s">
        <v>736</v>
      </c>
      <c r="D42" s="10" t="s">
        <v>736</v>
      </c>
      <c r="E42" s="118" t="s">
        <v>27</v>
      </c>
      <c r="F42" s="135" t="s">
        <v>726</v>
      </c>
      <c r="G42" s="136"/>
      <c r="H42" s="11" t="s">
        <v>737</v>
      </c>
      <c r="I42" s="14">
        <f t="shared" si="0"/>
        <v>0.3</v>
      </c>
      <c r="J42" s="14">
        <v>1</v>
      </c>
      <c r="K42" s="109">
        <f t="shared" si="1"/>
        <v>0.6</v>
      </c>
      <c r="L42" s="115"/>
    </row>
    <row r="43" spans="1:12" ht="24" customHeight="1">
      <c r="A43" s="114"/>
      <c r="B43" s="107">
        <f>'Tax Invoice'!D39</f>
        <v>10</v>
      </c>
      <c r="C43" s="10" t="s">
        <v>738</v>
      </c>
      <c r="D43" s="10" t="s">
        <v>738</v>
      </c>
      <c r="E43" s="118" t="s">
        <v>26</v>
      </c>
      <c r="F43" s="135"/>
      <c r="G43" s="136"/>
      <c r="H43" s="11" t="s">
        <v>739</v>
      </c>
      <c r="I43" s="14">
        <f t="shared" si="0"/>
        <v>0.15000000000000002</v>
      </c>
      <c r="J43" s="14">
        <v>0.49</v>
      </c>
      <c r="K43" s="109">
        <f t="shared" si="1"/>
        <v>1.5000000000000002</v>
      </c>
      <c r="L43" s="115"/>
    </row>
    <row r="44" spans="1:12" ht="12.75" customHeight="1">
      <c r="A44" s="114"/>
      <c r="B44" s="107">
        <f>'Tax Invoice'!D40</f>
        <v>2</v>
      </c>
      <c r="C44" s="10" t="s">
        <v>740</v>
      </c>
      <c r="D44" s="10" t="s">
        <v>841</v>
      </c>
      <c r="E44" s="118" t="s">
        <v>741</v>
      </c>
      <c r="F44" s="135"/>
      <c r="G44" s="136"/>
      <c r="H44" s="11" t="s">
        <v>742</v>
      </c>
      <c r="I44" s="14">
        <f t="shared" si="0"/>
        <v>1.43</v>
      </c>
      <c r="J44" s="14">
        <v>4.74</v>
      </c>
      <c r="K44" s="109">
        <f t="shared" si="1"/>
        <v>2.86</v>
      </c>
      <c r="L44" s="115"/>
    </row>
    <row r="45" spans="1:12" ht="12.75" customHeight="1">
      <c r="A45" s="114"/>
      <c r="B45" s="107">
        <f>'Tax Invoice'!D41</f>
        <v>2</v>
      </c>
      <c r="C45" s="10" t="s">
        <v>740</v>
      </c>
      <c r="D45" s="10" t="s">
        <v>842</v>
      </c>
      <c r="E45" s="118" t="s">
        <v>743</v>
      </c>
      <c r="F45" s="135"/>
      <c r="G45" s="136"/>
      <c r="H45" s="11" t="s">
        <v>742</v>
      </c>
      <c r="I45" s="14">
        <f t="shared" si="0"/>
        <v>1.53</v>
      </c>
      <c r="J45" s="14">
        <v>5.08</v>
      </c>
      <c r="K45" s="109">
        <f t="shared" si="1"/>
        <v>3.06</v>
      </c>
      <c r="L45" s="115"/>
    </row>
    <row r="46" spans="1:12" ht="24" customHeight="1">
      <c r="A46" s="114"/>
      <c r="B46" s="107">
        <f>'Tax Invoice'!D42</f>
        <v>2</v>
      </c>
      <c r="C46" s="10" t="s">
        <v>744</v>
      </c>
      <c r="D46" s="10" t="s">
        <v>744</v>
      </c>
      <c r="E46" s="118" t="s">
        <v>212</v>
      </c>
      <c r="F46" s="135"/>
      <c r="G46" s="136"/>
      <c r="H46" s="11" t="s">
        <v>745</v>
      </c>
      <c r="I46" s="14">
        <f t="shared" si="0"/>
        <v>0.28000000000000003</v>
      </c>
      <c r="J46" s="14">
        <v>0.92</v>
      </c>
      <c r="K46" s="109">
        <f t="shared" si="1"/>
        <v>0.56000000000000005</v>
      </c>
      <c r="L46" s="115"/>
    </row>
    <row r="47" spans="1:12" ht="24" customHeight="1">
      <c r="A47" s="114"/>
      <c r="B47" s="107">
        <f>'Tax Invoice'!D43</f>
        <v>4</v>
      </c>
      <c r="C47" s="10" t="s">
        <v>746</v>
      </c>
      <c r="D47" s="10" t="s">
        <v>746</v>
      </c>
      <c r="E47" s="118" t="s">
        <v>272</v>
      </c>
      <c r="F47" s="135"/>
      <c r="G47" s="136"/>
      <c r="H47" s="11" t="s">
        <v>747</v>
      </c>
      <c r="I47" s="14">
        <f t="shared" si="0"/>
        <v>0.51</v>
      </c>
      <c r="J47" s="14">
        <v>1.68</v>
      </c>
      <c r="K47" s="109">
        <f t="shared" si="1"/>
        <v>2.04</v>
      </c>
      <c r="L47" s="115"/>
    </row>
    <row r="48" spans="1:12" ht="24" customHeight="1">
      <c r="A48" s="114"/>
      <c r="B48" s="107">
        <f>'Tax Invoice'!D44</f>
        <v>8</v>
      </c>
      <c r="C48" s="10" t="s">
        <v>748</v>
      </c>
      <c r="D48" s="10" t="s">
        <v>748</v>
      </c>
      <c r="E48" s="118" t="s">
        <v>107</v>
      </c>
      <c r="F48" s="135"/>
      <c r="G48" s="136"/>
      <c r="H48" s="11" t="s">
        <v>749</v>
      </c>
      <c r="I48" s="14">
        <f t="shared" si="0"/>
        <v>0.28000000000000003</v>
      </c>
      <c r="J48" s="14">
        <v>0.92</v>
      </c>
      <c r="K48" s="109">
        <f t="shared" si="1"/>
        <v>2.2400000000000002</v>
      </c>
      <c r="L48" s="115"/>
    </row>
    <row r="49" spans="1:12" ht="24" customHeight="1">
      <c r="A49" s="114"/>
      <c r="B49" s="107">
        <f>'Tax Invoice'!D45</f>
        <v>2</v>
      </c>
      <c r="C49" s="10" t="s">
        <v>748</v>
      </c>
      <c r="D49" s="10" t="s">
        <v>748</v>
      </c>
      <c r="E49" s="118" t="s">
        <v>263</v>
      </c>
      <c r="F49" s="135"/>
      <c r="G49" s="136"/>
      <c r="H49" s="11" t="s">
        <v>749</v>
      </c>
      <c r="I49" s="14">
        <f t="shared" si="0"/>
        <v>0.28000000000000003</v>
      </c>
      <c r="J49" s="14">
        <v>0.92</v>
      </c>
      <c r="K49" s="109">
        <f t="shared" si="1"/>
        <v>0.56000000000000005</v>
      </c>
      <c r="L49" s="115"/>
    </row>
    <row r="50" spans="1:12" ht="24" customHeight="1">
      <c r="A50" s="114"/>
      <c r="B50" s="107">
        <f>'Tax Invoice'!D46</f>
        <v>2</v>
      </c>
      <c r="C50" s="10" t="s">
        <v>750</v>
      </c>
      <c r="D50" s="10" t="s">
        <v>750</v>
      </c>
      <c r="E50" s="118" t="s">
        <v>35</v>
      </c>
      <c r="F50" s="135"/>
      <c r="G50" s="136"/>
      <c r="H50" s="11" t="s">
        <v>751</v>
      </c>
      <c r="I50" s="14">
        <f t="shared" si="0"/>
        <v>0.87</v>
      </c>
      <c r="J50" s="14">
        <v>2.87</v>
      </c>
      <c r="K50" s="109">
        <f t="shared" si="1"/>
        <v>1.74</v>
      </c>
      <c r="L50" s="115"/>
    </row>
    <row r="51" spans="1:12" ht="24" customHeight="1">
      <c r="A51" s="114"/>
      <c r="B51" s="107">
        <f>'Tax Invoice'!D47</f>
        <v>2</v>
      </c>
      <c r="C51" s="10" t="s">
        <v>750</v>
      </c>
      <c r="D51" s="10" t="s">
        <v>750</v>
      </c>
      <c r="E51" s="118" t="s">
        <v>37</v>
      </c>
      <c r="F51" s="135"/>
      <c r="G51" s="136"/>
      <c r="H51" s="11" t="s">
        <v>751</v>
      </c>
      <c r="I51" s="14">
        <f t="shared" si="0"/>
        <v>0.87</v>
      </c>
      <c r="J51" s="14">
        <v>2.87</v>
      </c>
      <c r="K51" s="109">
        <f t="shared" si="1"/>
        <v>1.74</v>
      </c>
      <c r="L51" s="115"/>
    </row>
    <row r="52" spans="1:12" ht="60" customHeight="1">
      <c r="A52" s="114"/>
      <c r="B52" s="107">
        <f>'Tax Invoice'!D48</f>
        <v>4</v>
      </c>
      <c r="C52" s="10" t="s">
        <v>752</v>
      </c>
      <c r="D52" s="10" t="s">
        <v>752</v>
      </c>
      <c r="E52" s="118" t="s">
        <v>753</v>
      </c>
      <c r="F52" s="135"/>
      <c r="G52" s="136"/>
      <c r="H52" s="11" t="s">
        <v>754</v>
      </c>
      <c r="I52" s="14">
        <f t="shared" si="0"/>
        <v>0.41000000000000003</v>
      </c>
      <c r="J52" s="14">
        <v>1.34</v>
      </c>
      <c r="K52" s="109">
        <f t="shared" si="1"/>
        <v>1.6400000000000001</v>
      </c>
      <c r="L52" s="115"/>
    </row>
    <row r="53" spans="1:12" ht="60" customHeight="1">
      <c r="A53" s="114"/>
      <c r="B53" s="107">
        <f>'Tax Invoice'!D49</f>
        <v>4</v>
      </c>
      <c r="C53" s="10" t="s">
        <v>752</v>
      </c>
      <c r="D53" s="10" t="s">
        <v>752</v>
      </c>
      <c r="E53" s="118" t="s">
        <v>755</v>
      </c>
      <c r="F53" s="135"/>
      <c r="G53" s="136"/>
      <c r="H53" s="11" t="s">
        <v>754</v>
      </c>
      <c r="I53" s="14">
        <f t="shared" si="0"/>
        <v>0.41000000000000003</v>
      </c>
      <c r="J53" s="14">
        <v>1.34</v>
      </c>
      <c r="K53" s="109">
        <f t="shared" si="1"/>
        <v>1.6400000000000001</v>
      </c>
      <c r="L53" s="115"/>
    </row>
    <row r="54" spans="1:12" ht="60" customHeight="1">
      <c r="A54" s="114"/>
      <c r="B54" s="107">
        <f>'Tax Invoice'!D50</f>
        <v>4</v>
      </c>
      <c r="C54" s="10" t="s">
        <v>756</v>
      </c>
      <c r="D54" s="10" t="s">
        <v>756</v>
      </c>
      <c r="E54" s="118" t="s">
        <v>273</v>
      </c>
      <c r="F54" s="135"/>
      <c r="G54" s="136"/>
      <c r="H54" s="11" t="s">
        <v>757</v>
      </c>
      <c r="I54" s="14">
        <f t="shared" ref="I54:I85" si="2">ROUNDUP(J54*$N$1,2)</f>
        <v>0.41000000000000003</v>
      </c>
      <c r="J54" s="14">
        <v>1.34</v>
      </c>
      <c r="K54" s="109">
        <f t="shared" ref="K54:K85" si="3">I54*B54</f>
        <v>1.6400000000000001</v>
      </c>
      <c r="L54" s="115"/>
    </row>
    <row r="55" spans="1:12" ht="60" customHeight="1">
      <c r="A55" s="114"/>
      <c r="B55" s="107">
        <f>'Tax Invoice'!D51</f>
        <v>4</v>
      </c>
      <c r="C55" s="10" t="s">
        <v>758</v>
      </c>
      <c r="D55" s="10" t="s">
        <v>758</v>
      </c>
      <c r="E55" s="118" t="s">
        <v>273</v>
      </c>
      <c r="F55" s="135"/>
      <c r="G55" s="136"/>
      <c r="H55" s="11" t="s">
        <v>759</v>
      </c>
      <c r="I55" s="14">
        <f t="shared" si="2"/>
        <v>0.41000000000000003</v>
      </c>
      <c r="J55" s="14">
        <v>1.34</v>
      </c>
      <c r="K55" s="109">
        <f t="shared" si="3"/>
        <v>1.6400000000000001</v>
      </c>
      <c r="L55" s="115"/>
    </row>
    <row r="56" spans="1:12" ht="24" customHeight="1">
      <c r="A56" s="114"/>
      <c r="B56" s="107">
        <f>'Tax Invoice'!D52</f>
        <v>5</v>
      </c>
      <c r="C56" s="10" t="s">
        <v>760</v>
      </c>
      <c r="D56" s="10" t="s">
        <v>760</v>
      </c>
      <c r="E56" s="118" t="s">
        <v>23</v>
      </c>
      <c r="F56" s="135" t="s">
        <v>272</v>
      </c>
      <c r="G56" s="136"/>
      <c r="H56" s="11" t="s">
        <v>761</v>
      </c>
      <c r="I56" s="14">
        <f t="shared" si="2"/>
        <v>0.3</v>
      </c>
      <c r="J56" s="14">
        <v>1</v>
      </c>
      <c r="K56" s="109">
        <f t="shared" si="3"/>
        <v>1.5</v>
      </c>
      <c r="L56" s="115"/>
    </row>
    <row r="57" spans="1:12" ht="24" customHeight="1">
      <c r="A57" s="114"/>
      <c r="B57" s="107">
        <f>'Tax Invoice'!D53</f>
        <v>10</v>
      </c>
      <c r="C57" s="10" t="s">
        <v>760</v>
      </c>
      <c r="D57" s="10" t="s">
        <v>760</v>
      </c>
      <c r="E57" s="118" t="s">
        <v>25</v>
      </c>
      <c r="F57" s="135" t="s">
        <v>272</v>
      </c>
      <c r="G57" s="136"/>
      <c r="H57" s="11" t="s">
        <v>761</v>
      </c>
      <c r="I57" s="14">
        <f t="shared" si="2"/>
        <v>0.3</v>
      </c>
      <c r="J57" s="14">
        <v>1</v>
      </c>
      <c r="K57" s="109">
        <f t="shared" si="3"/>
        <v>3</v>
      </c>
      <c r="L57" s="115"/>
    </row>
    <row r="58" spans="1:12" ht="24" customHeight="1">
      <c r="A58" s="114"/>
      <c r="B58" s="107">
        <f>'Tax Invoice'!D54</f>
        <v>20</v>
      </c>
      <c r="C58" s="10" t="s">
        <v>760</v>
      </c>
      <c r="D58" s="10" t="s">
        <v>760</v>
      </c>
      <c r="E58" s="118" t="s">
        <v>26</v>
      </c>
      <c r="F58" s="135" t="s">
        <v>272</v>
      </c>
      <c r="G58" s="136"/>
      <c r="H58" s="11" t="s">
        <v>761</v>
      </c>
      <c r="I58" s="14">
        <f t="shared" si="2"/>
        <v>0.3</v>
      </c>
      <c r="J58" s="14">
        <v>1</v>
      </c>
      <c r="K58" s="109">
        <f t="shared" si="3"/>
        <v>6</v>
      </c>
      <c r="L58" s="115"/>
    </row>
    <row r="59" spans="1:12" ht="24" customHeight="1">
      <c r="A59" s="114"/>
      <c r="B59" s="107">
        <f>'Tax Invoice'!D55</f>
        <v>5</v>
      </c>
      <c r="C59" s="10" t="s">
        <v>760</v>
      </c>
      <c r="D59" s="10" t="s">
        <v>760</v>
      </c>
      <c r="E59" s="118" t="s">
        <v>27</v>
      </c>
      <c r="F59" s="135" t="s">
        <v>272</v>
      </c>
      <c r="G59" s="136"/>
      <c r="H59" s="11" t="s">
        <v>761</v>
      </c>
      <c r="I59" s="14">
        <f t="shared" si="2"/>
        <v>0.3</v>
      </c>
      <c r="J59" s="14">
        <v>1</v>
      </c>
      <c r="K59" s="109">
        <f t="shared" si="3"/>
        <v>1.5</v>
      </c>
      <c r="L59" s="115"/>
    </row>
    <row r="60" spans="1:12" ht="36" customHeight="1">
      <c r="A60" s="114"/>
      <c r="B60" s="107">
        <f>'Tax Invoice'!D56</f>
        <v>2</v>
      </c>
      <c r="C60" s="10" t="s">
        <v>762</v>
      </c>
      <c r="D60" s="10" t="s">
        <v>762</v>
      </c>
      <c r="E60" s="118" t="s">
        <v>25</v>
      </c>
      <c r="F60" s="135" t="s">
        <v>239</v>
      </c>
      <c r="G60" s="136"/>
      <c r="H60" s="11" t="s">
        <v>763</v>
      </c>
      <c r="I60" s="14">
        <f t="shared" si="2"/>
        <v>1.26</v>
      </c>
      <c r="J60" s="14">
        <v>4.2</v>
      </c>
      <c r="K60" s="109">
        <f t="shared" si="3"/>
        <v>2.52</v>
      </c>
      <c r="L60" s="115"/>
    </row>
    <row r="61" spans="1:12" ht="48" customHeight="1">
      <c r="A61" s="114"/>
      <c r="B61" s="107">
        <f>'Tax Invoice'!D57</f>
        <v>2</v>
      </c>
      <c r="C61" s="10" t="s">
        <v>764</v>
      </c>
      <c r="D61" s="10" t="s">
        <v>764</v>
      </c>
      <c r="E61" s="118" t="s">
        <v>25</v>
      </c>
      <c r="F61" s="135" t="s">
        <v>239</v>
      </c>
      <c r="G61" s="136"/>
      <c r="H61" s="11" t="s">
        <v>765</v>
      </c>
      <c r="I61" s="14">
        <f t="shared" si="2"/>
        <v>1.32</v>
      </c>
      <c r="J61" s="14">
        <v>4.3899999999999997</v>
      </c>
      <c r="K61" s="109">
        <f t="shared" si="3"/>
        <v>2.64</v>
      </c>
      <c r="L61" s="115"/>
    </row>
    <row r="62" spans="1:12" ht="36" customHeight="1">
      <c r="A62" s="114"/>
      <c r="B62" s="107">
        <f>'Tax Invoice'!D58</f>
        <v>2</v>
      </c>
      <c r="C62" s="10" t="s">
        <v>766</v>
      </c>
      <c r="D62" s="10" t="s">
        <v>766</v>
      </c>
      <c r="E62" s="118" t="s">
        <v>25</v>
      </c>
      <c r="F62" s="135" t="s">
        <v>239</v>
      </c>
      <c r="G62" s="136"/>
      <c r="H62" s="11" t="s">
        <v>767</v>
      </c>
      <c r="I62" s="14">
        <f t="shared" si="2"/>
        <v>1.4</v>
      </c>
      <c r="J62" s="14">
        <v>4.6399999999999997</v>
      </c>
      <c r="K62" s="109">
        <f t="shared" si="3"/>
        <v>2.8</v>
      </c>
      <c r="L62" s="115"/>
    </row>
    <row r="63" spans="1:12" ht="48" customHeight="1">
      <c r="A63" s="114"/>
      <c r="B63" s="107">
        <f>'Tax Invoice'!D59</f>
        <v>2</v>
      </c>
      <c r="C63" s="10" t="s">
        <v>768</v>
      </c>
      <c r="D63" s="10" t="s">
        <v>768</v>
      </c>
      <c r="E63" s="118" t="s">
        <v>25</v>
      </c>
      <c r="F63" s="135" t="s">
        <v>239</v>
      </c>
      <c r="G63" s="136"/>
      <c r="H63" s="11" t="s">
        <v>769</v>
      </c>
      <c r="I63" s="14">
        <f t="shared" si="2"/>
        <v>1.82</v>
      </c>
      <c r="J63" s="14">
        <v>6.04</v>
      </c>
      <c r="K63" s="109">
        <f t="shared" si="3"/>
        <v>3.64</v>
      </c>
      <c r="L63" s="115"/>
    </row>
    <row r="64" spans="1:12" ht="48" customHeight="1">
      <c r="A64" s="114"/>
      <c r="B64" s="107">
        <f>'Tax Invoice'!D60</f>
        <v>2</v>
      </c>
      <c r="C64" s="10" t="s">
        <v>770</v>
      </c>
      <c r="D64" s="10" t="s">
        <v>770</v>
      </c>
      <c r="E64" s="118" t="s">
        <v>239</v>
      </c>
      <c r="F64" s="135" t="s">
        <v>25</v>
      </c>
      <c r="G64" s="136"/>
      <c r="H64" s="11" t="s">
        <v>771</v>
      </c>
      <c r="I64" s="14">
        <f t="shared" si="2"/>
        <v>2.2599999999999998</v>
      </c>
      <c r="J64" s="14">
        <v>7.53</v>
      </c>
      <c r="K64" s="109">
        <f t="shared" si="3"/>
        <v>4.5199999999999996</v>
      </c>
      <c r="L64" s="115"/>
    </row>
    <row r="65" spans="1:12" ht="36" customHeight="1">
      <c r="A65" s="114"/>
      <c r="B65" s="107">
        <f>'Tax Invoice'!D61</f>
        <v>2</v>
      </c>
      <c r="C65" s="10" t="s">
        <v>772</v>
      </c>
      <c r="D65" s="10" t="s">
        <v>772</v>
      </c>
      <c r="E65" s="118" t="s">
        <v>25</v>
      </c>
      <c r="F65" s="135" t="s">
        <v>239</v>
      </c>
      <c r="G65" s="136"/>
      <c r="H65" s="11" t="s">
        <v>773</v>
      </c>
      <c r="I65" s="14">
        <f t="shared" si="2"/>
        <v>1.89</v>
      </c>
      <c r="J65" s="14">
        <v>6.27</v>
      </c>
      <c r="K65" s="109">
        <f t="shared" si="3"/>
        <v>3.78</v>
      </c>
      <c r="L65" s="115"/>
    </row>
    <row r="66" spans="1:12" ht="48" customHeight="1">
      <c r="A66" s="114"/>
      <c r="B66" s="107">
        <f>'Tax Invoice'!D62</f>
        <v>2</v>
      </c>
      <c r="C66" s="10" t="s">
        <v>774</v>
      </c>
      <c r="D66" s="10" t="s">
        <v>774</v>
      </c>
      <c r="E66" s="118" t="s">
        <v>25</v>
      </c>
      <c r="F66" s="135"/>
      <c r="G66" s="136"/>
      <c r="H66" s="11" t="s">
        <v>775</v>
      </c>
      <c r="I66" s="14">
        <f t="shared" si="2"/>
        <v>1.91</v>
      </c>
      <c r="J66" s="14">
        <v>6.36</v>
      </c>
      <c r="K66" s="109">
        <f t="shared" si="3"/>
        <v>3.82</v>
      </c>
      <c r="L66" s="115"/>
    </row>
    <row r="67" spans="1:12" ht="24" customHeight="1">
      <c r="A67" s="114"/>
      <c r="B67" s="107">
        <f>'Tax Invoice'!D63</f>
        <v>5</v>
      </c>
      <c r="C67" s="10" t="s">
        <v>776</v>
      </c>
      <c r="D67" s="10" t="s">
        <v>776</v>
      </c>
      <c r="E67" s="118"/>
      <c r="F67" s="135"/>
      <c r="G67" s="136"/>
      <c r="H67" s="11" t="s">
        <v>859</v>
      </c>
      <c r="I67" s="14">
        <f t="shared" si="2"/>
        <v>0.22</v>
      </c>
      <c r="J67" s="14">
        <v>0.73</v>
      </c>
      <c r="K67" s="109">
        <f t="shared" si="3"/>
        <v>1.1000000000000001</v>
      </c>
      <c r="L67" s="115"/>
    </row>
    <row r="68" spans="1:12" ht="24" customHeight="1">
      <c r="A68" s="114"/>
      <c r="B68" s="107">
        <f>'Tax Invoice'!D64</f>
        <v>5</v>
      </c>
      <c r="C68" s="10" t="s">
        <v>777</v>
      </c>
      <c r="D68" s="10" t="s">
        <v>777</v>
      </c>
      <c r="E68" s="118"/>
      <c r="F68" s="135"/>
      <c r="G68" s="136"/>
      <c r="H68" s="11" t="s">
        <v>860</v>
      </c>
      <c r="I68" s="14">
        <f t="shared" si="2"/>
        <v>0.26</v>
      </c>
      <c r="J68" s="14">
        <v>0.85</v>
      </c>
      <c r="K68" s="109">
        <f t="shared" si="3"/>
        <v>1.3</v>
      </c>
      <c r="L68" s="115"/>
    </row>
    <row r="69" spans="1:12" ht="24" customHeight="1">
      <c r="A69" s="114"/>
      <c r="B69" s="107">
        <f>'Tax Invoice'!D65</f>
        <v>10</v>
      </c>
      <c r="C69" s="10" t="s">
        <v>116</v>
      </c>
      <c r="D69" s="10" t="s">
        <v>116</v>
      </c>
      <c r="E69" s="118"/>
      <c r="F69" s="135"/>
      <c r="G69" s="136"/>
      <c r="H69" s="11" t="s">
        <v>778</v>
      </c>
      <c r="I69" s="14">
        <f t="shared" si="2"/>
        <v>9.9999999999999992E-2</v>
      </c>
      <c r="J69" s="14">
        <v>0.32</v>
      </c>
      <c r="K69" s="109">
        <f t="shared" si="3"/>
        <v>0.99999999999999989</v>
      </c>
      <c r="L69" s="115"/>
    </row>
    <row r="70" spans="1:12" ht="24" customHeight="1">
      <c r="A70" s="114"/>
      <c r="B70" s="107">
        <f>'Tax Invoice'!D66</f>
        <v>20</v>
      </c>
      <c r="C70" s="10" t="s">
        <v>125</v>
      </c>
      <c r="D70" s="10" t="s">
        <v>125</v>
      </c>
      <c r="E70" s="118" t="s">
        <v>107</v>
      </c>
      <c r="F70" s="135"/>
      <c r="G70" s="136"/>
      <c r="H70" s="11" t="s">
        <v>779</v>
      </c>
      <c r="I70" s="14">
        <f t="shared" si="2"/>
        <v>0.13</v>
      </c>
      <c r="J70" s="14">
        <v>0.41</v>
      </c>
      <c r="K70" s="109">
        <f t="shared" si="3"/>
        <v>2.6</v>
      </c>
      <c r="L70" s="115"/>
    </row>
    <row r="71" spans="1:12" ht="24" customHeight="1">
      <c r="A71" s="114"/>
      <c r="B71" s="107">
        <f>'Tax Invoice'!D67</f>
        <v>20</v>
      </c>
      <c r="C71" s="10" t="s">
        <v>780</v>
      </c>
      <c r="D71" s="10" t="s">
        <v>780</v>
      </c>
      <c r="E71" s="118"/>
      <c r="F71" s="135"/>
      <c r="G71" s="136"/>
      <c r="H71" s="11" t="s">
        <v>781</v>
      </c>
      <c r="I71" s="14">
        <f t="shared" si="2"/>
        <v>0.08</v>
      </c>
      <c r="J71" s="14">
        <v>0.24</v>
      </c>
      <c r="K71" s="109">
        <f t="shared" si="3"/>
        <v>1.6</v>
      </c>
      <c r="L71" s="115"/>
    </row>
    <row r="72" spans="1:12" ht="24" customHeight="1">
      <c r="A72" s="114"/>
      <c r="B72" s="107">
        <f>'Tax Invoice'!D68</f>
        <v>5</v>
      </c>
      <c r="C72" s="10" t="s">
        <v>625</v>
      </c>
      <c r="D72" s="10" t="s">
        <v>625</v>
      </c>
      <c r="E72" s="118" t="s">
        <v>273</v>
      </c>
      <c r="F72" s="135"/>
      <c r="G72" s="136"/>
      <c r="H72" s="11" t="s">
        <v>782</v>
      </c>
      <c r="I72" s="14">
        <f t="shared" si="2"/>
        <v>0.2</v>
      </c>
      <c r="J72" s="14">
        <v>0.66</v>
      </c>
      <c r="K72" s="109">
        <f t="shared" si="3"/>
        <v>1</v>
      </c>
      <c r="L72" s="115"/>
    </row>
    <row r="73" spans="1:12" ht="24" customHeight="1">
      <c r="A73" s="114"/>
      <c r="B73" s="107">
        <f>'Tax Invoice'!D69</f>
        <v>10</v>
      </c>
      <c r="C73" s="10" t="s">
        <v>625</v>
      </c>
      <c r="D73" s="10" t="s">
        <v>625</v>
      </c>
      <c r="E73" s="118" t="s">
        <v>272</v>
      </c>
      <c r="F73" s="135"/>
      <c r="G73" s="136"/>
      <c r="H73" s="11" t="s">
        <v>782</v>
      </c>
      <c r="I73" s="14">
        <f t="shared" si="2"/>
        <v>0.2</v>
      </c>
      <c r="J73" s="14">
        <v>0.66</v>
      </c>
      <c r="K73" s="109">
        <f t="shared" si="3"/>
        <v>2</v>
      </c>
      <c r="L73" s="115"/>
    </row>
    <row r="74" spans="1:12" ht="24" customHeight="1">
      <c r="A74" s="114"/>
      <c r="B74" s="107">
        <f>'Tax Invoice'!D70</f>
        <v>20</v>
      </c>
      <c r="C74" s="10" t="s">
        <v>122</v>
      </c>
      <c r="D74" s="10" t="s">
        <v>122</v>
      </c>
      <c r="E74" s="118" t="s">
        <v>239</v>
      </c>
      <c r="F74" s="135"/>
      <c r="G74" s="136"/>
      <c r="H74" s="11" t="s">
        <v>783</v>
      </c>
      <c r="I74" s="14">
        <f t="shared" si="2"/>
        <v>0.3</v>
      </c>
      <c r="J74" s="14">
        <v>1</v>
      </c>
      <c r="K74" s="109">
        <f t="shared" si="3"/>
        <v>6</v>
      </c>
      <c r="L74" s="115"/>
    </row>
    <row r="75" spans="1:12" ht="24" customHeight="1">
      <c r="A75" s="114"/>
      <c r="B75" s="107">
        <f>'Tax Invoice'!D71</f>
        <v>20</v>
      </c>
      <c r="C75" s="10" t="s">
        <v>784</v>
      </c>
      <c r="D75" s="10" t="s">
        <v>784</v>
      </c>
      <c r="E75" s="118" t="s">
        <v>239</v>
      </c>
      <c r="F75" s="135"/>
      <c r="G75" s="136"/>
      <c r="H75" s="11" t="s">
        <v>785</v>
      </c>
      <c r="I75" s="14">
        <f t="shared" si="2"/>
        <v>0.3</v>
      </c>
      <c r="J75" s="14">
        <v>1</v>
      </c>
      <c r="K75" s="109">
        <f t="shared" si="3"/>
        <v>6</v>
      </c>
      <c r="L75" s="115"/>
    </row>
    <row r="76" spans="1:12" ht="24" customHeight="1">
      <c r="A76" s="114"/>
      <c r="B76" s="107">
        <f>'Tax Invoice'!D72</f>
        <v>10</v>
      </c>
      <c r="C76" s="10" t="s">
        <v>786</v>
      </c>
      <c r="D76" s="10" t="s">
        <v>786</v>
      </c>
      <c r="E76" s="118" t="s">
        <v>239</v>
      </c>
      <c r="F76" s="135"/>
      <c r="G76" s="136"/>
      <c r="H76" s="11" t="s">
        <v>787</v>
      </c>
      <c r="I76" s="14">
        <f t="shared" si="2"/>
        <v>0.48</v>
      </c>
      <c r="J76" s="14">
        <v>1.6</v>
      </c>
      <c r="K76" s="109">
        <f t="shared" si="3"/>
        <v>4.8</v>
      </c>
      <c r="L76" s="115"/>
    </row>
    <row r="77" spans="1:12" ht="12.75" customHeight="1">
      <c r="A77" s="114"/>
      <c r="B77" s="107">
        <f>'Tax Invoice'!D73</f>
        <v>2</v>
      </c>
      <c r="C77" s="10" t="s">
        <v>788</v>
      </c>
      <c r="D77" s="10" t="s">
        <v>843</v>
      </c>
      <c r="E77" s="118" t="s">
        <v>789</v>
      </c>
      <c r="F77" s="135"/>
      <c r="G77" s="136"/>
      <c r="H77" s="11" t="s">
        <v>790</v>
      </c>
      <c r="I77" s="14">
        <f t="shared" si="2"/>
        <v>0.34</v>
      </c>
      <c r="J77" s="14">
        <v>1.1200000000000001</v>
      </c>
      <c r="K77" s="109">
        <f t="shared" si="3"/>
        <v>0.68</v>
      </c>
      <c r="L77" s="115"/>
    </row>
    <row r="78" spans="1:12" ht="12.75" customHeight="1">
      <c r="A78" s="114"/>
      <c r="B78" s="107">
        <f>'Tax Invoice'!D74</f>
        <v>2</v>
      </c>
      <c r="C78" s="10" t="s">
        <v>788</v>
      </c>
      <c r="D78" s="10" t="s">
        <v>844</v>
      </c>
      <c r="E78" s="118" t="s">
        <v>791</v>
      </c>
      <c r="F78" s="135"/>
      <c r="G78" s="136"/>
      <c r="H78" s="11" t="s">
        <v>790</v>
      </c>
      <c r="I78" s="14">
        <f t="shared" si="2"/>
        <v>0.48</v>
      </c>
      <c r="J78" s="14">
        <v>1.6</v>
      </c>
      <c r="K78" s="109">
        <f t="shared" si="3"/>
        <v>0.96</v>
      </c>
      <c r="L78" s="115"/>
    </row>
    <row r="79" spans="1:12" ht="12.75" customHeight="1">
      <c r="A79" s="114"/>
      <c r="B79" s="107">
        <f>'Tax Invoice'!D75</f>
        <v>2</v>
      </c>
      <c r="C79" s="10" t="s">
        <v>792</v>
      </c>
      <c r="D79" s="10" t="s">
        <v>845</v>
      </c>
      <c r="E79" s="118" t="s">
        <v>741</v>
      </c>
      <c r="F79" s="135"/>
      <c r="G79" s="136"/>
      <c r="H79" s="11" t="s">
        <v>793</v>
      </c>
      <c r="I79" s="14">
        <f t="shared" si="2"/>
        <v>1.05</v>
      </c>
      <c r="J79" s="14">
        <v>3.47</v>
      </c>
      <c r="K79" s="109">
        <f t="shared" si="3"/>
        <v>2.1</v>
      </c>
      <c r="L79" s="115"/>
    </row>
    <row r="80" spans="1:12" ht="24" customHeight="1">
      <c r="A80" s="114"/>
      <c r="B80" s="107">
        <f>'Tax Invoice'!D76</f>
        <v>50</v>
      </c>
      <c r="C80" s="10" t="s">
        <v>65</v>
      </c>
      <c r="D80" s="10" t="s">
        <v>65</v>
      </c>
      <c r="E80" s="118" t="s">
        <v>25</v>
      </c>
      <c r="F80" s="135"/>
      <c r="G80" s="136"/>
      <c r="H80" s="11" t="s">
        <v>794</v>
      </c>
      <c r="I80" s="14">
        <f t="shared" si="2"/>
        <v>0.81</v>
      </c>
      <c r="J80" s="14">
        <v>2.7</v>
      </c>
      <c r="K80" s="109">
        <f t="shared" si="3"/>
        <v>40.5</v>
      </c>
      <c r="L80" s="115"/>
    </row>
    <row r="81" spans="1:12" ht="24" customHeight="1">
      <c r="A81" s="114"/>
      <c r="B81" s="107">
        <f>'Tax Invoice'!D77</f>
        <v>50</v>
      </c>
      <c r="C81" s="10" t="s">
        <v>65</v>
      </c>
      <c r="D81" s="10" t="s">
        <v>65</v>
      </c>
      <c r="E81" s="118" t="s">
        <v>67</v>
      </c>
      <c r="F81" s="135"/>
      <c r="G81" s="136"/>
      <c r="H81" s="11" t="s">
        <v>794</v>
      </c>
      <c r="I81" s="14">
        <f t="shared" si="2"/>
        <v>0.81</v>
      </c>
      <c r="J81" s="14">
        <v>2.7</v>
      </c>
      <c r="K81" s="109">
        <f t="shared" si="3"/>
        <v>40.5</v>
      </c>
      <c r="L81" s="115"/>
    </row>
    <row r="82" spans="1:12" ht="24" customHeight="1">
      <c r="A82" s="114"/>
      <c r="B82" s="107">
        <f>'Tax Invoice'!D78</f>
        <v>50</v>
      </c>
      <c r="C82" s="10" t="s">
        <v>65</v>
      </c>
      <c r="D82" s="10" t="s">
        <v>65</v>
      </c>
      <c r="E82" s="118" t="s">
        <v>26</v>
      </c>
      <c r="F82" s="135"/>
      <c r="G82" s="136"/>
      <c r="H82" s="11" t="s">
        <v>794</v>
      </c>
      <c r="I82" s="14">
        <f t="shared" si="2"/>
        <v>0.81</v>
      </c>
      <c r="J82" s="14">
        <v>2.7</v>
      </c>
      <c r="K82" s="109">
        <f t="shared" si="3"/>
        <v>40.5</v>
      </c>
      <c r="L82" s="115"/>
    </row>
    <row r="83" spans="1:12" ht="24" customHeight="1">
      <c r="A83" s="114"/>
      <c r="B83" s="107">
        <f>'Tax Invoice'!D79</f>
        <v>10</v>
      </c>
      <c r="C83" s="10" t="s">
        <v>795</v>
      </c>
      <c r="D83" s="10" t="s">
        <v>795</v>
      </c>
      <c r="E83" s="118" t="s">
        <v>23</v>
      </c>
      <c r="F83" s="135"/>
      <c r="G83" s="136"/>
      <c r="H83" s="11" t="s">
        <v>796</v>
      </c>
      <c r="I83" s="14">
        <f t="shared" si="2"/>
        <v>1.07</v>
      </c>
      <c r="J83" s="14">
        <v>3.55</v>
      </c>
      <c r="K83" s="109">
        <f t="shared" si="3"/>
        <v>10.700000000000001</v>
      </c>
      <c r="L83" s="115"/>
    </row>
    <row r="84" spans="1:12" ht="24" customHeight="1">
      <c r="A84" s="114"/>
      <c r="B84" s="107">
        <f>'Tax Invoice'!D80</f>
        <v>10</v>
      </c>
      <c r="C84" s="10" t="s">
        <v>795</v>
      </c>
      <c r="D84" s="10" t="s">
        <v>795</v>
      </c>
      <c r="E84" s="118" t="s">
        <v>651</v>
      </c>
      <c r="F84" s="135"/>
      <c r="G84" s="136"/>
      <c r="H84" s="11" t="s">
        <v>796</v>
      </c>
      <c r="I84" s="14">
        <f t="shared" si="2"/>
        <v>1.07</v>
      </c>
      <c r="J84" s="14">
        <v>3.55</v>
      </c>
      <c r="K84" s="109">
        <f t="shared" si="3"/>
        <v>10.700000000000001</v>
      </c>
      <c r="L84" s="115"/>
    </row>
    <row r="85" spans="1:12" ht="24" customHeight="1">
      <c r="A85" s="114"/>
      <c r="B85" s="107">
        <f>'Tax Invoice'!D81</f>
        <v>20</v>
      </c>
      <c r="C85" s="10" t="s">
        <v>795</v>
      </c>
      <c r="D85" s="10" t="s">
        <v>795</v>
      </c>
      <c r="E85" s="118" t="s">
        <v>25</v>
      </c>
      <c r="F85" s="135"/>
      <c r="G85" s="136"/>
      <c r="H85" s="11" t="s">
        <v>796</v>
      </c>
      <c r="I85" s="14">
        <f t="shared" si="2"/>
        <v>1.07</v>
      </c>
      <c r="J85" s="14">
        <v>3.55</v>
      </c>
      <c r="K85" s="109">
        <f t="shared" si="3"/>
        <v>21.400000000000002</v>
      </c>
      <c r="L85" s="115"/>
    </row>
    <row r="86" spans="1:12" ht="24" customHeight="1">
      <c r="A86" s="114"/>
      <c r="B86" s="107">
        <f>'Tax Invoice'!D82</f>
        <v>10</v>
      </c>
      <c r="C86" s="10" t="s">
        <v>795</v>
      </c>
      <c r="D86" s="10" t="s">
        <v>795</v>
      </c>
      <c r="E86" s="118" t="s">
        <v>26</v>
      </c>
      <c r="F86" s="135"/>
      <c r="G86" s="136"/>
      <c r="H86" s="11" t="s">
        <v>796</v>
      </c>
      <c r="I86" s="14">
        <f t="shared" ref="I86:I117" si="4">ROUNDUP(J86*$N$1,2)</f>
        <v>1.07</v>
      </c>
      <c r="J86" s="14">
        <v>3.55</v>
      </c>
      <c r="K86" s="109">
        <f t="shared" ref="K86:K117" si="5">I86*B86</f>
        <v>10.700000000000001</v>
      </c>
      <c r="L86" s="115"/>
    </row>
    <row r="87" spans="1:12" ht="12.75" customHeight="1">
      <c r="A87" s="114"/>
      <c r="B87" s="107">
        <f>'Tax Invoice'!D83</f>
        <v>10</v>
      </c>
      <c r="C87" s="10" t="s">
        <v>68</v>
      </c>
      <c r="D87" s="10" t="s">
        <v>68</v>
      </c>
      <c r="E87" s="118" t="s">
        <v>23</v>
      </c>
      <c r="F87" s="135" t="s">
        <v>272</v>
      </c>
      <c r="G87" s="136"/>
      <c r="H87" s="11" t="s">
        <v>797</v>
      </c>
      <c r="I87" s="14">
        <f t="shared" si="4"/>
        <v>0.99</v>
      </c>
      <c r="J87" s="14">
        <v>3.3</v>
      </c>
      <c r="K87" s="109">
        <f t="shared" si="5"/>
        <v>9.9</v>
      </c>
      <c r="L87" s="115"/>
    </row>
    <row r="88" spans="1:12" ht="12.75" customHeight="1">
      <c r="A88" s="114"/>
      <c r="B88" s="107">
        <f>'Tax Invoice'!D84</f>
        <v>10</v>
      </c>
      <c r="C88" s="10" t="s">
        <v>68</v>
      </c>
      <c r="D88" s="10" t="s">
        <v>68</v>
      </c>
      <c r="E88" s="118" t="s">
        <v>651</v>
      </c>
      <c r="F88" s="135" t="s">
        <v>272</v>
      </c>
      <c r="G88" s="136"/>
      <c r="H88" s="11" t="s">
        <v>797</v>
      </c>
      <c r="I88" s="14">
        <f t="shared" si="4"/>
        <v>0.99</v>
      </c>
      <c r="J88" s="14">
        <v>3.3</v>
      </c>
      <c r="K88" s="109">
        <f t="shared" si="5"/>
        <v>9.9</v>
      </c>
      <c r="L88" s="115"/>
    </row>
    <row r="89" spans="1:12" ht="12.75" customHeight="1">
      <c r="A89" s="114"/>
      <c r="B89" s="107">
        <f>'Tax Invoice'!D85</f>
        <v>10</v>
      </c>
      <c r="C89" s="10" t="s">
        <v>68</v>
      </c>
      <c r="D89" s="10" t="s">
        <v>68</v>
      </c>
      <c r="E89" s="118" t="s">
        <v>25</v>
      </c>
      <c r="F89" s="135" t="s">
        <v>273</v>
      </c>
      <c r="G89" s="136"/>
      <c r="H89" s="11" t="s">
        <v>797</v>
      </c>
      <c r="I89" s="14">
        <f t="shared" si="4"/>
        <v>0.99</v>
      </c>
      <c r="J89" s="14">
        <v>3.3</v>
      </c>
      <c r="K89" s="109">
        <f t="shared" si="5"/>
        <v>9.9</v>
      </c>
      <c r="L89" s="115"/>
    </row>
    <row r="90" spans="1:12" ht="12.75" customHeight="1">
      <c r="A90" s="114"/>
      <c r="B90" s="107">
        <f>'Tax Invoice'!D86</f>
        <v>20</v>
      </c>
      <c r="C90" s="10" t="s">
        <v>68</v>
      </c>
      <c r="D90" s="10" t="s">
        <v>68</v>
      </c>
      <c r="E90" s="118" t="s">
        <v>25</v>
      </c>
      <c r="F90" s="135" t="s">
        <v>272</v>
      </c>
      <c r="G90" s="136"/>
      <c r="H90" s="11" t="s">
        <v>797</v>
      </c>
      <c r="I90" s="14">
        <f t="shared" si="4"/>
        <v>0.99</v>
      </c>
      <c r="J90" s="14">
        <v>3.3</v>
      </c>
      <c r="K90" s="109">
        <f t="shared" si="5"/>
        <v>19.8</v>
      </c>
      <c r="L90" s="115"/>
    </row>
    <row r="91" spans="1:12" ht="12.75" customHeight="1">
      <c r="A91" s="114"/>
      <c r="B91" s="107">
        <f>'Tax Invoice'!D87</f>
        <v>10</v>
      </c>
      <c r="C91" s="10" t="s">
        <v>68</v>
      </c>
      <c r="D91" s="10" t="s">
        <v>68</v>
      </c>
      <c r="E91" s="118" t="s">
        <v>67</v>
      </c>
      <c r="F91" s="135" t="s">
        <v>273</v>
      </c>
      <c r="G91" s="136"/>
      <c r="H91" s="11" t="s">
        <v>797</v>
      </c>
      <c r="I91" s="14">
        <f t="shared" si="4"/>
        <v>0.99</v>
      </c>
      <c r="J91" s="14">
        <v>3.3</v>
      </c>
      <c r="K91" s="109">
        <f t="shared" si="5"/>
        <v>9.9</v>
      </c>
      <c r="L91" s="115"/>
    </row>
    <row r="92" spans="1:12" ht="12.75" customHeight="1">
      <c r="A92" s="114"/>
      <c r="B92" s="107">
        <f>'Tax Invoice'!D88</f>
        <v>10</v>
      </c>
      <c r="C92" s="10" t="s">
        <v>68</v>
      </c>
      <c r="D92" s="10" t="s">
        <v>68</v>
      </c>
      <c r="E92" s="118" t="s">
        <v>67</v>
      </c>
      <c r="F92" s="135" t="s">
        <v>271</v>
      </c>
      <c r="G92" s="136"/>
      <c r="H92" s="11" t="s">
        <v>797</v>
      </c>
      <c r="I92" s="14">
        <f t="shared" si="4"/>
        <v>0.99</v>
      </c>
      <c r="J92" s="14">
        <v>3.3</v>
      </c>
      <c r="K92" s="109">
        <f t="shared" si="5"/>
        <v>9.9</v>
      </c>
      <c r="L92" s="115"/>
    </row>
    <row r="93" spans="1:12" ht="12.75" customHeight="1">
      <c r="A93" s="114"/>
      <c r="B93" s="107">
        <f>'Tax Invoice'!D89</f>
        <v>20</v>
      </c>
      <c r="C93" s="10" t="s">
        <v>68</v>
      </c>
      <c r="D93" s="10" t="s">
        <v>68</v>
      </c>
      <c r="E93" s="118" t="s">
        <v>67</v>
      </c>
      <c r="F93" s="135" t="s">
        <v>272</v>
      </c>
      <c r="G93" s="136"/>
      <c r="H93" s="11" t="s">
        <v>797</v>
      </c>
      <c r="I93" s="14">
        <f t="shared" si="4"/>
        <v>0.99</v>
      </c>
      <c r="J93" s="14">
        <v>3.3</v>
      </c>
      <c r="K93" s="109">
        <f t="shared" si="5"/>
        <v>19.8</v>
      </c>
      <c r="L93" s="115"/>
    </row>
    <row r="94" spans="1:12" ht="12.75" customHeight="1">
      <c r="A94" s="114"/>
      <c r="B94" s="107">
        <f>'Tax Invoice'!D90</f>
        <v>10</v>
      </c>
      <c r="C94" s="10" t="s">
        <v>68</v>
      </c>
      <c r="D94" s="10" t="s">
        <v>68</v>
      </c>
      <c r="E94" s="118" t="s">
        <v>26</v>
      </c>
      <c r="F94" s="135" t="s">
        <v>273</v>
      </c>
      <c r="G94" s="136"/>
      <c r="H94" s="11" t="s">
        <v>797</v>
      </c>
      <c r="I94" s="14">
        <f t="shared" si="4"/>
        <v>0.99</v>
      </c>
      <c r="J94" s="14">
        <v>3.3</v>
      </c>
      <c r="K94" s="109">
        <f t="shared" si="5"/>
        <v>9.9</v>
      </c>
      <c r="L94" s="115"/>
    </row>
    <row r="95" spans="1:12" ht="12.75" customHeight="1">
      <c r="A95" s="114"/>
      <c r="B95" s="107">
        <f>'Tax Invoice'!D91</f>
        <v>10</v>
      </c>
      <c r="C95" s="10" t="s">
        <v>68</v>
      </c>
      <c r="D95" s="10" t="s">
        <v>68</v>
      </c>
      <c r="E95" s="118" t="s">
        <v>26</v>
      </c>
      <c r="F95" s="135" t="s">
        <v>271</v>
      </c>
      <c r="G95" s="136"/>
      <c r="H95" s="11" t="s">
        <v>797</v>
      </c>
      <c r="I95" s="14">
        <f t="shared" si="4"/>
        <v>0.99</v>
      </c>
      <c r="J95" s="14">
        <v>3.3</v>
      </c>
      <c r="K95" s="109">
        <f t="shared" si="5"/>
        <v>9.9</v>
      </c>
      <c r="L95" s="115"/>
    </row>
    <row r="96" spans="1:12" ht="12.75" customHeight="1">
      <c r="A96" s="114"/>
      <c r="B96" s="107">
        <f>'Tax Invoice'!D92</f>
        <v>20</v>
      </c>
      <c r="C96" s="10" t="s">
        <v>68</v>
      </c>
      <c r="D96" s="10" t="s">
        <v>68</v>
      </c>
      <c r="E96" s="118" t="s">
        <v>26</v>
      </c>
      <c r="F96" s="135" t="s">
        <v>272</v>
      </c>
      <c r="G96" s="136"/>
      <c r="H96" s="11" t="s">
        <v>797</v>
      </c>
      <c r="I96" s="14">
        <f t="shared" si="4"/>
        <v>0.99</v>
      </c>
      <c r="J96" s="14">
        <v>3.3</v>
      </c>
      <c r="K96" s="109">
        <f t="shared" si="5"/>
        <v>19.8</v>
      </c>
      <c r="L96" s="115"/>
    </row>
    <row r="97" spans="1:12" ht="12.75" customHeight="1">
      <c r="A97" s="114"/>
      <c r="B97" s="107">
        <f>'Tax Invoice'!D93</f>
        <v>10</v>
      </c>
      <c r="C97" s="10" t="s">
        <v>473</v>
      </c>
      <c r="D97" s="10" t="s">
        <v>473</v>
      </c>
      <c r="E97" s="118" t="s">
        <v>23</v>
      </c>
      <c r="F97" s="135" t="s">
        <v>726</v>
      </c>
      <c r="G97" s="136"/>
      <c r="H97" s="11" t="s">
        <v>475</v>
      </c>
      <c r="I97" s="14">
        <f t="shared" si="4"/>
        <v>1.1499999999999999</v>
      </c>
      <c r="J97" s="14">
        <v>3.81</v>
      </c>
      <c r="K97" s="109">
        <f t="shared" si="5"/>
        <v>11.5</v>
      </c>
      <c r="L97" s="115"/>
    </row>
    <row r="98" spans="1:12" ht="12.75" customHeight="1">
      <c r="A98" s="114"/>
      <c r="B98" s="107">
        <f>'Tax Invoice'!D94</f>
        <v>10</v>
      </c>
      <c r="C98" s="10" t="s">
        <v>473</v>
      </c>
      <c r="D98" s="10" t="s">
        <v>473</v>
      </c>
      <c r="E98" s="118" t="s">
        <v>651</v>
      </c>
      <c r="F98" s="135" t="s">
        <v>273</v>
      </c>
      <c r="G98" s="136"/>
      <c r="H98" s="11" t="s">
        <v>475</v>
      </c>
      <c r="I98" s="14">
        <f t="shared" si="4"/>
        <v>1.1499999999999999</v>
      </c>
      <c r="J98" s="14">
        <v>3.81</v>
      </c>
      <c r="K98" s="109">
        <f t="shared" si="5"/>
        <v>11.5</v>
      </c>
      <c r="L98" s="115"/>
    </row>
    <row r="99" spans="1:12" ht="12.75" customHeight="1">
      <c r="A99" s="114"/>
      <c r="B99" s="107">
        <f>'Tax Invoice'!D95</f>
        <v>10</v>
      </c>
      <c r="C99" s="10" t="s">
        <v>473</v>
      </c>
      <c r="D99" s="10" t="s">
        <v>473</v>
      </c>
      <c r="E99" s="118" t="s">
        <v>651</v>
      </c>
      <c r="F99" s="135" t="s">
        <v>272</v>
      </c>
      <c r="G99" s="136"/>
      <c r="H99" s="11" t="s">
        <v>475</v>
      </c>
      <c r="I99" s="14">
        <f t="shared" si="4"/>
        <v>1.1499999999999999</v>
      </c>
      <c r="J99" s="14">
        <v>3.81</v>
      </c>
      <c r="K99" s="109">
        <f t="shared" si="5"/>
        <v>11.5</v>
      </c>
      <c r="L99" s="115"/>
    </row>
    <row r="100" spans="1:12" ht="12.75" customHeight="1">
      <c r="A100" s="114"/>
      <c r="B100" s="107">
        <f>'Tax Invoice'!D96</f>
        <v>10</v>
      </c>
      <c r="C100" s="10" t="s">
        <v>473</v>
      </c>
      <c r="D100" s="10" t="s">
        <v>473</v>
      </c>
      <c r="E100" s="118" t="s">
        <v>651</v>
      </c>
      <c r="F100" s="135" t="s">
        <v>726</v>
      </c>
      <c r="G100" s="136"/>
      <c r="H100" s="11" t="s">
        <v>475</v>
      </c>
      <c r="I100" s="14">
        <f t="shared" si="4"/>
        <v>1.1499999999999999</v>
      </c>
      <c r="J100" s="14">
        <v>3.81</v>
      </c>
      <c r="K100" s="109">
        <f t="shared" si="5"/>
        <v>11.5</v>
      </c>
      <c r="L100" s="115"/>
    </row>
    <row r="101" spans="1:12" ht="12.75" customHeight="1">
      <c r="A101" s="114"/>
      <c r="B101" s="107">
        <f>'Tax Invoice'!D97</f>
        <v>10</v>
      </c>
      <c r="C101" s="10" t="s">
        <v>473</v>
      </c>
      <c r="D101" s="10" t="s">
        <v>473</v>
      </c>
      <c r="E101" s="118" t="s">
        <v>25</v>
      </c>
      <c r="F101" s="135" t="s">
        <v>726</v>
      </c>
      <c r="G101" s="136"/>
      <c r="H101" s="11" t="s">
        <v>475</v>
      </c>
      <c r="I101" s="14">
        <f t="shared" si="4"/>
        <v>1.1499999999999999</v>
      </c>
      <c r="J101" s="14">
        <v>3.81</v>
      </c>
      <c r="K101" s="109">
        <f t="shared" si="5"/>
        <v>11.5</v>
      </c>
      <c r="L101" s="115"/>
    </row>
    <row r="102" spans="1:12" ht="12.75" customHeight="1">
      <c r="A102" s="114"/>
      <c r="B102" s="107">
        <f>'Tax Invoice'!D98</f>
        <v>10</v>
      </c>
      <c r="C102" s="10" t="s">
        <v>473</v>
      </c>
      <c r="D102" s="10" t="s">
        <v>473</v>
      </c>
      <c r="E102" s="118" t="s">
        <v>67</v>
      </c>
      <c r="F102" s="135" t="s">
        <v>273</v>
      </c>
      <c r="G102" s="136"/>
      <c r="H102" s="11" t="s">
        <v>475</v>
      </c>
      <c r="I102" s="14">
        <f t="shared" si="4"/>
        <v>1.1499999999999999</v>
      </c>
      <c r="J102" s="14">
        <v>3.81</v>
      </c>
      <c r="K102" s="109">
        <f t="shared" si="5"/>
        <v>11.5</v>
      </c>
      <c r="L102" s="115"/>
    </row>
    <row r="103" spans="1:12" ht="12.75" customHeight="1">
      <c r="A103" s="114"/>
      <c r="B103" s="107">
        <f>'Tax Invoice'!D99</f>
        <v>20</v>
      </c>
      <c r="C103" s="10" t="s">
        <v>473</v>
      </c>
      <c r="D103" s="10" t="s">
        <v>473</v>
      </c>
      <c r="E103" s="118" t="s">
        <v>67</v>
      </c>
      <c r="F103" s="135" t="s">
        <v>272</v>
      </c>
      <c r="G103" s="136"/>
      <c r="H103" s="11" t="s">
        <v>475</v>
      </c>
      <c r="I103" s="14">
        <f t="shared" si="4"/>
        <v>1.1499999999999999</v>
      </c>
      <c r="J103" s="14">
        <v>3.81</v>
      </c>
      <c r="K103" s="109">
        <f t="shared" si="5"/>
        <v>23</v>
      </c>
      <c r="L103" s="115"/>
    </row>
    <row r="104" spans="1:12" ht="12.75" customHeight="1">
      <c r="A104" s="114"/>
      <c r="B104" s="107">
        <f>'Tax Invoice'!D100</f>
        <v>10</v>
      </c>
      <c r="C104" s="10" t="s">
        <v>473</v>
      </c>
      <c r="D104" s="10" t="s">
        <v>473</v>
      </c>
      <c r="E104" s="118" t="s">
        <v>67</v>
      </c>
      <c r="F104" s="135" t="s">
        <v>726</v>
      </c>
      <c r="G104" s="136"/>
      <c r="H104" s="11" t="s">
        <v>475</v>
      </c>
      <c r="I104" s="14">
        <f t="shared" si="4"/>
        <v>1.1499999999999999</v>
      </c>
      <c r="J104" s="14">
        <v>3.81</v>
      </c>
      <c r="K104" s="109">
        <f t="shared" si="5"/>
        <v>11.5</v>
      </c>
      <c r="L104" s="115"/>
    </row>
    <row r="105" spans="1:12" ht="12.75" customHeight="1">
      <c r="A105" s="114"/>
      <c r="B105" s="107">
        <f>'Tax Invoice'!D101</f>
        <v>10</v>
      </c>
      <c r="C105" s="10" t="s">
        <v>473</v>
      </c>
      <c r="D105" s="10" t="s">
        <v>473</v>
      </c>
      <c r="E105" s="118" t="s">
        <v>26</v>
      </c>
      <c r="F105" s="135" t="s">
        <v>271</v>
      </c>
      <c r="G105" s="136"/>
      <c r="H105" s="11" t="s">
        <v>475</v>
      </c>
      <c r="I105" s="14">
        <f t="shared" si="4"/>
        <v>1.1499999999999999</v>
      </c>
      <c r="J105" s="14">
        <v>3.81</v>
      </c>
      <c r="K105" s="109">
        <f t="shared" si="5"/>
        <v>11.5</v>
      </c>
      <c r="L105" s="115"/>
    </row>
    <row r="106" spans="1:12" ht="12.75" customHeight="1">
      <c r="A106" s="114"/>
      <c r="B106" s="107">
        <f>'Tax Invoice'!D102</f>
        <v>10</v>
      </c>
      <c r="C106" s="10" t="s">
        <v>473</v>
      </c>
      <c r="D106" s="10" t="s">
        <v>473</v>
      </c>
      <c r="E106" s="118" t="s">
        <v>298</v>
      </c>
      <c r="F106" s="135" t="s">
        <v>273</v>
      </c>
      <c r="G106" s="136"/>
      <c r="H106" s="11" t="s">
        <v>475</v>
      </c>
      <c r="I106" s="14">
        <f t="shared" si="4"/>
        <v>1.1499999999999999</v>
      </c>
      <c r="J106" s="14">
        <v>3.81</v>
      </c>
      <c r="K106" s="109">
        <f t="shared" si="5"/>
        <v>11.5</v>
      </c>
      <c r="L106" s="115"/>
    </row>
    <row r="107" spans="1:12" ht="12.75" customHeight="1">
      <c r="A107" s="114"/>
      <c r="B107" s="107">
        <f>'Tax Invoice'!D103</f>
        <v>10</v>
      </c>
      <c r="C107" s="10" t="s">
        <v>473</v>
      </c>
      <c r="D107" s="10" t="s">
        <v>473</v>
      </c>
      <c r="E107" s="118" t="s">
        <v>298</v>
      </c>
      <c r="F107" s="135" t="s">
        <v>272</v>
      </c>
      <c r="G107" s="136"/>
      <c r="H107" s="11" t="s">
        <v>475</v>
      </c>
      <c r="I107" s="14">
        <f t="shared" si="4"/>
        <v>1.1499999999999999</v>
      </c>
      <c r="J107" s="14">
        <v>3.81</v>
      </c>
      <c r="K107" s="109">
        <f t="shared" si="5"/>
        <v>11.5</v>
      </c>
      <c r="L107" s="115"/>
    </row>
    <row r="108" spans="1:12" ht="12.75" customHeight="1">
      <c r="A108" s="114"/>
      <c r="B108" s="107">
        <f>'Tax Invoice'!D104</f>
        <v>10</v>
      </c>
      <c r="C108" s="10" t="s">
        <v>473</v>
      </c>
      <c r="D108" s="10" t="s">
        <v>473</v>
      </c>
      <c r="E108" s="118" t="s">
        <v>294</v>
      </c>
      <c r="F108" s="135" t="s">
        <v>273</v>
      </c>
      <c r="G108" s="136"/>
      <c r="H108" s="11" t="s">
        <v>475</v>
      </c>
      <c r="I108" s="14">
        <f t="shared" si="4"/>
        <v>1.1499999999999999</v>
      </c>
      <c r="J108" s="14">
        <v>3.81</v>
      </c>
      <c r="K108" s="109">
        <f t="shared" si="5"/>
        <v>11.5</v>
      </c>
      <c r="L108" s="115"/>
    </row>
    <row r="109" spans="1:12" ht="12.75" customHeight="1">
      <c r="A109" s="114"/>
      <c r="B109" s="107">
        <f>'Tax Invoice'!D105</f>
        <v>20</v>
      </c>
      <c r="C109" s="10" t="s">
        <v>473</v>
      </c>
      <c r="D109" s="10" t="s">
        <v>473</v>
      </c>
      <c r="E109" s="118" t="s">
        <v>294</v>
      </c>
      <c r="F109" s="135" t="s">
        <v>272</v>
      </c>
      <c r="G109" s="136"/>
      <c r="H109" s="11" t="s">
        <v>475</v>
      </c>
      <c r="I109" s="14">
        <f t="shared" si="4"/>
        <v>1.1499999999999999</v>
      </c>
      <c r="J109" s="14">
        <v>3.81</v>
      </c>
      <c r="K109" s="109">
        <f t="shared" si="5"/>
        <v>23</v>
      </c>
      <c r="L109" s="115"/>
    </row>
    <row r="110" spans="1:12" ht="12.75" customHeight="1">
      <c r="A110" s="114"/>
      <c r="B110" s="107">
        <f>'Tax Invoice'!D106</f>
        <v>2</v>
      </c>
      <c r="C110" s="10" t="s">
        <v>798</v>
      </c>
      <c r="D110" s="10" t="s">
        <v>846</v>
      </c>
      <c r="E110" s="118" t="s">
        <v>791</v>
      </c>
      <c r="F110" s="135" t="s">
        <v>583</v>
      </c>
      <c r="G110" s="136"/>
      <c r="H110" s="11" t="s">
        <v>799</v>
      </c>
      <c r="I110" s="14">
        <f t="shared" si="4"/>
        <v>0.27</v>
      </c>
      <c r="J110" s="14">
        <v>0.88</v>
      </c>
      <c r="K110" s="109">
        <f t="shared" si="5"/>
        <v>0.54</v>
      </c>
      <c r="L110" s="115"/>
    </row>
    <row r="111" spans="1:12" ht="12.75" customHeight="1">
      <c r="A111" s="114"/>
      <c r="B111" s="107">
        <f>'Tax Invoice'!D107</f>
        <v>2</v>
      </c>
      <c r="C111" s="10" t="s">
        <v>798</v>
      </c>
      <c r="D111" s="10" t="s">
        <v>847</v>
      </c>
      <c r="E111" s="118" t="s">
        <v>800</v>
      </c>
      <c r="F111" s="135" t="s">
        <v>583</v>
      </c>
      <c r="G111" s="136"/>
      <c r="H111" s="11" t="s">
        <v>799</v>
      </c>
      <c r="I111" s="14">
        <f t="shared" si="4"/>
        <v>0.29000000000000004</v>
      </c>
      <c r="J111" s="14">
        <v>0.95</v>
      </c>
      <c r="K111" s="109">
        <f t="shared" si="5"/>
        <v>0.58000000000000007</v>
      </c>
      <c r="L111" s="115"/>
    </row>
    <row r="112" spans="1:12" ht="12.75" customHeight="1">
      <c r="A112" s="114"/>
      <c r="B112" s="107">
        <f>'Tax Invoice'!D108</f>
        <v>2</v>
      </c>
      <c r="C112" s="10" t="s">
        <v>798</v>
      </c>
      <c r="D112" s="10" t="s">
        <v>848</v>
      </c>
      <c r="E112" s="118" t="s">
        <v>741</v>
      </c>
      <c r="F112" s="135" t="s">
        <v>273</v>
      </c>
      <c r="G112" s="136"/>
      <c r="H112" s="11" t="s">
        <v>799</v>
      </c>
      <c r="I112" s="14">
        <f t="shared" si="4"/>
        <v>0.34</v>
      </c>
      <c r="J112" s="14">
        <v>1.1200000000000001</v>
      </c>
      <c r="K112" s="109">
        <f t="shared" si="5"/>
        <v>0.68</v>
      </c>
      <c r="L112" s="115"/>
    </row>
    <row r="113" spans="1:12" ht="24" customHeight="1">
      <c r="A113" s="114"/>
      <c r="B113" s="107">
        <f>'Tax Invoice'!D109</f>
        <v>2</v>
      </c>
      <c r="C113" s="10" t="s">
        <v>801</v>
      </c>
      <c r="D113" s="10" t="s">
        <v>849</v>
      </c>
      <c r="E113" s="118" t="s">
        <v>802</v>
      </c>
      <c r="F113" s="135"/>
      <c r="G113" s="136"/>
      <c r="H113" s="11" t="s">
        <v>803</v>
      </c>
      <c r="I113" s="14">
        <f t="shared" si="4"/>
        <v>0.25</v>
      </c>
      <c r="J113" s="14">
        <v>0.82</v>
      </c>
      <c r="K113" s="109">
        <f t="shared" si="5"/>
        <v>0.5</v>
      </c>
      <c r="L113" s="115"/>
    </row>
    <row r="114" spans="1:12" ht="24" customHeight="1">
      <c r="A114" s="114"/>
      <c r="B114" s="107">
        <f>'Tax Invoice'!D110</f>
        <v>2</v>
      </c>
      <c r="C114" s="10" t="s">
        <v>804</v>
      </c>
      <c r="D114" s="10" t="s">
        <v>850</v>
      </c>
      <c r="E114" s="118" t="s">
        <v>802</v>
      </c>
      <c r="F114" s="135" t="s">
        <v>273</v>
      </c>
      <c r="G114" s="136"/>
      <c r="H114" s="11" t="s">
        <v>805</v>
      </c>
      <c r="I114" s="14">
        <f t="shared" si="4"/>
        <v>0.61</v>
      </c>
      <c r="J114" s="14">
        <v>2.02</v>
      </c>
      <c r="K114" s="109">
        <f t="shared" si="5"/>
        <v>1.22</v>
      </c>
      <c r="L114" s="115"/>
    </row>
    <row r="115" spans="1:12" ht="24" customHeight="1">
      <c r="A115" s="114"/>
      <c r="B115" s="107">
        <f>'Tax Invoice'!D111</f>
        <v>2</v>
      </c>
      <c r="C115" s="10" t="s">
        <v>804</v>
      </c>
      <c r="D115" s="10" t="s">
        <v>851</v>
      </c>
      <c r="E115" s="118" t="s">
        <v>806</v>
      </c>
      <c r="F115" s="135" t="s">
        <v>273</v>
      </c>
      <c r="G115" s="136"/>
      <c r="H115" s="11" t="s">
        <v>805</v>
      </c>
      <c r="I115" s="14">
        <f t="shared" si="4"/>
        <v>0.66</v>
      </c>
      <c r="J115" s="14">
        <v>2.19</v>
      </c>
      <c r="K115" s="109">
        <f t="shared" si="5"/>
        <v>1.32</v>
      </c>
      <c r="L115" s="115"/>
    </row>
    <row r="116" spans="1:12" ht="24" customHeight="1">
      <c r="A116" s="114"/>
      <c r="B116" s="107">
        <f>'Tax Invoice'!D112</f>
        <v>2</v>
      </c>
      <c r="C116" s="10" t="s">
        <v>804</v>
      </c>
      <c r="D116" s="10" t="s">
        <v>852</v>
      </c>
      <c r="E116" s="118" t="s">
        <v>791</v>
      </c>
      <c r="F116" s="135" t="s">
        <v>272</v>
      </c>
      <c r="G116" s="136"/>
      <c r="H116" s="11" t="s">
        <v>805</v>
      </c>
      <c r="I116" s="14">
        <f t="shared" si="4"/>
        <v>0.71</v>
      </c>
      <c r="J116" s="14">
        <v>2.36</v>
      </c>
      <c r="K116" s="109">
        <f t="shared" si="5"/>
        <v>1.42</v>
      </c>
      <c r="L116" s="115"/>
    </row>
    <row r="117" spans="1:12" ht="24" customHeight="1">
      <c r="A117" s="114"/>
      <c r="B117" s="107">
        <f>'Tax Invoice'!D113</f>
        <v>2</v>
      </c>
      <c r="C117" s="10" t="s">
        <v>804</v>
      </c>
      <c r="D117" s="10" t="s">
        <v>853</v>
      </c>
      <c r="E117" s="118" t="s">
        <v>741</v>
      </c>
      <c r="F117" s="135" t="s">
        <v>273</v>
      </c>
      <c r="G117" s="136"/>
      <c r="H117" s="11" t="s">
        <v>805</v>
      </c>
      <c r="I117" s="14">
        <f t="shared" si="4"/>
        <v>0.94000000000000006</v>
      </c>
      <c r="J117" s="14">
        <v>3.13</v>
      </c>
      <c r="K117" s="109">
        <f t="shared" si="5"/>
        <v>1.8800000000000001</v>
      </c>
      <c r="L117" s="115"/>
    </row>
    <row r="118" spans="1:12" ht="24" customHeight="1">
      <c r="A118" s="114"/>
      <c r="B118" s="107">
        <f>'Tax Invoice'!D114</f>
        <v>2</v>
      </c>
      <c r="C118" s="10" t="s">
        <v>804</v>
      </c>
      <c r="D118" s="10" t="s">
        <v>854</v>
      </c>
      <c r="E118" s="118" t="s">
        <v>743</v>
      </c>
      <c r="F118" s="135" t="s">
        <v>273</v>
      </c>
      <c r="G118" s="136"/>
      <c r="H118" s="11" t="s">
        <v>805</v>
      </c>
      <c r="I118" s="14">
        <f t="shared" ref="I118:I149" si="6">ROUNDUP(J118*$N$1,2)</f>
        <v>0.97</v>
      </c>
      <c r="J118" s="14">
        <v>3.21</v>
      </c>
      <c r="K118" s="109">
        <f t="shared" ref="K118:K141" si="7">I118*B118</f>
        <v>1.94</v>
      </c>
      <c r="L118" s="115"/>
    </row>
    <row r="119" spans="1:12" ht="36" customHeight="1">
      <c r="A119" s="114"/>
      <c r="B119" s="107">
        <f>'Tax Invoice'!D115</f>
        <v>5</v>
      </c>
      <c r="C119" s="10" t="s">
        <v>807</v>
      </c>
      <c r="D119" s="10" t="s">
        <v>855</v>
      </c>
      <c r="E119" s="118" t="s">
        <v>239</v>
      </c>
      <c r="F119" s="135" t="s">
        <v>572</v>
      </c>
      <c r="G119" s="136"/>
      <c r="H119" s="11" t="s">
        <v>808</v>
      </c>
      <c r="I119" s="14">
        <f t="shared" si="6"/>
        <v>0.92</v>
      </c>
      <c r="J119" s="14">
        <v>3.06</v>
      </c>
      <c r="K119" s="109">
        <f t="shared" si="7"/>
        <v>4.6000000000000005</v>
      </c>
      <c r="L119" s="115"/>
    </row>
    <row r="120" spans="1:12" ht="36" customHeight="1">
      <c r="A120" s="114"/>
      <c r="B120" s="107">
        <f>'Tax Invoice'!D116</f>
        <v>5</v>
      </c>
      <c r="C120" s="10" t="s">
        <v>809</v>
      </c>
      <c r="D120" s="10" t="s">
        <v>856</v>
      </c>
      <c r="E120" s="118" t="s">
        <v>590</v>
      </c>
      <c r="F120" s="135" t="s">
        <v>239</v>
      </c>
      <c r="G120" s="136"/>
      <c r="H120" s="11" t="s">
        <v>810</v>
      </c>
      <c r="I120" s="14">
        <f t="shared" si="6"/>
        <v>0.56000000000000005</v>
      </c>
      <c r="J120" s="14">
        <v>1.85</v>
      </c>
      <c r="K120" s="109">
        <f t="shared" si="7"/>
        <v>2.8000000000000003</v>
      </c>
      <c r="L120" s="115"/>
    </row>
    <row r="121" spans="1:12" ht="36" customHeight="1">
      <c r="A121" s="114"/>
      <c r="B121" s="107">
        <f>'Tax Invoice'!D117</f>
        <v>5</v>
      </c>
      <c r="C121" s="10" t="s">
        <v>809</v>
      </c>
      <c r="D121" s="10" t="s">
        <v>857</v>
      </c>
      <c r="E121" s="118" t="s">
        <v>811</v>
      </c>
      <c r="F121" s="135" t="s">
        <v>239</v>
      </c>
      <c r="G121" s="136"/>
      <c r="H121" s="11" t="s">
        <v>810</v>
      </c>
      <c r="I121" s="14">
        <f t="shared" si="6"/>
        <v>0.56000000000000005</v>
      </c>
      <c r="J121" s="14">
        <v>1.85</v>
      </c>
      <c r="K121" s="109">
        <f t="shared" si="7"/>
        <v>2.8000000000000003</v>
      </c>
      <c r="L121" s="115"/>
    </row>
    <row r="122" spans="1:12" ht="24" customHeight="1">
      <c r="A122" s="114"/>
      <c r="B122" s="107">
        <f>'Tax Invoice'!D118</f>
        <v>2</v>
      </c>
      <c r="C122" s="10" t="s">
        <v>812</v>
      </c>
      <c r="D122" s="10" t="s">
        <v>812</v>
      </c>
      <c r="E122" s="118" t="s">
        <v>35</v>
      </c>
      <c r="F122" s="135" t="s">
        <v>273</v>
      </c>
      <c r="G122" s="136"/>
      <c r="H122" s="11" t="s">
        <v>813</v>
      </c>
      <c r="I122" s="14">
        <f t="shared" si="6"/>
        <v>0.87</v>
      </c>
      <c r="J122" s="14">
        <v>2.87</v>
      </c>
      <c r="K122" s="109">
        <f t="shared" si="7"/>
        <v>1.74</v>
      </c>
      <c r="L122" s="115"/>
    </row>
    <row r="123" spans="1:12" ht="24" customHeight="1">
      <c r="A123" s="114"/>
      <c r="B123" s="107">
        <f>'Tax Invoice'!D119</f>
        <v>2</v>
      </c>
      <c r="C123" s="10" t="s">
        <v>812</v>
      </c>
      <c r="D123" s="10" t="s">
        <v>812</v>
      </c>
      <c r="E123" s="118" t="s">
        <v>37</v>
      </c>
      <c r="F123" s="135" t="s">
        <v>273</v>
      </c>
      <c r="G123" s="136"/>
      <c r="H123" s="11" t="s">
        <v>813</v>
      </c>
      <c r="I123" s="14">
        <f t="shared" si="6"/>
        <v>0.87</v>
      </c>
      <c r="J123" s="14">
        <v>2.87</v>
      </c>
      <c r="K123" s="109">
        <f t="shared" si="7"/>
        <v>1.74</v>
      </c>
      <c r="L123" s="115"/>
    </row>
    <row r="124" spans="1:12" ht="24" customHeight="1">
      <c r="A124" s="114"/>
      <c r="B124" s="107">
        <f>'Tax Invoice'!D120</f>
        <v>2</v>
      </c>
      <c r="C124" s="10" t="s">
        <v>814</v>
      </c>
      <c r="D124" s="10" t="s">
        <v>814</v>
      </c>
      <c r="E124" s="118"/>
      <c r="F124" s="135"/>
      <c r="G124" s="136"/>
      <c r="H124" s="11" t="s">
        <v>815</v>
      </c>
      <c r="I124" s="14">
        <f t="shared" si="6"/>
        <v>0.34</v>
      </c>
      <c r="J124" s="14">
        <v>1.1100000000000001</v>
      </c>
      <c r="K124" s="109">
        <f t="shared" si="7"/>
        <v>0.68</v>
      </c>
      <c r="L124" s="115"/>
    </row>
    <row r="125" spans="1:12" ht="24" customHeight="1">
      <c r="A125" s="114"/>
      <c r="B125" s="107">
        <f>'Tax Invoice'!D121</f>
        <v>2</v>
      </c>
      <c r="C125" s="10" t="s">
        <v>816</v>
      </c>
      <c r="D125" s="10" t="s">
        <v>816</v>
      </c>
      <c r="E125" s="118" t="s">
        <v>272</v>
      </c>
      <c r="F125" s="135"/>
      <c r="G125" s="136"/>
      <c r="H125" s="11" t="s">
        <v>817</v>
      </c>
      <c r="I125" s="14">
        <f t="shared" si="6"/>
        <v>0.99</v>
      </c>
      <c r="J125" s="14">
        <v>3.3</v>
      </c>
      <c r="K125" s="109">
        <f t="shared" si="7"/>
        <v>1.98</v>
      </c>
      <c r="L125" s="115"/>
    </row>
    <row r="126" spans="1:12" ht="24" customHeight="1">
      <c r="A126" s="114"/>
      <c r="B126" s="107">
        <f>'Tax Invoice'!D122</f>
        <v>1</v>
      </c>
      <c r="C126" s="10" t="s">
        <v>818</v>
      </c>
      <c r="D126" s="10" t="s">
        <v>818</v>
      </c>
      <c r="E126" s="118" t="s">
        <v>273</v>
      </c>
      <c r="F126" s="135"/>
      <c r="G126" s="136"/>
      <c r="H126" s="11" t="s">
        <v>819</v>
      </c>
      <c r="I126" s="14">
        <f t="shared" si="6"/>
        <v>1</v>
      </c>
      <c r="J126" s="14">
        <v>3.32</v>
      </c>
      <c r="K126" s="109">
        <f t="shared" si="7"/>
        <v>1</v>
      </c>
      <c r="L126" s="115"/>
    </row>
    <row r="127" spans="1:12" ht="24" customHeight="1">
      <c r="A127" s="114"/>
      <c r="B127" s="107">
        <f>'Tax Invoice'!D123</f>
        <v>5</v>
      </c>
      <c r="C127" s="10" t="s">
        <v>820</v>
      </c>
      <c r="D127" s="10" t="s">
        <v>820</v>
      </c>
      <c r="E127" s="118" t="s">
        <v>107</v>
      </c>
      <c r="F127" s="135"/>
      <c r="G127" s="136"/>
      <c r="H127" s="11" t="s">
        <v>821</v>
      </c>
      <c r="I127" s="14">
        <f t="shared" si="6"/>
        <v>1.89</v>
      </c>
      <c r="J127" s="14">
        <v>6.29</v>
      </c>
      <c r="K127" s="109">
        <f t="shared" si="7"/>
        <v>9.4499999999999993</v>
      </c>
      <c r="L127" s="115"/>
    </row>
    <row r="128" spans="1:12" ht="24" customHeight="1">
      <c r="A128" s="114"/>
      <c r="B128" s="107">
        <f>'Tax Invoice'!D124</f>
        <v>2</v>
      </c>
      <c r="C128" s="10" t="s">
        <v>820</v>
      </c>
      <c r="D128" s="10" t="s">
        <v>820</v>
      </c>
      <c r="E128" s="118" t="s">
        <v>210</v>
      </c>
      <c r="F128" s="135"/>
      <c r="G128" s="136"/>
      <c r="H128" s="11" t="s">
        <v>821</v>
      </c>
      <c r="I128" s="14">
        <f t="shared" si="6"/>
        <v>1.89</v>
      </c>
      <c r="J128" s="14">
        <v>6.29</v>
      </c>
      <c r="K128" s="109">
        <f t="shared" si="7"/>
        <v>3.78</v>
      </c>
      <c r="L128" s="115"/>
    </row>
    <row r="129" spans="1:12" ht="24" customHeight="1">
      <c r="A129" s="114"/>
      <c r="B129" s="107">
        <f>'Tax Invoice'!D125</f>
        <v>3</v>
      </c>
      <c r="C129" s="10" t="s">
        <v>822</v>
      </c>
      <c r="D129" s="10" t="s">
        <v>822</v>
      </c>
      <c r="E129" s="118" t="s">
        <v>107</v>
      </c>
      <c r="F129" s="135"/>
      <c r="G129" s="136"/>
      <c r="H129" s="11" t="s">
        <v>823</v>
      </c>
      <c r="I129" s="14">
        <f t="shared" si="6"/>
        <v>1.67</v>
      </c>
      <c r="J129" s="14">
        <v>5.54</v>
      </c>
      <c r="K129" s="109">
        <f t="shared" si="7"/>
        <v>5.01</v>
      </c>
      <c r="L129" s="115"/>
    </row>
    <row r="130" spans="1:12" ht="24" customHeight="1">
      <c r="A130" s="114"/>
      <c r="B130" s="107">
        <f>'Tax Invoice'!D126</f>
        <v>1</v>
      </c>
      <c r="C130" s="10" t="s">
        <v>822</v>
      </c>
      <c r="D130" s="10" t="s">
        <v>822</v>
      </c>
      <c r="E130" s="118" t="s">
        <v>210</v>
      </c>
      <c r="F130" s="135"/>
      <c r="G130" s="136"/>
      <c r="H130" s="11" t="s">
        <v>823</v>
      </c>
      <c r="I130" s="14">
        <f t="shared" si="6"/>
        <v>1.67</v>
      </c>
      <c r="J130" s="14">
        <v>5.54</v>
      </c>
      <c r="K130" s="109">
        <f t="shared" si="7"/>
        <v>1.67</v>
      </c>
      <c r="L130" s="115"/>
    </row>
    <row r="131" spans="1:12" ht="24" customHeight="1">
      <c r="A131" s="114"/>
      <c r="B131" s="107">
        <f>'Tax Invoice'!D127</f>
        <v>2</v>
      </c>
      <c r="C131" s="10" t="s">
        <v>824</v>
      </c>
      <c r="D131" s="10" t="s">
        <v>824</v>
      </c>
      <c r="E131" s="118" t="s">
        <v>107</v>
      </c>
      <c r="F131" s="135"/>
      <c r="G131" s="136"/>
      <c r="H131" s="11" t="s">
        <v>825</v>
      </c>
      <c r="I131" s="14">
        <f t="shared" si="6"/>
        <v>1.23</v>
      </c>
      <c r="J131" s="14">
        <v>4.08</v>
      </c>
      <c r="K131" s="109">
        <f t="shared" si="7"/>
        <v>2.46</v>
      </c>
      <c r="L131" s="115"/>
    </row>
    <row r="132" spans="1:12" ht="24" customHeight="1">
      <c r="A132" s="114"/>
      <c r="B132" s="107">
        <f>'Tax Invoice'!D128</f>
        <v>1</v>
      </c>
      <c r="C132" s="10" t="s">
        <v>826</v>
      </c>
      <c r="D132" s="10" t="s">
        <v>826</v>
      </c>
      <c r="E132" s="118" t="s">
        <v>107</v>
      </c>
      <c r="F132" s="135"/>
      <c r="G132" s="136"/>
      <c r="H132" s="11" t="s">
        <v>827</v>
      </c>
      <c r="I132" s="14">
        <f t="shared" si="6"/>
        <v>1.2</v>
      </c>
      <c r="J132" s="14">
        <v>4</v>
      </c>
      <c r="K132" s="109">
        <f t="shared" si="7"/>
        <v>1.2</v>
      </c>
      <c r="L132" s="115"/>
    </row>
    <row r="133" spans="1:12" ht="36" customHeight="1">
      <c r="A133" s="114"/>
      <c r="B133" s="107">
        <f>'Tax Invoice'!D129</f>
        <v>3</v>
      </c>
      <c r="C133" s="10" t="s">
        <v>828</v>
      </c>
      <c r="D133" s="10" t="s">
        <v>828</v>
      </c>
      <c r="E133" s="118" t="s">
        <v>755</v>
      </c>
      <c r="F133" s="135"/>
      <c r="G133" s="136"/>
      <c r="H133" s="11" t="s">
        <v>829</v>
      </c>
      <c r="I133" s="14">
        <f t="shared" si="6"/>
        <v>3.21</v>
      </c>
      <c r="J133" s="14">
        <v>10.69</v>
      </c>
      <c r="K133" s="109">
        <f t="shared" si="7"/>
        <v>9.629999999999999</v>
      </c>
      <c r="L133" s="115"/>
    </row>
    <row r="134" spans="1:12" ht="36" customHeight="1">
      <c r="A134" s="114"/>
      <c r="B134" s="107">
        <f>'Tax Invoice'!D130</f>
        <v>5</v>
      </c>
      <c r="C134" s="10" t="s">
        <v>830</v>
      </c>
      <c r="D134" s="10" t="s">
        <v>830</v>
      </c>
      <c r="E134" s="118" t="s">
        <v>755</v>
      </c>
      <c r="F134" s="135"/>
      <c r="G134" s="136"/>
      <c r="H134" s="11" t="s">
        <v>831</v>
      </c>
      <c r="I134" s="14">
        <f t="shared" si="6"/>
        <v>2.6999999999999997</v>
      </c>
      <c r="J134" s="14">
        <v>8.99</v>
      </c>
      <c r="K134" s="109">
        <f t="shared" si="7"/>
        <v>13.499999999999998</v>
      </c>
      <c r="L134" s="115"/>
    </row>
    <row r="135" spans="1:12" ht="25.5" customHeight="1">
      <c r="A135" s="114"/>
      <c r="B135" s="107">
        <f>'Tax Invoice'!D131</f>
        <v>1</v>
      </c>
      <c r="C135" s="10" t="s">
        <v>832</v>
      </c>
      <c r="D135" s="10" t="s">
        <v>832</v>
      </c>
      <c r="E135" s="118" t="s">
        <v>67</v>
      </c>
      <c r="F135" s="135"/>
      <c r="G135" s="136"/>
      <c r="H135" s="11" t="s">
        <v>833</v>
      </c>
      <c r="I135" s="14">
        <f t="shared" si="6"/>
        <v>7.14</v>
      </c>
      <c r="J135" s="14">
        <v>23.8</v>
      </c>
      <c r="K135" s="109">
        <f t="shared" si="7"/>
        <v>7.14</v>
      </c>
      <c r="L135" s="115"/>
    </row>
    <row r="136" spans="1:12" ht="25.5" customHeight="1">
      <c r="A136" s="114"/>
      <c r="B136" s="107">
        <f>'Tax Invoice'!D132</f>
        <v>1</v>
      </c>
      <c r="C136" s="10" t="s">
        <v>832</v>
      </c>
      <c r="D136" s="10" t="s">
        <v>832</v>
      </c>
      <c r="E136" s="118" t="s">
        <v>26</v>
      </c>
      <c r="F136" s="135"/>
      <c r="G136" s="136"/>
      <c r="H136" s="11" t="s">
        <v>833</v>
      </c>
      <c r="I136" s="14">
        <f t="shared" si="6"/>
        <v>7.14</v>
      </c>
      <c r="J136" s="14">
        <v>23.8</v>
      </c>
      <c r="K136" s="109">
        <f t="shared" si="7"/>
        <v>7.14</v>
      </c>
      <c r="L136" s="115"/>
    </row>
    <row r="137" spans="1:12" ht="25.5" customHeight="1">
      <c r="A137" s="114"/>
      <c r="B137" s="107">
        <f>'Tax Invoice'!D133</f>
        <v>1</v>
      </c>
      <c r="C137" s="10" t="s">
        <v>834</v>
      </c>
      <c r="D137" s="10" t="s">
        <v>834</v>
      </c>
      <c r="E137" s="118" t="s">
        <v>835</v>
      </c>
      <c r="F137" s="135"/>
      <c r="G137" s="136"/>
      <c r="H137" s="11" t="s">
        <v>836</v>
      </c>
      <c r="I137" s="14">
        <f t="shared" si="6"/>
        <v>7.14</v>
      </c>
      <c r="J137" s="14">
        <v>23.8</v>
      </c>
      <c r="K137" s="109">
        <f t="shared" si="7"/>
        <v>7.14</v>
      </c>
      <c r="L137" s="115"/>
    </row>
    <row r="138" spans="1:12" ht="25.5" customHeight="1">
      <c r="A138" s="114"/>
      <c r="B138" s="107">
        <f>'Tax Invoice'!D134</f>
        <v>3</v>
      </c>
      <c r="C138" s="10" t="s">
        <v>834</v>
      </c>
      <c r="D138" s="10" t="s">
        <v>834</v>
      </c>
      <c r="E138" s="118" t="s">
        <v>23</v>
      </c>
      <c r="F138" s="135"/>
      <c r="G138" s="136"/>
      <c r="H138" s="11" t="s">
        <v>836</v>
      </c>
      <c r="I138" s="14">
        <f t="shared" si="6"/>
        <v>7.14</v>
      </c>
      <c r="J138" s="14">
        <v>23.8</v>
      </c>
      <c r="K138" s="109">
        <f t="shared" si="7"/>
        <v>21.419999999999998</v>
      </c>
      <c r="L138" s="115"/>
    </row>
    <row r="139" spans="1:12" ht="25.5" customHeight="1">
      <c r="A139" s="114"/>
      <c r="B139" s="107">
        <f>'Tax Invoice'!D135</f>
        <v>1</v>
      </c>
      <c r="C139" s="10" t="s">
        <v>834</v>
      </c>
      <c r="D139" s="10" t="s">
        <v>834</v>
      </c>
      <c r="E139" s="118" t="s">
        <v>651</v>
      </c>
      <c r="F139" s="135"/>
      <c r="G139" s="136"/>
      <c r="H139" s="11" t="s">
        <v>836</v>
      </c>
      <c r="I139" s="14">
        <f t="shared" si="6"/>
        <v>7.14</v>
      </c>
      <c r="J139" s="14">
        <v>23.8</v>
      </c>
      <c r="K139" s="109">
        <f t="shared" si="7"/>
        <v>7.14</v>
      </c>
      <c r="L139" s="115"/>
    </row>
    <row r="140" spans="1:12" ht="25.5" customHeight="1">
      <c r="A140" s="114"/>
      <c r="B140" s="107">
        <f>'Tax Invoice'!D136</f>
        <v>3</v>
      </c>
      <c r="C140" s="10" t="s">
        <v>834</v>
      </c>
      <c r="D140" s="10" t="s">
        <v>834</v>
      </c>
      <c r="E140" s="118" t="s">
        <v>25</v>
      </c>
      <c r="F140" s="135"/>
      <c r="G140" s="136"/>
      <c r="H140" s="11" t="s">
        <v>836</v>
      </c>
      <c r="I140" s="14">
        <f t="shared" si="6"/>
        <v>7.14</v>
      </c>
      <c r="J140" s="14">
        <v>23.8</v>
      </c>
      <c r="K140" s="109">
        <f t="shared" si="7"/>
        <v>21.419999999999998</v>
      </c>
      <c r="L140" s="115"/>
    </row>
    <row r="141" spans="1:12" ht="24" customHeight="1">
      <c r="A141" s="114"/>
      <c r="B141" s="108">
        <f>'Tax Invoice'!D137</f>
        <v>2</v>
      </c>
      <c r="C141" s="12" t="s">
        <v>837</v>
      </c>
      <c r="D141" s="12" t="s">
        <v>837</v>
      </c>
      <c r="E141" s="119" t="s">
        <v>110</v>
      </c>
      <c r="F141" s="137"/>
      <c r="G141" s="138"/>
      <c r="H141" s="13" t="s">
        <v>838</v>
      </c>
      <c r="I141" s="15">
        <f t="shared" si="6"/>
        <v>0.38</v>
      </c>
      <c r="J141" s="15">
        <v>1.26</v>
      </c>
      <c r="K141" s="110">
        <f t="shared" si="7"/>
        <v>0.76</v>
      </c>
      <c r="L141" s="115"/>
    </row>
    <row r="142" spans="1:12" ht="12.75" customHeight="1">
      <c r="A142" s="114"/>
      <c r="B142" s="126">
        <f>SUM(B22:B141)</f>
        <v>885</v>
      </c>
      <c r="C142" s="126" t="s">
        <v>144</v>
      </c>
      <c r="D142" s="126"/>
      <c r="E142" s="126"/>
      <c r="F142" s="126"/>
      <c r="G142" s="126"/>
      <c r="H142" s="126"/>
      <c r="I142" s="127" t="s">
        <v>255</v>
      </c>
      <c r="J142" s="127" t="s">
        <v>255</v>
      </c>
      <c r="K142" s="128">
        <f>SUM(K22:K141)</f>
        <v>732.75999999999965</v>
      </c>
      <c r="L142" s="115"/>
    </row>
    <row r="143" spans="1:12" ht="12.75" customHeight="1">
      <c r="A143" s="114"/>
      <c r="B143" s="126"/>
      <c r="C143" s="126"/>
      <c r="D143" s="126"/>
      <c r="E143" s="126"/>
      <c r="F143" s="126"/>
      <c r="G143" s="126"/>
      <c r="H143" s="126"/>
      <c r="I143" s="127" t="s">
        <v>993</v>
      </c>
      <c r="J143" s="127" t="s">
        <v>184</v>
      </c>
      <c r="K143" s="128">
        <f>K142*-0.4</f>
        <v>-293.10399999999987</v>
      </c>
      <c r="L143" s="115"/>
    </row>
    <row r="144" spans="1:12" ht="12.75" customHeight="1" outlineLevel="1">
      <c r="A144" s="114"/>
      <c r="B144" s="126"/>
      <c r="C144" s="126"/>
      <c r="D144" s="126"/>
      <c r="E144" s="126"/>
      <c r="F144" s="126"/>
      <c r="G144" s="126"/>
      <c r="H144" s="126"/>
      <c r="I144" s="127" t="s">
        <v>989</v>
      </c>
      <c r="J144" s="127" t="s">
        <v>185</v>
      </c>
      <c r="K144" s="128">
        <f>Invoice!J145</f>
        <v>0</v>
      </c>
      <c r="L144" s="115"/>
    </row>
    <row r="145" spans="1:12" ht="12.75" customHeight="1">
      <c r="A145" s="114"/>
      <c r="B145" s="132" t="s">
        <v>995</v>
      </c>
      <c r="C145" s="126"/>
      <c r="D145" s="126"/>
      <c r="E145" s="126"/>
      <c r="F145" s="126"/>
      <c r="G145" s="126"/>
      <c r="H145" s="126"/>
      <c r="I145" s="127" t="s">
        <v>257</v>
      </c>
      <c r="J145" s="127" t="s">
        <v>257</v>
      </c>
      <c r="K145" s="128">
        <f>SUM(K142:K144)</f>
        <v>439.65599999999978</v>
      </c>
      <c r="L145" s="115"/>
    </row>
    <row r="146" spans="1:12" ht="12.75" customHeight="1">
      <c r="A146" s="6"/>
      <c r="B146" s="7"/>
      <c r="C146" s="7"/>
      <c r="D146" s="7"/>
      <c r="E146" s="7"/>
      <c r="F146" s="7"/>
      <c r="G146" s="7"/>
      <c r="H146" s="7" t="s">
        <v>994</v>
      </c>
      <c r="I146" s="7"/>
      <c r="J146" s="7"/>
      <c r="K146" s="7"/>
      <c r="L146" s="8"/>
    </row>
    <row r="147" spans="1:12" ht="12.75" customHeight="1"/>
    <row r="148" spans="1:12" ht="12.75" customHeight="1"/>
    <row r="149" spans="1:12" ht="12.75" customHeight="1"/>
    <row r="150" spans="1:12" ht="12.75" customHeight="1"/>
    <row r="151" spans="1:12" ht="12.75" customHeight="1"/>
    <row r="152" spans="1:12" ht="12.75" customHeight="1"/>
    <row r="153" spans="1:12" ht="12.75" customHeight="1"/>
  </sheetData>
  <mergeCells count="124">
    <mergeCell ref="F28:G28"/>
    <mergeCell ref="F29:G29"/>
    <mergeCell ref="F30:G30"/>
    <mergeCell ref="F31:G31"/>
    <mergeCell ref="F32:G32"/>
    <mergeCell ref="K10:K11"/>
    <mergeCell ref="K14:K15"/>
    <mergeCell ref="F27:G27"/>
    <mergeCell ref="F24:G24"/>
    <mergeCell ref="F25:G25"/>
    <mergeCell ref="F23:G23"/>
    <mergeCell ref="F26:G26"/>
    <mergeCell ref="F20:G20"/>
    <mergeCell ref="F21:G21"/>
    <mergeCell ref="F22:G22"/>
    <mergeCell ref="F38:G38"/>
    <mergeCell ref="F39:G39"/>
    <mergeCell ref="F40:G40"/>
    <mergeCell ref="F41:G41"/>
    <mergeCell ref="F42:G42"/>
    <mergeCell ref="F33:G33"/>
    <mergeCell ref="F34:G34"/>
    <mergeCell ref="F35:G35"/>
    <mergeCell ref="F36:G36"/>
    <mergeCell ref="F37:G37"/>
    <mergeCell ref="F48:G48"/>
    <mergeCell ref="F49:G49"/>
    <mergeCell ref="F50:G50"/>
    <mergeCell ref="F51:G51"/>
    <mergeCell ref="F52:G52"/>
    <mergeCell ref="F43:G43"/>
    <mergeCell ref="F44:G44"/>
    <mergeCell ref="F45:G45"/>
    <mergeCell ref="F46:G46"/>
    <mergeCell ref="F47:G47"/>
    <mergeCell ref="F58:G58"/>
    <mergeCell ref="F59:G59"/>
    <mergeCell ref="F60:G60"/>
    <mergeCell ref="F61:G61"/>
    <mergeCell ref="F62:G62"/>
    <mergeCell ref="F53:G53"/>
    <mergeCell ref="F54:G54"/>
    <mergeCell ref="F55:G55"/>
    <mergeCell ref="F56:G56"/>
    <mergeCell ref="F57:G57"/>
    <mergeCell ref="F68:G68"/>
    <mergeCell ref="F69:G69"/>
    <mergeCell ref="F70:G70"/>
    <mergeCell ref="F71:G71"/>
    <mergeCell ref="F72:G72"/>
    <mergeCell ref="F63:G63"/>
    <mergeCell ref="F64:G64"/>
    <mergeCell ref="F65:G65"/>
    <mergeCell ref="F66:G66"/>
    <mergeCell ref="F67:G67"/>
    <mergeCell ref="F78:G78"/>
    <mergeCell ref="F79:G79"/>
    <mergeCell ref="F80:G80"/>
    <mergeCell ref="F81:G81"/>
    <mergeCell ref="F82:G82"/>
    <mergeCell ref="F73:G73"/>
    <mergeCell ref="F74:G74"/>
    <mergeCell ref="F75:G75"/>
    <mergeCell ref="F76:G76"/>
    <mergeCell ref="F77:G77"/>
    <mergeCell ref="F88:G88"/>
    <mergeCell ref="F89:G89"/>
    <mergeCell ref="F90:G90"/>
    <mergeCell ref="F91:G91"/>
    <mergeCell ref="F92:G92"/>
    <mergeCell ref="F83:G83"/>
    <mergeCell ref="F84:G84"/>
    <mergeCell ref="F85:G85"/>
    <mergeCell ref="F86:G86"/>
    <mergeCell ref="F87:G87"/>
    <mergeCell ref="F98:G98"/>
    <mergeCell ref="F99:G99"/>
    <mergeCell ref="F100:G100"/>
    <mergeCell ref="F101:G101"/>
    <mergeCell ref="F102:G102"/>
    <mergeCell ref="F93:G93"/>
    <mergeCell ref="F94:G94"/>
    <mergeCell ref="F95:G95"/>
    <mergeCell ref="F96:G96"/>
    <mergeCell ref="F97:G97"/>
    <mergeCell ref="F108:G108"/>
    <mergeCell ref="F109:G109"/>
    <mergeCell ref="F110:G110"/>
    <mergeCell ref="F111:G111"/>
    <mergeCell ref="F112:G112"/>
    <mergeCell ref="F103:G103"/>
    <mergeCell ref="F104:G104"/>
    <mergeCell ref="F105:G105"/>
    <mergeCell ref="F106:G106"/>
    <mergeCell ref="F107:G107"/>
    <mergeCell ref="F118:G118"/>
    <mergeCell ref="F119:G119"/>
    <mergeCell ref="F120:G120"/>
    <mergeCell ref="F121:G121"/>
    <mergeCell ref="F122:G122"/>
    <mergeCell ref="F113:G113"/>
    <mergeCell ref="F114:G114"/>
    <mergeCell ref="F115:G115"/>
    <mergeCell ref="F116:G116"/>
    <mergeCell ref="F117:G117"/>
    <mergeCell ref="F128:G128"/>
    <mergeCell ref="F129:G129"/>
    <mergeCell ref="F130:G130"/>
    <mergeCell ref="F131:G131"/>
    <mergeCell ref="F132:G132"/>
    <mergeCell ref="F123:G123"/>
    <mergeCell ref="F124:G124"/>
    <mergeCell ref="F125:G125"/>
    <mergeCell ref="F126:G126"/>
    <mergeCell ref="F127:G127"/>
    <mergeCell ref="F138:G138"/>
    <mergeCell ref="F139:G139"/>
    <mergeCell ref="F140:G140"/>
    <mergeCell ref="F141:G141"/>
    <mergeCell ref="F133:G133"/>
    <mergeCell ref="F134:G134"/>
    <mergeCell ref="F135:G135"/>
    <mergeCell ref="F136:G136"/>
    <mergeCell ref="F137:G13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50"/>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2433.66</v>
      </c>
      <c r="O2" s="21" t="s">
        <v>259</v>
      </c>
    </row>
    <row r="3" spans="1:15" s="21" customFormat="1" ht="15" customHeight="1" thickBot="1">
      <c r="A3" s="22" t="s">
        <v>151</v>
      </c>
      <c r="G3" s="28">
        <v>45362</v>
      </c>
      <c r="H3" s="29"/>
      <c r="N3" s="21">
        <v>2433.66</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NZD</v>
      </c>
    </row>
    <row r="10" spans="1:15" s="21" customFormat="1" ht="13.5" thickBot="1">
      <c r="A10" s="36" t="str">
        <f>'Copy paste to Here'!G10</f>
        <v>Jewellery Importers c/o keen on piercing</v>
      </c>
      <c r="B10" s="37"/>
      <c r="C10" s="37"/>
      <c r="D10" s="37"/>
      <c r="F10" s="38" t="str">
        <f>'Copy paste to Here'!B10</f>
        <v>Keen on Piercing Henderson (Jewellery Importers)</v>
      </c>
      <c r="G10" s="39"/>
      <c r="H10" s="40"/>
      <c r="K10" s="95" t="s">
        <v>276</v>
      </c>
      <c r="L10" s="35" t="s">
        <v>276</v>
      </c>
      <c r="M10" s="21">
        <v>1</v>
      </c>
    </row>
    <row r="11" spans="1:15" s="21" customFormat="1" ht="15.75" thickBot="1">
      <c r="A11" s="41" t="str">
        <f>'Copy paste to Here'!G11</f>
        <v>Jewellery Importers</v>
      </c>
      <c r="B11" s="42"/>
      <c r="C11" s="42"/>
      <c r="D11" s="42"/>
      <c r="F11" s="43" t="str">
        <f>'Copy paste to Here'!B11</f>
        <v>Don Thompson</v>
      </c>
      <c r="G11" s="44"/>
      <c r="H11" s="45"/>
      <c r="K11" s="93" t="s">
        <v>158</v>
      </c>
      <c r="L11" s="46" t="s">
        <v>159</v>
      </c>
      <c r="M11" s="21">
        <f>VLOOKUP(G3,[1]Sheet1!$A$9:$I$7290,2,FALSE)</f>
        <v>35.31</v>
      </c>
    </row>
    <row r="12" spans="1:15" s="21" customFormat="1" ht="15.75" thickBot="1">
      <c r="A12" s="41" t="str">
        <f>'Copy paste to Here'!G12</f>
        <v>212 Broadway, Newmarket C/O Keen on Piercing</v>
      </c>
      <c r="B12" s="42"/>
      <c r="C12" s="42"/>
      <c r="D12" s="42"/>
      <c r="E12" s="89"/>
      <c r="F12" s="43" t="str">
        <f>'Copy paste to Here'!B12</f>
        <v>212 Broadway</v>
      </c>
      <c r="G12" s="44"/>
      <c r="H12" s="45"/>
      <c r="K12" s="93" t="s">
        <v>160</v>
      </c>
      <c r="L12" s="46" t="s">
        <v>133</v>
      </c>
      <c r="M12" s="21">
        <f>VLOOKUP(G3,[1]Sheet1!$A$9:$I$7290,3,FALSE)</f>
        <v>38.43</v>
      </c>
    </row>
    <row r="13" spans="1:15" s="21" customFormat="1" ht="15.75" thickBot="1">
      <c r="A13" s="41" t="str">
        <f>'Copy paste to Here'!G13</f>
        <v>1023 Auckland</v>
      </c>
      <c r="B13" s="42"/>
      <c r="C13" s="42"/>
      <c r="D13" s="42"/>
      <c r="E13" s="111" t="s">
        <v>168</v>
      </c>
      <c r="F13" s="43" t="str">
        <f>'Copy paste to Here'!B13</f>
        <v>1023 Newmarket</v>
      </c>
      <c r="G13" s="44"/>
      <c r="H13" s="45"/>
      <c r="K13" s="93" t="s">
        <v>161</v>
      </c>
      <c r="L13" s="46" t="s">
        <v>162</v>
      </c>
      <c r="M13" s="113">
        <f>VLOOKUP(G3,[1]Sheet1!$A$9:$I$7290,4,FALSE)</f>
        <v>45.15</v>
      </c>
    </row>
    <row r="14" spans="1:15" s="21" customFormat="1" ht="15.75" thickBot="1">
      <c r="A14" s="41" t="str">
        <f>'Copy paste to Here'!G14</f>
        <v>New Zealand</v>
      </c>
      <c r="B14" s="42"/>
      <c r="C14" s="42"/>
      <c r="D14" s="42"/>
      <c r="E14" s="111">
        <f>VLOOKUP(J9,$L$10:$M$17,2,FALSE)</f>
        <v>21.53</v>
      </c>
      <c r="F14" s="43" t="str">
        <f>'Copy paste to Here'!B14</f>
        <v>New Zealand</v>
      </c>
      <c r="G14" s="44"/>
      <c r="H14" s="45"/>
      <c r="K14" s="93" t="s">
        <v>163</v>
      </c>
      <c r="L14" s="46" t="s">
        <v>164</v>
      </c>
      <c r="M14" s="21">
        <f>VLOOKUP(G3,[1]Sheet1!$A$9:$I$7290,5,FALSE)</f>
        <v>22.97</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v>
      </c>
    </row>
    <row r="16" spans="1:15" s="21" customFormat="1" ht="13.7" customHeight="1" thickBot="1">
      <c r="A16" s="52"/>
      <c r="K16" s="94" t="s">
        <v>167</v>
      </c>
      <c r="L16" s="51" t="s">
        <v>168</v>
      </c>
      <c r="M16" s="21">
        <f>VLOOKUP(G3,[1]Sheet1!$A$9:$I$7290,7,FALSE)</f>
        <v>21.53</v>
      </c>
    </row>
    <row r="17" spans="1:13" s="21" customFormat="1" ht="13.5" thickBot="1">
      <c r="A17" s="53" t="s">
        <v>169</v>
      </c>
      <c r="B17" s="54" t="s">
        <v>170</v>
      </c>
      <c r="C17" s="54" t="s">
        <v>284</v>
      </c>
      <c r="D17" s="55" t="s">
        <v>198</v>
      </c>
      <c r="E17" s="55" t="s">
        <v>261</v>
      </c>
      <c r="F17" s="55" t="str">
        <f>CONCATENATE("Amount ",,J9)</f>
        <v>Amount NZD</v>
      </c>
      <c r="G17" s="54" t="s">
        <v>171</v>
      </c>
      <c r="H17" s="54" t="s">
        <v>172</v>
      </c>
      <c r="J17" s="21" t="s">
        <v>173</v>
      </c>
      <c r="K17" s="21" t="s">
        <v>174</v>
      </c>
      <c r="L17" s="21" t="s">
        <v>174</v>
      </c>
      <c r="M17" s="21">
        <v>2.5</v>
      </c>
    </row>
    <row r="18" spans="1:13" s="62" customFormat="1" ht="25.5">
      <c r="A18" s="56" t="str">
        <f>IF((LEN('Copy paste to Here'!G22))&gt;5,((CONCATENATE('Copy paste to Here'!G22," &amp; ",'Copy paste to Here'!D22,"  &amp;  ",'Copy paste to Here'!E22))),"Empty Cell")</f>
        <v>Bio - Flex labret, 16g (1.2mm) with a 3mm acrylic UV ball &amp; Length: 6mm  &amp;  Color: Clear</v>
      </c>
      <c r="B18" s="57" t="str">
        <f>'Copy paste to Here'!C22</f>
        <v>ALBUVB3</v>
      </c>
      <c r="C18" s="57" t="s">
        <v>719</v>
      </c>
      <c r="D18" s="58">
        <f>Invoice!B22</f>
        <v>5</v>
      </c>
      <c r="E18" s="59">
        <f>'Shipping Invoice'!J22*$N$1</f>
        <v>0.31</v>
      </c>
      <c r="F18" s="59">
        <f>D18*E18</f>
        <v>1.55</v>
      </c>
      <c r="G18" s="60">
        <f>E18*$E$14</f>
        <v>6.6743000000000006</v>
      </c>
      <c r="H18" s="61">
        <f>D18*G18</f>
        <v>33.371500000000005</v>
      </c>
    </row>
    <row r="19" spans="1:13" s="62" customFormat="1" ht="25.5">
      <c r="A19" s="112" t="str">
        <f>IF((LEN('Copy paste to Here'!G23))&gt;5,((CONCATENATE('Copy paste to Here'!G23," &amp; ",'Copy paste to Here'!D23,"  &amp;  ",'Copy paste to Here'!E23))),"Empty Cell")</f>
        <v>Bio - Flex labret, 16g (1.2mm) with a 3mm acrylic UV ball &amp; Length: 8mm  &amp;  Color: Clear</v>
      </c>
      <c r="B19" s="57" t="str">
        <f>'Copy paste to Here'!C23</f>
        <v>ALBUVB3</v>
      </c>
      <c r="C19" s="57" t="s">
        <v>719</v>
      </c>
      <c r="D19" s="58">
        <f>Invoice!B23</f>
        <v>10</v>
      </c>
      <c r="E19" s="59">
        <f>'Shipping Invoice'!J23*$N$1</f>
        <v>0.31</v>
      </c>
      <c r="F19" s="59">
        <f t="shared" ref="F19:F82" si="0">D19*E19</f>
        <v>3.1</v>
      </c>
      <c r="G19" s="60">
        <f t="shared" ref="G19:G82" si="1">E19*$E$14</f>
        <v>6.6743000000000006</v>
      </c>
      <c r="H19" s="63">
        <f t="shared" ref="H19:H82" si="2">D19*G19</f>
        <v>66.743000000000009</v>
      </c>
    </row>
    <row r="20" spans="1:13" s="62" customFormat="1" ht="25.5">
      <c r="A20" s="56" t="str">
        <f>IF((LEN('Copy paste to Here'!G24))&gt;5,((CONCATENATE('Copy paste to Here'!G24," &amp; ",'Copy paste to Here'!D24,"  &amp;  ",'Copy paste to Here'!E24))),"Empty Cell")</f>
        <v>Bio - Flex labret, 16g (1.2mm) with a 3mm acrylic UV ball &amp; Length: 10mm  &amp;  Color: Clear</v>
      </c>
      <c r="B20" s="57" t="str">
        <f>'Copy paste to Here'!C24</f>
        <v>ALBUVB3</v>
      </c>
      <c r="C20" s="57" t="s">
        <v>719</v>
      </c>
      <c r="D20" s="58">
        <f>Invoice!B24</f>
        <v>10</v>
      </c>
      <c r="E20" s="59">
        <f>'Shipping Invoice'!J24*$N$1</f>
        <v>0.31</v>
      </c>
      <c r="F20" s="59">
        <f t="shared" si="0"/>
        <v>3.1</v>
      </c>
      <c r="G20" s="60">
        <f t="shared" si="1"/>
        <v>6.6743000000000006</v>
      </c>
      <c r="H20" s="63">
        <f t="shared" si="2"/>
        <v>66.743000000000009</v>
      </c>
    </row>
    <row r="21" spans="1:13" s="62" customFormat="1" ht="36">
      <c r="A21" s="56" t="str">
        <f>IF((LEN('Copy paste to Here'!G25))&gt;5,((CONCATENATE('Copy paste to Here'!G25," &amp; ",'Copy paste to Here'!D25,"  &amp;  ",'Copy paste to Here'!E25))),"Empty Cell")</f>
        <v>316L steel industrial barbell, 14g 1.6mm) with two forward facing 5mm jewel balls &amp; Length: 35mm  &amp;  Crystal Color: Light Sapphire</v>
      </c>
      <c r="B21" s="57" t="str">
        <f>'Copy paste to Here'!C25</f>
        <v>BBCC38</v>
      </c>
      <c r="C21" s="57" t="s">
        <v>102</v>
      </c>
      <c r="D21" s="58">
        <f>Invoice!B25</f>
        <v>2</v>
      </c>
      <c r="E21" s="59">
        <f>'Shipping Invoice'!J25*$N$1</f>
        <v>1.68</v>
      </c>
      <c r="F21" s="59">
        <f t="shared" si="0"/>
        <v>3.36</v>
      </c>
      <c r="G21" s="60">
        <f t="shared" si="1"/>
        <v>36.170400000000001</v>
      </c>
      <c r="H21" s="63">
        <f t="shared" si="2"/>
        <v>72.340800000000002</v>
      </c>
    </row>
    <row r="22" spans="1:13" s="62" customFormat="1" ht="24">
      <c r="A22" s="56" t="str">
        <f>IF((LEN('Copy paste to Here'!G26))&gt;5,((CONCATENATE('Copy paste to Here'!G26," &amp; ",'Copy paste to Here'!D26,"  &amp;  ",'Copy paste to Here'!E26))),"Empty Cell")</f>
        <v>316L steel industrial barbell, 14g 1.6mm) with two forward facing 5mm jewel balls &amp; Length: 35mm  &amp;  Crystal Color: Aquamarine</v>
      </c>
      <c r="B22" s="57" t="str">
        <f>'Copy paste to Here'!C26</f>
        <v>BBCC38</v>
      </c>
      <c r="C22" s="57" t="s">
        <v>102</v>
      </c>
      <c r="D22" s="58">
        <f>Invoice!B26</f>
        <v>2</v>
      </c>
      <c r="E22" s="59">
        <f>'Shipping Invoice'!J26*$N$1</f>
        <v>1.68</v>
      </c>
      <c r="F22" s="59">
        <f t="shared" si="0"/>
        <v>3.36</v>
      </c>
      <c r="G22" s="60">
        <f t="shared" si="1"/>
        <v>36.170400000000001</v>
      </c>
      <c r="H22" s="63">
        <f t="shared" si="2"/>
        <v>72.340800000000002</v>
      </c>
    </row>
    <row r="23" spans="1:13" s="62" customFormat="1" ht="25.5">
      <c r="A23" s="56" t="str">
        <f>IF((LEN('Copy paste to Here'!G27))&gt;5,((CONCATENATE('Copy paste to Here'!G27," &amp; ",'Copy paste to Here'!D27,"  &amp;  ",'Copy paste to Here'!E27))),"Empty Cell")</f>
        <v xml:space="preserve">316L steel Industrial barbell, 14g (1.6mm) with two 5mm balls &amp; Length: 32mm  &amp;  </v>
      </c>
      <c r="B23" s="57" t="str">
        <f>'Copy paste to Here'!C27</f>
        <v>BBIND</v>
      </c>
      <c r="C23" s="57" t="s">
        <v>839</v>
      </c>
      <c r="D23" s="58">
        <f>Invoice!B27</f>
        <v>10</v>
      </c>
      <c r="E23" s="59">
        <f>'Shipping Invoice'!J27*$N$1</f>
        <v>0.43</v>
      </c>
      <c r="F23" s="59">
        <f t="shared" si="0"/>
        <v>4.3</v>
      </c>
      <c r="G23" s="60">
        <f t="shared" si="1"/>
        <v>9.2579000000000011</v>
      </c>
      <c r="H23" s="63">
        <f t="shared" si="2"/>
        <v>92.579000000000008</v>
      </c>
    </row>
    <row r="24" spans="1:13" s="62" customFormat="1" ht="25.5">
      <c r="A24" s="56" t="str">
        <f>IF((LEN('Copy paste to Here'!G28))&gt;5,((CONCATENATE('Copy paste to Here'!G28," &amp; ",'Copy paste to Here'!D28,"  &amp;  ",'Copy paste to Here'!E28))),"Empty Cell")</f>
        <v xml:space="preserve">316L steel Industrial barbell, 14g (1.6mm) with two 5mm balls &amp; Length: 40mm  &amp;  </v>
      </c>
      <c r="B24" s="57" t="str">
        <f>'Copy paste to Here'!C28</f>
        <v>BBIND</v>
      </c>
      <c r="C24" s="57" t="s">
        <v>840</v>
      </c>
      <c r="D24" s="58">
        <f>Invoice!B28</f>
        <v>10</v>
      </c>
      <c r="E24" s="59">
        <f>'Shipping Invoice'!J28*$N$1</f>
        <v>0.46</v>
      </c>
      <c r="F24" s="59">
        <f t="shared" si="0"/>
        <v>4.6000000000000005</v>
      </c>
      <c r="G24" s="60">
        <f t="shared" si="1"/>
        <v>9.9038000000000004</v>
      </c>
      <c r="H24" s="63">
        <f t="shared" si="2"/>
        <v>99.038000000000011</v>
      </c>
    </row>
    <row r="25" spans="1:13" s="62" customFormat="1" ht="24">
      <c r="A25" s="56" t="str">
        <f>IF((LEN('Copy paste to Here'!G29))&gt;5,((CONCATENATE('Copy paste to Here'!G29," &amp; ",'Copy paste to Here'!D29,"  &amp;  ",'Copy paste to Here'!E29))),"Empty Cell")</f>
        <v>Premium PVD plated surgical steel industrial Barbell, 14g (1.6mm) with two 5mm balls &amp; Length: 38mm  &amp;  Color: Rainbow</v>
      </c>
      <c r="B25" s="57" t="str">
        <f>'Copy paste to Here'!C29</f>
        <v>BBITB</v>
      </c>
      <c r="C25" s="57" t="s">
        <v>724</v>
      </c>
      <c r="D25" s="58">
        <f>Invoice!B29</f>
        <v>2</v>
      </c>
      <c r="E25" s="59">
        <f>'Shipping Invoice'!J29*$N$1</f>
        <v>1.26</v>
      </c>
      <c r="F25" s="59">
        <f t="shared" si="0"/>
        <v>2.52</v>
      </c>
      <c r="G25" s="60">
        <f t="shared" si="1"/>
        <v>27.127800000000001</v>
      </c>
      <c r="H25" s="63">
        <f t="shared" si="2"/>
        <v>54.255600000000001</v>
      </c>
    </row>
    <row r="26" spans="1:13" s="62" customFormat="1" ht="36">
      <c r="A26" s="56" t="str">
        <f>IF((LEN('Copy paste to Here'!G30))&gt;5,((CONCATENATE('Copy paste to Here'!G30," &amp; ",'Copy paste to Here'!D30,"  &amp;  ",'Copy paste to Here'!E30))),"Empty Cell")</f>
        <v>Premium PVD plated surgical steel industrial Barbell, 14g (1.6mm) with two 5mm balls &amp; Length: 38mm  &amp;  Color: Rose-gold</v>
      </c>
      <c r="B26" s="57" t="str">
        <f>'Copy paste to Here'!C30</f>
        <v>BBITB</v>
      </c>
      <c r="C26" s="57" t="s">
        <v>724</v>
      </c>
      <c r="D26" s="58">
        <f>Invoice!B30</f>
        <v>2</v>
      </c>
      <c r="E26" s="59">
        <f>'Shipping Invoice'!J30*$N$1</f>
        <v>1.26</v>
      </c>
      <c r="F26" s="59">
        <f t="shared" si="0"/>
        <v>2.52</v>
      </c>
      <c r="G26" s="60">
        <f t="shared" si="1"/>
        <v>27.127800000000001</v>
      </c>
      <c r="H26" s="63">
        <f t="shared" si="2"/>
        <v>54.255600000000001</v>
      </c>
    </row>
    <row r="27" spans="1:13" s="62" customFormat="1" ht="24">
      <c r="A27" s="56" t="str">
        <f>IF((LEN('Copy paste to Here'!G31))&gt;5,((CONCATENATE('Copy paste to Here'!G31," &amp; ",'Copy paste to Here'!D31,"  &amp;  ",'Copy paste to Here'!E31))),"Empty Cell")</f>
        <v xml:space="preserve">Surgical steel tongue barbell, 14g (1.6mm) with two 5mm balls &amp; Length: 25mm  &amp;  </v>
      </c>
      <c r="B27" s="57" t="str">
        <f>'Copy paste to Here'!C31</f>
        <v>BBS</v>
      </c>
      <c r="C27" s="57" t="s">
        <v>43</v>
      </c>
      <c r="D27" s="58">
        <f>Invoice!B31</f>
        <v>10</v>
      </c>
      <c r="E27" s="59">
        <f>'Shipping Invoice'!J31*$N$1</f>
        <v>0.32</v>
      </c>
      <c r="F27" s="59">
        <f t="shared" si="0"/>
        <v>3.2</v>
      </c>
      <c r="G27" s="60">
        <f t="shared" si="1"/>
        <v>6.8896000000000006</v>
      </c>
      <c r="H27" s="63">
        <f t="shared" si="2"/>
        <v>68.896000000000001</v>
      </c>
    </row>
    <row r="28" spans="1:13" s="62" customFormat="1" ht="24">
      <c r="A28" s="56" t="str">
        <f>IF((LEN('Copy paste to Here'!G32))&gt;5,((CONCATENATE('Copy paste to Here'!G32," &amp; ",'Copy paste to Here'!D32,"  &amp;  ",'Copy paste to Here'!E32))),"Empty Cell")</f>
        <v xml:space="preserve">Annealed surgical steel fixed bead ring, 20g (0.8mm) with a 2mm ball &amp; Length: 8mm  &amp;  </v>
      </c>
      <c r="B28" s="57" t="str">
        <f>'Copy paste to Here'!C32</f>
        <v>BEDR20</v>
      </c>
      <c r="C28" s="57" t="s">
        <v>728</v>
      </c>
      <c r="D28" s="58">
        <f>Invoice!B32</f>
        <v>5</v>
      </c>
      <c r="E28" s="59">
        <f>'Shipping Invoice'!J32*$N$1</f>
        <v>0.46</v>
      </c>
      <c r="F28" s="59">
        <f t="shared" si="0"/>
        <v>2.3000000000000003</v>
      </c>
      <c r="G28" s="60">
        <f t="shared" si="1"/>
        <v>9.9038000000000004</v>
      </c>
      <c r="H28" s="63">
        <f t="shared" si="2"/>
        <v>49.519000000000005</v>
      </c>
    </row>
    <row r="29" spans="1:13" s="62" customFormat="1" ht="25.5">
      <c r="A29" s="56" t="str">
        <f>IF((LEN('Copy paste to Here'!G33))&gt;5,((CONCATENATE('Copy paste to Here'!G33," &amp; ",'Copy paste to Here'!D33,"  &amp;  ",'Copy paste to Here'!E33))),"Empty Cell")</f>
        <v>Anodized 316L steel fixed bead ring, 20g (0.8mm) with a 2.5mm ball &amp; Length: 8mm  &amp;  Color: Gold</v>
      </c>
      <c r="B29" s="57" t="str">
        <f>'Copy paste to Here'!C33</f>
        <v>BEDRT20M</v>
      </c>
      <c r="C29" s="57" t="s">
        <v>730</v>
      </c>
      <c r="D29" s="58">
        <f>Invoice!B33</f>
        <v>5</v>
      </c>
      <c r="E29" s="59">
        <f>'Shipping Invoice'!J33*$N$1</f>
        <v>1</v>
      </c>
      <c r="F29" s="59">
        <f t="shared" si="0"/>
        <v>5</v>
      </c>
      <c r="G29" s="60">
        <f t="shared" si="1"/>
        <v>21.53</v>
      </c>
      <c r="H29" s="63">
        <f t="shared" si="2"/>
        <v>107.65</v>
      </c>
    </row>
    <row r="30" spans="1:13" s="62" customFormat="1" ht="25.5">
      <c r="A30" s="56" t="str">
        <f>IF((LEN('Copy paste to Here'!G34))&gt;5,((CONCATENATE('Copy paste to Here'!G34," &amp; ",'Copy paste to Here'!D34,"  &amp;  ",'Copy paste to Here'!E34))),"Empty Cell")</f>
        <v>Anodized 316L steel fixed bead ring, 20g (0.8mm) with a 2.5mm ball &amp; Length: 10mm  &amp;  Color: Gold</v>
      </c>
      <c r="B30" s="57" t="str">
        <f>'Copy paste to Here'!C34</f>
        <v>BEDRT20M</v>
      </c>
      <c r="C30" s="57" t="s">
        <v>730</v>
      </c>
      <c r="D30" s="58">
        <f>Invoice!B34</f>
        <v>5</v>
      </c>
      <c r="E30" s="59">
        <f>'Shipping Invoice'!J34*$N$1</f>
        <v>1</v>
      </c>
      <c r="F30" s="59">
        <f t="shared" si="0"/>
        <v>5</v>
      </c>
      <c r="G30" s="60">
        <f t="shared" si="1"/>
        <v>21.53</v>
      </c>
      <c r="H30" s="63">
        <f t="shared" si="2"/>
        <v>107.65</v>
      </c>
    </row>
    <row r="31" spans="1:13" s="62" customFormat="1" ht="24">
      <c r="A31" s="56" t="str">
        <f>IF((LEN('Copy paste to Here'!G35))&gt;5,((CONCATENATE('Copy paste to Here'!G35," &amp; ",'Copy paste to Here'!D35,"  &amp;  ",'Copy paste to Here'!E35))),"Empty Cell")</f>
        <v>Premium PVD plated surgical steel eyebrow banana, 16g (1.2mm) with two 3mm balls &amp; Length: 8mm  &amp;  Color: Rose-gold</v>
      </c>
      <c r="B31" s="57" t="str">
        <f>'Copy paste to Here'!C35</f>
        <v>BNETB</v>
      </c>
      <c r="C31" s="57" t="s">
        <v>732</v>
      </c>
      <c r="D31" s="58">
        <f>Invoice!B35</f>
        <v>2</v>
      </c>
      <c r="E31" s="59">
        <f>'Shipping Invoice'!J35*$N$1</f>
        <v>1</v>
      </c>
      <c r="F31" s="59">
        <f t="shared" si="0"/>
        <v>2</v>
      </c>
      <c r="G31" s="60">
        <f t="shared" si="1"/>
        <v>21.53</v>
      </c>
      <c r="H31" s="63">
        <f t="shared" si="2"/>
        <v>43.06</v>
      </c>
    </row>
    <row r="32" spans="1:13" s="62" customFormat="1" ht="24">
      <c r="A32" s="56" t="str">
        <f>IF((LEN('Copy paste to Here'!G36))&gt;5,((CONCATENATE('Copy paste to Here'!G36," &amp; ",'Copy paste to Here'!D36,"  &amp;  ",'Copy paste to Here'!E36))),"Empty Cell")</f>
        <v>Premium PVD plated surgical steel eyebrow banana, 16g (1.2mm) with two 3mm balls &amp; Length: 10mm  &amp;  Color: Black</v>
      </c>
      <c r="B32" s="57" t="str">
        <f>'Copy paste to Here'!C36</f>
        <v>BNETB</v>
      </c>
      <c r="C32" s="57" t="s">
        <v>732</v>
      </c>
      <c r="D32" s="58">
        <f>Invoice!B36</f>
        <v>2</v>
      </c>
      <c r="E32" s="59">
        <f>'Shipping Invoice'!J36*$N$1</f>
        <v>1</v>
      </c>
      <c r="F32" s="59">
        <f t="shared" si="0"/>
        <v>2</v>
      </c>
      <c r="G32" s="60">
        <f t="shared" si="1"/>
        <v>21.53</v>
      </c>
      <c r="H32" s="63">
        <f t="shared" si="2"/>
        <v>43.06</v>
      </c>
    </row>
    <row r="33" spans="1:8" s="62" customFormat="1" ht="36">
      <c r="A33" s="56" t="str">
        <f>IF((LEN('Copy paste to Here'!G37))&gt;5,((CONCATENATE('Copy paste to Here'!G37," &amp; ",'Copy paste to Here'!D37,"  &amp;  ",'Copy paste to Here'!E37))),"Empty Cell")</f>
        <v>Premium PVD plated surgical steel eyebrow banana, 16g (1.2mm) with two 3mm balls &amp; Length: 10mm  &amp;  Color: Rose-gold</v>
      </c>
      <c r="B33" s="57" t="str">
        <f>'Copy paste to Here'!C37</f>
        <v>BNETB</v>
      </c>
      <c r="C33" s="57" t="s">
        <v>732</v>
      </c>
      <c r="D33" s="58">
        <f>Invoice!B37</f>
        <v>2</v>
      </c>
      <c r="E33" s="59">
        <f>'Shipping Invoice'!J37*$N$1</f>
        <v>1</v>
      </c>
      <c r="F33" s="59">
        <f t="shared" si="0"/>
        <v>2</v>
      </c>
      <c r="G33" s="60">
        <f t="shared" si="1"/>
        <v>21.53</v>
      </c>
      <c r="H33" s="63">
        <f t="shared" si="2"/>
        <v>43.06</v>
      </c>
    </row>
    <row r="34" spans="1:8" s="62" customFormat="1" ht="48">
      <c r="A34" s="56" t="str">
        <f>IF((LEN('Copy paste to Here'!G38))&gt;5,((CONCATENATE('Copy paste to Here'!G38," &amp; ",'Copy paste to Here'!D38,"  &amp;  ",'Copy paste to Here'!E38))),"Empty Cell")</f>
        <v>Surgical steel casting belly banana, 14g (1.6mm) with 8mm prong set cubic zirconia (CZ) stone with dangling heart shape with round CZ stone in the middle (dangling part is made from silver plated brass)  &amp; Length: 8mm  &amp;  Cz Color: Clear</v>
      </c>
      <c r="B34" s="57" t="str">
        <f>'Copy paste to Here'!C38</f>
        <v>BNRZ419</v>
      </c>
      <c r="C34" s="57" t="s">
        <v>734</v>
      </c>
      <c r="D34" s="58">
        <f>Invoice!B38</f>
        <v>2</v>
      </c>
      <c r="E34" s="59">
        <f>'Shipping Invoice'!J38*$N$1</f>
        <v>4.8099999999999996</v>
      </c>
      <c r="F34" s="59">
        <f t="shared" si="0"/>
        <v>9.6199999999999992</v>
      </c>
      <c r="G34" s="60">
        <f t="shared" si="1"/>
        <v>103.55929999999999</v>
      </c>
      <c r="H34" s="63">
        <f t="shared" si="2"/>
        <v>207.11859999999999</v>
      </c>
    </row>
    <row r="35" spans="1:8" s="62" customFormat="1" ht="24">
      <c r="A35" s="56" t="str">
        <f>IF((LEN('Copy paste to Here'!G39))&gt;5,((CONCATENATE('Copy paste to Here'!G39," &amp; ",'Copy paste to Here'!D39,"  &amp;  ",'Copy paste to Here'!E39))),"Empty Cell")</f>
        <v>Premium PVD plated surgical steel circular barbell, 16g (1.2mm) with two 3mm balls &amp; Length: 8mm  &amp;  Color: Black</v>
      </c>
      <c r="B35" s="57" t="str">
        <f>'Copy paste to Here'!C39</f>
        <v>CBETB</v>
      </c>
      <c r="C35" s="57" t="s">
        <v>736</v>
      </c>
      <c r="D35" s="58">
        <f>Invoice!B39</f>
        <v>2</v>
      </c>
      <c r="E35" s="59">
        <f>'Shipping Invoice'!J39*$N$1</f>
        <v>1</v>
      </c>
      <c r="F35" s="59">
        <f t="shared" si="0"/>
        <v>2</v>
      </c>
      <c r="G35" s="60">
        <f t="shared" si="1"/>
        <v>21.53</v>
      </c>
      <c r="H35" s="63">
        <f t="shared" si="2"/>
        <v>43.06</v>
      </c>
    </row>
    <row r="36" spans="1:8" s="62" customFormat="1" ht="24">
      <c r="A36" s="56" t="str">
        <f>IF((LEN('Copy paste to Here'!G40))&gt;5,((CONCATENATE('Copy paste to Here'!G40," &amp; ",'Copy paste to Here'!D40,"  &amp;  ",'Copy paste to Here'!E40))),"Empty Cell")</f>
        <v>Premium PVD plated surgical steel circular barbell, 16g (1.2mm) with two 3mm balls &amp; Length: 8mm  &amp;  Color: Rose-gold</v>
      </c>
      <c r="B36" s="57" t="str">
        <f>'Copy paste to Here'!C40</f>
        <v>CBETB</v>
      </c>
      <c r="C36" s="57" t="s">
        <v>736</v>
      </c>
      <c r="D36" s="58">
        <f>Invoice!B40</f>
        <v>2</v>
      </c>
      <c r="E36" s="59">
        <f>'Shipping Invoice'!J40*$N$1</f>
        <v>1</v>
      </c>
      <c r="F36" s="59">
        <f t="shared" si="0"/>
        <v>2</v>
      </c>
      <c r="G36" s="60">
        <f t="shared" si="1"/>
        <v>21.53</v>
      </c>
      <c r="H36" s="63">
        <f t="shared" si="2"/>
        <v>43.06</v>
      </c>
    </row>
    <row r="37" spans="1:8" s="62" customFormat="1" ht="24">
      <c r="A37" s="56" t="str">
        <f>IF((LEN('Copy paste to Here'!G41))&gt;5,((CONCATENATE('Copy paste to Here'!G41," &amp; ",'Copy paste to Here'!D41,"  &amp;  ",'Copy paste to Here'!E41))),"Empty Cell")</f>
        <v>Premium PVD plated surgical steel circular barbell, 16g (1.2mm) with two 3mm balls &amp; Length: 10mm  &amp;  Color: Black</v>
      </c>
      <c r="B37" s="57" t="str">
        <f>'Copy paste to Here'!C41</f>
        <v>CBETB</v>
      </c>
      <c r="C37" s="57" t="s">
        <v>736</v>
      </c>
      <c r="D37" s="58">
        <f>Invoice!B41</f>
        <v>2</v>
      </c>
      <c r="E37" s="59">
        <f>'Shipping Invoice'!J41*$N$1</f>
        <v>1</v>
      </c>
      <c r="F37" s="59">
        <f t="shared" si="0"/>
        <v>2</v>
      </c>
      <c r="G37" s="60">
        <f t="shared" si="1"/>
        <v>21.53</v>
      </c>
      <c r="H37" s="63">
        <f t="shared" si="2"/>
        <v>43.06</v>
      </c>
    </row>
    <row r="38" spans="1:8" s="62" customFormat="1" ht="24">
      <c r="A38" s="56" t="str">
        <f>IF((LEN('Copy paste to Here'!G42))&gt;5,((CONCATENATE('Copy paste to Here'!G42," &amp; ",'Copy paste to Here'!D42,"  &amp;  ",'Copy paste to Here'!E42))),"Empty Cell")</f>
        <v>Premium PVD plated surgical steel circular barbell, 16g (1.2mm) with two 3mm balls &amp; Length: 12mm  &amp;  Color: Rose-gold</v>
      </c>
      <c r="B38" s="57" t="str">
        <f>'Copy paste to Here'!C42</f>
        <v>CBETB</v>
      </c>
      <c r="C38" s="57" t="s">
        <v>736</v>
      </c>
      <c r="D38" s="58">
        <f>Invoice!B42</f>
        <v>2</v>
      </c>
      <c r="E38" s="59">
        <f>'Shipping Invoice'!J42*$N$1</f>
        <v>1</v>
      </c>
      <c r="F38" s="59">
        <f t="shared" si="0"/>
        <v>2</v>
      </c>
      <c r="G38" s="60">
        <f t="shared" si="1"/>
        <v>21.53</v>
      </c>
      <c r="H38" s="63">
        <f t="shared" si="2"/>
        <v>43.06</v>
      </c>
    </row>
    <row r="39" spans="1:8" s="62" customFormat="1" ht="24">
      <c r="A39" s="56" t="str">
        <f>IF((LEN('Copy paste to Here'!G43))&gt;5,((CONCATENATE('Copy paste to Here'!G43," &amp; ",'Copy paste to Here'!D43,"  &amp;  ",'Copy paste to Here'!E43))),"Empty Cell")</f>
        <v xml:space="preserve">Surgical steel circular barbell, 14g (1.6mm) with two 4mm balls &amp; Length: 10mm  &amp;  </v>
      </c>
      <c r="B39" s="57" t="str">
        <f>'Copy paste to Here'!C43</f>
        <v>CBM</v>
      </c>
      <c r="C39" s="57" t="s">
        <v>738</v>
      </c>
      <c r="D39" s="58">
        <f>Invoice!B43</f>
        <v>10</v>
      </c>
      <c r="E39" s="59">
        <f>'Shipping Invoice'!J43*$N$1</f>
        <v>0.49</v>
      </c>
      <c r="F39" s="59">
        <f t="shared" si="0"/>
        <v>4.9000000000000004</v>
      </c>
      <c r="G39" s="60">
        <f t="shared" si="1"/>
        <v>10.5497</v>
      </c>
      <c r="H39" s="63">
        <f t="shared" si="2"/>
        <v>105.497</v>
      </c>
    </row>
    <row r="40" spans="1:8" s="62" customFormat="1" ht="24">
      <c r="A40" s="56" t="str">
        <f>IF((LEN('Copy paste to Here'!G44))&gt;5,((CONCATENATE('Copy paste to Here'!G44," &amp; ",'Copy paste to Here'!D44,"  &amp;  ",'Copy paste to Here'!E44))),"Empty Cell")</f>
        <v xml:space="preserve">Mirror polished surgical steel screw-fit flesh tunnel &amp; Gauge: 16mm  &amp;  </v>
      </c>
      <c r="B40" s="57" t="str">
        <f>'Copy paste to Here'!C44</f>
        <v>FPG</v>
      </c>
      <c r="C40" s="57" t="s">
        <v>841</v>
      </c>
      <c r="D40" s="58">
        <f>Invoice!B44</f>
        <v>2</v>
      </c>
      <c r="E40" s="59">
        <f>'Shipping Invoice'!J44*$N$1</f>
        <v>4.74</v>
      </c>
      <c r="F40" s="59">
        <f t="shared" si="0"/>
        <v>9.48</v>
      </c>
      <c r="G40" s="60">
        <f t="shared" si="1"/>
        <v>102.05220000000001</v>
      </c>
      <c r="H40" s="63">
        <f t="shared" si="2"/>
        <v>204.10440000000003</v>
      </c>
    </row>
    <row r="41" spans="1:8" s="62" customFormat="1" ht="25.5">
      <c r="A41" s="56" t="str">
        <f>IF((LEN('Copy paste to Here'!G45))&gt;5,((CONCATENATE('Copy paste to Here'!G45," &amp; ",'Copy paste to Here'!D45,"  &amp;  ",'Copy paste to Here'!E45))),"Empty Cell")</f>
        <v xml:space="preserve">Mirror polished surgical steel screw-fit flesh tunnel &amp; Gauge: 18mm  &amp;  </v>
      </c>
      <c r="B41" s="57" t="str">
        <f>'Copy paste to Here'!C45</f>
        <v>FPG</v>
      </c>
      <c r="C41" s="57" t="s">
        <v>842</v>
      </c>
      <c r="D41" s="58">
        <f>Invoice!B45</f>
        <v>2</v>
      </c>
      <c r="E41" s="59">
        <f>'Shipping Invoice'!J45*$N$1</f>
        <v>5.08</v>
      </c>
      <c r="F41" s="59">
        <f t="shared" si="0"/>
        <v>10.16</v>
      </c>
      <c r="G41" s="60">
        <f t="shared" si="1"/>
        <v>109.37240000000001</v>
      </c>
      <c r="H41" s="63">
        <f t="shared" si="2"/>
        <v>218.74480000000003</v>
      </c>
    </row>
    <row r="42" spans="1:8" s="62" customFormat="1" ht="24">
      <c r="A42" s="56" t="str">
        <f>IF((LEN('Copy paste to Here'!G46))&gt;5,((CONCATENATE('Copy paste to Here'!G46," &amp; ",'Copy paste to Here'!D46,"  &amp;  ",'Copy paste to Here'!E46))),"Empty Cell")</f>
        <v xml:space="preserve">Surgical steel heart shaped ball closure ring, 16g (1.2mm) with 3mm bezel set crystal closure ball &amp; Crystal Color: Rose  &amp;  </v>
      </c>
      <c r="B42" s="57" t="str">
        <f>'Copy paste to Here'!C46</f>
        <v>HCCR16</v>
      </c>
      <c r="C42" s="57" t="s">
        <v>744</v>
      </c>
      <c r="D42" s="58">
        <f>Invoice!B46</f>
        <v>2</v>
      </c>
      <c r="E42" s="59">
        <f>'Shipping Invoice'!J46*$N$1</f>
        <v>0.92</v>
      </c>
      <c r="F42" s="59">
        <f t="shared" si="0"/>
        <v>1.84</v>
      </c>
      <c r="G42" s="60">
        <f t="shared" si="1"/>
        <v>19.807600000000001</v>
      </c>
      <c r="H42" s="63">
        <f t="shared" si="2"/>
        <v>39.615200000000002</v>
      </c>
    </row>
    <row r="43" spans="1:8" s="62" customFormat="1" ht="24">
      <c r="A43" s="56" t="str">
        <f>IF((LEN('Copy paste to Here'!G47))&gt;5,((CONCATENATE('Copy paste to Here'!G47," &amp; ",'Copy paste to Here'!D47,"  &amp;  ",'Copy paste to Here'!E47))),"Empty Cell")</f>
        <v xml:space="preserve">Anodized surgical steel heart shaped ball closure ring, 16g (1.2mm) with 3mm closure ball &amp; Color: Gold  &amp;  </v>
      </c>
      <c r="B43" s="57" t="str">
        <f>'Copy paste to Here'!C47</f>
        <v>HCRT16</v>
      </c>
      <c r="C43" s="57" t="s">
        <v>746</v>
      </c>
      <c r="D43" s="58">
        <f>Invoice!B47</f>
        <v>4</v>
      </c>
      <c r="E43" s="59">
        <f>'Shipping Invoice'!J47*$N$1</f>
        <v>1.68</v>
      </c>
      <c r="F43" s="59">
        <f t="shared" si="0"/>
        <v>6.72</v>
      </c>
      <c r="G43" s="60">
        <f t="shared" si="1"/>
        <v>36.170400000000001</v>
      </c>
      <c r="H43" s="63">
        <f t="shared" si="2"/>
        <v>144.6816</v>
      </c>
    </row>
    <row r="44" spans="1:8" s="62" customFormat="1" ht="36">
      <c r="A44" s="56" t="str">
        <f>IF((LEN('Copy paste to Here'!G48))&gt;5,((CONCATENATE('Copy paste to Here'!G48," &amp; ",'Copy paste to Here'!D48,"  &amp;  ",'Copy paste to Here'!E48))),"Empty Cell")</f>
        <v xml:space="preserve">316L steel 4mm dermal anchor top part with bezel set flat crystal for 1.6mm (14g) posts with 1.2mm internal threading &amp; Crystal Color: Clear  &amp;  </v>
      </c>
      <c r="B44" s="57" t="str">
        <f>'Copy paste to Here'!C48</f>
        <v>IJF4</v>
      </c>
      <c r="C44" s="57" t="s">
        <v>748</v>
      </c>
      <c r="D44" s="58">
        <f>Invoice!B48</f>
        <v>8</v>
      </c>
      <c r="E44" s="59">
        <f>'Shipping Invoice'!J48*$N$1</f>
        <v>0.92</v>
      </c>
      <c r="F44" s="59">
        <f t="shared" si="0"/>
        <v>7.36</v>
      </c>
      <c r="G44" s="60">
        <f t="shared" si="1"/>
        <v>19.807600000000001</v>
      </c>
      <c r="H44" s="63">
        <f t="shared" si="2"/>
        <v>158.46080000000001</v>
      </c>
    </row>
    <row r="45" spans="1:8" s="62" customFormat="1" ht="36">
      <c r="A45" s="56" t="str">
        <f>IF((LEN('Copy paste to Here'!G49))&gt;5,((CONCATENATE('Copy paste to Here'!G49," &amp; ",'Copy paste to Here'!D49,"  &amp;  ",'Copy paste to Here'!E49))),"Empty Cell")</f>
        <v xml:space="preserve">316L steel 4mm dermal anchor top part with bezel set flat crystal for 1.6mm (14g) posts with 1.2mm internal threading &amp; Crystal Color: Sapphire  &amp;  </v>
      </c>
      <c r="B45" s="57" t="str">
        <f>'Copy paste to Here'!C49</f>
        <v>IJF4</v>
      </c>
      <c r="C45" s="57" t="s">
        <v>748</v>
      </c>
      <c r="D45" s="58">
        <f>Invoice!B49</f>
        <v>2</v>
      </c>
      <c r="E45" s="59">
        <f>'Shipping Invoice'!J49*$N$1</f>
        <v>0.92</v>
      </c>
      <c r="F45" s="59">
        <f t="shared" si="0"/>
        <v>1.84</v>
      </c>
      <c r="G45" s="60">
        <f t="shared" si="1"/>
        <v>19.807600000000001</v>
      </c>
      <c r="H45" s="63">
        <f t="shared" si="2"/>
        <v>39.615200000000002</v>
      </c>
    </row>
    <row r="46" spans="1:8" s="62" customFormat="1" ht="24">
      <c r="A46" s="56" t="str">
        <f>IF((LEN('Copy paste to Here'!G50))&gt;5,((CONCATENATE('Copy paste to Here'!G50," &amp; ",'Copy paste to Here'!D50,"  &amp;  ",'Copy paste to Here'!E50))),"Empty Cell")</f>
        <v xml:space="preserve">Surgical steel industrial barbell, 14g (1.6mm) with a 5mm cone and casted arrow end &amp; Length: 35mm  &amp;  </v>
      </c>
      <c r="B46" s="57" t="str">
        <f>'Copy paste to Here'!C50</f>
        <v>INDAW</v>
      </c>
      <c r="C46" s="57" t="s">
        <v>750</v>
      </c>
      <c r="D46" s="58">
        <f>Invoice!B50</f>
        <v>2</v>
      </c>
      <c r="E46" s="59">
        <f>'Shipping Invoice'!J50*$N$1</f>
        <v>2.87</v>
      </c>
      <c r="F46" s="59">
        <f t="shared" si="0"/>
        <v>5.74</v>
      </c>
      <c r="G46" s="60">
        <f t="shared" si="1"/>
        <v>61.791100000000007</v>
      </c>
      <c r="H46" s="63">
        <f t="shared" si="2"/>
        <v>123.58220000000001</v>
      </c>
    </row>
    <row r="47" spans="1:8" s="62" customFormat="1" ht="24">
      <c r="A47" s="56" t="str">
        <f>IF((LEN('Copy paste to Here'!G51))&gt;5,((CONCATENATE('Copy paste to Here'!G51," &amp; ",'Copy paste to Here'!D51,"  &amp;  ",'Copy paste to Here'!E51))),"Empty Cell")</f>
        <v xml:space="preserve">Surgical steel industrial barbell, 14g (1.6mm) with a 5mm cone and casted arrow end &amp; Length: 38mm  &amp;  </v>
      </c>
      <c r="B47" s="57" t="str">
        <f>'Copy paste to Here'!C51</f>
        <v>INDAW</v>
      </c>
      <c r="C47" s="57" t="s">
        <v>750</v>
      </c>
      <c r="D47" s="58">
        <f>Invoice!B51</f>
        <v>2</v>
      </c>
      <c r="E47" s="59">
        <f>'Shipping Invoice'!J51*$N$1</f>
        <v>2.87</v>
      </c>
      <c r="F47" s="59">
        <f t="shared" si="0"/>
        <v>5.74</v>
      </c>
      <c r="G47" s="60">
        <f t="shared" si="1"/>
        <v>61.791100000000007</v>
      </c>
      <c r="H47" s="63">
        <f t="shared" si="2"/>
        <v>123.58220000000001</v>
      </c>
    </row>
    <row r="48" spans="1:8" s="62" customFormat="1" ht="60">
      <c r="A48" s="56" t="str">
        <f>IF((LEN('Copy paste to Here'!G52))&gt;5,((CONCATENATE('Copy paste to Here'!G52," &amp; ",'Copy paste to Here'!D52,"  &amp;  ",'Copy paste to Here'!E52))),"Empty Cell")</f>
        <v xml:space="preserve">3mm bezel set clear crystal flat head shaped anodized surgical steel dermal anchor top part for internally threaded, 16g (1.2mm) dermal anchor base plate with a height of 2mm - 2.5mm (this item does only fit our dermal anchors and surface bars) &amp; Color: Black Anodized w/ Clear crystal  &amp;  </v>
      </c>
      <c r="B48" s="57" t="str">
        <f>'Copy paste to Here'!C52</f>
        <v>ITJF3</v>
      </c>
      <c r="C48" s="57" t="s">
        <v>752</v>
      </c>
      <c r="D48" s="58">
        <f>Invoice!B52</f>
        <v>4</v>
      </c>
      <c r="E48" s="59">
        <f>'Shipping Invoice'!J52*$N$1</f>
        <v>1.34</v>
      </c>
      <c r="F48" s="59">
        <f t="shared" si="0"/>
        <v>5.36</v>
      </c>
      <c r="G48" s="60">
        <f t="shared" si="1"/>
        <v>28.850200000000005</v>
      </c>
      <c r="H48" s="63">
        <f t="shared" si="2"/>
        <v>115.40080000000002</v>
      </c>
    </row>
    <row r="49" spans="1:8" s="62" customFormat="1" ht="60">
      <c r="A49" s="56" t="str">
        <f>IF((LEN('Copy paste to Here'!G53))&gt;5,((CONCATENATE('Copy paste to Here'!G53," &amp; ",'Copy paste to Here'!D53,"  &amp;  ",'Copy paste to Here'!E53))),"Empty Cell")</f>
        <v xml:space="preserve">3mm bezel set clear crystal flat head shaped anodized surgical steel dermal anchor top part for internally threaded, 16g (1.2mm) dermal anchor base plate with a height of 2mm - 2.5mm (this item does only fit our dermal anchors and surface bars) &amp; Color: Gold Anodized w/ Clear crystal  &amp;  </v>
      </c>
      <c r="B49" s="57" t="str">
        <f>'Copy paste to Here'!C53</f>
        <v>ITJF3</v>
      </c>
      <c r="C49" s="57" t="s">
        <v>752</v>
      </c>
      <c r="D49" s="58">
        <f>Invoice!B53</f>
        <v>4</v>
      </c>
      <c r="E49" s="59">
        <f>'Shipping Invoice'!J53*$N$1</f>
        <v>1.34</v>
      </c>
      <c r="F49" s="59">
        <f t="shared" si="0"/>
        <v>5.36</v>
      </c>
      <c r="G49" s="60">
        <f t="shared" si="1"/>
        <v>28.850200000000005</v>
      </c>
      <c r="H49" s="63">
        <f t="shared" si="2"/>
        <v>115.40080000000002</v>
      </c>
    </row>
    <row r="50" spans="1:8" s="62" customFormat="1" ht="60">
      <c r="A50" s="56" t="str">
        <f>IF((LEN('Copy paste to Here'!G54))&gt;5,((CONCATENATE('Copy paste to Here'!G54," &amp; ",'Copy paste to Here'!D54,"  &amp;  ",'Copy paste to Here'!E54))),"Empty Cell")</f>
        <v xml:space="preserve">4mm bezel set clear crystal flat head shaped anodized surgical steel dermal anchor top part for internally threaded, 16g (1.2mm) dermal anchor base plate with a height of 2mm - 2.5mm (this item does only fit our dermal anchors and surface bars) &amp; Color: Black  &amp;  </v>
      </c>
      <c r="B50" s="57" t="str">
        <f>'Copy paste to Here'!C54</f>
        <v>ITJF4</v>
      </c>
      <c r="C50" s="57" t="s">
        <v>756</v>
      </c>
      <c r="D50" s="58">
        <f>Invoice!B54</f>
        <v>4</v>
      </c>
      <c r="E50" s="59">
        <f>'Shipping Invoice'!J54*$N$1</f>
        <v>1.34</v>
      </c>
      <c r="F50" s="59">
        <f t="shared" si="0"/>
        <v>5.36</v>
      </c>
      <c r="G50" s="60">
        <f t="shared" si="1"/>
        <v>28.850200000000005</v>
      </c>
      <c r="H50" s="63">
        <f t="shared" si="2"/>
        <v>115.40080000000002</v>
      </c>
    </row>
    <row r="51" spans="1:8" s="62" customFormat="1" ht="60">
      <c r="A51" s="56" t="str">
        <f>IF((LEN('Copy paste to Here'!G55))&gt;5,((CONCATENATE('Copy paste to Here'!G55," &amp; ",'Copy paste to Here'!D55,"  &amp;  ",'Copy paste to Here'!E55))),"Empty Cell")</f>
        <v xml:space="preserve">5mm bezel set clear crystal flat head shaped anodized surgical steel dermal anchor top part for internally threaded, 16g (1.2mm) dermal anchor base plate with a height of 2mm - 2.5mm (this item does only fit our dermal anchors and surface bars) &amp; Color: Black  &amp;  </v>
      </c>
      <c r="B51" s="57" t="str">
        <f>'Copy paste to Here'!C55</f>
        <v>ITJF5</v>
      </c>
      <c r="C51" s="57" t="s">
        <v>758</v>
      </c>
      <c r="D51" s="58">
        <f>Invoice!B55</f>
        <v>4</v>
      </c>
      <c r="E51" s="59">
        <f>'Shipping Invoice'!J55*$N$1</f>
        <v>1.34</v>
      </c>
      <c r="F51" s="59">
        <f t="shared" si="0"/>
        <v>5.36</v>
      </c>
      <c r="G51" s="60">
        <f t="shared" si="1"/>
        <v>28.850200000000005</v>
      </c>
      <c r="H51" s="63">
        <f t="shared" si="2"/>
        <v>115.40080000000002</v>
      </c>
    </row>
    <row r="52" spans="1:8" s="62" customFormat="1" ht="24">
      <c r="A52" s="56" t="str">
        <f>IF((LEN('Copy paste to Here'!G56))&gt;5,((CONCATENATE('Copy paste to Here'!G56," &amp; ",'Copy paste to Here'!D56,"  &amp;  ",'Copy paste to Here'!E56))),"Empty Cell")</f>
        <v>Premium PVD plated surgical steel labret, 16g (1.2mm) with a 3mm ball &amp; Length: 6mm  &amp;  Color: Gold</v>
      </c>
      <c r="B52" s="57" t="str">
        <f>'Copy paste to Here'!C56</f>
        <v>LBTB3</v>
      </c>
      <c r="C52" s="57" t="s">
        <v>760</v>
      </c>
      <c r="D52" s="58">
        <f>Invoice!B56</f>
        <v>5</v>
      </c>
      <c r="E52" s="59">
        <f>'Shipping Invoice'!J56*$N$1</f>
        <v>1</v>
      </c>
      <c r="F52" s="59">
        <f t="shared" si="0"/>
        <v>5</v>
      </c>
      <c r="G52" s="60">
        <f t="shared" si="1"/>
        <v>21.53</v>
      </c>
      <c r="H52" s="63">
        <f t="shared" si="2"/>
        <v>107.65</v>
      </c>
    </row>
    <row r="53" spans="1:8" s="62" customFormat="1" ht="24">
      <c r="A53" s="56" t="str">
        <f>IF((LEN('Copy paste to Here'!G57))&gt;5,((CONCATENATE('Copy paste to Here'!G57," &amp; ",'Copy paste to Here'!D57,"  &amp;  ",'Copy paste to Here'!E57))),"Empty Cell")</f>
        <v>Premium PVD plated surgical steel labret, 16g (1.2mm) with a 3mm ball &amp; Length: 8mm  &amp;  Color: Gold</v>
      </c>
      <c r="B53" s="57" t="str">
        <f>'Copy paste to Here'!C57</f>
        <v>LBTB3</v>
      </c>
      <c r="C53" s="57" t="s">
        <v>760</v>
      </c>
      <c r="D53" s="58">
        <f>Invoice!B57</f>
        <v>10</v>
      </c>
      <c r="E53" s="59">
        <f>'Shipping Invoice'!J57*$N$1</f>
        <v>1</v>
      </c>
      <c r="F53" s="59">
        <f t="shared" si="0"/>
        <v>10</v>
      </c>
      <c r="G53" s="60">
        <f t="shared" si="1"/>
        <v>21.53</v>
      </c>
      <c r="H53" s="63">
        <f t="shared" si="2"/>
        <v>215.3</v>
      </c>
    </row>
    <row r="54" spans="1:8" s="62" customFormat="1" ht="24">
      <c r="A54" s="56" t="str">
        <f>IF((LEN('Copy paste to Here'!G58))&gt;5,((CONCATENATE('Copy paste to Here'!G58," &amp; ",'Copy paste to Here'!D58,"  &amp;  ",'Copy paste to Here'!E58))),"Empty Cell")</f>
        <v>Premium PVD plated surgical steel labret, 16g (1.2mm) with a 3mm ball &amp; Length: 10mm  &amp;  Color: Gold</v>
      </c>
      <c r="B54" s="57" t="str">
        <f>'Copy paste to Here'!C58</f>
        <v>LBTB3</v>
      </c>
      <c r="C54" s="57" t="s">
        <v>760</v>
      </c>
      <c r="D54" s="58">
        <f>Invoice!B58</f>
        <v>20</v>
      </c>
      <c r="E54" s="59">
        <f>'Shipping Invoice'!J58*$N$1</f>
        <v>1</v>
      </c>
      <c r="F54" s="59">
        <f t="shared" si="0"/>
        <v>20</v>
      </c>
      <c r="G54" s="60">
        <f t="shared" si="1"/>
        <v>21.53</v>
      </c>
      <c r="H54" s="63">
        <f t="shared" si="2"/>
        <v>430.6</v>
      </c>
    </row>
    <row r="55" spans="1:8" s="62" customFormat="1" ht="24">
      <c r="A55" s="56" t="str">
        <f>IF((LEN('Copy paste to Here'!G59))&gt;5,((CONCATENATE('Copy paste to Here'!G59," &amp; ",'Copy paste to Here'!D59,"  &amp;  ",'Copy paste to Here'!E59))),"Empty Cell")</f>
        <v>Premium PVD plated surgical steel labret, 16g (1.2mm) with a 3mm ball &amp; Length: 12mm  &amp;  Color: Gold</v>
      </c>
      <c r="B55" s="57" t="str">
        <f>'Copy paste to Here'!C59</f>
        <v>LBTB3</v>
      </c>
      <c r="C55" s="57" t="s">
        <v>760</v>
      </c>
      <c r="D55" s="58">
        <f>Invoice!B59</f>
        <v>5</v>
      </c>
      <c r="E55" s="59">
        <f>'Shipping Invoice'!J59*$N$1</f>
        <v>1</v>
      </c>
      <c r="F55" s="59">
        <f t="shared" si="0"/>
        <v>5</v>
      </c>
      <c r="G55" s="60">
        <f t="shared" si="1"/>
        <v>21.53</v>
      </c>
      <c r="H55" s="63">
        <f t="shared" si="2"/>
        <v>107.65</v>
      </c>
    </row>
    <row r="56" spans="1:8" s="62" customFormat="1" ht="36">
      <c r="A56" s="56" t="str">
        <f>IF((LEN('Copy paste to Here'!G60))&gt;5,((CONCATENATE('Copy paste to Here'!G60," &amp; ",'Copy paste to Here'!D60,"  &amp;  ",'Copy paste to Here'!E60))),"Empty Cell")</f>
        <v>Surgical steel belly banana, 14g (1.6mm) with a 7mm round prong set CZ stone and a dangling small CZ flower (dangling is made from silver plated brass) &amp; Length: 8mm  &amp;  Cz Color: Clear</v>
      </c>
      <c r="B56" s="57" t="str">
        <f>'Copy paste to Here'!C60</f>
        <v>MCDZ324</v>
      </c>
      <c r="C56" s="57" t="s">
        <v>762</v>
      </c>
      <c r="D56" s="58">
        <f>Invoice!B60</f>
        <v>2</v>
      </c>
      <c r="E56" s="59">
        <f>'Shipping Invoice'!J60*$N$1</f>
        <v>4.2</v>
      </c>
      <c r="F56" s="59">
        <f t="shared" si="0"/>
        <v>8.4</v>
      </c>
      <c r="G56" s="60">
        <f t="shared" si="1"/>
        <v>90.426000000000002</v>
      </c>
      <c r="H56" s="63">
        <f t="shared" si="2"/>
        <v>180.852</v>
      </c>
    </row>
    <row r="57" spans="1:8" s="62" customFormat="1" ht="48">
      <c r="A57" s="56" t="str">
        <f>IF((LEN('Copy paste to Here'!G61))&gt;5,((CONCATENATE('Copy paste to Here'!G61," &amp; ",'Copy paste to Here'!D61,"  &amp;  ",'Copy paste to Here'!E61))),"Empty Cell")</f>
        <v>Surgical steel belly banana, 14g (1.6mm) with a lower 7mm prong set cubic zirconia stone and a dangling star shape with round CZ stone in the middle (dangling part is made from silver plated brass) &amp; Length: 8mm  &amp;  Cz Color: Clear</v>
      </c>
      <c r="B57" s="57" t="str">
        <f>'Copy paste to Here'!C61</f>
        <v>MCDZ414</v>
      </c>
      <c r="C57" s="57" t="s">
        <v>764</v>
      </c>
      <c r="D57" s="58">
        <f>Invoice!B61</f>
        <v>2</v>
      </c>
      <c r="E57" s="59">
        <f>'Shipping Invoice'!J61*$N$1</f>
        <v>4.3899999999999997</v>
      </c>
      <c r="F57" s="59">
        <f t="shared" si="0"/>
        <v>8.7799999999999994</v>
      </c>
      <c r="G57" s="60">
        <f t="shared" si="1"/>
        <v>94.5167</v>
      </c>
      <c r="H57" s="63">
        <f t="shared" si="2"/>
        <v>189.0334</v>
      </c>
    </row>
    <row r="58" spans="1:8" s="62" customFormat="1" ht="48">
      <c r="A58" s="56" t="str">
        <f>IF((LEN('Copy paste to Here'!G62))&gt;5,((CONCATENATE('Copy paste to Here'!G62," &amp; ",'Copy paste to Here'!D62,"  &amp;  ",'Copy paste to Here'!E62))),"Empty Cell")</f>
        <v>Surgical steel belly banana, 14g (1.6mm) with a 7mm round prong set CZ stone and a modern dangling with a single CZ stone (dangling is made from silver plated brass) &amp; Length: 8mm  &amp;  Cz Color: Clear</v>
      </c>
      <c r="B58" s="57" t="str">
        <f>'Copy paste to Here'!C62</f>
        <v>MCDZ730</v>
      </c>
      <c r="C58" s="57" t="s">
        <v>766</v>
      </c>
      <c r="D58" s="58">
        <f>Invoice!B62</f>
        <v>2</v>
      </c>
      <c r="E58" s="59">
        <f>'Shipping Invoice'!J62*$N$1</f>
        <v>4.6399999999999997</v>
      </c>
      <c r="F58" s="59">
        <f t="shared" si="0"/>
        <v>9.2799999999999994</v>
      </c>
      <c r="G58" s="60">
        <f t="shared" si="1"/>
        <v>99.899199999999993</v>
      </c>
      <c r="H58" s="63">
        <f t="shared" si="2"/>
        <v>199.79839999999999</v>
      </c>
    </row>
    <row r="59" spans="1:8" s="62" customFormat="1" ht="48">
      <c r="A59" s="56" t="str">
        <f>IF((LEN('Copy paste to Here'!G63))&gt;5,((CONCATENATE('Copy paste to Here'!G63," &amp; ",'Copy paste to Here'!D63,"  &amp;  ",'Copy paste to Here'!E63))),"Empty Cell")</f>
        <v>Gold plated 316l steel belly banana, 14g (1.6mm) with a lower 8mm prong set cubic zirconia stone and a dangling heart shape with round CZ stone in the middle (dangling part is made from gold plated brass) &amp; Length: 8mm  &amp;  Cz Color: Clear</v>
      </c>
      <c r="B59" s="57" t="str">
        <f>'Copy paste to Here'!C63</f>
        <v>MDGZ419</v>
      </c>
      <c r="C59" s="57" t="s">
        <v>768</v>
      </c>
      <c r="D59" s="58">
        <f>Invoice!B63</f>
        <v>2</v>
      </c>
      <c r="E59" s="59">
        <f>'Shipping Invoice'!J63*$N$1</f>
        <v>6.04</v>
      </c>
      <c r="F59" s="59">
        <f t="shared" si="0"/>
        <v>12.08</v>
      </c>
      <c r="G59" s="60">
        <f t="shared" si="1"/>
        <v>130.0412</v>
      </c>
      <c r="H59" s="63">
        <f t="shared" si="2"/>
        <v>260.08240000000001</v>
      </c>
    </row>
    <row r="60" spans="1:8" s="62" customFormat="1" ht="48">
      <c r="A60" s="56" t="str">
        <f>IF((LEN('Copy paste to Here'!G64))&gt;5,((CONCATENATE('Copy paste to Here'!G64," &amp; ",'Copy paste to Here'!D64,"  &amp;  ",'Copy paste to Here'!E64))),"Empty Cell")</f>
        <v>Gold anodized 316L steel belly banana, 14g (1.6mm) with an 7mm round prong set CZ stone and a dangling cross formed by four prong set CZ stones (dangling is made from gold plated brass) &amp; Cz Color: Clear  &amp;  Length: 8mm</v>
      </c>
      <c r="B60" s="57" t="str">
        <f>'Copy paste to Here'!C64</f>
        <v>MDGZ518</v>
      </c>
      <c r="C60" s="57" t="s">
        <v>770</v>
      </c>
      <c r="D60" s="58">
        <f>Invoice!B64</f>
        <v>2</v>
      </c>
      <c r="E60" s="59">
        <f>'Shipping Invoice'!J64*$N$1</f>
        <v>7.53</v>
      </c>
      <c r="F60" s="59">
        <f t="shared" si="0"/>
        <v>15.06</v>
      </c>
      <c r="G60" s="60">
        <f t="shared" si="1"/>
        <v>162.12090000000001</v>
      </c>
      <c r="H60" s="63">
        <f t="shared" si="2"/>
        <v>324.24180000000001</v>
      </c>
    </row>
    <row r="61" spans="1:8" s="62" customFormat="1" ht="36">
      <c r="A61" s="56" t="str">
        <f>IF((LEN('Copy paste to Here'!G65))&gt;5,((CONCATENATE('Copy paste to Here'!G65," &amp; ",'Copy paste to Here'!D65,"  &amp;  ",'Copy paste to Here'!E65))),"Empty Cell")</f>
        <v>Gold anodized 316L steel belly banana, 14g (1.6mm) with a 7mm round prong set CZ stone and a dangling 8mm prong set round CZ stone &amp; Length: 8mm  &amp;  Cz Color: Clear</v>
      </c>
      <c r="B61" s="57" t="str">
        <f>'Copy paste to Here'!C65</f>
        <v>MDGZ519</v>
      </c>
      <c r="C61" s="57" t="s">
        <v>772</v>
      </c>
      <c r="D61" s="58">
        <f>Invoice!B65</f>
        <v>2</v>
      </c>
      <c r="E61" s="59">
        <f>'Shipping Invoice'!J65*$N$1</f>
        <v>6.27</v>
      </c>
      <c r="F61" s="59">
        <f t="shared" si="0"/>
        <v>12.54</v>
      </c>
      <c r="G61" s="60">
        <f t="shared" si="1"/>
        <v>134.9931</v>
      </c>
      <c r="H61" s="63">
        <f t="shared" si="2"/>
        <v>269.9862</v>
      </c>
    </row>
    <row r="62" spans="1:8" s="62" customFormat="1" ht="48">
      <c r="A62" s="56" t="str">
        <f>IF((LEN('Copy paste to Here'!G66))&gt;5,((CONCATENATE('Copy paste to Here'!G66," &amp; ",'Copy paste to Here'!D66,"  &amp;  ",'Copy paste to Here'!E66))),"Empty Cell")</f>
        <v xml:space="preserve">Gold anodized 316L steel belly banana, 14g (1.6mm) with a 7mm round prong set CZ stone and a dangling prong set star shaped 6mm CZ stone (dangling is made from gold plated brass) &amp; Length: 8mm  &amp;  </v>
      </c>
      <c r="B62" s="57" t="str">
        <f>'Copy paste to Here'!C66</f>
        <v>MDGZS6</v>
      </c>
      <c r="C62" s="57" t="s">
        <v>774</v>
      </c>
      <c r="D62" s="58">
        <f>Invoice!B66</f>
        <v>2</v>
      </c>
      <c r="E62" s="59">
        <f>'Shipping Invoice'!J66*$N$1</f>
        <v>6.36</v>
      </c>
      <c r="F62" s="59">
        <f t="shared" si="0"/>
        <v>12.72</v>
      </c>
      <c r="G62" s="60">
        <f t="shared" si="1"/>
        <v>136.9308</v>
      </c>
      <c r="H62" s="63">
        <f t="shared" si="2"/>
        <v>273.86160000000001</v>
      </c>
    </row>
    <row r="63" spans="1:8" s="62" customFormat="1" ht="24">
      <c r="A63" s="56" t="str">
        <f>IF((LEN('Copy paste to Here'!G67))&gt;5,((CONCATENATE('Copy paste to Here'!G67," &amp; ",'Copy paste to Here'!D67,"  &amp;  ",'Copy paste to Here'!E67))),"Empty Cell")</f>
        <v xml:space="preserve">Sterling Silver nose hoop with ball, 22g (0.6mm) with an outer diameter of 5/16'' (8mm) - 1 piece &amp;   &amp;  </v>
      </c>
      <c r="B63" s="57" t="str">
        <f>'Copy paste to Here'!C67</f>
        <v>NS05</v>
      </c>
      <c r="C63" s="57" t="s">
        <v>776</v>
      </c>
      <c r="D63" s="58">
        <f>Invoice!B67</f>
        <v>5</v>
      </c>
      <c r="E63" s="59">
        <f>'Shipping Invoice'!J67*$N$1</f>
        <v>0.73</v>
      </c>
      <c r="F63" s="59">
        <f t="shared" si="0"/>
        <v>3.65</v>
      </c>
      <c r="G63" s="60">
        <f t="shared" si="1"/>
        <v>15.716900000000001</v>
      </c>
      <c r="H63" s="63">
        <f t="shared" si="2"/>
        <v>78.584500000000006</v>
      </c>
    </row>
    <row r="64" spans="1:8" s="62" customFormat="1" ht="24">
      <c r="A64" s="56" t="str">
        <f>IF((LEN('Copy paste to Here'!G68))&gt;5,((CONCATENATE('Copy paste to Here'!G68," &amp; ",'Copy paste to Here'!D68,"  &amp;  ",'Copy paste to Here'!E68))),"Empty Cell")</f>
        <v xml:space="preserve">Sterling Silver nose hoop with ball, 22g (0.6mm) with an outer diameter of 3/8'' (10mm) - 1 piece &amp;   &amp;  </v>
      </c>
      <c r="B64" s="57" t="str">
        <f>'Copy paste to Here'!C68</f>
        <v>NS06</v>
      </c>
      <c r="C64" s="57" t="s">
        <v>777</v>
      </c>
      <c r="D64" s="58">
        <f>Invoice!B68</f>
        <v>5</v>
      </c>
      <c r="E64" s="59">
        <f>'Shipping Invoice'!J68*$N$1</f>
        <v>0.85</v>
      </c>
      <c r="F64" s="59">
        <f t="shared" si="0"/>
        <v>4.25</v>
      </c>
      <c r="G64" s="60">
        <f t="shared" si="1"/>
        <v>18.3005</v>
      </c>
      <c r="H64" s="63">
        <f t="shared" si="2"/>
        <v>91.502499999999998</v>
      </c>
    </row>
    <row r="65" spans="1:8" s="62" customFormat="1" ht="24">
      <c r="A65" s="56" t="str">
        <f>IF((LEN('Copy paste to Here'!G69))&gt;5,((CONCATENATE('Copy paste to Here'!G69," &amp; ",'Copy paste to Here'!D69,"  &amp;  ",'Copy paste to Here'!E69))),"Empty Cell")</f>
        <v xml:space="preserve">High polished surgical steel nose screw, 0.8mm (20g) with 2mm ball shaped top &amp;   &amp;  </v>
      </c>
      <c r="B65" s="57" t="str">
        <f>'Copy paste to Here'!C69</f>
        <v>NSB</v>
      </c>
      <c r="C65" s="57" t="s">
        <v>116</v>
      </c>
      <c r="D65" s="58">
        <f>Invoice!B69</f>
        <v>10</v>
      </c>
      <c r="E65" s="59">
        <f>'Shipping Invoice'!J69*$N$1</f>
        <v>0.32</v>
      </c>
      <c r="F65" s="59">
        <f t="shared" si="0"/>
        <v>3.2</v>
      </c>
      <c r="G65" s="60">
        <f t="shared" si="1"/>
        <v>6.8896000000000006</v>
      </c>
      <c r="H65" s="63">
        <f t="shared" si="2"/>
        <v>68.896000000000001</v>
      </c>
    </row>
    <row r="66" spans="1:8" s="62" customFormat="1" ht="24">
      <c r="A66" s="56" t="str">
        <f>IF((LEN('Copy paste to Here'!G70))&gt;5,((CONCATENATE('Copy paste to Here'!G70," &amp; ",'Copy paste to Here'!D70,"  &amp;  ",'Copy paste to Here'!E70))),"Empty Cell")</f>
        <v xml:space="preserve">Surgical steel nose screw, 20g (0.8mm) with 2mm half ball shaped round crystal top &amp; Crystal Color: Clear  &amp;  </v>
      </c>
      <c r="B66" s="57" t="str">
        <f>'Copy paste to Here'!C70</f>
        <v>NSC</v>
      </c>
      <c r="C66" s="57" t="s">
        <v>125</v>
      </c>
      <c r="D66" s="58">
        <f>Invoice!B70</f>
        <v>20</v>
      </c>
      <c r="E66" s="59">
        <f>'Shipping Invoice'!J70*$N$1</f>
        <v>0.41</v>
      </c>
      <c r="F66" s="59">
        <f t="shared" si="0"/>
        <v>8.1999999999999993</v>
      </c>
      <c r="G66" s="60">
        <f t="shared" si="1"/>
        <v>8.8272999999999993</v>
      </c>
      <c r="H66" s="63">
        <f t="shared" si="2"/>
        <v>176.54599999999999</v>
      </c>
    </row>
    <row r="67" spans="1:8" s="62" customFormat="1" ht="24">
      <c r="A67" s="56" t="str">
        <f>IF((LEN('Copy paste to Here'!G71))&gt;5,((CONCATENATE('Copy paste to Here'!G71," &amp; ",'Copy paste to Here'!D71,"  &amp;  ",'Copy paste to Here'!E71))),"Empty Cell")</f>
        <v xml:space="preserve">Clear Bio-flexible nose screw retainer, 20g (0.8mm) with 2mm ball shaped top &amp;   &amp;  </v>
      </c>
      <c r="B67" s="57" t="str">
        <f>'Copy paste to Here'!C71</f>
        <v>NSCRT20</v>
      </c>
      <c r="C67" s="57" t="s">
        <v>780</v>
      </c>
      <c r="D67" s="58">
        <f>Invoice!B71</f>
        <v>20</v>
      </c>
      <c r="E67" s="59">
        <f>'Shipping Invoice'!J71*$N$1</f>
        <v>0.24</v>
      </c>
      <c r="F67" s="59">
        <f t="shared" si="0"/>
        <v>4.8</v>
      </c>
      <c r="G67" s="60">
        <f t="shared" si="1"/>
        <v>5.1672000000000002</v>
      </c>
      <c r="H67" s="63">
        <f t="shared" si="2"/>
        <v>103.34400000000001</v>
      </c>
    </row>
    <row r="68" spans="1:8" s="62" customFormat="1" ht="24">
      <c r="A68" s="56" t="str">
        <f>IF((LEN('Copy paste to Here'!G72))&gt;5,((CONCATENATE('Copy paste to Here'!G72," &amp; ",'Copy paste to Here'!D72,"  &amp;  ",'Copy paste to Here'!E72))),"Empty Cell")</f>
        <v xml:space="preserve">Anodized surgical steel nose screw, 20g (0.8mm) with 2mm ball top &amp; Color: Black  &amp;  </v>
      </c>
      <c r="B68" s="57" t="str">
        <f>'Copy paste to Here'!C72</f>
        <v>NSTB</v>
      </c>
      <c r="C68" s="57" t="s">
        <v>625</v>
      </c>
      <c r="D68" s="58">
        <f>Invoice!B72</f>
        <v>5</v>
      </c>
      <c r="E68" s="59">
        <f>'Shipping Invoice'!J72*$N$1</f>
        <v>0.66</v>
      </c>
      <c r="F68" s="59">
        <f t="shared" si="0"/>
        <v>3.3000000000000003</v>
      </c>
      <c r="G68" s="60">
        <f t="shared" si="1"/>
        <v>14.209800000000001</v>
      </c>
      <c r="H68" s="63">
        <f t="shared" si="2"/>
        <v>71.049000000000007</v>
      </c>
    </row>
    <row r="69" spans="1:8" s="62" customFormat="1" ht="24">
      <c r="A69" s="56" t="str">
        <f>IF((LEN('Copy paste to Here'!G73))&gt;5,((CONCATENATE('Copy paste to Here'!G73," &amp; ",'Copy paste to Here'!D73,"  &amp;  ",'Copy paste to Here'!E73))),"Empty Cell")</f>
        <v xml:space="preserve">Anodized surgical steel nose screw, 20g (0.8mm) with 2mm ball top &amp; Color: Gold  &amp;  </v>
      </c>
      <c r="B69" s="57" t="str">
        <f>'Copy paste to Here'!C73</f>
        <v>NSTB</v>
      </c>
      <c r="C69" s="57" t="s">
        <v>625</v>
      </c>
      <c r="D69" s="58">
        <f>Invoice!B73</f>
        <v>10</v>
      </c>
      <c r="E69" s="59">
        <f>'Shipping Invoice'!J73*$N$1</f>
        <v>0.66</v>
      </c>
      <c r="F69" s="59">
        <f t="shared" si="0"/>
        <v>6.6000000000000005</v>
      </c>
      <c r="G69" s="60">
        <f t="shared" si="1"/>
        <v>14.209800000000001</v>
      </c>
      <c r="H69" s="63">
        <f t="shared" si="2"/>
        <v>142.09800000000001</v>
      </c>
    </row>
    <row r="70" spans="1:8" s="62" customFormat="1" ht="25.5">
      <c r="A70" s="56" t="str">
        <f>IF((LEN('Copy paste to Here'!G74))&gt;5,((CONCATENATE('Copy paste to Here'!G74," &amp; ",'Copy paste to Here'!D74,"  &amp;  ",'Copy paste to Here'!E74))),"Empty Cell")</f>
        <v xml:space="preserve">Surgical steel nose screw, 20g (0.8mm) with prong set 1.5mm round CZ stone &amp; Cz Color: Clear  &amp;  </v>
      </c>
      <c r="B70" s="57" t="str">
        <f>'Copy paste to Here'!C74</f>
        <v>NSWZR15</v>
      </c>
      <c r="C70" s="57" t="s">
        <v>122</v>
      </c>
      <c r="D70" s="58">
        <f>Invoice!B74</f>
        <v>20</v>
      </c>
      <c r="E70" s="59">
        <f>'Shipping Invoice'!J74*$N$1</f>
        <v>1</v>
      </c>
      <c r="F70" s="59">
        <f t="shared" si="0"/>
        <v>20</v>
      </c>
      <c r="G70" s="60">
        <f t="shared" si="1"/>
        <v>21.53</v>
      </c>
      <c r="H70" s="63">
        <f t="shared" si="2"/>
        <v>430.6</v>
      </c>
    </row>
    <row r="71" spans="1:8" s="62" customFormat="1" ht="24">
      <c r="A71" s="56" t="str">
        <f>IF((LEN('Copy paste to Here'!G75))&gt;5,((CONCATENATE('Copy paste to Here'!G75," &amp; ",'Copy paste to Here'!D75,"  &amp;  ",'Copy paste to Here'!E75))),"Empty Cell")</f>
        <v xml:space="preserve">Surgical steel nose screw, 20g (0.8mm) with prong set 2mm round CZ stone &amp; Cz Color: Clear  &amp;  </v>
      </c>
      <c r="B71" s="57" t="str">
        <f>'Copy paste to Here'!C75</f>
        <v>NSWZR2</v>
      </c>
      <c r="C71" s="57" t="s">
        <v>784</v>
      </c>
      <c r="D71" s="58">
        <f>Invoice!B75</f>
        <v>20</v>
      </c>
      <c r="E71" s="59">
        <f>'Shipping Invoice'!J75*$N$1</f>
        <v>1</v>
      </c>
      <c r="F71" s="59">
        <f t="shared" si="0"/>
        <v>20</v>
      </c>
      <c r="G71" s="60">
        <f t="shared" si="1"/>
        <v>21.53</v>
      </c>
      <c r="H71" s="63">
        <f t="shared" si="2"/>
        <v>430.6</v>
      </c>
    </row>
    <row r="72" spans="1:8" s="62" customFormat="1" ht="25.5">
      <c r="A72" s="56" t="str">
        <f>IF((LEN('Copy paste to Here'!G76))&gt;5,((CONCATENATE('Copy paste to Here'!G76," &amp; ",'Copy paste to Here'!D76,"  &amp;  ",'Copy paste to Here'!E76))),"Empty Cell")</f>
        <v xml:space="preserve">Gold PVD plated 316L steel nose screw, 20g (0.8mm) with prong set 1.5mm round CZ stone &amp; Cz Color: Clear  &amp;  </v>
      </c>
      <c r="B72" s="57" t="str">
        <f>'Copy paste to Here'!C76</f>
        <v>NWTZR15</v>
      </c>
      <c r="C72" s="57" t="s">
        <v>786</v>
      </c>
      <c r="D72" s="58">
        <f>Invoice!B76</f>
        <v>10</v>
      </c>
      <c r="E72" s="59">
        <f>'Shipping Invoice'!J76*$N$1</f>
        <v>1.6</v>
      </c>
      <c r="F72" s="59">
        <f t="shared" si="0"/>
        <v>16</v>
      </c>
      <c r="G72" s="60">
        <f t="shared" si="1"/>
        <v>34.448</v>
      </c>
      <c r="H72" s="63">
        <f t="shared" si="2"/>
        <v>344.48</v>
      </c>
    </row>
    <row r="73" spans="1:8" s="62" customFormat="1">
      <c r="A73" s="56" t="str">
        <f>IF((LEN('Copy paste to Here'!G77))&gt;5,((CONCATENATE('Copy paste to Here'!G77," &amp; ",'Copy paste to Here'!D77,"  &amp;  ",'Copy paste to Here'!E77))),"Empty Cell")</f>
        <v xml:space="preserve">Moon stone double flare plug (opalite) &amp; Gauge: 5mm  &amp;  </v>
      </c>
      <c r="B73" s="57" t="str">
        <f>'Copy paste to Here'!C77</f>
        <v>PGSBB</v>
      </c>
      <c r="C73" s="57" t="s">
        <v>843</v>
      </c>
      <c r="D73" s="58">
        <f>Invoice!B77</f>
        <v>2</v>
      </c>
      <c r="E73" s="59">
        <f>'Shipping Invoice'!J77*$N$1</f>
        <v>1.1200000000000001</v>
      </c>
      <c r="F73" s="59">
        <f t="shared" si="0"/>
        <v>2.2400000000000002</v>
      </c>
      <c r="G73" s="60">
        <f t="shared" si="1"/>
        <v>24.113600000000005</v>
      </c>
      <c r="H73" s="63">
        <f t="shared" si="2"/>
        <v>48.227200000000011</v>
      </c>
    </row>
    <row r="74" spans="1:8" s="62" customFormat="1" ht="25.5">
      <c r="A74" s="56" t="str">
        <f>IF((LEN('Copy paste to Here'!G78))&gt;5,((CONCATENATE('Copy paste to Here'!G78," &amp; ",'Copy paste to Here'!D78,"  &amp;  ",'Copy paste to Here'!E78))),"Empty Cell")</f>
        <v xml:space="preserve">Moon stone double flare plug (opalite) &amp; Gauge: 10mm  &amp;  </v>
      </c>
      <c r="B74" s="57" t="str">
        <f>'Copy paste to Here'!C78</f>
        <v>PGSBB</v>
      </c>
      <c r="C74" s="57" t="s">
        <v>844</v>
      </c>
      <c r="D74" s="58">
        <f>Invoice!B78</f>
        <v>2</v>
      </c>
      <c r="E74" s="59">
        <f>'Shipping Invoice'!J78*$N$1</f>
        <v>1.6</v>
      </c>
      <c r="F74" s="59">
        <f t="shared" si="0"/>
        <v>3.2</v>
      </c>
      <c r="G74" s="60">
        <f t="shared" si="1"/>
        <v>34.448</v>
      </c>
      <c r="H74" s="63">
        <f t="shared" si="2"/>
        <v>68.896000000000001</v>
      </c>
    </row>
    <row r="75" spans="1:8" s="62" customFormat="1" ht="25.5">
      <c r="A75" s="56" t="str">
        <f>IF((LEN('Copy paste to Here'!G79))&gt;5,((CONCATENATE('Copy paste to Here'!G79," &amp; ",'Copy paste to Here'!D79,"  &amp;  ",'Copy paste to Here'!E79))),"Empty Cell")</f>
        <v xml:space="preserve">Black Onyx double flared stone plug &amp; Gauge: 16mm  &amp;  </v>
      </c>
      <c r="B75" s="57" t="str">
        <f>'Copy paste to Here'!C79</f>
        <v>PGSHH</v>
      </c>
      <c r="C75" s="57" t="s">
        <v>845</v>
      </c>
      <c r="D75" s="58">
        <f>Invoice!B79</f>
        <v>2</v>
      </c>
      <c r="E75" s="59">
        <f>'Shipping Invoice'!J79*$N$1</f>
        <v>3.47</v>
      </c>
      <c r="F75" s="59">
        <f t="shared" si="0"/>
        <v>6.94</v>
      </c>
      <c r="G75" s="60">
        <f t="shared" si="1"/>
        <v>74.709100000000007</v>
      </c>
      <c r="H75" s="63">
        <f t="shared" si="2"/>
        <v>149.41820000000001</v>
      </c>
    </row>
    <row r="76" spans="1:8" s="62" customFormat="1" ht="24">
      <c r="A76" s="56" t="str">
        <f>IF((LEN('Copy paste to Here'!G80))&gt;5,((CONCATENATE('Copy paste to Here'!G80," &amp; ",'Copy paste to Here'!D80,"  &amp;  ",'Copy paste to Here'!E80))),"Empty Cell")</f>
        <v xml:space="preserve">High polished surgical steel hinged segment ring, 16g (1.2mm) &amp; Length: 8mm  &amp;  </v>
      </c>
      <c r="B76" s="57" t="str">
        <f>'Copy paste to Here'!C80</f>
        <v>SEGH16</v>
      </c>
      <c r="C76" s="57" t="s">
        <v>65</v>
      </c>
      <c r="D76" s="58">
        <f>Invoice!B80</f>
        <v>50</v>
      </c>
      <c r="E76" s="59">
        <f>'Shipping Invoice'!J80*$N$1</f>
        <v>2.7</v>
      </c>
      <c r="F76" s="59">
        <f t="shared" si="0"/>
        <v>135</v>
      </c>
      <c r="G76" s="60">
        <f t="shared" si="1"/>
        <v>58.131000000000007</v>
      </c>
      <c r="H76" s="63">
        <f t="shared" si="2"/>
        <v>2906.55</v>
      </c>
    </row>
    <row r="77" spans="1:8" s="62" customFormat="1" ht="24">
      <c r="A77" s="56" t="str">
        <f>IF((LEN('Copy paste to Here'!G81))&gt;5,((CONCATENATE('Copy paste to Here'!G81," &amp; ",'Copy paste to Here'!D81,"  &amp;  ",'Copy paste to Here'!E81))),"Empty Cell")</f>
        <v xml:space="preserve">High polished surgical steel hinged segment ring, 16g (1.2mm) &amp; Length: 9mm  &amp;  </v>
      </c>
      <c r="B77" s="57" t="str">
        <f>'Copy paste to Here'!C81</f>
        <v>SEGH16</v>
      </c>
      <c r="C77" s="57" t="s">
        <v>65</v>
      </c>
      <c r="D77" s="58">
        <f>Invoice!B81</f>
        <v>50</v>
      </c>
      <c r="E77" s="59">
        <f>'Shipping Invoice'!J81*$N$1</f>
        <v>2.7</v>
      </c>
      <c r="F77" s="59">
        <f t="shared" si="0"/>
        <v>135</v>
      </c>
      <c r="G77" s="60">
        <f t="shared" si="1"/>
        <v>58.131000000000007</v>
      </c>
      <c r="H77" s="63">
        <f t="shared" si="2"/>
        <v>2906.55</v>
      </c>
    </row>
    <row r="78" spans="1:8" s="62" customFormat="1" ht="24">
      <c r="A78" s="56" t="str">
        <f>IF((LEN('Copy paste to Here'!G82))&gt;5,((CONCATENATE('Copy paste to Here'!G82," &amp; ",'Copy paste to Here'!D82,"  &amp;  ",'Copy paste to Here'!E82))),"Empty Cell")</f>
        <v xml:space="preserve">High polished surgical steel hinged segment ring, 16g (1.2mm) &amp; Length: 10mm  &amp;  </v>
      </c>
      <c r="B78" s="57" t="str">
        <f>'Copy paste to Here'!C82</f>
        <v>SEGH16</v>
      </c>
      <c r="C78" s="57" t="s">
        <v>65</v>
      </c>
      <c r="D78" s="58">
        <f>Invoice!B82</f>
        <v>50</v>
      </c>
      <c r="E78" s="59">
        <f>'Shipping Invoice'!J82*$N$1</f>
        <v>2.7</v>
      </c>
      <c r="F78" s="59">
        <f t="shared" si="0"/>
        <v>135</v>
      </c>
      <c r="G78" s="60">
        <f t="shared" si="1"/>
        <v>58.131000000000007</v>
      </c>
      <c r="H78" s="63">
        <f t="shared" si="2"/>
        <v>2906.55</v>
      </c>
    </row>
    <row r="79" spans="1:8" s="62" customFormat="1" ht="24">
      <c r="A79" s="56" t="str">
        <f>IF((LEN('Copy paste to Here'!G83))&gt;5,((CONCATENATE('Copy paste to Here'!G83," &amp; ",'Copy paste to Here'!D83,"  &amp;  ",'Copy paste to Here'!E83))),"Empty Cell")</f>
        <v xml:space="preserve">High polished surgical steel hinged segment ring, 20g (0.8mm) &amp; Length: 6mm  &amp;  </v>
      </c>
      <c r="B79" s="57" t="str">
        <f>'Copy paste to Here'!C83</f>
        <v>SEGH20</v>
      </c>
      <c r="C79" s="57" t="s">
        <v>795</v>
      </c>
      <c r="D79" s="58">
        <f>Invoice!B83</f>
        <v>10</v>
      </c>
      <c r="E79" s="59">
        <f>'Shipping Invoice'!J83*$N$1</f>
        <v>3.55</v>
      </c>
      <c r="F79" s="59">
        <f t="shared" si="0"/>
        <v>35.5</v>
      </c>
      <c r="G79" s="60">
        <f t="shared" si="1"/>
        <v>76.4315</v>
      </c>
      <c r="H79" s="63">
        <f t="shared" si="2"/>
        <v>764.31500000000005</v>
      </c>
    </row>
    <row r="80" spans="1:8" s="62" customFormat="1" ht="24">
      <c r="A80" s="56" t="str">
        <f>IF((LEN('Copy paste to Here'!G84))&gt;5,((CONCATENATE('Copy paste to Here'!G84," &amp; ",'Copy paste to Here'!D84,"  &amp;  ",'Copy paste to Here'!E84))),"Empty Cell")</f>
        <v xml:space="preserve">High polished surgical steel hinged segment ring, 20g (0.8mm) &amp; Length: 7mm  &amp;  </v>
      </c>
      <c r="B80" s="57" t="str">
        <f>'Copy paste to Here'!C84</f>
        <v>SEGH20</v>
      </c>
      <c r="C80" s="57" t="s">
        <v>795</v>
      </c>
      <c r="D80" s="58">
        <f>Invoice!B84</f>
        <v>10</v>
      </c>
      <c r="E80" s="59">
        <f>'Shipping Invoice'!J84*$N$1</f>
        <v>3.55</v>
      </c>
      <c r="F80" s="59">
        <f t="shared" si="0"/>
        <v>35.5</v>
      </c>
      <c r="G80" s="60">
        <f t="shared" si="1"/>
        <v>76.4315</v>
      </c>
      <c r="H80" s="63">
        <f t="shared" si="2"/>
        <v>764.31500000000005</v>
      </c>
    </row>
    <row r="81" spans="1:8" s="62" customFormat="1" ht="24">
      <c r="A81" s="56" t="str">
        <f>IF((LEN('Copy paste to Here'!G85))&gt;5,((CONCATENATE('Copy paste to Here'!G85," &amp; ",'Copy paste to Here'!D85,"  &amp;  ",'Copy paste to Here'!E85))),"Empty Cell")</f>
        <v xml:space="preserve">High polished surgical steel hinged segment ring, 20g (0.8mm) &amp; Length: 8mm  &amp;  </v>
      </c>
      <c r="B81" s="57" t="str">
        <f>'Copy paste to Here'!C85</f>
        <v>SEGH20</v>
      </c>
      <c r="C81" s="57" t="s">
        <v>795</v>
      </c>
      <c r="D81" s="58">
        <f>Invoice!B85</f>
        <v>20</v>
      </c>
      <c r="E81" s="59">
        <f>'Shipping Invoice'!J85*$N$1</f>
        <v>3.55</v>
      </c>
      <c r="F81" s="59">
        <f t="shared" si="0"/>
        <v>71</v>
      </c>
      <c r="G81" s="60">
        <f t="shared" si="1"/>
        <v>76.4315</v>
      </c>
      <c r="H81" s="63">
        <f t="shared" si="2"/>
        <v>1528.63</v>
      </c>
    </row>
    <row r="82" spans="1:8" s="62" customFormat="1" ht="24">
      <c r="A82" s="56" t="str">
        <f>IF((LEN('Copy paste to Here'!G86))&gt;5,((CONCATENATE('Copy paste to Here'!G86," &amp; ",'Copy paste to Here'!D86,"  &amp;  ",'Copy paste to Here'!E86))),"Empty Cell")</f>
        <v xml:space="preserve">High polished surgical steel hinged segment ring, 20g (0.8mm) &amp; Length: 10mm  &amp;  </v>
      </c>
      <c r="B82" s="57" t="str">
        <f>'Copy paste to Here'!C86</f>
        <v>SEGH20</v>
      </c>
      <c r="C82" s="57" t="s">
        <v>795</v>
      </c>
      <c r="D82" s="58">
        <f>Invoice!B86</f>
        <v>10</v>
      </c>
      <c r="E82" s="59">
        <f>'Shipping Invoice'!J86*$N$1</f>
        <v>3.55</v>
      </c>
      <c r="F82" s="59">
        <f t="shared" si="0"/>
        <v>35.5</v>
      </c>
      <c r="G82" s="60">
        <f t="shared" si="1"/>
        <v>76.4315</v>
      </c>
      <c r="H82" s="63">
        <f t="shared" si="2"/>
        <v>764.31500000000005</v>
      </c>
    </row>
    <row r="83" spans="1:8" s="62" customFormat="1" ht="25.5">
      <c r="A83" s="56" t="str">
        <f>IF((LEN('Copy paste to Here'!G87))&gt;5,((CONCATENATE('Copy paste to Here'!G87," &amp; ",'Copy paste to Here'!D87,"  &amp;  ",'Copy paste to Here'!E87))),"Empty Cell")</f>
        <v>PVD plated surgical steel hinged segment ring, 16g (1.2mm) &amp; Length: 6mm  &amp;  Color: Gold</v>
      </c>
      <c r="B83" s="57" t="str">
        <f>'Copy paste to Here'!C87</f>
        <v>SEGHT16</v>
      </c>
      <c r="C83" s="57" t="s">
        <v>68</v>
      </c>
      <c r="D83" s="58">
        <f>Invoice!B87</f>
        <v>10</v>
      </c>
      <c r="E83" s="59">
        <f>'Shipping Invoice'!J87*$N$1</f>
        <v>3.3</v>
      </c>
      <c r="F83" s="59">
        <f t="shared" ref="F83:F146" si="3">D83*E83</f>
        <v>33</v>
      </c>
      <c r="G83" s="60">
        <f t="shared" ref="G83:G146" si="4">E83*$E$14</f>
        <v>71.049000000000007</v>
      </c>
      <c r="H83" s="63">
        <f t="shared" ref="H83:H146" si="5">D83*G83</f>
        <v>710.49</v>
      </c>
    </row>
    <row r="84" spans="1:8" s="62" customFormat="1" ht="25.5">
      <c r="A84" s="56" t="str">
        <f>IF((LEN('Copy paste to Here'!G88))&gt;5,((CONCATENATE('Copy paste to Here'!G88," &amp; ",'Copy paste to Here'!D88,"  &amp;  ",'Copy paste to Here'!E88))),"Empty Cell")</f>
        <v>PVD plated surgical steel hinged segment ring, 16g (1.2mm) &amp; Length: 7mm  &amp;  Color: Gold</v>
      </c>
      <c r="B84" s="57" t="str">
        <f>'Copy paste to Here'!C88</f>
        <v>SEGHT16</v>
      </c>
      <c r="C84" s="57" t="s">
        <v>68</v>
      </c>
      <c r="D84" s="58">
        <f>Invoice!B88</f>
        <v>10</v>
      </c>
      <c r="E84" s="59">
        <f>'Shipping Invoice'!J88*$N$1</f>
        <v>3.3</v>
      </c>
      <c r="F84" s="59">
        <f t="shared" si="3"/>
        <v>33</v>
      </c>
      <c r="G84" s="60">
        <f t="shared" si="4"/>
        <v>71.049000000000007</v>
      </c>
      <c r="H84" s="63">
        <f t="shared" si="5"/>
        <v>710.49</v>
      </c>
    </row>
    <row r="85" spans="1:8" s="62" customFormat="1" ht="25.5">
      <c r="A85" s="56" t="str">
        <f>IF((LEN('Copy paste to Here'!G89))&gt;5,((CONCATENATE('Copy paste to Here'!G89," &amp; ",'Copy paste to Here'!D89,"  &amp;  ",'Copy paste to Here'!E89))),"Empty Cell")</f>
        <v>PVD plated surgical steel hinged segment ring, 16g (1.2mm) &amp; Length: 8mm  &amp;  Color: Black</v>
      </c>
      <c r="B85" s="57" t="str">
        <f>'Copy paste to Here'!C89</f>
        <v>SEGHT16</v>
      </c>
      <c r="C85" s="57" t="s">
        <v>68</v>
      </c>
      <c r="D85" s="58">
        <f>Invoice!B89</f>
        <v>10</v>
      </c>
      <c r="E85" s="59">
        <f>'Shipping Invoice'!J89*$N$1</f>
        <v>3.3</v>
      </c>
      <c r="F85" s="59">
        <f t="shared" si="3"/>
        <v>33</v>
      </c>
      <c r="G85" s="60">
        <f t="shared" si="4"/>
        <v>71.049000000000007</v>
      </c>
      <c r="H85" s="63">
        <f t="shared" si="5"/>
        <v>710.49</v>
      </c>
    </row>
    <row r="86" spans="1:8" s="62" customFormat="1" ht="25.5">
      <c r="A86" s="56" t="str">
        <f>IF((LEN('Copy paste to Here'!G90))&gt;5,((CONCATENATE('Copy paste to Here'!G90," &amp; ",'Copy paste to Here'!D90,"  &amp;  ",'Copy paste to Here'!E90))),"Empty Cell")</f>
        <v>PVD plated surgical steel hinged segment ring, 16g (1.2mm) &amp; Length: 8mm  &amp;  Color: Gold</v>
      </c>
      <c r="B86" s="57" t="str">
        <f>'Copy paste to Here'!C90</f>
        <v>SEGHT16</v>
      </c>
      <c r="C86" s="57" t="s">
        <v>68</v>
      </c>
      <c r="D86" s="58">
        <f>Invoice!B90</f>
        <v>20</v>
      </c>
      <c r="E86" s="59">
        <f>'Shipping Invoice'!J90*$N$1</f>
        <v>3.3</v>
      </c>
      <c r="F86" s="59">
        <f t="shared" si="3"/>
        <v>66</v>
      </c>
      <c r="G86" s="60">
        <f t="shared" si="4"/>
        <v>71.049000000000007</v>
      </c>
      <c r="H86" s="63">
        <f t="shared" si="5"/>
        <v>1420.98</v>
      </c>
    </row>
    <row r="87" spans="1:8" s="62" customFormat="1" ht="25.5">
      <c r="A87" s="56" t="str">
        <f>IF((LEN('Copy paste to Here'!G91))&gt;5,((CONCATENATE('Copy paste to Here'!G91," &amp; ",'Copy paste to Here'!D91,"  &amp;  ",'Copy paste to Here'!E91))),"Empty Cell")</f>
        <v>PVD plated surgical steel hinged segment ring, 16g (1.2mm) &amp; Length: 9mm  &amp;  Color: Black</v>
      </c>
      <c r="B87" s="57" t="str">
        <f>'Copy paste to Here'!C91</f>
        <v>SEGHT16</v>
      </c>
      <c r="C87" s="57" t="s">
        <v>68</v>
      </c>
      <c r="D87" s="58">
        <f>Invoice!B91</f>
        <v>10</v>
      </c>
      <c r="E87" s="59">
        <f>'Shipping Invoice'!J91*$N$1</f>
        <v>3.3</v>
      </c>
      <c r="F87" s="59">
        <f t="shared" si="3"/>
        <v>33</v>
      </c>
      <c r="G87" s="60">
        <f t="shared" si="4"/>
        <v>71.049000000000007</v>
      </c>
      <c r="H87" s="63">
        <f t="shared" si="5"/>
        <v>710.49</v>
      </c>
    </row>
    <row r="88" spans="1:8" s="62" customFormat="1" ht="25.5">
      <c r="A88" s="56" t="str">
        <f>IF((LEN('Copy paste to Here'!G92))&gt;5,((CONCATENATE('Copy paste to Here'!G92," &amp; ",'Copy paste to Here'!D92,"  &amp;  ",'Copy paste to Here'!E92))),"Empty Cell")</f>
        <v>PVD plated surgical steel hinged segment ring, 16g (1.2mm) &amp; Length: 9mm  &amp;  Color: Rainbow</v>
      </c>
      <c r="B88" s="57" t="str">
        <f>'Copy paste to Here'!C92</f>
        <v>SEGHT16</v>
      </c>
      <c r="C88" s="57" t="s">
        <v>68</v>
      </c>
      <c r="D88" s="58">
        <f>Invoice!B92</f>
        <v>10</v>
      </c>
      <c r="E88" s="59">
        <f>'Shipping Invoice'!J92*$N$1</f>
        <v>3.3</v>
      </c>
      <c r="F88" s="59">
        <f t="shared" si="3"/>
        <v>33</v>
      </c>
      <c r="G88" s="60">
        <f t="shared" si="4"/>
        <v>71.049000000000007</v>
      </c>
      <c r="H88" s="63">
        <f t="shared" si="5"/>
        <v>710.49</v>
      </c>
    </row>
    <row r="89" spans="1:8" s="62" customFormat="1" ht="25.5">
      <c r="A89" s="56" t="str">
        <f>IF((LEN('Copy paste to Here'!G93))&gt;5,((CONCATENATE('Copy paste to Here'!G93," &amp; ",'Copy paste to Here'!D93,"  &amp;  ",'Copy paste to Here'!E93))),"Empty Cell")</f>
        <v>PVD plated surgical steel hinged segment ring, 16g (1.2mm) &amp; Length: 9mm  &amp;  Color: Gold</v>
      </c>
      <c r="B89" s="57" t="str">
        <f>'Copy paste to Here'!C93</f>
        <v>SEGHT16</v>
      </c>
      <c r="C89" s="57" t="s">
        <v>68</v>
      </c>
      <c r="D89" s="58">
        <f>Invoice!B93</f>
        <v>20</v>
      </c>
      <c r="E89" s="59">
        <f>'Shipping Invoice'!J93*$N$1</f>
        <v>3.3</v>
      </c>
      <c r="F89" s="59">
        <f t="shared" si="3"/>
        <v>66</v>
      </c>
      <c r="G89" s="60">
        <f t="shared" si="4"/>
        <v>71.049000000000007</v>
      </c>
      <c r="H89" s="63">
        <f t="shared" si="5"/>
        <v>1420.98</v>
      </c>
    </row>
    <row r="90" spans="1:8" s="62" customFormat="1" ht="25.5">
      <c r="A90" s="56" t="str">
        <f>IF((LEN('Copy paste to Here'!G94))&gt;5,((CONCATENATE('Copy paste to Here'!G94," &amp; ",'Copy paste to Here'!D94,"  &amp;  ",'Copy paste to Here'!E94))),"Empty Cell")</f>
        <v>PVD plated surgical steel hinged segment ring, 16g (1.2mm) &amp; Length: 10mm  &amp;  Color: Black</v>
      </c>
      <c r="B90" s="57" t="str">
        <f>'Copy paste to Here'!C94</f>
        <v>SEGHT16</v>
      </c>
      <c r="C90" s="57" t="s">
        <v>68</v>
      </c>
      <c r="D90" s="58">
        <f>Invoice!B94</f>
        <v>10</v>
      </c>
      <c r="E90" s="59">
        <f>'Shipping Invoice'!J94*$N$1</f>
        <v>3.3</v>
      </c>
      <c r="F90" s="59">
        <f t="shared" si="3"/>
        <v>33</v>
      </c>
      <c r="G90" s="60">
        <f t="shared" si="4"/>
        <v>71.049000000000007</v>
      </c>
      <c r="H90" s="63">
        <f t="shared" si="5"/>
        <v>710.49</v>
      </c>
    </row>
    <row r="91" spans="1:8" s="62" customFormat="1" ht="25.5">
      <c r="A91" s="56" t="str">
        <f>IF((LEN('Copy paste to Here'!G95))&gt;5,((CONCATENATE('Copy paste to Here'!G95," &amp; ",'Copy paste to Here'!D95,"  &amp;  ",'Copy paste to Here'!E95))),"Empty Cell")</f>
        <v>PVD plated surgical steel hinged segment ring, 16g (1.2mm) &amp; Length: 10mm  &amp;  Color: Rainbow</v>
      </c>
      <c r="B91" s="57" t="str">
        <f>'Copy paste to Here'!C95</f>
        <v>SEGHT16</v>
      </c>
      <c r="C91" s="57" t="s">
        <v>68</v>
      </c>
      <c r="D91" s="58">
        <f>Invoice!B95</f>
        <v>10</v>
      </c>
      <c r="E91" s="59">
        <f>'Shipping Invoice'!J95*$N$1</f>
        <v>3.3</v>
      </c>
      <c r="F91" s="59">
        <f t="shared" si="3"/>
        <v>33</v>
      </c>
      <c r="G91" s="60">
        <f t="shared" si="4"/>
        <v>71.049000000000007</v>
      </c>
      <c r="H91" s="63">
        <f t="shared" si="5"/>
        <v>710.49</v>
      </c>
    </row>
    <row r="92" spans="1:8" s="62" customFormat="1" ht="25.5">
      <c r="A92" s="56" t="str">
        <f>IF((LEN('Copy paste to Here'!G96))&gt;5,((CONCATENATE('Copy paste to Here'!G96," &amp; ",'Copy paste to Here'!D96,"  &amp;  ",'Copy paste to Here'!E96))),"Empty Cell")</f>
        <v>PVD plated surgical steel hinged segment ring, 16g (1.2mm) &amp; Length: 10mm  &amp;  Color: Gold</v>
      </c>
      <c r="B92" s="57" t="str">
        <f>'Copy paste to Here'!C96</f>
        <v>SEGHT16</v>
      </c>
      <c r="C92" s="57" t="s">
        <v>68</v>
      </c>
      <c r="D92" s="58">
        <f>Invoice!B96</f>
        <v>20</v>
      </c>
      <c r="E92" s="59">
        <f>'Shipping Invoice'!J96*$N$1</f>
        <v>3.3</v>
      </c>
      <c r="F92" s="59">
        <f t="shared" si="3"/>
        <v>66</v>
      </c>
      <c r="G92" s="60">
        <f t="shared" si="4"/>
        <v>71.049000000000007</v>
      </c>
      <c r="H92" s="63">
        <f t="shared" si="5"/>
        <v>1420.98</v>
      </c>
    </row>
    <row r="93" spans="1:8" s="62" customFormat="1" ht="25.5">
      <c r="A93" s="56" t="str">
        <f>IF((LEN('Copy paste to Here'!G97))&gt;5,((CONCATENATE('Copy paste to Here'!G97," &amp; ",'Copy paste to Here'!D97,"  &amp;  ",'Copy paste to Here'!E97))),"Empty Cell")</f>
        <v>PVD plated surgical steel hinged segment ring, 20g (0.8mm) &amp; Length: 6mm  &amp;  Color: Rose-gold</v>
      </c>
      <c r="B93" s="57" t="str">
        <f>'Copy paste to Here'!C97</f>
        <v>SEGHT20</v>
      </c>
      <c r="C93" s="57" t="s">
        <v>473</v>
      </c>
      <c r="D93" s="58">
        <f>Invoice!B97</f>
        <v>10</v>
      </c>
      <c r="E93" s="59">
        <f>'Shipping Invoice'!J97*$N$1</f>
        <v>3.81</v>
      </c>
      <c r="F93" s="59">
        <f t="shared" si="3"/>
        <v>38.1</v>
      </c>
      <c r="G93" s="60">
        <f t="shared" si="4"/>
        <v>82.029300000000006</v>
      </c>
      <c r="H93" s="63">
        <f t="shared" si="5"/>
        <v>820.29300000000012</v>
      </c>
    </row>
    <row r="94" spans="1:8" s="62" customFormat="1" ht="25.5">
      <c r="A94" s="56" t="str">
        <f>IF((LEN('Copy paste to Here'!G98))&gt;5,((CONCATENATE('Copy paste to Here'!G98," &amp; ",'Copy paste to Here'!D98,"  &amp;  ",'Copy paste to Here'!E98))),"Empty Cell")</f>
        <v>PVD plated surgical steel hinged segment ring, 20g (0.8mm) &amp; Length: 7mm  &amp;  Color: Black</v>
      </c>
      <c r="B94" s="57" t="str">
        <f>'Copy paste to Here'!C98</f>
        <v>SEGHT20</v>
      </c>
      <c r="C94" s="57" t="s">
        <v>473</v>
      </c>
      <c r="D94" s="58">
        <f>Invoice!B98</f>
        <v>10</v>
      </c>
      <c r="E94" s="59">
        <f>'Shipping Invoice'!J98*$N$1</f>
        <v>3.81</v>
      </c>
      <c r="F94" s="59">
        <f t="shared" si="3"/>
        <v>38.1</v>
      </c>
      <c r="G94" s="60">
        <f t="shared" si="4"/>
        <v>82.029300000000006</v>
      </c>
      <c r="H94" s="63">
        <f t="shared" si="5"/>
        <v>820.29300000000012</v>
      </c>
    </row>
    <row r="95" spans="1:8" s="62" customFormat="1" ht="25.5">
      <c r="A95" s="56" t="str">
        <f>IF((LEN('Copy paste to Here'!G99))&gt;5,((CONCATENATE('Copy paste to Here'!G99," &amp; ",'Copy paste to Here'!D99,"  &amp;  ",'Copy paste to Here'!E99))),"Empty Cell")</f>
        <v>PVD plated surgical steel hinged segment ring, 20g (0.8mm) &amp; Length: 7mm  &amp;  Color: Gold</v>
      </c>
      <c r="B95" s="57" t="str">
        <f>'Copy paste to Here'!C99</f>
        <v>SEGHT20</v>
      </c>
      <c r="C95" s="57" t="s">
        <v>473</v>
      </c>
      <c r="D95" s="58">
        <f>Invoice!B99</f>
        <v>10</v>
      </c>
      <c r="E95" s="59">
        <f>'Shipping Invoice'!J99*$N$1</f>
        <v>3.81</v>
      </c>
      <c r="F95" s="59">
        <f t="shared" si="3"/>
        <v>38.1</v>
      </c>
      <c r="G95" s="60">
        <f t="shared" si="4"/>
        <v>82.029300000000006</v>
      </c>
      <c r="H95" s="63">
        <f t="shared" si="5"/>
        <v>820.29300000000012</v>
      </c>
    </row>
    <row r="96" spans="1:8" s="62" customFormat="1" ht="25.5">
      <c r="A96" s="56" t="str">
        <f>IF((LEN('Copy paste to Here'!G100))&gt;5,((CONCATENATE('Copy paste to Here'!G100," &amp; ",'Copy paste to Here'!D100,"  &amp;  ",'Copy paste to Here'!E100))),"Empty Cell")</f>
        <v>PVD plated surgical steel hinged segment ring, 20g (0.8mm) &amp; Length: 7mm  &amp;  Color: Rose-gold</v>
      </c>
      <c r="B96" s="57" t="str">
        <f>'Copy paste to Here'!C100</f>
        <v>SEGHT20</v>
      </c>
      <c r="C96" s="57" t="s">
        <v>473</v>
      </c>
      <c r="D96" s="58">
        <f>Invoice!B100</f>
        <v>10</v>
      </c>
      <c r="E96" s="59">
        <f>'Shipping Invoice'!J100*$N$1</f>
        <v>3.81</v>
      </c>
      <c r="F96" s="59">
        <f t="shared" si="3"/>
        <v>38.1</v>
      </c>
      <c r="G96" s="60">
        <f t="shared" si="4"/>
        <v>82.029300000000006</v>
      </c>
      <c r="H96" s="63">
        <f t="shared" si="5"/>
        <v>820.29300000000012</v>
      </c>
    </row>
    <row r="97" spans="1:8" s="62" customFormat="1" ht="25.5">
      <c r="A97" s="56" t="str">
        <f>IF((LEN('Copy paste to Here'!G101))&gt;5,((CONCATENATE('Copy paste to Here'!G101," &amp; ",'Copy paste to Here'!D101,"  &amp;  ",'Copy paste to Here'!E101))),"Empty Cell")</f>
        <v>PVD plated surgical steel hinged segment ring, 20g (0.8mm) &amp; Length: 8mm  &amp;  Color: Rose-gold</v>
      </c>
      <c r="B97" s="57" t="str">
        <f>'Copy paste to Here'!C101</f>
        <v>SEGHT20</v>
      </c>
      <c r="C97" s="57" t="s">
        <v>473</v>
      </c>
      <c r="D97" s="58">
        <f>Invoice!B101</f>
        <v>10</v>
      </c>
      <c r="E97" s="59">
        <f>'Shipping Invoice'!J101*$N$1</f>
        <v>3.81</v>
      </c>
      <c r="F97" s="59">
        <f t="shared" si="3"/>
        <v>38.1</v>
      </c>
      <c r="G97" s="60">
        <f t="shared" si="4"/>
        <v>82.029300000000006</v>
      </c>
      <c r="H97" s="63">
        <f t="shared" si="5"/>
        <v>820.29300000000012</v>
      </c>
    </row>
    <row r="98" spans="1:8" s="62" customFormat="1" ht="25.5">
      <c r="A98" s="56" t="str">
        <f>IF((LEN('Copy paste to Here'!G102))&gt;5,((CONCATENATE('Copy paste to Here'!G102," &amp; ",'Copy paste to Here'!D102,"  &amp;  ",'Copy paste to Here'!E102))),"Empty Cell")</f>
        <v>PVD plated surgical steel hinged segment ring, 20g (0.8mm) &amp; Length: 9mm  &amp;  Color: Black</v>
      </c>
      <c r="B98" s="57" t="str">
        <f>'Copy paste to Here'!C102</f>
        <v>SEGHT20</v>
      </c>
      <c r="C98" s="57" t="s">
        <v>473</v>
      </c>
      <c r="D98" s="58">
        <f>Invoice!B102</f>
        <v>10</v>
      </c>
      <c r="E98" s="59">
        <f>'Shipping Invoice'!J102*$N$1</f>
        <v>3.81</v>
      </c>
      <c r="F98" s="59">
        <f t="shared" si="3"/>
        <v>38.1</v>
      </c>
      <c r="G98" s="60">
        <f t="shared" si="4"/>
        <v>82.029300000000006</v>
      </c>
      <c r="H98" s="63">
        <f t="shared" si="5"/>
        <v>820.29300000000012</v>
      </c>
    </row>
    <row r="99" spans="1:8" s="62" customFormat="1" ht="25.5">
      <c r="A99" s="56" t="str">
        <f>IF((LEN('Copy paste to Here'!G103))&gt;5,((CONCATENATE('Copy paste to Here'!G103," &amp; ",'Copy paste to Here'!D103,"  &amp;  ",'Copy paste to Here'!E103))),"Empty Cell")</f>
        <v>PVD plated surgical steel hinged segment ring, 20g (0.8mm) &amp; Length: 9mm  &amp;  Color: Gold</v>
      </c>
      <c r="B99" s="57" t="str">
        <f>'Copy paste to Here'!C103</f>
        <v>SEGHT20</v>
      </c>
      <c r="C99" s="57" t="s">
        <v>473</v>
      </c>
      <c r="D99" s="58">
        <f>Invoice!B103</f>
        <v>20</v>
      </c>
      <c r="E99" s="59">
        <f>'Shipping Invoice'!J103*$N$1</f>
        <v>3.81</v>
      </c>
      <c r="F99" s="59">
        <f t="shared" si="3"/>
        <v>76.2</v>
      </c>
      <c r="G99" s="60">
        <f t="shared" si="4"/>
        <v>82.029300000000006</v>
      </c>
      <c r="H99" s="63">
        <f t="shared" si="5"/>
        <v>1640.5860000000002</v>
      </c>
    </row>
    <row r="100" spans="1:8" s="62" customFormat="1" ht="25.5">
      <c r="A100" s="56" t="str">
        <f>IF((LEN('Copy paste to Here'!G104))&gt;5,((CONCATENATE('Copy paste to Here'!G104," &amp; ",'Copy paste to Here'!D104,"  &amp;  ",'Copy paste to Here'!E104))),"Empty Cell")</f>
        <v>PVD plated surgical steel hinged segment ring, 20g (0.8mm) &amp; Length: 9mm  &amp;  Color: Rose-gold</v>
      </c>
      <c r="B100" s="57" t="str">
        <f>'Copy paste to Here'!C104</f>
        <v>SEGHT20</v>
      </c>
      <c r="C100" s="57" t="s">
        <v>473</v>
      </c>
      <c r="D100" s="58">
        <f>Invoice!B104</f>
        <v>10</v>
      </c>
      <c r="E100" s="59">
        <f>'Shipping Invoice'!J104*$N$1</f>
        <v>3.81</v>
      </c>
      <c r="F100" s="59">
        <f t="shared" si="3"/>
        <v>38.1</v>
      </c>
      <c r="G100" s="60">
        <f t="shared" si="4"/>
        <v>82.029300000000006</v>
      </c>
      <c r="H100" s="63">
        <f t="shared" si="5"/>
        <v>820.29300000000012</v>
      </c>
    </row>
    <row r="101" spans="1:8" s="62" customFormat="1" ht="25.5">
      <c r="A101" s="56" t="str">
        <f>IF((LEN('Copy paste to Here'!G105))&gt;5,((CONCATENATE('Copy paste to Here'!G105," &amp; ",'Copy paste to Here'!D105,"  &amp;  ",'Copy paste to Here'!E105))),"Empty Cell")</f>
        <v>PVD plated surgical steel hinged segment ring, 20g (0.8mm) &amp; Length: 10mm  &amp;  Color: Rainbow</v>
      </c>
      <c r="B101" s="57" t="str">
        <f>'Copy paste to Here'!C105</f>
        <v>SEGHT20</v>
      </c>
      <c r="C101" s="57" t="s">
        <v>473</v>
      </c>
      <c r="D101" s="58">
        <f>Invoice!B105</f>
        <v>10</v>
      </c>
      <c r="E101" s="59">
        <f>'Shipping Invoice'!J105*$N$1</f>
        <v>3.81</v>
      </c>
      <c r="F101" s="59">
        <f t="shared" si="3"/>
        <v>38.1</v>
      </c>
      <c r="G101" s="60">
        <f t="shared" si="4"/>
        <v>82.029300000000006</v>
      </c>
      <c r="H101" s="63">
        <f t="shared" si="5"/>
        <v>820.29300000000012</v>
      </c>
    </row>
    <row r="102" spans="1:8" s="62" customFormat="1" ht="25.5">
      <c r="A102" s="56" t="str">
        <f>IF((LEN('Copy paste to Here'!G106))&gt;5,((CONCATENATE('Copy paste to Here'!G106," &amp; ",'Copy paste to Here'!D106,"  &amp;  ",'Copy paste to Here'!E106))),"Empty Cell")</f>
        <v>PVD plated surgical steel hinged segment ring, 20g (0.8mm) &amp; Size: 6mm  &amp;  Color: Black</v>
      </c>
      <c r="B102" s="57" t="str">
        <f>'Copy paste to Here'!C106</f>
        <v>SEGHT20</v>
      </c>
      <c r="C102" s="57" t="s">
        <v>473</v>
      </c>
      <c r="D102" s="58">
        <f>Invoice!B106</f>
        <v>10</v>
      </c>
      <c r="E102" s="59">
        <f>'Shipping Invoice'!J106*$N$1</f>
        <v>3.81</v>
      </c>
      <c r="F102" s="59">
        <f t="shared" si="3"/>
        <v>38.1</v>
      </c>
      <c r="G102" s="60">
        <f t="shared" si="4"/>
        <v>82.029300000000006</v>
      </c>
      <c r="H102" s="63">
        <f t="shared" si="5"/>
        <v>820.29300000000012</v>
      </c>
    </row>
    <row r="103" spans="1:8" s="62" customFormat="1" ht="25.5">
      <c r="A103" s="56" t="str">
        <f>IF((LEN('Copy paste to Here'!G107))&gt;5,((CONCATENATE('Copy paste to Here'!G107," &amp; ",'Copy paste to Here'!D107,"  &amp;  ",'Copy paste to Here'!E107))),"Empty Cell")</f>
        <v>PVD plated surgical steel hinged segment ring, 20g (0.8mm) &amp; Size: 6mm  &amp;  Color: Gold</v>
      </c>
      <c r="B103" s="57" t="str">
        <f>'Copy paste to Here'!C107</f>
        <v>SEGHT20</v>
      </c>
      <c r="C103" s="57" t="s">
        <v>473</v>
      </c>
      <c r="D103" s="58">
        <f>Invoice!B107</f>
        <v>10</v>
      </c>
      <c r="E103" s="59">
        <f>'Shipping Invoice'!J107*$N$1</f>
        <v>3.81</v>
      </c>
      <c r="F103" s="59">
        <f t="shared" si="3"/>
        <v>38.1</v>
      </c>
      <c r="G103" s="60">
        <f t="shared" si="4"/>
        <v>82.029300000000006</v>
      </c>
      <c r="H103" s="63">
        <f t="shared" si="5"/>
        <v>820.29300000000012</v>
      </c>
    </row>
    <row r="104" spans="1:8" s="62" customFormat="1" ht="25.5">
      <c r="A104" s="56" t="str">
        <f>IF((LEN('Copy paste to Here'!G108))&gt;5,((CONCATENATE('Copy paste to Here'!G108," &amp; ",'Copy paste to Here'!D108,"  &amp;  ",'Copy paste to Here'!E108))),"Empty Cell")</f>
        <v>PVD plated surgical steel hinged segment ring, 20g (0.8mm) &amp; Size: 8mm  &amp;  Color: Black</v>
      </c>
      <c r="B104" s="57" t="str">
        <f>'Copy paste to Here'!C108</f>
        <v>SEGHT20</v>
      </c>
      <c r="C104" s="57" t="s">
        <v>473</v>
      </c>
      <c r="D104" s="58">
        <f>Invoice!B108</f>
        <v>10</v>
      </c>
      <c r="E104" s="59">
        <f>'Shipping Invoice'!J108*$N$1</f>
        <v>3.81</v>
      </c>
      <c r="F104" s="59">
        <f t="shared" si="3"/>
        <v>38.1</v>
      </c>
      <c r="G104" s="60">
        <f t="shared" si="4"/>
        <v>82.029300000000006</v>
      </c>
      <c r="H104" s="63">
        <f t="shared" si="5"/>
        <v>820.29300000000012</v>
      </c>
    </row>
    <row r="105" spans="1:8" s="62" customFormat="1" ht="25.5">
      <c r="A105" s="56" t="str">
        <f>IF((LEN('Copy paste to Here'!G109))&gt;5,((CONCATENATE('Copy paste to Here'!G109," &amp; ",'Copy paste to Here'!D109,"  &amp;  ",'Copy paste to Here'!E109))),"Empty Cell")</f>
        <v>PVD plated surgical steel hinged segment ring, 20g (0.8mm) &amp; Size: 8mm  &amp;  Color: Gold</v>
      </c>
      <c r="B105" s="57" t="str">
        <f>'Copy paste to Here'!C109</f>
        <v>SEGHT20</v>
      </c>
      <c r="C105" s="57" t="s">
        <v>473</v>
      </c>
      <c r="D105" s="58">
        <f>Invoice!B109</f>
        <v>20</v>
      </c>
      <c r="E105" s="59">
        <f>'Shipping Invoice'!J109*$N$1</f>
        <v>3.81</v>
      </c>
      <c r="F105" s="59">
        <f t="shared" si="3"/>
        <v>76.2</v>
      </c>
      <c r="G105" s="60">
        <f t="shared" si="4"/>
        <v>82.029300000000006</v>
      </c>
      <c r="H105" s="63">
        <f t="shared" si="5"/>
        <v>1640.5860000000002</v>
      </c>
    </row>
    <row r="106" spans="1:8" s="62" customFormat="1" ht="24">
      <c r="A106" s="56" t="str">
        <f>IF((LEN('Copy paste to Here'!G110))&gt;5,((CONCATENATE('Copy paste to Here'!G110," &amp; ",'Copy paste to Here'!D110,"  &amp;  ",'Copy paste to Here'!E110))),"Empty Cell")</f>
        <v>Silicone Ultra Thin double flared flesh tunnel &amp; Gauge: 10mm  &amp;  Color: White</v>
      </c>
      <c r="B106" s="57" t="str">
        <f>'Copy paste to Here'!C110</f>
        <v>SIUT</v>
      </c>
      <c r="C106" s="57" t="s">
        <v>846</v>
      </c>
      <c r="D106" s="58">
        <f>Invoice!B110</f>
        <v>2</v>
      </c>
      <c r="E106" s="59">
        <f>'Shipping Invoice'!J110*$N$1</f>
        <v>0.88</v>
      </c>
      <c r="F106" s="59">
        <f t="shared" si="3"/>
        <v>1.76</v>
      </c>
      <c r="G106" s="60">
        <f t="shared" si="4"/>
        <v>18.946400000000001</v>
      </c>
      <c r="H106" s="63">
        <f t="shared" si="5"/>
        <v>37.892800000000001</v>
      </c>
    </row>
    <row r="107" spans="1:8" s="62" customFormat="1" ht="24">
      <c r="A107" s="56" t="str">
        <f>IF((LEN('Copy paste to Here'!G111))&gt;5,((CONCATENATE('Copy paste to Here'!G111," &amp; ",'Copy paste to Here'!D111,"  &amp;  ",'Copy paste to Here'!E111))),"Empty Cell")</f>
        <v>Silicone Ultra Thin double flared flesh tunnel &amp; Gauge: 12mm  &amp;  Color: White</v>
      </c>
      <c r="B107" s="57" t="str">
        <f>'Copy paste to Here'!C111</f>
        <v>SIUT</v>
      </c>
      <c r="C107" s="57" t="s">
        <v>847</v>
      </c>
      <c r="D107" s="58">
        <f>Invoice!B111</f>
        <v>2</v>
      </c>
      <c r="E107" s="59">
        <f>'Shipping Invoice'!J111*$N$1</f>
        <v>0.95</v>
      </c>
      <c r="F107" s="59">
        <f t="shared" si="3"/>
        <v>1.9</v>
      </c>
      <c r="G107" s="60">
        <f t="shared" si="4"/>
        <v>20.453500000000002</v>
      </c>
      <c r="H107" s="63">
        <f t="shared" si="5"/>
        <v>40.907000000000004</v>
      </c>
    </row>
    <row r="108" spans="1:8" s="62" customFormat="1" ht="24">
      <c r="A108" s="56" t="str">
        <f>IF((LEN('Copy paste to Here'!G112))&gt;5,((CONCATENATE('Copy paste to Here'!G112," &amp; ",'Copy paste to Here'!D112,"  &amp;  ",'Copy paste to Here'!E112))),"Empty Cell")</f>
        <v>Silicone Ultra Thin double flared flesh tunnel &amp; Gauge: 16mm  &amp;  Color: Black</v>
      </c>
      <c r="B108" s="57" t="str">
        <f>'Copy paste to Here'!C112</f>
        <v>SIUT</v>
      </c>
      <c r="C108" s="57" t="s">
        <v>848</v>
      </c>
      <c r="D108" s="58">
        <f>Invoice!B112</f>
        <v>2</v>
      </c>
      <c r="E108" s="59">
        <f>'Shipping Invoice'!J112*$N$1</f>
        <v>1.1200000000000001</v>
      </c>
      <c r="F108" s="59">
        <f t="shared" si="3"/>
        <v>2.2400000000000002</v>
      </c>
      <c r="G108" s="60">
        <f t="shared" si="4"/>
        <v>24.113600000000005</v>
      </c>
      <c r="H108" s="63">
        <f t="shared" si="5"/>
        <v>48.227200000000011</v>
      </c>
    </row>
    <row r="109" spans="1:8" s="62" customFormat="1" ht="24">
      <c r="A109" s="56" t="str">
        <f>IF((LEN('Copy paste to Here'!G113))&gt;5,((CONCATENATE('Copy paste to Here'!G113," &amp; ",'Copy paste to Here'!D113,"  &amp;  ",'Copy paste to Here'!E113))),"Empty Cell")</f>
        <v xml:space="preserve">High polished surgical steel single flesh tunnel with rubber O-ring &amp; Gauge: 6mm  &amp;  </v>
      </c>
      <c r="B109" s="57" t="str">
        <f>'Copy paste to Here'!C113</f>
        <v>SPG</v>
      </c>
      <c r="C109" s="57" t="s">
        <v>849</v>
      </c>
      <c r="D109" s="58">
        <f>Invoice!B113</f>
        <v>2</v>
      </c>
      <c r="E109" s="59">
        <f>'Shipping Invoice'!J113*$N$1</f>
        <v>0.82</v>
      </c>
      <c r="F109" s="59">
        <f t="shared" si="3"/>
        <v>1.64</v>
      </c>
      <c r="G109" s="60">
        <f t="shared" si="4"/>
        <v>17.654599999999999</v>
      </c>
      <c r="H109" s="63">
        <f t="shared" si="5"/>
        <v>35.309199999999997</v>
      </c>
    </row>
    <row r="110" spans="1:8" s="62" customFormat="1" ht="24">
      <c r="A110" s="56" t="str">
        <f>IF((LEN('Copy paste to Here'!G114))&gt;5,((CONCATENATE('Copy paste to Here'!G114," &amp; ",'Copy paste to Here'!D114,"  &amp;  ",'Copy paste to Here'!E114))),"Empty Cell")</f>
        <v>PVD plated surgical steel single flared flesh tunnel with rubber O-ring &amp; Gauge: 6mm  &amp;  Color: Black</v>
      </c>
      <c r="B110" s="57" t="str">
        <f>'Copy paste to Here'!C114</f>
        <v>STPG</v>
      </c>
      <c r="C110" s="57" t="s">
        <v>850</v>
      </c>
      <c r="D110" s="58">
        <f>Invoice!B114</f>
        <v>2</v>
      </c>
      <c r="E110" s="59">
        <f>'Shipping Invoice'!J114*$N$1</f>
        <v>2.02</v>
      </c>
      <c r="F110" s="59">
        <f t="shared" si="3"/>
        <v>4.04</v>
      </c>
      <c r="G110" s="60">
        <f t="shared" si="4"/>
        <v>43.490600000000001</v>
      </c>
      <c r="H110" s="63">
        <f t="shared" si="5"/>
        <v>86.981200000000001</v>
      </c>
    </row>
    <row r="111" spans="1:8" s="62" customFormat="1" ht="24">
      <c r="A111" s="56" t="str">
        <f>IF((LEN('Copy paste to Here'!G115))&gt;5,((CONCATENATE('Copy paste to Here'!G115," &amp; ",'Copy paste to Here'!D115,"  &amp;  ",'Copy paste to Here'!E115))),"Empty Cell")</f>
        <v>PVD plated surgical steel single flared flesh tunnel with rubber O-ring &amp; Gauge: 8mm  &amp;  Color: Black</v>
      </c>
      <c r="B111" s="57" t="str">
        <f>'Copy paste to Here'!C115</f>
        <v>STPG</v>
      </c>
      <c r="C111" s="57" t="s">
        <v>851</v>
      </c>
      <c r="D111" s="58">
        <f>Invoice!B115</f>
        <v>2</v>
      </c>
      <c r="E111" s="59">
        <f>'Shipping Invoice'!J115*$N$1</f>
        <v>2.19</v>
      </c>
      <c r="F111" s="59">
        <f t="shared" si="3"/>
        <v>4.38</v>
      </c>
      <c r="G111" s="60">
        <f t="shared" si="4"/>
        <v>47.150700000000001</v>
      </c>
      <c r="H111" s="63">
        <f t="shared" si="5"/>
        <v>94.301400000000001</v>
      </c>
    </row>
    <row r="112" spans="1:8" s="62" customFormat="1" ht="24">
      <c r="A112" s="56" t="str">
        <f>IF((LEN('Copy paste to Here'!G116))&gt;5,((CONCATENATE('Copy paste to Here'!G116," &amp; ",'Copy paste to Here'!D116,"  &amp;  ",'Copy paste to Here'!E116))),"Empty Cell")</f>
        <v>PVD plated surgical steel single flared flesh tunnel with rubber O-ring &amp; Gauge: 10mm  &amp;  Color: Gold</v>
      </c>
      <c r="B112" s="57" t="str">
        <f>'Copy paste to Here'!C116</f>
        <v>STPG</v>
      </c>
      <c r="C112" s="57" t="s">
        <v>852</v>
      </c>
      <c r="D112" s="58">
        <f>Invoice!B116</f>
        <v>2</v>
      </c>
      <c r="E112" s="59">
        <f>'Shipping Invoice'!J116*$N$1</f>
        <v>2.36</v>
      </c>
      <c r="F112" s="59">
        <f t="shared" si="3"/>
        <v>4.72</v>
      </c>
      <c r="G112" s="60">
        <f t="shared" si="4"/>
        <v>50.8108</v>
      </c>
      <c r="H112" s="63">
        <f t="shared" si="5"/>
        <v>101.6216</v>
      </c>
    </row>
    <row r="113" spans="1:8" s="62" customFormat="1" ht="24">
      <c r="A113" s="56" t="str">
        <f>IF((LEN('Copy paste to Here'!G117))&gt;5,((CONCATENATE('Copy paste to Here'!G117," &amp; ",'Copy paste to Here'!D117,"  &amp;  ",'Copy paste to Here'!E117))),"Empty Cell")</f>
        <v>PVD plated surgical steel single flared flesh tunnel with rubber O-ring &amp; Gauge: 16mm  &amp;  Color: Black</v>
      </c>
      <c r="B113" s="57" t="str">
        <f>'Copy paste to Here'!C117</f>
        <v>STPG</v>
      </c>
      <c r="C113" s="57" t="s">
        <v>853</v>
      </c>
      <c r="D113" s="58">
        <f>Invoice!B117</f>
        <v>2</v>
      </c>
      <c r="E113" s="59">
        <f>'Shipping Invoice'!J117*$N$1</f>
        <v>3.13</v>
      </c>
      <c r="F113" s="59">
        <f t="shared" si="3"/>
        <v>6.26</v>
      </c>
      <c r="G113" s="60">
        <f t="shared" si="4"/>
        <v>67.388900000000007</v>
      </c>
      <c r="H113" s="63">
        <f t="shared" si="5"/>
        <v>134.77780000000001</v>
      </c>
    </row>
    <row r="114" spans="1:8" s="62" customFormat="1" ht="25.5">
      <c r="A114" s="56" t="str">
        <f>IF((LEN('Copy paste to Here'!G118))&gt;5,((CONCATENATE('Copy paste to Here'!G118," &amp; ",'Copy paste to Here'!D118,"  &amp;  ",'Copy paste to Here'!E118))),"Empty Cell")</f>
        <v>PVD plated surgical steel single flared flesh tunnel with rubber O-ring &amp; Gauge: 18mm  &amp;  Color: Black</v>
      </c>
      <c r="B114" s="57" t="str">
        <f>'Copy paste to Here'!C118</f>
        <v>STPG</v>
      </c>
      <c r="C114" s="57" t="s">
        <v>854</v>
      </c>
      <c r="D114" s="58">
        <f>Invoice!B118</f>
        <v>2</v>
      </c>
      <c r="E114" s="59">
        <f>'Shipping Invoice'!J118*$N$1</f>
        <v>3.21</v>
      </c>
      <c r="F114" s="59">
        <f t="shared" si="3"/>
        <v>6.42</v>
      </c>
      <c r="G114" s="60">
        <f t="shared" si="4"/>
        <v>69.1113</v>
      </c>
      <c r="H114" s="63">
        <f t="shared" si="5"/>
        <v>138.2226</v>
      </c>
    </row>
    <row r="115" spans="1:8" s="62" customFormat="1" ht="36">
      <c r="A115" s="56" t="str">
        <f>IF((LEN('Copy paste to Here'!G119))&gt;5,((CONCATENATE('Copy paste to Here'!G119," &amp; ",'Copy paste to Here'!D119,"  &amp;  ",'Copy paste to Here'!E119))),"Empty Cell")</f>
        <v>Titanium G23 threadless push pin top with 1.5mm to 3mm prong set round Cubic Zirconia (CZ) stone for 0.8mm (20g), 1mm (18g), and 1.2mm (16g) threadless post &amp; Cz Color: Clear  &amp;  Size: 3mm</v>
      </c>
      <c r="B115" s="57" t="str">
        <f>'Copy paste to Here'!C119</f>
        <v>UPINPZ</v>
      </c>
      <c r="C115" s="57" t="s">
        <v>855</v>
      </c>
      <c r="D115" s="58">
        <f>Invoice!B119</f>
        <v>5</v>
      </c>
      <c r="E115" s="59">
        <f>'Shipping Invoice'!J119*$N$1</f>
        <v>3.06</v>
      </c>
      <c r="F115" s="59">
        <f t="shared" si="3"/>
        <v>15.3</v>
      </c>
      <c r="G115" s="60">
        <f t="shared" si="4"/>
        <v>65.881799999999998</v>
      </c>
      <c r="H115" s="63">
        <f t="shared" si="5"/>
        <v>329.40899999999999</v>
      </c>
    </row>
    <row r="116" spans="1:8" s="62" customFormat="1" ht="48">
      <c r="A116" s="56" t="str">
        <f>IF((LEN('Copy paste to Here'!G120))&gt;5,((CONCATENATE('Copy paste to Here'!G120," &amp; ",'Copy paste to Here'!D120,"  &amp;  ",'Copy paste to Here'!E120))),"Empty Cell")</f>
        <v>Titanium G23 threadless push pin top with 1.5mm to 3mm round clear bezel set Cubic Zirconia (CZ) stone for 0.8mm (20g), 1mm (18g), and 1.2mm (16g) threadless post &amp; Size: 2mm  &amp;  Cz Color: Clear</v>
      </c>
      <c r="B116" s="57" t="str">
        <f>'Copy paste to Here'!C120</f>
        <v>UPINZ</v>
      </c>
      <c r="C116" s="57" t="s">
        <v>856</v>
      </c>
      <c r="D116" s="58">
        <f>Invoice!B120</f>
        <v>5</v>
      </c>
      <c r="E116" s="59">
        <f>'Shipping Invoice'!J120*$N$1</f>
        <v>1.85</v>
      </c>
      <c r="F116" s="59">
        <f t="shared" si="3"/>
        <v>9.25</v>
      </c>
      <c r="G116" s="60">
        <f t="shared" si="4"/>
        <v>39.830500000000001</v>
      </c>
      <c r="H116" s="63">
        <f t="shared" si="5"/>
        <v>199.1525</v>
      </c>
    </row>
    <row r="117" spans="1:8" s="62" customFormat="1" ht="48">
      <c r="A117" s="56" t="str">
        <f>IF((LEN('Copy paste to Here'!G121))&gt;5,((CONCATENATE('Copy paste to Here'!G121," &amp; ",'Copy paste to Here'!D121,"  &amp;  ",'Copy paste to Here'!E121))),"Empty Cell")</f>
        <v>Titanium G23 threadless push pin top with 1.5mm to 3mm round clear bezel set Cubic Zirconia (CZ) stone for 0.8mm (20g), 1mm (18g), and 1.2mm (16g) threadless post &amp; Size: 1.5mm  &amp;  Cz Color: Clear</v>
      </c>
      <c r="B117" s="57" t="str">
        <f>'Copy paste to Here'!C121</f>
        <v>UPINZ</v>
      </c>
      <c r="C117" s="57" t="s">
        <v>857</v>
      </c>
      <c r="D117" s="58">
        <f>Invoice!B121</f>
        <v>5</v>
      </c>
      <c r="E117" s="59">
        <f>'Shipping Invoice'!J121*$N$1</f>
        <v>1.85</v>
      </c>
      <c r="F117" s="59">
        <f t="shared" si="3"/>
        <v>9.25</v>
      </c>
      <c r="G117" s="60">
        <f t="shared" si="4"/>
        <v>39.830500000000001</v>
      </c>
      <c r="H117" s="63">
        <f t="shared" si="5"/>
        <v>199.1525</v>
      </c>
    </row>
    <row r="118" spans="1:8" s="62" customFormat="1" ht="24">
      <c r="A118" s="56" t="str">
        <f>IF((LEN('Copy paste to Here'!G122))&gt;5,((CONCATENATE('Copy paste to Here'!G122," &amp; ",'Copy paste to Here'!D122,"  &amp;  ",'Copy paste to Here'!E122))),"Empty Cell")</f>
        <v>Anodized titanium G23 industrial barbell, 14g (1.6mm) with two 5mm balls &amp; Length: 35mm  &amp;  Color: Black</v>
      </c>
      <c r="B118" s="57" t="str">
        <f>'Copy paste to Here'!C122</f>
        <v>UTINB</v>
      </c>
      <c r="C118" s="57" t="s">
        <v>812</v>
      </c>
      <c r="D118" s="58">
        <f>Invoice!B122</f>
        <v>2</v>
      </c>
      <c r="E118" s="59">
        <f>'Shipping Invoice'!J122*$N$1</f>
        <v>2.87</v>
      </c>
      <c r="F118" s="59">
        <f t="shared" si="3"/>
        <v>5.74</v>
      </c>
      <c r="G118" s="60">
        <f t="shared" si="4"/>
        <v>61.791100000000007</v>
      </c>
      <c r="H118" s="63">
        <f t="shared" si="5"/>
        <v>123.58220000000001</v>
      </c>
    </row>
    <row r="119" spans="1:8" s="62" customFormat="1" ht="24">
      <c r="A119" s="56" t="str">
        <f>IF((LEN('Copy paste to Here'!G123))&gt;5,((CONCATENATE('Copy paste to Here'!G123," &amp; ",'Copy paste to Here'!D123,"  &amp;  ",'Copy paste to Here'!E123))),"Empty Cell")</f>
        <v>Anodized titanium G23 industrial barbell, 14g (1.6mm) with two 5mm balls &amp; Length: 38mm  &amp;  Color: Black</v>
      </c>
      <c r="B119" s="57" t="str">
        <f>'Copy paste to Here'!C123</f>
        <v>UTINB</v>
      </c>
      <c r="C119" s="57" t="s">
        <v>812</v>
      </c>
      <c r="D119" s="58">
        <f>Invoice!B123</f>
        <v>2</v>
      </c>
      <c r="E119" s="59">
        <f>'Shipping Invoice'!J123*$N$1</f>
        <v>2.87</v>
      </c>
      <c r="F119" s="59">
        <f t="shared" si="3"/>
        <v>5.74</v>
      </c>
      <c r="G119" s="60">
        <f t="shared" si="4"/>
        <v>61.791100000000007</v>
      </c>
      <c r="H119" s="63">
        <f t="shared" si="5"/>
        <v>123.58220000000001</v>
      </c>
    </row>
    <row r="120" spans="1:8" s="62" customFormat="1" ht="24">
      <c r="A120" s="56" t="str">
        <f>IF((LEN('Copy paste to Here'!G124))&gt;5,((CONCATENATE('Copy paste to Here'!G124," &amp; ",'Copy paste to Here'!D124,"  &amp;  ",'Copy paste to Here'!E124))),"Empty Cell")</f>
        <v xml:space="preserve">Pack of 10 pcs. of 2.5mm high polished surgical steel balls with 1.2mm threading (16g) &amp;   &amp;  </v>
      </c>
      <c r="B120" s="57" t="str">
        <f>'Copy paste to Here'!C124</f>
        <v>XBAL25</v>
      </c>
      <c r="C120" s="57" t="s">
        <v>814</v>
      </c>
      <c r="D120" s="58">
        <f>Invoice!B124</f>
        <v>2</v>
      </c>
      <c r="E120" s="59">
        <f>'Shipping Invoice'!J124*$N$1</f>
        <v>1.1100000000000001</v>
      </c>
      <c r="F120" s="59">
        <f t="shared" si="3"/>
        <v>2.2200000000000002</v>
      </c>
      <c r="G120" s="60">
        <f t="shared" si="4"/>
        <v>23.898300000000003</v>
      </c>
      <c r="H120" s="63">
        <f t="shared" si="5"/>
        <v>47.796600000000005</v>
      </c>
    </row>
    <row r="121" spans="1:8" s="62" customFormat="1" ht="24">
      <c r="A121" s="56" t="str">
        <f>IF((LEN('Copy paste to Here'!G125))&gt;5,((CONCATENATE('Copy paste to Here'!G125," &amp; ",'Copy paste to Here'!D125,"  &amp;  ",'Copy paste to Here'!E125))),"Empty Cell")</f>
        <v xml:space="preserve">Pack of 10 pcs. of 2.5mm anodized surgical steel balls with threading 1.2mm (16g) &amp; Color: Gold  &amp;  </v>
      </c>
      <c r="B121" s="57" t="str">
        <f>'Copy paste to Here'!C125</f>
        <v>XBT25</v>
      </c>
      <c r="C121" s="57" t="s">
        <v>816</v>
      </c>
      <c r="D121" s="58">
        <f>Invoice!B125</f>
        <v>2</v>
      </c>
      <c r="E121" s="59">
        <f>'Shipping Invoice'!J125*$N$1</f>
        <v>3.3</v>
      </c>
      <c r="F121" s="59">
        <f t="shared" si="3"/>
        <v>6.6</v>
      </c>
      <c r="G121" s="60">
        <f t="shared" si="4"/>
        <v>71.049000000000007</v>
      </c>
      <c r="H121" s="63">
        <f t="shared" si="5"/>
        <v>142.09800000000001</v>
      </c>
    </row>
    <row r="122" spans="1:8" s="62" customFormat="1" ht="24">
      <c r="A122" s="56" t="str">
        <f>IF((LEN('Copy paste to Here'!G126))&gt;5,((CONCATENATE('Copy paste to Here'!G126," &amp; ",'Copy paste to Here'!D126,"  &amp;  ",'Copy paste to Here'!E126))),"Empty Cell")</f>
        <v xml:space="preserve">Pack of 10 pcs. of 3mm anodized surgical steel balls with threading 1.2mm (16g) &amp; Color: Black  &amp;  </v>
      </c>
      <c r="B122" s="57" t="str">
        <f>'Copy paste to Here'!C126</f>
        <v>XBT3S</v>
      </c>
      <c r="C122" s="57" t="s">
        <v>818</v>
      </c>
      <c r="D122" s="58">
        <f>Invoice!B126</f>
        <v>1</v>
      </c>
      <c r="E122" s="59">
        <f>'Shipping Invoice'!J126*$N$1</f>
        <v>3.32</v>
      </c>
      <c r="F122" s="59">
        <f t="shared" si="3"/>
        <v>3.32</v>
      </c>
      <c r="G122" s="60">
        <f t="shared" si="4"/>
        <v>71.479600000000005</v>
      </c>
      <c r="H122" s="63">
        <f t="shared" si="5"/>
        <v>71.479600000000005</v>
      </c>
    </row>
    <row r="123" spans="1:8" s="62" customFormat="1" ht="24">
      <c r="A123" s="56" t="str">
        <f>IF((LEN('Copy paste to Here'!G127))&gt;5,((CONCATENATE('Copy paste to Here'!G127," &amp; ",'Copy paste to Here'!D127,"  &amp;  ",'Copy paste to Here'!E127))),"Empty Cell")</f>
        <v xml:space="preserve">Pack of 10 pcs. of 3mm surgical steel half jewel balls with bezel set crystal with 1.2mm threading (16g) &amp; Crystal Color: Clear  &amp;  </v>
      </c>
      <c r="B123" s="57" t="str">
        <f>'Copy paste to Here'!C127</f>
        <v>XHJB3</v>
      </c>
      <c r="C123" s="57" t="s">
        <v>820</v>
      </c>
      <c r="D123" s="58">
        <f>Invoice!B127</f>
        <v>5</v>
      </c>
      <c r="E123" s="59">
        <f>'Shipping Invoice'!J127*$N$1</f>
        <v>6.29</v>
      </c>
      <c r="F123" s="59">
        <f t="shared" si="3"/>
        <v>31.45</v>
      </c>
      <c r="G123" s="60">
        <f t="shared" si="4"/>
        <v>135.4237</v>
      </c>
      <c r="H123" s="63">
        <f t="shared" si="5"/>
        <v>677.11850000000004</v>
      </c>
    </row>
    <row r="124" spans="1:8" s="62" customFormat="1" ht="24">
      <c r="A124" s="56" t="str">
        <f>IF((LEN('Copy paste to Here'!G128))&gt;5,((CONCATENATE('Copy paste to Here'!G128," &amp; ",'Copy paste to Here'!D128,"  &amp;  ",'Copy paste to Here'!E128))),"Empty Cell")</f>
        <v xml:space="preserve">Pack of 10 pcs. of 3mm surgical steel half jewel balls with bezel set crystal with 1.2mm threading (16g) &amp; Crystal Color: AB  &amp;  </v>
      </c>
      <c r="B124" s="57" t="str">
        <f>'Copy paste to Here'!C128</f>
        <v>XHJB3</v>
      </c>
      <c r="C124" s="57" t="s">
        <v>820</v>
      </c>
      <c r="D124" s="58">
        <f>Invoice!B128</f>
        <v>2</v>
      </c>
      <c r="E124" s="59">
        <f>'Shipping Invoice'!J128*$N$1</f>
        <v>6.29</v>
      </c>
      <c r="F124" s="59">
        <f t="shared" si="3"/>
        <v>12.58</v>
      </c>
      <c r="G124" s="60">
        <f t="shared" si="4"/>
        <v>135.4237</v>
      </c>
      <c r="H124" s="63">
        <f t="shared" si="5"/>
        <v>270.84739999999999</v>
      </c>
    </row>
    <row r="125" spans="1:8" s="62" customFormat="1" ht="24">
      <c r="A125" s="56" t="str">
        <f>IF((LEN('Copy paste to Here'!G129))&gt;5,((CONCATENATE('Copy paste to Here'!G129," &amp; ",'Copy paste to Here'!D129,"  &amp;  ",'Copy paste to Here'!E129))),"Empty Cell")</f>
        <v xml:space="preserve">Pack of 10 pcs. of surgical steel balls with tiny 2.5mm bezel set crystals with 1.2mm threading (16g) &amp; Crystal Color: Clear  &amp;  </v>
      </c>
      <c r="B125" s="57" t="str">
        <f>'Copy paste to Here'!C129</f>
        <v>XJB25</v>
      </c>
      <c r="C125" s="57" t="s">
        <v>822</v>
      </c>
      <c r="D125" s="58">
        <f>Invoice!B129</f>
        <v>3</v>
      </c>
      <c r="E125" s="59">
        <f>'Shipping Invoice'!J129*$N$1</f>
        <v>5.54</v>
      </c>
      <c r="F125" s="59">
        <f t="shared" si="3"/>
        <v>16.62</v>
      </c>
      <c r="G125" s="60">
        <f t="shared" si="4"/>
        <v>119.2762</v>
      </c>
      <c r="H125" s="63">
        <f t="shared" si="5"/>
        <v>357.82859999999999</v>
      </c>
    </row>
    <row r="126" spans="1:8" s="62" customFormat="1" ht="24">
      <c r="A126" s="56" t="str">
        <f>IF((LEN('Copy paste to Here'!G130))&gt;5,((CONCATENATE('Copy paste to Here'!G130," &amp; ",'Copy paste to Here'!D130,"  &amp;  ",'Copy paste to Here'!E130))),"Empty Cell")</f>
        <v xml:space="preserve">Pack of 10 pcs. of surgical steel balls with tiny 2.5mm bezel set crystals with 1.2mm threading (16g) &amp; Crystal Color: AB  &amp;  </v>
      </c>
      <c r="B126" s="57" t="str">
        <f>'Copy paste to Here'!C130</f>
        <v>XJB25</v>
      </c>
      <c r="C126" s="57" t="s">
        <v>822</v>
      </c>
      <c r="D126" s="58">
        <f>Invoice!B130</f>
        <v>1</v>
      </c>
      <c r="E126" s="59">
        <f>'Shipping Invoice'!J130*$N$1</f>
        <v>5.54</v>
      </c>
      <c r="F126" s="59">
        <f t="shared" si="3"/>
        <v>5.54</v>
      </c>
      <c r="G126" s="60">
        <f t="shared" si="4"/>
        <v>119.2762</v>
      </c>
      <c r="H126" s="63">
        <f t="shared" si="5"/>
        <v>119.2762</v>
      </c>
    </row>
    <row r="127" spans="1:8" s="62" customFormat="1" ht="36">
      <c r="A127" s="56" t="str">
        <f>IF((LEN('Copy paste to Here'!G131))&gt;5,((CONCATENATE('Copy paste to Here'!G131," &amp; ",'Copy paste to Here'!D131,"  &amp;  ",'Copy paste to Here'!E131))),"Empty Cell")</f>
        <v xml:space="preserve">Pack of 10 pcs. of 4mm high polished surgical steel balls with bezel set crystal and with 1.2mm (16g) threading &amp; Crystal Color: Clear  &amp;  </v>
      </c>
      <c r="B127" s="57" t="str">
        <f>'Copy paste to Here'!C131</f>
        <v>XJB4S</v>
      </c>
      <c r="C127" s="57" t="s">
        <v>824</v>
      </c>
      <c r="D127" s="58">
        <f>Invoice!B131</f>
        <v>2</v>
      </c>
      <c r="E127" s="59">
        <f>'Shipping Invoice'!J131*$N$1</f>
        <v>4.08</v>
      </c>
      <c r="F127" s="59">
        <f t="shared" si="3"/>
        <v>8.16</v>
      </c>
      <c r="G127" s="60">
        <f t="shared" si="4"/>
        <v>87.842400000000012</v>
      </c>
      <c r="H127" s="63">
        <f t="shared" si="5"/>
        <v>175.68480000000002</v>
      </c>
    </row>
    <row r="128" spans="1:8" s="62" customFormat="1" ht="36">
      <c r="A128" s="56" t="str">
        <f>IF((LEN('Copy paste to Here'!G132))&gt;5,((CONCATENATE('Copy paste to Here'!G132," &amp; ",'Copy paste to Here'!D132,"  &amp;  ",'Copy paste to Here'!E132))),"Empty Cell")</f>
        <v xml:space="preserve">Pack of 10 pcs. of 5mm high polished surgical steel balls with bezel set crystal and with 1.2mm (16g) threading &amp; Crystal Color: Clear  &amp;  </v>
      </c>
      <c r="B128" s="57" t="str">
        <f>'Copy paste to Here'!C132</f>
        <v>XJB5S</v>
      </c>
      <c r="C128" s="57" t="s">
        <v>826</v>
      </c>
      <c r="D128" s="58">
        <f>Invoice!B132</f>
        <v>1</v>
      </c>
      <c r="E128" s="59">
        <f>'Shipping Invoice'!J132*$N$1</f>
        <v>4</v>
      </c>
      <c r="F128" s="59">
        <f t="shared" si="3"/>
        <v>4</v>
      </c>
      <c r="G128" s="60">
        <f t="shared" si="4"/>
        <v>86.12</v>
      </c>
      <c r="H128" s="63">
        <f t="shared" si="5"/>
        <v>86.12</v>
      </c>
    </row>
    <row r="129" spans="1:8" s="62" customFormat="1" ht="36">
      <c r="A129" s="56" t="str">
        <f>IF((LEN('Copy paste to Here'!G133))&gt;5,((CONCATENATE('Copy paste to Here'!G133," &amp; ",'Copy paste to Here'!D133,"  &amp;  ",'Copy paste to Here'!E133))),"Empty Cell")</f>
        <v xml:space="preserve">Pack of 10 pcs. of 2.5 mm tiny anodized surgical steel balls with bezel set crystal and with 1.2mm threading (16g) &amp; Color: Gold Anodized w/ Clear crystal  &amp;  </v>
      </c>
      <c r="B129" s="57" t="str">
        <f>'Copy paste to Here'!C133</f>
        <v>XJBT25S</v>
      </c>
      <c r="C129" s="57" t="s">
        <v>828</v>
      </c>
      <c r="D129" s="58">
        <f>Invoice!B133</f>
        <v>3</v>
      </c>
      <c r="E129" s="59">
        <f>'Shipping Invoice'!J133*$N$1</f>
        <v>10.69</v>
      </c>
      <c r="F129" s="59">
        <f t="shared" si="3"/>
        <v>32.07</v>
      </c>
      <c r="G129" s="60">
        <f t="shared" si="4"/>
        <v>230.1557</v>
      </c>
      <c r="H129" s="63">
        <f t="shared" si="5"/>
        <v>690.46709999999996</v>
      </c>
    </row>
    <row r="130" spans="1:8" s="62" customFormat="1" ht="36">
      <c r="A130" s="56" t="str">
        <f>IF((LEN('Copy paste to Here'!G134))&gt;5,((CONCATENATE('Copy paste to Here'!G134," &amp; ",'Copy paste to Here'!D134,"  &amp;  ",'Copy paste to Here'!E134))),"Empty Cell")</f>
        <v xml:space="preserve">Pack of 10 pcs. of 3mm anodized surgical steel balls with bezel set crystal and with 1.2mm threading (16g) &amp; Color: Gold Anodized w/ Clear crystal  &amp;  </v>
      </c>
      <c r="B130" s="57" t="str">
        <f>'Copy paste to Here'!C134</f>
        <v>XJBT3S</v>
      </c>
      <c r="C130" s="57" t="s">
        <v>830</v>
      </c>
      <c r="D130" s="58">
        <f>Invoice!B134</f>
        <v>5</v>
      </c>
      <c r="E130" s="59">
        <f>'Shipping Invoice'!J134*$N$1</f>
        <v>8.99</v>
      </c>
      <c r="F130" s="59">
        <f t="shared" si="3"/>
        <v>44.95</v>
      </c>
      <c r="G130" s="60">
        <f t="shared" si="4"/>
        <v>193.55470000000003</v>
      </c>
      <c r="H130" s="63">
        <f t="shared" si="5"/>
        <v>967.77350000000013</v>
      </c>
    </row>
    <row r="131" spans="1:8" s="62" customFormat="1" ht="25.5">
      <c r="A131" s="56" t="str">
        <f>IF((LEN('Copy paste to Here'!G135))&gt;5,((CONCATENATE('Copy paste to Here'!G135," &amp; ",'Copy paste to Here'!D135,"  &amp;  ",'Copy paste to Here'!E135))),"Empty Cell")</f>
        <v xml:space="preserve">Titanium G23 threadless labret post, 1.2mm (16g) with 4mm base plate / 10 pcs per pack &amp; Length: 9mm  &amp;  </v>
      </c>
      <c r="B131" s="57" t="str">
        <f>'Copy paste to Here'!C135</f>
        <v>XULBNOB16G</v>
      </c>
      <c r="C131" s="57" t="s">
        <v>832</v>
      </c>
      <c r="D131" s="58">
        <f>Invoice!B135</f>
        <v>1</v>
      </c>
      <c r="E131" s="59">
        <f>'Shipping Invoice'!J135*$N$1</f>
        <v>23.8</v>
      </c>
      <c r="F131" s="59">
        <f t="shared" si="3"/>
        <v>23.8</v>
      </c>
      <c r="G131" s="60">
        <f t="shared" si="4"/>
        <v>512.41399999999999</v>
      </c>
      <c r="H131" s="63">
        <f t="shared" si="5"/>
        <v>512.41399999999999</v>
      </c>
    </row>
    <row r="132" spans="1:8" s="62" customFormat="1" ht="25.5">
      <c r="A132" s="56" t="str">
        <f>IF((LEN('Copy paste to Here'!G136))&gt;5,((CONCATENATE('Copy paste to Here'!G136," &amp; ",'Copy paste to Here'!D136,"  &amp;  ",'Copy paste to Here'!E136))),"Empty Cell")</f>
        <v xml:space="preserve">Titanium G23 threadless labret post, 1.2mm (16g) with 4mm base plate / 10 pcs per pack &amp; Length: 10mm  &amp;  </v>
      </c>
      <c r="B132" s="57" t="str">
        <f>'Copy paste to Here'!C136</f>
        <v>XULBNOB16G</v>
      </c>
      <c r="C132" s="57" t="s">
        <v>832</v>
      </c>
      <c r="D132" s="58">
        <f>Invoice!B136</f>
        <v>1</v>
      </c>
      <c r="E132" s="59">
        <f>'Shipping Invoice'!J136*$N$1</f>
        <v>23.8</v>
      </c>
      <c r="F132" s="59">
        <f t="shared" si="3"/>
        <v>23.8</v>
      </c>
      <c r="G132" s="60">
        <f t="shared" si="4"/>
        <v>512.41399999999999</v>
      </c>
      <c r="H132" s="63">
        <f t="shared" si="5"/>
        <v>512.41399999999999</v>
      </c>
    </row>
    <row r="133" spans="1:8" s="62" customFormat="1" ht="25.5">
      <c r="A133" s="56" t="str">
        <f>IF((LEN('Copy paste to Here'!G137))&gt;5,((CONCATENATE('Copy paste to Here'!G137," &amp; ",'Copy paste to Here'!D137,"  &amp;  ",'Copy paste to Here'!E137))),"Empty Cell")</f>
        <v xml:space="preserve">Titanium G23 threadless labret post, 1.2mm (16g) with 2.5mm base plate / 10 pcs per pack &amp; Length: 5mm  &amp;  </v>
      </c>
      <c r="B133" s="57" t="str">
        <f>'Copy paste to Here'!C137</f>
        <v>XULBNOS16G</v>
      </c>
      <c r="C133" s="57" t="s">
        <v>834</v>
      </c>
      <c r="D133" s="58">
        <f>Invoice!B137</f>
        <v>1</v>
      </c>
      <c r="E133" s="59">
        <f>'Shipping Invoice'!J137*$N$1</f>
        <v>23.8</v>
      </c>
      <c r="F133" s="59">
        <f t="shared" si="3"/>
        <v>23.8</v>
      </c>
      <c r="G133" s="60">
        <f t="shared" si="4"/>
        <v>512.41399999999999</v>
      </c>
      <c r="H133" s="63">
        <f t="shared" si="5"/>
        <v>512.41399999999999</v>
      </c>
    </row>
    <row r="134" spans="1:8" s="62" customFormat="1" ht="25.5">
      <c r="A134" s="56" t="str">
        <f>IF((LEN('Copy paste to Here'!G138))&gt;5,((CONCATENATE('Copy paste to Here'!G138," &amp; ",'Copy paste to Here'!D138,"  &amp;  ",'Copy paste to Here'!E138))),"Empty Cell")</f>
        <v xml:space="preserve">Titanium G23 threadless labret post, 1.2mm (16g) with 2.5mm base plate / 10 pcs per pack &amp; Length: 6mm  &amp;  </v>
      </c>
      <c r="B134" s="57" t="str">
        <f>'Copy paste to Here'!C138</f>
        <v>XULBNOS16G</v>
      </c>
      <c r="C134" s="57" t="s">
        <v>834</v>
      </c>
      <c r="D134" s="58">
        <f>Invoice!B138</f>
        <v>3</v>
      </c>
      <c r="E134" s="59">
        <f>'Shipping Invoice'!J138*$N$1</f>
        <v>23.8</v>
      </c>
      <c r="F134" s="59">
        <f t="shared" si="3"/>
        <v>71.400000000000006</v>
      </c>
      <c r="G134" s="60">
        <f t="shared" si="4"/>
        <v>512.41399999999999</v>
      </c>
      <c r="H134" s="63">
        <f t="shared" si="5"/>
        <v>1537.242</v>
      </c>
    </row>
    <row r="135" spans="1:8" s="62" customFormat="1" ht="25.5">
      <c r="A135" s="56" t="str">
        <f>IF((LEN('Copy paste to Here'!G139))&gt;5,((CONCATENATE('Copy paste to Here'!G139," &amp; ",'Copy paste to Here'!D139,"  &amp;  ",'Copy paste to Here'!E139))),"Empty Cell")</f>
        <v xml:space="preserve">Titanium G23 threadless labret post, 1.2mm (16g) with 2.5mm base plate / 10 pcs per pack &amp; Length: 7mm  &amp;  </v>
      </c>
      <c r="B135" s="57" t="str">
        <f>'Copy paste to Here'!C139</f>
        <v>XULBNOS16G</v>
      </c>
      <c r="C135" s="57" t="s">
        <v>834</v>
      </c>
      <c r="D135" s="58">
        <f>Invoice!B139</f>
        <v>1</v>
      </c>
      <c r="E135" s="59">
        <f>'Shipping Invoice'!J139*$N$1</f>
        <v>23.8</v>
      </c>
      <c r="F135" s="59">
        <f t="shared" si="3"/>
        <v>23.8</v>
      </c>
      <c r="G135" s="60">
        <f t="shared" si="4"/>
        <v>512.41399999999999</v>
      </c>
      <c r="H135" s="63">
        <f t="shared" si="5"/>
        <v>512.41399999999999</v>
      </c>
    </row>
    <row r="136" spans="1:8" s="62" customFormat="1" ht="25.5">
      <c r="A136" s="56" t="str">
        <f>IF((LEN('Copy paste to Here'!G140))&gt;5,((CONCATENATE('Copy paste to Here'!G140," &amp; ",'Copy paste to Here'!D140,"  &amp;  ",'Copy paste to Here'!E140))),"Empty Cell")</f>
        <v xml:space="preserve">Titanium G23 threadless labret post, 1.2mm (16g) with 2.5mm base plate / 10 pcs per pack &amp; Length: 8mm  &amp;  </v>
      </c>
      <c r="B136" s="57" t="str">
        <f>'Copy paste to Here'!C140</f>
        <v>XULBNOS16G</v>
      </c>
      <c r="C136" s="57" t="s">
        <v>834</v>
      </c>
      <c r="D136" s="58">
        <f>Invoice!B140</f>
        <v>3</v>
      </c>
      <c r="E136" s="59">
        <f>'Shipping Invoice'!J140*$N$1</f>
        <v>23.8</v>
      </c>
      <c r="F136" s="59">
        <f t="shared" si="3"/>
        <v>71.400000000000006</v>
      </c>
      <c r="G136" s="60">
        <f t="shared" si="4"/>
        <v>512.41399999999999</v>
      </c>
      <c r="H136" s="63">
        <f t="shared" si="5"/>
        <v>1537.242</v>
      </c>
    </row>
    <row r="137" spans="1:8" s="62" customFormat="1" ht="24">
      <c r="A137" s="56" t="str">
        <f>IF((LEN('Copy paste to Here'!G141))&gt;5,((CONCATENATE('Copy paste to Here'!G141," &amp; ",'Copy paste to Here'!D141,"  &amp;  ",'Copy paste to Here'!E141))),"Empty Cell")</f>
        <v xml:space="preserve">Set of 10 pcs. of 2.5mm acrylic UV balls with 16g (1.2mm) threading &amp; Color: Clear  &amp;  </v>
      </c>
      <c r="B137" s="57" t="str">
        <f>'Copy paste to Here'!C141</f>
        <v>XUVB25</v>
      </c>
      <c r="C137" s="57" t="s">
        <v>837</v>
      </c>
      <c r="D137" s="58">
        <f>Invoice!B141</f>
        <v>2</v>
      </c>
      <c r="E137" s="59">
        <f>'Shipping Invoice'!J141*$N$1</f>
        <v>1.26</v>
      </c>
      <c r="F137" s="59">
        <f t="shared" si="3"/>
        <v>2.52</v>
      </c>
      <c r="G137" s="60">
        <f t="shared" si="4"/>
        <v>27.127800000000001</v>
      </c>
      <c r="H137" s="63">
        <f t="shared" si="5"/>
        <v>54.255600000000001</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2433.66</v>
      </c>
      <c r="G1000" s="60"/>
      <c r="H1000" s="61">
        <f t="shared" ref="H1000:H1008" si="49">F1000*$E$14</f>
        <v>52396.699800000002</v>
      </c>
    </row>
    <row r="1001" spans="1:8" s="62" customFormat="1">
      <c r="A1001" s="56" t="str">
        <f>Invoice!I143</f>
        <v>Express Preparation Fee:</v>
      </c>
      <c r="B1001" s="75"/>
      <c r="C1001" s="75"/>
      <c r="D1001" s="76"/>
      <c r="E1001" s="67"/>
      <c r="F1001" s="59">
        <f>Invoice!J143</f>
        <v>17</v>
      </c>
      <c r="G1001" s="60"/>
      <c r="H1001" s="61">
        <f t="shared" si="49"/>
        <v>366.01</v>
      </c>
    </row>
    <row r="1002" spans="1:8" s="62" customFormat="1">
      <c r="A1002" s="56" t="str">
        <f>Invoice!I144</f>
        <v>40% Discount as per Platinum Membership:</v>
      </c>
      <c r="B1002" s="75"/>
      <c r="C1002" s="75"/>
      <c r="D1002" s="76"/>
      <c r="E1002" s="67"/>
      <c r="F1002" s="59">
        <f>Invoice!J144</f>
        <v>-973.46399999999994</v>
      </c>
      <c r="G1002" s="60"/>
      <c r="H1002" s="61">
        <f t="shared" si="49"/>
        <v>-20958.679919999999</v>
      </c>
    </row>
    <row r="1003" spans="1:8" s="62" customFormat="1" ht="24" outlineLevel="1">
      <c r="A1003" s="56" t="str">
        <f>Invoice!I145</f>
        <v>Free Shipping to New Zealand via DHL as per Platinum Membership:</v>
      </c>
      <c r="B1003" s="75"/>
      <c r="C1003" s="75"/>
      <c r="D1003" s="76"/>
      <c r="E1003" s="67"/>
      <c r="F1003" s="59">
        <f>Invoice!J145</f>
        <v>0</v>
      </c>
      <c r="G1003" s="60"/>
      <c r="H1003" s="61">
        <f t="shared" si="49"/>
        <v>0</v>
      </c>
    </row>
    <row r="1004" spans="1:8" s="62" customFormat="1">
      <c r="A1004" s="56" t="str">
        <f>'[2]Copy paste to Here'!T4</f>
        <v>Total:</v>
      </c>
      <c r="B1004" s="75"/>
      <c r="C1004" s="75"/>
      <c r="D1004" s="76"/>
      <c r="E1004" s="67"/>
      <c r="F1004" s="59">
        <f>SUM(F1000:F1003)</f>
        <v>1477.1959999999999</v>
      </c>
      <c r="G1004" s="60"/>
      <c r="H1004" s="61">
        <f>F1004*$E$14</f>
        <v>31804.029879999998</v>
      </c>
    </row>
    <row r="1005" spans="1:8" s="62" customFormat="1" hidden="1">
      <c r="A1005" s="56">
        <f>'[2]Copy paste to Here'!T5</f>
        <v>0</v>
      </c>
      <c r="B1005" s="75"/>
      <c r="C1005" s="75"/>
      <c r="D1005" s="76"/>
      <c r="E1005" s="67"/>
      <c r="F1005" s="59">
        <f>'[2]Copy paste to Here'!U5</f>
        <v>0</v>
      </c>
      <c r="G1005" s="60"/>
      <c r="H1005" s="61">
        <f t="shared" si="49"/>
        <v>0</v>
      </c>
    </row>
    <row r="1006" spans="1:8" s="62" customFormat="1" hidden="1">
      <c r="A1006" s="56">
        <f>'[2]Copy paste to Here'!T6</f>
        <v>0</v>
      </c>
      <c r="B1006" s="75"/>
      <c r="C1006" s="75"/>
      <c r="D1006" s="76"/>
      <c r="E1006" s="67"/>
      <c r="F1006" s="59"/>
      <c r="G1006" s="60"/>
      <c r="H1006" s="61">
        <f t="shared" si="49"/>
        <v>0</v>
      </c>
    </row>
    <row r="1007" spans="1:8" s="62" customFormat="1" hidden="1">
      <c r="A1007" s="56">
        <f>'[2]Copy paste to Here'!T7</f>
        <v>0</v>
      </c>
      <c r="B1007" s="75"/>
      <c r="C1007" s="75"/>
      <c r="D1007" s="76"/>
      <c r="E1007" s="67"/>
      <c r="F1007" s="67"/>
      <c r="G1007" s="60"/>
      <c r="H1007" s="61">
        <f t="shared" si="49"/>
        <v>0</v>
      </c>
    </row>
    <row r="1008" spans="1:8" s="62" customFormat="1" hidden="1">
      <c r="A1008" s="56">
        <f>'[2]Copy paste to Here'!T8</f>
        <v>0</v>
      </c>
      <c r="B1008" s="75"/>
      <c r="C1008" s="75"/>
      <c r="D1008" s="76"/>
      <c r="E1008" s="67"/>
      <c r="F1008" s="67"/>
      <c r="G1008" s="68"/>
      <c r="H1008" s="61">
        <f t="shared" si="49"/>
        <v>0</v>
      </c>
    </row>
    <row r="1009" spans="1:8" s="62" customFormat="1" ht="13.5" thickBot="1">
      <c r="A1009" s="77"/>
      <c r="B1009" s="78"/>
      <c r="C1009" s="78"/>
      <c r="D1009" s="79"/>
      <c r="E1009" s="80"/>
      <c r="F1009" s="80"/>
      <c r="G1009" s="81"/>
      <c r="H1009" s="82"/>
    </row>
    <row r="1010" spans="1:8" s="21" customFormat="1">
      <c r="E1010" s="21" t="s">
        <v>176</v>
      </c>
      <c r="H1010" s="83">
        <f>(SUM(H18:H999))</f>
        <v>52396.69979999998</v>
      </c>
    </row>
    <row r="1011" spans="1:8" s="21" customFormat="1">
      <c r="A1011" s="22"/>
      <c r="E1011" s="21" t="s">
        <v>177</v>
      </c>
      <c r="H1011" s="84">
        <f>(SUMIF($A$1000:$A$1009,"Total:",$H$1000:$H$1009))</f>
        <v>31804.029879999998</v>
      </c>
    </row>
    <row r="1012" spans="1:8" s="21" customFormat="1">
      <c r="E1012" s="21" t="s">
        <v>178</v>
      </c>
      <c r="H1012" s="85">
        <f>H1014-H1013</f>
        <v>29723.39</v>
      </c>
    </row>
    <row r="1013" spans="1:8" s="21" customFormat="1">
      <c r="E1013" s="21" t="s">
        <v>179</v>
      </c>
      <c r="H1013" s="85">
        <f>ROUND((H1014*7)/107,2)</f>
        <v>2080.64</v>
      </c>
    </row>
    <row r="1014" spans="1:8" s="21" customFormat="1">
      <c r="E1014" s="22" t="s">
        <v>180</v>
      </c>
      <c r="H1014" s="86">
        <f>ROUND((SUMIF($A$1000:$A$1009,"Total:",$H$1000:$H$1009)),2)</f>
        <v>31804.03</v>
      </c>
    </row>
    <row r="1015" spans="1:8" s="21" customFormat="1"/>
    <row r="1016" spans="1:8" s="21" customFormat="1" ht="8.4499999999999993" customHeight="1"/>
    <row r="1017" spans="1:8" s="21" customFormat="1" ht="11.25" customHeight="1"/>
    <row r="1018" spans="1:8" s="21" customFormat="1" ht="8.4499999999999993" customHeight="1"/>
    <row r="1019" spans="1:8" s="21" customFormat="1"/>
    <row r="1020" spans="1:8" s="21" customFormat="1" ht="10.5" customHeight="1">
      <c r="A1020" s="22"/>
    </row>
    <row r="1021" spans="1:8" s="21" customFormat="1" ht="9" customHeight="1"/>
    <row r="1022" spans="1:8" s="21" customFormat="1" ht="13.7" customHeight="1">
      <c r="A1022" s="22"/>
    </row>
    <row r="1023" spans="1:8" s="21" customFormat="1" ht="9.75" customHeight="1">
      <c r="A1023" s="87"/>
    </row>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c r="A1348" s="88"/>
      <c r="B1348" s="88"/>
      <c r="C1348" s="88"/>
      <c r="D1348" s="88"/>
      <c r="E1348" s="88"/>
      <c r="F1348" s="88"/>
      <c r="G1348" s="88"/>
      <c r="H1348" s="88"/>
    </row>
    <row r="1349" spans="1:8" s="21" customFormat="1" ht="13.5" customHeight="1">
      <c r="A1349" s="88"/>
      <c r="B1349" s="88"/>
      <c r="C1349" s="88"/>
      <c r="D1349" s="88"/>
      <c r="E1349" s="88"/>
      <c r="F1349" s="88"/>
      <c r="G1349" s="88"/>
      <c r="H1349" s="88"/>
    </row>
    <row r="1350" spans="1:8" s="21" customFormat="1">
      <c r="A1350" s="88"/>
      <c r="B1350" s="88"/>
      <c r="C1350" s="88"/>
      <c r="D1350" s="88"/>
      <c r="E1350" s="88"/>
      <c r="F1350" s="88"/>
      <c r="G1350" s="88"/>
      <c r="H1350" s="88"/>
    </row>
  </sheetData>
  <conditionalFormatting sqref="A18:A998">
    <cfRule type="containsText" dxfId="4" priority="29" stopIfTrue="1" operator="containsText" text="Empty Cell">
      <formula>NOT(ISERROR(SEARCH("Empty Cell",A18)))</formula>
    </cfRule>
  </conditionalFormatting>
  <conditionalFormatting sqref="B1:H65537">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9">
    <cfRule type="cellIs" dxfId="1" priority="3" stopIfTrue="1" operator="equal">
      <formula>"ALERT"</formula>
    </cfRule>
  </conditionalFormatting>
  <conditionalFormatting sqref="F10:F15 B18:H77 B79:H1008">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20"/>
  <sheetViews>
    <sheetView workbookViewId="0">
      <selection activeCell="A5" sqref="A5"/>
    </sheetView>
  </sheetViews>
  <sheetFormatPr defaultRowHeight="15"/>
  <sheetData>
    <row r="1" spans="1:1">
      <c r="A1" s="2" t="s">
        <v>719</v>
      </c>
    </row>
    <row r="2" spans="1:1">
      <c r="A2" s="2" t="s">
        <v>719</v>
      </c>
    </row>
    <row r="3" spans="1:1">
      <c r="A3" s="2" t="s">
        <v>719</v>
      </c>
    </row>
    <row r="4" spans="1:1">
      <c r="A4" s="2" t="s">
        <v>102</v>
      </c>
    </row>
    <row r="5" spans="1:1">
      <c r="A5" s="2" t="s">
        <v>102</v>
      </c>
    </row>
    <row r="6" spans="1:1">
      <c r="A6" s="2" t="s">
        <v>839</v>
      </c>
    </row>
    <row r="7" spans="1:1">
      <c r="A7" s="2" t="s">
        <v>840</v>
      </c>
    </row>
    <row r="8" spans="1:1">
      <c r="A8" s="2" t="s">
        <v>724</v>
      </c>
    </row>
    <row r="9" spans="1:1">
      <c r="A9" s="2" t="s">
        <v>724</v>
      </c>
    </row>
    <row r="10" spans="1:1">
      <c r="A10" s="2" t="s">
        <v>43</v>
      </c>
    </row>
    <row r="11" spans="1:1">
      <c r="A11" s="2" t="s">
        <v>728</v>
      </c>
    </row>
    <row r="12" spans="1:1">
      <c r="A12" s="2" t="s">
        <v>730</v>
      </c>
    </row>
    <row r="13" spans="1:1">
      <c r="A13" s="2" t="s">
        <v>730</v>
      </c>
    </row>
    <row r="14" spans="1:1">
      <c r="A14" s="2" t="s">
        <v>732</v>
      </c>
    </row>
    <row r="15" spans="1:1">
      <c r="A15" s="2" t="s">
        <v>732</v>
      </c>
    </row>
    <row r="16" spans="1:1">
      <c r="A16" s="2" t="s">
        <v>732</v>
      </c>
    </row>
    <row r="17" spans="1:1">
      <c r="A17" s="2" t="s">
        <v>734</v>
      </c>
    </row>
    <row r="18" spans="1:1">
      <c r="A18" s="2" t="s">
        <v>736</v>
      </c>
    </row>
    <row r="19" spans="1:1">
      <c r="A19" s="2" t="s">
        <v>736</v>
      </c>
    </row>
    <row r="20" spans="1:1">
      <c r="A20" s="2" t="s">
        <v>736</v>
      </c>
    </row>
    <row r="21" spans="1:1">
      <c r="A21" s="2" t="s">
        <v>736</v>
      </c>
    </row>
    <row r="22" spans="1:1">
      <c r="A22" s="2" t="s">
        <v>738</v>
      </c>
    </row>
    <row r="23" spans="1:1">
      <c r="A23" s="2" t="s">
        <v>841</v>
      </c>
    </row>
    <row r="24" spans="1:1">
      <c r="A24" s="2" t="s">
        <v>842</v>
      </c>
    </row>
    <row r="25" spans="1:1">
      <c r="A25" s="2" t="s">
        <v>744</v>
      </c>
    </row>
    <row r="26" spans="1:1">
      <c r="A26" s="2" t="s">
        <v>746</v>
      </c>
    </row>
    <row r="27" spans="1:1">
      <c r="A27" s="2" t="s">
        <v>748</v>
      </c>
    </row>
    <row r="28" spans="1:1">
      <c r="A28" s="2" t="s">
        <v>748</v>
      </c>
    </row>
    <row r="29" spans="1:1">
      <c r="A29" s="2" t="s">
        <v>750</v>
      </c>
    </row>
    <row r="30" spans="1:1">
      <c r="A30" s="2" t="s">
        <v>750</v>
      </c>
    </row>
    <row r="31" spans="1:1">
      <c r="A31" s="2" t="s">
        <v>752</v>
      </c>
    </row>
    <row r="32" spans="1:1">
      <c r="A32" s="2" t="s">
        <v>752</v>
      </c>
    </row>
    <row r="33" spans="1:1">
      <c r="A33" s="2" t="s">
        <v>756</v>
      </c>
    </row>
    <row r="34" spans="1:1">
      <c r="A34" s="2" t="s">
        <v>758</v>
      </c>
    </row>
    <row r="35" spans="1:1">
      <c r="A35" s="2" t="s">
        <v>760</v>
      </c>
    </row>
    <row r="36" spans="1:1">
      <c r="A36" s="2" t="s">
        <v>760</v>
      </c>
    </row>
    <row r="37" spans="1:1">
      <c r="A37" s="2" t="s">
        <v>760</v>
      </c>
    </row>
    <row r="38" spans="1:1">
      <c r="A38" s="2" t="s">
        <v>760</v>
      </c>
    </row>
    <row r="39" spans="1:1">
      <c r="A39" s="2" t="s">
        <v>762</v>
      </c>
    </row>
    <row r="40" spans="1:1">
      <c r="A40" s="2" t="s">
        <v>764</v>
      </c>
    </row>
    <row r="41" spans="1:1">
      <c r="A41" s="2" t="s">
        <v>766</v>
      </c>
    </row>
    <row r="42" spans="1:1">
      <c r="A42" s="2" t="s">
        <v>768</v>
      </c>
    </row>
    <row r="43" spans="1:1">
      <c r="A43" s="2" t="s">
        <v>770</v>
      </c>
    </row>
    <row r="44" spans="1:1">
      <c r="A44" s="2" t="s">
        <v>772</v>
      </c>
    </row>
    <row r="45" spans="1:1">
      <c r="A45" s="2" t="s">
        <v>774</v>
      </c>
    </row>
    <row r="46" spans="1:1">
      <c r="A46" s="2" t="s">
        <v>776</v>
      </c>
    </row>
    <row r="47" spans="1:1">
      <c r="A47" s="2" t="s">
        <v>777</v>
      </c>
    </row>
    <row r="48" spans="1:1">
      <c r="A48" s="2" t="s">
        <v>116</v>
      </c>
    </row>
    <row r="49" spans="1:1">
      <c r="A49" s="2" t="s">
        <v>125</v>
      </c>
    </row>
    <row r="50" spans="1:1">
      <c r="A50" s="2" t="s">
        <v>780</v>
      </c>
    </row>
    <row r="51" spans="1:1">
      <c r="A51" s="2" t="s">
        <v>625</v>
      </c>
    </row>
    <row r="52" spans="1:1">
      <c r="A52" s="2" t="s">
        <v>625</v>
      </c>
    </row>
    <row r="53" spans="1:1">
      <c r="A53" s="2" t="s">
        <v>122</v>
      </c>
    </row>
    <row r="54" spans="1:1">
      <c r="A54" s="2" t="s">
        <v>784</v>
      </c>
    </row>
    <row r="55" spans="1:1">
      <c r="A55" s="2" t="s">
        <v>786</v>
      </c>
    </row>
    <row r="56" spans="1:1">
      <c r="A56" s="2" t="s">
        <v>843</v>
      </c>
    </row>
    <row r="57" spans="1:1">
      <c r="A57" s="2" t="s">
        <v>844</v>
      </c>
    </row>
    <row r="58" spans="1:1">
      <c r="A58" s="2" t="s">
        <v>845</v>
      </c>
    </row>
    <row r="59" spans="1:1">
      <c r="A59" s="2" t="s">
        <v>65</v>
      </c>
    </row>
    <row r="60" spans="1:1">
      <c r="A60" s="2" t="s">
        <v>65</v>
      </c>
    </row>
    <row r="61" spans="1:1">
      <c r="A61" s="2" t="s">
        <v>65</v>
      </c>
    </row>
    <row r="62" spans="1:1">
      <c r="A62" s="2" t="s">
        <v>795</v>
      </c>
    </row>
    <row r="63" spans="1:1">
      <c r="A63" s="2" t="s">
        <v>795</v>
      </c>
    </row>
    <row r="64" spans="1:1">
      <c r="A64" s="2" t="s">
        <v>795</v>
      </c>
    </row>
    <row r="65" spans="1:1">
      <c r="A65" s="2" t="s">
        <v>795</v>
      </c>
    </row>
    <row r="66" spans="1:1">
      <c r="A66" s="2" t="s">
        <v>68</v>
      </c>
    </row>
    <row r="67" spans="1:1">
      <c r="A67" s="2" t="s">
        <v>68</v>
      </c>
    </row>
    <row r="68" spans="1:1">
      <c r="A68" s="2" t="s">
        <v>68</v>
      </c>
    </row>
    <row r="69" spans="1:1">
      <c r="A69" s="2" t="s">
        <v>68</v>
      </c>
    </row>
    <row r="70" spans="1:1">
      <c r="A70" s="2" t="s">
        <v>68</v>
      </c>
    </row>
    <row r="71" spans="1:1">
      <c r="A71" s="2" t="s">
        <v>68</v>
      </c>
    </row>
    <row r="72" spans="1:1">
      <c r="A72" s="2" t="s">
        <v>68</v>
      </c>
    </row>
    <row r="73" spans="1:1">
      <c r="A73" s="2" t="s">
        <v>68</v>
      </c>
    </row>
    <row r="74" spans="1:1">
      <c r="A74" s="2" t="s">
        <v>68</v>
      </c>
    </row>
    <row r="75" spans="1:1">
      <c r="A75" s="2" t="s">
        <v>68</v>
      </c>
    </row>
    <row r="76" spans="1:1">
      <c r="A76" s="2" t="s">
        <v>473</v>
      </c>
    </row>
    <row r="77" spans="1:1">
      <c r="A77" s="2" t="s">
        <v>473</v>
      </c>
    </row>
    <row r="78" spans="1:1">
      <c r="A78" s="2" t="s">
        <v>473</v>
      </c>
    </row>
    <row r="79" spans="1:1">
      <c r="A79" s="2" t="s">
        <v>473</v>
      </c>
    </row>
    <row r="80" spans="1:1">
      <c r="A80" s="2" t="s">
        <v>473</v>
      </c>
    </row>
    <row r="81" spans="1:1">
      <c r="A81" s="2" t="s">
        <v>473</v>
      </c>
    </row>
    <row r="82" spans="1:1">
      <c r="A82" s="2" t="s">
        <v>473</v>
      </c>
    </row>
    <row r="83" spans="1:1">
      <c r="A83" s="2" t="s">
        <v>473</v>
      </c>
    </row>
    <row r="84" spans="1:1">
      <c r="A84" s="2" t="s">
        <v>473</v>
      </c>
    </row>
    <row r="85" spans="1:1">
      <c r="A85" s="2" t="s">
        <v>473</v>
      </c>
    </row>
    <row r="86" spans="1:1">
      <c r="A86" s="2" t="s">
        <v>473</v>
      </c>
    </row>
    <row r="87" spans="1:1">
      <c r="A87" s="2" t="s">
        <v>473</v>
      </c>
    </row>
    <row r="88" spans="1:1">
      <c r="A88" s="2" t="s">
        <v>473</v>
      </c>
    </row>
    <row r="89" spans="1:1">
      <c r="A89" s="2" t="s">
        <v>846</v>
      </c>
    </row>
    <row r="90" spans="1:1">
      <c r="A90" s="2" t="s">
        <v>847</v>
      </c>
    </row>
    <row r="91" spans="1:1">
      <c r="A91" s="2" t="s">
        <v>848</v>
      </c>
    </row>
    <row r="92" spans="1:1">
      <c r="A92" s="2" t="s">
        <v>849</v>
      </c>
    </row>
    <row r="93" spans="1:1">
      <c r="A93" s="2" t="s">
        <v>850</v>
      </c>
    </row>
    <row r="94" spans="1:1">
      <c r="A94" s="2" t="s">
        <v>851</v>
      </c>
    </row>
    <row r="95" spans="1:1">
      <c r="A95" s="2" t="s">
        <v>852</v>
      </c>
    </row>
    <row r="96" spans="1:1">
      <c r="A96" s="2" t="s">
        <v>853</v>
      </c>
    </row>
    <row r="97" spans="1:1">
      <c r="A97" s="2" t="s">
        <v>854</v>
      </c>
    </row>
    <row r="98" spans="1:1">
      <c r="A98" s="2" t="s">
        <v>855</v>
      </c>
    </row>
    <row r="99" spans="1:1">
      <c r="A99" s="2" t="s">
        <v>856</v>
      </c>
    </row>
    <row r="100" spans="1:1">
      <c r="A100" s="2" t="s">
        <v>857</v>
      </c>
    </row>
    <row r="101" spans="1:1">
      <c r="A101" s="2" t="s">
        <v>812</v>
      </c>
    </row>
    <row r="102" spans="1:1">
      <c r="A102" s="2" t="s">
        <v>812</v>
      </c>
    </row>
    <row r="103" spans="1:1">
      <c r="A103" s="2" t="s">
        <v>814</v>
      </c>
    </row>
    <row r="104" spans="1:1">
      <c r="A104" s="2" t="s">
        <v>816</v>
      </c>
    </row>
    <row r="105" spans="1:1">
      <c r="A105" s="2" t="s">
        <v>818</v>
      </c>
    </row>
    <row r="106" spans="1:1">
      <c r="A106" s="2" t="s">
        <v>820</v>
      </c>
    </row>
    <row r="107" spans="1:1">
      <c r="A107" s="2" t="s">
        <v>820</v>
      </c>
    </row>
    <row r="108" spans="1:1">
      <c r="A108" s="2" t="s">
        <v>822</v>
      </c>
    </row>
    <row r="109" spans="1:1">
      <c r="A109" s="2" t="s">
        <v>822</v>
      </c>
    </row>
    <row r="110" spans="1:1">
      <c r="A110" s="2" t="s">
        <v>824</v>
      </c>
    </row>
    <row r="111" spans="1:1">
      <c r="A111" s="2" t="s">
        <v>826</v>
      </c>
    </row>
    <row r="112" spans="1:1">
      <c r="A112" s="2" t="s">
        <v>828</v>
      </c>
    </row>
    <row r="113" spans="1:1">
      <c r="A113" s="2" t="s">
        <v>830</v>
      </c>
    </row>
    <row r="114" spans="1:1">
      <c r="A114" s="2" t="s">
        <v>832</v>
      </c>
    </row>
    <row r="115" spans="1:1">
      <c r="A115" s="2" t="s">
        <v>832</v>
      </c>
    </row>
    <row r="116" spans="1:1">
      <c r="A116" s="2" t="s">
        <v>834</v>
      </c>
    </row>
    <row r="117" spans="1:1">
      <c r="A117" s="2" t="s">
        <v>834</v>
      </c>
    </row>
    <row r="118" spans="1:1">
      <c r="A118" s="2" t="s">
        <v>834</v>
      </c>
    </row>
    <row r="119" spans="1:1">
      <c r="A119" s="2" t="s">
        <v>834</v>
      </c>
    </row>
    <row r="120" spans="1:1">
      <c r="A120" s="2" t="s">
        <v>837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2024-03-12T02:51:23Z</cp:lastPrinted>
  <dcterms:created xsi:type="dcterms:W3CDTF">2009-06-02T18:56:54Z</dcterms:created>
  <dcterms:modified xsi:type="dcterms:W3CDTF">2024-03-12T07:15:17Z</dcterms:modified>
</cp:coreProperties>
</file>