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2073B4A-3E66-43C6-B4CA-4AEF45C35673}" xr6:coauthVersionLast="47" xr6:coauthVersionMax="47" xr10:uidLastSave="{00000000-0000-0000-0000-000000000000}"/>
  <bookViews>
    <workbookView xWindow="33225" yWindow="105" windowWidth="24375" windowHeight="15195"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Invoice!$A$1:$K$139</definedName>
    <definedName name="_xlnm.Print_Area" localSheetId="2">'Shipping Invoice'!$A$1:$L$138</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2" i="6" l="1"/>
  <c r="F1001" i="6"/>
  <c r="F1002" i="6"/>
  <c r="F1003" i="6"/>
  <c r="A1003" i="6"/>
  <c r="A1002" i="6"/>
  <c r="A1001" i="6"/>
  <c r="J136" i="2"/>
  <c r="J138" i="2"/>
  <c r="J135" i="2" l="1"/>
  <c r="K136" i="7" l="1"/>
  <c r="E114" i="6"/>
  <c r="E96" i="6"/>
  <c r="E78" i="6"/>
  <c r="E60" i="6"/>
  <c r="E42" i="6"/>
  <c r="E24" i="6"/>
  <c r="K14" i="7"/>
  <c r="K17" i="7"/>
  <c r="K10" i="7"/>
  <c r="I131" i="7"/>
  <c r="I126" i="7"/>
  <c r="I125" i="7"/>
  <c r="I121" i="7"/>
  <c r="I120" i="7"/>
  <c r="I116" i="7"/>
  <c r="I115" i="7"/>
  <c r="I110" i="7"/>
  <c r="I109" i="7"/>
  <c r="I104" i="7"/>
  <c r="I103" i="7"/>
  <c r="I98" i="7"/>
  <c r="I97" i="7"/>
  <c r="I92" i="7"/>
  <c r="I91" i="7"/>
  <c r="I86" i="7"/>
  <c r="I85" i="7"/>
  <c r="I80" i="7"/>
  <c r="I79" i="7"/>
  <c r="I74" i="7"/>
  <c r="I73" i="7"/>
  <c r="I68" i="7"/>
  <c r="I67" i="7"/>
  <c r="I63" i="7"/>
  <c r="I62" i="7"/>
  <c r="I58" i="7"/>
  <c r="I57" i="7"/>
  <c r="I55" i="7"/>
  <c r="I52" i="7"/>
  <c r="I51" i="7"/>
  <c r="I49" i="7"/>
  <c r="I46" i="7"/>
  <c r="I45" i="7"/>
  <c r="I43" i="7"/>
  <c r="I40" i="7"/>
  <c r="I39" i="7"/>
  <c r="I37" i="7"/>
  <c r="I34" i="7"/>
  <c r="I33" i="7"/>
  <c r="I31" i="7"/>
  <c r="I28" i="7"/>
  <c r="I27" i="7"/>
  <c r="I25" i="7"/>
  <c r="I23" i="7"/>
  <c r="I22" i="7"/>
  <c r="I130" i="7"/>
  <c r="N1" i="6"/>
  <c r="E128" i="6" s="1"/>
  <c r="D129" i="6"/>
  <c r="B133" i="7" s="1"/>
  <c r="D128" i="6"/>
  <c r="B132" i="7" s="1"/>
  <c r="D127" i="6"/>
  <c r="B131" i="7" s="1"/>
  <c r="D126" i="6"/>
  <c r="B130" i="7" s="1"/>
  <c r="D125" i="6"/>
  <c r="B129" i="7" s="1"/>
  <c r="D124" i="6"/>
  <c r="B128" i="7" s="1"/>
  <c r="D123" i="6"/>
  <c r="B127" i="7" s="1"/>
  <c r="D122" i="6"/>
  <c r="B126" i="7" s="1"/>
  <c r="K126" i="7" s="1"/>
  <c r="D121" i="6"/>
  <c r="B125" i="7" s="1"/>
  <c r="D120" i="6"/>
  <c r="B124" i="7" s="1"/>
  <c r="D119" i="6"/>
  <c r="B123" i="7" s="1"/>
  <c r="D118" i="6"/>
  <c r="B122" i="7" s="1"/>
  <c r="D117" i="6"/>
  <c r="B121" i="7" s="1"/>
  <c r="K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K58" i="7" s="1"/>
  <c r="D53" i="6"/>
  <c r="B57" i="7" s="1"/>
  <c r="D52" i="6"/>
  <c r="B56" i="7" s="1"/>
  <c r="D51" i="6"/>
  <c r="B55" i="7" s="1"/>
  <c r="K55" i="7" s="1"/>
  <c r="D50" i="6"/>
  <c r="B54" i="7" s="1"/>
  <c r="D49" i="6"/>
  <c r="B53" i="7" s="1"/>
  <c r="D48" i="6"/>
  <c r="B52" i="7" s="1"/>
  <c r="D47" i="6"/>
  <c r="B51" i="7" s="1"/>
  <c r="D46" i="6"/>
  <c r="B50" i="7" s="1"/>
  <c r="D45" i="6"/>
  <c r="B49" i="7" s="1"/>
  <c r="K49" i="7" s="1"/>
  <c r="D44" i="6"/>
  <c r="B48" i="7" s="1"/>
  <c r="D43" i="6"/>
  <c r="B47" i="7" s="1"/>
  <c r="D42" i="6"/>
  <c r="B46" i="7" s="1"/>
  <c r="K46" i="7" s="1"/>
  <c r="D41" i="6"/>
  <c r="B45" i="7" s="1"/>
  <c r="D40" i="6"/>
  <c r="B44" i="7" s="1"/>
  <c r="D39" i="6"/>
  <c r="B43" i="7" s="1"/>
  <c r="K43" i="7" s="1"/>
  <c r="D38" i="6"/>
  <c r="B42" i="7" s="1"/>
  <c r="D37" i="6"/>
  <c r="B41" i="7" s="1"/>
  <c r="D36" i="6"/>
  <c r="B40" i="7" s="1"/>
  <c r="D35" i="6"/>
  <c r="B39" i="7" s="1"/>
  <c r="D34" i="6"/>
  <c r="B38" i="7" s="1"/>
  <c r="D33" i="6"/>
  <c r="B37" i="7" s="1"/>
  <c r="K37" i="7" s="1"/>
  <c r="D32" i="6"/>
  <c r="B36" i="7" s="1"/>
  <c r="D31" i="6"/>
  <c r="B35" i="7" s="1"/>
  <c r="D30" i="6"/>
  <c r="B34" i="7" s="1"/>
  <c r="K34" i="7" s="1"/>
  <c r="D29" i="6"/>
  <c r="B33" i="7" s="1"/>
  <c r="D28" i="6"/>
  <c r="B32" i="7" s="1"/>
  <c r="D27" i="6"/>
  <c r="B31" i="7" s="1"/>
  <c r="K31" i="7" s="1"/>
  <c r="D26" i="6"/>
  <c r="B30" i="7" s="1"/>
  <c r="D25" i="6"/>
  <c r="B29" i="7" s="1"/>
  <c r="D24" i="6"/>
  <c r="B28" i="7" s="1"/>
  <c r="D23" i="6"/>
  <c r="B27" i="7" s="1"/>
  <c r="D22" i="6"/>
  <c r="B26" i="7" s="1"/>
  <c r="D21" i="6"/>
  <c r="B25" i="7" s="1"/>
  <c r="K25" i="7" s="1"/>
  <c r="D20" i="6"/>
  <c r="B24" i="7" s="1"/>
  <c r="D19" i="6"/>
  <c r="B23" i="7" s="1"/>
  <c r="K23" i="7" s="1"/>
  <c r="D18" i="6"/>
  <c r="B22" i="7" s="1"/>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E22" i="6" l="1"/>
  <c r="E40" i="6"/>
  <c r="E58" i="6"/>
  <c r="E76" i="6"/>
  <c r="E94" i="6"/>
  <c r="E112" i="6"/>
  <c r="E28" i="6"/>
  <c r="E46" i="6"/>
  <c r="E64" i="6"/>
  <c r="E82" i="6"/>
  <c r="E100" i="6"/>
  <c r="E118" i="6"/>
  <c r="E30" i="6"/>
  <c r="E48" i="6"/>
  <c r="E66" i="6"/>
  <c r="E84" i="6"/>
  <c r="E102" i="6"/>
  <c r="E120" i="6"/>
  <c r="E34" i="6"/>
  <c r="E52" i="6"/>
  <c r="E70" i="6"/>
  <c r="E88" i="6"/>
  <c r="E106" i="6"/>
  <c r="E124" i="6"/>
  <c r="E18" i="6"/>
  <c r="E36" i="6"/>
  <c r="E54" i="6"/>
  <c r="E72" i="6"/>
  <c r="E90" i="6"/>
  <c r="E108" i="6"/>
  <c r="K28" i="7"/>
  <c r="K52" i="7"/>
  <c r="K120" i="7"/>
  <c r="J134" i="2"/>
  <c r="K102" i="7"/>
  <c r="K67" i="7"/>
  <c r="K73" i="7"/>
  <c r="K85" i="7"/>
  <c r="K97" i="7"/>
  <c r="K109" i="7"/>
  <c r="K133" i="7"/>
  <c r="I132" i="7"/>
  <c r="K132" i="7" s="1"/>
  <c r="K62" i="7"/>
  <c r="K68" i="7"/>
  <c r="K74" i="7"/>
  <c r="K80" i="7"/>
  <c r="K86" i="7"/>
  <c r="K92" i="7"/>
  <c r="K98" i="7"/>
  <c r="K104" i="7"/>
  <c r="K110" i="7"/>
  <c r="K116" i="7"/>
  <c r="K128" i="7"/>
  <c r="I24" i="7"/>
  <c r="K24" i="7" s="1"/>
  <c r="I29" i="7"/>
  <c r="I35" i="7"/>
  <c r="I41" i="7"/>
  <c r="I47" i="7"/>
  <c r="I53" i="7"/>
  <c r="K53" i="7" s="1"/>
  <c r="I59" i="7"/>
  <c r="K59" i="7" s="1"/>
  <c r="I64" i="7"/>
  <c r="I69" i="7"/>
  <c r="I75" i="7"/>
  <c r="K75" i="7" s="1"/>
  <c r="I81" i="7"/>
  <c r="K81" i="7" s="1"/>
  <c r="I87" i="7"/>
  <c r="K87" i="7" s="1"/>
  <c r="I93" i="7"/>
  <c r="K93" i="7" s="1"/>
  <c r="I99" i="7"/>
  <c r="I105" i="7"/>
  <c r="I111" i="7"/>
  <c r="K111" i="7" s="1"/>
  <c r="I117" i="7"/>
  <c r="K117" i="7" s="1"/>
  <c r="I122" i="7"/>
  <c r="K122" i="7" s="1"/>
  <c r="I127" i="7"/>
  <c r="K127" i="7" s="1"/>
  <c r="I133" i="7"/>
  <c r="K79" i="7"/>
  <c r="K91" i="7"/>
  <c r="K103" i="7"/>
  <c r="K115" i="7"/>
  <c r="K27" i="7"/>
  <c r="K33" i="7"/>
  <c r="K39" i="7"/>
  <c r="K45" i="7"/>
  <c r="K51" i="7"/>
  <c r="K57" i="7"/>
  <c r="K63" i="7"/>
  <c r="K69" i="7"/>
  <c r="K99" i="7"/>
  <c r="K105" i="7"/>
  <c r="K129" i="7"/>
  <c r="I30" i="7"/>
  <c r="K30" i="7" s="1"/>
  <c r="I36" i="7"/>
  <c r="K36" i="7" s="1"/>
  <c r="I42" i="7"/>
  <c r="K42" i="7" s="1"/>
  <c r="I48" i="7"/>
  <c r="I54" i="7"/>
  <c r="I60" i="7"/>
  <c r="K60" i="7" s="1"/>
  <c r="K64" i="7"/>
  <c r="I70" i="7"/>
  <c r="K70" i="7" s="1"/>
  <c r="I76" i="7"/>
  <c r="I82" i="7"/>
  <c r="K82" i="7" s="1"/>
  <c r="I88" i="7"/>
  <c r="K88" i="7" s="1"/>
  <c r="I94" i="7"/>
  <c r="K94" i="7" s="1"/>
  <c r="I100" i="7"/>
  <c r="K100" i="7" s="1"/>
  <c r="I106" i="7"/>
  <c r="K106" i="7" s="1"/>
  <c r="I112" i="7"/>
  <c r="I128" i="7"/>
  <c r="K54" i="7"/>
  <c r="K22" i="7"/>
  <c r="K112" i="7"/>
  <c r="K130" i="7"/>
  <c r="I65" i="7"/>
  <c r="K65" i="7" s="1"/>
  <c r="I71" i="7"/>
  <c r="K71" i="7" s="1"/>
  <c r="I77" i="7"/>
  <c r="K77" i="7" s="1"/>
  <c r="I83" i="7"/>
  <c r="K83" i="7" s="1"/>
  <c r="I89" i="7"/>
  <c r="I95" i="7"/>
  <c r="I101" i="7"/>
  <c r="K101" i="7" s="1"/>
  <c r="I107" i="7"/>
  <c r="K107" i="7" s="1"/>
  <c r="I113" i="7"/>
  <c r="K113" i="7" s="1"/>
  <c r="I118" i="7"/>
  <c r="K118" i="7" s="1"/>
  <c r="I123" i="7"/>
  <c r="K123" i="7" s="1"/>
  <c r="I129" i="7"/>
  <c r="K48" i="7"/>
  <c r="K96" i="7"/>
  <c r="K40" i="7"/>
  <c r="K76" i="7"/>
  <c r="K29" i="7"/>
  <c r="K35" i="7"/>
  <c r="K41" i="7"/>
  <c r="K47" i="7"/>
  <c r="K89" i="7"/>
  <c r="K95" i="7"/>
  <c r="K125" i="7"/>
  <c r="K131" i="7"/>
  <c r="I26" i="7"/>
  <c r="K26" i="7" s="1"/>
  <c r="I32" i="7"/>
  <c r="K32" i="7" s="1"/>
  <c r="I38" i="7"/>
  <c r="K38" i="7" s="1"/>
  <c r="I44" i="7"/>
  <c r="K44" i="7" s="1"/>
  <c r="I50" i="7"/>
  <c r="K50" i="7" s="1"/>
  <c r="I56" i="7"/>
  <c r="K56" i="7" s="1"/>
  <c r="I61" i="7"/>
  <c r="K61" i="7" s="1"/>
  <c r="I66" i="7"/>
  <c r="K66" i="7" s="1"/>
  <c r="I72" i="7"/>
  <c r="K72" i="7" s="1"/>
  <c r="I78" i="7"/>
  <c r="K78" i="7" s="1"/>
  <c r="I84" i="7"/>
  <c r="K84" i="7" s="1"/>
  <c r="I90" i="7"/>
  <c r="K90" i="7" s="1"/>
  <c r="I96" i="7"/>
  <c r="I102" i="7"/>
  <c r="I108" i="7"/>
  <c r="K108" i="7" s="1"/>
  <c r="I114" i="7"/>
  <c r="K114" i="7" s="1"/>
  <c r="I119" i="7"/>
  <c r="K119" i="7" s="1"/>
  <c r="I124" i="7"/>
  <c r="K124" i="7" s="1"/>
  <c r="E21" i="6"/>
  <c r="E27" i="6"/>
  <c r="E33" i="6"/>
  <c r="E39" i="6"/>
  <c r="E45" i="6"/>
  <c r="E51" i="6"/>
  <c r="E57" i="6"/>
  <c r="E63" i="6"/>
  <c r="E69" i="6"/>
  <c r="E75" i="6"/>
  <c r="E81" i="6"/>
  <c r="E87" i="6"/>
  <c r="E93" i="6"/>
  <c r="E99" i="6"/>
  <c r="E105" i="6"/>
  <c r="E111" i="6"/>
  <c r="E117" i="6"/>
  <c r="E123" i="6"/>
  <c r="E129" i="6"/>
  <c r="E23" i="6"/>
  <c r="E29" i="6"/>
  <c r="E35" i="6"/>
  <c r="E41" i="6"/>
  <c r="E47" i="6"/>
  <c r="E53" i="6"/>
  <c r="E59" i="6"/>
  <c r="E65" i="6"/>
  <c r="E71" i="6"/>
  <c r="E77" i="6"/>
  <c r="E83" i="6"/>
  <c r="E89" i="6"/>
  <c r="E95" i="6"/>
  <c r="E101" i="6"/>
  <c r="E107" i="6"/>
  <c r="E113" i="6"/>
  <c r="E119" i="6"/>
  <c r="E125" i="6"/>
  <c r="E126" i="6"/>
  <c r="E19" i="6"/>
  <c r="E25" i="6"/>
  <c r="E31" i="6"/>
  <c r="E37" i="6"/>
  <c r="E43" i="6"/>
  <c r="E49" i="6"/>
  <c r="E55" i="6"/>
  <c r="E61" i="6"/>
  <c r="E67" i="6"/>
  <c r="E73" i="6"/>
  <c r="E79" i="6"/>
  <c r="E85" i="6"/>
  <c r="E91" i="6"/>
  <c r="E97" i="6"/>
  <c r="E103" i="6"/>
  <c r="E109" i="6"/>
  <c r="E115" i="6"/>
  <c r="E121" i="6"/>
  <c r="E127" i="6"/>
  <c r="E20" i="6"/>
  <c r="E26" i="6"/>
  <c r="E32" i="6"/>
  <c r="E38" i="6"/>
  <c r="E44" i="6"/>
  <c r="E50" i="6"/>
  <c r="E56" i="6"/>
  <c r="E62" i="6"/>
  <c r="E68" i="6"/>
  <c r="E74" i="6"/>
  <c r="E80" i="6"/>
  <c r="E86" i="6"/>
  <c r="E92" i="6"/>
  <c r="E98" i="6"/>
  <c r="E104" i="6"/>
  <c r="E110" i="6"/>
  <c r="E116" i="6"/>
  <c r="E122" i="6"/>
  <c r="I142" i="2"/>
  <c r="B134" i="7"/>
  <c r="M11" i="6"/>
  <c r="I145" i="2" s="1"/>
  <c r="K134"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35" i="7" l="1"/>
  <c r="K137"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H1004" i="6" s="1"/>
  <c r="E14" i="6"/>
  <c r="I144" i="2" s="1"/>
  <c r="I148" i="2" l="1"/>
  <c r="I146" i="2" s="1"/>
  <c r="I149" i="2"/>
  <c r="I147" i="2" s="1"/>
  <c r="H1008" i="6"/>
  <c r="H1007" i="6"/>
  <c r="H1006" i="6"/>
  <c r="H1005" i="6"/>
  <c r="H1001" i="6"/>
  <c r="H1000" i="6"/>
  <c r="H1003"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4" i="6" l="1"/>
  <c r="H1011" i="6"/>
  <c r="H1010" i="6"/>
  <c r="H1013" i="6" l="1"/>
  <c r="H1012" i="6" s="1"/>
</calcChain>
</file>

<file path=xl/sharedStrings.xml><?xml version="1.0" encoding="utf-8"?>
<sst xmlns="http://schemas.openxmlformats.org/spreadsheetml/2006/main" count="3512" uniqueCount="986">
  <si>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</si>
  <si>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</si>
  <si>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</si>
  <si>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</si>
  <si>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</si>
  <si>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</si>
  <si>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</si>
  <si>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</si>
  <si>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</si>
  <si>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</si>
  <si>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</si>
  <si>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</si>
  <si>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</si>
  <si>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</si>
  <si>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</si>
  <si>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</si>
  <si>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</si>
  <si>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</si>
  <si>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</si>
  <si>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</si>
  <si>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</si>
  <si>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</si>
  <si>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</si>
  <si>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</si>
  <si>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</si>
  <si>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</si>
  <si>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</si>
  <si>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</si>
  <si>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</si>
  <si>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</si>
  <si>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</si>
  <si>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</si>
  <si>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</si>
  <si>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</si>
  <si>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</si>
  <si>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</si>
  <si>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</si>
  <si>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</si>
  <si>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</si>
  <si>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</si>
  <si>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</si>
  <si>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</si>
  <si>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</si>
  <si>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</si>
  <si>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</si>
  <si>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</si>
  <si>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</si>
  <si>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</si>
  <si>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</si>
  <si>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</si>
  <si>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</si>
  <si>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</si>
  <si>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</si>
  <si>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</si>
  <si>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</si>
  <si>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</si>
  <si>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</si>
  <si>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</si>
  <si>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</si>
  <si>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</si>
  <si>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</si>
  <si>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</si>
  <si>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</si>
  <si>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</si>
  <si>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</si>
  <si>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</si>
  <si>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</si>
  <si>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</si>
  <si>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</si>
  <si>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</si>
  <si>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</si>
  <si>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</si>
  <si>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</si>
  <si>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</si>
  <si>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</si>
  <si>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</si>
  <si>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</si>
  <si>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</si>
  <si>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</si>
  <si>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</si>
  <si>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</si>
  <si>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</si>
  <si>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</si>
  <si>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</si>
  <si>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</si>
  <si>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</si>
  <si>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</si>
  <si>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</si>
  <si>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</si>
  <si>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</si>
  <si>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</si>
  <si>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</si>
  <si>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</si>
  <si>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</si>
  <si>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</si>
  <si>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</si>
  <si>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</si>
  <si>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</si>
  <si>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</si>
  <si>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</si>
  <si>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</si>
  <si>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</si>
  <si>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</si>
  <si>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</si>
  <si>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</si>
  <si>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</si>
  <si>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</si>
  <si>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</si>
  <si>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</si>
  <si>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</si>
  <si>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</si>
  <si>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</si>
  <si>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</si>
  <si>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</si>
  <si>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</si>
  <si>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</si>
  <si>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</si>
  <si>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</si>
  <si>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</si>
  <si>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</si>
  <si>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</si>
  <si>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</si>
  <si>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</si>
  <si>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</si>
  <si>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</si>
  <si>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</si>
  <si>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</si>
  <si>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</si>
  <si>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</si>
  <si>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</si>
  <si>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</si>
  <si>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</si>
  <si>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</si>
  <si>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</si>
  <si>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</si>
  <si>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</si>
  <si>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</si>
  <si>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</si>
  <si>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</si>
  <si>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</si>
  <si>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</si>
  <si>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</si>
  <si>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</si>
  <si>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</si>
  <si>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</si>
  <si>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</si>
  <si>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</si>
  <si>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</si>
  <si>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</si>
  <si>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</si>
  <si>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</si>
  <si>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</si>
  <si>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</si>
  <si>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</si>
  <si>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</si>
  <si>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</si>
  <si>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</si>
  <si>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</si>
  <si>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</si>
  <si>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</si>
  <si>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</si>
  <si>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</si>
  <si>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</si>
  <si>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</si>
  <si>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</si>
  <si>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</si>
  <si>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</si>
  <si>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</si>
  <si>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</si>
  <si>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</si>
  <si>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</si>
  <si>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</si>
  <si>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</si>
  <si>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</si>
  <si>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</si>
  <si>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</si>
  <si>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</si>
  <si>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</si>
  <si>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</si>
  <si>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</si>
  <si>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</si>
  <si>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</si>
  <si>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</si>
  <si>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</si>
  <si>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</si>
  <si>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</si>
  <si>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</si>
  <si>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</si>
  <si>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</si>
  <si>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</si>
  <si>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</si>
  <si>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</si>
  <si>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</si>
  <si>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</si>
  <si>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</si>
  <si>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</si>
  <si>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</si>
  <si>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</si>
  <si>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</si>
  <si>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</si>
  <si>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</si>
  <si>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</si>
  <si>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</si>
  <si>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</si>
  <si>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</si>
  <si>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</si>
  <si>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</si>
  <si>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</si>
  <si>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</si>
  <si>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</si>
  <si>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</si>
  <si>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</si>
  <si>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</si>
  <si>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</si>
  <si>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</si>
  <si>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</si>
  <si>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</si>
  <si>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</si>
  <si>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</si>
  <si>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</si>
  <si>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</si>
  <si>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</si>
  <si>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</si>
  <si>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</si>
  <si>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</si>
  <si>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</si>
  <si>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</si>
  <si>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</si>
  <si>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</si>
  <si>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</si>
  <si>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</si>
  <si>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</si>
  <si>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</si>
  <si>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</si>
  <si>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</si>
  <si>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</si>
  <si>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</si>
  <si>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</si>
  <si>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</si>
  <si>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</si>
  <si>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</si>
  <si>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</si>
  <si>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</si>
  <si>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</si>
  <si>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</si>
  <si>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</si>
  <si>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</si>
  <si>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</si>
  <si>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</si>
  <si>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</si>
  <si>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</si>
  <si>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</si>
  <si>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</si>
  <si>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</si>
  <si>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</si>
  <si>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</si>
  <si>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</si>
  <si>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</si>
  <si>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</si>
  <si>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</si>
  <si>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</si>
  <si>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</si>
  <si>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</si>
  <si>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</si>
  <si>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</si>
  <si>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</si>
  <si>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</si>
  <si>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</si>
  <si>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</si>
  <si>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</si>
  <si>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</si>
  <si>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</si>
  <si>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</si>
  <si>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</si>
  <si>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</si>
  <si>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</si>
  <si>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</si>
  <si>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</si>
  <si>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</si>
  <si>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</si>
  <si>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</si>
  <si>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</si>
  <si>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</si>
  <si>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</si>
  <si>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</si>
  <si>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</si>
  <si>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</si>
  <si>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</si>
  <si>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</si>
  <si>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</si>
  <si>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</si>
  <si>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</si>
  <si>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</si>
  <si>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</si>
  <si>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</si>
  <si>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</si>
  <si>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</si>
  <si>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</si>
  <si>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</si>
  <si>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</si>
  <si>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</si>
  <si>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</si>
  <si>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</si>
  <si>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</si>
  <si>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</si>
  <si>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</si>
  <si>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</si>
  <si>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</si>
  <si>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</si>
  <si>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</si>
  <si>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</si>
  <si>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</si>
  <si>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</si>
  <si>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</si>
  <si>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</si>
  <si>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</si>
  <si>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</si>
  <si>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</si>
  <si>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</si>
  <si>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</si>
  <si>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</si>
  <si>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</si>
  <si>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</si>
  <si>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</si>
  <si>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</si>
  <si>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</si>
  <si>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</si>
  <si>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</si>
  <si>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</si>
  <si>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</si>
  <si>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</si>
  <si>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</si>
  <si>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</si>
  <si>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</si>
  <si>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</si>
  <si>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</si>
  <si>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</si>
  <si>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</si>
  <si>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</si>
  <si>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</si>
  <si>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</si>
  <si>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</si>
  <si>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</si>
  <si>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</si>
  <si>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</si>
  <si>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</si>
  <si>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</si>
  <si>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</si>
  <si>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</si>
  <si>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</si>
  <si>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</si>
  <si>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</si>
  <si>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</si>
  <si>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</si>
  <si>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</si>
  <si>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</si>
  <si>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</si>
  <si>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</si>
  <si>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</si>
  <si>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</si>
  <si>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</si>
  <si>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</si>
  <si>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</si>
  <si>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</si>
  <si>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</si>
  <si>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</si>
  <si>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</si>
  <si>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</si>
  <si>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</si>
  <si>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</si>
  <si>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</si>
  <si>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</si>
  <si>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</si>
  <si>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</si>
  <si>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</si>
  <si>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</si>
  <si>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</si>
  <si>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</si>
  <si>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</si>
  <si>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</si>
  <si>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</si>
  <si>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</si>
  <si>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</si>
  <si>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</si>
  <si>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</si>
  <si>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</si>
  <si>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</si>
  <si>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</si>
  <si>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</si>
  <si>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</si>
  <si>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</si>
  <si>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</si>
  <si>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</si>
  <si>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</si>
  <si>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</si>
  <si>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</si>
  <si>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</si>
  <si>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</si>
  <si>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</si>
  <si>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</si>
  <si>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</si>
  <si>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</si>
  <si>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</si>
  <si>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</si>
  <si>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</si>
  <si>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</si>
  <si>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</si>
  <si>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</si>
  <si>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</si>
  <si>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</si>
  <si>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</si>
  <si>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</si>
  <si>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</si>
  <si>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</si>
  <si>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</si>
  <si>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</si>
  <si>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</si>
  <si>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</si>
  <si>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</si>
  <si>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</si>
  <si>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</si>
  <si>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</si>
  <si>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</si>
  <si>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</si>
  <si>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</si>
  <si>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</si>
  <si>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</si>
  <si>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</si>
  <si>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</si>
  <si>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</si>
  <si>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</si>
  <si>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</si>
  <si>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</si>
  <si>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</si>
  <si>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</si>
  <si>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</si>
  <si>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</si>
  <si>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</si>
  <si>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</si>
  <si>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</si>
  <si>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</si>
  <si>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</si>
  <si>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</si>
  <si>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</si>
  <si>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</si>
  <si>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</si>
  <si>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</si>
  <si>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</si>
  <si>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</si>
  <si>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</si>
  <si>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</si>
  <si>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</si>
  <si>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</si>
  <si>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</si>
  <si>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</si>
  <si>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</si>
  <si>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</si>
  <si>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</si>
  <si>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</si>
  <si>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</si>
  <si>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</si>
  <si>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</si>
  <si>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</si>
  <si>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</si>
  <si>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</si>
  <si>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</si>
  <si>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</si>
  <si>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</si>
  <si>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</si>
  <si>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</si>
  <si>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</si>
  <si>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</si>
  <si>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</si>
  <si>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</si>
  <si>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</si>
  <si>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</si>
  <si>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</si>
  <si>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</si>
  <si>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</si>
  <si>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</si>
  <si>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</si>
  <si>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</si>
  <si>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</si>
  <si>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</si>
  <si>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</si>
  <si>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</si>
  <si>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</si>
  <si>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</si>
  <si>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</si>
  <si>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</si>
  <si>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</si>
  <si>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</si>
  <si>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</si>
  <si>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</si>
  <si>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</si>
  <si>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</si>
  <si>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</si>
  <si>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</si>
  <si>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</si>
  <si>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</si>
  <si>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</si>
  <si>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</si>
  <si>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</si>
  <si>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</si>
  <si>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</si>
  <si>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</si>
  <si>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</si>
  <si>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</si>
  <si>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</si>
  <si>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</si>
  <si>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</si>
  <si>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</si>
  <si>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</si>
  <si>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</si>
  <si>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</si>
  <si>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</si>
  <si>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</si>
  <si>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</si>
  <si>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</si>
  <si>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</si>
  <si>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</si>
  <si>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</si>
  <si>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</si>
  <si>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</si>
  <si>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</si>
  <si>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</si>
  <si>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</si>
  <si>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</si>
  <si>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</si>
  <si>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</si>
  <si>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</si>
  <si>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</si>
  <si>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</si>
  <si>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</si>
  <si>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</si>
  <si>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</si>
  <si>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</si>
  <si>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</si>
  <si>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</si>
  <si>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</si>
  <si>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</si>
  <si>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</si>
  <si>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</si>
  <si>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</si>
  <si>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</si>
  <si>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</si>
  <si>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</si>
  <si>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</si>
  <si>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</si>
  <si>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</si>
  <si>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</si>
  <si>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</si>
  <si>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</si>
  <si>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</si>
  <si>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</si>
  <si>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</si>
  <si>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</si>
  <si>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</si>
  <si>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</si>
  <si>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</si>
  <si>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</si>
  <si>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</si>
  <si>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</si>
  <si>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</si>
  <si>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</si>
  <si>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</si>
  <si>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</si>
  <si>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</si>
  <si>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</si>
  <si>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</si>
  <si>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</si>
  <si>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</si>
  <si>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</si>
  <si>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</si>
  <si>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</si>
  <si>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</si>
  <si>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</si>
  <si>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</si>
  <si>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</si>
  <si>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</si>
  <si>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</si>
  <si>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</si>
  <si>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</si>
  <si>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</si>
  <si>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</si>
  <si>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</si>
  <si>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</si>
  <si>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</si>
  <si>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</si>
  <si>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</si>
  <si>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</si>
  <si>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</si>
  <si>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</si>
  <si>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</si>
  <si>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</si>
  <si>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</si>
  <si>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</si>
  <si>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</si>
  <si>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</si>
  <si>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</si>
  <si>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</si>
  <si>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</si>
  <si>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</si>
  <si>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</si>
  <si>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</si>
  <si>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</si>
  <si>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</si>
  <si>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</si>
  <si>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</si>
  <si>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</si>
  <si>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</si>
  <si>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</si>
  <si>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</si>
  <si>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</si>
  <si>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</si>
  <si>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</si>
  <si>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</si>
  <si>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</si>
  <si>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</si>
  <si>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</si>
  <si>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</si>
  <si>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</si>
  <si>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</si>
  <si>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</si>
  <si>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</si>
  <si>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</si>
  <si>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</si>
  <si>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</si>
  <si>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</si>
  <si>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</si>
  <si>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</si>
  <si>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</si>
  <si>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</si>
  <si>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</si>
  <si>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</si>
  <si>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</si>
  <si>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</si>
  <si>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</si>
  <si>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</si>
  <si>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</si>
  <si>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</si>
  <si>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</si>
  <si>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</si>
  <si>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</si>
  <si>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</si>
  <si>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</si>
  <si>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</si>
  <si>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</si>
  <si>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</si>
  <si>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</si>
  <si>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</si>
  <si>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</si>
  <si>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</si>
  <si>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</si>
  <si>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</si>
  <si>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</si>
  <si>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</si>
  <si>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</si>
  <si>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</si>
  <si>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</si>
  <si>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</si>
  <si>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</si>
  <si>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</si>
  <si>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</si>
  <si>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</si>
  <si>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</si>
  <si>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</si>
  <si>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</si>
  <si>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</si>
  <si>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</si>
  <si>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</si>
  <si>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</si>
  <si>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</si>
  <si>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</si>
  <si>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</si>
  <si>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</si>
  <si>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</si>
  <si>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</si>
  <si>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</si>
  <si>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</si>
  <si>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</si>
  <si>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</si>
  <si>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</si>
  <si>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</si>
  <si>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</si>
  <si>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</si>
  <si>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</si>
  <si>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</si>
  <si>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</si>
  <si>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</si>
  <si>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</si>
  <si>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</si>
  <si>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</si>
  <si>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</si>
  <si>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</si>
  <si>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</si>
  <si>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</si>
  <si>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</si>
  <si>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</si>
  <si>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</si>
  <si>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</si>
  <si>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</si>
  <si>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</si>
  <si>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</si>
  <si>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</si>
  <si>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</si>
  <si>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</si>
  <si>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</si>
  <si>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Keen on Piercing Henderson (Jewellery Importers)</t>
  </si>
  <si>
    <t>Don Thompson</t>
  </si>
  <si>
    <t>212 Broadway</t>
  </si>
  <si>
    <t>1023 Newmarket</t>
  </si>
  <si>
    <t>New Zealand</t>
  </si>
  <si>
    <t>Jewellery Importers c/o keen on piercing</t>
  </si>
  <si>
    <t>Jewellery Importers</t>
  </si>
  <si>
    <t>6/360 Great North Road C/O Keen on Piercing</t>
  </si>
  <si>
    <t>0612 Auckland</t>
  </si>
  <si>
    <t>Tel: +642102616956</t>
  </si>
  <si>
    <t>Email: contactus@keenonpiercing.com</t>
  </si>
  <si>
    <t>18YZ25XC</t>
  </si>
  <si>
    <t>316L steel eyebrow barbell, 16g (1.2mm) with two 3mm balls</t>
  </si>
  <si>
    <t>BBETB</t>
  </si>
  <si>
    <t>Anodized surgical steel eyebrow or helix barbell, 16g (1.2mm) with two 3mm balls</t>
  </si>
  <si>
    <t>BBITB</t>
  </si>
  <si>
    <t>Premium PVD plated surgical steel industrial Barbell, 14g (1.6mm) with two 5mm balls</t>
  </si>
  <si>
    <t>Color: Purple</t>
  </si>
  <si>
    <t>Length: 12mm with 5mm jewel balls</t>
  </si>
  <si>
    <t>316L steel nipple barbell, 14g (1.6mm) with two forward facing from 4mm to 6mm jewel balls</t>
  </si>
  <si>
    <t>Length: 14mm with 5mm jewel balls</t>
  </si>
  <si>
    <t>Length: 16mm with 5mm jewel balls</t>
  </si>
  <si>
    <t>Surgical steel tongue barbell, 14g (1.6mm) with two 5mm balls</t>
  </si>
  <si>
    <t>BBTB5</t>
  </si>
  <si>
    <t>Anodized surgical steel nipple or tongue barbell, 14g (1.6mm) with two 5mm balls</t>
  </si>
  <si>
    <t>Color: Rose-gold</t>
  </si>
  <si>
    <t>BBTNPC</t>
  </si>
  <si>
    <t>Anodized 316L steel barbell, 1.6mm (14g) with two forward facing 5mm jewel balls</t>
  </si>
  <si>
    <t>BLK290</t>
  </si>
  <si>
    <t>Quantity In Bulk: Size 10mm Quantity 100 pcs</t>
  </si>
  <si>
    <t>Wholesale silver nose ring bulk of 1000, 500, 250 or 100 pcs. of 925 Silver nose hoops with ball, 22g (0.6mm), with an outer diameter</t>
  </si>
  <si>
    <t>BLK292</t>
  </si>
  <si>
    <t>Wholesale silver nose ring bulk of 1000, 500, 250 or 100 pcs. of 925 Silver nose hoops with ball with real gold 18k plating, 22g (0.6mm)</t>
  </si>
  <si>
    <t>BLK294</t>
  </si>
  <si>
    <t>Wholesale silver nose ring bulk of 1000, 500, 250 or 100 pcs. of color-plated 925 silver nose hoop with ball, 22g (0.6mm)</t>
  </si>
  <si>
    <t>BLK497</t>
  </si>
  <si>
    <t>BLK500</t>
  </si>
  <si>
    <t>BLK522</t>
  </si>
  <si>
    <t>BN1CG</t>
  </si>
  <si>
    <t>Surgical steel belly banana, 14g (1.6mm) with an 8mm bezel set jewel ball and an upper 5mm plain steel ball using original Czech Preciosa crystals.</t>
  </si>
  <si>
    <t>316L steel belly banana, 14g (1.6m) with a 8mm and a 5mm bezel set jewel ball using original Czech Preciosa crystals.</t>
  </si>
  <si>
    <t>BNEB</t>
  </si>
  <si>
    <t>Surgical steel eyebrow banana, 16g (1.2mm) with two 3mm balls</t>
  </si>
  <si>
    <t>BNETB</t>
  </si>
  <si>
    <t>Premium PVD plated surgical steel eyebrow banana, 16g (1.2mm) with two 3mm balls</t>
  </si>
  <si>
    <t>BNS</t>
  </si>
  <si>
    <t>Surgical Steel belly Banana, 14g (1.6mm) with an upper 5mm and a lower 6mm plain steel ball</t>
  </si>
  <si>
    <t>BNT2CG</t>
  </si>
  <si>
    <t>Color: Gold Anodized w/ Clear crystal</t>
  </si>
  <si>
    <t>CBETB</t>
  </si>
  <si>
    <t>Premium PVD plated surgical steel circular barbell, 16g (1.2mm) with two 3mm balls</t>
  </si>
  <si>
    <t>ERBAL</t>
  </si>
  <si>
    <t>Size: 4mm</t>
  </si>
  <si>
    <t>One pair of ball shaped high polished surgical steel ear studs</t>
  </si>
  <si>
    <t>ERBT</t>
  </si>
  <si>
    <t>One pair of ball shaped Pvd plated surgical steel ear studs</t>
  </si>
  <si>
    <t>ERZM</t>
  </si>
  <si>
    <t>One pair of stainless steel ear stud with prong set round Cubic Zirconia stone</t>
  </si>
  <si>
    <t>Size: 5mm</t>
  </si>
  <si>
    <t>Size: 7mm</t>
  </si>
  <si>
    <t>FTPG</t>
  </si>
  <si>
    <t>Gauge: 8mm</t>
  </si>
  <si>
    <t>PVD plated surgical steel screw-fit flesh tunnel</t>
  </si>
  <si>
    <t>Gauge: 12mm</t>
  </si>
  <si>
    <t>ITAG</t>
  </si>
  <si>
    <t>Flat dome shaped PVD plated 316L steel dermal anchor top part for internally threaded, 16g (1.2mm) dermal anchor base plate with a height of 2mm - 2.5mm</t>
  </si>
  <si>
    <t>LBTB3</t>
  </si>
  <si>
    <t>Premium PVD plated surgical steel labret, 16g (1.2mm) with a 3mm ball</t>
  </si>
  <si>
    <t>NPFR5</t>
  </si>
  <si>
    <t>NS06RS</t>
  </si>
  <si>
    <t>High polished surgical steel nose screw, 0.8mm (20g) with 2mm ball shaped top</t>
  </si>
  <si>
    <t>NSWZR2</t>
  </si>
  <si>
    <t>Surgical steel nose screw, 20g (0.8mm) with prong set 2mm round CZ stone</t>
  </si>
  <si>
    <t>PGSBB</t>
  </si>
  <si>
    <t>Gauge: 14mm</t>
  </si>
  <si>
    <t>Moon stone double flare plug (opalite)</t>
  </si>
  <si>
    <t>Gauge: 16mm</t>
  </si>
  <si>
    <t>PGSHH</t>
  </si>
  <si>
    <t>Black Onyx double flared stone plug</t>
  </si>
  <si>
    <t>Gauge: 18mm</t>
  </si>
  <si>
    <t>PGSQ</t>
  </si>
  <si>
    <t>Turquoise stone double flared plug</t>
  </si>
  <si>
    <t>RSNYPXC</t>
  </si>
  <si>
    <t>High polished surgical steel hinged segment ring, 16g (1.2mm)</t>
  </si>
  <si>
    <t>SEGH20</t>
  </si>
  <si>
    <t>High polished surgical steel hinged segment ring, 20g (0.8mm)</t>
  </si>
  <si>
    <t>PVD plated surgical steel hinged segment ring, 16g (1.2mm)</t>
  </si>
  <si>
    <t>Length: 5mm</t>
  </si>
  <si>
    <t>SPG</t>
  </si>
  <si>
    <t>Gauge: 10mm</t>
  </si>
  <si>
    <t>High polished surgical steel single flesh tunnel with rubber O-ring</t>
  </si>
  <si>
    <t>STPG</t>
  </si>
  <si>
    <t>PVD plated surgical steel single flared flesh tunnel with rubber O-ring</t>
  </si>
  <si>
    <t>Gauge: 22mm</t>
  </si>
  <si>
    <t>USEGH16</t>
  </si>
  <si>
    <t>Titanium G23 hinged segment ring, 16g (1.2mm)</t>
  </si>
  <si>
    <t>XCN5S</t>
  </si>
  <si>
    <t>Pack of 10 pcs. of 5mm surgical steel cones with 1.2mm threading (16g)</t>
  </si>
  <si>
    <t>XCON4</t>
  </si>
  <si>
    <t>Pack of 10 pcs. of 4mm high polished surgical steel cones with threading 1.6mm (14g)</t>
  </si>
  <si>
    <t>XCON5</t>
  </si>
  <si>
    <t>Pack of 10 pcs. of 5mm high polished surgical steel cones with threading 1.6mm (14g)</t>
  </si>
  <si>
    <t>XDPB4</t>
  </si>
  <si>
    <t>Pack of 10 pcs. of 4mm high polished 316L steel dimple ball for 14g or 16g (1.2mm or 1.6mm) ball closure rings (can use for both sizes)</t>
  </si>
  <si>
    <t>XDPB5</t>
  </si>
  <si>
    <t>Pack of 10 pcs. of 5mm high polished 316L steel dimple ball for 14g or 16g (1.2mm or 1.6mm) ball closure rings (can use for both sizes)</t>
  </si>
  <si>
    <t>XHJB3</t>
  </si>
  <si>
    <t>Pack of 10 pcs. of 3mm surgical steel half jewel balls with bezel set crystal with 1.2mm threading (16g)</t>
  </si>
  <si>
    <t>XJBT3S</t>
  </si>
  <si>
    <t>Color: Black Anodized w/ Clear crystal</t>
  </si>
  <si>
    <t>Pack of 10 pcs. of 3mm anodized surgical steel balls with bezel set crystal and with 1.2mm threading (16g)</t>
  </si>
  <si>
    <t>Color: Rose gold Anodized w/ Clear crystal</t>
  </si>
  <si>
    <t>XULBNOS18G</t>
  </si>
  <si>
    <t>Titanium G23 threadless labret post, 1mm (18g) with 2.5mm base plate / 10 pcs per pack</t>
  </si>
  <si>
    <t>BBEBL</t>
  </si>
  <si>
    <t>BLK290B</t>
  </si>
  <si>
    <t>BLK292B</t>
  </si>
  <si>
    <t>BLK294B</t>
  </si>
  <si>
    <t>BLK497A</t>
  </si>
  <si>
    <t>BLK500A</t>
  </si>
  <si>
    <t>BLK522A</t>
  </si>
  <si>
    <t>ERBAL4</t>
  </si>
  <si>
    <t>ERBT3</t>
  </si>
  <si>
    <t>ERZ4M</t>
  </si>
  <si>
    <t>ERZ5M</t>
  </si>
  <si>
    <t>ERZ7M</t>
  </si>
  <si>
    <t>FTPG0</t>
  </si>
  <si>
    <t>FTPG1/2</t>
  </si>
  <si>
    <t>ITAG4</t>
  </si>
  <si>
    <t>PGSBB9/16</t>
  </si>
  <si>
    <t>PGSBB5/8</t>
  </si>
  <si>
    <t>PGSHH0</t>
  </si>
  <si>
    <t>PGSHH11/16</t>
  </si>
  <si>
    <t>PGSQ1/2</t>
  </si>
  <si>
    <t>PGSQ5/8</t>
  </si>
  <si>
    <t>SPG00</t>
  </si>
  <si>
    <t>SPG5/8</t>
  </si>
  <si>
    <t>STPG00</t>
  </si>
  <si>
    <t>STPG9/16</t>
  </si>
  <si>
    <t>STPG5/8</t>
  </si>
  <si>
    <t>STPG11/16</t>
  </si>
  <si>
    <t>STPG7/8</t>
  </si>
  <si>
    <t>Three Thousand One Hundred Ninety Six and 19 cents NZD</t>
  </si>
  <si>
    <t>Display box of 52 pieces of 925 sterling silver'' Bend it yourself'' nose studs with 18k gold plating and big 2.5mm clear prong set Cubic Zirconia (CZ) stones (in standard packing or in vacuum sealed packing to prevent tarnishing)</t>
  </si>
  <si>
    <t>Wholesale silver nose piercing bulk of 1000, 500, 250 or 100 pcs. of 925 sterling silver ''Bend it yourself'' nose studs, 22g (0.6mm) with 1.5mm round prong set crystal</t>
  </si>
  <si>
    <t>Wholesale silver nose piercing bulk of 1000, 500, 250 or 100 pcs. of 925 sterling silver ''Bend it yourself'' nose studs, 22g (0.6mm) with 2mm round prong set crystal</t>
  </si>
  <si>
    <t>Wholesale silver nose piercing bulk of 1000, 500, 250 or 100 pcs.of 925 sterling silver ''Bend it yourself'' nose studs, 22g (0.6mm) with 2.5mm round prong set Cubic zirconia stone (CZ)</t>
  </si>
  <si>
    <t>PVD plated surgical steel belly banana, 14g (1.6mm) with 5 &amp; 8mm bezel set jewel balls - length 3/8'' (10mm)</t>
  </si>
  <si>
    <t>Surgical steel nipple barbell, 14g (1.6mm) with a 5mm ferido glued multi crystal ball with resin cover on both sides - length 1/4'' - 5/8'' (6m - 16mm)</t>
  </si>
  <si>
    <t>925 sterling silver nose hoop with ball with rose gold plating 22g (0.6mm) with an outer diameter of 3/8'' (10mm) - 1 piece</t>
  </si>
  <si>
    <t>Display box of 52 pieces of sterling silver ''bend it yourself'' nose studs, 22g (0.6mm) with rose gold plating and round 1.5mm clear prong set crystal (in standard packing or in vacuum sealed packing to prevent tarnishing)</t>
  </si>
  <si>
    <t>Exchange Rate NZD-THB</t>
  </si>
  <si>
    <t>Total Order USD</t>
  </si>
  <si>
    <t>Total Invoice USD</t>
  </si>
  <si>
    <t>0610 Auckland</t>
  </si>
  <si>
    <t xml:space="preserve">VAT: 75-498-361  </t>
  </si>
  <si>
    <t>Didi</t>
  </si>
  <si>
    <r>
      <t xml:space="preserve">40% Discount as per </t>
    </r>
    <r>
      <rPr>
        <b/>
        <sz val="10"/>
        <color theme="1"/>
        <rFont val="Arial"/>
        <family val="2"/>
      </rPr>
      <t>Platinum Membership</t>
    </r>
    <r>
      <rPr>
        <sz val="10"/>
        <color theme="1"/>
        <rFont val="Arial"/>
        <family val="2"/>
      </rPr>
      <t>:</t>
    </r>
  </si>
  <si>
    <r>
      <t xml:space="preserve">Free Shipping to New Zealand via DHL as per </t>
    </r>
    <r>
      <rPr>
        <b/>
        <sz val="10"/>
        <color indexed="8"/>
        <rFont val="Arial"/>
        <family val="2"/>
      </rPr>
      <t>Platinum Membership</t>
    </r>
    <r>
      <rPr>
        <sz val="10"/>
        <color indexed="8"/>
        <rFont val="Arial"/>
        <family val="2"/>
      </rPr>
      <t>:</t>
    </r>
  </si>
  <si>
    <t>Customer Paid:</t>
  </si>
  <si>
    <t>Refund:</t>
  </si>
  <si>
    <t>Express Preparation Fee:</t>
  </si>
  <si>
    <t>Two Thousand Thirty and 15 cents NZD</t>
  </si>
  <si>
    <t>Six Hundred Seven and 12 cents NZD</t>
  </si>
  <si>
    <t>COUNTRY OF ORIGIN: THAILAND</t>
  </si>
  <si>
    <t>SKU</t>
  </si>
  <si>
    <t>18YZ25XC-G44000</t>
  </si>
  <si>
    <t>BBEB-F11000</t>
  </si>
  <si>
    <t>BBETB-F10A07</t>
  </si>
  <si>
    <t>BBITB-F19A07</t>
  </si>
  <si>
    <t>BBITB-F19A11</t>
  </si>
  <si>
    <t>BBITB-F19A12</t>
  </si>
  <si>
    <t>BBITB-F21A07</t>
  </si>
  <si>
    <t>BBITB-F21A35</t>
  </si>
  <si>
    <t>BBNP2C-Q71B01</t>
  </si>
  <si>
    <t>BBNP2C-Q72B01</t>
  </si>
  <si>
    <t>BBNP2C-Q73B07</t>
  </si>
  <si>
    <t>BBS-F49000</t>
  </si>
  <si>
    <t>BBTB5-F08A12</t>
  </si>
  <si>
    <t>BBTB5-F10A12</t>
  </si>
  <si>
    <t>BBTB5-F10A44</t>
  </si>
  <si>
    <t>BBTB5-F11A12</t>
  </si>
  <si>
    <t>BBTNPC-F08A12</t>
  </si>
  <si>
    <t>BBTNPC-F10A12</t>
  </si>
  <si>
    <t>BBTNPC-F11A12</t>
  </si>
  <si>
    <t>BLK290-I27000</t>
  </si>
  <si>
    <t>BLK292-I27000</t>
  </si>
  <si>
    <t>BLK294-I27A07</t>
  </si>
  <si>
    <t>BLK497-I13B02</t>
  </si>
  <si>
    <t>BLK497-I13B03</t>
  </si>
  <si>
    <t>BLK497-I13B07</t>
  </si>
  <si>
    <t>BLK497-I13B08</t>
  </si>
  <si>
    <t>BLK497-I13B09</t>
  </si>
  <si>
    <t>BLK497-I13B16</t>
  </si>
  <si>
    <t>BLK500-I13B08</t>
  </si>
  <si>
    <t>BLK500-I13B16</t>
  </si>
  <si>
    <t>BLK522-I13C01</t>
  </si>
  <si>
    <t>BN1CG-F06B01</t>
  </si>
  <si>
    <t>BN2CG-F06B15</t>
  </si>
  <si>
    <t>BN2CS-F06B01</t>
  </si>
  <si>
    <t>BNEB-F06000</t>
  </si>
  <si>
    <t>BNEB-F08000</t>
  </si>
  <si>
    <t>BNETB-F02A44</t>
  </si>
  <si>
    <t>BNETB-F06A07</t>
  </si>
  <si>
    <t>BNS-F02000</t>
  </si>
  <si>
    <t>BNT2CG-P13000</t>
  </si>
  <si>
    <t>CBETB-F06A12</t>
  </si>
  <si>
    <t>CBETB-F08A12</t>
  </si>
  <si>
    <t>ERBAL-L04000</t>
  </si>
  <si>
    <t>ERBT-L03A12</t>
  </si>
  <si>
    <t>ERZM-L04B01</t>
  </si>
  <si>
    <t>ERZM-L05B01</t>
  </si>
  <si>
    <t>ERZM-L07B01</t>
  </si>
  <si>
    <t>FTPG-D12A07</t>
  </si>
  <si>
    <t>FTPG-D14A07</t>
  </si>
  <si>
    <t>FTPG-D14A12</t>
  </si>
  <si>
    <t>ITAG-L04A07</t>
  </si>
  <si>
    <t>LBTB3-F02A12</t>
  </si>
  <si>
    <t>LBTB3-F04A12</t>
  </si>
  <si>
    <t>LBTB3-F06A07</t>
  </si>
  <si>
    <t>LBTB3-F06A12</t>
  </si>
  <si>
    <t>LBTB3-F08A12</t>
  </si>
  <si>
    <t>NPFR5-F08B03</t>
  </si>
  <si>
    <t>NPFR5-F08B08</t>
  </si>
  <si>
    <t>NPFR5-F11B04</t>
  </si>
  <si>
    <t>NPFR5-F11B09</t>
  </si>
  <si>
    <t>NS06RS-000000</t>
  </si>
  <si>
    <t>NSB-000000</t>
  </si>
  <si>
    <t>NSWZR2-C01000</t>
  </si>
  <si>
    <t>NSWZR2-C02000</t>
  </si>
  <si>
    <t>NSWZR2-C03000</t>
  </si>
  <si>
    <t>PGSBB-D15000</t>
  </si>
  <si>
    <t>PGSBB-D16000</t>
  </si>
  <si>
    <t>PGSHH-D12000</t>
  </si>
  <si>
    <t>PGSHH-D17000</t>
  </si>
  <si>
    <t>PGSQ-D14000</t>
  </si>
  <si>
    <t>PGSQ-D16000</t>
  </si>
  <si>
    <t>RSNYPXC-G44000</t>
  </si>
  <si>
    <t>SEGH14-F04000</t>
  </si>
  <si>
    <t>SEGH16-F02000</t>
  </si>
  <si>
    <t>SEGH16-F05000</t>
  </si>
  <si>
    <t>SEGH16-F06000</t>
  </si>
  <si>
    <t>SEGH16-F08000</t>
  </si>
  <si>
    <t>SEGH20-F02000</t>
  </si>
  <si>
    <t>SEGH20-F03000</t>
  </si>
  <si>
    <t>SEGH20-F04000</t>
  </si>
  <si>
    <t>SEGHT16-F02A12</t>
  </si>
  <si>
    <t>SEGHT16-F03A12</t>
  </si>
  <si>
    <t>SEGHT16-F05A12</t>
  </si>
  <si>
    <t>SEGHT16-F06A07</t>
  </si>
  <si>
    <t>SEGHT16-F06A12</t>
  </si>
  <si>
    <t>SEGHT16-F08A12</t>
  </si>
  <si>
    <t>SEGHT20-F01A12</t>
  </si>
  <si>
    <t>SEGHT20-F02A44</t>
  </si>
  <si>
    <t>SEGHT20-F03A12</t>
  </si>
  <si>
    <t>SEGHT20-F03A44</t>
  </si>
  <si>
    <t>SEGHT20-F04A44</t>
  </si>
  <si>
    <t>SEGHT20-L06A12</t>
  </si>
  <si>
    <t>SEGHT20-L08A12</t>
  </si>
  <si>
    <t>SPG-D13000</t>
  </si>
  <si>
    <t>SPG-D16000</t>
  </si>
  <si>
    <t>STPG-D13A12</t>
  </si>
  <si>
    <t>STPG-D15A44</t>
  </si>
  <si>
    <t>STPG-D16A07</t>
  </si>
  <si>
    <t>STPG-D17A12</t>
  </si>
  <si>
    <t>STPG-D20A44</t>
  </si>
  <si>
    <t>USEGH16-F06000</t>
  </si>
  <si>
    <t>XCN5S-000000</t>
  </si>
  <si>
    <t>XCON4-000000</t>
  </si>
  <si>
    <t>XCON5-000000</t>
  </si>
  <si>
    <t>XDPB4-000000</t>
  </si>
  <si>
    <t>XDPB5-000000</t>
  </si>
  <si>
    <t>XHJB3-B01000</t>
  </si>
  <si>
    <t>XHJB3-B10000</t>
  </si>
  <si>
    <t>XHJB3-B13000</t>
  </si>
  <si>
    <t>XJBT3S-P01000</t>
  </si>
  <si>
    <t>XJBT3S-P49000</t>
  </si>
  <si>
    <t>XULBNOS18G-F03000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</si>
</sst>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rgb="FF000000"/>
      <name val="Calibri"/>
      <family val="2"/>
    </font>
    <font>
      <u/>
      <sz val="11"/>
      <color theme="10"/>
      <name val="Calibri"/>
      <family val="2"/>
      <scheme val="minor"/>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28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4" fillId="0" borderId="0">
      <alignment vertical="center"/>
    </xf>
    <xf numFmtId="0" fontId="2" fillId="0" borderId="0"/>
    <xf numFmtId="0" fontId="5" fillId="0" borderId="0"/>
    <xf numFmtId="0" fontId="24"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3" fillId="0" borderId="0" applyNumberFormat="0" applyFont="0" applyFill="0" applyBorder="0" applyAlignment="0" applyProtection="0"/>
    <xf numFmtId="0" fontId="5" fillId="0" borderId="0"/>
    <xf numFmtId="0" fontId="24" fillId="0" borderId="0">
      <alignment vertical="center"/>
    </xf>
    <xf numFmtId="0" fontId="23" fillId="0" borderId="0" applyNumberFormat="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7"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5"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xf numFmtId="0" fontId="5" fillId="0" borderId="0" applyNumberFormat="0" applyFill="0" applyBorder="0" applyAlignment="0" applyProtection="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7"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4" fillId="0" borderId="0">
      <alignment vertical="center"/>
    </xf>
    <xf numFmtId="0" fontId="30" fillId="0" borderId="0"/>
    <xf numFmtId="0" fontId="5" fillId="0" borderId="0" applyNumberFormat="0" applyFill="0" applyBorder="0" applyAlignment="0" applyProtection="0"/>
    <xf numFmtId="0" fontId="5" fillId="0" borderId="0"/>
    <xf numFmtId="0" fontId="2" fillId="0" borderId="0"/>
    <xf numFmtId="0" fontId="29"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3" fillId="0" borderId="0" applyNumberFormat="0" applyFon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2"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3" fillId="0" borderId="0" applyFont="0" applyFill="0" applyBorder="0" applyAlignment="0" applyProtection="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2"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 fillId="0" borderId="0"/>
    <xf numFmtId="0" fontId="2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3"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2"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2" fillId="0" borderId="0" applyNumberFormat="0" applyFill="0" applyBorder="0" applyAlignment="0" applyProtection="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3"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5" fillId="0" borderId="0"/>
    <xf numFmtId="9"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167" fontId="2" fillId="0" borderId="0" applyFont="0" applyFill="0" applyBorder="0" applyAlignment="0" applyProtection="0"/>
    <xf numFmtId="0" fontId="5" fillId="0" borderId="0" applyNumberFormat="0" applyFill="0" applyBorder="0" applyAlignment="0" applyProtection="0"/>
    <xf numFmtId="0" fontId="5" fillId="0" borderId="0"/>
    <xf numFmtId="43" fontId="23" fillId="0" borderId="0" applyFont="0" applyFill="0" applyBorder="0" applyAlignment="0" applyProtection="0"/>
    <xf numFmtId="43" fontId="23" fillId="0" borderId="0" applyFont="0" applyFill="0" applyBorder="0" applyAlignment="0" applyProtection="0"/>
    <xf numFmtId="0" fontId="21" fillId="0" borderId="0"/>
    <xf numFmtId="0" fontId="5" fillId="0" borderId="0" applyNumberFormat="0" applyFill="0" applyBorder="0" applyAlignment="0" applyProtection="0"/>
    <xf numFmtId="0" fontId="21" fillId="0" borderId="0"/>
    <xf numFmtId="0" fontId="21" fillId="0" borderId="0"/>
    <xf numFmtId="0" fontId="21" fillId="0" borderId="0"/>
    <xf numFmtId="0" fontId="2" fillId="0" borderId="0"/>
    <xf numFmtId="43" fontId="23" fillId="0" borderId="0" applyFont="0" applyFill="0" applyBorder="0" applyAlignment="0" applyProtection="0"/>
    <xf numFmtId="43" fontId="23" fillId="0" borderId="0" applyFont="0" applyFill="0" applyBorder="0" applyAlignment="0" applyProtection="0"/>
  </cellStyleXfs>
  <cellXfs count="15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2" borderId="14" xfId="0" applyFont="1" applyFill="1" applyBorder="1"/>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4" borderId="19" xfId="0" applyNumberFormat="1" applyFont="1" applyFill="1" applyBorder="1" applyAlignment="1">
      <alignment horizontal="center" vertical="top" wrapText="1"/>
    </xf>
    <xf numFmtId="1" fontId="3" fillId="4" borderId="9" xfId="0" applyNumberFormat="1" applyFont="1" applyFill="1" applyBorder="1" applyAlignment="1">
      <alignment vertical="top" wrapText="1"/>
    </xf>
    <xf numFmtId="1" fontId="1" fillId="4" borderId="19" xfId="0" applyNumberFormat="1" applyFont="1" applyFill="1" applyBorder="1" applyAlignment="1">
      <alignment vertical="top" wrapText="1"/>
    </xf>
    <xf numFmtId="0" fontId="18" fillId="2" borderId="18" xfId="0" applyFont="1" applyFill="1" applyBorder="1"/>
    <xf numFmtId="1" fontId="3" fillId="4" borderId="19" xfId="0" applyNumberFormat="1" applyFont="1" applyFill="1" applyBorder="1" applyAlignment="1">
      <alignment vertical="top" wrapText="1"/>
    </xf>
    <xf numFmtId="0" fontId="18" fillId="2" borderId="13" xfId="0" applyFont="1" applyFill="1" applyBorder="1"/>
    <xf numFmtId="0" fontId="18" fillId="2" borderId="20" xfId="0" applyFont="1" applyFill="1" applyBorder="1"/>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18" fillId="2" borderId="0" xfId="0" applyNumberFormat="1" applyFont="1" applyFill="1"/>
    <xf numFmtId="4" fontId="33" fillId="0" borderId="0" xfId="0" applyNumberFormat="1" applyFont="1"/>
    <xf numFmtId="0" fontId="33" fillId="0" borderId="0" xfId="0" applyFont="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281">
    <cellStyle name="Comma 2" xfId="7" xr:uid="{D9CAA0B2-2183-4CAB-82F7-B5225C2BFCFA}"/>
    <cellStyle name="Comma 2 10" xfId="7085" xr:uid="{92D6B55A-C43E-422F-B793-9C48BB82BA16}"/>
    <cellStyle name="Comma 2 2" xfId="4409" xr:uid="{DA79B56C-AB5D-4B1B-9130-FCFF6A243AD8}"/>
    <cellStyle name="Comma 2 2 2" xfId="4923" xr:uid="{15185C69-CD47-495A-9DAD-B8BB5DEF8F1A}"/>
    <cellStyle name="Comma 2 2 2 2" xfId="5493" xr:uid="{F86DD416-A320-45C1-B83D-C5F65E173BBB}"/>
    <cellStyle name="Comma 2 2 2 2 2" xfId="6328" xr:uid="{60BBC17F-4707-4BFF-A55A-C77852786922}"/>
    <cellStyle name="Comma 2 2 2 2 2 2" xfId="6229" xr:uid="{9C0C1B77-BB3D-42CE-88D9-522091D75EB5}"/>
    <cellStyle name="Comma 2 2 2 2 2 3" xfId="7249" xr:uid="{0EB90495-EFA0-464D-B68B-391C01ACF530}"/>
    <cellStyle name="Comma 2 2 2 2 3" xfId="6046" xr:uid="{3E938980-2655-4CD3-AD12-848F711A486D}"/>
    <cellStyle name="Comma 2 2 2 2 4" xfId="6184" xr:uid="{52793198-BA88-40BF-8CE4-505D8B35C947}"/>
    <cellStyle name="Comma 2 2 2 3" xfId="6071" xr:uid="{8AFE839E-4D59-422F-8296-5F63DAE16555}"/>
    <cellStyle name="Comma 2 2 2 3 2" xfId="7048" xr:uid="{26343CF7-585A-4DEC-940D-6E9BCE44A00A}"/>
    <cellStyle name="Comma 2 2 2 3 3" xfId="7182" xr:uid="{CAAD5D95-DE6B-4C64-85C9-5627CDC40E44}"/>
    <cellStyle name="Comma 2 2 2 3 4" xfId="7279" xr:uid="{2FEB5E59-B7BA-40C5-9B92-D4ACFC3801F7}"/>
    <cellStyle name="Comma 2 2 2 4" xfId="6095" xr:uid="{2B0E132F-8C18-4FF6-B8B5-0B4726195860}"/>
    <cellStyle name="Comma 2 2 2 5" xfId="6199" xr:uid="{18462FFD-A88A-420B-98EA-CBE822435094}"/>
    <cellStyle name="Comma 2 2 2 6" xfId="6086" xr:uid="{18FAEFD5-724A-4799-9919-C3584BB88C8A}"/>
    <cellStyle name="Comma 2 2 3" xfId="4805" xr:uid="{EE1DA13F-1E75-4D03-BDDA-21E9475943F7}"/>
    <cellStyle name="Comma 2 2 3 2" xfId="6154" xr:uid="{70DA6992-E8A1-46BD-BBF0-3B2EB5731524}"/>
    <cellStyle name="Comma 2 2 3 2 2" xfId="7059" xr:uid="{DE909078-E75A-4F93-83C2-94CCEBA8452E}"/>
    <cellStyle name="Comma 2 2 3 2 3" xfId="7232" xr:uid="{E14FBC97-88CA-4EEB-AFDA-ADF125DF9A7E}"/>
    <cellStyle name="Comma 2 2 3 3" xfId="6127" xr:uid="{6021D0CE-2024-451E-9EE1-71249A87F7B2}"/>
    <cellStyle name="Comma 2 2 3 4" xfId="6239" xr:uid="{6A1DAA69-78D7-48B1-A1EF-193471C224AA}"/>
    <cellStyle name="Comma 2 2 4" xfId="5512" xr:uid="{A5A12927-4675-44D2-A023-37AA9F896C94}"/>
    <cellStyle name="Comma 2 2 4 2" xfId="6160" xr:uid="{DCDE1BAD-2EF0-4BE5-9ABD-9535BB34C912}"/>
    <cellStyle name="Comma 2 2 4 2 2" xfId="7056" xr:uid="{16122B92-DA3D-47E9-B9EA-846E5120FAB8}"/>
    <cellStyle name="Comma 2 2 4 2 3" xfId="7217" xr:uid="{549F60E8-F3E6-40C5-A941-3E13E4E7A3EE}"/>
    <cellStyle name="Comma 2 2 4 3" xfId="6120" xr:uid="{3DB6110C-546F-4809-B6B0-BEE6CE7D9BF8}"/>
    <cellStyle name="Comma 2 2 4 4" xfId="7144" xr:uid="{380453EA-B2EF-41B8-A1A5-190FD09A4D1A}"/>
    <cellStyle name="Comma 2 2 4 5" xfId="7268" xr:uid="{7DCF4357-F151-47FE-9920-6EF422142559}"/>
    <cellStyle name="Comma 2 2 4 6" xfId="6283" xr:uid="{505CC8CC-CC43-41D3-962E-93154BF42A3A}"/>
    <cellStyle name="Comma 2 2 5" xfId="5529" xr:uid="{D614104B-3127-45EE-8BA1-BA498C73EAAB}"/>
    <cellStyle name="Comma 2 2 5 2" xfId="7083" xr:uid="{2D5F658C-ECB8-4DE0-BD80-0EC6BD06165D}"/>
    <cellStyle name="Comma 2 2 5 3" xfId="7199" xr:uid="{9537C107-E547-40C0-8923-53C541D1E804}"/>
    <cellStyle name="Comma 2 2 5 4" xfId="7271" xr:uid="{D44E09DE-D524-48C5-BB87-DB8A9E4F38DB}"/>
    <cellStyle name="Comma 2 2 5 5" xfId="6277" xr:uid="{A14E482C-BE2B-4C89-82B7-0E125E6152B1}"/>
    <cellStyle name="Comma 2 2 6" xfId="6016" xr:uid="{F75B8E13-05AF-4C54-AC84-8EB20DE99BEA}"/>
    <cellStyle name="Comma 2 2 6 2" xfId="6198" xr:uid="{99E2498C-07B0-41F8-8BA4-13C8F5B1E0A3}"/>
    <cellStyle name="Comma 2 2 6 3" xfId="7163" xr:uid="{0C1A37F4-8EDF-4315-BA70-1D8FE0FB4075}"/>
    <cellStyle name="Comma 2 2 7" xfId="5989" xr:uid="{AA494B93-6224-4013-97AE-3248F64A0885}"/>
    <cellStyle name="Comma 2 2 8" xfId="6260" xr:uid="{725B222B-15DE-4299-9D73-2B399C75F116}"/>
    <cellStyle name="Comma 2 2 9" xfId="6296" xr:uid="{B4A197DB-C98A-4332-A727-1CDB12A0D820}"/>
    <cellStyle name="Comma 2 3" xfId="81" xr:uid="{E75E9285-021C-4CC6-AC76-C871D098FECD}"/>
    <cellStyle name="Comma 2 3 2" xfId="6188" xr:uid="{28ACDED5-AB7F-4E6F-923A-7FB255E21403}"/>
    <cellStyle name="Comma 2 3 2 2" xfId="6151" xr:uid="{5C3A82BD-C355-421D-8A86-007551541DC1}"/>
    <cellStyle name="Comma 2 3 2 2 2" xfId="7080" xr:uid="{42054A5F-2285-408F-8A52-795721CE540C}"/>
    <cellStyle name="Comma 2 3 2 2 3" xfId="7242" xr:uid="{A33221A6-65EA-4B9F-B0AD-F52965085189}"/>
    <cellStyle name="Comma 2 3 2 3" xfId="6247" xr:uid="{5FDF3980-FD7E-405A-898B-9D112C8D5C3E}"/>
    <cellStyle name="Comma 2 3 2 4" xfId="7125" xr:uid="{F7854A63-A82B-4F0E-A989-1B1C1B975147}"/>
    <cellStyle name="Comma 2 3 3" xfId="6056" xr:uid="{256A5FCB-FB39-491A-BE37-72AB371867BF}"/>
    <cellStyle name="Comma 2 3 3 2" xfId="6031" xr:uid="{438D4F63-6337-4CC0-B3CE-C70B8949DA81}"/>
    <cellStyle name="Comma 2 3 3 3" xfId="7173" xr:uid="{28C6075E-638C-42EA-940E-227AA11251E7}"/>
    <cellStyle name="Comma 2 3 4" xfId="6324" xr:uid="{1D27B52E-20E3-4589-B7F9-85FD4549ED83}"/>
    <cellStyle name="Comma 2 3 5" xfId="6047" xr:uid="{7B37FF26-0A4A-4E0B-81CF-A5F121FFC3A3}"/>
    <cellStyle name="Comma 2 3 6" xfId="7099" xr:uid="{3689260A-6497-4434-8C00-4A7F853340A2}"/>
    <cellStyle name="Comma 2 4" xfId="82" xr:uid="{FBC0A07C-026F-4CE3-AF68-AEDDF442DD28}"/>
    <cellStyle name="Comma 2 4 2" xfId="6051" xr:uid="{9F30715F-C884-4F7B-A2D9-5E734575E18B}"/>
    <cellStyle name="Comma 2 4 2 2" xfId="7058" xr:uid="{1A9F7819-2DAC-49AD-B8EA-84D9CEF2A67B}"/>
    <cellStyle name="Comma 2 4 2 3" xfId="7225" xr:uid="{405BAE86-EB3C-45A6-A4A2-D0DFC3BA3951}"/>
    <cellStyle name="Comma 2 4 3" xfId="6130" xr:uid="{17128A15-B0C5-49D7-8FC5-09B7ED80253E}"/>
    <cellStyle name="Comma 2 4 4" xfId="7111" xr:uid="{9677714A-D335-4B89-BE92-C3B22A233DDF}"/>
    <cellStyle name="Comma 2 4 5" xfId="6191" xr:uid="{9071A5B5-2F8E-4E65-81A4-38BE36BDA078}"/>
    <cellStyle name="Comma 2 5" xfId="6014" xr:uid="{F37BDD62-C65E-42F4-9568-E672A3BE03EF}"/>
    <cellStyle name="Comma 2 5 2" xfId="6163" xr:uid="{3BDAE567-F07D-4F4B-8324-197892AB4EA1}"/>
    <cellStyle name="Comma 2 5 2 2" xfId="7054" xr:uid="{9001F3D3-890C-4831-A7A3-F6854D156741}"/>
    <cellStyle name="Comma 2 5 2 3" xfId="7208" xr:uid="{9C1BB824-2BA6-4741-B916-7342080602A6}"/>
    <cellStyle name="Comma 2 5 3" xfId="7081" xr:uid="{C956811B-584A-4EA7-8939-BA56BA564DE2}"/>
    <cellStyle name="Comma 2 5 4" xfId="7137" xr:uid="{9572170C-165C-4634-93A4-FE24CBCFF02F}"/>
    <cellStyle name="Comma 2 6" xfId="6053" xr:uid="{63F0BF41-63A6-48CF-A55A-C51A6C98D200}"/>
    <cellStyle name="Comma 2 6 2" xfId="6073" xr:uid="{68FB3D84-B316-46F1-B2E9-3A1B2B1415DE}"/>
    <cellStyle name="Comma 2 6 3" xfId="7189" xr:uid="{951AFACC-E9DD-4235-A69A-7769DFB15EA9}"/>
    <cellStyle name="Comma 2 7" xfId="7073" xr:uid="{26869FA9-C6FD-4F17-B10B-CED7384386C3}"/>
    <cellStyle name="Comma 2 7 2" xfId="6038" xr:uid="{AF9BA9A3-B6DB-4493-A340-FDCB298E4F4F}"/>
    <cellStyle name="Comma 2 7 3" xfId="7153" xr:uid="{CC0331D9-76B6-4374-A8DB-750EE7BF108F}"/>
    <cellStyle name="Comma 2 8" xfId="7061" xr:uid="{3DC3FA2A-4BD7-4BE9-B590-B455C637C51E}"/>
    <cellStyle name="Comma 2 9" xfId="6144" xr:uid="{FB45C2AD-D124-421D-9157-C8CA4D493066}"/>
    <cellStyle name="Comma 3" xfId="4293" xr:uid="{6EF69CE6-8627-4638-B787-74605E90E2CF}"/>
    <cellStyle name="Comma 3 2" xfId="4577" xr:uid="{6B31FD86-FEA7-420E-B2BE-1FBC303130E8}"/>
    <cellStyle name="Comma 3 2 2" xfId="4924" xr:uid="{AD6BA00D-6E71-470A-A4F2-5A5A26F831A3}"/>
    <cellStyle name="Comma 3 2 2 2" xfId="5494" xr:uid="{57914366-4541-4D33-846F-49797D5E01C8}"/>
    <cellStyle name="Comma 3 2 2 3" xfId="7280" xr:uid="{621C4D8C-53A5-4D44-ABC6-D4F2CFA88E28}"/>
    <cellStyle name="Comma 3 2 3" xfId="5492" xr:uid="{909C2F97-7D47-4173-8FC1-7C72BA2E7CE6}"/>
    <cellStyle name="Comma 3 2 4" xfId="5513" xr:uid="{6AA54471-6CF6-4E56-9420-4ADFEFA19EB0}"/>
    <cellStyle name="Comma 3 2 5" xfId="5530" xr:uid="{DECCFAB1-4F32-49C1-9091-8848257D9CC9}"/>
    <cellStyle name="Comma 3 2 5 2" xfId="7272" xr:uid="{CFC9602C-9A7E-4745-9457-9051C11E8990}"/>
    <cellStyle name="Comma 3 3" xfId="4407" xr:uid="{4FB39F9A-D1AA-4C39-A191-08DD03AC31C8}"/>
    <cellStyle name="Comma 4" xfId="7258" xr:uid="{21E2D07E-3A38-4D19-BF04-1359A116455D}"/>
    <cellStyle name="Comma 5" xfId="7259" xr:uid="{62973713-A304-4924-89B3-1F3960E74C42}"/>
    <cellStyle name="Comma 6" xfId="7260" xr:uid="{3FDDB424-C220-470F-9289-68BB853CF284}"/>
    <cellStyle name="Currency 10" xfId="8" xr:uid="{FAA6B178-9BE9-4DD1-BA47-05C79A415FC8}"/>
    <cellStyle name="Currency 10 2" xfId="9" xr:uid="{64A2AD60-E2A5-4D9E-AD9D-D501A8B3B204}"/>
    <cellStyle name="Currency 10 2 2" xfId="3669" xr:uid="{5BA990B7-CACE-4219-B3C1-6D5B766005EE}"/>
    <cellStyle name="Currency 10 2 2 2" xfId="4492" xr:uid="{82A9A2E9-3DB7-4086-9F28-9B30AF0155C7}"/>
    <cellStyle name="Currency 10 2 2 2 2" xfId="5849" xr:uid="{266BEAA8-54AA-4B31-AA12-F39CAEB0F477}"/>
    <cellStyle name="Currency 10 2 2 3" xfId="5678" xr:uid="{A6DB0D6C-5F30-4119-B200-8FD30A7BF80F}"/>
    <cellStyle name="Currency 10 2 3" xfId="4411" xr:uid="{C6B25D51-FAD0-48A0-9F8F-06F54B3ED9D0}"/>
    <cellStyle name="Currency 10 2 3 2" xfId="5586" xr:uid="{5C6A2BEF-603A-4DB2-B8B9-5C00ADFB78BB}"/>
    <cellStyle name="Currency 10 2 3 2 2" xfId="5904" xr:uid="{75C13456-F82E-426E-8956-6A9AF04D6E58}"/>
    <cellStyle name="Currency 10 2 3 3" xfId="5738" xr:uid="{E307E2D7-0EAD-4433-A627-534628BF6C29}"/>
    <cellStyle name="Currency 10 2 4" xfId="5544" xr:uid="{91F07C4E-D42C-4DC8-90AC-F2BEFBC39E9F}"/>
    <cellStyle name="Currency 10 2 4 2" xfId="5795" xr:uid="{B547DCDB-E0F0-455A-83CF-43EBA2E20F7B}"/>
    <cellStyle name="Currency 10 2 5" xfId="5626" xr:uid="{4653F00D-E998-46AA-88BF-384056313DEB}"/>
    <cellStyle name="Currency 10 3" xfId="10" xr:uid="{47D98C5A-C74F-4B71-B020-D2213A555049}"/>
    <cellStyle name="Currency 10 3 2" xfId="3670" xr:uid="{7091F78A-BA08-4D5A-940B-0ED6F97BC109}"/>
    <cellStyle name="Currency 10 3 2 2" xfId="4493" xr:uid="{8436CC98-B2C7-4884-B16C-D05BB6D5992B}"/>
    <cellStyle name="Currency 10 3 2 2 2" xfId="5850" xr:uid="{360EB5D9-D0D1-4DF4-BFF2-49C8D0F0AA3F}"/>
    <cellStyle name="Currency 10 3 2 3" xfId="5679" xr:uid="{ADA7BBF9-DA0A-40A5-BD73-04314FB4EA87}"/>
    <cellStyle name="Currency 10 3 3" xfId="4412" xr:uid="{12162B7D-7747-4942-8C6C-108FA242AFB5}"/>
    <cellStyle name="Currency 10 3 3 2" xfId="5587" xr:uid="{EE95F425-C50E-4786-89AD-FD0565934ED6}"/>
    <cellStyle name="Currency 10 3 3 2 2" xfId="5905" xr:uid="{5A23CA35-A91C-4E1C-9FF4-8D612243DC9B}"/>
    <cellStyle name="Currency 10 3 3 3" xfId="5739" xr:uid="{7307D037-F9BB-4642-A5D2-25242C56532B}"/>
    <cellStyle name="Currency 10 3 4" xfId="5545" xr:uid="{2CF324CE-2DBB-4E3E-B0E0-156B10406D59}"/>
    <cellStyle name="Currency 10 3 4 2" xfId="5796" xr:uid="{05ADCF9A-CF77-44FF-AC08-9BA2B27BD998}"/>
    <cellStyle name="Currency 10 3 5" xfId="5627" xr:uid="{CFC5847D-D7AE-4599-B504-E9B820B1AB15}"/>
    <cellStyle name="Currency 10 4" xfId="3671" xr:uid="{970C995D-2FBE-4D32-8FFC-B5AE7ADE471E}"/>
    <cellStyle name="Currency 10 4 2" xfId="4494" xr:uid="{55BD733F-8902-4615-9CB1-2B85245F2B31}"/>
    <cellStyle name="Currency 10 4 2 2" xfId="5851" xr:uid="{0EB71563-C051-4B80-85B9-551D4E4CDA47}"/>
    <cellStyle name="Currency 10 4 3" xfId="5680" xr:uid="{9745F674-772C-4C51-B10C-063C4B59F35C}"/>
    <cellStyle name="Currency 10 5" xfId="4410" xr:uid="{0192753A-6178-4739-92C2-DF7114C17348}"/>
    <cellStyle name="Currency 10 5 2" xfId="5585" xr:uid="{4C0C022A-0B38-41B0-A474-66B87FD59660}"/>
    <cellStyle name="Currency 10 5 2 2" xfId="5903" xr:uid="{8F67B5E9-5EB6-46A0-91CC-8443A35ABC04}"/>
    <cellStyle name="Currency 10 5 3" xfId="5737" xr:uid="{3DC2008D-E1E0-4417-A5F1-299D8566312E}"/>
    <cellStyle name="Currency 10 6" xfId="4763" xr:uid="{67D49BCB-74D2-4BA7-A7E5-350A693A3F10}"/>
    <cellStyle name="Currency 10 6 2" xfId="5794" xr:uid="{610C48A7-9D6D-4D3C-9485-11D47487375F}"/>
    <cellStyle name="Currency 10 7" xfId="5625" xr:uid="{165F8CBA-7966-420B-8296-712324E45F89}"/>
    <cellStyle name="Currency 11" xfId="11" xr:uid="{C5718EBC-9BE0-461E-99C9-CC3E896C60E5}"/>
    <cellStyle name="Currency 11 2" xfId="12" xr:uid="{E7884D0E-E763-467B-939F-B11E8DA0CE46}"/>
    <cellStyle name="Currency 11 2 2" xfId="3672" xr:uid="{7F35DB83-04A2-4794-A583-63B3CF1B57C9}"/>
    <cellStyle name="Currency 11 2 2 2" xfId="4495" xr:uid="{662AA207-B8D9-4313-B76A-6ED01FB2B0D9}"/>
    <cellStyle name="Currency 11 2 2 2 2" xfId="5852" xr:uid="{5BF99BEC-6F90-4870-BDFB-7D5F46F77CAB}"/>
    <cellStyle name="Currency 11 2 2 3" xfId="5681" xr:uid="{74F1BB95-D8ED-46C1-A834-D2EC48DC466D}"/>
    <cellStyle name="Currency 11 2 3" xfId="4414" xr:uid="{0D1E9BB9-B12B-477E-801D-A43727BF0F62}"/>
    <cellStyle name="Currency 11 2 3 2" xfId="5588" xr:uid="{BDCE4C5A-7CFC-42E8-82C1-59955963E09F}"/>
    <cellStyle name="Currency 11 2 3 2 2" xfId="5907" xr:uid="{5A45987C-19B9-4F7D-9C99-7412F655D6FC}"/>
    <cellStyle name="Currency 11 2 3 3" xfId="5741" xr:uid="{D95F8C9F-68D7-48B6-B7E2-E33714E869E1}"/>
    <cellStyle name="Currency 11 2 4" xfId="5546" xr:uid="{32946963-C841-4D7C-BBF7-2A433F773FF2}"/>
    <cellStyle name="Currency 11 2 4 2" xfId="5798" xr:uid="{4BC377C2-4337-4A69-87BD-DEBB02A4C50F}"/>
    <cellStyle name="Currency 11 2 5" xfId="5629" xr:uid="{4C565085-34D8-4534-8C4E-7EF97F71FFAF}"/>
    <cellStyle name="Currency 11 3" xfId="13" xr:uid="{81D0B1E6-0D90-405A-B479-D87A583BBB4E}"/>
    <cellStyle name="Currency 11 3 2" xfId="3673" xr:uid="{A1259517-10C8-422B-846D-61AD45E60E13}"/>
    <cellStyle name="Currency 11 3 2 2" xfId="4496" xr:uid="{503A3D78-91BD-409D-AE61-04F96FE223F1}"/>
    <cellStyle name="Currency 11 3 2 2 2" xfId="5853" xr:uid="{3D77EA41-81DC-4344-BBB3-2C4764F5FC4B}"/>
    <cellStyle name="Currency 11 3 2 3" xfId="5682" xr:uid="{BB03EA8E-429A-47D1-A86D-E8571417F26A}"/>
    <cellStyle name="Currency 11 3 3" xfId="4415" xr:uid="{2F6CAC51-A0FD-409F-9AB1-F05868B8E766}"/>
    <cellStyle name="Currency 11 3 3 2" xfId="5589" xr:uid="{A94F6AF5-412D-4D39-A654-FA6CC8ACE170}"/>
    <cellStyle name="Currency 11 3 3 2 2" xfId="5908" xr:uid="{3A06656E-D105-4CF9-BC60-7285ACCE1A58}"/>
    <cellStyle name="Currency 11 3 3 3" xfId="5742" xr:uid="{5AE9A598-EE1E-4894-83E6-FA7BEB060687}"/>
    <cellStyle name="Currency 11 3 4" xfId="5547" xr:uid="{1B591E1E-ABF1-48FF-823A-40B7BB074999}"/>
    <cellStyle name="Currency 11 3 4 2" xfId="5799" xr:uid="{209CC72A-9DC6-47A7-8B23-CE5DC6D4EECC}"/>
    <cellStyle name="Currency 11 3 5" xfId="5630" xr:uid="{393A627F-E3AA-4713-82F5-21F73D6E46BC}"/>
    <cellStyle name="Currency 11 4" xfId="3674" xr:uid="{4FE762F9-ACE4-418B-8585-094E568AB1B3}"/>
    <cellStyle name="Currency 11 4 2" xfId="4497" xr:uid="{695EA6DF-B932-453B-AC1A-5488867B7C6B}"/>
    <cellStyle name="Currency 11 4 2 2" xfId="5854" xr:uid="{30847ED8-D7D1-458D-AF5F-420CDB48E58D}"/>
    <cellStyle name="Currency 11 4 3" xfId="5683" xr:uid="{41D9354B-BB9C-4054-9662-EE94E8488435}"/>
    <cellStyle name="Currency 11 5" xfId="4294" xr:uid="{9105592E-90E4-41C6-AE1A-6BC4784923DA}"/>
    <cellStyle name="Currency 11 5 2" xfId="4699" xr:uid="{D897092D-36C8-484A-AACF-4F261FDE91B0}"/>
    <cellStyle name="Currency 11 5 2 2" xfId="5906" xr:uid="{D74BC09E-D6BA-4A02-ABD7-90B167ED998F}"/>
    <cellStyle name="Currency 11 5 3" xfId="4888" xr:uid="{209B0FA5-850C-4CA4-800C-556DE09551DC}"/>
    <cellStyle name="Currency 11 5 3 2" xfId="5483" xr:uid="{DB5658F3-D629-4B7D-BA14-FA52D76541BF}"/>
    <cellStyle name="Currency 11 5 3 3" xfId="4925" xr:uid="{D8830D0E-2C6B-4D64-9A6A-AF6C20B90B88}"/>
    <cellStyle name="Currency 11 5 3 4" xfId="5740" xr:uid="{680036F2-9401-4FF6-A264-68903A667A26}"/>
    <cellStyle name="Currency 11 5 4" xfId="4865" xr:uid="{B10594F5-745D-474A-84BB-BBEA38DE05C1}"/>
    <cellStyle name="Currency 11 6" xfId="4413" xr:uid="{DD9BC8FB-73AA-4710-8C2F-CCC34B24BB02}"/>
    <cellStyle name="Currency 11 6 2" xfId="5797" xr:uid="{1AF6809D-9892-4441-B951-72199B65E7E7}"/>
    <cellStyle name="Currency 11 7" xfId="5628" xr:uid="{8EDAD30D-C00B-42F2-8A70-A3ECAB31C64F}"/>
    <cellStyle name="Currency 11 8" xfId="5962" xr:uid="{0DEE8BC9-16C7-431F-B0E3-545BEB3C6B90}"/>
    <cellStyle name="Currency 12" xfId="14" xr:uid="{313074AA-0C8D-41FF-83DB-F86F9DDF494F}"/>
    <cellStyle name="Currency 12 2" xfId="15" xr:uid="{8BB94507-BD89-44C0-9ED4-98DB27B8B28F}"/>
    <cellStyle name="Currency 12 2 2" xfId="3675" xr:uid="{4F0C5E30-98F2-4ABA-8EE7-153FDAC0618F}"/>
    <cellStyle name="Currency 12 2 2 2" xfId="4498" xr:uid="{10001084-33C0-43DB-920E-9690CCEF94BA}"/>
    <cellStyle name="Currency 12 2 2 2 2" xfId="5855" xr:uid="{BC9C6BEE-7E50-4C00-86DC-8772B65440D7}"/>
    <cellStyle name="Currency 12 2 2 3" xfId="5684" xr:uid="{99516B11-A361-460A-9ED1-586CF4B805F1}"/>
    <cellStyle name="Currency 12 2 3" xfId="4417" xr:uid="{C92F3E59-5C0B-42B1-AAE6-7E5431133C8C}"/>
    <cellStyle name="Currency 12 2 3 2" xfId="5591" xr:uid="{753550EC-39A2-43E0-8828-3EB38DED1F00}"/>
    <cellStyle name="Currency 12 2 3 2 2" xfId="5910" xr:uid="{05DF58B0-0E84-45DF-8F6F-BC5080B52CB8}"/>
    <cellStyle name="Currency 12 2 3 3" xfId="5744" xr:uid="{3F490D7C-C176-44F8-9D77-20327B462B9A}"/>
    <cellStyle name="Currency 12 2 4" xfId="5549" xr:uid="{EBA957AC-4D7E-43EB-B5EB-15A3F207082A}"/>
    <cellStyle name="Currency 12 2 4 2" xfId="5801" xr:uid="{CE4035D6-09CD-42E2-BF13-104630EFDDAF}"/>
    <cellStyle name="Currency 12 2 5" xfId="5632" xr:uid="{8E06B5F4-A379-4A4D-9142-3EB998B90350}"/>
    <cellStyle name="Currency 12 3" xfId="3676" xr:uid="{DDB9865F-FA42-4993-A116-9FF9F154BD90}"/>
    <cellStyle name="Currency 12 3 2" xfId="4499" xr:uid="{8B0E9DC3-CA7E-42C0-B397-E2DF9915444E}"/>
    <cellStyle name="Currency 12 3 2 2" xfId="5856" xr:uid="{19A0DCDB-71EE-4DA5-A8B1-F96891BE3B6A}"/>
    <cellStyle name="Currency 12 3 3" xfId="5685" xr:uid="{F465E6A3-23D4-4D04-9E7D-7B69A10E1DA2}"/>
    <cellStyle name="Currency 12 4" xfId="4416" xr:uid="{B3F959CB-4A1C-442A-AFB6-D46E9C646E99}"/>
    <cellStyle name="Currency 12 4 2" xfId="5590" xr:uid="{759113CB-C6DC-46BC-A280-F75D64B215C8}"/>
    <cellStyle name="Currency 12 4 2 2" xfId="5909" xr:uid="{B3376DC8-AD32-48BE-9A4A-9FB775FC9B97}"/>
    <cellStyle name="Currency 12 4 3" xfId="5743" xr:uid="{CB31E45E-B7B6-4C7B-85EB-2F795D4A0C04}"/>
    <cellStyle name="Currency 12 5" xfId="5548" xr:uid="{EB70CA1D-40A6-402E-9E0B-C8F814EBA3AB}"/>
    <cellStyle name="Currency 12 5 2" xfId="5800" xr:uid="{AB57D2B4-EFFE-440B-BF3A-DE7E54DE4DBB}"/>
    <cellStyle name="Currency 12 6" xfId="5631" xr:uid="{AE798184-0F17-40AA-BB3B-BD388C212718}"/>
    <cellStyle name="Currency 13" xfId="16" xr:uid="{533BEFF8-A305-4C90-94A4-8F77E6E493B6}"/>
    <cellStyle name="Currency 13 10" xfId="7086" xr:uid="{333BCE6B-380D-4CD9-B452-199D36E58CB0}"/>
    <cellStyle name="Currency 13 2" xfId="4296" xr:uid="{F829BE29-DD2F-41FB-B518-B5C104BD3E3C}"/>
    <cellStyle name="Currency 13 2 2" xfId="4579" xr:uid="{97A3A840-91E4-4499-B861-E7BA5720BFC7}"/>
    <cellStyle name="Currency 13 2 2 2" xfId="6219" xr:uid="{7BFBC76B-B777-4735-A55B-C52C54B58DD4}"/>
    <cellStyle name="Currency 13 2 2 2 2" xfId="6264" xr:uid="{D738C855-6014-4B2C-8F48-C38C9E8F2278}"/>
    <cellStyle name="Currency 13 2 2 2 2 2" xfId="5992" xr:uid="{AEF35DF6-8CFB-4EA2-8DC8-4DEBC80602EB}"/>
    <cellStyle name="Currency 13 2 2 2 2 3" xfId="7250" xr:uid="{389954A4-2BE5-47B0-8F20-776C2277A19E}"/>
    <cellStyle name="Currency 13 2 2 2 3" xfId="6025" xr:uid="{3303C8A0-40CD-43BA-8963-37A1971C3B5A}"/>
    <cellStyle name="Currency 13 2 2 2 4" xfId="7132" xr:uid="{5EC4E1FE-7372-4F19-8812-4BF73560791F}"/>
    <cellStyle name="Currency 13 2 2 3" xfId="6169" xr:uid="{0B986C6B-8FDD-429F-ACA9-DB315B0B9FF8}"/>
    <cellStyle name="Currency 13 2 2 3 2" xfId="7049" xr:uid="{0EE0A663-BE2E-45FA-9009-7C131F98928F}"/>
    <cellStyle name="Currency 13 2 2 3 3" xfId="7183" xr:uid="{33493C31-702D-410C-98EC-B900D45906FF}"/>
    <cellStyle name="Currency 13 2 2 4" xfId="6067" xr:uid="{84CFBACE-7BB8-4E5C-A617-006C484AB86B}"/>
    <cellStyle name="Currency 13 2 2 5" xfId="6255" xr:uid="{0B313995-F0D0-4694-903B-CD040FED708E}"/>
    <cellStyle name="Currency 13 2 2 6" xfId="6292" xr:uid="{2FD9EF8A-7046-4ABF-8269-FAA925ACBEC6}"/>
    <cellStyle name="Currency 13 2 3" xfId="6017" xr:uid="{7A1FCCCD-8921-4767-8DF3-70D88767124C}"/>
    <cellStyle name="Currency 13 2 3 2" xfId="6049" xr:uid="{C9D8B1ED-B4C3-4020-AACB-5057988DBA9C}"/>
    <cellStyle name="Currency 13 2 3 2 2" xfId="6074" xr:uid="{4378FE16-9D77-4E3E-96D0-D787E0B3AB3C}"/>
    <cellStyle name="Currency 13 2 3 2 3" xfId="7233" xr:uid="{F750446A-B33B-4410-8CF6-DC9DE59C3EB3}"/>
    <cellStyle name="Currency 13 2 3 3" xfId="6126" xr:uid="{F299FD9B-4FE9-46D4-AEFD-804A1DB7AA1E}"/>
    <cellStyle name="Currency 13 2 3 4" xfId="7118" xr:uid="{61A7A7AD-4942-4A4D-B466-2FF0127CAAED}"/>
    <cellStyle name="Currency 13 2 4" xfId="6228" xr:uid="{45E7567C-37B0-43A2-AD80-1DC194681C02}"/>
    <cellStyle name="Currency 13 2 4 2" xfId="6052" xr:uid="{213BFCD2-F485-40EB-BB96-15406FDC473D}"/>
    <cellStyle name="Currency 13 2 4 2 2" xfId="6000" xr:uid="{D17689A7-5413-41DA-A46B-9A6953913B3F}"/>
    <cellStyle name="Currency 13 2 4 2 3" xfId="7218" xr:uid="{FF594F76-97E7-464C-AAB7-671C0781DBE7}"/>
    <cellStyle name="Currency 13 2 4 3" xfId="6119" xr:uid="{BEDC7536-67CE-42F4-98EF-7DAA7E4B2240}"/>
    <cellStyle name="Currency 13 2 4 4" xfId="7145" xr:uid="{BD983F50-8198-4417-AF5B-C1D4980395DF}"/>
    <cellStyle name="Currency 13 2 5" xfId="6236" xr:uid="{675F2678-572F-4B60-843B-BA4ADFC68EF5}"/>
    <cellStyle name="Currency 13 2 5 2" xfId="7053" xr:uid="{57263BED-96B2-4290-91FE-5C5582BC6FCC}"/>
    <cellStyle name="Currency 13 2 5 3" xfId="7200" xr:uid="{5B613C09-2C19-431D-9AB5-D1C018351BD4}"/>
    <cellStyle name="Currency 13 2 6" xfId="6083" xr:uid="{37DC175C-1332-4FA8-B772-5EF5872AEA08}"/>
    <cellStyle name="Currency 13 2 6 2" xfId="6003" xr:uid="{0C2BD206-34BC-43DE-B839-668C233EBBFF}"/>
    <cellStyle name="Currency 13 2 6 3" xfId="7164" xr:uid="{738383F3-02CE-4516-B975-5FD75399AB02}"/>
    <cellStyle name="Currency 13 2 7" xfId="6212" xr:uid="{10FB0BBD-6B5B-4E8B-9733-A224BEC98572}"/>
    <cellStyle name="Currency 13 2 8" xfId="6070" xr:uid="{2BB69CB1-DE9E-40E8-9AE8-9DE5933E0399}"/>
    <cellStyle name="Currency 13 2 9" xfId="6194" xr:uid="{B1F60428-A5BC-4DA4-9609-1A827C732A5B}"/>
    <cellStyle name="Currency 13 3" xfId="4297" xr:uid="{0BB72395-B1B0-4EB0-A741-A3EAECE6D4A9}"/>
    <cellStyle name="Currency 13 3 2" xfId="4927" xr:uid="{CF256DCD-5CF9-4C90-8CD9-C3BE442308B8}"/>
    <cellStyle name="Currency 13 3 2 2" xfId="6207" xr:uid="{26DC108D-3DDB-42B7-BC92-FA1153D7E6BD}"/>
    <cellStyle name="Currency 13 3 2 2 2" xfId="6100" xr:uid="{4E795FC2-C898-433A-94AB-D691568808FB}"/>
    <cellStyle name="Currency 13 3 2 2 3" xfId="7243" xr:uid="{FE89F3D5-5A44-4A7F-ABFE-CEEAA06B188B}"/>
    <cellStyle name="Currency 13 3 2 3" xfId="6076" xr:uid="{1E133064-56B7-4122-B995-4B935FE5CEB4}"/>
    <cellStyle name="Currency 13 3 2 4" xfId="6020" xr:uid="{6BF4208C-9792-42FA-8550-20695CE8ADE4}"/>
    <cellStyle name="Currency 13 3 3" xfId="6347" xr:uid="{9779D209-35D1-4118-AECA-070F628F7D19}"/>
    <cellStyle name="Currency 13 3 3 2" xfId="6211" xr:uid="{7B1957F4-E496-47BA-81BB-BBC585F17DEB}"/>
    <cellStyle name="Currency 13 3 3 3" xfId="7174" xr:uid="{6D5A4284-9873-4FF6-AD29-81E3A70E5648}"/>
    <cellStyle name="Currency 13 3 4" xfId="6340" xr:uid="{731DFF0A-28F5-4E1A-AB0F-7AD9D77DCF19}"/>
    <cellStyle name="Currency 13 3 5" xfId="6257" xr:uid="{7481A21E-0C1B-45CB-9B8E-345D8CB18704}"/>
    <cellStyle name="Currency 13 3 6" xfId="7100" xr:uid="{EF9EEE2E-2BA6-47A0-9322-6EBAD0EAD41E}"/>
    <cellStyle name="Currency 13 4" xfId="4295" xr:uid="{912657E3-D485-4497-BABD-B9FE17F9976E}"/>
    <cellStyle name="Currency 13 4 2" xfId="4578" xr:uid="{69EDA857-B1F7-4D7F-ACBB-EE1E5D288354}"/>
    <cellStyle name="Currency 13 4 2 2" xfId="6022" xr:uid="{07258225-B501-42C1-8E49-A64570A4D589}"/>
    <cellStyle name="Currency 13 4 2 3" xfId="6327" xr:uid="{D33434F3-6B21-4ADD-B2C8-D4125EF940A0}"/>
    <cellStyle name="Currency 13 4 3" xfId="6204" xr:uid="{6837F7CF-2BE8-46BC-AAB7-D1A6E0BA4581}"/>
    <cellStyle name="Currency 13 4 4" xfId="6345" xr:uid="{0F155244-EEC2-4151-B1EF-AD9CB3451908}"/>
    <cellStyle name="Currency 13 5" xfId="4926" xr:uid="{79F813C8-1468-4ED0-8F6F-3E34EFFD6E10}"/>
    <cellStyle name="Currency 13 5 2" xfId="6275" xr:uid="{F233AE9A-CB56-402F-A1DF-4E87F81B71A4}"/>
    <cellStyle name="Currency 13 5 2 2" xfId="7055" xr:uid="{4E1B0004-3A50-4724-A206-865E23B56CB6}"/>
    <cellStyle name="Currency 13 5 2 3" xfId="7209" xr:uid="{4432E652-1E1D-464D-8D28-288A0DA06D39}"/>
    <cellStyle name="Currency 13 5 3" xfId="6326" xr:uid="{47071393-8F79-45E7-B6C7-8454357891BD}"/>
    <cellStyle name="Currency 13 5 4" xfId="6181" xr:uid="{D2878D7E-0BAF-4445-88C2-A4AE95C41854}"/>
    <cellStyle name="Currency 13 6" xfId="6167" xr:uid="{EEE37350-8858-4E35-9F78-665781053E21}"/>
    <cellStyle name="Currency 13 6 2" xfId="6034" xr:uid="{9F8C2696-884A-48B9-8839-631C68F5B1AC}"/>
    <cellStyle name="Currency 13 6 3" xfId="7190" xr:uid="{290062FB-BB0A-4EAF-98A0-B85F0C02935A}"/>
    <cellStyle name="Currency 13 7" xfId="6084" xr:uid="{3F1CDC6B-8D2B-4FF7-907D-0EEC52433BEF}"/>
    <cellStyle name="Currency 13 7 2" xfId="6245" xr:uid="{7024CB8D-168E-435F-911D-02062864A932}"/>
    <cellStyle name="Currency 13 7 3" xfId="7154" xr:uid="{65C1AC5C-15BC-4AAD-AFAA-384812EBB013}"/>
    <cellStyle name="Currency 13 8" xfId="6099" xr:uid="{C7E2168E-C9DC-462F-A9F9-40F937AB863B}"/>
    <cellStyle name="Currency 13 9" xfId="6143" xr:uid="{EF40F3A2-D3DA-4816-B1AC-9BA219C63F54}"/>
    <cellStyle name="Currency 14" xfId="17" xr:uid="{D431011C-DFAE-47B6-BFDF-3D3479AC4E6C}"/>
    <cellStyle name="Currency 14 2" xfId="3677" xr:uid="{C9B8512B-08CB-47B5-AC63-D2A4BA82BF74}"/>
    <cellStyle name="Currency 14 2 2" xfId="4500" xr:uid="{1EFCC0D5-A9BF-4EA1-A648-AFBEF795CA12}"/>
    <cellStyle name="Currency 14 2 2 2" xfId="5857" xr:uid="{1E3C044E-DD95-4B06-A26A-96600672BD5D}"/>
    <cellStyle name="Currency 14 2 3" xfId="5686" xr:uid="{C4D4394A-F722-4082-9BA9-2F131E030AF9}"/>
    <cellStyle name="Currency 14 3" xfId="4418" xr:uid="{E92209AF-7226-41F3-81F2-232DFEADE45B}"/>
    <cellStyle name="Currency 14 3 2" xfId="5592" xr:uid="{B659AFBC-9851-4F42-8367-83B847C89F0A}"/>
    <cellStyle name="Currency 14 3 2 2" xfId="5911" xr:uid="{CD3AA55F-5299-4E4D-96E2-E17C2AE0796D}"/>
    <cellStyle name="Currency 14 3 3" xfId="5745" xr:uid="{0F1741EA-98CF-42F7-9322-692A34F1DBEE}"/>
    <cellStyle name="Currency 14 4" xfId="5550" xr:uid="{F0671315-83AA-4E1F-ACD6-27B21461EE4A}"/>
    <cellStyle name="Currency 14 4 2" xfId="5802" xr:uid="{8DBBDE5B-7318-4CE6-9646-8C1B1175BDCC}"/>
    <cellStyle name="Currency 14 5" xfId="5633" xr:uid="{7B68E42F-C1CD-4D7F-8C62-2E760A7C4D7A}"/>
    <cellStyle name="Currency 15" xfId="4389" xr:uid="{711C50B5-CF34-4713-8C8A-531501CBD3BC}"/>
    <cellStyle name="Currency 15 2" xfId="4651" xr:uid="{0DD33363-45C0-4343-8003-F59A05DF1615}"/>
    <cellStyle name="Currency 16" xfId="80" xr:uid="{D68C50AA-8FAA-41D5-A353-FE99BDF9DB21}"/>
    <cellStyle name="Currency 17" xfId="4298" xr:uid="{B36B3132-82FA-4460-AC58-A4E2EE809812}"/>
    <cellStyle name="Currency 17 2" xfId="4580" xr:uid="{9A5D4FD6-2C0F-4878-B25E-DEB3D73BE2D5}"/>
    <cellStyle name="Currency 18" xfId="4667" xr:uid="{DF5CF658-A6A6-4A0A-9CDE-5B4D7A949CA6}"/>
    <cellStyle name="Currency 19" xfId="7261" xr:uid="{47160585-B2BB-4387-A53D-9F85256CFDFA}"/>
    <cellStyle name="Currency 2" xfId="18" xr:uid="{3E2AC708-AB5B-4851-AAE4-B97BC99E458D}"/>
    <cellStyle name="Currency 2 2" xfId="19" xr:uid="{57ED66C5-C9B0-4B53-B796-4B2C9BEECBD0}"/>
    <cellStyle name="Currency 2 2 2" xfId="20" xr:uid="{BFE17224-7456-4449-A49A-9C354E26B538}"/>
    <cellStyle name="Currency 2 2 2 2" xfId="21" xr:uid="{1249A624-E7D4-4197-B99A-9EB116389FA7}"/>
    <cellStyle name="Currency 2 2 2 2 10" xfId="7087" xr:uid="{4BC141CA-C905-43B3-A26A-D37F9D8F2AEB}"/>
    <cellStyle name="Currency 2 2 2 2 2" xfId="4928" xr:uid="{1C916007-B4FA-4CF9-B2FF-1947A06625BB}"/>
    <cellStyle name="Currency 2 2 2 2 2 2" xfId="6298" xr:uid="{BD6C059C-88BC-4BDE-8E96-497B1F26F97C}"/>
    <cellStyle name="Currency 2 2 2 2 2 2 2" xfId="6183" xr:uid="{3D9A5799-DC72-4858-A45C-4178865F8A3D}"/>
    <cellStyle name="Currency 2 2 2 2 2 2 2 2" xfId="6263" xr:uid="{ACFA6582-50D1-4AF2-A4A5-D8A2BD82614D}"/>
    <cellStyle name="Currency 2 2 2 2 2 2 2 2 2" xfId="5995" xr:uid="{54CB366B-A684-4282-8497-3210104A4D72}"/>
    <cellStyle name="Currency 2 2 2 2 2 2 2 2 3" xfId="7251" xr:uid="{BF16FDD3-9FC1-452E-B86C-97835C128B43}"/>
    <cellStyle name="Currency 2 2 2 2 2 2 2 3" xfId="6363" xr:uid="{0D80CDFF-191F-463C-B6AD-7CA6BA8F3351}"/>
    <cellStyle name="Currency 2 2 2 2 2 2 2 4" xfId="7133" xr:uid="{05C95C19-8CB2-4A36-80A5-B5100E91BFC8}"/>
    <cellStyle name="Currency 2 2 2 2 2 2 3" xfId="7074" xr:uid="{4EB18A0B-262B-4C10-808A-ECB6DCD3A0B8}"/>
    <cellStyle name="Currency 2 2 2 2 2 2 3 2" xfId="6115" xr:uid="{DF0A1876-5E03-437D-9A23-DAEAA6D28BA6}"/>
    <cellStyle name="Currency 2 2 2 2 2 2 3 3" xfId="7184" xr:uid="{D3A893BD-0AF7-47EA-A45A-13AB34E912A2}"/>
    <cellStyle name="Currency 2 2 2 2 2 2 4" xfId="6094" xr:uid="{6A9A77E2-5084-4500-AD7C-EB7751A3A60E}"/>
    <cellStyle name="Currency 2 2 2 2 2 2 5" xfId="7065" xr:uid="{341A82E6-E6F2-45E5-83C5-B272A7B8C983}"/>
    <cellStyle name="Currency 2 2 2 2 2 2 6" xfId="7106" xr:uid="{D84CE70A-66A0-407F-8F96-1692A3D0121D}"/>
    <cellStyle name="Currency 2 2 2 2 2 3" xfId="6063" xr:uid="{44D098E1-10E0-4946-8DFA-F5CCA51454CC}"/>
    <cellStyle name="Currency 2 2 2 2 2 3 2" xfId="6267" xr:uid="{A09375F8-AD47-4D0C-AD74-0AB1FE8DDC2E}"/>
    <cellStyle name="Currency 2 2 2 2 2 3 2 2" xfId="6103" xr:uid="{0DA38840-5C3F-4844-99D8-4DFAA9F2477F}"/>
    <cellStyle name="Currency 2 2 2 2 2 3 2 3" xfId="7234" xr:uid="{C5459948-BCB1-4EA3-A406-B025B408EDF5}"/>
    <cellStyle name="Currency 2 2 2 2 2 3 3" xfId="6125" xr:uid="{E6719BE4-C395-45BD-8E1D-E6CE18361072}"/>
    <cellStyle name="Currency 2 2 2 2 2 3 4" xfId="7119" xr:uid="{7F9F422D-52D4-4DEF-99EA-0E924F2876D5}"/>
    <cellStyle name="Currency 2 2 2 2 2 4" xfId="6085" xr:uid="{C3BE0871-F313-4CE7-932B-BEB791FEE8F1}"/>
    <cellStyle name="Currency 2 2 2 2 2 4 2" xfId="6271" xr:uid="{FAF4221A-2B53-497A-85C5-A30F27A5D75C}"/>
    <cellStyle name="Currency 2 2 2 2 2 4 2 2" xfId="7057" xr:uid="{891F156E-4E44-4DD9-A04D-8E7272AB50A8}"/>
    <cellStyle name="Currency 2 2 2 2 2 4 2 3" xfId="7219" xr:uid="{75F3E46E-6840-40C7-B1F2-A521482DD291}"/>
    <cellStyle name="Currency 2 2 2 2 2 4 3" xfId="6318" xr:uid="{139FDA81-271B-4EB5-B446-2825915E2090}"/>
    <cellStyle name="Currency 2 2 2 2 2 4 4" xfId="7146" xr:uid="{DA1DA33A-AB6F-43C2-B98F-7A2BA469F3DC}"/>
    <cellStyle name="Currency 2 2 2 2 2 5" xfId="6276" xr:uid="{C30533E9-EDFB-4102-B175-594C19A8583F}"/>
    <cellStyle name="Currency 2 2 2 2 2 5 2" xfId="6112" xr:uid="{C5D19BAD-3D61-4DE0-B316-DDF6AD1A0960}"/>
    <cellStyle name="Currency 2 2 2 2 2 5 3" xfId="7201" xr:uid="{F0A52528-3371-4F7F-98FE-88D36A409F6E}"/>
    <cellStyle name="Currency 2 2 2 2 2 6" xfId="6374" xr:uid="{B2468E08-545C-4B82-ABAD-24225035770E}"/>
    <cellStyle name="Currency 2 2 2 2 2 6 2" xfId="6373" xr:uid="{FFA1629C-3F83-4461-809B-62980F382B6E}"/>
    <cellStyle name="Currency 2 2 2 2 2 6 3" xfId="7165" xr:uid="{A51AE560-EFC8-49C9-AFB9-AEA72001E996}"/>
    <cellStyle name="Currency 2 2 2 2 2 7" xfId="6306" xr:uid="{C473666A-3F88-462E-B8C2-C253D9A251D0}"/>
    <cellStyle name="Currency 2 2 2 2 2 8" xfId="6139" xr:uid="{C1E508AC-A499-4E6E-9606-014200DC1941}"/>
    <cellStyle name="Currency 2 2 2 2 2 9" xfId="6346" xr:uid="{6285D6EA-5091-475A-9997-8DD3FE012AEB}"/>
    <cellStyle name="Currency 2 2 2 2 3" xfId="6294" xr:uid="{69D30401-2A02-4C16-BD2F-D26C5F7D8E8F}"/>
    <cellStyle name="Currency 2 2 2 2 3 2" xfId="6187" xr:uid="{A832B37A-2B5A-432A-B044-300A5AB33787}"/>
    <cellStyle name="Currency 2 2 2 2 3 2 2" xfId="7039" xr:uid="{C49F89EB-3707-47B3-AE18-C479D88859B1}"/>
    <cellStyle name="Currency 2 2 2 2 3 2 2 2" xfId="6213" xr:uid="{03E3323A-A797-42CB-AF36-109D24391A49}"/>
    <cellStyle name="Currency 2 2 2 2 3 2 2 3" xfId="7244" xr:uid="{1FD5229E-9A68-42C4-BA7D-6644CE3DEA9D}"/>
    <cellStyle name="Currency 2 2 2 2 3 2 3" xfId="6352" xr:uid="{0DE6CBBF-1C3D-4244-B0EF-1E9287FEF0D0}"/>
    <cellStyle name="Currency 2 2 2 2 3 2 4" xfId="7126" xr:uid="{17E81430-1444-43FD-BC97-66703199F257}"/>
    <cellStyle name="Currency 2 2 2 2 3 3" xfId="6170" xr:uid="{8701B06F-FB0E-45FE-9AF8-8D6772D4F773}"/>
    <cellStyle name="Currency 2 2 2 2 3 3 2" xfId="5993" xr:uid="{AFFE7F46-38BB-4211-B438-1B7D7C4647C3}"/>
    <cellStyle name="Currency 2 2 2 2 3 3 3" xfId="7175" xr:uid="{10CB5D30-4CB0-4B10-AF76-492EF8BA0D6D}"/>
    <cellStyle name="Currency 2 2 2 2 3 4" xfId="6217" xr:uid="{57909B36-8925-4E65-9B9A-E888F662CCCE}"/>
    <cellStyle name="Currency 2 2 2 2 3 5" xfId="6256" xr:uid="{3EF0FB86-D4CA-464D-8FF8-784BCEEBAFF8}"/>
    <cellStyle name="Currency 2 2 2 2 3 6" xfId="7101" xr:uid="{4BADE9F9-50CC-4A98-979E-F6C797952C1F}"/>
    <cellStyle name="Currency 2 2 2 2 4" xfId="6190" xr:uid="{C8B4F12F-CEE5-44E8-8A57-BF018262C1E5}"/>
    <cellStyle name="Currency 2 2 2 2 4 2" xfId="6158" xr:uid="{530B68A8-B78A-472E-9A48-4FCEDBBB038F}"/>
    <cellStyle name="Currency 2 2 2 2 4 2 2" xfId="6106" xr:uid="{D73CEF8C-A88F-4B55-ABB1-6E3D495E1505}"/>
    <cellStyle name="Currency 2 2 2 2 4 2 3" xfId="7226" xr:uid="{054C84CA-B130-429A-81AD-0F960A406D4A}"/>
    <cellStyle name="Currency 2 2 2 2 4 3" xfId="6251" xr:uid="{F78BECB1-C05A-4C0F-888E-613855041FF2}"/>
    <cellStyle name="Currency 2 2 2 2 4 4" xfId="7112" xr:uid="{0B173DCC-D528-4B74-B0FC-D351DE39A526}"/>
    <cellStyle name="Currency 2 2 2 2 5" xfId="6059" xr:uid="{0A1CF537-2F62-4A91-B653-1082848B373B}"/>
    <cellStyle name="Currency 2 2 2 2 5 2" xfId="6079" xr:uid="{DD5F83A1-D75E-4F55-BC04-B27A40925DD7}"/>
    <cellStyle name="Currency 2 2 2 2 5 2 2" xfId="7029" xr:uid="{A9140B3C-0D1A-4E53-9272-F92D579D02B6}"/>
    <cellStyle name="Currency 2 2 2 2 5 2 3" xfId="7210" xr:uid="{8E263906-5C62-4412-B065-1211778D835D}"/>
    <cellStyle name="Currency 2 2 2 2 5 3" xfId="6121" xr:uid="{139ABBC8-ACA5-4332-AACD-B78A849D1C33}"/>
    <cellStyle name="Currency 2 2 2 2 5 4" xfId="7138" xr:uid="{08429B2E-D4BD-411C-B4C2-CA4667AC937F}"/>
    <cellStyle name="Currency 2 2 2 2 6" xfId="6166" xr:uid="{D9FD469D-8937-47C5-BC25-7500D5784AF5}"/>
    <cellStyle name="Currency 2 2 2 2 6 2" xfId="7050" xr:uid="{AD09A1B8-F6DF-4885-8011-9A0F5D8D6FAC}"/>
    <cellStyle name="Currency 2 2 2 2 6 3" xfId="7191" xr:uid="{AE1E46CE-CE14-4449-9A62-8D223E96A8CA}"/>
    <cellStyle name="Currency 2 2 2 2 7" xfId="6058" xr:uid="{A5C77541-C8EB-4A7D-8648-C07C629AEDC4}"/>
    <cellStyle name="Currency 2 2 2 2 7 2" xfId="6234" xr:uid="{C9C4EA4D-6703-4CA9-9467-1D6597B5888D}"/>
    <cellStyle name="Currency 2 2 2 2 7 3" xfId="7155" xr:uid="{2DF9A7D1-7143-465E-BA2B-4047A7177B46}"/>
    <cellStyle name="Currency 2 2 2 2 8" xfId="6338" xr:uid="{39FE5279-E57A-4271-B9C0-CE70DFADA5DD}"/>
    <cellStyle name="Currency 2 2 2 2 9" xfId="6367" xr:uid="{0F04A641-30DC-402D-9C8B-CEBE9C38F5CB}"/>
    <cellStyle name="Currency 2 2 2 3" xfId="22" xr:uid="{7C95DE32-3586-4EEE-A681-A54B21AA9A81}"/>
    <cellStyle name="Currency 2 2 2 3 2" xfId="3678" xr:uid="{028784D2-430C-4A5F-A209-C1D5C9EFE8B7}"/>
    <cellStyle name="Currency 2 2 2 3 2 2" xfId="4501" xr:uid="{9D571859-AB6F-457B-81B0-06B461F3D4F1}"/>
    <cellStyle name="Currency 2 2 2 3 2 2 2" xfId="5858" xr:uid="{242A3468-B218-4DBB-9798-76D5BB52A28E}"/>
    <cellStyle name="Currency 2 2 2 3 2 3" xfId="5687" xr:uid="{76FB5D34-9A87-4DC5-BD31-4C849373E640}"/>
    <cellStyle name="Currency 2 2 2 3 3" xfId="4422" xr:uid="{BC24E26E-E778-46E1-8074-CB25783F1543}"/>
    <cellStyle name="Currency 2 2 2 3 3 2" xfId="5595" xr:uid="{C69BC0AF-3F47-4BEF-8C52-CE7A5CDD721A}"/>
    <cellStyle name="Currency 2 2 2 3 3 2 2" xfId="5915" xr:uid="{A20B12D0-6E65-47DE-8C62-00BA9B58867A}"/>
    <cellStyle name="Currency 2 2 2 3 3 3" xfId="5749" xr:uid="{932E3B33-1755-4DA1-B32B-B518C42704D6}"/>
    <cellStyle name="Currency 2 2 2 3 4" xfId="5553" xr:uid="{0AF75B92-0414-4B42-B27B-18008511FA2A}"/>
    <cellStyle name="Currency 2 2 2 3 4 2" xfId="5806" xr:uid="{8E5EB5F8-65C3-4EED-8E7A-8789DFB18E68}"/>
    <cellStyle name="Currency 2 2 2 3 5" xfId="5637" xr:uid="{71434AFD-1C74-4E97-BE09-7252A1AAA574}"/>
    <cellStyle name="Currency 2 2 2 4" xfId="3679" xr:uid="{8597DDE9-4B57-43DE-BEDA-A710BE94AD9B}"/>
    <cellStyle name="Currency 2 2 2 4 2" xfId="4502" xr:uid="{802CE7E9-7CF6-44BD-BF55-5740BD0723D1}"/>
    <cellStyle name="Currency 2 2 2 4 2 2" xfId="5859" xr:uid="{D7653EC7-4CFB-4829-8478-391F4FB4D40A}"/>
    <cellStyle name="Currency 2 2 2 4 3" xfId="5688" xr:uid="{6C0E5466-8BAF-41CB-AB1F-2505CBB94C74}"/>
    <cellStyle name="Currency 2 2 2 5" xfId="4421" xr:uid="{4E15F39C-7CC3-47B7-9AB7-C2112ACF906A}"/>
    <cellStyle name="Currency 2 2 2 5 2" xfId="5594" xr:uid="{D4C989FA-B990-418D-976D-0015FBD579EA}"/>
    <cellStyle name="Currency 2 2 2 5 2 2" xfId="5914" xr:uid="{442E0D69-4F96-4C0E-97E2-7E8E41D64072}"/>
    <cellStyle name="Currency 2 2 2 5 3" xfId="5748" xr:uid="{BFC89FFC-6854-429C-BD0C-3DC9264D3DDB}"/>
    <cellStyle name="Currency 2 2 2 6" xfId="5552" xr:uid="{EC84F696-55CB-4EEF-A11A-85973D81D5BB}"/>
    <cellStyle name="Currency 2 2 2 6 2" xfId="5805" xr:uid="{7C8E92F9-1F79-4E4A-B2B9-A510201B664F}"/>
    <cellStyle name="Currency 2 2 2 7" xfId="5636" xr:uid="{C1B625B9-BA6C-41BB-8104-4D0CCE6F9911}"/>
    <cellStyle name="Currency 2 2 3" xfId="3680" xr:uid="{5DE23503-0320-49C8-964E-04CE62662BB5}"/>
    <cellStyle name="Currency 2 2 3 2" xfId="4503" xr:uid="{38A4F501-F1EC-4D68-B60F-673DC9F14A7E}"/>
    <cellStyle name="Currency 2 2 3 2 2" xfId="5860" xr:uid="{BA290744-0E47-4B60-8957-48B3EFD88606}"/>
    <cellStyle name="Currency 2 2 3 3" xfId="5689" xr:uid="{D53D171B-6F1A-48A0-94F0-2769D213158E}"/>
    <cellStyle name="Currency 2 2 4" xfId="4420" xr:uid="{7FBA6A34-D1E1-46FE-B29A-C45211D597C8}"/>
    <cellStyle name="Currency 2 2 4 2" xfId="5593" xr:uid="{63578872-C250-43AC-8776-44C37D20CA3B}"/>
    <cellStyle name="Currency 2 2 4 2 2" xfId="5913" xr:uid="{84B4DAF6-2549-43C9-9C6F-94FCF522D915}"/>
    <cellStyle name="Currency 2 2 4 3" xfId="5747" xr:uid="{3F42153D-E963-433B-9EF9-BFC1435386B4}"/>
    <cellStyle name="Currency 2 2 5" xfId="5551" xr:uid="{B1C22EFB-EFFE-46D1-B583-4ADDCE0973BB}"/>
    <cellStyle name="Currency 2 2 5 2" xfId="5804" xr:uid="{DBB3ECFE-31EE-49E1-9E7E-4B214D5ED6BE}"/>
    <cellStyle name="Currency 2 2 6" xfId="5635" xr:uid="{5F7FF713-E52E-473F-8FD1-1EE7E476F38F}"/>
    <cellStyle name="Currency 2 3" xfId="23" xr:uid="{2B459DEE-EAC5-480E-9C98-DF65F1DC43C5}"/>
    <cellStyle name="Currency 2 3 2" xfId="3681" xr:uid="{162C4E0A-33CA-4C07-88DC-F2AA43F6C53A}"/>
    <cellStyle name="Currency 2 3 2 2" xfId="4504" xr:uid="{D7777833-8CF4-46E4-9E26-EB3826FDFD84}"/>
    <cellStyle name="Currency 2 3 2 2 2" xfId="5861" xr:uid="{81287895-D926-45F0-96A7-848994285C02}"/>
    <cellStyle name="Currency 2 3 2 3" xfId="5690" xr:uid="{D0CF97C8-E71F-4209-BFD1-E451151B48E8}"/>
    <cellStyle name="Currency 2 3 3" xfId="4423" xr:uid="{D5E96D42-B34A-426F-90CE-84B75507164F}"/>
    <cellStyle name="Currency 2 3 3 2" xfId="5596" xr:uid="{C30E9AA3-72BC-44D9-8198-E4952D5CF747}"/>
    <cellStyle name="Currency 2 3 3 2 2" xfId="5916" xr:uid="{48DB349E-830C-40F6-834C-C1FE62262F2C}"/>
    <cellStyle name="Currency 2 3 3 3" xfId="5750" xr:uid="{59C26B78-CC93-4B95-ACB2-CE9F76AEE04F}"/>
    <cellStyle name="Currency 2 3 4" xfId="5554" xr:uid="{2F5E558B-E5A0-43ED-8ECD-42624147BF63}"/>
    <cellStyle name="Currency 2 3 4 2" xfId="5807" xr:uid="{104988A1-11B9-43C7-80AB-175210F49A4B}"/>
    <cellStyle name="Currency 2 3 5" xfId="5638" xr:uid="{C996CD50-C751-4C21-9389-8CF2A2DA4340}"/>
    <cellStyle name="Currency 2 4" xfId="3682" xr:uid="{C4CE6C92-7D63-4E20-BBDF-8915B3C47DA7}"/>
    <cellStyle name="Currency 2 4 2" xfId="4505" xr:uid="{878BB917-A061-4BF4-BD84-6450B92428EB}"/>
    <cellStyle name="Currency 2 4 2 2" xfId="5862" xr:uid="{B7DC56F8-5118-4E6D-A07F-0A540EE8D1A2}"/>
    <cellStyle name="Currency 2 4 3" xfId="5691" xr:uid="{F1B70CF8-6C57-4B6C-B5B7-A02CB5DBBC02}"/>
    <cellStyle name="Currency 2 5" xfId="4419" xr:uid="{414639AE-5ECF-487E-A70D-166874A0C4A8}"/>
    <cellStyle name="Currency 2 5 2" xfId="4684" xr:uid="{EE82112A-0017-4A23-8350-C6C394F09192}"/>
    <cellStyle name="Currency 2 5 2 2" xfId="5912" xr:uid="{12306E99-5BCD-42B6-B054-1AF6D604166F}"/>
    <cellStyle name="Currency 2 5 3" xfId="5746" xr:uid="{F64EBB96-A532-4F00-9EED-0031BA10CADB}"/>
    <cellStyle name="Currency 2 6" xfId="4685" xr:uid="{EC7272A2-9B86-4687-BEEB-BB5109EB4096}"/>
    <cellStyle name="Currency 2 6 2" xfId="5803" xr:uid="{7E306429-278E-403E-A8D9-D52AEB42C935}"/>
    <cellStyle name="Currency 2 7" xfId="5634" xr:uid="{80AAB129-C445-487B-AC76-EFC12590BC13}"/>
    <cellStyle name="Currency 2 8" xfId="5542" xr:uid="{15582F22-A26F-4073-A16A-EFFD24AF2E26}"/>
    <cellStyle name="Currency 3" xfId="24" xr:uid="{53F9BD12-BE28-4B79-9470-D617990DAF07}"/>
    <cellStyle name="Currency 3 2" xfId="25" xr:uid="{2E8BE143-3394-4D35-8BA3-73FE4479AF8A}"/>
    <cellStyle name="Currency 3 2 2" xfId="3683" xr:uid="{11BF6482-7A59-4139-A66F-ECA6C60C9F10}"/>
    <cellStyle name="Currency 3 2 2 2" xfId="4506" xr:uid="{3E91BFC4-0900-4C93-8435-14F512C7B1E0}"/>
    <cellStyle name="Currency 3 2 2 2 2" xfId="5863" xr:uid="{530DE426-0A34-4F31-8B9E-843C7339F234}"/>
    <cellStyle name="Currency 3 2 2 3" xfId="5692" xr:uid="{2B5B7C94-5C63-4FAB-9842-225262AEA840}"/>
    <cellStyle name="Currency 3 2 3" xfId="4425" xr:uid="{1E5D32EB-CD42-4A76-9BC7-D5AC5F76484D}"/>
    <cellStyle name="Currency 3 2 3 2" xfId="5598" xr:uid="{62A4A48A-3BA0-493D-AA82-281F39B9AB19}"/>
    <cellStyle name="Currency 3 2 3 2 2" xfId="5918" xr:uid="{3B0E7F2F-E6E6-4861-B332-F37237250D5E}"/>
    <cellStyle name="Currency 3 2 3 3" xfId="5752" xr:uid="{E21D0B2B-0493-4259-9284-1C965E380589}"/>
    <cellStyle name="Currency 3 2 4" xfId="5556" xr:uid="{F4DEB14B-73AC-425C-A4EE-A47B60084D9F}"/>
    <cellStyle name="Currency 3 2 4 2" xfId="5809" xr:uid="{807AB622-A213-44B8-B3D8-BAFA5FC9C3AE}"/>
    <cellStyle name="Currency 3 2 5" xfId="5640" xr:uid="{F869E747-F172-441F-B520-651E6B5368D3}"/>
    <cellStyle name="Currency 3 3" xfId="26" xr:uid="{8B8D0BE7-D0BB-4072-A286-5C6277772671}"/>
    <cellStyle name="Currency 3 3 2" xfId="3684" xr:uid="{BE54DD5B-B3D5-4C60-8B43-83C194D2DA50}"/>
    <cellStyle name="Currency 3 3 2 2" xfId="4507" xr:uid="{D0ECB1CB-26D9-47B8-942D-BF044B84CB03}"/>
    <cellStyle name="Currency 3 3 2 2 2" xfId="5864" xr:uid="{0371F52A-6EA8-45A6-B305-91CD685CBFC1}"/>
    <cellStyle name="Currency 3 3 2 3" xfId="5693" xr:uid="{BF12C158-76B8-4C1F-ABCA-22FFEA9F6F83}"/>
    <cellStyle name="Currency 3 3 3" xfId="4426" xr:uid="{8E01351D-8CA2-48EC-9E48-BFE376CC929E}"/>
    <cellStyle name="Currency 3 3 3 2" xfId="5599" xr:uid="{3E33323B-2FD6-43EA-8ECE-80D49CD32939}"/>
    <cellStyle name="Currency 3 3 3 2 2" xfId="5919" xr:uid="{AFB2D12C-081B-4378-87C6-407CE26F12D0}"/>
    <cellStyle name="Currency 3 3 3 3" xfId="5753" xr:uid="{E8796262-A77E-4BCE-A645-ED94765969CF}"/>
    <cellStyle name="Currency 3 3 4" xfId="5557" xr:uid="{E2C93584-B681-40DD-8E8B-65F338F58795}"/>
    <cellStyle name="Currency 3 3 4 2" xfId="5810" xr:uid="{E13B626B-FCAC-460A-A25F-B4A39D30356C}"/>
    <cellStyle name="Currency 3 3 5" xfId="5641" xr:uid="{90110AAD-051E-490F-9EE3-F5465F14A009}"/>
    <cellStyle name="Currency 3 4" xfId="27" xr:uid="{A2528F53-B58F-403C-9B68-0DE74E281D17}"/>
    <cellStyle name="Currency 3 4 2" xfId="3685" xr:uid="{F1B63E34-C4C2-4FAA-98D5-F0E6CE0E920B}"/>
    <cellStyle name="Currency 3 4 2 2" xfId="4508" xr:uid="{7A9D1B6B-BDCF-41EF-BF0B-27B398C36268}"/>
    <cellStyle name="Currency 3 4 2 2 2" xfId="5865" xr:uid="{CCD9BF1C-C0F4-451D-8E5F-C116E524FD7C}"/>
    <cellStyle name="Currency 3 4 2 3" xfId="5694" xr:uid="{5812EA0B-7636-439A-AD1B-A55026E2A8F7}"/>
    <cellStyle name="Currency 3 4 3" xfId="4427" xr:uid="{5FBFFC47-34D8-4B5A-8C53-D5D3FDDBA7DF}"/>
    <cellStyle name="Currency 3 4 3 2" xfId="5600" xr:uid="{ACA0F231-36F3-47C2-BF4F-E518BB51A3ED}"/>
    <cellStyle name="Currency 3 4 3 2 2" xfId="5920" xr:uid="{17D0C60C-512C-4444-AF3B-AE7C65998D34}"/>
    <cellStyle name="Currency 3 4 3 3" xfId="5754" xr:uid="{90F46AAC-D44F-4A8A-B6E2-C2F679230AAA}"/>
    <cellStyle name="Currency 3 4 4" xfId="5558" xr:uid="{5F9AD491-FCED-4D10-9634-10E96E9BA4A4}"/>
    <cellStyle name="Currency 3 4 4 2" xfId="5811" xr:uid="{231956C6-1296-4DA3-8249-65EF64897918}"/>
    <cellStyle name="Currency 3 4 5" xfId="5642" xr:uid="{FAD07F2E-4B26-4549-9062-741F192321E3}"/>
    <cellStyle name="Currency 3 5" xfId="3686" xr:uid="{DFF75F26-8E39-4C14-8913-2F45EF4E03E9}"/>
    <cellStyle name="Currency 3 5 2" xfId="4509" xr:uid="{A1096E86-11D6-4F6E-B0CF-609564B99958}"/>
    <cellStyle name="Currency 3 5 2 2" xfId="5866" xr:uid="{AB8B8EBD-BC32-4BB4-A8CE-A3AE015CE21C}"/>
    <cellStyle name="Currency 3 5 3" xfId="5695" xr:uid="{D36864AB-0309-4B0D-AC10-93FF9009496B}"/>
    <cellStyle name="Currency 3 6" xfId="4424" xr:uid="{B89A248F-809E-483F-9979-5AAB526ECE7C}"/>
    <cellStyle name="Currency 3 6 2" xfId="5597" xr:uid="{F5AEFA62-773D-42C1-83FD-BAA44933DEF3}"/>
    <cellStyle name="Currency 3 6 2 2" xfId="5917" xr:uid="{34C6E8EC-49D6-46FD-B79C-A6AE797B6AE4}"/>
    <cellStyle name="Currency 3 6 3" xfId="5751" xr:uid="{77A85459-13EF-4398-9E9A-58710E46EB95}"/>
    <cellStyle name="Currency 3 7" xfId="5555" xr:uid="{42F5E998-4D62-43F6-8A23-562C6D135FC4}"/>
    <cellStyle name="Currency 3 7 2" xfId="5808" xr:uid="{1379BE95-60D6-4FD7-A6F2-CF5C9377742F}"/>
    <cellStyle name="Currency 3 8" xfId="5639" xr:uid="{B67139FF-11BD-4673-A782-39C2760B9690}"/>
    <cellStyle name="Currency 4" xfId="28" xr:uid="{171D169A-57F4-4376-92C4-0BCF2BADABC9}"/>
    <cellStyle name="Currency 4 2" xfId="29" xr:uid="{CA81E9FF-231B-478C-9286-E821EF6520D1}"/>
    <cellStyle name="Currency 4 2 2" xfId="3687" xr:uid="{9D6DF48D-4D21-453E-AAD2-615B9F0E6E75}"/>
    <cellStyle name="Currency 4 2 2 2" xfId="4510" xr:uid="{6B512C4E-A6E5-475D-AD5F-992D1A7B1614}"/>
    <cellStyle name="Currency 4 2 2 2 2" xfId="5867" xr:uid="{91EBB3E6-35EB-48DE-BEB4-AC02F625B6B9}"/>
    <cellStyle name="Currency 4 2 2 3" xfId="5696" xr:uid="{E665147D-DF00-4544-B66F-441F9BA7C34F}"/>
    <cellStyle name="Currency 4 2 3" xfId="4429" xr:uid="{151BE642-3E51-4186-8BCB-3045AFF58144}"/>
    <cellStyle name="Currency 4 2 3 2" xfId="5601" xr:uid="{B96777B4-4EF0-4902-9D31-479E94874821}"/>
    <cellStyle name="Currency 4 2 3 2 2" xfId="5922" xr:uid="{5F014BCF-3E33-4AAE-9547-90311BDAD632}"/>
    <cellStyle name="Currency 4 2 3 3" xfId="5756" xr:uid="{9C2B8DAB-E3A3-44D2-B376-FF2F3D971164}"/>
    <cellStyle name="Currency 4 2 4" xfId="5559" xr:uid="{FD9D7E70-16BE-4A63-AA6C-101B4D57AC74}"/>
    <cellStyle name="Currency 4 2 4 2" xfId="5813" xr:uid="{8671A820-27CB-470F-B2DE-59C566EF805E}"/>
    <cellStyle name="Currency 4 2 5" xfId="5644" xr:uid="{B0BA2AC0-2D31-44AF-AC74-80C570AE4EB6}"/>
    <cellStyle name="Currency 4 3" xfId="30" xr:uid="{50E79435-0CBE-41B6-ABC7-11316B68BEEB}"/>
    <cellStyle name="Currency 4 3 2" xfId="3688" xr:uid="{9769F39C-F747-40E2-AEC5-5A4CB31A430A}"/>
    <cellStyle name="Currency 4 3 2 2" xfId="4511" xr:uid="{37F30031-DC57-462B-9095-06B5178969A9}"/>
    <cellStyle name="Currency 4 3 2 2 2" xfId="5868" xr:uid="{60162037-7D81-4863-BAD6-983E7210983E}"/>
    <cellStyle name="Currency 4 3 2 3" xfId="5697" xr:uid="{606EEBFA-4D30-49C5-86E1-1B992AAC705D}"/>
    <cellStyle name="Currency 4 3 3" xfId="4430" xr:uid="{54958BC4-7BF0-4EC7-B21A-B3A4AC45FA24}"/>
    <cellStyle name="Currency 4 3 3 2" xfId="5602" xr:uid="{E44F6309-2428-465D-8EB4-A11D6C56C7E5}"/>
    <cellStyle name="Currency 4 3 3 2 2" xfId="5923" xr:uid="{60767260-B64B-48F3-A053-1EEAB128F628}"/>
    <cellStyle name="Currency 4 3 3 3" xfId="5757" xr:uid="{07EC8BF1-7239-4C8C-93B2-222DEAED614E}"/>
    <cellStyle name="Currency 4 3 4" xfId="5560" xr:uid="{70D5A53A-A111-4A77-B1DC-CF061D7EC093}"/>
    <cellStyle name="Currency 4 3 4 2" xfId="5814" xr:uid="{832DD4B0-27A8-4041-B6B4-39F0AF2A6D7C}"/>
    <cellStyle name="Currency 4 3 5" xfId="5645" xr:uid="{4455A563-2038-4D6E-9C8A-30FA4544EA0C}"/>
    <cellStyle name="Currency 4 4" xfId="3689" xr:uid="{77F570D9-4F34-4F0C-A2AC-ABA898B63551}"/>
    <cellStyle name="Currency 4 4 2" xfId="4512" xr:uid="{4CB8747C-DC38-4A9A-B76A-660111B81426}"/>
    <cellStyle name="Currency 4 4 2 2" xfId="5869" xr:uid="{84CE419A-2B78-41EF-A63A-8075B6BC4088}"/>
    <cellStyle name="Currency 4 4 3" xfId="5698" xr:uid="{A7C019DA-F582-45A9-BA99-6343FCB76A79}"/>
    <cellStyle name="Currency 4 5" xfId="4299" xr:uid="{124EC675-EC4D-4652-B0B5-1796A4A23D5F}"/>
    <cellStyle name="Currency 4 5 2" xfId="4700" xr:uid="{CB0AF775-9972-4C29-BC0D-003BE2F2B725}"/>
    <cellStyle name="Currency 4 5 2 2" xfId="5921" xr:uid="{52C5E0C5-F18E-404A-8413-95880A0610C3}"/>
    <cellStyle name="Currency 4 5 3" xfId="4889" xr:uid="{1183CD1A-EDE6-4C78-AB58-549F084FEDE8}"/>
    <cellStyle name="Currency 4 5 3 2" xfId="5484" xr:uid="{CA645121-FADA-43BD-B242-BF65AF4A0584}"/>
    <cellStyle name="Currency 4 5 3 3" xfId="4929" xr:uid="{F5098D3E-786A-4C0E-A40D-12E0E86ECE0E}"/>
    <cellStyle name="Currency 4 5 3 4" xfId="5755" xr:uid="{22585A28-75D3-42DE-88D6-5E18239E9DF9}"/>
    <cellStyle name="Currency 4 5 4" xfId="4866" xr:uid="{DA01AF4E-B798-4B24-88DF-33B9325772F3}"/>
    <cellStyle name="Currency 4 6" xfId="4428" xr:uid="{CEB8A559-63F8-4B48-9BA5-2A01E6DC2534}"/>
    <cellStyle name="Currency 4 6 2" xfId="5812" xr:uid="{44B55563-3931-49A1-803C-AE47B0D000E4}"/>
    <cellStyle name="Currency 4 7" xfId="5643" xr:uid="{50C5A4AD-C943-44BC-B78F-B96DEB4099D7}"/>
    <cellStyle name="Currency 4 8" xfId="5963" xr:uid="{071046D9-B4AD-404A-922E-5DA04AF16992}"/>
    <cellStyle name="Currency 5" xfId="31" xr:uid="{6E1FD920-9EFB-4216-9F1A-8801CCB7D0FB}"/>
    <cellStyle name="Currency 5 10" xfId="6261" xr:uid="{8D6328D4-FE1F-45BE-BACB-A5168088AC4F}"/>
    <cellStyle name="Currency 5 11" xfId="7088" xr:uid="{1D7F7940-4799-4A14-9AD9-C370478F421D}"/>
    <cellStyle name="Currency 5 2" xfId="32" xr:uid="{DB855C86-9D56-497D-BC01-7A8F230219DA}"/>
    <cellStyle name="Currency 5 2 2" xfId="3690" xr:uid="{00CADD32-DD70-4503-9D35-25949777D906}"/>
    <cellStyle name="Currency 5 2 2 2" xfId="4513" xr:uid="{6C7BBB4E-F59E-4411-9C80-56D9335DBE39}"/>
    <cellStyle name="Currency 5 2 2 2 2" xfId="5870" xr:uid="{27A773A2-DBCC-40FF-BC14-4F42E2528F0A}"/>
    <cellStyle name="Currency 5 2 2 3" xfId="5699" xr:uid="{B9527CDD-7E17-4445-8E4D-B1D9D2764A1C}"/>
    <cellStyle name="Currency 5 2 3" xfId="4431" xr:uid="{2DDA29EA-9372-49CD-8629-CA1BE3AFF019}"/>
    <cellStyle name="Currency 5 2 3 2" xfId="5603" xr:uid="{D4BDBF2C-3C47-463D-9EC1-9B9D6AC4B47C}"/>
    <cellStyle name="Currency 5 2 3 2 2" xfId="5924" xr:uid="{D34CD7FF-42C1-46CD-B923-2101696E6F7B}"/>
    <cellStyle name="Currency 5 2 3 3" xfId="5758" xr:uid="{4DEA8076-8FE5-4356-A70E-8B8BDE822C37}"/>
    <cellStyle name="Currency 5 2 4" xfId="5561" xr:uid="{3E373853-02F3-4436-95FA-20F71C991C03}"/>
    <cellStyle name="Currency 5 2 4 2" xfId="5815" xr:uid="{DF06B289-2E33-4223-9AE6-DB29B8DF2870}"/>
    <cellStyle name="Currency 5 2 5" xfId="5646" xr:uid="{A102AA0E-48E8-4415-B41D-CECE0521ECB5}"/>
    <cellStyle name="Currency 5 3" xfId="4300" xr:uid="{2CCE92CE-99B2-47B5-88A1-97C493577D06}"/>
    <cellStyle name="Currency 5 3 2" xfId="4701" xr:uid="{E12E1888-204E-4946-AA4A-0FC6579F20BE}"/>
    <cellStyle name="Currency 5 3 2 2" xfId="5474" xr:uid="{2C81B046-0D20-4117-B7B4-8A71294B49EB}"/>
    <cellStyle name="Currency 5 3 2 2 2" xfId="6032" xr:uid="{D2FE2C40-4E73-4B65-878F-01ECBB74C15F}"/>
    <cellStyle name="Currency 5 3 2 2 2 2" xfId="6357" xr:uid="{EE4AC8B9-CCCE-4DC6-A36E-56E8601B8B23}"/>
    <cellStyle name="Currency 5 3 2 2 2 3" xfId="7252" xr:uid="{8A46387D-687A-4908-B70C-57A62424DBC3}"/>
    <cellStyle name="Currency 5 3 2 2 3" xfId="6089" xr:uid="{2C09A6BA-8651-49CA-9290-29963EE1CF7E}"/>
    <cellStyle name="Currency 5 3 2 2 4" xfId="6182" xr:uid="{370A23C4-9720-4C29-A8B6-3149B2550495}"/>
    <cellStyle name="Currency 5 3 2 3" xfId="4931" xr:uid="{B2802CF3-14C4-4A56-8AFB-B1822E625D8A}"/>
    <cellStyle name="Currency 5 3 2 3 2" xfId="6313" xr:uid="{CE1F8291-30D5-40B3-84E3-1E01B97E8179}"/>
    <cellStyle name="Currency 5 3 2 3 3" xfId="5987" xr:uid="{C0935FA4-9493-4120-A914-99C44CC09393}"/>
    <cellStyle name="Currency 5 3 2 4" xfId="6093" xr:uid="{18CCC93C-6EBC-4C1F-9BD6-D8D9ABFF8039}"/>
    <cellStyle name="Currency 5 3 2 5" xfId="6132" xr:uid="{F54A9163-9B33-435C-B2C7-310D243DD858}"/>
    <cellStyle name="Currency 5 3 2 6" xfId="6066" xr:uid="{AE08BF70-93F5-48A9-AD82-D6E4C1C170F2}"/>
    <cellStyle name="Currency 5 3 3" xfId="5984" xr:uid="{3400EE28-D195-45B8-BA86-FC7EF83227B2}"/>
    <cellStyle name="Currency 5 3 3 2" xfId="6153" xr:uid="{7E0F68FA-7E33-49E9-9A34-E459EFFC7B89}"/>
    <cellStyle name="Currency 5 3 3 2 2" xfId="7030" xr:uid="{A694EF60-626B-4B27-99F4-809AF5223DE5}"/>
    <cellStyle name="Currency 5 3 3 2 3" xfId="7235" xr:uid="{371E36AF-A509-48ED-8170-8068F2D9A3CF}"/>
    <cellStyle name="Currency 5 3 3 3" xfId="6124" xr:uid="{E711D683-0353-49C6-8F55-F2868474FD7A}"/>
    <cellStyle name="Currency 5 3 3 4" xfId="7120" xr:uid="{B99FBEDE-34C5-4AA6-8414-E84577AE13E5}"/>
    <cellStyle name="Currency 5 3 4" xfId="6282" xr:uid="{ADE8FC1E-5CC4-4ACD-8D47-F429BAF30F47}"/>
    <cellStyle name="Currency 5 3 4 2" xfId="6159" xr:uid="{1C6AFF44-9415-45C7-9CD9-0F87B6B05B8D}"/>
    <cellStyle name="Currency 5 3 4 2 2" xfId="7027" xr:uid="{B83380AF-CC4C-4FF2-AE15-411C083EC905}"/>
    <cellStyle name="Currency 5 3 4 2 3" xfId="7220" xr:uid="{8FEF6C4A-214B-47BF-9A27-27B582313FEF}"/>
    <cellStyle name="Currency 5 3 4 3" xfId="6210" xr:uid="{E8DDF44A-9B37-4CF0-8FF3-22268CD16C19}"/>
    <cellStyle name="Currency 5 3 4 4" xfId="7147" xr:uid="{BE341C40-9E01-4A6A-9DE3-583847B37CC1}"/>
    <cellStyle name="Currency 5 3 5" xfId="5982" xr:uid="{C02EB055-2042-430B-A232-9893D2411535}"/>
    <cellStyle name="Currency 5 3 5 2" xfId="6111" xr:uid="{CF3004D3-E94A-42EB-A416-FF480AF05E05}"/>
    <cellStyle name="Currency 5 3 5 3" xfId="7202" xr:uid="{396900DD-9DBC-4768-B577-6D295321E28B}"/>
    <cellStyle name="Currency 5 3 6" xfId="6222" xr:uid="{17CA3C9D-B50E-4124-B317-52C682BC7957}"/>
    <cellStyle name="Currency 5 3 6 2" xfId="6351" xr:uid="{71C8D8B2-1FFA-4360-9A7B-2E15A51C085A}"/>
    <cellStyle name="Currency 5 3 6 3" xfId="7166" xr:uid="{59C2CED6-244E-477C-8572-D36C875B3C9E}"/>
    <cellStyle name="Currency 5 3 7" xfId="6370" xr:uid="{E9F5D3D9-CE21-48F7-8D27-1DF29A8FE98E}"/>
    <cellStyle name="Currency 5 3 8" xfId="6138" xr:uid="{A8B64E3E-7881-4E47-98D6-3ED5E13BF942}"/>
    <cellStyle name="Currency 5 3 9" xfId="7094" xr:uid="{6AD7A8BC-403D-4342-9A82-7068A0DCF52F}"/>
    <cellStyle name="Currency 5 4" xfId="4930" xr:uid="{C7517284-1AED-41E9-9C6D-72ACA7195D1D}"/>
    <cellStyle name="Currency 5 4 2" xfId="6061" xr:uid="{0A9F8B8B-8A7F-4B42-91F0-98D533E02FE1}"/>
    <cellStyle name="Currency 5 4 2 2" xfId="7075" xr:uid="{E391F14D-3E23-4659-9477-1A63FD88EDAC}"/>
    <cellStyle name="Currency 5 4 2 2 2" xfId="7031" xr:uid="{39AD1837-FA47-4661-A17C-EFD4EC70A4FB}"/>
    <cellStyle name="Currency 5 4 2 2 3" xfId="7245" xr:uid="{81AFB5AA-0D24-4B5A-B56D-E7CD4524B71C}"/>
    <cellStyle name="Currency 5 4 2 3" xfId="6341" xr:uid="{E0D2E56F-2BD9-449E-80B2-08FB994D143C}"/>
    <cellStyle name="Currency 5 4 2 4" xfId="7127" xr:uid="{8A97D36A-4D6B-4CE9-8EFE-DB3750385DEC}"/>
    <cellStyle name="Currency 5 4 3" xfId="6369" xr:uid="{7A3F7564-880C-42ED-AD18-FFFF916DB52A}"/>
    <cellStyle name="Currency 5 4 3 2" xfId="7032" xr:uid="{374975F9-7C4A-4166-B7DF-FACFFB088036}"/>
    <cellStyle name="Currency 5 4 3 3" xfId="7176" xr:uid="{71594FFF-D677-4D6D-B38D-FC92E7FF172B}"/>
    <cellStyle name="Currency 5 4 4" xfId="6305" xr:uid="{C749210B-02F0-4E87-921C-7ECEF90CECA2}"/>
    <cellStyle name="Currency 5 4 5" xfId="6371" xr:uid="{A0531E71-1101-492F-BB43-8F2AD448293B}"/>
    <cellStyle name="Currency 5 4 6" xfId="6192" xr:uid="{CDED9696-C98A-47C3-B1E5-037B9CB7C59B}"/>
    <cellStyle name="Currency 5 5" xfId="6064" xr:uid="{40FCE9AF-08BB-4DC0-8D6F-7C61D4903618}"/>
    <cellStyle name="Currency 5 5 2" xfId="6008" xr:uid="{0FC89909-24B2-4E64-AA9A-31FC165B9DFE}"/>
    <cellStyle name="Currency 5 5 2 2" xfId="7068" xr:uid="{DB1D1F3F-8D0C-4A11-A97B-001092E99482}"/>
    <cellStyle name="Currency 5 5 2 3" xfId="7227" xr:uid="{B819F237-BA55-4F6F-A8D4-AAAC3AC39F34}"/>
    <cellStyle name="Currency 5 5 3" xfId="6360" xr:uid="{BF1B4D5A-002C-459A-8798-EB1337D09459}"/>
    <cellStyle name="Currency 5 5 4" xfId="7113" xr:uid="{8DE9C54C-8C33-4359-9069-0E75606B88F8}"/>
    <cellStyle name="Currency 5 6" xfId="6365" xr:uid="{74D19C78-36DA-400B-81BC-B44B23A38DF6}"/>
    <cellStyle name="Currency 5 6 2" xfId="6162" xr:uid="{ABE9F076-7AF3-4EC0-9B8E-1B3DCC6A6152}"/>
    <cellStyle name="Currency 5 6 2 2" xfId="6216" xr:uid="{5863530D-F860-4BB9-B4FB-7E68846F23C2}"/>
    <cellStyle name="Currency 5 6 2 3" xfId="7211" xr:uid="{0E164153-F839-44FC-A439-286CD408D04D}"/>
    <cellStyle name="Currency 5 6 3" xfId="6310" xr:uid="{3A5BF013-F72F-41C2-B833-C070AB7E1313}"/>
    <cellStyle name="Currency 5 6 4" xfId="7139" xr:uid="{DED96F73-814F-415F-A9C2-D3068AC65ABF}"/>
    <cellStyle name="Currency 5 7" xfId="6011" xr:uid="{ED71E7F1-FC7B-406B-BB66-3DF24C456720}"/>
    <cellStyle name="Currency 5 7 2" xfId="7051" xr:uid="{1822E511-CCD1-4557-BFF8-AF794939AF49}"/>
    <cellStyle name="Currency 5 7 3" xfId="7192" xr:uid="{81B8F78C-349A-4F90-A85B-959408B1A110}"/>
    <cellStyle name="Currency 5 8" xfId="6332" xr:uid="{E2290F0D-37B1-4D31-808B-B028654F777E}"/>
    <cellStyle name="Currency 5 8 2" xfId="6117" xr:uid="{EA717B8B-A209-4823-8BA6-DF39D5991FB5}"/>
    <cellStyle name="Currency 5 8 3" xfId="7156" xr:uid="{CCE44AFE-B35C-403F-A1F9-FB150383E2FA}"/>
    <cellStyle name="Currency 5 9" xfId="6098" xr:uid="{19DE52BD-5727-4356-AAF6-CF29D51B9E73}"/>
    <cellStyle name="Currency 6" xfId="33" xr:uid="{C12AD22C-720E-49EF-85BC-D2512B8BBF5A}"/>
    <cellStyle name="Currency 6 2" xfId="3691" xr:uid="{3E9AE825-065C-4B00-8151-302F5A057138}"/>
    <cellStyle name="Currency 6 2 2" xfId="4514" xr:uid="{26F28DFE-A038-445D-A504-EFD6FC69886F}"/>
    <cellStyle name="Currency 6 2 2 2" xfId="5871" xr:uid="{AB74C9BA-FB20-41D8-9AE7-F0AF8FCFD9FB}"/>
    <cellStyle name="Currency 6 2 3" xfId="5700" xr:uid="{14A99FAD-0F01-43B4-8E7D-065F2B20D2B0}"/>
    <cellStyle name="Currency 6 3" xfId="4301" xr:uid="{6567A098-3896-480F-9F4D-277D121A3BC1}"/>
    <cellStyle name="Currency 6 3 2" xfId="4702" xr:uid="{F36453DC-D317-4862-8A94-77AA7B4721CE}"/>
    <cellStyle name="Currency 6 3 2 2" xfId="5925" xr:uid="{86841AC2-C3F4-4C13-B92F-D00A3D533C7B}"/>
    <cellStyle name="Currency 6 3 3" xfId="4890" xr:uid="{CE999CC7-415D-469E-8F9B-59EE95BD3640}"/>
    <cellStyle name="Currency 6 3 3 2" xfId="5485" xr:uid="{2D589DBD-9DD5-4D20-ADF1-7446F0D05D7B}"/>
    <cellStyle name="Currency 6 3 3 3" xfId="4932" xr:uid="{291C0090-02B3-47AA-8F68-852DE009A97C}"/>
    <cellStyle name="Currency 6 3 3 4" xfId="5759" xr:uid="{637F97A8-2D68-4689-8CEC-F884C546BF27}"/>
    <cellStyle name="Currency 6 3 4" xfId="4867" xr:uid="{1D483794-14AC-4A26-8F2A-F79FEA4861CE}"/>
    <cellStyle name="Currency 6 4" xfId="4432" xr:uid="{F4549EEF-3AF9-43AB-8300-4FD822DF1A56}"/>
    <cellStyle name="Currency 6 4 2" xfId="5816" xr:uid="{27D40069-CA0A-4958-A4F8-10E6D0C3BC89}"/>
    <cellStyle name="Currency 6 5" xfId="5647" xr:uid="{47DD97F2-017F-4FFA-8E47-B8BB25325C0C}"/>
    <cellStyle name="Currency 6 6" xfId="5964" xr:uid="{95949F48-4654-4632-BB03-4AD7295A1074}"/>
    <cellStyle name="Currency 7" xfId="34" xr:uid="{35D3776A-1A74-4C8A-AA9A-8476740A757F}"/>
    <cellStyle name="Currency 7 2" xfId="35" xr:uid="{DBEC9237-80E2-4B26-87E1-15DAE1C44FD3}"/>
    <cellStyle name="Currency 7 2 2" xfId="3692" xr:uid="{885300DD-BEC2-446F-B0AF-D883C95AA101}"/>
    <cellStyle name="Currency 7 2 2 2" xfId="4515" xr:uid="{5CC03E19-B177-44D3-BBA7-11CC71A19A5B}"/>
    <cellStyle name="Currency 7 2 2 2 2" xfId="5872" xr:uid="{9E7AC66B-C565-42CC-B5EA-8C02C03A2C1A}"/>
    <cellStyle name="Currency 7 2 2 3" xfId="5701" xr:uid="{ACEEFDAE-A9E9-414A-AD2B-30F29AAB0EBB}"/>
    <cellStyle name="Currency 7 2 3" xfId="4434" xr:uid="{33CB26B6-7919-42A2-B90D-EA3BC5F3F031}"/>
    <cellStyle name="Currency 7 2 3 2" xfId="5605" xr:uid="{A85D70FA-0677-4386-A7E5-2BB72E56C625}"/>
    <cellStyle name="Currency 7 2 3 2 2" xfId="5927" xr:uid="{18BEE264-7266-46AD-A5CC-7BD935A93E0F}"/>
    <cellStyle name="Currency 7 2 3 3" xfId="5761" xr:uid="{71A0CAC7-7EE6-4592-8BA5-1BCD0D17260B}"/>
    <cellStyle name="Currency 7 2 4" xfId="5562" xr:uid="{6BFAAC1D-997C-491D-A7B5-02C079BB4F87}"/>
    <cellStyle name="Currency 7 2 4 2" xfId="5818" xr:uid="{153976C0-B7EC-4F0D-A402-E59E21431021}"/>
    <cellStyle name="Currency 7 2 5" xfId="5649" xr:uid="{4D10E456-2CF9-467C-80D8-0FA473138E23}"/>
    <cellStyle name="Currency 7 3" xfId="3693" xr:uid="{81487EA1-8B36-4A8B-A46E-3491D9780FC2}"/>
    <cellStyle name="Currency 7 3 2" xfId="4516" xr:uid="{B6B164BC-0563-4D42-8D56-5F10FBCDCAF6}"/>
    <cellStyle name="Currency 7 3 2 2" xfId="5873" xr:uid="{7A00B04F-9C1A-40EC-85F2-AE329536B508}"/>
    <cellStyle name="Currency 7 3 3" xfId="5702" xr:uid="{4BEB7B20-38FE-4F25-8EDC-BD4C4589DF1D}"/>
    <cellStyle name="Currency 7 4" xfId="4433" xr:uid="{C89DA39E-BD01-4D62-8975-76C7D949D8B8}"/>
    <cellStyle name="Currency 7 4 2" xfId="5604" xr:uid="{1C8D1FA2-E394-463E-AE4A-57C8D1864057}"/>
    <cellStyle name="Currency 7 4 2 2" xfId="5926" xr:uid="{AA4B80B0-3E07-42A9-89F0-C4B393D4ECA2}"/>
    <cellStyle name="Currency 7 4 3" xfId="5760" xr:uid="{C1441AC5-64DA-4611-8F33-877747489174}"/>
    <cellStyle name="Currency 7 5" xfId="4764" xr:uid="{FDC68F2B-2146-4BAD-B79C-9E88ABE6226E}"/>
    <cellStyle name="Currency 7 5 2" xfId="5817" xr:uid="{B7BA79BE-5A56-401C-B671-B71F085C0733}"/>
    <cellStyle name="Currency 7 6" xfId="5648" xr:uid="{55E341AE-0370-4FFF-B529-BD084CEB8B63}"/>
    <cellStyle name="Currency 8" xfId="36" xr:uid="{DC80182F-307F-49DD-8770-EC9AAC377E5A}"/>
    <cellStyle name="Currency 8 2" xfId="37" xr:uid="{3F412EF2-C3E1-4F2C-A973-ADE52812C649}"/>
    <cellStyle name="Currency 8 2 2" xfId="3694" xr:uid="{73002FD8-D982-4D72-A14B-79AD3488E85F}"/>
    <cellStyle name="Currency 8 2 2 2" xfId="4517" xr:uid="{B1F98B5D-69FE-4538-AE5C-710FB0455575}"/>
    <cellStyle name="Currency 8 2 2 2 2" xfId="5874" xr:uid="{FD46C1E5-8F4C-4D8B-974B-4F24CBE1BC31}"/>
    <cellStyle name="Currency 8 2 2 3" xfId="5703" xr:uid="{9139549C-C02C-4DFD-B9BE-11EDCD01FB73}"/>
    <cellStyle name="Currency 8 2 3" xfId="4436" xr:uid="{EE988EE7-337D-45F9-A2A1-B13F5DD79F7F}"/>
    <cellStyle name="Currency 8 2 3 2" xfId="5607" xr:uid="{4072BA21-D20D-4742-B5BE-150D4A8231C2}"/>
    <cellStyle name="Currency 8 2 3 2 2" xfId="5929" xr:uid="{42F5E7FC-3B12-467F-9DD5-44F1B41FA980}"/>
    <cellStyle name="Currency 8 2 3 3" xfId="5763" xr:uid="{630B4168-686F-42CD-9E69-8A88F99978AE}"/>
    <cellStyle name="Currency 8 2 4" xfId="5563" xr:uid="{F79A093A-63DD-4789-8372-F66088068C8F}"/>
    <cellStyle name="Currency 8 2 4 2" xfId="5820" xr:uid="{5EA92E56-525B-48C5-B43D-5328FF2E4736}"/>
    <cellStyle name="Currency 8 2 5" xfId="5651" xr:uid="{428D49E3-40F2-4B2A-9510-BCBB8C59D20A}"/>
    <cellStyle name="Currency 8 3" xfId="38" xr:uid="{EFD042DC-D775-41EE-88F8-734D5245E0D9}"/>
    <cellStyle name="Currency 8 3 2" xfId="3695" xr:uid="{1EBC7700-9CBB-4B41-93B5-478BE0C31796}"/>
    <cellStyle name="Currency 8 3 2 2" xfId="4518" xr:uid="{FC20FAC8-9846-4B24-8FFA-FBFB78A712B4}"/>
    <cellStyle name="Currency 8 3 2 2 2" xfId="5875" xr:uid="{781ACC34-87DC-4897-AA90-92331C8A5BF2}"/>
    <cellStyle name="Currency 8 3 2 3" xfId="5704" xr:uid="{83B97842-6E92-41E8-A215-39D8F017A716}"/>
    <cellStyle name="Currency 8 3 3" xfId="4437" xr:uid="{C7FDE2C2-2DE9-44EB-B6AA-B76B7D02CD5E}"/>
    <cellStyle name="Currency 8 3 3 2" xfId="5608" xr:uid="{58326BF1-E800-41D2-8ADD-6CAA5314869A}"/>
    <cellStyle name="Currency 8 3 3 2 2" xfId="5930" xr:uid="{5215BEF2-2336-4AE0-8450-2B91C2031DEA}"/>
    <cellStyle name="Currency 8 3 3 3" xfId="5764" xr:uid="{6F4C2E82-5776-4AC8-908F-8991CC9E1EFF}"/>
    <cellStyle name="Currency 8 3 4" xfId="5564" xr:uid="{FA357877-EF3B-418F-B0D5-834C15D8067D}"/>
    <cellStyle name="Currency 8 3 4 2" xfId="5821" xr:uid="{CD025753-DBAA-4815-B10D-D60D6915F313}"/>
    <cellStyle name="Currency 8 3 5" xfId="5652" xr:uid="{D0829B45-E100-4A63-A771-8FB3986B9310}"/>
    <cellStyle name="Currency 8 4" xfId="39" xr:uid="{0998FC4E-B6FD-41ED-A4C7-1FBA29D2744D}"/>
    <cellStyle name="Currency 8 4 2" xfId="3696" xr:uid="{0CBF7B4D-9AE9-42D8-A040-FCFC8C7673A8}"/>
    <cellStyle name="Currency 8 4 2 2" xfId="4519" xr:uid="{619DBE28-44EB-4745-94DE-84956D504A72}"/>
    <cellStyle name="Currency 8 4 2 2 2" xfId="5876" xr:uid="{946FA0FB-1069-4004-BC49-1F219A8924EE}"/>
    <cellStyle name="Currency 8 4 2 3" xfId="5705" xr:uid="{15F11412-DD56-48B6-9D0A-E705A70AD75C}"/>
    <cellStyle name="Currency 8 4 3" xfId="4438" xr:uid="{CA54AF11-BBB8-43C5-83ED-FA1E8617DCA3}"/>
    <cellStyle name="Currency 8 4 3 2" xfId="5609" xr:uid="{40EFD522-8FAE-4439-8BB0-5895165ED02F}"/>
    <cellStyle name="Currency 8 4 3 2 2" xfId="5931" xr:uid="{BDFB98E2-FE4E-46AD-B30F-3A76C0697F4E}"/>
    <cellStyle name="Currency 8 4 3 3" xfId="5765" xr:uid="{3F095573-1024-46A8-BD74-9AF4E9BF9A72}"/>
    <cellStyle name="Currency 8 4 4" xfId="5565" xr:uid="{63D81BA9-7525-4E34-A008-AFB2884BDE95}"/>
    <cellStyle name="Currency 8 4 4 2" xfId="5822" xr:uid="{A636F2C7-1FCD-43DB-A2F7-7A922E52885B}"/>
    <cellStyle name="Currency 8 4 5" xfId="5653" xr:uid="{C8801743-6D9A-4DA8-927E-2DA8EA2FB6B3}"/>
    <cellStyle name="Currency 8 5" xfId="3697" xr:uid="{93B9141F-C1A9-480F-BFA7-515226CC3D53}"/>
    <cellStyle name="Currency 8 5 2" xfId="4520" xr:uid="{33B767C8-C604-4958-9219-5002230AA2EB}"/>
    <cellStyle name="Currency 8 5 2 2" xfId="5877" xr:uid="{83700B44-E77A-410C-BDD9-67559C8929FA}"/>
    <cellStyle name="Currency 8 5 3" xfId="5706" xr:uid="{2C8B8795-B5E4-4A37-8668-AAE4041A530A}"/>
    <cellStyle name="Currency 8 6" xfId="4435" xr:uid="{FFA47ABC-4094-4993-973F-DBCBE38DBAFE}"/>
    <cellStyle name="Currency 8 6 2" xfId="5606" xr:uid="{163FD96D-6060-4D74-8B12-CE719CCB3DC1}"/>
    <cellStyle name="Currency 8 6 2 2" xfId="5928" xr:uid="{FEC12FBB-3816-4C28-905A-0BCC7D3BAED1}"/>
    <cellStyle name="Currency 8 6 3" xfId="5762" xr:uid="{281347E8-279D-4F07-B285-1F3F747F3C29}"/>
    <cellStyle name="Currency 8 7" xfId="4765" xr:uid="{AFEB1833-6F86-4476-B4E3-82EBD9BC8426}"/>
    <cellStyle name="Currency 8 7 2" xfId="5819" xr:uid="{D2E66EF2-3E78-4704-852D-BD69E61A330E}"/>
    <cellStyle name="Currency 8 8" xfId="5650" xr:uid="{DD6045FB-F3E1-4CDB-B27F-EE9C2B7881EE}"/>
    <cellStyle name="Currency 9" xfId="40" xr:uid="{0154B5C4-833B-4B0C-A32F-5D8A5E7FF738}"/>
    <cellStyle name="Currency 9 2" xfId="41" xr:uid="{9B044724-4BC8-4B78-8D75-29CF506D64B4}"/>
    <cellStyle name="Currency 9 2 2" xfId="3698" xr:uid="{E263B723-5405-467A-9E24-DF6AAEF098CE}"/>
    <cellStyle name="Currency 9 2 2 2" xfId="4521" xr:uid="{09B415D4-F9C3-49F0-946B-A9436C0B4BA6}"/>
    <cellStyle name="Currency 9 2 2 2 2" xfId="5878" xr:uid="{743F7467-39C7-485A-93A0-82AAA3DDDECA}"/>
    <cellStyle name="Currency 9 2 2 3" xfId="5707" xr:uid="{705BCF51-8270-49DE-9DB3-79C86DB1F4B9}"/>
    <cellStyle name="Currency 9 2 3" xfId="4440" xr:uid="{A395C5C2-A7B6-4B52-9B7D-55B3FC444A01}"/>
    <cellStyle name="Currency 9 2 3 2" xfId="5610" xr:uid="{E02EE05B-4EE9-433E-828F-7C48FAC14611}"/>
    <cellStyle name="Currency 9 2 3 2 2" xfId="5933" xr:uid="{1C9847E7-CAD5-43F2-A38E-0D4A99C60E0F}"/>
    <cellStyle name="Currency 9 2 3 3" xfId="5767" xr:uid="{E11028BF-E178-4E13-B040-25CE34B6A6E9}"/>
    <cellStyle name="Currency 9 2 4" xfId="5566" xr:uid="{EA1AD95E-3AB6-4A97-A586-D065D6BFFFDB}"/>
    <cellStyle name="Currency 9 2 4 2" xfId="5824" xr:uid="{4CA3D092-D488-4F47-AEAB-F30C41EC93E1}"/>
    <cellStyle name="Currency 9 2 5" xfId="5655" xr:uid="{77F03612-73DF-4796-AD0A-F3A691D95AEB}"/>
    <cellStyle name="Currency 9 3" xfId="42" xr:uid="{10E850AC-6BA2-4B20-8C47-0921039A2210}"/>
    <cellStyle name="Currency 9 3 2" xfId="3699" xr:uid="{E53485F3-8061-449A-8D80-39068F44E6B0}"/>
    <cellStyle name="Currency 9 3 2 2" xfId="4522" xr:uid="{E0E970E7-186A-4026-9E0D-C922ADE135C8}"/>
    <cellStyle name="Currency 9 3 2 2 2" xfId="5879" xr:uid="{AA98B8B8-557C-46F7-B16E-F65820806F6D}"/>
    <cellStyle name="Currency 9 3 2 3" xfId="5708" xr:uid="{5E66AF9A-A05E-4F33-B407-5D41DD6CA07A}"/>
    <cellStyle name="Currency 9 3 3" xfId="4441" xr:uid="{42692AED-DB37-45C1-985E-C57FDD640FF0}"/>
    <cellStyle name="Currency 9 3 3 2" xfId="5611" xr:uid="{B96A451D-76D3-4657-B41B-A59BAD4DAE0F}"/>
    <cellStyle name="Currency 9 3 3 2 2" xfId="5934" xr:uid="{E59C2EB9-892D-4FB7-8A0C-FB69998515CA}"/>
    <cellStyle name="Currency 9 3 3 3" xfId="5768" xr:uid="{A97B9708-5905-4D2A-81DB-BBD70B92A049}"/>
    <cellStyle name="Currency 9 3 4" xfId="5567" xr:uid="{D4321F23-E2B2-4523-A972-C72BD58A865D}"/>
    <cellStyle name="Currency 9 3 4 2" xfId="5825" xr:uid="{067704EC-8B4A-4CA0-A7C3-C78E9E119A66}"/>
    <cellStyle name="Currency 9 3 5" xfId="5656" xr:uid="{F0099E6D-C216-427D-ADC7-90EF73C13ED3}"/>
    <cellStyle name="Currency 9 4" xfId="3700" xr:uid="{21AF9974-7BCF-4CB5-8AA8-C8EF0E1005C7}"/>
    <cellStyle name="Currency 9 4 2" xfId="4523" xr:uid="{EF9859FE-5174-4C07-9EBA-D6D179181170}"/>
    <cellStyle name="Currency 9 4 2 2" xfId="5880" xr:uid="{EB137179-4716-4C4C-8957-C1FA48E6998A}"/>
    <cellStyle name="Currency 9 4 3" xfId="5709" xr:uid="{4F2E472E-9C67-427F-AA83-5E5187135D55}"/>
    <cellStyle name="Currency 9 5" xfId="4302" xr:uid="{1ADFC4DF-D2D3-413F-8406-4EC5C82696CE}"/>
    <cellStyle name="Currency 9 5 2" xfId="4703" xr:uid="{269AAD37-5D70-4349-81FB-D5BFF3327360}"/>
    <cellStyle name="Currency 9 5 2 2" xfId="5932" xr:uid="{39F02B21-6AB3-476C-9395-05606E6D0DD9}"/>
    <cellStyle name="Currency 9 5 3" xfId="4891" xr:uid="{BB78B058-2354-49CC-A964-7F5C23BF13E4}"/>
    <cellStyle name="Currency 9 5 3 2" xfId="5766" xr:uid="{0F89644F-B9F6-4444-91A0-27616A792F52}"/>
    <cellStyle name="Currency 9 5 4" xfId="4868" xr:uid="{EAFD3FEF-F92E-4A59-BC4C-AFF39BDF1319}"/>
    <cellStyle name="Currency 9 6" xfId="4439" xr:uid="{C748B888-11DD-4AA8-9438-BBD0B63C8CC6}"/>
    <cellStyle name="Currency 9 6 2" xfId="5823" xr:uid="{12417D52-E1AC-4A26-883B-D46EE320467E}"/>
    <cellStyle name="Currency 9 7" xfId="5654" xr:uid="{131602F8-F812-4D1A-B3D0-FDF68BAAEC39}"/>
    <cellStyle name="Currency 9 8" xfId="5965" xr:uid="{23CEA2EF-A4E1-4EEE-97F4-46C14C354AA0}"/>
    <cellStyle name="Hyperlink 2" xfId="6" xr:uid="{6CFFD761-E1C4-4FFC-9C82-FDD569F38491}"/>
    <cellStyle name="Hyperlink 2 2" xfId="5526" xr:uid="{F6A31967-7D84-4AFD-A65D-5C4E1870632D}"/>
    <cellStyle name="Hyperlink 3" xfId="84" xr:uid="{E1316872-B197-450E-98C3-6D02C761517E}"/>
    <cellStyle name="Hyperlink 3 2" xfId="4390" xr:uid="{0798F2C7-7B92-4635-B17C-FC54EE7DF49B}"/>
    <cellStyle name="Hyperlink 3 3" xfId="4303" xr:uid="{7E08EC3E-7BF5-4E87-BC2A-1F45CD9FF885}"/>
    <cellStyle name="Hyperlink 4" xfId="4304" xr:uid="{0998AD17-3F96-4EC4-8A93-5E0D6F2A8CAB}"/>
    <cellStyle name="Hyperlink 4 2" xfId="5521" xr:uid="{3122035B-38E5-49A0-8DF7-E710D1434C1A}"/>
    <cellStyle name="Hyperlink 5" xfId="6989" xr:uid="{C5439865-2EF2-4DAF-B4A3-69D71FE28806}"/>
    <cellStyle name="Normal" xfId="0" builtinId="0"/>
    <cellStyle name="Normal 10" xfId="43" xr:uid="{4CB8AC0F-39C4-4FBF-AB83-342D9E84FDC9}"/>
    <cellStyle name="Normal 10 10" xfId="97" xr:uid="{A6B71E22-A680-4958-95D9-459DD70666C8}"/>
    <cellStyle name="Normal 10 10 2" xfId="98" xr:uid="{2DE2C8B7-4326-4840-9DB2-5DA02E75EFF8}"/>
    <cellStyle name="Normal 10 10 2 2" xfId="4306" xr:uid="{7A6397E5-53D9-47A8-8E34-9B078E65ACD6}"/>
    <cellStyle name="Normal 10 10 2 2 2" xfId="4581" xr:uid="{A87BA311-7104-4873-B2D3-C4E5903DDC7F}"/>
    <cellStyle name="Normal 10 10 2 3" xfId="4843" xr:uid="{FC98714B-CFF1-49EE-B0DB-56030B29229E}"/>
    <cellStyle name="Normal 10 10 3" xfId="99" xr:uid="{2B422930-DC63-47CA-8F05-CE7018345D2A}"/>
    <cellStyle name="Normal 10 10 4" xfId="100" xr:uid="{90C2DAB4-6BCF-4892-980D-EBD7C1AD9F3A}"/>
    <cellStyle name="Normal 10 11" xfId="101" xr:uid="{227DEFE2-2040-4D5C-907B-E0786BDB6E10}"/>
    <cellStyle name="Normal 10 11 2" xfId="102" xr:uid="{B18E54E9-9799-49F1-890B-C11F95B3BAD4}"/>
    <cellStyle name="Normal 10 11 3" xfId="103" xr:uid="{A968F7EC-4340-4456-952E-9B5D3652AABD}"/>
    <cellStyle name="Normal 10 11 4" xfId="104" xr:uid="{8A0646D3-0117-4089-8954-BA9C547C815E}"/>
    <cellStyle name="Normal 10 12" xfId="105" xr:uid="{49CE978C-C924-4CC3-AA73-21A4D73880C6}"/>
    <cellStyle name="Normal 10 12 2" xfId="106" xr:uid="{A2A62558-290E-4449-BF33-100263B79456}"/>
    <cellStyle name="Normal 10 13" xfId="107" xr:uid="{588781D5-2E40-472D-A2FD-B4A212DE3B33}"/>
    <cellStyle name="Normal 10 14" xfId="108" xr:uid="{9232A2EE-BF60-4023-9C13-3EFB397AF0F6}"/>
    <cellStyle name="Normal 10 15" xfId="109" xr:uid="{423C9CF6-5BC5-4DBF-9588-4A79F6E25CE4}"/>
    <cellStyle name="Normal 10 2" xfId="85" xr:uid="{66381A62-8BF0-466B-8815-D2825F6CEA44}"/>
    <cellStyle name="Normal 10 2 10" xfId="110" xr:uid="{9CA8B3C3-3FD0-4DED-A85A-D62DC351E40D}"/>
    <cellStyle name="Normal 10 2 11" xfId="111" xr:uid="{5595AB69-93C4-407E-BD44-292A413684AE}"/>
    <cellStyle name="Normal 10 2 2" xfId="112" xr:uid="{B575A3A7-0266-4F79-BC87-3331EBB1F075}"/>
    <cellStyle name="Normal 10 2 2 2" xfId="113" xr:uid="{FAEC6D64-6E38-4F36-91C7-9C4ABA40D291}"/>
    <cellStyle name="Normal 10 2 2 2 2" xfId="114" xr:uid="{92719450-902F-42B3-8395-5FFFD9B4043B}"/>
    <cellStyle name="Normal 10 2 2 2 2 2" xfId="115" xr:uid="{03A6530D-A034-422B-9A00-2C2CBCA81404}"/>
    <cellStyle name="Normal 10 2 2 2 2 2 2" xfId="116" xr:uid="{E66B0DC5-E329-4D0F-BBF4-693A07A0C9AA}"/>
    <cellStyle name="Normal 10 2 2 2 2 2 2 2" xfId="3742" xr:uid="{6C4C3370-368A-4386-9BE9-8A285A76462F}"/>
    <cellStyle name="Normal 10 2 2 2 2 2 2 2 2" xfId="3743" xr:uid="{4B3E4F65-EFA9-4BC8-A49D-F7B4E8A40A49}"/>
    <cellStyle name="Normal 10 2 2 2 2 2 2 3" xfId="3744" xr:uid="{54F9B4EA-733E-4D2B-8902-2AC7B5DF42A6}"/>
    <cellStyle name="Normal 10 2 2 2 2 2 2 3 2" xfId="6377" xr:uid="{BE604427-60A3-489B-BBCB-8E0EC979AB2D}"/>
    <cellStyle name="Normal 10 2 2 2 2 2 2 4" xfId="6378" xr:uid="{2D84A567-6EF4-415A-BB2E-20F1562D25A1}"/>
    <cellStyle name="Normal 10 2 2 2 2 2 3" xfId="117" xr:uid="{197A0D20-84E9-4FDD-968F-F069232E1077}"/>
    <cellStyle name="Normal 10 2 2 2 2 2 3 2" xfId="3745" xr:uid="{DA0A5291-D30E-4494-9908-C97188809B33}"/>
    <cellStyle name="Normal 10 2 2 2 2 2 4" xfId="118" xr:uid="{205455FC-F873-4CD0-A16C-8FB50C23BE29}"/>
    <cellStyle name="Normal 10 2 2 2 2 2 4 2" xfId="6379" xr:uid="{9ECEA349-1948-453E-A02E-EAA0C924653A}"/>
    <cellStyle name="Normal 10 2 2 2 2 2 5" xfId="6380" xr:uid="{998A4244-AAFF-43AC-83CC-79754602D759}"/>
    <cellStyle name="Normal 10 2 2 2 2 3" xfId="119" xr:uid="{F0A9759E-7A50-4261-94E7-7905A3ADCBDC}"/>
    <cellStyle name="Normal 10 2 2 2 2 3 2" xfId="120" xr:uid="{D2A8EA26-229D-4BA3-ACE4-2D8104029548}"/>
    <cellStyle name="Normal 10 2 2 2 2 3 2 2" xfId="3746" xr:uid="{31681056-34B3-4FAD-A093-441785DFF28F}"/>
    <cellStyle name="Normal 10 2 2 2 2 3 3" xfId="121" xr:uid="{B86DA224-FADB-4369-80DE-29BD0D2C7AAC}"/>
    <cellStyle name="Normal 10 2 2 2 2 3 3 2" xfId="6381" xr:uid="{5034CA24-D278-46F6-9200-5269F2609479}"/>
    <cellStyle name="Normal 10 2 2 2 2 3 4" xfId="122" xr:uid="{494FC3B1-53EF-4152-A234-3D4B7C7E041E}"/>
    <cellStyle name="Normal 10 2 2 2 2 4" xfId="123" xr:uid="{D102C1C9-52A0-444C-A7BA-D1463B218FF2}"/>
    <cellStyle name="Normal 10 2 2 2 2 4 2" xfId="3747" xr:uid="{3A47E681-D271-4B8B-B958-E60380C98652}"/>
    <cellStyle name="Normal 10 2 2 2 2 5" xfId="124" xr:uid="{DFFC34F2-D0C4-4D2D-BD42-1A048599C98A}"/>
    <cellStyle name="Normal 10 2 2 2 2 5 2" xfId="6382" xr:uid="{CF8B4704-C1B3-48D8-A041-2233F5FC6CB8}"/>
    <cellStyle name="Normal 10 2 2 2 2 6" xfId="125" xr:uid="{9028E0F8-B4C1-4202-8033-A9B8A5C05A38}"/>
    <cellStyle name="Normal 10 2 2 2 3" xfId="126" xr:uid="{C24A77E8-E209-4F50-BF1D-35403190C9B8}"/>
    <cellStyle name="Normal 10 2 2 2 3 2" xfId="127" xr:uid="{97EAFB73-BE30-494E-ABA6-4F64E73C5C7D}"/>
    <cellStyle name="Normal 10 2 2 2 3 2 2" xfId="128" xr:uid="{5F0F797B-E57C-4702-B8E4-1EC44A732F77}"/>
    <cellStyle name="Normal 10 2 2 2 3 2 2 2" xfId="3748" xr:uid="{FF3BD10B-2DEC-4DBD-B198-FE8C11B01CAF}"/>
    <cellStyle name="Normal 10 2 2 2 3 2 2 2 2" xfId="3749" xr:uid="{F69BB912-4041-479B-90B2-A98CC8A2A5ED}"/>
    <cellStyle name="Normal 10 2 2 2 3 2 2 3" xfId="3750" xr:uid="{3D5ECDFF-A76B-45CE-9E1A-CD0ADC61CBD0}"/>
    <cellStyle name="Normal 10 2 2 2 3 2 2 3 2" xfId="6383" xr:uid="{C996F653-6861-479C-8CD2-E027E273D220}"/>
    <cellStyle name="Normal 10 2 2 2 3 2 2 4" xfId="6384" xr:uid="{CF340699-F029-485A-9E79-71799054C344}"/>
    <cellStyle name="Normal 10 2 2 2 3 2 3" xfId="129" xr:uid="{2868CBFE-4B72-4FCA-9BC3-F4397CA492F9}"/>
    <cellStyle name="Normal 10 2 2 2 3 2 3 2" xfId="3751" xr:uid="{DCE663D2-F847-492C-8CE5-0D060B95D99B}"/>
    <cellStyle name="Normal 10 2 2 2 3 2 4" xfId="130" xr:uid="{B3E6CE19-BEEA-4B96-9882-5AB1D69DDD90}"/>
    <cellStyle name="Normal 10 2 2 2 3 2 4 2" xfId="6385" xr:uid="{F7519C40-A08C-411F-AA35-8E9F543DC4F8}"/>
    <cellStyle name="Normal 10 2 2 2 3 2 5" xfId="6386" xr:uid="{10300C7A-10ED-49B1-87E3-0EE2AAE7C746}"/>
    <cellStyle name="Normal 10 2 2 2 3 3" xfId="131" xr:uid="{B6780103-2EEB-4F22-B079-793DA97ECDDE}"/>
    <cellStyle name="Normal 10 2 2 2 3 3 2" xfId="3752" xr:uid="{9BAAE95B-987E-43DA-84B8-40610CD9D2EB}"/>
    <cellStyle name="Normal 10 2 2 2 3 3 2 2" xfId="3753" xr:uid="{4439C1D3-4869-4CBA-9642-B7435346C82F}"/>
    <cellStyle name="Normal 10 2 2 2 3 3 3" xfId="3754" xr:uid="{C33BF463-E817-4557-97E4-EB2FBF975A28}"/>
    <cellStyle name="Normal 10 2 2 2 3 3 3 2" xfId="6387" xr:uid="{96A8C948-0E76-4B64-9452-05BF8AD16F7A}"/>
    <cellStyle name="Normal 10 2 2 2 3 3 4" xfId="6388" xr:uid="{9AE9E544-E738-4393-AC36-C71CC85DBCEB}"/>
    <cellStyle name="Normal 10 2 2 2 3 4" xfId="132" xr:uid="{82C49E4F-3A96-4F47-9A8A-6B100F79469F}"/>
    <cellStyle name="Normal 10 2 2 2 3 4 2" xfId="3755" xr:uid="{7302EA01-E776-4A0A-A030-EA58829193DB}"/>
    <cellStyle name="Normal 10 2 2 2 3 5" xfId="133" xr:uid="{761BC4BF-3252-49B6-8D9A-010F5B51FCC6}"/>
    <cellStyle name="Normal 10 2 2 2 3 5 2" xfId="6389" xr:uid="{F9B2AD8C-6FFE-412B-BD0E-51971CE05875}"/>
    <cellStyle name="Normal 10 2 2 2 3 6" xfId="6390" xr:uid="{0995450C-51AE-49B8-BA46-CC3C0B0AE83A}"/>
    <cellStyle name="Normal 10 2 2 2 4" xfId="134" xr:uid="{5F6DD1DD-F952-440A-878B-EF79D2B5DFBC}"/>
    <cellStyle name="Normal 10 2 2 2 4 2" xfId="135" xr:uid="{3EF92D7A-E4A3-4F31-9DA1-E4ECF1ED3A88}"/>
    <cellStyle name="Normal 10 2 2 2 4 2 2" xfId="3756" xr:uid="{ABB6D54E-DF54-408D-BD94-9AA9B02D944A}"/>
    <cellStyle name="Normal 10 2 2 2 4 2 2 2" xfId="3757" xr:uid="{AEB0006F-605E-4AC5-BA25-9FE0CFA25210}"/>
    <cellStyle name="Normal 10 2 2 2 4 2 3" xfId="3758" xr:uid="{B8DE5F9D-1641-4912-98C8-14141029FC0C}"/>
    <cellStyle name="Normal 10 2 2 2 4 2 3 2" xfId="6391" xr:uid="{9F6D14CE-C5C3-45C5-A447-A4986F01DADC}"/>
    <cellStyle name="Normal 10 2 2 2 4 2 4" xfId="6392" xr:uid="{774EF218-33E4-4308-B47B-3E3CFFC77CA2}"/>
    <cellStyle name="Normal 10 2 2 2 4 3" xfId="136" xr:uid="{A9DBED55-D933-4DC9-B4CE-B8D71F09CDCD}"/>
    <cellStyle name="Normal 10 2 2 2 4 3 2" xfId="3759" xr:uid="{691D1523-44AA-4A92-B56A-4DA47A815A98}"/>
    <cellStyle name="Normal 10 2 2 2 4 4" xfId="137" xr:uid="{A170DFE8-44CF-40E8-8E47-193CE8BBA002}"/>
    <cellStyle name="Normal 10 2 2 2 4 4 2" xfId="6393" xr:uid="{8A7CAA6E-3C69-4085-9272-9336802892B7}"/>
    <cellStyle name="Normal 10 2 2 2 4 5" xfId="6394" xr:uid="{EF9F184B-32A8-4A91-891D-B2CDB14693B3}"/>
    <cellStyle name="Normal 10 2 2 2 5" xfId="138" xr:uid="{CA56420C-2477-408E-89D8-0ED60A9DC9A8}"/>
    <cellStyle name="Normal 10 2 2 2 5 2" xfId="139" xr:uid="{1C42FF4A-6090-4BDD-91BB-2C27722ABD50}"/>
    <cellStyle name="Normal 10 2 2 2 5 2 2" xfId="3760" xr:uid="{E458FB7F-17E1-4984-88C4-18BF99E5DB0A}"/>
    <cellStyle name="Normal 10 2 2 2 5 3" xfId="140" xr:uid="{D131A6A2-B7FB-4BF6-8842-89144A6F71CC}"/>
    <cellStyle name="Normal 10 2 2 2 5 3 2" xfId="6395" xr:uid="{F59151C0-8EEE-4A42-B03B-EB1EF264DAC4}"/>
    <cellStyle name="Normal 10 2 2 2 5 4" xfId="141" xr:uid="{D2983B2C-6D04-4404-9D9F-A07EFD46D5E7}"/>
    <cellStyle name="Normal 10 2 2 2 6" xfId="142" xr:uid="{58B6F1A3-D0A5-4391-8451-5A7C691F3BB9}"/>
    <cellStyle name="Normal 10 2 2 2 6 2" xfId="3761" xr:uid="{AB620D58-9448-4263-BC51-73776788E37A}"/>
    <cellStyle name="Normal 10 2 2 2 7" xfId="143" xr:uid="{A68AF0C1-5A50-44D6-A801-9C27719AE330}"/>
    <cellStyle name="Normal 10 2 2 2 7 2" xfId="6396" xr:uid="{D2387084-6A1E-4037-948C-72725339BEB4}"/>
    <cellStyle name="Normal 10 2 2 2 8" xfId="144" xr:uid="{8AC987B4-0E13-44CB-9C83-82E23FA58795}"/>
    <cellStyle name="Normal 10 2 2 3" xfId="145" xr:uid="{0A88C3CF-D624-4ABA-8E22-0D89C28631D2}"/>
    <cellStyle name="Normal 10 2 2 3 2" xfId="146" xr:uid="{A6375C1C-B682-4AC4-A77C-016C6CB7E376}"/>
    <cellStyle name="Normal 10 2 2 3 2 2" xfId="147" xr:uid="{A5DFE566-CE04-48CC-922F-09B759993546}"/>
    <cellStyle name="Normal 10 2 2 3 2 2 2" xfId="3762" xr:uid="{3107A7C4-E379-4772-859C-FAF25CBF278F}"/>
    <cellStyle name="Normal 10 2 2 3 2 2 2 2" xfId="3763" xr:uid="{0DD2F3AC-B34F-47E3-8BF2-87862DAFF6CD}"/>
    <cellStyle name="Normal 10 2 2 3 2 2 3" xfId="3764" xr:uid="{55C439BB-CE02-4CEA-98F2-44C2D9A41E8F}"/>
    <cellStyle name="Normal 10 2 2 3 2 2 3 2" xfId="6397" xr:uid="{8B6830B0-F0DC-4B16-B48A-A5672B25CB84}"/>
    <cellStyle name="Normal 10 2 2 3 2 2 4" xfId="6398" xr:uid="{E29985BE-2A6E-4B60-A373-57339126ACDF}"/>
    <cellStyle name="Normal 10 2 2 3 2 3" xfId="148" xr:uid="{0AAA9D4A-C03C-4203-8DE8-F4E1F0BB91D5}"/>
    <cellStyle name="Normal 10 2 2 3 2 3 2" xfId="3765" xr:uid="{3660626C-3C79-4276-9EAD-2A049DD8658F}"/>
    <cellStyle name="Normal 10 2 2 3 2 4" xfId="149" xr:uid="{0816D3DC-C6FC-4AB2-A7C4-A7A7642B7246}"/>
    <cellStyle name="Normal 10 2 2 3 2 4 2" xfId="6399" xr:uid="{2434F612-DCEB-4D87-B62D-A147088D6986}"/>
    <cellStyle name="Normal 10 2 2 3 2 5" xfId="6400" xr:uid="{52711C8E-7E44-4397-83AB-C8926EAFB26D}"/>
    <cellStyle name="Normal 10 2 2 3 3" xfId="150" xr:uid="{77A22DC6-692E-445C-BF8A-ECD0F4933A22}"/>
    <cellStyle name="Normal 10 2 2 3 3 2" xfId="151" xr:uid="{9C9CD25B-88BB-4D32-B620-B83DD66A62D9}"/>
    <cellStyle name="Normal 10 2 2 3 3 2 2" xfId="3766" xr:uid="{48BFBC3B-88B7-43B3-93ED-AF01B9937A69}"/>
    <cellStyle name="Normal 10 2 2 3 3 3" xfId="152" xr:uid="{07F38442-B659-4C26-82B6-A9C58652972F}"/>
    <cellStyle name="Normal 10 2 2 3 3 3 2" xfId="6401" xr:uid="{691D6D67-7A83-403F-B0E6-69B050E70FA4}"/>
    <cellStyle name="Normal 10 2 2 3 3 4" xfId="153" xr:uid="{C34F1B4A-220F-43C0-990F-9E7F05D02903}"/>
    <cellStyle name="Normal 10 2 2 3 4" xfId="154" xr:uid="{6D1C05BD-4DD7-4050-A896-F5F2B8F688BB}"/>
    <cellStyle name="Normal 10 2 2 3 4 2" xfId="3767" xr:uid="{DADBC74B-02A9-4F1E-87DB-E2953F5262C7}"/>
    <cellStyle name="Normal 10 2 2 3 5" xfId="155" xr:uid="{39FA3ABE-B1A9-42F5-BA77-81752A6B3EE3}"/>
    <cellStyle name="Normal 10 2 2 3 5 2" xfId="6402" xr:uid="{048F7AE9-4130-436D-A0D6-6864881BB528}"/>
    <cellStyle name="Normal 10 2 2 3 6" xfId="156" xr:uid="{FB021A4C-0A47-4005-95A3-8D84C06DC6CB}"/>
    <cellStyle name="Normal 10 2 2 4" xfId="157" xr:uid="{CEE7C6D7-B589-4C79-877F-31226CEECE59}"/>
    <cellStyle name="Normal 10 2 2 4 2" xfId="158" xr:uid="{C47E4465-D1D8-441D-B485-FAC5055023A8}"/>
    <cellStyle name="Normal 10 2 2 4 2 2" xfId="159" xr:uid="{3A0E3A61-7773-4F2F-A706-835F625160DA}"/>
    <cellStyle name="Normal 10 2 2 4 2 2 2" xfId="3768" xr:uid="{1CD2B671-9436-4D87-8B37-3AAF583BBEDD}"/>
    <cellStyle name="Normal 10 2 2 4 2 2 2 2" xfId="3769" xr:uid="{74955A02-4D60-49C0-B71C-526A530F5BAF}"/>
    <cellStyle name="Normal 10 2 2 4 2 2 3" xfId="3770" xr:uid="{727DDF97-6F70-44F0-87C8-EB19DF71951B}"/>
    <cellStyle name="Normal 10 2 2 4 2 2 3 2" xfId="6403" xr:uid="{A435C9B7-570E-4CFA-8206-17381366D499}"/>
    <cellStyle name="Normal 10 2 2 4 2 2 4" xfId="6404" xr:uid="{4AA03C51-5B50-4408-9419-AE1E8F7DF15F}"/>
    <cellStyle name="Normal 10 2 2 4 2 3" xfId="160" xr:uid="{CA038575-7482-49C6-8535-F8E0B5A103B4}"/>
    <cellStyle name="Normal 10 2 2 4 2 3 2" xfId="3771" xr:uid="{9ECAB272-49E4-433D-90B0-82CB8AF50B4A}"/>
    <cellStyle name="Normal 10 2 2 4 2 4" xfId="161" xr:uid="{40CBD4A7-A18D-4BB2-A546-025AAF18C1A8}"/>
    <cellStyle name="Normal 10 2 2 4 2 4 2" xfId="6405" xr:uid="{51CE3683-0AC2-49B0-895F-293E8DDFAFBB}"/>
    <cellStyle name="Normal 10 2 2 4 2 5" xfId="6406" xr:uid="{DFAA390E-5E86-46B9-AE07-81917430559E}"/>
    <cellStyle name="Normal 10 2 2 4 3" xfId="162" xr:uid="{BD9E6FBC-6B59-4398-AD3D-9387FFA3E31D}"/>
    <cellStyle name="Normal 10 2 2 4 3 2" xfId="3772" xr:uid="{30A220E5-C132-47C3-AFCC-5BB72552F093}"/>
    <cellStyle name="Normal 10 2 2 4 3 2 2" xfId="3773" xr:uid="{D9F0F743-202F-42F0-A853-488F78A6C4D0}"/>
    <cellStyle name="Normal 10 2 2 4 3 3" xfId="3774" xr:uid="{43EA3756-18FB-4E05-8490-17EE4A0CDC4E}"/>
    <cellStyle name="Normal 10 2 2 4 3 3 2" xfId="6407" xr:uid="{694553E2-0F88-4467-8094-7B8B5576C4D8}"/>
    <cellStyle name="Normal 10 2 2 4 3 4" xfId="6408" xr:uid="{B05775FA-1E0B-4CB2-BA1C-054F6B25A442}"/>
    <cellStyle name="Normal 10 2 2 4 4" xfId="163" xr:uid="{CD2C5723-97FF-4977-824F-A924CF3E9396}"/>
    <cellStyle name="Normal 10 2 2 4 4 2" xfId="3775" xr:uid="{F649F30B-7CEA-44FD-8C31-DE2F5A186BEB}"/>
    <cellStyle name="Normal 10 2 2 4 5" xfId="164" xr:uid="{106AEED2-FC9E-4921-8AF8-732170E67E65}"/>
    <cellStyle name="Normal 10 2 2 4 5 2" xfId="6409" xr:uid="{2750AFAA-CEC8-4CE9-ACB3-9312C907D5E6}"/>
    <cellStyle name="Normal 10 2 2 4 6" xfId="6410" xr:uid="{5869BF14-EA5C-4687-BA2C-8BD2E54F699E}"/>
    <cellStyle name="Normal 10 2 2 5" xfId="165" xr:uid="{CF87796B-A592-4FD2-ADCA-34222563B6CB}"/>
    <cellStyle name="Normal 10 2 2 5 2" xfId="166" xr:uid="{A4A2E1C1-C288-43B3-92DC-CADB07BA3324}"/>
    <cellStyle name="Normal 10 2 2 5 2 2" xfId="3776" xr:uid="{80F7F687-C94A-4167-B338-AD38EAF84EF9}"/>
    <cellStyle name="Normal 10 2 2 5 2 2 2" xfId="3777" xr:uid="{7EEFE5F8-9D80-48C4-841F-6FE7506EA513}"/>
    <cellStyle name="Normal 10 2 2 5 2 3" xfId="3778" xr:uid="{7C2D479A-FB88-4445-A913-007AC3C15653}"/>
    <cellStyle name="Normal 10 2 2 5 2 3 2" xfId="6411" xr:uid="{10EF4342-E3B6-4EA1-9A13-461BB9F83ECB}"/>
    <cellStyle name="Normal 10 2 2 5 2 4" xfId="6412" xr:uid="{4ECB755B-960F-485B-B67A-645ED6F01C9F}"/>
    <cellStyle name="Normal 10 2 2 5 3" xfId="167" xr:uid="{CABDCF24-A79E-4F94-B0BF-C6E5C04F2D78}"/>
    <cellStyle name="Normal 10 2 2 5 3 2" xfId="3779" xr:uid="{9F273C7E-2BF1-4C9C-B033-D4C7B21A9F3E}"/>
    <cellStyle name="Normal 10 2 2 5 4" xfId="168" xr:uid="{967D1CF0-AA00-47AC-A1E3-B1C9A0E86636}"/>
    <cellStyle name="Normal 10 2 2 5 4 2" xfId="6413" xr:uid="{78C72179-0232-45BA-A3D0-FE80ADDB934B}"/>
    <cellStyle name="Normal 10 2 2 5 5" xfId="6414" xr:uid="{89BC6FEB-2D9B-4221-97AA-23300E120D56}"/>
    <cellStyle name="Normal 10 2 2 6" xfId="169" xr:uid="{1D5CF4A8-9D54-428D-B926-C5B2D53219D5}"/>
    <cellStyle name="Normal 10 2 2 6 2" xfId="170" xr:uid="{441930F2-D69D-4F3E-B61D-16BC48FFF3FB}"/>
    <cellStyle name="Normal 10 2 2 6 2 2" xfId="3780" xr:uid="{8BD7BE6D-52FC-4ACE-BA5A-7286903C53C9}"/>
    <cellStyle name="Normal 10 2 2 6 2 3" xfId="4308" xr:uid="{5183EDBF-0C32-48E4-9D00-9EEBACACAFB2}"/>
    <cellStyle name="Normal 10 2 2 6 3" xfId="171" xr:uid="{98110869-6569-43DF-86BD-F8EE1940FC64}"/>
    <cellStyle name="Normal 10 2 2 6 3 2" xfId="6415" xr:uid="{11DA2CDC-D314-4619-B4EB-8A769548DAFF}"/>
    <cellStyle name="Normal 10 2 2 6 4" xfId="172" xr:uid="{0B3D82AB-7E09-444E-B947-39455CC380A1}"/>
    <cellStyle name="Normal 10 2 2 6 4 2" xfId="4778" xr:uid="{B47BAA3F-D7BA-4A10-9832-535A287D9705}"/>
    <cellStyle name="Normal 10 2 2 6 4 3" xfId="4844" xr:uid="{35E2B731-D195-4A5A-B0A0-13AA52C7EAAA}"/>
    <cellStyle name="Normal 10 2 2 6 4 4" xfId="4816" xr:uid="{1836DBEA-53DA-46D1-8E67-AE3C20DF062B}"/>
    <cellStyle name="Normal 10 2 2 7" xfId="173" xr:uid="{9A6E3BAC-ACE4-406A-89EE-05EBBD7526ED}"/>
    <cellStyle name="Normal 10 2 2 7 2" xfId="3781" xr:uid="{A29C23EA-03A3-459C-AE5A-9FE02FA1E7E3}"/>
    <cellStyle name="Normal 10 2 2 8" xfId="174" xr:uid="{45274A4B-C3DF-428C-A431-8DAFB93E205D}"/>
    <cellStyle name="Normal 10 2 2 8 2" xfId="6416" xr:uid="{BFC9083B-E606-4A66-9370-F32572129BFD}"/>
    <cellStyle name="Normal 10 2 2 9" xfId="175" xr:uid="{1A66326B-EB41-40B4-97B9-3E98F7D7F02E}"/>
    <cellStyle name="Normal 10 2 3" xfId="176" xr:uid="{9EC21A84-DC39-4182-ACE4-5713B2B0EEA2}"/>
    <cellStyle name="Normal 10 2 3 2" xfId="177" xr:uid="{1828F120-79F7-41A1-8140-8D303A40890F}"/>
    <cellStyle name="Normal 10 2 3 2 2" xfId="178" xr:uid="{0817E93B-E02E-4671-B760-F3838FD825E3}"/>
    <cellStyle name="Normal 10 2 3 2 2 2" xfId="179" xr:uid="{F191648C-DE9F-4464-902A-FBB5D2AE5161}"/>
    <cellStyle name="Normal 10 2 3 2 2 2 2" xfId="3782" xr:uid="{0F65A8D3-941A-4F7B-927B-5D45787DB296}"/>
    <cellStyle name="Normal 10 2 3 2 2 2 2 2" xfId="3783" xr:uid="{A28052EC-ABD9-4BB2-BFA6-7462B9DF34D3}"/>
    <cellStyle name="Normal 10 2 3 2 2 2 3" xfId="3784" xr:uid="{EDC4F283-347B-4095-99AD-FF395831E223}"/>
    <cellStyle name="Normal 10 2 3 2 2 2 3 2" xfId="6417" xr:uid="{2230779B-C370-437B-AA93-1AD2B5DE3B26}"/>
    <cellStyle name="Normal 10 2 3 2 2 2 4" xfId="6418" xr:uid="{F891BEA9-8F89-40A0-BAF9-FDB9AB3A64CB}"/>
    <cellStyle name="Normal 10 2 3 2 2 3" xfId="180" xr:uid="{895225A2-D311-491D-8527-170E9B494F9C}"/>
    <cellStyle name="Normal 10 2 3 2 2 3 2" xfId="3785" xr:uid="{F7DAEE20-829E-4774-8C1F-C6F968A3A8F3}"/>
    <cellStyle name="Normal 10 2 3 2 2 4" xfId="181" xr:uid="{A0C17686-EB4A-468D-9DCF-0EB51C8CAFB4}"/>
    <cellStyle name="Normal 10 2 3 2 2 4 2" xfId="6419" xr:uid="{C3C3B46D-45BC-42C6-A06D-39E0DCABC600}"/>
    <cellStyle name="Normal 10 2 3 2 2 5" xfId="6420" xr:uid="{706E9FBF-62C4-4F91-A428-5D7FF89D1560}"/>
    <cellStyle name="Normal 10 2 3 2 3" xfId="182" xr:uid="{F3E477BC-FB7A-4054-81C9-8AC4F55CF09D}"/>
    <cellStyle name="Normal 10 2 3 2 3 2" xfId="183" xr:uid="{99BF59BA-B0AE-4769-B989-A2A77B658C1B}"/>
    <cellStyle name="Normal 10 2 3 2 3 2 2" xfId="3786" xr:uid="{6D9B1436-A613-41B6-A4FA-02B60F280C5F}"/>
    <cellStyle name="Normal 10 2 3 2 3 3" xfId="184" xr:uid="{BD82DDAA-7F3D-4665-95EE-03B0E315569B}"/>
    <cellStyle name="Normal 10 2 3 2 3 3 2" xfId="6421" xr:uid="{548AEB51-3F1A-45D5-8F3C-88FB37CF6DCD}"/>
    <cellStyle name="Normal 10 2 3 2 3 4" xfId="185" xr:uid="{D99CC600-B22B-4247-BA64-2317636F857A}"/>
    <cellStyle name="Normal 10 2 3 2 4" xfId="186" xr:uid="{DE7BCCE8-1BB1-46F0-A65C-7D9745F2AF66}"/>
    <cellStyle name="Normal 10 2 3 2 4 2" xfId="3787" xr:uid="{FB40CD38-2034-4E23-8949-AF215D0309FD}"/>
    <cellStyle name="Normal 10 2 3 2 5" xfId="187" xr:uid="{13168174-A0D6-41F8-9001-33F3B3861DA2}"/>
    <cellStyle name="Normal 10 2 3 2 5 2" xfId="6422" xr:uid="{B9361116-40D8-4362-A0D5-AFA7AB2652BF}"/>
    <cellStyle name="Normal 10 2 3 2 6" xfId="188" xr:uid="{9A748F1B-EF59-4E3F-A647-BF24FBC523C5}"/>
    <cellStyle name="Normal 10 2 3 3" xfId="189" xr:uid="{C1FBFE23-EDFA-48FA-995F-6478E9F79A61}"/>
    <cellStyle name="Normal 10 2 3 3 2" xfId="190" xr:uid="{4F31ACB2-78E6-4F23-A8EA-08D01859FBDE}"/>
    <cellStyle name="Normal 10 2 3 3 2 2" xfId="191" xr:uid="{D032A396-A59C-4D57-BB0B-FC536C7B8666}"/>
    <cellStyle name="Normal 10 2 3 3 2 2 2" xfId="3788" xr:uid="{1D015FD0-57F4-49D9-B804-53A33ABBF56D}"/>
    <cellStyle name="Normal 10 2 3 3 2 2 2 2" xfId="3789" xr:uid="{BC7E8480-7612-421D-B07E-8781E545377F}"/>
    <cellStyle name="Normal 10 2 3 3 2 2 3" xfId="3790" xr:uid="{A4507144-0BBA-4083-9531-074005AA779B}"/>
    <cellStyle name="Normal 10 2 3 3 2 2 3 2" xfId="6423" xr:uid="{B9D3018B-6BFD-4113-ACCA-316BDFAF7622}"/>
    <cellStyle name="Normal 10 2 3 3 2 2 4" xfId="6424" xr:uid="{DD4C256A-C407-4210-B634-F91D4FE23072}"/>
    <cellStyle name="Normal 10 2 3 3 2 3" xfId="192" xr:uid="{331A78FC-26DB-43A8-AB8A-47D69A747252}"/>
    <cellStyle name="Normal 10 2 3 3 2 3 2" xfId="3791" xr:uid="{FD3947C4-CDC0-405B-9971-A250ED9BBAFB}"/>
    <cellStyle name="Normal 10 2 3 3 2 4" xfId="193" xr:uid="{E676F22F-D142-4C0C-9020-A139BBB76141}"/>
    <cellStyle name="Normal 10 2 3 3 2 4 2" xfId="6425" xr:uid="{ED9A8150-DA06-4ED8-A9A2-FEA71AD4EA39}"/>
    <cellStyle name="Normal 10 2 3 3 2 5" xfId="6426" xr:uid="{A851000F-2563-4D19-A09A-278E3C6C38DB}"/>
    <cellStyle name="Normal 10 2 3 3 3" xfId="194" xr:uid="{4C293E59-66F0-4CAB-918A-E2980AFACCED}"/>
    <cellStyle name="Normal 10 2 3 3 3 2" xfId="3792" xr:uid="{0E2703BA-B4F1-47D4-A5C4-E6D6EC94FC66}"/>
    <cellStyle name="Normal 10 2 3 3 3 2 2" xfId="3793" xr:uid="{F35DDFED-CB88-47AD-BF4C-CCDC23EF8D50}"/>
    <cellStyle name="Normal 10 2 3 3 3 3" xfId="3794" xr:uid="{755D494D-E39D-46DF-90C0-32D1561AB69D}"/>
    <cellStyle name="Normal 10 2 3 3 3 3 2" xfId="6427" xr:uid="{69BFD338-FB50-4F63-A7D8-F64548BE66DE}"/>
    <cellStyle name="Normal 10 2 3 3 3 4" xfId="6428" xr:uid="{2A9B4B8E-889B-4319-B665-E38188897758}"/>
    <cellStyle name="Normal 10 2 3 3 4" xfId="195" xr:uid="{80AE3919-A5B3-490D-90F5-38B7FDD84E97}"/>
    <cellStyle name="Normal 10 2 3 3 4 2" xfId="3795" xr:uid="{91AFE549-43DF-4846-B668-380565FB25C9}"/>
    <cellStyle name="Normal 10 2 3 3 5" xfId="196" xr:uid="{B12D2963-63DF-4A62-803A-B862B042682C}"/>
    <cellStyle name="Normal 10 2 3 3 5 2" xfId="6429" xr:uid="{66698B69-4A78-4E96-9091-35ADA6B0E2AF}"/>
    <cellStyle name="Normal 10 2 3 3 6" xfId="6430" xr:uid="{129D4C20-02A0-4F37-A107-F3267DF1040C}"/>
    <cellStyle name="Normal 10 2 3 4" xfId="197" xr:uid="{BE75D669-8B27-4209-8C0B-4AC967D08616}"/>
    <cellStyle name="Normal 10 2 3 4 2" xfId="198" xr:uid="{A6D12BEB-091A-4F74-BA2C-69CCEADB0392}"/>
    <cellStyle name="Normal 10 2 3 4 2 2" xfId="3796" xr:uid="{20E42469-344D-4C20-83B0-7CF701D2B895}"/>
    <cellStyle name="Normal 10 2 3 4 2 2 2" xfId="3797" xr:uid="{5D3EADAC-9843-4092-9C31-AF0A07AB3BB2}"/>
    <cellStyle name="Normal 10 2 3 4 2 3" xfId="3798" xr:uid="{18980763-FAE5-4FB9-BA18-4B64C3604341}"/>
    <cellStyle name="Normal 10 2 3 4 2 3 2" xfId="6431" xr:uid="{949D1FA6-0FC9-42BF-84BA-8973C79FAE48}"/>
    <cellStyle name="Normal 10 2 3 4 2 4" xfId="6432" xr:uid="{64CC2CF2-B9BE-47D3-A35C-A079BD0B5700}"/>
    <cellStyle name="Normal 10 2 3 4 3" xfId="199" xr:uid="{B6E11AD4-1408-40F1-83B1-1AC214B15675}"/>
    <cellStyle name="Normal 10 2 3 4 3 2" xfId="3799" xr:uid="{0933AF33-29EC-414C-B69C-62AD3B80B6CF}"/>
    <cellStyle name="Normal 10 2 3 4 4" xfId="200" xr:uid="{9A8E8A9B-9F39-4456-802B-FE1F4B638B9D}"/>
    <cellStyle name="Normal 10 2 3 4 4 2" xfId="6433" xr:uid="{ED00A26D-D58F-4749-9D00-8AFFF86D2038}"/>
    <cellStyle name="Normal 10 2 3 4 5" xfId="6434" xr:uid="{E5EB6867-8391-4BF3-8190-A65598027A8E}"/>
    <cellStyle name="Normal 10 2 3 5" xfId="201" xr:uid="{957A0287-528E-42B6-A8F7-09002F9DCD4E}"/>
    <cellStyle name="Normal 10 2 3 5 2" xfId="202" xr:uid="{4E35C6BF-B6B6-4CB3-955C-EAA36F7B1577}"/>
    <cellStyle name="Normal 10 2 3 5 2 2" xfId="3800" xr:uid="{CDD82338-B664-4CFF-946F-A97996522CBC}"/>
    <cellStyle name="Normal 10 2 3 5 2 3" xfId="4309" xr:uid="{D7C0DBE8-A1B7-4029-B20A-5A73760DC329}"/>
    <cellStyle name="Normal 10 2 3 5 2 3 2" xfId="4583" xr:uid="{9279F5A2-F372-4ED5-8A85-F55A654BD2F2}"/>
    <cellStyle name="Normal 10 2 3 5 3" xfId="203" xr:uid="{440133C6-128A-480E-A98A-3D2F4AD682BF}"/>
    <cellStyle name="Normal 10 2 3 5 3 2" xfId="6435" xr:uid="{1170A3B6-CF4A-4595-86C4-6C53CAABCD30}"/>
    <cellStyle name="Normal 10 2 3 5 4" xfId="204" xr:uid="{B06A1E14-42BB-4CA4-8A3F-4067630EE991}"/>
    <cellStyle name="Normal 10 2 3 5 4 2" xfId="4779" xr:uid="{DDF06052-6A9F-41D9-8010-27A5DCF34D58}"/>
    <cellStyle name="Normal 10 2 3 5 4 3" xfId="4845" xr:uid="{B84BF41B-0F04-46AD-87AC-5FEE2111841C}"/>
    <cellStyle name="Normal 10 2 3 5 4 4" xfId="4817" xr:uid="{1ED6373D-D433-46D0-B32E-72626CD10A1A}"/>
    <cellStyle name="Normal 10 2 3 6" xfId="205" xr:uid="{C78CBCF0-2DA8-489B-9067-27D6F2626A4A}"/>
    <cellStyle name="Normal 10 2 3 6 2" xfId="3801" xr:uid="{DCF1729F-AFAE-4FC1-8E9C-4B70E93DDCDC}"/>
    <cellStyle name="Normal 10 2 3 7" xfId="206" xr:uid="{1BDB187A-315F-49F6-890B-EE005009BEE7}"/>
    <cellStyle name="Normal 10 2 3 7 2" xfId="6436" xr:uid="{FA27F161-D889-4CE8-A903-F267ABF3EB1A}"/>
    <cellStyle name="Normal 10 2 3 8" xfId="207" xr:uid="{6F087ECC-36A6-4FB3-8FDF-C0F9EAD89B5A}"/>
    <cellStyle name="Normal 10 2 4" xfId="208" xr:uid="{EA800283-B4F1-4607-A099-1B60C3C551FB}"/>
    <cellStyle name="Normal 10 2 4 2" xfId="209" xr:uid="{4A9FA909-2108-4881-AACB-9EACC82D921A}"/>
    <cellStyle name="Normal 10 2 4 2 2" xfId="210" xr:uid="{58DE7936-22D4-4CA3-9163-55F76016D585}"/>
    <cellStyle name="Normal 10 2 4 2 2 2" xfId="211" xr:uid="{F1819FFC-DF6E-4860-AD16-90ACF0E0E09A}"/>
    <cellStyle name="Normal 10 2 4 2 2 2 2" xfId="3802" xr:uid="{40FED1CB-7243-4BB7-8B35-90740BAD964B}"/>
    <cellStyle name="Normal 10 2 4 2 2 3" xfId="212" xr:uid="{94C70F05-B482-4524-A9B6-35821BBC6DBF}"/>
    <cellStyle name="Normal 10 2 4 2 2 3 2" xfId="6437" xr:uid="{AD4E8095-0095-4639-B62D-CC2B0AE482CE}"/>
    <cellStyle name="Normal 10 2 4 2 2 4" xfId="213" xr:uid="{A091925B-87BD-4675-975A-F0C4F8B348E8}"/>
    <cellStyle name="Normal 10 2 4 2 3" xfId="214" xr:uid="{DC0E6172-E9D4-4619-A2A5-3B8D36B53D27}"/>
    <cellStyle name="Normal 10 2 4 2 3 2" xfId="3803" xr:uid="{E494BC2D-0867-4B8A-B8F9-EDAE5B256ACD}"/>
    <cellStyle name="Normal 10 2 4 2 4" xfId="215" xr:uid="{792EF861-843A-4D1E-95F4-4295D849F430}"/>
    <cellStyle name="Normal 10 2 4 2 4 2" xfId="6438" xr:uid="{33EEE387-25C0-4CCD-B92C-00482596660A}"/>
    <cellStyle name="Normal 10 2 4 2 5" xfId="216" xr:uid="{9098B499-85AA-48AC-AD8C-6A1ABB5CCDF3}"/>
    <cellStyle name="Normal 10 2 4 3" xfId="217" xr:uid="{AD6C015F-43E8-4984-98F4-B3F242FB8AE0}"/>
    <cellStyle name="Normal 10 2 4 3 2" xfId="218" xr:uid="{C7FA638D-BC48-4B3D-8547-33E85DC50BC2}"/>
    <cellStyle name="Normal 10 2 4 3 2 2" xfId="3804" xr:uid="{2CBDF6E2-261D-4DBD-9862-E9FFF187E9E6}"/>
    <cellStyle name="Normal 10 2 4 3 3" xfId="219" xr:uid="{9526A750-1226-4501-AB1D-2E187F411133}"/>
    <cellStyle name="Normal 10 2 4 3 3 2" xfId="6439" xr:uid="{426B6D27-CF28-44CD-A17D-3D60449779C6}"/>
    <cellStyle name="Normal 10 2 4 3 4" xfId="220" xr:uid="{DEEC8136-5F75-4B79-9B59-21BB368AFC94}"/>
    <cellStyle name="Normal 10 2 4 4" xfId="221" xr:uid="{4F30B33E-0F29-4E7E-86EB-989DCE06BDBB}"/>
    <cellStyle name="Normal 10 2 4 4 2" xfId="222" xr:uid="{905BAC23-C62F-4E43-BB5F-75996232DCEE}"/>
    <cellStyle name="Normal 10 2 4 4 3" xfId="223" xr:uid="{C8AC510B-96D7-4B8B-BC68-9252505D2F5A}"/>
    <cellStyle name="Normal 10 2 4 4 4" xfId="224" xr:uid="{3872A888-A262-4D45-9FC5-5E316DBA8CFA}"/>
    <cellStyle name="Normal 10 2 4 5" xfId="225" xr:uid="{E24A7657-285F-439F-A79E-15D8BAC8AA1E}"/>
    <cellStyle name="Normal 10 2 4 5 2" xfId="6440" xr:uid="{9F909BDE-BB72-48AB-9D49-AA0F9A92440C}"/>
    <cellStyle name="Normal 10 2 4 6" xfId="226" xr:uid="{95A12D23-1E8B-4CA9-B447-AA6B3FD76B9C}"/>
    <cellStyle name="Normal 10 2 4 7" xfId="227" xr:uid="{C3FACDC3-AB07-4915-82A2-D30AF6D233ED}"/>
    <cellStyle name="Normal 10 2 5" xfId="228" xr:uid="{9F8B3ED4-E6B4-4480-800D-45B78F49C2CB}"/>
    <cellStyle name="Normal 10 2 5 2" xfId="229" xr:uid="{BA4532B4-AD31-4649-989C-B19502992BA7}"/>
    <cellStyle name="Normal 10 2 5 2 2" xfId="230" xr:uid="{4E1D8CC3-E06D-466F-827F-383D824B72E0}"/>
    <cellStyle name="Normal 10 2 5 2 2 2" xfId="3805" xr:uid="{D4A91A76-CF46-412E-95C8-10F2695DBE28}"/>
    <cellStyle name="Normal 10 2 5 2 2 2 2" xfId="3806" xr:uid="{99CED9DD-066A-4B64-A1D3-F60912997CF8}"/>
    <cellStyle name="Normal 10 2 5 2 2 3" xfId="3807" xr:uid="{067A3DA1-AA8A-4A25-A84A-26123FD119CE}"/>
    <cellStyle name="Normal 10 2 5 2 2 3 2" xfId="6441" xr:uid="{984B5475-EB88-44B8-BB21-6642BCA893B8}"/>
    <cellStyle name="Normal 10 2 5 2 2 4" xfId="6442" xr:uid="{5D136939-6EB2-4CA0-8D75-EC28CA61B32E}"/>
    <cellStyle name="Normal 10 2 5 2 3" xfId="231" xr:uid="{1A73B11A-313F-4142-BF9F-2D2166568DF3}"/>
    <cellStyle name="Normal 10 2 5 2 3 2" xfId="3808" xr:uid="{3467E307-4028-4444-A056-05264F54D3AE}"/>
    <cellStyle name="Normal 10 2 5 2 4" xfId="232" xr:uid="{DE3D4C67-B9B7-41C5-82BE-7100740055FA}"/>
    <cellStyle name="Normal 10 2 5 2 4 2" xfId="6443" xr:uid="{70C94149-A64A-4213-AB2D-D5BD1FC0EEC8}"/>
    <cellStyle name="Normal 10 2 5 2 5" xfId="6444" xr:uid="{0B1B9533-5DD6-46F6-9010-5C9B39AB8D36}"/>
    <cellStyle name="Normal 10 2 5 3" xfId="233" xr:uid="{5EEE19AB-C469-4A35-A047-A63CA8B1A0B0}"/>
    <cellStyle name="Normal 10 2 5 3 2" xfId="234" xr:uid="{7EA53881-7F1F-45E7-8801-328982AD7921}"/>
    <cellStyle name="Normal 10 2 5 3 2 2" xfId="3809" xr:uid="{40D2D1C8-D615-44C8-A3DF-652BF0B43DEC}"/>
    <cellStyle name="Normal 10 2 5 3 3" xfId="235" xr:uid="{16570B05-3FA2-4020-BDF8-E1180B7CCC8F}"/>
    <cellStyle name="Normal 10 2 5 3 3 2" xfId="6445" xr:uid="{BC495966-5C9D-4AC7-B046-22D03365EC04}"/>
    <cellStyle name="Normal 10 2 5 3 4" xfId="236" xr:uid="{67E38BA5-F0F8-4C0E-8C9C-73122A0B847B}"/>
    <cellStyle name="Normal 10 2 5 4" xfId="237" xr:uid="{7B14A2F3-3970-480B-ACCC-62F8507C8916}"/>
    <cellStyle name="Normal 10 2 5 4 2" xfId="3810" xr:uid="{F068CE02-9115-4194-BC2E-D0ED78AC3B36}"/>
    <cellStyle name="Normal 10 2 5 5" xfId="238" xr:uid="{CAD412CF-CB1F-4C49-A505-07C0CC81197F}"/>
    <cellStyle name="Normal 10 2 5 5 2" xfId="6446" xr:uid="{23DE0C64-D940-40C6-B03D-C34FE63B1A79}"/>
    <cellStyle name="Normal 10 2 5 6" xfId="239" xr:uid="{E5F869AB-370F-42EE-8B14-11FFCCD3F86B}"/>
    <cellStyle name="Normal 10 2 6" xfId="240" xr:uid="{7F93BD9E-C223-4F9A-B8DC-CBF265F488F9}"/>
    <cellStyle name="Normal 10 2 6 2" xfId="241" xr:uid="{8A7FC189-D689-4F17-BFA6-F0320361521B}"/>
    <cellStyle name="Normal 10 2 6 2 2" xfId="242" xr:uid="{B7E3F10E-DFDB-4F38-954D-285B0681F0C8}"/>
    <cellStyle name="Normal 10 2 6 2 2 2" xfId="3811" xr:uid="{A4B23088-73E9-4CE3-9003-E4E36C6DA0F6}"/>
    <cellStyle name="Normal 10 2 6 2 3" xfId="243" xr:uid="{8D94131C-7156-4B8A-B379-3CD63E3A9A5C}"/>
    <cellStyle name="Normal 10 2 6 2 3 2" xfId="6447" xr:uid="{79CAF77A-B718-45EB-94A8-C977845C270E}"/>
    <cellStyle name="Normal 10 2 6 2 4" xfId="244" xr:uid="{8251F414-FFA3-4B15-8573-20176D4844AB}"/>
    <cellStyle name="Normal 10 2 6 3" xfId="245" xr:uid="{A5FDC99B-4397-43F7-A212-7DB7AC081CE1}"/>
    <cellStyle name="Normal 10 2 6 3 2" xfId="3812" xr:uid="{61477476-59C5-4C5E-8A6F-461806D66759}"/>
    <cellStyle name="Normal 10 2 6 4" xfId="246" xr:uid="{777E4504-F69E-4D3A-9F60-B4F0286A7CD4}"/>
    <cellStyle name="Normal 10 2 6 4 2" xfId="6448" xr:uid="{B9BF55B9-8707-4318-AB86-C0BB824FE5D6}"/>
    <cellStyle name="Normal 10 2 6 5" xfId="247" xr:uid="{D76E661C-CF07-41E7-8FA7-E0B309048BE5}"/>
    <cellStyle name="Normal 10 2 7" xfId="248" xr:uid="{5CA933B1-B118-4DD9-806C-0A2859C025DE}"/>
    <cellStyle name="Normal 10 2 7 2" xfId="249" xr:uid="{5A6D894F-1DA7-4AA3-BE31-C20FBCEDD244}"/>
    <cellStyle name="Normal 10 2 7 2 2" xfId="3813" xr:uid="{72DB5982-8390-4AFA-BB90-6A268565BA09}"/>
    <cellStyle name="Normal 10 2 7 2 3" xfId="4307" xr:uid="{66767C18-E850-49DC-B42D-CC2825FF504B}"/>
    <cellStyle name="Normal 10 2 7 2 3 2" xfId="4582" xr:uid="{918C9787-2E04-461B-998F-B8FCAAA4D8EF}"/>
    <cellStyle name="Normal 10 2 7 3" xfId="250" xr:uid="{4930B857-7BE5-4A39-B4FC-51AAB846BAC1}"/>
    <cellStyle name="Normal 10 2 7 3 2" xfId="6449" xr:uid="{6700465A-A767-4F0A-B444-FF58B4B31682}"/>
    <cellStyle name="Normal 10 2 7 4" xfId="251" xr:uid="{4C549161-4441-40C5-998B-47A4B0D9F875}"/>
    <cellStyle name="Normal 10 2 7 4 2" xfId="4777" xr:uid="{865B2C84-E579-470F-9DAA-1BBB3E72A2E5}"/>
    <cellStyle name="Normal 10 2 7 4 3" xfId="4846" xr:uid="{4B608918-BC9F-4027-A87D-63E4027B802A}"/>
    <cellStyle name="Normal 10 2 7 4 4" xfId="4815" xr:uid="{3A91CAD9-3CA8-4D9E-9D53-D9D83EA64855}"/>
    <cellStyle name="Normal 10 2 8" xfId="252" xr:uid="{F797D6A7-A318-4C33-A791-999DF05E5550}"/>
    <cellStyle name="Normal 10 2 8 2" xfId="253" xr:uid="{88CF7F35-3638-4891-BCB1-294BDCA2A2E5}"/>
    <cellStyle name="Normal 10 2 8 3" xfId="254" xr:uid="{AD9DA40C-4BB0-492E-9F07-9B3C66E9E768}"/>
    <cellStyle name="Normal 10 2 8 4" xfId="255" xr:uid="{ECD53600-4689-4D16-A4B3-FC945176A254}"/>
    <cellStyle name="Normal 10 2 9" xfId="256" xr:uid="{50D4061E-A2A8-4419-91F7-7A400A3E3B1E}"/>
    <cellStyle name="Normal 10 2 9 2" xfId="6450" xr:uid="{BBA0D111-EBB0-498F-AB6A-0BD4036069D6}"/>
    <cellStyle name="Normal 10 3" xfId="257" xr:uid="{C7386533-DF2C-42FA-85C6-16B86D79CCC2}"/>
    <cellStyle name="Normal 10 3 10" xfId="258" xr:uid="{1366AA12-4657-4963-8960-90289E7912AC}"/>
    <cellStyle name="Normal 10 3 11" xfId="259" xr:uid="{21F096DB-BBC5-478A-AC7E-1EF4F3755DF4}"/>
    <cellStyle name="Normal 10 3 2" xfId="260" xr:uid="{90F2E229-AD8D-46FB-A3EA-A53E1CC0B36A}"/>
    <cellStyle name="Normal 10 3 2 2" xfId="261" xr:uid="{D7C2F67A-71D9-4639-9C15-CC9B18325B1B}"/>
    <cellStyle name="Normal 10 3 2 2 2" xfId="262" xr:uid="{A7725DB4-8684-4899-8CD6-046D2C805405}"/>
    <cellStyle name="Normal 10 3 2 2 2 2" xfId="263" xr:uid="{1391AC8D-09D2-4BAD-A1D0-8EB39B9671D2}"/>
    <cellStyle name="Normal 10 3 2 2 2 2 2" xfId="264" xr:uid="{E450580F-A77E-41FA-A87D-6A3B8E33A11F}"/>
    <cellStyle name="Normal 10 3 2 2 2 2 2 2" xfId="3814" xr:uid="{D3D99A8C-863D-466A-9439-33EB6A95AA39}"/>
    <cellStyle name="Normal 10 3 2 2 2 2 3" xfId="265" xr:uid="{6E9090EC-1019-4255-879A-FEB2E7E3B9A5}"/>
    <cellStyle name="Normal 10 3 2 2 2 2 3 2" xfId="6451" xr:uid="{503C3072-1B8B-43DD-B5E4-B4193FCAB08E}"/>
    <cellStyle name="Normal 10 3 2 2 2 2 4" xfId="266" xr:uid="{872804F0-B2F3-4F62-B357-7B762D1EA88C}"/>
    <cellStyle name="Normal 10 3 2 2 2 3" xfId="267" xr:uid="{471B2460-306F-4707-A14E-7DF57271426F}"/>
    <cellStyle name="Normal 10 3 2 2 2 3 2" xfId="268" xr:uid="{1664F2E7-99AA-4414-A369-6959878A327B}"/>
    <cellStyle name="Normal 10 3 2 2 2 3 3" xfId="269" xr:uid="{F9AFB4D5-7B83-4A99-A01F-BCFFBA119DD1}"/>
    <cellStyle name="Normal 10 3 2 2 2 3 4" xfId="270" xr:uid="{1A6F9CB9-92EE-46AE-9836-DD4E2DFFB486}"/>
    <cellStyle name="Normal 10 3 2 2 2 4" xfId="271" xr:uid="{87AC81E3-01E4-4A1F-BE29-E44B40228324}"/>
    <cellStyle name="Normal 10 3 2 2 2 4 2" xfId="6452" xr:uid="{7A238A51-8B99-461E-B335-9790CCA02F51}"/>
    <cellStyle name="Normal 10 3 2 2 2 5" xfId="272" xr:uid="{9366090E-3F89-49DB-B932-5596BECE1A59}"/>
    <cellStyle name="Normal 10 3 2 2 2 6" xfId="273" xr:uid="{C98ECE9D-A22D-4DD1-B7E5-F961A60459E7}"/>
    <cellStyle name="Normal 10 3 2 2 3" xfId="274" xr:uid="{0A76E6D6-808C-451F-9CD1-FC92BA0893DE}"/>
    <cellStyle name="Normal 10 3 2 2 3 2" xfId="275" xr:uid="{652E3BD1-3F02-4872-A432-13047D219E2D}"/>
    <cellStyle name="Normal 10 3 2 2 3 2 2" xfId="276" xr:uid="{E23A57C4-ADC7-4A77-BF0C-E890A5C04B0E}"/>
    <cellStyle name="Normal 10 3 2 2 3 2 3" xfId="277" xr:uid="{748334D0-42FE-491B-95E6-AA6A4887ECDD}"/>
    <cellStyle name="Normal 10 3 2 2 3 2 4" xfId="278" xr:uid="{FD5106A2-D73E-43A9-BE89-F85FC5A5EF5D}"/>
    <cellStyle name="Normal 10 3 2 2 3 3" xfId="279" xr:uid="{86176B7D-1FC7-4B2F-BDE2-CCFAD09AFA15}"/>
    <cellStyle name="Normal 10 3 2 2 3 3 2" xfId="6453" xr:uid="{79934E63-6274-419F-9DCA-564A966D0AC0}"/>
    <cellStyle name="Normal 10 3 2 2 3 4" xfId="280" xr:uid="{1DCBEA01-0055-47E5-A770-AAA20CE688F8}"/>
    <cellStyle name="Normal 10 3 2 2 3 5" xfId="281" xr:uid="{FDF65CF7-C3B2-4C5C-9914-423252508762}"/>
    <cellStyle name="Normal 10 3 2 2 4" xfId="282" xr:uid="{4DBDF2AD-4A12-4DE6-87C1-27C4125BBC0D}"/>
    <cellStyle name="Normal 10 3 2 2 4 2" xfId="283" xr:uid="{E049D4D8-5003-45A7-9A8A-7BC24DA59E5A}"/>
    <cellStyle name="Normal 10 3 2 2 4 3" xfId="284" xr:uid="{7EF1A571-EADC-4B71-8FDB-97F7ECDF4F46}"/>
    <cellStyle name="Normal 10 3 2 2 4 4" xfId="285" xr:uid="{A12FCAFF-B09C-46A4-A695-1AE1E9FDEE1F}"/>
    <cellStyle name="Normal 10 3 2 2 5" xfId="286" xr:uid="{8E32D39A-95E1-46F8-A4BE-7E2A39B088F1}"/>
    <cellStyle name="Normal 10 3 2 2 5 2" xfId="287" xr:uid="{0AF02E69-138A-4ED1-B6AB-19CFD0C5F1B4}"/>
    <cellStyle name="Normal 10 3 2 2 5 3" xfId="288" xr:uid="{E9BC27E7-2D7C-4F5E-BA31-3E10E96FCB17}"/>
    <cellStyle name="Normal 10 3 2 2 5 4" xfId="289" xr:uid="{3C8EA0B8-9C3A-484C-B580-82555D3F3774}"/>
    <cellStyle name="Normal 10 3 2 2 6" xfId="290" xr:uid="{ADB287E9-1638-41A5-BC06-4FA00FB3805D}"/>
    <cellStyle name="Normal 10 3 2 2 7" xfId="291" xr:uid="{29788942-A60E-48E2-BA0E-8F7D0A68E8DD}"/>
    <cellStyle name="Normal 10 3 2 2 8" xfId="292" xr:uid="{E722875D-B429-43D7-A86C-0A75E7A59F88}"/>
    <cellStyle name="Normal 10 3 2 3" xfId="293" xr:uid="{F5A22173-0AE1-49D2-B3ED-3F2F2B13B6E4}"/>
    <cellStyle name="Normal 10 3 2 3 2" xfId="294" xr:uid="{9529C662-97D4-414F-B067-F1D4A04E7B74}"/>
    <cellStyle name="Normal 10 3 2 3 2 2" xfId="295" xr:uid="{91F58FB1-57F8-49C3-8C92-5B8C2803F10B}"/>
    <cellStyle name="Normal 10 3 2 3 2 2 2" xfId="3815" xr:uid="{A466EBD8-E5B5-4EE3-A879-2770D0CE3B8D}"/>
    <cellStyle name="Normal 10 3 2 3 2 2 2 2" xfId="3816" xr:uid="{A0C07262-7870-42E5-8A40-00A41344A26E}"/>
    <cellStyle name="Normal 10 3 2 3 2 2 3" xfId="3817" xr:uid="{E512D0EE-4564-437A-BCFD-7D400B46A76C}"/>
    <cellStyle name="Normal 10 3 2 3 2 2 3 2" xfId="6454" xr:uid="{588D42DE-781A-4C6D-B170-0A6F9E3A3773}"/>
    <cellStyle name="Normal 10 3 2 3 2 2 4" xfId="6455" xr:uid="{7DBDE96E-E683-42D6-BC79-3934374556C5}"/>
    <cellStyle name="Normal 10 3 2 3 2 3" xfId="296" xr:uid="{8E95EDE6-516D-4A12-89DF-2368F6948576}"/>
    <cellStyle name="Normal 10 3 2 3 2 3 2" xfId="3818" xr:uid="{BE44DF6A-62E4-4080-ABD1-C27F85C3229E}"/>
    <cellStyle name="Normal 10 3 2 3 2 4" xfId="297" xr:uid="{0F9844C6-239B-4CFF-BB10-818610928278}"/>
    <cellStyle name="Normal 10 3 2 3 2 4 2" xfId="6456" xr:uid="{BADF4CE7-DE80-47D7-89DC-CC925EF7A6AC}"/>
    <cellStyle name="Normal 10 3 2 3 2 5" xfId="6457" xr:uid="{D067D10F-1982-4319-99EC-DFF04C598895}"/>
    <cellStyle name="Normal 10 3 2 3 3" xfId="298" xr:uid="{7CEAE848-3933-43FB-B1C4-CCB9FBE28F75}"/>
    <cellStyle name="Normal 10 3 2 3 3 2" xfId="299" xr:uid="{8A90FBD4-FEF0-46ED-8A18-322887C90CD3}"/>
    <cellStyle name="Normal 10 3 2 3 3 2 2" xfId="3819" xr:uid="{7AD031AE-98D2-4511-A021-6642BAA55604}"/>
    <cellStyle name="Normal 10 3 2 3 3 3" xfId="300" xr:uid="{A4D9FEC2-9BD4-4540-ACBC-5AB15B74480E}"/>
    <cellStyle name="Normal 10 3 2 3 3 3 2" xfId="6458" xr:uid="{32B30224-2316-4E01-B7EA-88FA275B1C00}"/>
    <cellStyle name="Normal 10 3 2 3 3 4" xfId="301" xr:uid="{5A6803D9-683D-4CEC-8362-7C9C997259C2}"/>
    <cellStyle name="Normal 10 3 2 3 4" xfId="302" xr:uid="{6871D418-3D45-475A-86B5-9F601994AE6E}"/>
    <cellStyle name="Normal 10 3 2 3 4 2" xfId="3820" xr:uid="{AFFA4BE2-057D-4AEE-A6DF-2AB02FDBC1A6}"/>
    <cellStyle name="Normal 10 3 2 3 5" xfId="303" xr:uid="{5E0975C8-9B8D-4310-A21A-6E0C06D7CC19}"/>
    <cellStyle name="Normal 10 3 2 3 5 2" xfId="6459" xr:uid="{3AEA63CE-AE33-44AC-A47F-42E695B6ADB0}"/>
    <cellStyle name="Normal 10 3 2 3 6" xfId="304" xr:uid="{DBAC366C-0F32-4134-9B51-C71A79B027F2}"/>
    <cellStyle name="Normal 10 3 2 4" xfId="305" xr:uid="{60284C92-C845-4E7E-8253-9A1E7D95AFA8}"/>
    <cellStyle name="Normal 10 3 2 4 2" xfId="306" xr:uid="{52F09C9F-5F71-43E4-9866-609B0FB879E3}"/>
    <cellStyle name="Normal 10 3 2 4 2 2" xfId="307" xr:uid="{958CEFD8-4649-47DE-8320-536C55EF211D}"/>
    <cellStyle name="Normal 10 3 2 4 2 2 2" xfId="3821" xr:uid="{7DAAB8EF-A56E-4651-9C07-6550B03DE018}"/>
    <cellStyle name="Normal 10 3 2 4 2 3" xfId="308" xr:uid="{A9D743F8-9D89-44AF-8224-77879D1F5A2C}"/>
    <cellStyle name="Normal 10 3 2 4 2 3 2" xfId="6460" xr:uid="{120801E4-E6E2-421B-B6D6-AE3B4887BA78}"/>
    <cellStyle name="Normal 10 3 2 4 2 4" xfId="309" xr:uid="{7FC7DC47-7669-44CA-B3F6-E280D346596F}"/>
    <cellStyle name="Normal 10 3 2 4 3" xfId="310" xr:uid="{FC401F49-6500-4B35-884C-D69EDD8223D0}"/>
    <cellStyle name="Normal 10 3 2 4 3 2" xfId="3822" xr:uid="{11623426-1915-46DC-8010-9E2767C303D2}"/>
    <cellStyle name="Normal 10 3 2 4 4" xfId="311" xr:uid="{AC7EE1D4-4971-48B9-BABA-C96171687D42}"/>
    <cellStyle name="Normal 10 3 2 4 4 2" xfId="6461" xr:uid="{C42ED06A-BE98-4392-A97D-5C178F6C08CE}"/>
    <cellStyle name="Normal 10 3 2 4 5" xfId="312" xr:uid="{9EA0B01A-9418-4D14-A95E-FD67CCB8F554}"/>
    <cellStyle name="Normal 10 3 2 5" xfId="313" xr:uid="{1D7E8641-0CF7-49D2-85DC-62F7057A9BB6}"/>
    <cellStyle name="Normal 10 3 2 5 2" xfId="314" xr:uid="{27DD4856-8605-488F-B981-46469A0D3AFD}"/>
    <cellStyle name="Normal 10 3 2 5 2 2" xfId="3823" xr:uid="{8429A23E-71C2-42F7-92AC-A5CBCDA796AE}"/>
    <cellStyle name="Normal 10 3 2 5 3" xfId="315" xr:uid="{0632C9C0-A473-472B-B8D3-E151A5F11538}"/>
    <cellStyle name="Normal 10 3 2 5 3 2" xfId="6462" xr:uid="{FB00D66C-A677-4B85-AE45-A65B4D0E77DF}"/>
    <cellStyle name="Normal 10 3 2 5 4" xfId="316" xr:uid="{4BD3A8C6-1178-4A0F-B514-F0646A7624C6}"/>
    <cellStyle name="Normal 10 3 2 6" xfId="317" xr:uid="{68ED5E97-19A3-464D-9AFB-150701EB59E8}"/>
    <cellStyle name="Normal 10 3 2 6 2" xfId="318" xr:uid="{9DFCD833-9F1D-4EC9-9815-8F1B3E43C43C}"/>
    <cellStyle name="Normal 10 3 2 6 3" xfId="319" xr:uid="{8D2BEB72-859E-48DB-A472-43A3DA95CF76}"/>
    <cellStyle name="Normal 10 3 2 6 4" xfId="320" xr:uid="{CDF2A71A-80B0-4B1A-8379-D6AFDFD60467}"/>
    <cellStyle name="Normal 10 3 2 7" xfId="321" xr:uid="{5CC1748C-2D7F-40A1-86D9-E3C50694CE05}"/>
    <cellStyle name="Normal 10 3 2 7 2" xfId="6463" xr:uid="{A39887DF-AEEC-430F-87F6-A061919FF5A5}"/>
    <cellStyle name="Normal 10 3 2 8" xfId="322" xr:uid="{10E9DE0A-4541-4F28-A54E-C8E386F91F50}"/>
    <cellStyle name="Normal 10 3 2 9" xfId="323" xr:uid="{005C461F-3D7F-4FCE-B0EE-EC3688A2CD64}"/>
    <cellStyle name="Normal 10 3 3" xfId="324" xr:uid="{15A66F0A-8FC4-4F5F-8CF6-AA168840CC98}"/>
    <cellStyle name="Normal 10 3 3 2" xfId="325" xr:uid="{B090794A-759A-4D0A-89C7-DD1F850DCFE0}"/>
    <cellStyle name="Normal 10 3 3 2 2" xfId="326" xr:uid="{27BA3080-C15D-49BB-B8C1-91D9C94840C4}"/>
    <cellStyle name="Normal 10 3 3 2 2 2" xfId="327" xr:uid="{89B8BDFA-9468-4DC8-9118-6E2B19E624C2}"/>
    <cellStyle name="Normal 10 3 3 2 2 2 2" xfId="3824" xr:uid="{689763C7-F20A-4AEC-A2B5-7ECB5115475C}"/>
    <cellStyle name="Normal 10 3 3 2 2 2 2 2" xfId="4704" xr:uid="{73DB1ADF-F345-4448-9C79-7FDA5C1EACFD}"/>
    <cellStyle name="Normal 10 3 3 2 2 2 3" xfId="4705" xr:uid="{BDA5AA02-D925-4E57-8191-B23F671AD838}"/>
    <cellStyle name="Normal 10 3 3 2 2 3" xfId="328" xr:uid="{B6B3DFD0-2EDD-4A6B-A11A-1F818A1229A7}"/>
    <cellStyle name="Normal 10 3 3 2 2 3 2" xfId="4706" xr:uid="{7AAD49FC-F3E3-4468-A22C-87DC83F07DB4}"/>
    <cellStyle name="Normal 10 3 3 2 2 4" xfId="329" xr:uid="{E77EF936-0D98-491D-AF64-69827E6704D0}"/>
    <cellStyle name="Normal 10 3 3 2 3" xfId="330" xr:uid="{8868435E-499D-4A42-B122-1EB083AC5A50}"/>
    <cellStyle name="Normal 10 3 3 2 3 2" xfId="331" xr:uid="{6E0DFF4B-0EA6-4FC5-A3F5-62F4EF672994}"/>
    <cellStyle name="Normal 10 3 3 2 3 2 2" xfId="4707" xr:uid="{448B01F4-4E0E-4E1F-AE15-CD1B8B1595DF}"/>
    <cellStyle name="Normal 10 3 3 2 3 3" xfId="332" xr:uid="{D8F880B3-8BEC-43E8-9A55-D9BFD9FC455B}"/>
    <cellStyle name="Normal 10 3 3 2 3 4" xfId="333" xr:uid="{92A3D887-06A2-472A-95B9-E1A265307E85}"/>
    <cellStyle name="Normal 10 3 3 2 4" xfId="334" xr:uid="{B748C0C5-1D95-4FE4-93D6-2144EDE6DC9C}"/>
    <cellStyle name="Normal 10 3 3 2 4 2" xfId="4708" xr:uid="{D464300B-1149-4F4F-94D1-A61EC238FA7B}"/>
    <cellStyle name="Normal 10 3 3 2 5" xfId="335" xr:uid="{E104E8CE-E4D6-42A8-BBC3-FA9B4238C446}"/>
    <cellStyle name="Normal 10 3 3 2 6" xfId="336" xr:uid="{5CEC7158-EBF9-4A2A-9A2D-693A6951EFB3}"/>
    <cellStyle name="Normal 10 3 3 3" xfId="337" xr:uid="{F6077F67-1352-49E7-A753-F21227CA1638}"/>
    <cellStyle name="Normal 10 3 3 3 2" xfId="338" xr:uid="{F31C1EA2-9E6B-484A-82AC-EEE5F81C4256}"/>
    <cellStyle name="Normal 10 3 3 3 2 2" xfId="339" xr:uid="{2813F2DB-9157-4D58-A571-E9C48E3C4950}"/>
    <cellStyle name="Normal 10 3 3 3 2 2 2" xfId="4709" xr:uid="{D5243DA7-28A3-4144-921C-AA3D9DBBC73F}"/>
    <cellStyle name="Normal 10 3 3 3 2 3" xfId="340" xr:uid="{AED7BD23-EA32-45D9-AF81-6B6E8B766059}"/>
    <cellStyle name="Normal 10 3 3 3 2 4" xfId="341" xr:uid="{07744E09-CBFC-4EF1-A146-7486D6C84B00}"/>
    <cellStyle name="Normal 10 3 3 3 3" xfId="342" xr:uid="{EFEBF7C0-F581-4741-BEF0-04D966239D96}"/>
    <cellStyle name="Normal 10 3 3 3 3 2" xfId="4710" xr:uid="{944DE545-03CA-446C-9A85-6DDAC21DACEF}"/>
    <cellStyle name="Normal 10 3 3 3 4" xfId="343" xr:uid="{29ECB18C-FEAC-4F0A-9A9F-C953F9691FFA}"/>
    <cellStyle name="Normal 10 3 3 3 5" xfId="344" xr:uid="{26673AFC-C0CE-41E7-8802-65FADCF86E0D}"/>
    <cellStyle name="Normal 10 3 3 4" xfId="345" xr:uid="{C1EBDD78-A37E-4AF2-A2A8-E5D2C8C712D9}"/>
    <cellStyle name="Normal 10 3 3 4 2" xfId="346" xr:uid="{505A92B6-B5C4-46B2-8E08-E6F43885A545}"/>
    <cellStyle name="Normal 10 3 3 4 2 2" xfId="4711" xr:uid="{7B986BE2-0409-4E1D-81CF-5E4AA8D73EC8}"/>
    <cellStyle name="Normal 10 3 3 4 3" xfId="347" xr:uid="{75A57994-33A2-43A8-81B3-75495627EE36}"/>
    <cellStyle name="Normal 10 3 3 4 4" xfId="348" xr:uid="{6FCABF81-21F2-4AF5-B8BA-C9ED33F04829}"/>
    <cellStyle name="Normal 10 3 3 5" xfId="349" xr:uid="{9C45FA97-5FC4-4F1E-8788-11E6BFA2F6AC}"/>
    <cellStyle name="Normal 10 3 3 5 2" xfId="350" xr:uid="{4192B38F-376E-4A09-9B63-0F3ADB69B751}"/>
    <cellStyle name="Normal 10 3 3 5 3" xfId="351" xr:uid="{AD63A81D-5A96-43EB-B00B-7A7D9EFDD16A}"/>
    <cellStyle name="Normal 10 3 3 5 4" xfId="352" xr:uid="{D7D3CCDF-577F-4CDC-AD18-FF53048CBA27}"/>
    <cellStyle name="Normal 10 3 3 6" xfId="353" xr:uid="{3C4151A2-B4AB-4E0F-9B5E-3CFC200C59E7}"/>
    <cellStyle name="Normal 10 3 3 7" xfId="354" xr:uid="{8E3EC154-C01C-4BA6-9619-59E9609134A0}"/>
    <cellStyle name="Normal 10 3 3 8" xfId="355" xr:uid="{63090797-AFB8-4B00-A3AB-64077F1E3D6F}"/>
    <cellStyle name="Normal 10 3 4" xfId="356" xr:uid="{6AEB00F7-092D-4E57-9058-E4B7E08471A1}"/>
    <cellStyle name="Normal 10 3 4 2" xfId="357" xr:uid="{D0BD218E-E62D-458E-8927-7BD9FF1B74D3}"/>
    <cellStyle name="Normal 10 3 4 2 2" xfId="358" xr:uid="{28A0BC20-B84D-481C-A349-C24B4C487F63}"/>
    <cellStyle name="Normal 10 3 4 2 2 2" xfId="359" xr:uid="{2A3545F2-E3CE-4D8E-9534-694E0B62E16F}"/>
    <cellStyle name="Normal 10 3 4 2 2 2 2" xfId="3825" xr:uid="{BCDB00F8-38F9-4274-9C29-117B7C70330B}"/>
    <cellStyle name="Normal 10 3 4 2 2 3" xfId="360" xr:uid="{21F85C4D-F9DA-4044-B4EC-0C9B7E8046D5}"/>
    <cellStyle name="Normal 10 3 4 2 2 3 2" xfId="6464" xr:uid="{9EA68966-94A6-4A76-A32A-1FE740419A13}"/>
    <cellStyle name="Normal 10 3 4 2 2 4" xfId="361" xr:uid="{9521380C-83CC-496D-A7F5-C3AAB58BFFFD}"/>
    <cellStyle name="Normal 10 3 4 2 3" xfId="362" xr:uid="{736E014E-F694-4009-81EF-E4953EA44219}"/>
    <cellStyle name="Normal 10 3 4 2 3 2" xfId="3826" xr:uid="{2CD58C6C-916D-4A41-8C05-D51EC2DAF1C4}"/>
    <cellStyle name="Normal 10 3 4 2 4" xfId="363" xr:uid="{AFDB9F69-0A04-4C8D-AC82-B7FC73D12B75}"/>
    <cellStyle name="Normal 10 3 4 2 4 2" xfId="6465" xr:uid="{753B0423-9FDF-4880-9FAF-3DF9AC0CAD0D}"/>
    <cellStyle name="Normal 10 3 4 2 5" xfId="364" xr:uid="{839CC8AD-F587-4A75-B7FE-05AE2C2D89D1}"/>
    <cellStyle name="Normal 10 3 4 3" xfId="365" xr:uid="{892A7AC1-99DD-4CB0-A72B-CFB43092B603}"/>
    <cellStyle name="Normal 10 3 4 3 2" xfId="366" xr:uid="{34B1A5F8-2890-4AEC-A09D-76246FFFB844}"/>
    <cellStyle name="Normal 10 3 4 3 2 2" xfId="3827" xr:uid="{0F902713-9849-46E7-BED6-AC8536B3DD9E}"/>
    <cellStyle name="Normal 10 3 4 3 3" xfId="367" xr:uid="{3969E345-EA66-49B5-B7EE-94A9A3268124}"/>
    <cellStyle name="Normal 10 3 4 3 3 2" xfId="6466" xr:uid="{1F7E43BF-120C-488E-82E9-5267D53735DE}"/>
    <cellStyle name="Normal 10 3 4 3 4" xfId="368" xr:uid="{C37878CC-56D7-4CA0-A1EC-766882453529}"/>
    <cellStyle name="Normal 10 3 4 4" xfId="369" xr:uid="{A164DF48-6717-4AA6-B371-C14185AC8F5C}"/>
    <cellStyle name="Normal 10 3 4 4 2" xfId="370" xr:uid="{01E953AF-505A-45C5-B2D4-56D92366E516}"/>
    <cellStyle name="Normal 10 3 4 4 3" xfId="371" xr:uid="{23550AE2-603F-4AB6-97CF-E47236C68230}"/>
    <cellStyle name="Normal 10 3 4 4 4" xfId="372" xr:uid="{333140C9-A2FC-4575-947C-EB4381D8E3D7}"/>
    <cellStyle name="Normal 10 3 4 5" xfId="373" xr:uid="{306978CC-C589-4496-A108-E1FB7CA4E0E4}"/>
    <cellStyle name="Normal 10 3 4 5 2" xfId="6467" xr:uid="{234861DE-F246-48C2-B6C4-327E0695EF0C}"/>
    <cellStyle name="Normal 10 3 4 6" xfId="374" xr:uid="{2CD7EE38-3E07-4F84-8BE9-C45C9810EF37}"/>
    <cellStyle name="Normal 10 3 4 7" xfId="375" xr:uid="{1D9824B5-1E28-4F05-821F-52939F7EE890}"/>
    <cellStyle name="Normal 10 3 5" xfId="376" xr:uid="{7B71423C-7C48-4773-80E2-D25A7C1799CF}"/>
    <cellStyle name="Normal 10 3 5 2" xfId="377" xr:uid="{D32846AB-B7B5-46FB-8448-CDD6D2CA6A79}"/>
    <cellStyle name="Normal 10 3 5 2 2" xfId="378" xr:uid="{A831C2E5-5132-4475-A890-99777E91BD08}"/>
    <cellStyle name="Normal 10 3 5 2 2 2" xfId="3828" xr:uid="{0A3C4DF7-E163-456B-8B2E-D3408E4F163B}"/>
    <cellStyle name="Normal 10 3 5 2 3" xfId="379" xr:uid="{97EBF9C1-5D98-4FD4-B9B3-A52C921C65CF}"/>
    <cellStyle name="Normal 10 3 5 2 3 2" xfId="6468" xr:uid="{2E8E8546-A71F-4207-9A04-1C2A454D08FE}"/>
    <cellStyle name="Normal 10 3 5 2 4" xfId="380" xr:uid="{B24C0A13-E23A-4C2D-B714-5E02026A7B18}"/>
    <cellStyle name="Normal 10 3 5 3" xfId="381" xr:uid="{70B89116-1CD7-4CC4-A224-97958D6AF327}"/>
    <cellStyle name="Normal 10 3 5 3 2" xfId="382" xr:uid="{C7B7E826-5224-452A-8558-549A34BC70F0}"/>
    <cellStyle name="Normal 10 3 5 3 3" xfId="383" xr:uid="{E6E07AAE-2964-4993-B8C0-5895A4B74CD9}"/>
    <cellStyle name="Normal 10 3 5 3 4" xfId="384" xr:uid="{F90CC7E1-C5B4-401B-9B1F-4D76D0FF6E51}"/>
    <cellStyle name="Normal 10 3 5 4" xfId="385" xr:uid="{6E5811EA-12CE-48EB-9252-888A75C442BA}"/>
    <cellStyle name="Normal 10 3 5 4 2" xfId="6469" xr:uid="{51B3898A-15A9-405E-9D96-EDD9C137267D}"/>
    <cellStyle name="Normal 10 3 5 5" xfId="386" xr:uid="{2E6C25EC-2F3E-4D23-A22E-20FAAA404E1B}"/>
    <cellStyle name="Normal 10 3 5 6" xfId="387" xr:uid="{48C97A80-F09E-4E51-BE50-26712DA8B26B}"/>
    <cellStyle name="Normal 10 3 6" xfId="388" xr:uid="{627043B3-35D8-4F8A-A80F-72FAC81914D1}"/>
    <cellStyle name="Normal 10 3 6 2" xfId="389" xr:uid="{9199776F-75D8-4ED1-8562-6A6A46539931}"/>
    <cellStyle name="Normal 10 3 6 2 2" xfId="390" xr:uid="{8F547A9D-77F2-4CDD-8475-ABD1BD6BAEC9}"/>
    <cellStyle name="Normal 10 3 6 2 3" xfId="391" xr:uid="{864FBC8A-8D87-408E-B225-C7326AEDC91F}"/>
    <cellStyle name="Normal 10 3 6 2 4" xfId="392" xr:uid="{7BCEE47B-A75B-4068-B46F-28206FA9F703}"/>
    <cellStyle name="Normal 10 3 6 3" xfId="393" xr:uid="{9DFACAF0-3C1E-4BA4-84B7-9302D9B5AE48}"/>
    <cellStyle name="Normal 10 3 6 3 2" xfId="6470" xr:uid="{FDFDA143-8047-4254-A3EC-BDBBAE73C8FD}"/>
    <cellStyle name="Normal 10 3 6 4" xfId="394" xr:uid="{610C5BBF-B749-467A-82BB-F6755A79E772}"/>
    <cellStyle name="Normal 10 3 6 5" xfId="395" xr:uid="{A6A68AF2-238A-4AED-95F9-4F8ED44B5B9B}"/>
    <cellStyle name="Normal 10 3 7" xfId="396" xr:uid="{AAE6EA7E-43C4-4EAF-9992-14C5C5467336}"/>
    <cellStyle name="Normal 10 3 7 2" xfId="397" xr:uid="{B2D16BAD-DECC-43EE-A1E1-ECD129A6D75F}"/>
    <cellStyle name="Normal 10 3 7 3" xfId="398" xr:uid="{8F5AFB34-8673-4223-9ABA-92136F1268F3}"/>
    <cellStyle name="Normal 10 3 7 4" xfId="399" xr:uid="{11351701-5E0B-4D2D-8031-4EC8FCD24E69}"/>
    <cellStyle name="Normal 10 3 8" xfId="400" xr:uid="{3C385982-0912-4FF8-AEE8-A2EDB6E12272}"/>
    <cellStyle name="Normal 10 3 8 2" xfId="401" xr:uid="{11FAD94B-D564-4703-B715-7130FB077A86}"/>
    <cellStyle name="Normal 10 3 8 3" xfId="402" xr:uid="{6AA08385-EAA2-454F-ACA8-852C6D72CBBF}"/>
    <cellStyle name="Normal 10 3 8 4" xfId="403" xr:uid="{2ECB7C33-5BB5-49B5-A098-96792DAF0651}"/>
    <cellStyle name="Normal 10 3 9" xfId="404" xr:uid="{D22C4257-03B8-4ED0-9893-0E2245DC55AF}"/>
    <cellStyle name="Normal 10 4" xfId="405" xr:uid="{4E343F69-FD5E-49A7-9FCF-03D36E8F772F}"/>
    <cellStyle name="Normal 10 4 10" xfId="406" xr:uid="{AEE359D5-9D70-43D1-B249-63D85044A8D9}"/>
    <cellStyle name="Normal 10 4 11" xfId="407" xr:uid="{AB7CD556-744A-4ABC-B8E0-0F973DB25126}"/>
    <cellStyle name="Normal 10 4 2" xfId="408" xr:uid="{60A47817-2FC4-4EA0-8DC4-476DB9D542A0}"/>
    <cellStyle name="Normal 10 4 2 2" xfId="409" xr:uid="{C3AF4DB2-5D00-4669-9B50-B8688720F0AC}"/>
    <cellStyle name="Normal 10 4 2 2 2" xfId="410" xr:uid="{8BD30BC9-1186-49C3-B5A4-B739E20DB8FD}"/>
    <cellStyle name="Normal 10 4 2 2 2 2" xfId="411" xr:uid="{4576D254-6220-4C45-A131-CD1D66215805}"/>
    <cellStyle name="Normal 10 4 2 2 2 2 2" xfId="412" xr:uid="{AD18B841-B439-4F7E-9884-F04D43CB09D2}"/>
    <cellStyle name="Normal 10 4 2 2 2 2 3" xfId="413" xr:uid="{61D92873-C22C-4EF8-8766-51AB2A7FD1A2}"/>
    <cellStyle name="Normal 10 4 2 2 2 2 4" xfId="414" xr:uid="{DFB809B3-5AFE-4752-B149-33DDA74B061D}"/>
    <cellStyle name="Normal 10 4 2 2 2 3" xfId="415" xr:uid="{BEFB43D1-774B-467A-9E0F-CA1948E80437}"/>
    <cellStyle name="Normal 10 4 2 2 2 3 2" xfId="416" xr:uid="{EB51CF96-7710-4D74-A23F-2EC50C7AA5DC}"/>
    <cellStyle name="Normal 10 4 2 2 2 3 3" xfId="417" xr:uid="{D6715698-F002-441B-8E5F-1ACD35393366}"/>
    <cellStyle name="Normal 10 4 2 2 2 3 4" xfId="418" xr:uid="{63C2D43E-8EA2-47FD-9FFB-80E7A24105B5}"/>
    <cellStyle name="Normal 10 4 2 2 2 4" xfId="419" xr:uid="{D9AE778B-E055-4D46-9A6C-34A1FA05DD5E}"/>
    <cellStyle name="Normal 10 4 2 2 2 5" xfId="420" xr:uid="{6CF8C349-6CAC-471A-BC1E-D7B5CB3B6857}"/>
    <cellStyle name="Normal 10 4 2 2 2 6" xfId="421" xr:uid="{EFDF9C41-D2B5-48E7-9F7B-7E669B4ECD75}"/>
    <cellStyle name="Normal 10 4 2 2 3" xfId="422" xr:uid="{D3FA725F-25E2-48F9-91A5-4095A35F3DB0}"/>
    <cellStyle name="Normal 10 4 2 2 3 2" xfId="423" xr:uid="{7E58C123-CBA0-4F1C-BF7D-CD8BDE0B1C27}"/>
    <cellStyle name="Normal 10 4 2 2 3 2 2" xfId="424" xr:uid="{95F54ED3-7651-4090-9A1E-EA38AD0EC3DB}"/>
    <cellStyle name="Normal 10 4 2 2 3 2 3" xfId="425" xr:uid="{F76BE2C9-89D9-4E6F-BF8C-6E062DE09676}"/>
    <cellStyle name="Normal 10 4 2 2 3 2 4" xfId="426" xr:uid="{AB639DE6-28C1-411E-955B-93D26844AB52}"/>
    <cellStyle name="Normal 10 4 2 2 3 3" xfId="427" xr:uid="{E3F54DD1-B794-49BA-BAEC-675881762D63}"/>
    <cellStyle name="Normal 10 4 2 2 3 4" xfId="428" xr:uid="{C300EFC4-A953-4110-9150-FE213652923B}"/>
    <cellStyle name="Normal 10 4 2 2 3 5" xfId="429" xr:uid="{E4D5EEF0-B3BE-469D-9213-7439D080CC2A}"/>
    <cellStyle name="Normal 10 4 2 2 4" xfId="430" xr:uid="{A944018C-58D5-42F1-87B6-1DD935D2AD31}"/>
    <cellStyle name="Normal 10 4 2 2 4 2" xfId="431" xr:uid="{72A5F6C6-922A-4903-B3D9-E78DCD71D5C0}"/>
    <cellStyle name="Normal 10 4 2 2 4 3" xfId="432" xr:uid="{A035815D-6129-4A20-B2A3-58D1D9EE6C27}"/>
    <cellStyle name="Normal 10 4 2 2 4 4" xfId="433" xr:uid="{B49E399F-FEC7-4A6F-BAD6-C69F70EC306C}"/>
    <cellStyle name="Normal 10 4 2 2 5" xfId="434" xr:uid="{31437CB1-8E41-4D6A-8911-2A245694D10D}"/>
    <cellStyle name="Normal 10 4 2 2 5 2" xfId="435" xr:uid="{1B1D00A1-20B9-44C1-ACF6-71CCC09B93F3}"/>
    <cellStyle name="Normal 10 4 2 2 5 3" xfId="436" xr:uid="{584C5FDC-546B-4737-A3AF-2908556A7910}"/>
    <cellStyle name="Normal 10 4 2 2 5 4" xfId="437" xr:uid="{2F50D392-F3FF-4FA0-BD75-54FCA2FDE0DC}"/>
    <cellStyle name="Normal 10 4 2 2 6" xfId="438" xr:uid="{A1B7F227-767D-4094-8C0D-813EEF0E2F04}"/>
    <cellStyle name="Normal 10 4 2 2 7" xfId="439" xr:uid="{C7410D04-7EB5-4260-A447-59D24B00CB5E}"/>
    <cellStyle name="Normal 10 4 2 2 8" xfId="440" xr:uid="{68DE8C56-A04D-4CBB-862B-D1995C65ED44}"/>
    <cellStyle name="Normal 10 4 2 3" xfId="441" xr:uid="{A77EDD89-BCD4-4E60-9973-60349FD28A13}"/>
    <cellStyle name="Normal 10 4 2 3 2" xfId="442" xr:uid="{3A462D52-942D-4B61-B4D0-A24BAB5A5047}"/>
    <cellStyle name="Normal 10 4 2 3 2 2" xfId="443" xr:uid="{F4564A46-79F1-4763-953E-5B5C8B9A596F}"/>
    <cellStyle name="Normal 10 4 2 3 2 3" xfId="444" xr:uid="{C608D89F-7A52-40B6-BC15-0118F221B4A0}"/>
    <cellStyle name="Normal 10 4 2 3 2 4" xfId="445" xr:uid="{019569FE-CD56-492F-ABEB-3A11D9375EFB}"/>
    <cellStyle name="Normal 10 4 2 3 3" xfId="446" xr:uid="{E28BADBD-35FA-48B3-BB53-178E37D081D2}"/>
    <cellStyle name="Normal 10 4 2 3 3 2" xfId="447" xr:uid="{EB243D43-FA82-4087-A771-4A350D72FC0B}"/>
    <cellStyle name="Normal 10 4 2 3 3 3" xfId="448" xr:uid="{A7EA029D-D844-4BE9-9F49-CDB8BCCBDDFF}"/>
    <cellStyle name="Normal 10 4 2 3 3 4" xfId="449" xr:uid="{1A86D8F7-2EB4-46C4-BB90-8553E43EFB87}"/>
    <cellStyle name="Normal 10 4 2 3 4" xfId="450" xr:uid="{A729ED34-BEA4-4BF2-8410-1F5993D29DEB}"/>
    <cellStyle name="Normal 10 4 2 3 5" xfId="451" xr:uid="{7456946D-DE39-4769-8F57-6810637CE577}"/>
    <cellStyle name="Normal 10 4 2 3 6" xfId="452" xr:uid="{2E940DA0-5A35-4B11-950B-4E1C56F7B744}"/>
    <cellStyle name="Normal 10 4 2 4" xfId="453" xr:uid="{76469B1D-9706-4CC2-B954-6BC38A2B253C}"/>
    <cellStyle name="Normal 10 4 2 4 2" xfId="454" xr:uid="{8D5D37AA-4F6F-4989-BD0C-4E5AAE9FD611}"/>
    <cellStyle name="Normal 10 4 2 4 2 2" xfId="455" xr:uid="{C0522188-77CD-49EF-9231-C658CACD0E3C}"/>
    <cellStyle name="Normal 10 4 2 4 2 3" xfId="456" xr:uid="{7B9609C1-E07A-48CE-85BE-8C4B521C77F1}"/>
    <cellStyle name="Normal 10 4 2 4 2 4" xfId="457" xr:uid="{EDF2E24E-0C4E-4ABB-B5F2-7DE349262FA0}"/>
    <cellStyle name="Normal 10 4 2 4 3" xfId="458" xr:uid="{AC1120CA-63CE-44B6-AAB6-8E9FDBC4866B}"/>
    <cellStyle name="Normal 10 4 2 4 4" xfId="459" xr:uid="{D94C8D6A-67D1-4C91-B143-887B75E1913B}"/>
    <cellStyle name="Normal 10 4 2 4 5" xfId="460" xr:uid="{F65D2D9D-8CB6-4ECF-8800-2ED82C59E100}"/>
    <cellStyle name="Normal 10 4 2 5" xfId="461" xr:uid="{57EF1FEF-4197-41D5-ABC7-5618FFEA0728}"/>
    <cellStyle name="Normal 10 4 2 5 2" xfId="462" xr:uid="{46BCC1C9-541F-4AEA-9642-B00A9112C1BA}"/>
    <cellStyle name="Normal 10 4 2 5 3" xfId="463" xr:uid="{27D12581-8453-460C-AC41-DCFC5BF4D7EF}"/>
    <cellStyle name="Normal 10 4 2 5 4" xfId="464" xr:uid="{FE5D6C9C-039C-461E-93F6-0C5BC36E7059}"/>
    <cellStyle name="Normal 10 4 2 6" xfId="465" xr:uid="{5D1F9FA9-DE60-4317-BB2B-F772C45A2C7B}"/>
    <cellStyle name="Normal 10 4 2 6 2" xfId="466" xr:uid="{E946220D-82D9-4CD5-8823-BC9FA3D5B4B8}"/>
    <cellStyle name="Normal 10 4 2 6 3" xfId="467" xr:uid="{1FDA14BC-0856-487C-BF51-DF07F8EF123F}"/>
    <cellStyle name="Normal 10 4 2 6 4" xfId="468" xr:uid="{9265308C-2171-46A3-92DD-A7383BA700F6}"/>
    <cellStyle name="Normal 10 4 2 7" xfId="469" xr:uid="{3FA4D7AC-E878-4926-A46C-BE2E5008589B}"/>
    <cellStyle name="Normal 10 4 2 8" xfId="470" xr:uid="{799CCB87-B9F8-4A58-814F-F25993E5B6B2}"/>
    <cellStyle name="Normal 10 4 2 9" xfId="471" xr:uid="{3812C729-EAF3-4FF4-A366-897756868EB0}"/>
    <cellStyle name="Normal 10 4 3" xfId="472" xr:uid="{9A2CABA6-1A9E-45E2-9F49-4ED36E526002}"/>
    <cellStyle name="Normal 10 4 3 2" xfId="473" xr:uid="{EB8D8213-3515-42E2-A6BA-525DC5196C9B}"/>
    <cellStyle name="Normal 10 4 3 2 2" xfId="474" xr:uid="{6EA5A377-CEE5-49C8-9454-95F54AFCF717}"/>
    <cellStyle name="Normal 10 4 3 2 2 2" xfId="475" xr:uid="{99261FB0-CB3E-44D4-8160-0EC2B55213C2}"/>
    <cellStyle name="Normal 10 4 3 2 2 2 2" xfId="3829" xr:uid="{3AB844EC-98F7-4336-9964-DA2E85D327EB}"/>
    <cellStyle name="Normal 10 4 3 2 2 3" xfId="476" xr:uid="{CCB1B629-0BC2-414A-A23F-6222059DE60B}"/>
    <cellStyle name="Normal 10 4 3 2 2 3 2" xfId="6471" xr:uid="{B37DA138-0504-48A3-89E3-2A8034F0F362}"/>
    <cellStyle name="Normal 10 4 3 2 2 4" xfId="477" xr:uid="{6DA47620-1E40-4443-B275-CAD0DD4A9E8C}"/>
    <cellStyle name="Normal 10 4 3 2 3" xfId="478" xr:uid="{E3602BEB-C2CE-4171-A337-19CD9CFEBCBE}"/>
    <cellStyle name="Normal 10 4 3 2 3 2" xfId="479" xr:uid="{EB731EF6-948C-4D1E-A3F1-5478AE210904}"/>
    <cellStyle name="Normal 10 4 3 2 3 3" xfId="480" xr:uid="{9B4A8BCD-06D4-4D1B-AC86-B55E3034CBD0}"/>
    <cellStyle name="Normal 10 4 3 2 3 4" xfId="481" xr:uid="{0199523A-A8B5-4AD7-B0D1-B563DEF80235}"/>
    <cellStyle name="Normal 10 4 3 2 4" xfId="482" xr:uid="{CF2AC040-CF78-4F37-9EC7-1938CD6B5D8A}"/>
    <cellStyle name="Normal 10 4 3 2 4 2" xfId="6472" xr:uid="{6161FA3C-63A4-4326-81E6-26B5044A30F3}"/>
    <cellStyle name="Normal 10 4 3 2 5" xfId="483" xr:uid="{1D843897-5DC6-46C4-A7A4-449A58FA0CE1}"/>
    <cellStyle name="Normal 10 4 3 2 6" xfId="484" xr:uid="{F1786FF6-3390-4C91-A163-9FEC9A768BD1}"/>
    <cellStyle name="Normal 10 4 3 3" xfId="485" xr:uid="{068A24E8-5B21-4A27-976B-29B07DE09123}"/>
    <cellStyle name="Normal 10 4 3 3 2" xfId="486" xr:uid="{4E0C7E1D-341A-4429-951C-AE60241F42C4}"/>
    <cellStyle name="Normal 10 4 3 3 2 2" xfId="487" xr:uid="{7CBB7BA8-EE3A-4454-8A14-0B98086CB5E7}"/>
    <cellStyle name="Normal 10 4 3 3 2 3" xfId="488" xr:uid="{E48762F0-604F-4FDA-B491-F193E43C4DD1}"/>
    <cellStyle name="Normal 10 4 3 3 2 4" xfId="489" xr:uid="{C2772A5B-8847-4106-8D76-0D3798159168}"/>
    <cellStyle name="Normal 10 4 3 3 3" xfId="490" xr:uid="{688A6E45-F8F2-40D0-A72F-D132D630B9C3}"/>
    <cellStyle name="Normal 10 4 3 3 3 2" xfId="6473" xr:uid="{47898F64-8721-4C6F-93C9-A96F778299AB}"/>
    <cellStyle name="Normal 10 4 3 3 4" xfId="491" xr:uid="{30B6561E-E905-48DA-AC9C-FA877076AA82}"/>
    <cellStyle name="Normal 10 4 3 3 5" xfId="492" xr:uid="{95F07F7F-0668-4722-BC42-0A3B67498454}"/>
    <cellStyle name="Normal 10 4 3 4" xfId="493" xr:uid="{1A9F9F4F-21A7-41C3-A22C-70217BE36BE5}"/>
    <cellStyle name="Normal 10 4 3 4 2" xfId="494" xr:uid="{7DE34A9E-EE0D-40BA-ABF8-820A1FC7E617}"/>
    <cellStyle name="Normal 10 4 3 4 3" xfId="495" xr:uid="{9CC9EE7A-17BB-412E-9C94-F4BBD8BE3EDA}"/>
    <cellStyle name="Normal 10 4 3 4 4" xfId="496" xr:uid="{52D6028B-F873-4E3F-84F0-D45F36ABD648}"/>
    <cellStyle name="Normal 10 4 3 5" xfId="497" xr:uid="{E4E34CAC-36D1-49C1-823A-054BA4A07039}"/>
    <cellStyle name="Normal 10 4 3 5 2" xfId="498" xr:uid="{945A4141-F0A1-4616-97D9-86A5EDE125BF}"/>
    <cellStyle name="Normal 10 4 3 5 3" xfId="499" xr:uid="{49E42C66-6A58-4247-AFAB-D30D0C975CB1}"/>
    <cellStyle name="Normal 10 4 3 5 4" xfId="500" xr:uid="{B1F21F53-85A5-4E01-8965-86D50CFE1631}"/>
    <cellStyle name="Normal 10 4 3 6" xfId="501" xr:uid="{B9FF84E8-6460-45F1-88DD-F827BB9151C1}"/>
    <cellStyle name="Normal 10 4 3 7" xfId="502" xr:uid="{61150507-474A-4679-AA37-09B510B78FFA}"/>
    <cellStyle name="Normal 10 4 3 8" xfId="503" xr:uid="{2B4A093E-7A96-41BC-8BAD-87ED3347E7CA}"/>
    <cellStyle name="Normal 10 4 4" xfId="504" xr:uid="{185F860D-89A5-457D-A4D8-B27092CF3DC8}"/>
    <cellStyle name="Normal 10 4 4 2" xfId="505" xr:uid="{FF70762C-4858-449B-8925-6DE753707796}"/>
    <cellStyle name="Normal 10 4 4 2 2" xfId="506" xr:uid="{958393C1-6AB4-42DA-A238-937F06CEAA3F}"/>
    <cellStyle name="Normal 10 4 4 2 2 2" xfId="507" xr:uid="{BD068390-94F8-4EA1-84A3-0A94E9C3CB36}"/>
    <cellStyle name="Normal 10 4 4 2 2 3" xfId="508" xr:uid="{64C1B7E2-6868-4660-856E-15940EFB0F38}"/>
    <cellStyle name="Normal 10 4 4 2 2 4" xfId="509" xr:uid="{9D350211-CA9A-431F-9D33-FD9965E515C2}"/>
    <cellStyle name="Normal 10 4 4 2 3" xfId="510" xr:uid="{FC34E24B-8CFD-4E9B-B3B1-FD9D34A49F3A}"/>
    <cellStyle name="Normal 10 4 4 2 3 2" xfId="6474" xr:uid="{708A4CA3-5F05-48F1-ACEC-A6BEEE3BCF53}"/>
    <cellStyle name="Normal 10 4 4 2 4" xfId="511" xr:uid="{0517BA1F-4E6D-4605-A6F6-C8C94DF5D97D}"/>
    <cellStyle name="Normal 10 4 4 2 5" xfId="512" xr:uid="{0965202D-D2E4-41CB-BD6A-81AC39C3F711}"/>
    <cellStyle name="Normal 10 4 4 3" xfId="513" xr:uid="{7FF9B70B-93FA-44D1-A473-837BC1E472A5}"/>
    <cellStyle name="Normal 10 4 4 3 2" xfId="514" xr:uid="{380AD519-0E77-4A19-8DAE-FA99749DA110}"/>
    <cellStyle name="Normal 10 4 4 3 3" xfId="515" xr:uid="{C1CB21E3-18CC-4968-B99E-3ABF07E137D5}"/>
    <cellStyle name="Normal 10 4 4 3 4" xfId="516" xr:uid="{B0E9C777-BED7-4302-AD95-2B6FED18328B}"/>
    <cellStyle name="Normal 10 4 4 4" xfId="517" xr:uid="{B7B1384A-92CC-46AD-967C-437AB04D776C}"/>
    <cellStyle name="Normal 10 4 4 4 2" xfId="518" xr:uid="{8623935E-FA8A-4E47-8B73-C89D1290F5FD}"/>
    <cellStyle name="Normal 10 4 4 4 3" xfId="519" xr:uid="{04415B12-BDC9-456D-8839-7A817FDEAF63}"/>
    <cellStyle name="Normal 10 4 4 4 4" xfId="520" xr:uid="{BF53B5A4-06B7-4E63-8F5F-2E2FF205D7C8}"/>
    <cellStyle name="Normal 10 4 4 5" xfId="521" xr:uid="{B54EBEDE-395B-40F9-ACAC-1BF65F77D619}"/>
    <cellStyle name="Normal 10 4 4 6" xfId="522" xr:uid="{B2D792F4-672D-4BE3-9810-8EFD67761774}"/>
    <cellStyle name="Normal 10 4 4 7" xfId="523" xr:uid="{3BA62FFC-7F10-42BC-B3E8-CF52CAB8BE0B}"/>
    <cellStyle name="Normal 10 4 5" xfId="524" xr:uid="{A49B6BBA-7A8D-498F-887A-DE90F39932FA}"/>
    <cellStyle name="Normal 10 4 5 2" xfId="525" xr:uid="{D66A18B0-AA9B-4A8E-8BB3-DC004A756565}"/>
    <cellStyle name="Normal 10 4 5 2 2" xfId="526" xr:uid="{55CC63A2-3A77-4B67-BDED-353D256F4245}"/>
    <cellStyle name="Normal 10 4 5 2 3" xfId="527" xr:uid="{7C597BBB-4A68-4297-8DE8-C5A3CE42D020}"/>
    <cellStyle name="Normal 10 4 5 2 4" xfId="528" xr:uid="{3F95923C-6651-4375-A73E-DAB8CE00160D}"/>
    <cellStyle name="Normal 10 4 5 3" xfId="529" xr:uid="{A91DB3D5-B41B-4E6B-BFD7-283AFF882D76}"/>
    <cellStyle name="Normal 10 4 5 3 2" xfId="530" xr:uid="{105D0B53-155A-4660-8B25-D40B8B341F46}"/>
    <cellStyle name="Normal 10 4 5 3 3" xfId="531" xr:uid="{99D7190F-A14E-48F9-BDC3-3368802BF0B2}"/>
    <cellStyle name="Normal 10 4 5 3 4" xfId="532" xr:uid="{5227FBE4-82FB-4EBD-AB48-C9C2B0497F4B}"/>
    <cellStyle name="Normal 10 4 5 4" xfId="533" xr:uid="{1CA56063-D3D6-43A4-AD1A-CD92AAC90E36}"/>
    <cellStyle name="Normal 10 4 5 5" xfId="534" xr:uid="{E48B0206-7CC8-4295-A72A-B85B8033119A}"/>
    <cellStyle name="Normal 10 4 5 6" xfId="535" xr:uid="{97B1A796-E781-4DCF-8751-EFCDE2C40357}"/>
    <cellStyle name="Normal 10 4 6" xfId="536" xr:uid="{4319542C-27FA-4446-94D2-920BEF95B773}"/>
    <cellStyle name="Normal 10 4 6 2" xfId="537" xr:uid="{910A4094-AD38-4CC5-93B7-D51D2E29FED9}"/>
    <cellStyle name="Normal 10 4 6 2 2" xfId="538" xr:uid="{3DC14840-03E3-466F-8004-8DBE9F63F3B3}"/>
    <cellStyle name="Normal 10 4 6 2 3" xfId="539" xr:uid="{97933B71-EADD-406B-97A0-8A993A5A40AC}"/>
    <cellStyle name="Normal 10 4 6 2 4" xfId="540" xr:uid="{AC890883-A2E2-4403-9CDB-732CDB5EEB42}"/>
    <cellStyle name="Normal 10 4 6 3" xfId="541" xr:uid="{E064D7BC-6030-4E40-A241-66527DD488D3}"/>
    <cellStyle name="Normal 10 4 6 4" xfId="542" xr:uid="{A7902AA4-A954-4D33-A740-62266ED9F746}"/>
    <cellStyle name="Normal 10 4 6 5" xfId="543" xr:uid="{C99A7FD7-57CF-4C99-A39E-CE87FAD2CE93}"/>
    <cellStyle name="Normal 10 4 7" xfId="544" xr:uid="{3BFBF24D-E2B6-4791-8243-F0A4D0AF9F3A}"/>
    <cellStyle name="Normal 10 4 7 2" xfId="545" xr:uid="{FB6D9D28-D169-48BB-8C3A-16E667A76ED1}"/>
    <cellStyle name="Normal 10 4 7 3" xfId="546" xr:uid="{8317ED06-D177-4687-AA90-83F927F31D6E}"/>
    <cellStyle name="Normal 10 4 7 4" xfId="547" xr:uid="{7BE6D94B-0C87-4FFA-A2BA-82FBD0F82447}"/>
    <cellStyle name="Normal 10 4 8" xfId="548" xr:uid="{70278CB1-BBC6-48C7-ADE0-3F25733E76C8}"/>
    <cellStyle name="Normal 10 4 8 2" xfId="549" xr:uid="{44A2A099-A44F-4F50-B0AF-8D579AB6A246}"/>
    <cellStyle name="Normal 10 4 8 3" xfId="550" xr:uid="{F3A08F19-663C-4992-94B7-CEC651A9D98F}"/>
    <cellStyle name="Normal 10 4 8 4" xfId="551" xr:uid="{EFFE15C1-60A0-4FCD-A4F5-B2E9A380BF74}"/>
    <cellStyle name="Normal 10 4 9" xfId="552" xr:uid="{33F5A721-22D5-4FF9-ABA9-A8DCE29137BD}"/>
    <cellStyle name="Normal 10 5" xfId="553" xr:uid="{E5A52718-2053-4F01-8FA9-224651FAD283}"/>
    <cellStyle name="Normal 10 5 2" xfId="554" xr:uid="{E9AE4E01-C7D4-4837-9B04-4418E96AD321}"/>
    <cellStyle name="Normal 10 5 2 2" xfId="555" xr:uid="{328BA8C1-C796-4A3E-91EF-2F08849573AC}"/>
    <cellStyle name="Normal 10 5 2 2 2" xfId="556" xr:uid="{837A5DB4-CDFB-40CB-AC02-6D186B2E7656}"/>
    <cellStyle name="Normal 10 5 2 2 2 2" xfId="557" xr:uid="{23EB68C4-7ABD-421F-B26A-F2677963B887}"/>
    <cellStyle name="Normal 10 5 2 2 2 3" xfId="558" xr:uid="{F33E311B-9536-4D41-9FAA-52ED3B95446A}"/>
    <cellStyle name="Normal 10 5 2 2 2 4" xfId="559" xr:uid="{6BBE4EB0-2202-47BD-91FC-11D25946B2E8}"/>
    <cellStyle name="Normal 10 5 2 2 3" xfId="560" xr:uid="{7B965CE1-3FB2-4220-AD29-FACCC2F21280}"/>
    <cellStyle name="Normal 10 5 2 2 3 2" xfId="561" xr:uid="{8EE781EA-54AA-466C-ABCD-6963E23BA3F0}"/>
    <cellStyle name="Normal 10 5 2 2 3 3" xfId="562" xr:uid="{324A5CE4-B247-4450-BBA0-D9D918D858FB}"/>
    <cellStyle name="Normal 10 5 2 2 3 4" xfId="563" xr:uid="{2D5B9C70-1E54-44F1-92C6-4D9F91191DC4}"/>
    <cellStyle name="Normal 10 5 2 2 4" xfId="564" xr:uid="{2E4B9BB2-D627-4032-BBC1-51DE1232EA20}"/>
    <cellStyle name="Normal 10 5 2 2 5" xfId="565" xr:uid="{773F33CC-1044-4B5D-B24A-E1B915E9821B}"/>
    <cellStyle name="Normal 10 5 2 2 6" xfId="566" xr:uid="{CB912284-109B-4140-90D6-CF9F3C220013}"/>
    <cellStyle name="Normal 10 5 2 3" xfId="567" xr:uid="{FA8EE603-00D3-48CD-A153-CBF2AF9491FE}"/>
    <cellStyle name="Normal 10 5 2 3 2" xfId="568" xr:uid="{B566D3E3-9A04-419A-B2B7-A684E10C4EC0}"/>
    <cellStyle name="Normal 10 5 2 3 2 2" xfId="569" xr:uid="{3A133939-4AD0-4CE6-9BFB-C52A0EB6DBFC}"/>
    <cellStyle name="Normal 10 5 2 3 2 3" xfId="570" xr:uid="{9413AEB6-2ECC-4A40-B536-38E666CD46BB}"/>
    <cellStyle name="Normal 10 5 2 3 2 4" xfId="571" xr:uid="{496A4A28-4D55-406B-9C34-4BC21D916258}"/>
    <cellStyle name="Normal 10 5 2 3 3" xfId="572" xr:uid="{133E0517-852C-4352-AB1F-3E2EDBB118E9}"/>
    <cellStyle name="Normal 10 5 2 3 4" xfId="573" xr:uid="{FD780695-EBE0-467E-AD4E-43F175942200}"/>
    <cellStyle name="Normal 10 5 2 3 5" xfId="574" xr:uid="{088CCFD1-8C18-401C-99EC-6A319628A005}"/>
    <cellStyle name="Normal 10 5 2 4" xfId="575" xr:uid="{E71C6CD1-6410-4F7A-81F8-B7F8FE3BD152}"/>
    <cellStyle name="Normal 10 5 2 4 2" xfId="576" xr:uid="{B9DC7242-23F6-4F58-A7A7-3D00A9F6DB53}"/>
    <cellStyle name="Normal 10 5 2 4 3" xfId="577" xr:uid="{70CFFF21-103C-49EB-91B3-D637A6E7FC28}"/>
    <cellStyle name="Normal 10 5 2 4 4" xfId="578" xr:uid="{E031CA26-C904-4CC1-8E65-F66929F87969}"/>
    <cellStyle name="Normal 10 5 2 5" xfId="579" xr:uid="{4D4CFEFD-D27C-47F6-B803-9193A3F1C08A}"/>
    <cellStyle name="Normal 10 5 2 5 2" xfId="580" xr:uid="{A5D0A78C-EDE0-4950-A866-FF8BF3CD31D4}"/>
    <cellStyle name="Normal 10 5 2 5 3" xfId="581" xr:uid="{0E111BCF-8B91-4D3A-9802-C896BE909E42}"/>
    <cellStyle name="Normal 10 5 2 5 4" xfId="582" xr:uid="{B01EC354-0D70-4656-9F1B-79D0891992BA}"/>
    <cellStyle name="Normal 10 5 2 6" xfId="583" xr:uid="{080C0421-B0B2-4678-B509-9EEA8A7D1503}"/>
    <cellStyle name="Normal 10 5 2 7" xfId="584" xr:uid="{498FE6A2-D7C1-4D4B-A5F2-990CFC40A05C}"/>
    <cellStyle name="Normal 10 5 2 8" xfId="585" xr:uid="{908F791E-FE84-4A38-9582-B14CC705D459}"/>
    <cellStyle name="Normal 10 5 3" xfId="586" xr:uid="{C0CC68C3-A7AA-4454-A844-E91CCF00F32A}"/>
    <cellStyle name="Normal 10 5 3 2" xfId="587" xr:uid="{1FEF2589-D79D-459A-BF67-A2A14BB5F2C1}"/>
    <cellStyle name="Normal 10 5 3 2 2" xfId="588" xr:uid="{4D2769E0-0B54-44E2-868E-E6B5C4727202}"/>
    <cellStyle name="Normal 10 5 3 2 3" xfId="589" xr:uid="{F02A31CB-0815-4DEC-B456-3987B27DC30A}"/>
    <cellStyle name="Normal 10 5 3 2 4" xfId="590" xr:uid="{2A63E568-8168-4B83-A4AA-58735E400CE6}"/>
    <cellStyle name="Normal 10 5 3 3" xfId="591" xr:uid="{A1A44906-4B4E-4A84-A939-6CEA181CC662}"/>
    <cellStyle name="Normal 10 5 3 3 2" xfId="592" xr:uid="{03A336EF-A1AE-4B0D-AFFF-3C82DC145F32}"/>
    <cellStyle name="Normal 10 5 3 3 3" xfId="593" xr:uid="{8C15E410-9185-47AB-B1B3-51D32314FBEA}"/>
    <cellStyle name="Normal 10 5 3 3 4" xfId="594" xr:uid="{0B54C9D7-9A15-4FF3-A454-D37A6998BE1E}"/>
    <cellStyle name="Normal 10 5 3 4" xfId="595" xr:uid="{C9AA655E-DD49-48C3-9BD2-48ACC3498F3E}"/>
    <cellStyle name="Normal 10 5 3 5" xfId="596" xr:uid="{45038A92-9BED-49DD-808F-F5D2FA52CFE2}"/>
    <cellStyle name="Normal 10 5 3 6" xfId="597" xr:uid="{1E8FC2DC-66C7-4A1C-8BAB-487C7B5DBC3D}"/>
    <cellStyle name="Normal 10 5 4" xfId="598" xr:uid="{26C749A9-1D2E-4DB7-8343-58C5B7ADE33C}"/>
    <cellStyle name="Normal 10 5 4 2" xfId="599" xr:uid="{9D86C2CE-06B1-482A-9CD7-5099585FC9C4}"/>
    <cellStyle name="Normal 10 5 4 2 2" xfId="600" xr:uid="{EA761113-222A-4F67-93DA-16FDBBD01B5F}"/>
    <cellStyle name="Normal 10 5 4 2 3" xfId="601" xr:uid="{0351C89C-234E-4AD0-838E-3B32ADA31E89}"/>
    <cellStyle name="Normal 10 5 4 2 4" xfId="602" xr:uid="{0B70B215-B125-4FDA-8A54-8D76D9792C73}"/>
    <cellStyle name="Normal 10 5 4 3" xfId="603" xr:uid="{854BDEC2-712E-4429-A210-6C61A1E544A6}"/>
    <cellStyle name="Normal 10 5 4 4" xfId="604" xr:uid="{53C56824-66BD-4977-B747-9E2A4D7F9E05}"/>
    <cellStyle name="Normal 10 5 4 5" xfId="605" xr:uid="{015B54CE-B0A5-4F13-8AA9-5C7F211564B2}"/>
    <cellStyle name="Normal 10 5 5" xfId="606" xr:uid="{450A02A1-FDF5-4609-9E5C-C9E981D18D9B}"/>
    <cellStyle name="Normal 10 5 5 2" xfId="607" xr:uid="{234E4041-DFC6-48C3-BFEC-B5937841B284}"/>
    <cellStyle name="Normal 10 5 5 3" xfId="608" xr:uid="{6E20D822-3E36-4F97-BBCE-475765FCE9BB}"/>
    <cellStyle name="Normal 10 5 5 4" xfId="609" xr:uid="{4897DF6B-ED9D-40FD-B0EE-09D8BADCE5A0}"/>
    <cellStyle name="Normal 10 5 6" xfId="610" xr:uid="{95A51A72-FD85-4DE9-B321-396444ADCB13}"/>
    <cellStyle name="Normal 10 5 6 2" xfId="611" xr:uid="{CCADBA5D-D2E9-4C13-A405-AC7704DE8E1C}"/>
    <cellStyle name="Normal 10 5 6 3" xfId="612" xr:uid="{30DC3CC8-D29A-4D69-AA3E-3BA492264720}"/>
    <cellStyle name="Normal 10 5 6 4" xfId="613" xr:uid="{068C0A48-474A-4071-B987-8AA267F0313F}"/>
    <cellStyle name="Normal 10 5 7" xfId="614" xr:uid="{B317EDB3-63F3-4854-9FF2-EDC197B8173F}"/>
    <cellStyle name="Normal 10 5 8" xfId="615" xr:uid="{0CEF2631-86FC-44EA-87A2-E8EC6D9FFB69}"/>
    <cellStyle name="Normal 10 5 9" xfId="616" xr:uid="{56103BC5-19B6-4649-83FE-8F32DEE09173}"/>
    <cellStyle name="Normal 10 6" xfId="617" xr:uid="{D53AB249-6FB5-4256-BC27-0F185A3601E1}"/>
    <cellStyle name="Normal 10 6 2" xfId="618" xr:uid="{1D55DEE4-8DB4-4AC5-90E3-5AE7294B01A9}"/>
    <cellStyle name="Normal 10 6 2 2" xfId="619" xr:uid="{2336DD28-458C-4000-BC45-580EB2FEDBFD}"/>
    <cellStyle name="Normal 10 6 2 2 2" xfId="620" xr:uid="{02A2054A-3FF0-4B3D-A9D0-B68935C9941F}"/>
    <cellStyle name="Normal 10 6 2 2 2 2" xfId="3830" xr:uid="{5740ADC7-8F20-44E8-B4A0-DAC581834E44}"/>
    <cellStyle name="Normal 10 6 2 2 3" xfId="621" xr:uid="{3D370E06-6293-4EDB-A0A5-EA568FFFED96}"/>
    <cellStyle name="Normal 10 6 2 2 3 2" xfId="6475" xr:uid="{E27B06D6-9B38-4B4E-9544-D1D855F9258E}"/>
    <cellStyle name="Normal 10 6 2 2 4" xfId="622" xr:uid="{CC7CE390-F0D4-4647-9894-55F06688D8F4}"/>
    <cellStyle name="Normal 10 6 2 3" xfId="623" xr:uid="{85124507-F566-407E-8B58-371BC635E2AD}"/>
    <cellStyle name="Normal 10 6 2 3 2" xfId="624" xr:uid="{0059BDAB-3724-47CE-83EC-166D568E7DA5}"/>
    <cellStyle name="Normal 10 6 2 3 3" xfId="625" xr:uid="{8580997E-1D6A-4346-B7C6-6ECBCA6910AF}"/>
    <cellStyle name="Normal 10 6 2 3 4" xfId="626" xr:uid="{90AD0C71-3477-4884-9923-03321DDCB724}"/>
    <cellStyle name="Normal 10 6 2 4" xfId="627" xr:uid="{FDFD4FDC-13AD-4D22-9449-CD0630E1920E}"/>
    <cellStyle name="Normal 10 6 2 4 2" xfId="6476" xr:uid="{5AA697BC-DA1A-4121-97D5-F132F0C16B88}"/>
    <cellStyle name="Normal 10 6 2 5" xfId="628" xr:uid="{DA68BC8D-0D8A-4969-94BE-4ECC7C9635C3}"/>
    <cellStyle name="Normal 10 6 2 6" xfId="629" xr:uid="{542774D1-BC7E-463F-B48C-086E524F9EA2}"/>
    <cellStyle name="Normal 10 6 3" xfId="630" xr:uid="{E206C697-868B-466B-9770-AC6C517320FD}"/>
    <cellStyle name="Normal 10 6 3 2" xfId="631" xr:uid="{8FAE29ED-C3C5-422B-B07B-5EF714D55947}"/>
    <cellStyle name="Normal 10 6 3 2 2" xfId="632" xr:uid="{435CBC25-92F5-4BDB-9059-639442F656C2}"/>
    <cellStyle name="Normal 10 6 3 2 3" xfId="633" xr:uid="{7ACEAC03-DB68-4D84-87EE-2CB0F8E948F8}"/>
    <cellStyle name="Normal 10 6 3 2 4" xfId="634" xr:uid="{61C058BD-87B9-451E-9860-48B9182153FF}"/>
    <cellStyle name="Normal 10 6 3 3" xfId="635" xr:uid="{DA72B98D-B391-4F46-BAC8-8F473689E7D5}"/>
    <cellStyle name="Normal 10 6 3 3 2" xfId="6477" xr:uid="{06DE1BF0-2379-4FDA-A290-C9FA42AADF38}"/>
    <cellStyle name="Normal 10 6 3 4" xfId="636" xr:uid="{AA593298-BF2E-43B0-B4AA-08048B2770B8}"/>
    <cellStyle name="Normal 10 6 3 5" xfId="637" xr:uid="{6084D821-D413-43EF-86EF-9D8E5F7A7B95}"/>
    <cellStyle name="Normal 10 6 4" xfId="638" xr:uid="{18AC2FC9-E7F0-4454-AAB0-EF054C080027}"/>
    <cellStyle name="Normal 10 6 4 2" xfId="639" xr:uid="{16BF69E8-C2B6-446C-8DBA-D50BB111473F}"/>
    <cellStyle name="Normal 10 6 4 3" xfId="640" xr:uid="{2C51C22B-184A-4936-8F28-B768055FA6EC}"/>
    <cellStyle name="Normal 10 6 4 4" xfId="641" xr:uid="{67A09597-DDB7-4FEF-B0E0-3EC6755032DD}"/>
    <cellStyle name="Normal 10 6 5" xfId="642" xr:uid="{88742B20-65F8-4014-811D-C3E1FB358793}"/>
    <cellStyle name="Normal 10 6 5 2" xfId="643" xr:uid="{1463F018-1600-426A-B4BB-E1A46C865440}"/>
    <cellStyle name="Normal 10 6 5 3" xfId="644" xr:uid="{C651C33E-B6FB-47D8-958F-F3BFA176ECD7}"/>
    <cellStyle name="Normal 10 6 5 4" xfId="645" xr:uid="{04690A99-C38E-4036-B700-1A31C96BB931}"/>
    <cellStyle name="Normal 10 6 6" xfId="646" xr:uid="{53D05225-DD8B-4479-A33B-D9745ECF99D0}"/>
    <cellStyle name="Normal 10 6 7" xfId="647" xr:uid="{06F680AD-9526-4064-A751-82FB680E02C6}"/>
    <cellStyle name="Normal 10 6 8" xfId="648" xr:uid="{41F0D28B-7307-49DD-962C-FBEBC0D609FD}"/>
    <cellStyle name="Normal 10 7" xfId="649" xr:uid="{60B290BD-7BBA-4E79-B4B8-0125F850A617}"/>
    <cellStyle name="Normal 10 7 2" xfId="650" xr:uid="{CEAF4A95-34AC-460C-88F8-42A47114ED5C}"/>
    <cellStyle name="Normal 10 7 2 2" xfId="651" xr:uid="{7E088E97-813C-4234-944F-51DA7073C6A7}"/>
    <cellStyle name="Normal 10 7 2 2 2" xfId="652" xr:uid="{745A9EA0-7D5D-470D-A937-88B21A24F75F}"/>
    <cellStyle name="Normal 10 7 2 2 3" xfId="653" xr:uid="{28D6FD28-38CB-4050-82EF-14AE5F3C8683}"/>
    <cellStyle name="Normal 10 7 2 2 4" xfId="654" xr:uid="{BD6BACB6-777D-44A5-B383-F1B306F18A34}"/>
    <cellStyle name="Normal 10 7 2 3" xfId="655" xr:uid="{82C26984-D483-479D-B3B2-7AD9E1248B90}"/>
    <cellStyle name="Normal 10 7 2 3 2" xfId="6478" xr:uid="{A6EDF8D6-B634-43A5-AAA9-AA31B70B6816}"/>
    <cellStyle name="Normal 10 7 2 4" xfId="656" xr:uid="{9E79278C-EBE0-44DD-BED7-04131D1AC824}"/>
    <cellStyle name="Normal 10 7 2 5" xfId="657" xr:uid="{0C981946-E226-4E84-9E2A-8A979015F509}"/>
    <cellStyle name="Normal 10 7 3" xfId="658" xr:uid="{ECB66C3E-7D39-4408-B99B-CF34A485FBA1}"/>
    <cellStyle name="Normal 10 7 3 2" xfId="659" xr:uid="{AF890487-F1CD-4781-9B39-6C16EFB18739}"/>
    <cellStyle name="Normal 10 7 3 3" xfId="660" xr:uid="{F03A44C9-FDC4-4BD3-BAEF-F6C0F10242E3}"/>
    <cellStyle name="Normal 10 7 3 4" xfId="661" xr:uid="{7F7D334C-FE70-4259-B408-744FCC3F6E18}"/>
    <cellStyle name="Normal 10 7 4" xfId="662" xr:uid="{BA48A948-5AED-45FC-B504-86886943F451}"/>
    <cellStyle name="Normal 10 7 4 2" xfId="663" xr:uid="{7285610F-3253-4515-BDC5-286EA6749471}"/>
    <cellStyle name="Normal 10 7 4 3" xfId="664" xr:uid="{63D8612F-97A2-4274-8E51-2D08A1347916}"/>
    <cellStyle name="Normal 10 7 4 4" xfId="665" xr:uid="{64F0810A-3702-4923-8AA5-7706C7F43FDC}"/>
    <cellStyle name="Normal 10 7 5" xfId="666" xr:uid="{F53CBA70-41E4-4691-A9B2-EF087AA2F6D0}"/>
    <cellStyle name="Normal 10 7 6" xfId="667" xr:uid="{CA0FBAB2-34F5-4868-8840-006329339A6B}"/>
    <cellStyle name="Normal 10 7 7" xfId="668" xr:uid="{4DB35AB5-1D78-403C-92B0-8AF5BB69CE7F}"/>
    <cellStyle name="Normal 10 8" xfId="669" xr:uid="{67F0C16A-2BF7-4420-AADB-185EE5B7ED98}"/>
    <cellStyle name="Normal 10 8 2" xfId="670" xr:uid="{33D54EB8-A855-4893-94FD-386DA3C36C7F}"/>
    <cellStyle name="Normal 10 8 2 2" xfId="671" xr:uid="{4CB31536-85BC-4148-BDB2-1AB6F57FFAC3}"/>
    <cellStyle name="Normal 10 8 2 3" xfId="672" xr:uid="{63150419-ADAB-4553-86C7-A58EBDAF137E}"/>
    <cellStyle name="Normal 10 8 2 4" xfId="673" xr:uid="{BF0C60CF-B28C-4E1C-A365-0FE18FC3198E}"/>
    <cellStyle name="Normal 10 8 3" xfId="674" xr:uid="{6ED19BF7-0443-4C1D-8EE6-CCCB186E01E1}"/>
    <cellStyle name="Normal 10 8 3 2" xfId="675" xr:uid="{7319A605-A500-436E-8873-F60AE61A166D}"/>
    <cellStyle name="Normal 10 8 3 3" xfId="676" xr:uid="{AD8E3D76-34B8-473C-A256-EF1D1A84286B}"/>
    <cellStyle name="Normal 10 8 3 4" xfId="677" xr:uid="{BA356616-39E4-49E8-893F-1D6252DE50AA}"/>
    <cellStyle name="Normal 10 8 4" xfId="678" xr:uid="{47D0199E-965B-4613-B11E-876A225037D7}"/>
    <cellStyle name="Normal 10 8 5" xfId="679" xr:uid="{79912936-715A-45BC-B964-B0E4A02FAD4D}"/>
    <cellStyle name="Normal 10 8 6" xfId="680" xr:uid="{11444425-88D9-44D8-9980-E30BDEAFD464}"/>
    <cellStyle name="Normal 10 9" xfId="681" xr:uid="{6E84942F-D5F4-4F30-A901-02D8B72A90CD}"/>
    <cellStyle name="Normal 10 9 2" xfId="682" xr:uid="{536CB0F8-F3AC-4B9F-A1D4-7B5B795166EE}"/>
    <cellStyle name="Normal 10 9 2 2" xfId="683" xr:uid="{86866D65-F422-41A6-B766-7DB466618C8F}"/>
    <cellStyle name="Normal 10 9 2 2 2" xfId="4305" xr:uid="{A7C7F66D-D943-48AE-B75D-F462A3026E8C}"/>
    <cellStyle name="Normal 10 9 2 2 3" xfId="4847" xr:uid="{3AD90897-57C4-4B69-A097-AF427A4F6C2E}"/>
    <cellStyle name="Normal 10 9 2 3" xfId="684" xr:uid="{7C3378B2-B95E-40A0-8406-220D924604F3}"/>
    <cellStyle name="Normal 10 9 2 4" xfId="685" xr:uid="{E22A022C-C66D-4735-B17F-E6795F544F08}"/>
    <cellStyle name="Normal 10 9 3" xfId="686" xr:uid="{50C7F3CF-A97E-46EF-915B-DD45BE6DEE70}"/>
    <cellStyle name="Normal 10 9 3 2" xfId="5506" xr:uid="{5EA25031-A2C8-4292-A869-42DB63D49C19}"/>
    <cellStyle name="Normal 10 9 4" xfId="687" xr:uid="{AB4C6110-4272-4FC0-8E11-0D0CF622C1A7}"/>
    <cellStyle name="Normal 10 9 4 2" xfId="4776" xr:uid="{651F1BB0-3522-4803-AD77-5AEAA0A012E3}"/>
    <cellStyle name="Normal 10 9 4 3" xfId="4848" xr:uid="{1A11ACFC-EBA2-44B9-AB46-F27FF2BF9926}"/>
    <cellStyle name="Normal 10 9 4 4" xfId="4814" xr:uid="{A41C7892-756B-4E07-8E75-B42503EC2001}"/>
    <cellStyle name="Normal 10 9 5" xfId="688" xr:uid="{C8CD1603-27C3-47D0-8352-B1B696ABC7D6}"/>
    <cellStyle name="Normal 11" xfId="44" xr:uid="{29A577FB-5651-4CAA-AFF7-A33E740056D2}"/>
    <cellStyle name="Normal 11 2" xfId="3701" xr:uid="{EA55388E-09C8-44D1-89F3-3D042CC30E75}"/>
    <cellStyle name="Normal 11 2 2" xfId="4524" xr:uid="{6DC3FF81-236B-4095-86F8-96C7155B0BF9}"/>
    <cellStyle name="Normal 11 2 2 2" xfId="5881" xr:uid="{5C113DA4-A3D0-4221-98CD-028097E9953D}"/>
    <cellStyle name="Normal 11 2 3" xfId="5710" xr:uid="{6A3832A4-834B-4382-BE25-4B24C1670FF8}"/>
    <cellStyle name="Normal 11 3" xfId="4310" xr:uid="{CC5D8CC5-6F2C-4921-A58E-F3C05D5EAD73}"/>
    <cellStyle name="Normal 11 3 2" xfId="4766" xr:uid="{D97B27E3-97F1-4F47-B102-5471A7A80E69}"/>
    <cellStyle name="Normal 11 3 2 2" xfId="5935" xr:uid="{FDD96AC6-383E-43C1-B098-C3CF6F7C6B57}"/>
    <cellStyle name="Normal 11 3 3" xfId="4892" xr:uid="{2FF4D4E5-ED52-4F78-A0BE-916793CBC24A}"/>
    <cellStyle name="Normal 11 3 3 2" xfId="5769" xr:uid="{E1B1E916-74E0-48DE-8937-C8844D6C056C}"/>
    <cellStyle name="Normal 11 3 4" xfId="4869" xr:uid="{69CFF786-4F8F-4D16-92C2-264DA601A8C7}"/>
    <cellStyle name="Normal 11 4" xfId="4442" xr:uid="{39D5724D-B1BD-4536-8091-FAA27FB046C0}"/>
    <cellStyle name="Normal 11 4 2" xfId="5826" xr:uid="{7512CE70-7C78-4FB1-9F96-4BAB6CEB0E71}"/>
    <cellStyle name="Normal 11 5" xfId="5657" xr:uid="{267F618A-C18F-49C2-B182-061EE4B2E294}"/>
    <cellStyle name="Normal 11 6" xfId="5966" xr:uid="{300F25A7-F377-4925-853D-A8BFD02022A4}"/>
    <cellStyle name="Normal 12" xfId="45" xr:uid="{BDD995C4-66A9-40C4-8ADB-F932908B062C}"/>
    <cellStyle name="Normal 12 2" xfId="3702" xr:uid="{5EA51AB0-343F-46C3-B8FA-75552649AE12}"/>
    <cellStyle name="Normal 12 2 2" xfId="4525" xr:uid="{DB0A579B-7606-4930-9143-D4AD3D3C77DE}"/>
    <cellStyle name="Normal 12 2 2 2" xfId="5882" xr:uid="{DC037AA6-6747-4343-8E49-631DE63CCCDD}"/>
    <cellStyle name="Normal 12 2 3" xfId="5711" xr:uid="{B1231C09-61DF-441E-AAC2-AFBEF6229633}"/>
    <cellStyle name="Normal 12 3" xfId="4443" xr:uid="{211DC3F6-E53F-45EF-8C5B-87F6B188ABE1}"/>
    <cellStyle name="Normal 12 3 2" xfId="5612" xr:uid="{7F66CA68-0065-4342-9003-91D485870A45}"/>
    <cellStyle name="Normal 12 3 2 2" xfId="5936" xr:uid="{D7BBA16C-164A-4B66-967F-194391F1ECC1}"/>
    <cellStyle name="Normal 12 3 3" xfId="5770" xr:uid="{9E43FBA5-33C0-4C71-BEB3-67C410AE4E8B}"/>
    <cellStyle name="Normal 12 4" xfId="5568" xr:uid="{556F38FD-8717-4563-831A-51BBE8B053E1}"/>
    <cellStyle name="Normal 12 4 2" xfId="5827" xr:uid="{0880DAF0-427A-4EC7-AB14-8B4610EB5945}"/>
    <cellStyle name="Normal 12 5" xfId="5658" xr:uid="{AAE199A4-AC6A-4007-A74E-F4D87F57AD80}"/>
    <cellStyle name="Normal 13" xfId="46" xr:uid="{A1E36A9A-8372-4EE4-A0D3-20DAE66DE441}"/>
    <cellStyle name="Normal 13 2" xfId="47" xr:uid="{4A494835-5B7B-4A48-B2B4-E44B24EB15B1}"/>
    <cellStyle name="Normal 13 2 2" xfId="3703" xr:uid="{294341F3-836E-46B3-9E00-6D3F6E4137AC}"/>
    <cellStyle name="Normal 13 2 2 2" xfId="4526" xr:uid="{D1A3DED3-626D-4316-9493-0FA87851F30E}"/>
    <cellStyle name="Normal 13 2 2 2 2" xfId="5883" xr:uid="{D62462AC-1F19-48D1-A3B3-3089D76B17DE}"/>
    <cellStyle name="Normal 13 2 2 3" xfId="5712" xr:uid="{A0041902-7865-43A4-B52F-EB90E4F8B24D}"/>
    <cellStyle name="Normal 13 2 3" xfId="4312" xr:uid="{EB3C306E-31AE-47F2-A25F-C8C68F16CD25}"/>
    <cellStyle name="Normal 13 2 3 2" xfId="4767" xr:uid="{A05581A1-871A-4CC6-A7D6-727FFAC23DA0}"/>
    <cellStyle name="Normal 13 2 3 2 2" xfId="5938" xr:uid="{DBEEA965-2931-45B8-8C46-8FF9BCD8D991}"/>
    <cellStyle name="Normal 13 2 3 3" xfId="4893" xr:uid="{70FBA240-B19A-4679-9964-A9D071EC2751}"/>
    <cellStyle name="Normal 13 2 3 3 2" xfId="5772" xr:uid="{92278E1F-5BA0-45C0-851D-75D6DF20F264}"/>
    <cellStyle name="Normal 13 2 3 4" xfId="4870" xr:uid="{A5FCBA88-C1CE-4F58-9E51-8AFDC6DCE1E6}"/>
    <cellStyle name="Normal 13 2 4" xfId="4445" xr:uid="{6F4255B6-083D-44E3-B7B3-482BCA14005B}"/>
    <cellStyle name="Normal 13 2 4 2" xfId="5829" xr:uid="{A9148DDD-C733-4D2D-AB1A-CA96BC9FEA57}"/>
    <cellStyle name="Normal 13 2 5" xfId="5659" xr:uid="{8105164D-89CE-4CD5-9984-CF0C6684B8EA}"/>
    <cellStyle name="Normal 13 2 6" xfId="5968" xr:uid="{9133D4AC-F282-4C08-8F29-3B673A5C59B4}"/>
    <cellStyle name="Normal 13 3" xfId="3704" xr:uid="{D3301C00-7616-4013-B163-A74556B76752}"/>
    <cellStyle name="Normal 13 3 2" xfId="4396" xr:uid="{D3D4C9F2-5D35-4C97-9536-7E584F52EB3F}"/>
    <cellStyle name="Normal 13 3 2 2" xfId="4657" xr:uid="{C50568DE-3CFA-40FE-B042-6F0710E34248}"/>
    <cellStyle name="Normal 13 3 3" xfId="4313" xr:uid="{37ED375F-D1A8-4F7F-831D-21EA77DB2E71}"/>
    <cellStyle name="Normal 13 3 3 2" xfId="4585" xr:uid="{BCC5609C-3C1F-459B-8163-899837C1A628}"/>
    <cellStyle name="Normal 13 3 3 2 2" xfId="7009" xr:uid="{2F4ADC52-FE56-4EA5-B93D-4FAEE633BC71}"/>
    <cellStyle name="Normal 13 3 3 2 3" xfId="5713" xr:uid="{733D47AE-AC9D-4F3D-AB7B-5677AC5609C2}"/>
    <cellStyle name="Normal 13 3 4" xfId="4527" xr:uid="{B0B33896-1022-4034-AEAD-56A184ED6562}"/>
    <cellStyle name="Normal 13 3 4 2" xfId="6995" xr:uid="{04576268-7429-45B7-96B3-840F6ADA21A1}"/>
    <cellStyle name="Normal 13 3 4 3" xfId="4780" xr:uid="{78A6199C-1562-47E0-B086-80C74694DBF9}"/>
    <cellStyle name="Normal 13 3 5" xfId="4894" xr:uid="{615A4A32-85C0-466F-AC90-A6A13902180F}"/>
    <cellStyle name="Normal 13 4" xfId="4314" xr:uid="{FA20707D-714E-4F5E-A42D-60F9B45873D4}"/>
    <cellStyle name="Normal 13 4 2" xfId="4586" xr:uid="{7573E961-FB57-4373-945B-C95F014492A1}"/>
    <cellStyle name="Normal 13 4 2 2" xfId="5937" xr:uid="{7296C54B-7385-4E19-870D-906481A36D85}"/>
    <cellStyle name="Normal 13 4 3" xfId="5771" xr:uid="{26E3DAF1-46EC-4E91-8B4A-450B45456B78}"/>
    <cellStyle name="Normal 13 5" xfId="4311" xr:uid="{A9750D9F-C29B-4ACC-B548-982790D5D8E1}"/>
    <cellStyle name="Normal 13 5 2" xfId="4584" xr:uid="{08A2C179-A66C-4EA1-A918-763276129E18}"/>
    <cellStyle name="Normal 13 5 2 2" xfId="7008" xr:uid="{905F1F39-0A1E-45CF-9798-F8567DA0DED5}"/>
    <cellStyle name="Normal 13 5 2 3" xfId="5828" xr:uid="{4EA6DEB2-B8EB-4DF1-AC7C-3927986E33BB}"/>
    <cellStyle name="Normal 13 5 3" xfId="5569" xr:uid="{E79197DB-458F-408C-8697-D23C0E56B99F}"/>
    <cellStyle name="Normal 13 6" xfId="4444" xr:uid="{BC40484D-D9F9-48F3-9D07-F464D216DB3A}"/>
    <cellStyle name="Normal 13 7" xfId="7025" xr:uid="{6648D80E-57D2-4E0B-A1B8-F047115F0ADB}"/>
    <cellStyle name="Normal 13 8" xfId="5967" xr:uid="{CD5F5969-11F5-4744-B3A0-0A8FF50FB34A}"/>
    <cellStyle name="Normal 14" xfId="48" xr:uid="{E39808B3-6A35-43E5-ABC7-B6AC235F010C}"/>
    <cellStyle name="Normal 14 18" xfId="4316" xr:uid="{3EEF65FF-0D30-40C1-8839-E22272FE37AC}"/>
    <cellStyle name="Normal 14 18 2" xfId="4588" xr:uid="{BAEBA8A5-CD09-49BE-B7E0-F397F7A3FF61}"/>
    <cellStyle name="Normal 14 2" xfId="86" xr:uid="{F85F2336-0B69-4C11-9B88-36D611E9B74D}"/>
    <cellStyle name="Normal 14 2 2" xfId="87" xr:uid="{CA7A4C1E-5DE9-4C3F-9E37-82F5CC2FC2FB}"/>
    <cellStyle name="Normal 14 2 2 2" xfId="3705" xr:uid="{E8EBEB50-C3CB-410E-A0C7-8376661A945B}"/>
    <cellStyle name="Normal 14 2 2 2 2" xfId="4528" xr:uid="{5DC1FEF7-E9AA-4217-9A86-F62F7029DB38}"/>
    <cellStyle name="Normal 14 2 2 2 2 2" xfId="5941" xr:uid="{090E66D3-1A0C-438B-BB34-E543DF50786F}"/>
    <cellStyle name="Normal 14 2 2 2 3" xfId="5775" xr:uid="{311AE949-CC9A-4EBC-9263-EDF9C4FFF686}"/>
    <cellStyle name="Normal 14 2 2 3" xfId="4467" xr:uid="{242A4E4D-8834-4461-9F0F-3087ED1056D2}"/>
    <cellStyle name="Normal 14 2 2 3 2" xfId="5885" xr:uid="{4FD47CC1-91A5-4256-8B6D-B90E0A9251EC}"/>
    <cellStyle name="Normal 14 2 2 4" xfId="5715" xr:uid="{A5AF0A3B-303D-49AB-B726-0479748F61EE}"/>
    <cellStyle name="Normal 14 2 3" xfId="3706" xr:uid="{FDA57F15-F90E-455C-AC4E-912D5AAA2D5F}"/>
    <cellStyle name="Normal 14 2 3 2" xfId="4529" xr:uid="{1A7FFC98-82A7-4D6A-9DE3-9CBB2701BEA4}"/>
    <cellStyle name="Normal 14 2 3 2 2" xfId="5940" xr:uid="{7797AA28-B88B-4FFE-A61E-CEF12FBE3869}"/>
    <cellStyle name="Normal 14 2 3 3" xfId="5774" xr:uid="{2756CE3E-4A67-43DD-AC54-226D57D8CEE0}"/>
    <cellStyle name="Normal 14 2 4" xfId="4466" xr:uid="{AA111169-238B-435F-A6BB-184FF8619FDF}"/>
    <cellStyle name="Normal 14 2 4 2" xfId="5884" xr:uid="{2813D499-28C2-4448-8738-1213B7BD296C}"/>
    <cellStyle name="Normal 14 2 5" xfId="5714" xr:uid="{2CF45964-A0B5-426F-9590-5E457E38483E}"/>
    <cellStyle name="Normal 14 3" xfId="3707" xr:uid="{2C8E3CAA-D402-4561-B5B6-8FDA17E64234}"/>
    <cellStyle name="Normal 14 3 2" xfId="4530" xr:uid="{021096E0-037F-44BA-BD56-9A3A31D8285A}"/>
    <cellStyle name="Normal 14 3 2 2" xfId="5886" xr:uid="{DD56D559-0096-45EC-B67A-767CEF78E6BA}"/>
    <cellStyle name="Normal 14 3 3" xfId="5716" xr:uid="{A3EF2B5B-FC74-4A7C-AB6A-4B84A7691053}"/>
    <cellStyle name="Normal 14 4" xfId="4315" xr:uid="{CB039850-32ED-4055-8A29-71DA908202E0}"/>
    <cellStyle name="Normal 14 4 2" xfId="4587" xr:uid="{A3451B34-34B2-4722-96CC-B7DF00FB394E}"/>
    <cellStyle name="Normal 14 4 2 2" xfId="5939" xr:uid="{C1ADFB13-5D90-4875-AEB2-594CF8F6C84B}"/>
    <cellStyle name="Normal 14 4 2 2 2" xfId="7010" xr:uid="{384FDAB6-4A86-4EBB-91AC-05ECFF90E75D}"/>
    <cellStyle name="Normal 14 4 2 3" xfId="4768" xr:uid="{E71AAF81-E4FC-4148-8662-DC9254484D5B}"/>
    <cellStyle name="Normal 14 4 3" xfId="4895" xr:uid="{04F2BB5B-1B09-4EFF-A91C-380877254331}"/>
    <cellStyle name="Normal 14 4 3 2" xfId="5773" xr:uid="{9698E06A-6DFA-432B-8172-C7EF7AF1B6C1}"/>
    <cellStyle name="Normal 14 4 4" xfId="4871" xr:uid="{7824D57B-4C72-48D6-9DD8-ED7950DFC180}"/>
    <cellStyle name="Normal 14 5" xfId="4446" xr:uid="{E8943FF9-8E6B-43C2-98BE-CCCF43A91DA6}"/>
    <cellStyle name="Normal 14 5 2" xfId="5830" xr:uid="{D0A0A04E-3872-4D0B-84EA-A70B909F388C}"/>
    <cellStyle name="Normal 14 6" xfId="5660" xr:uid="{4E7E5A71-833B-460A-B4A7-FE4AC7ACC724}"/>
    <cellStyle name="Normal 14 7" xfId="5969" xr:uid="{53476CA7-9350-46AB-94E5-97B7C26EB8A6}"/>
    <cellStyle name="Normal 15" xfId="49" xr:uid="{10ADF1DD-E723-4FFB-BF95-520C3D089D11}"/>
    <cellStyle name="Normal 15 2" xfId="50" xr:uid="{E2504083-EF0D-47E1-A254-2A18AA68573D}"/>
    <cellStyle name="Normal 15 2 2" xfId="3708" xr:uid="{B1848340-312C-40AA-927D-BFE0FF01EB45}"/>
    <cellStyle name="Normal 15 2 2 2" xfId="4531" xr:uid="{E303FA5C-0738-4421-84BD-72514DD8072D}"/>
    <cellStyle name="Normal 15 2 2 2 2" xfId="5887" xr:uid="{6F3A4D4E-C3D0-4189-A4C4-F3362D8AFB04}"/>
    <cellStyle name="Normal 15 2 2 3" xfId="5717" xr:uid="{652926C3-0C14-4493-B7FB-C84F4E6CE380}"/>
    <cellStyle name="Normal 15 2 3" xfId="4448" xr:uid="{9082724B-95F7-48E9-BEE5-EDD83976DA7B}"/>
    <cellStyle name="Normal 15 2 3 2" xfId="5613" xr:uid="{449389FF-04C5-4B74-BF96-6E758F25404F}"/>
    <cellStyle name="Normal 15 2 3 2 2" xfId="5943" xr:uid="{37510F2B-C89B-4729-AC0E-ABD93AB712F0}"/>
    <cellStyle name="Normal 15 2 3 3" xfId="5777" xr:uid="{B7901CEC-66D3-41D3-906B-79A3945ACA61}"/>
    <cellStyle name="Normal 15 2 4" xfId="5570" xr:uid="{F98DAE45-D647-4FA7-9937-7367E3CF63E9}"/>
    <cellStyle name="Normal 15 2 4 2" xfId="5832" xr:uid="{DFFE2487-D095-4B6A-B4A7-8438D27E3A78}"/>
    <cellStyle name="Normal 15 2 5" xfId="5662" xr:uid="{6A70D157-42BB-4223-B680-299E058F00B0}"/>
    <cellStyle name="Normal 15 3" xfId="3709" xr:uid="{C7B8BC51-A63B-49F1-B400-6D324E255C88}"/>
    <cellStyle name="Normal 15 3 2" xfId="4397" xr:uid="{C21774DE-2E0E-4C01-8D9C-47E4327DB514}"/>
    <cellStyle name="Normal 15 3 2 2" xfId="4658" xr:uid="{3681C876-638D-4C4F-A44D-9E40DADC9DCD}"/>
    <cellStyle name="Normal 15 3 3" xfId="4318" xr:uid="{6C3B362D-C7E4-499B-BBCD-0B01341D1A72}"/>
    <cellStyle name="Normal 15 3 3 2" xfId="4590" xr:uid="{BB44E557-C49D-4398-AE99-EC89B3766393}"/>
    <cellStyle name="Normal 15 3 3 2 2" xfId="7012" xr:uid="{1F6B4E21-D503-4883-B438-7EED744D72C2}"/>
    <cellStyle name="Normal 15 3 3 2 3" xfId="5718" xr:uid="{71D7FEDC-DEDB-4147-BD0D-A682FF65BCFC}"/>
    <cellStyle name="Normal 15 3 4" xfId="4532" xr:uid="{3490BCE3-2259-4373-8946-0D39C1BD1F73}"/>
    <cellStyle name="Normal 15 3 4 2" xfId="6996" xr:uid="{0A5E8A5C-7AD6-4133-9C2C-093D25A3811A}"/>
    <cellStyle name="Normal 15 3 4 3" xfId="4781" xr:uid="{DD54A983-AAD3-4B0C-9E36-5A534193CD63}"/>
    <cellStyle name="Normal 15 3 5" xfId="4897" xr:uid="{0869B693-6F7F-429A-9388-9C3AE6D56068}"/>
    <cellStyle name="Normal 15 4" xfId="4317" xr:uid="{976AEC69-631F-4AEA-85AA-C550280DCF93}"/>
    <cellStyle name="Normal 15 4 2" xfId="4589" xr:uid="{6FBCD007-4E56-4477-86F0-50141DCC724F}"/>
    <cellStyle name="Normal 15 4 2 2" xfId="5942" xr:uid="{DCECAFEF-0E7C-45A6-B46C-7EC070AEFCFF}"/>
    <cellStyle name="Normal 15 4 2 2 2" xfId="7011" xr:uid="{EFAD7114-6311-44AB-84D9-D288B0B1E25B}"/>
    <cellStyle name="Normal 15 4 2 3" xfId="4769" xr:uid="{5C9FCE4A-7EB6-4816-AFD5-D77221EC1CE2}"/>
    <cellStyle name="Normal 15 4 3" xfId="4896" xr:uid="{B62F644D-E043-4622-9137-78EF75874C49}"/>
    <cellStyle name="Normal 15 4 3 2" xfId="5776" xr:uid="{02D23653-0C23-4C94-8EC1-BDE560E1E7EB}"/>
    <cellStyle name="Normal 15 4 4" xfId="4872" xr:uid="{00CD568B-ED65-4526-9FC6-BC1AD6398752}"/>
    <cellStyle name="Normal 15 5" xfId="4447" xr:uid="{55DAC458-9070-4F46-AB06-337AEFFB3505}"/>
    <cellStyle name="Normal 15 5 2" xfId="5831" xr:uid="{23C73AAD-564D-41DC-BBD1-C545AE7C1628}"/>
    <cellStyle name="Normal 15 6" xfId="5661" xr:uid="{6CB69034-3FDE-4845-8A37-127868FBC773}"/>
    <cellStyle name="Normal 15 7" xfId="5970" xr:uid="{6E55BCE7-53BF-46AD-81B2-B0BDC7945B60}"/>
    <cellStyle name="Normal 16" xfId="51" xr:uid="{A01057BE-5AEB-4979-8294-34C3046F1F00}"/>
    <cellStyle name="Normal 16 2" xfId="3710" xr:uid="{A4E94DCB-BA64-48D9-965C-110307E3A19A}"/>
    <cellStyle name="Normal 16 2 2" xfId="4398" xr:uid="{C1E2EB34-6E56-4F67-807E-E285755B558E}"/>
    <cellStyle name="Normal 16 2 2 2" xfId="4659" xr:uid="{BBB259FD-CE27-4C67-865B-E848556ADDD4}"/>
    <cellStyle name="Normal 16 2 3" xfId="4319" xr:uid="{91E1A6D8-C440-4FF3-879F-A6F7BA0CE823}"/>
    <cellStyle name="Normal 16 2 3 2" xfId="4591" xr:uid="{30D47DFE-56ED-475B-B8CF-43B6E8268BD2}"/>
    <cellStyle name="Normal 16 2 3 2 2" xfId="7013" xr:uid="{F691D9E1-9297-41EA-832B-B90B10DB0224}"/>
    <cellStyle name="Normal 16 2 3 2 3" xfId="5719" xr:uid="{0B7898A2-FA95-4BFC-9DE6-FC1F5F7B19FF}"/>
    <cellStyle name="Normal 16 2 4" xfId="4533" xr:uid="{6E3E4BDB-7BE4-42D7-A744-AFE7C44B8D17}"/>
    <cellStyle name="Normal 16 2 4 2" xfId="6997" xr:uid="{70029A02-91CC-43C9-AA23-E777EF0BFA20}"/>
    <cellStyle name="Normal 16 2 4 3" xfId="4782" xr:uid="{FF8C1679-374C-4609-BF20-5F6DA6D72160}"/>
    <cellStyle name="Normal 16 2 5" xfId="4898" xr:uid="{2E31CCF8-AC32-4B65-B2BF-C24EE05D054F}"/>
    <cellStyle name="Normal 16 3" xfId="4449" xr:uid="{4CA0AC5E-54FF-4F09-8E56-11E5E3F51791}"/>
    <cellStyle name="Normal 16 3 2" xfId="5614" xr:uid="{25F0BD15-5B61-48E5-94A2-E002FDF337E7}"/>
    <cellStyle name="Normal 16 3 2 2" xfId="5944" xr:uid="{360DCD8F-7092-4C26-B3C8-778BCA9788C4}"/>
    <cellStyle name="Normal 16 3 3" xfId="5778" xr:uid="{4070F89A-831F-4EE4-A6BA-7365AD3B975B}"/>
    <cellStyle name="Normal 16 4" xfId="5571" xr:uid="{3D210015-AEC0-46BC-88E1-F144F8EF4262}"/>
    <cellStyle name="Normal 16 4 2" xfId="5833" xr:uid="{3AE0E2FC-7665-4498-AA01-B8CC92E9D0AA}"/>
    <cellStyle name="Normal 16 5" xfId="5663" xr:uid="{8C306354-316C-4187-85CA-3E1B34CED63D}"/>
    <cellStyle name="Normal 17" xfId="52" xr:uid="{AE94653C-A245-4DD6-A99A-F83AE6E4A2E8}"/>
    <cellStyle name="Normal 17 2" xfId="3711" xr:uid="{3A4BD74E-AE01-4D8E-A6DB-550F0114FA4A}"/>
    <cellStyle name="Normal 17 2 2" xfId="4399" xr:uid="{1650199D-840D-4008-9D98-8D7ECA3FC8F6}"/>
    <cellStyle name="Normal 17 2 2 2" xfId="4660" xr:uid="{1DD2E6EF-3D68-4DA7-ABDA-55660630B9A7}"/>
    <cellStyle name="Normal 17 2 3" xfId="4321" xr:uid="{2FCF35A6-4933-463B-80CA-51A9C472B0E4}"/>
    <cellStyle name="Normal 17 2 3 2" xfId="4593" xr:uid="{2D6D211E-3304-417A-8D3F-16AED9C73F23}"/>
    <cellStyle name="Normal 17 2 3 2 2" xfId="7015" xr:uid="{9E91911E-9D48-4B76-9BC8-077BC88CDAEF}"/>
    <cellStyle name="Normal 17 2 3 2 3" xfId="5720" xr:uid="{B551514C-E7A4-4202-8C21-6C62CDD71F3D}"/>
    <cellStyle name="Normal 17 2 4" xfId="4534" xr:uid="{2BE1800F-B8EC-4201-8958-F31810795DA4}"/>
    <cellStyle name="Normal 17 2 4 2" xfId="6998" xr:uid="{94560340-D416-4401-9991-5B4DA2E7DA6A}"/>
    <cellStyle name="Normal 17 2 4 3" xfId="4783" xr:uid="{FD4DB8E7-4E61-4BBF-9EE2-BAA1B1A7E2BF}"/>
    <cellStyle name="Normal 17 2 5" xfId="4899" xr:uid="{840FF482-D410-402B-A4CB-0B785FA9250F}"/>
    <cellStyle name="Normal 17 3" xfId="4322" xr:uid="{83AF726D-7CC8-4608-B4FD-5284DA8A6796}"/>
    <cellStyle name="Normal 17 3 2" xfId="4594" xr:uid="{DDD28496-F932-4BA3-9569-8EA9916DD8EE}"/>
    <cellStyle name="Normal 17 3 2 2" xfId="5945" xr:uid="{8272BCA5-A558-4996-B456-931CDD935FA1}"/>
    <cellStyle name="Normal 17 3 3" xfId="5779" xr:uid="{5F2DFD9C-74D7-40BD-8B14-9D86470F6538}"/>
    <cellStyle name="Normal 17 4" xfId="4320" xr:uid="{B9F8A446-E33A-4A9E-86FF-E78FB6BDA767}"/>
    <cellStyle name="Normal 17 4 2" xfId="4592" xr:uid="{55A2B9C1-0136-477F-AA5A-7BC7BD59118C}"/>
    <cellStyle name="Normal 17 4 2 2" xfId="7014" xr:uid="{56F35B0B-67F7-4BFE-BD72-AFE9D1EE8CCF}"/>
    <cellStyle name="Normal 17 4 2 3" xfId="5834" xr:uid="{52DCADAA-8174-4452-A497-404944EEB65D}"/>
    <cellStyle name="Normal 17 4 3" xfId="5572" xr:uid="{6825B506-4334-459D-B610-60AA8BB49A82}"/>
    <cellStyle name="Normal 17 5" xfId="4450" xr:uid="{9105BF2F-71C9-4CF7-A9B1-D484940E1B87}"/>
    <cellStyle name="Normal 17 6" xfId="7026" xr:uid="{D2D92D36-DDD6-4B44-B192-5256305FFFD9}"/>
    <cellStyle name="Normal 17 7" xfId="5971" xr:uid="{C575C42B-8433-4AD1-B132-D158BA072B04}"/>
    <cellStyle name="Normal 18" xfId="53" xr:uid="{EEC38131-858A-4BC5-BFC6-EB67F69180E0}"/>
    <cellStyle name="Normal 18 2" xfId="3712" xr:uid="{11B1EC03-5C00-47FD-9C66-23F9742B0869}"/>
    <cellStyle name="Normal 18 2 2" xfId="4535" xr:uid="{3E01A8C1-6ACC-480B-A5B8-F25542CC2B6B}"/>
    <cellStyle name="Normal 18 2 2 2" xfId="5888" xr:uid="{AAE2A88D-6F6F-45F9-B595-0DBBA629B0E6}"/>
    <cellStyle name="Normal 18 2 3" xfId="5721" xr:uid="{54C6A16B-2E2C-4A2C-87A7-9C5FF68EB235}"/>
    <cellStyle name="Normal 18 3" xfId="4323" xr:uid="{AA0BC302-AB47-4622-8B5E-FCDC7863135C}"/>
    <cellStyle name="Normal 18 3 2" xfId="4770" xr:uid="{507A1372-FE91-41E8-9672-6A72986AF5A2}"/>
    <cellStyle name="Normal 18 3 2 2" xfId="5946" xr:uid="{C4008AEE-0147-4F7A-9909-EA8D97E9FF17}"/>
    <cellStyle name="Normal 18 3 3" xfId="4900" xr:uid="{C9DE1936-A21D-4F29-B49A-2852177778F9}"/>
    <cellStyle name="Normal 18 3 3 2" xfId="5780" xr:uid="{CEEE3822-5306-4149-BBB0-8951B24572D4}"/>
    <cellStyle name="Normal 18 3 4" xfId="4873" xr:uid="{D08A2422-3C1A-41BC-AA69-A74AB2AF2CDD}"/>
    <cellStyle name="Normal 18 4" xfId="4451" xr:uid="{C3AF6783-6906-47BB-B95B-E5A152E8580A}"/>
    <cellStyle name="Normal 18 4 2" xfId="5835" xr:uid="{4233D319-A7DE-4514-8669-76940123F8AB}"/>
    <cellStyle name="Normal 18 5" xfId="5664" xr:uid="{8DFC2797-023F-4B3C-9238-24C5EDA1B38F}"/>
    <cellStyle name="Normal 18 6" xfId="5972" xr:uid="{CCB24E1C-A279-40B9-9D97-BD391E36B98F}"/>
    <cellStyle name="Normal 19" xfId="54" xr:uid="{F50725DF-975E-429F-954A-BA24A95D848A}"/>
    <cellStyle name="Normal 19 2" xfId="55" xr:uid="{56370E2A-4A7E-4E6A-BF7A-3366D0B80334}"/>
    <cellStyle name="Normal 19 2 2" xfId="3713" xr:uid="{AD699BAD-A704-4157-9E9C-045BEF474603}"/>
    <cellStyle name="Normal 19 2 2 2" xfId="4536" xr:uid="{5FC16A93-4A7A-4491-A83C-2E0EDA442865}"/>
    <cellStyle name="Normal 19 2 2 2 2" xfId="5889" xr:uid="{D23DFA95-7340-4FAE-8D7D-075B886D40C9}"/>
    <cellStyle name="Normal 19 2 2 3" xfId="5722" xr:uid="{50E892C7-D432-459C-8138-8F81A49F2888}"/>
    <cellStyle name="Normal 19 2 3" xfId="4453" xr:uid="{D3A9C959-7328-45EB-BE13-8EA845CB100F}"/>
    <cellStyle name="Normal 19 2 3 2" xfId="5616" xr:uid="{DB8DF740-03D1-4417-9858-87DC4F296B19}"/>
    <cellStyle name="Normal 19 2 3 2 2" xfId="5948" xr:uid="{4A72B6AF-D414-4E08-84BC-BE63AA45B0E3}"/>
    <cellStyle name="Normal 19 2 3 3" xfId="5782" xr:uid="{1F432CDE-67DE-411A-8E97-8ADB7ECE54D6}"/>
    <cellStyle name="Normal 19 2 4" xfId="5574" xr:uid="{D8532C4F-49D1-4349-B36F-F344FC9F0022}"/>
    <cellStyle name="Normal 19 2 4 2" xfId="5837" xr:uid="{624651A0-1790-438D-AA57-C46FA1D1F75E}"/>
    <cellStyle name="Normal 19 2 5" xfId="5666" xr:uid="{16ECDAE9-78F4-421A-B240-E3AA570DA9C3}"/>
    <cellStyle name="Normal 19 3" xfId="3714" xr:uid="{EE1AA8ED-DC56-4767-A100-D4C616C66B93}"/>
    <cellStyle name="Normal 19 3 2" xfId="4537" xr:uid="{208304C3-CBB1-44D4-9958-F1800893DF47}"/>
    <cellStyle name="Normal 19 3 2 2" xfId="5890" xr:uid="{E5369906-B4DD-43C3-A21F-DC740F64C573}"/>
    <cellStyle name="Normal 19 3 3" xfId="5723" xr:uid="{127D614B-5BF0-408F-8C89-0E0E55E42284}"/>
    <cellStyle name="Normal 19 4" xfId="4452" xr:uid="{0163264E-1F7D-4FD3-B73C-3E868BD50F4F}"/>
    <cellStyle name="Normal 19 4 2" xfId="5615" xr:uid="{66FA50D6-4062-422B-9768-66E2C03741DE}"/>
    <cellStyle name="Normal 19 4 2 2" xfId="5947" xr:uid="{D9CFF17D-87A4-439E-80BC-B865F8E2754A}"/>
    <cellStyle name="Normal 19 4 3" xfId="5781" xr:uid="{3B3C037F-A9AA-40A9-A932-901B42F0DE84}"/>
    <cellStyle name="Normal 19 5" xfId="5573" xr:uid="{842DB2A7-2F25-4196-B192-E0EF5998E6E5}"/>
    <cellStyle name="Normal 19 5 2" xfId="5836" xr:uid="{77C58E08-66B8-4A24-ACEC-8682215C5461}"/>
    <cellStyle name="Normal 19 6" xfId="5665" xr:uid="{C3D6ACF8-FFF0-4BED-A337-5692CA1C36A9}"/>
    <cellStyle name="Normal 2" xfId="3" xr:uid="{0035700C-F3A5-4A6F-B63A-5CE25669DEE2}"/>
    <cellStyle name="Normal 2 2" xfId="56" xr:uid="{E1F89D21-405A-4984-A81C-BFC306509EFD}"/>
    <cellStyle name="Normal 2 2 2" xfId="57" xr:uid="{C8B8C903-467A-4547-8D4F-634D77D52740}"/>
    <cellStyle name="Normal 2 2 2 2" xfId="3715" xr:uid="{A2200726-9E90-4618-B5C9-468B75A9E125}"/>
    <cellStyle name="Normal 2 2 2 2 2" xfId="4538" xr:uid="{274D514B-1FA4-4FBE-88FE-C45A1B469533}"/>
    <cellStyle name="Normal 2 2 2 2 2 2" xfId="5891" xr:uid="{58A24134-5B11-4367-A4C7-7E20C3DFD41E}"/>
    <cellStyle name="Normal 2 2 2 2 3" xfId="5724" xr:uid="{829AAC9F-5E06-4A03-AF0E-EDA337B34666}"/>
    <cellStyle name="Normal 2 2 2 3" xfId="4455" xr:uid="{34545C03-FA44-4E50-9C6E-DA8D4B2546B7}"/>
    <cellStyle name="Normal 2 2 2 3 2" xfId="5617" xr:uid="{29B52BF2-CB29-4951-A491-637AF6321E8E}"/>
    <cellStyle name="Normal 2 2 2 3 2 2" xfId="5950" xr:uid="{0FF4491D-38B7-4CD1-9E45-602007512BBB}"/>
    <cellStyle name="Normal 2 2 2 3 3" xfId="5784" xr:uid="{9A351F28-3C62-4F68-8744-91C0F9AF4FCB}"/>
    <cellStyle name="Normal 2 2 2 4" xfId="5576" xr:uid="{ADF56424-0BFC-43CA-B3F9-61956BFB2D0A}"/>
    <cellStyle name="Normal 2 2 2 4 2" xfId="5839" xr:uid="{7C199526-1046-412E-B181-5C89038C37D7}"/>
    <cellStyle name="Normal 2 2 2 5" xfId="5667" xr:uid="{64F339FF-7B7B-4EF2-81B0-BC20B09DDB21}"/>
    <cellStyle name="Normal 2 2 3" xfId="3716" xr:uid="{B599F928-1F16-47AE-9F86-3E12C4DD2364}"/>
    <cellStyle name="Normal 2 2 3 2" xfId="4539" xr:uid="{ABDE8362-FB00-412F-8206-1A52CDC6C698}"/>
    <cellStyle name="Normal 2 2 3 2 2" xfId="4799" xr:uid="{31049041-7376-4B69-8A34-BB0BA761075D}"/>
    <cellStyle name="Normal 2 2 3 2 2 2" xfId="4832" xr:uid="{50436D6B-738D-4645-A914-4E620EDF4A8A}"/>
    <cellStyle name="Normal 2 2 3 2 2 3" xfId="5514" xr:uid="{7402B73A-3661-448D-B58F-CBFA64878BA2}"/>
    <cellStyle name="Normal 2 2 3 2 2 4" xfId="5531" xr:uid="{3096EBD7-B732-4AE8-8477-3E57F7E855CB}"/>
    <cellStyle name="Normal 2 2 3 2 3" xfId="4918" xr:uid="{73903FE9-7EC5-43C6-A1C2-44D7C35C15C5}"/>
    <cellStyle name="Normal 2 2 3 2 4" xfId="5473" xr:uid="{75EE30BE-5F8D-4F1A-840C-971516841799}"/>
    <cellStyle name="Normal 2 2 3 3" xfId="4697" xr:uid="{3C17D91E-DB97-40DA-B2BE-1A20E7B73AD5}"/>
    <cellStyle name="Normal 2 2 3 3 2" xfId="5725" xr:uid="{D65B104B-3699-4ED8-9E13-A2636BDA35B5}"/>
    <cellStyle name="Normal 2 2 3 4" xfId="4874" xr:uid="{796BE928-329F-4DF5-9EE3-AE895B2DBC33}"/>
    <cellStyle name="Normal 2 2 3 5" xfId="4863" xr:uid="{6AB3953D-27BA-4A6D-8A94-375D17908F36}"/>
    <cellStyle name="Normal 2 2 4" xfId="4324" xr:uid="{D6940ABE-3039-4AC5-999D-187315D1D472}"/>
    <cellStyle name="Normal 2 2 4 2" xfId="4595" xr:uid="{DF6B27E1-A1F2-4E3D-80E7-A07E65FA50D9}"/>
    <cellStyle name="Normal 2 2 4 2 2" xfId="5949" xr:uid="{75DE9DA1-102D-42C4-B98D-4F9D03524591}"/>
    <cellStyle name="Normal 2 2 4 2 2 2" xfId="7016" xr:uid="{BC73C81C-BF61-475A-AC56-CD9D4B2C2219}"/>
    <cellStyle name="Normal 2 2 4 2 3" xfId="4771" xr:uid="{A9AB6E03-B7CB-417A-ADFD-295A56062EEF}"/>
    <cellStyle name="Normal 2 2 4 3" xfId="4901" xr:uid="{E5DEEB8E-9EBB-4091-8C68-87771D19E5C4}"/>
    <cellStyle name="Normal 2 2 4 3 2" xfId="5783" xr:uid="{E5562A25-B38F-4B55-9562-D62582E7112A}"/>
    <cellStyle name="Normal 2 2 4 4" xfId="4875" xr:uid="{DAD1D52A-B1DE-4E30-AEE1-9E16697DED16}"/>
    <cellStyle name="Normal 2 2 5" xfId="4454" xr:uid="{7BE5141E-92B9-42B0-9688-A3C854AC6BBC}"/>
    <cellStyle name="Normal 2 2 5 2" xfId="5838" xr:uid="{FC57509D-8BC3-4EC7-8C41-D60E3A961F47}"/>
    <cellStyle name="Normal 2 2 5 3" xfId="5575" xr:uid="{186D06B3-7C77-48A4-814F-E91FA2710308}"/>
    <cellStyle name="Normal 2 2 5 4" xfId="4831" xr:uid="{660E74E9-A4DC-4319-B626-6DE31CDFFC95}"/>
    <cellStyle name="Normal 2 2 6" xfId="4921" xr:uid="{DD4858E2-D62A-47BF-B6CC-CFEE13CC9BF4}"/>
    <cellStyle name="Normal 2 2 7" xfId="5973" xr:uid="{92DDC614-DB53-45C2-9AB5-A514724AF9CE}"/>
    <cellStyle name="Normal 2 3" xfId="58" xr:uid="{637DB3A5-D968-45E9-9EC9-29A5483BBDE6}"/>
    <cellStyle name="Normal 2 3 2" xfId="59" xr:uid="{63FE96A2-8AA3-41CE-8417-1A882A52ECD5}"/>
    <cellStyle name="Normal 2 3 2 2" xfId="3717" xr:uid="{181EDA24-8206-4317-ABDF-69A2B2174057}"/>
    <cellStyle name="Normal 2 3 2 2 2" xfId="4540" xr:uid="{FE384685-1109-405A-86CF-EEDCE25B3779}"/>
    <cellStyle name="Normal 2 3 2 2 2 2" xfId="5892" xr:uid="{7FCBD509-AFCD-49CA-82A1-BD1E162490D8}"/>
    <cellStyle name="Normal 2 3 2 2 3" xfId="5726" xr:uid="{A6CB4FDF-FD76-4DD7-9FBE-29E3A2C7DEC8}"/>
    <cellStyle name="Normal 2 3 2 3" xfId="4326" xr:uid="{A6743AE4-DDE6-4CD4-825E-02E8AC6E50CA}"/>
    <cellStyle name="Normal 2 3 2 3 2" xfId="4596" xr:uid="{729A6927-5A7A-43BE-AD86-1DE9CD4DD7EA}"/>
    <cellStyle name="Normal 2 3 2 3 2 2" xfId="5952" xr:uid="{96A1C758-59D4-48DC-8698-0F7F9B78C5AD}"/>
    <cellStyle name="Normal 2 3 2 3 2 2 2" xfId="7017" xr:uid="{2B0BADB5-45B4-45AA-B65F-5391295D67C2}"/>
    <cellStyle name="Normal 2 3 2 3 2 3" xfId="4773" xr:uid="{486B796C-E282-45D2-BD36-95F4EB69AD6A}"/>
    <cellStyle name="Normal 2 3 2 3 3" xfId="4903" xr:uid="{602452C5-AAEA-44C8-A05C-2291D0336A58}"/>
    <cellStyle name="Normal 2 3 2 3 3 2" xfId="5786" xr:uid="{770D6019-2E4F-42F7-AFCE-60F938C48C73}"/>
    <cellStyle name="Normal 2 3 2 3 4" xfId="4876" xr:uid="{421E511E-27D0-420D-8512-FEFAB1E652CC}"/>
    <cellStyle name="Normal 2 3 2 4" xfId="4457" xr:uid="{64F33D7B-C4FA-43F8-92CB-4ED7AE685EFB}"/>
    <cellStyle name="Normal 2 3 2 4 2" xfId="5841" xr:uid="{78FDA168-D600-4280-ACBD-CA11AD9AC97C}"/>
    <cellStyle name="Normal 2 3 2 5" xfId="5669" xr:uid="{EBFC3883-21AD-43A5-B51A-98CD3B477643}"/>
    <cellStyle name="Normal 2 3 2 6" xfId="5975" xr:uid="{E4BA30D0-F1A5-48FF-A26E-72C2FA7BBEEE}"/>
    <cellStyle name="Normal 2 3 3" xfId="60" xr:uid="{0FCA749F-AEAE-4C2D-B8D4-F1B7C5D57EBC}"/>
    <cellStyle name="Normal 2 3 4" xfId="61" xr:uid="{10819DBE-C786-4C88-8E8D-F7CAD2720E5B}"/>
    <cellStyle name="Normal 2 3 4 10" xfId="7089" xr:uid="{D486FA18-A0EE-4BB2-A6BE-709E913D3066}"/>
    <cellStyle name="Normal 2 3 4 2" xfId="6203" xr:uid="{40CAC213-31E1-485D-8E9E-5416C7CD95F5}"/>
    <cellStyle name="Normal 2 3 4 2 2" xfId="6291" xr:uid="{3C0C284C-AC10-4D52-88D4-29ACDBB12C27}"/>
    <cellStyle name="Normal 2 3 4 2 2 2" xfId="6238" xr:uid="{614D63A6-8C32-4CE0-A3C8-54A2928AE963}"/>
    <cellStyle name="Normal 2 3 4 2 2 2 2" xfId="6262" xr:uid="{5BFA2D68-74BF-45B1-BF9C-3AEFE4ABD901}"/>
    <cellStyle name="Normal 2 3 4 2 2 2 2 2" xfId="6322" xr:uid="{B6829C7D-A659-4EBA-869A-A77E2E5178D0}"/>
    <cellStyle name="Normal 2 3 4 2 2 2 2 3" xfId="7253" xr:uid="{4A92D5B9-9BAB-4DB7-8C33-F8D1A4D927AB}"/>
    <cellStyle name="Normal 2 3 4 2 2 2 3" xfId="7042" xr:uid="{B4C9D14F-6B70-4673-99D0-A9297ED9E33B}"/>
    <cellStyle name="Normal 2 3 4 2 2 2 4" xfId="7134" xr:uid="{CD711A9B-EF41-4E54-B3D9-73EC33332B91}"/>
    <cellStyle name="Normal 2 3 4 2 2 3" xfId="6054" xr:uid="{56588987-D5B5-47C8-971A-D6C1F73E9AC4}"/>
    <cellStyle name="Normal 2 3 4 2 2 3 2" xfId="6376" xr:uid="{44362256-0F5A-48EA-B633-7631BE08D6EC}"/>
    <cellStyle name="Normal 2 3 4 2 2 3 3" xfId="7185" xr:uid="{0245415F-B6F8-4FCE-9048-55DE652FE698}"/>
    <cellStyle name="Normal 2 3 4 2 2 4" xfId="6041" xr:uid="{5A5C2AB0-D83F-42F7-89B9-D5653854493E}"/>
    <cellStyle name="Normal 2 3 4 2 2 5" xfId="6254" xr:uid="{1336C5BA-6271-4450-9B7D-EE95F5540502}"/>
    <cellStyle name="Normal 2 3 4 2 2 6" xfId="7107" xr:uid="{00E919E8-79DB-4699-9CD7-D1D6DF5C97D6}"/>
    <cellStyle name="Normal 2 3 4 2 3" xfId="6289" xr:uid="{8AA283DC-05A0-437B-BCCC-92CB1BB22B4F}"/>
    <cellStyle name="Normal 2 3 4 2 3 2" xfId="6007" xr:uid="{0E06ED22-6786-4135-80A8-08D3E3F2D40E}"/>
    <cellStyle name="Normal 2 3 4 2 3 2 2" xfId="6044" xr:uid="{CDDCCCFE-A5F5-4B4A-BFD9-1B94EEDF52F0}"/>
    <cellStyle name="Normal 2 3 4 2 3 2 3" xfId="7236" xr:uid="{05CA1054-9231-437A-90B0-6D889BB78419}"/>
    <cellStyle name="Normal 2 3 4 2 3 3" xfId="6302" xr:uid="{96EFB1C9-6190-4A5F-BAB8-839740F7DE5D}"/>
    <cellStyle name="Normal 2 3 4 2 3 4" xfId="7121" xr:uid="{42553036-390B-4A75-B8DA-E7EFF6E7B240}"/>
    <cellStyle name="Normal 2 3 4 2 4" xfId="6350" xr:uid="{B6F8EFC3-29B3-486E-989A-CC07F60EEB78}"/>
    <cellStyle name="Normal 2 3 4 2 4 2" xfId="6270" xr:uid="{A72B33CB-13A0-444D-8A82-2CC1044D2D24}"/>
    <cellStyle name="Normal 2 3 4 2 4 2 2" xfId="6109" xr:uid="{B921C99D-2B12-4A8B-BFE5-87CB7443F08D}"/>
    <cellStyle name="Normal 2 3 4 2 4 2 3" xfId="7221" xr:uid="{C9AE42AD-F528-4242-814B-6986B98711C6}"/>
    <cellStyle name="Normal 2 3 4 2 4 3" xfId="7076" xr:uid="{942CA09D-4B01-4BF8-BE73-45FB4871098D}"/>
    <cellStyle name="Normal 2 3 4 2 4 4" xfId="7148" xr:uid="{A6FDFA2D-CE5E-48BC-BC86-7184EB2C71C6}"/>
    <cellStyle name="Normal 2 3 4 2 5" xfId="6165" xr:uid="{7CFE0A1F-CDFB-4620-92FA-15857475318C}"/>
    <cellStyle name="Normal 2 3 4 2 5 2" xfId="6311" xr:uid="{52EBA5B7-1FE0-4F2F-B18A-79DD03D21153}"/>
    <cellStyle name="Normal 2 3 4 2 5 3" xfId="7203" xr:uid="{1FB05BDE-F837-41F9-B186-87B537AD3195}"/>
    <cellStyle name="Normal 2 3 4 2 6" xfId="6057" xr:uid="{C0D2CDCB-5A98-430B-88B0-78762FCA5600}"/>
    <cellStyle name="Normal 2 3 4 2 6 2" xfId="5983" xr:uid="{0B38A8E9-2394-44F8-A9FD-0F2F5E152156}"/>
    <cellStyle name="Normal 2 3 4 2 6 3" xfId="7167" xr:uid="{A70C9D52-055E-4814-BDB4-D38EDF0E4C75}"/>
    <cellStyle name="Normal 2 3 4 2 7" xfId="6002" xr:uid="{0087EFF8-65C9-4D3F-8003-3107E4D5FB1B}"/>
    <cellStyle name="Normal 2 3 4 2 8" xfId="6137" xr:uid="{494F52FE-326E-4186-B2DB-569EDD509608}"/>
    <cellStyle name="Normal 2 3 4 2 9" xfId="7095" xr:uid="{122564E1-88FF-4C91-A933-EF89F29C531F}"/>
    <cellStyle name="Normal 2 3 4 3" xfId="7069" xr:uid="{280DD58B-820A-4EF1-9179-100AC60167DF}"/>
    <cellStyle name="Normal 2 3 4 3 2" xfId="6186" xr:uid="{BFB2C7F3-AC08-4085-B84C-152D1B4ACF13}"/>
    <cellStyle name="Normal 2 3 4 3 2 2" xfId="6150" xr:uid="{F1C8A5EE-0E19-4172-A4A2-194F7CF741CF}"/>
    <cellStyle name="Normal 2 3 4 3 2 2 2" xfId="6209" xr:uid="{60F8F1F3-143A-4964-BD76-E099C872D4C7}"/>
    <cellStyle name="Normal 2 3 4 3 2 2 3" xfId="7246" xr:uid="{9F1024FC-0A2D-47E4-AFE4-DCF72B211FB8}"/>
    <cellStyle name="Normal 2 3 4 3 2 3" xfId="6336" xr:uid="{1C0CBF3A-98A3-4AD2-ABDC-260DB84959BB}"/>
    <cellStyle name="Normal 2 3 4 3 2 4" xfId="7128" xr:uid="{057736B0-2762-4367-AE0B-6BA4C99E2A21}"/>
    <cellStyle name="Normal 2 3 4 3 3" xfId="6012" xr:uid="{8E342134-F0AD-4343-886A-840DDDFD5818}"/>
    <cellStyle name="Normal 2 3 4 3 3 2" xfId="5988" xr:uid="{DB92E50C-FAD8-4FAF-9E85-564758AC672B}"/>
    <cellStyle name="Normal 2 3 4 3 3 3" xfId="7177" xr:uid="{55CFFF67-AF62-46F7-9F07-01AC38C02619}"/>
    <cellStyle name="Normal 2 3 4 3 4" xfId="7084" xr:uid="{327223D3-3F81-4021-8FCD-4E381070A09D}"/>
    <cellStyle name="Normal 2 3 4 3 5" xfId="6232" xr:uid="{8B589B3F-712C-4C76-A795-DF608C2CB5A8}"/>
    <cellStyle name="Normal 2 3 4 3 6" xfId="7102" xr:uid="{BDE195BE-0A15-4EF0-B9D2-7800D87851A6}"/>
    <cellStyle name="Normal 2 3 4 4" xfId="5985" xr:uid="{01B28233-A170-4BBE-8105-9FE39CEA8A12}"/>
    <cellStyle name="Normal 2 3 4 4 2" xfId="6157" xr:uid="{0B8E1877-4CD0-4643-B8A5-7040BE114D28}"/>
    <cellStyle name="Normal 2 3 4 4 2 2" xfId="6105" xr:uid="{D398318C-2EFD-4C3E-8A90-E6813CBDA279}"/>
    <cellStyle name="Normal 2 3 4 4 2 3" xfId="7228" xr:uid="{59758861-1F6D-4728-95AF-7BAC5F38C919}"/>
    <cellStyle name="Normal 2 3 4 4 3" xfId="6129" xr:uid="{495498F9-8C55-4281-A635-5B02A3A92686}"/>
    <cellStyle name="Normal 2 3 4 4 4" xfId="7114" xr:uid="{B87E72E7-F177-41B2-A901-D0B4081BB1D1}"/>
    <cellStyle name="Normal 2 3 4 5" xfId="6180" xr:uid="{A2B4A78A-9490-4284-BCF5-BE4F89F3EA6F}"/>
    <cellStyle name="Normal 2 3 4 5 2" xfId="6330" xr:uid="{6D1ECA77-E6F7-4F56-AEEF-47C27E61BE75}"/>
    <cellStyle name="Normal 2 3 4 5 2 2" xfId="6090" xr:uid="{92B338C5-962E-450D-A35F-932927D5030F}"/>
    <cellStyle name="Normal 2 3 4 5 2 3" xfId="7212" xr:uid="{252456DA-D37D-470D-B61F-8D37C9B5AF0A}"/>
    <cellStyle name="Normal 2 3 4 5 3" xfId="6004" xr:uid="{6915DBE8-0B48-4BDA-A3E9-627641316D96}"/>
    <cellStyle name="Normal 2 3 4 5 4" xfId="7140" xr:uid="{B5D75514-72E2-4A86-A7AE-BF2EE585A579}"/>
    <cellStyle name="Normal 2 3 4 6" xfId="6279" xr:uid="{CA8926F5-ED24-494D-B99E-1B76EA5AF71F}"/>
    <cellStyle name="Normal 2 3 4 6 2" xfId="6114" xr:uid="{842E2A30-CD11-4D43-8748-D87DA6695B86}"/>
    <cellStyle name="Normal 2 3 4 6 3" xfId="7193" xr:uid="{9AA49ADF-C728-4FE7-8211-8FFEBD49F17C}"/>
    <cellStyle name="Normal 2 3 4 7" xfId="6174" xr:uid="{07002CEC-021D-4013-9A2C-4DFACB88C24B}"/>
    <cellStyle name="Normal 2 3 4 7 2" xfId="6200" xr:uid="{19E1155E-D243-4876-A9C1-3669178E9E12}"/>
    <cellStyle name="Normal 2 3 4 7 3" xfId="7157" xr:uid="{31CAC6FE-59E6-4EE6-9E9B-F06763E0B866}"/>
    <cellStyle name="Normal 2 3 4 8" xfId="5991" xr:uid="{AF41541E-458D-4A8F-A89D-8F107C2CF870}"/>
    <cellStyle name="Normal 2 3 4 9" xfId="6142" xr:uid="{0A938157-EB56-404C-9597-78CAD8A5DE15}"/>
    <cellStyle name="Normal 2 3 5" xfId="3718" xr:uid="{9DE1ECC1-4F1F-4111-8DB4-FBE448EED8E6}"/>
    <cellStyle name="Normal 2 3 5 2" xfId="4541" xr:uid="{3B64C8F1-6136-4DC4-973D-9CADCAD229E4}"/>
    <cellStyle name="Normal 2 3 5 2 2" xfId="5893" xr:uid="{40EEA33F-9296-4A21-8BA0-786011D50CB6}"/>
    <cellStyle name="Normal 2 3 5 3" xfId="5727" xr:uid="{98F65FF7-7CCB-4693-BB33-3E0AFDADFE88}"/>
    <cellStyle name="Normal 2 3 6" xfId="4325" xr:uid="{F5D68B97-B939-4629-9552-46F035106E3F}"/>
    <cellStyle name="Normal 2 3 6 2" xfId="4772" xr:uid="{5255A20F-2652-4E97-8B17-0CD453E8BC34}"/>
    <cellStyle name="Normal 2 3 6 2 2" xfId="5951" xr:uid="{6A55D409-86C7-4565-A649-5B9AAA487BF1}"/>
    <cellStyle name="Normal 2 3 6 3" xfId="4902" xr:uid="{374EF63F-3D0F-4841-8190-A76BDEBDD431}"/>
    <cellStyle name="Normal 2 3 6 3 2" xfId="5785" xr:uid="{ADBBF01D-6184-4458-AECC-266F8BE8F405}"/>
    <cellStyle name="Normal 2 3 6 4" xfId="4877" xr:uid="{67BE4CF8-740E-4FA8-92DC-ECD83EB3F2BA}"/>
    <cellStyle name="Normal 2 3 7" xfId="4456" xr:uid="{6BDE5E2D-433D-49AE-99D2-363A9FEDFFCE}"/>
    <cellStyle name="Normal 2 3 7 2" xfId="5840" xr:uid="{C322C72E-4F6E-455E-B396-49DD077BAB1A}"/>
    <cellStyle name="Normal 2 3 8" xfId="5668" xr:uid="{789105AC-ECDE-412C-A88E-53A3A1C23AF2}"/>
    <cellStyle name="Normal 2 3 9" xfId="5974" xr:uid="{C08EE256-F602-4F12-A20A-CC0946897BCB}"/>
    <cellStyle name="Normal 2 4" xfId="62" xr:uid="{471A0231-1272-4961-B126-66FA0ABC88C1}"/>
    <cellStyle name="Normal 2 4 2" xfId="63" xr:uid="{4386FD79-40F6-40D4-A001-2946CE38B5C2}"/>
    <cellStyle name="Normal 2 4 3" xfId="3719" xr:uid="{D5CA7085-489B-4E31-82FA-358B1A60BBAE}"/>
    <cellStyle name="Normal 2 4 3 2" xfId="4542" xr:uid="{1D51B8E0-114B-4B4C-AAFE-DACD804C2E01}"/>
    <cellStyle name="Normal 2 4 3 2 2" xfId="5894" xr:uid="{D17B1AE7-B67E-4D0B-BDDA-295B28A466DC}"/>
    <cellStyle name="Normal 2 4 3 3" xfId="4841" xr:uid="{EC86EF8A-B048-439E-ABE7-DCC6D4B8CB08}"/>
    <cellStyle name="Normal 2 4 3 3 2" xfId="5728" xr:uid="{C7EE39E1-48F8-46B1-A0EB-23D55FBCBF5E}"/>
    <cellStyle name="Normal 2 4 4" xfId="4458" xr:uid="{3DF4A5DF-8140-44E5-B391-08185E9DD59B}"/>
    <cellStyle name="Normal 2 4 4 2" xfId="5618" xr:uid="{A7646E20-9F08-4085-AFA5-20E696B33BBE}"/>
    <cellStyle name="Normal 2 4 4 2 2" xfId="5953" xr:uid="{AF813373-46BC-4A2C-B210-519217DB4373}"/>
    <cellStyle name="Normal 2 4 4 3" xfId="5787" xr:uid="{0EA9B572-DF9D-4DA2-9D80-130E543661CA}"/>
    <cellStyle name="Normal 2 4 5" xfId="4922" xr:uid="{7966A8E2-09B7-48E7-B7FA-340863889236}"/>
    <cellStyle name="Normal 2 4 5 2" xfId="5842" xr:uid="{317ADE94-404C-40DC-B125-BD1452A37C2F}"/>
    <cellStyle name="Normal 2 4 6" xfId="4920" xr:uid="{EDE1032C-7053-4633-BA8F-0F1DC18A1859}"/>
    <cellStyle name="Normal 2 4 6 2" xfId="5670" xr:uid="{D8826775-3A90-4F9A-809C-EF8DFF45B4F8}"/>
    <cellStyle name="Normal 2 4 7" xfId="5976" xr:uid="{A8D3AD14-4E73-4CB0-A024-217CD4D254E4}"/>
    <cellStyle name="Normal 2 5" xfId="3720" xr:uid="{72B23963-2E13-438F-BEAE-DF74B86D1F48}"/>
    <cellStyle name="Normal 2 5 2" xfId="3735" xr:uid="{4E4637E5-11EE-49A1-8BF9-572FCB0553CC}"/>
    <cellStyle name="Normal 2 5 2 2" xfId="4558" xr:uid="{2BDFE16D-4A98-4A34-B14B-017F0D3531EA}"/>
    <cellStyle name="Normal 2 5 2 2 2" xfId="5902" xr:uid="{F8EA945F-5084-4838-A278-503DB41EF36F}"/>
    <cellStyle name="Normal 2 5 2 2 3" xfId="5584" xr:uid="{0EFE9548-35DE-42EF-8CCD-9FAE8D3E779A}"/>
    <cellStyle name="Normal 2 5 2 2 4" xfId="4691" xr:uid="{15014FE4-1CA4-4A6D-A656-81D8DA0DC7F2}"/>
    <cellStyle name="Normal 2 5 2 3" xfId="5736" xr:uid="{6DAA1406-10EB-413A-ABA5-A756682831C6}"/>
    <cellStyle name="Normal 2 5 3" xfId="4543" xr:uid="{0DC6928B-322D-4A76-987F-A9D37B9DE544}"/>
    <cellStyle name="Normal 2 5 3 2" xfId="4800" xr:uid="{77BF702A-15B8-44D1-BA59-972DE9ADCDD7}"/>
    <cellStyle name="Normal 2 5 3 2 2" xfId="5895" xr:uid="{28350B56-B44E-4AA3-8620-800EC7550B12}"/>
    <cellStyle name="Normal 2 5 3 3" xfId="4914" xr:uid="{12C164D1-27C6-4DD1-88DF-FB40DE5BF1A1}"/>
    <cellStyle name="Normal 2 5 3 4" xfId="5470" xr:uid="{C6454811-6D1B-4586-AB7A-C5A3F0DEC7C4}"/>
    <cellStyle name="Normal 2 5 3 4 2" xfId="5519" xr:uid="{CD3B70EC-8D09-4AC5-8533-201989C5A64F}"/>
    <cellStyle name="Normal 2 5 4" xfId="4833" xr:uid="{B4B142A6-9207-4206-B165-F96D44A1C307}"/>
    <cellStyle name="Normal 2 5 5" xfId="4829" xr:uid="{DE7CF1B0-7F9A-4F19-9EF1-7B7E5F541D4D}"/>
    <cellStyle name="Normal 2 5 6" xfId="4828" xr:uid="{388EA738-3B60-413D-8AF0-57E14EFD7668}"/>
    <cellStyle name="Normal 2 5 7" xfId="4917" xr:uid="{9215FC38-FEF4-4BD7-B9C6-CAA058F70A4C}"/>
    <cellStyle name="Normal 2 5 8" xfId="4887" xr:uid="{1C3CD287-8959-4056-9059-A67DCE0DF819}"/>
    <cellStyle name="Normal 2 6" xfId="3736" xr:uid="{ECF54B90-7ABD-46DD-A045-B6521C43B838}"/>
    <cellStyle name="Normal 2 6 2" xfId="4559" xr:uid="{B4A0AEB2-ABD4-4A35-8765-2AF12871FF8C}"/>
    <cellStyle name="Normal 2 6 2 2" xfId="7005" xr:uid="{08E0F3A7-880E-41EE-AD66-536C175B6116}"/>
    <cellStyle name="Normal 2 6 2 3" xfId="4687" xr:uid="{CAF890D2-9961-49E0-836B-4058F7D09B57}"/>
    <cellStyle name="Normal 2 6 3" xfId="4690" xr:uid="{12541A7A-1DE9-4F4D-919C-A824A41843F6}"/>
    <cellStyle name="Normal 2 6 3 2" xfId="5502" xr:uid="{BC19DA7F-D726-422E-B6CF-0C417F94AB11}"/>
    <cellStyle name="Normal 2 6 4" xfId="4834" xr:uid="{C503A4D4-24D4-4D00-9D83-9648D0B32E3B}"/>
    <cellStyle name="Normal 2 6 5" xfId="4826" xr:uid="{1FCBDA37-9CB7-4C8D-A7D1-5B381E455D02}"/>
    <cellStyle name="Normal 2 6 5 2" xfId="4878" xr:uid="{BE153D93-0C3F-43C1-BF1A-4FD45594970C}"/>
    <cellStyle name="Normal 2 6 6" xfId="4812" xr:uid="{62660355-8F35-468D-AEBE-9CB832D6B21D}"/>
    <cellStyle name="Normal 2 6 7" xfId="5489" xr:uid="{4C4ACC13-02F3-431D-A7D6-700583AA68B1}"/>
    <cellStyle name="Normal 2 6 8" xfId="5498" xr:uid="{6CCBCECB-95BC-4ADD-AA00-421C8EBB312E}"/>
    <cellStyle name="Normal 2 6 9" xfId="4686" xr:uid="{E9714245-436F-4FB1-A4C0-F1FA32EB498D}"/>
    <cellStyle name="Normal 2 7" xfId="4406" xr:uid="{1F423CE9-79A3-4781-8006-B1B4DD537971}"/>
    <cellStyle name="Normal 2 7 2" xfId="4712" xr:uid="{A4742B89-67A8-48B9-92ED-D4F48C6FE143}"/>
    <cellStyle name="Normal 2 7 3" xfId="4835" xr:uid="{B250472F-CAE4-4CEA-B0BF-C85E8BE387D3}"/>
    <cellStyle name="Normal 2 7 4" xfId="5471" xr:uid="{8ABB069E-C39E-4E27-B018-41C6EFEC6F24}"/>
    <cellStyle name="Normal 2 7 5" xfId="4688" xr:uid="{48A0E526-5712-4524-A5FF-D4A4ECC4CB09}"/>
    <cellStyle name="Normal 2 8" xfId="4761" xr:uid="{B9266388-4867-48EA-BD27-CB258F9AD160}"/>
    <cellStyle name="Normal 2 9" xfId="4830" xr:uid="{9BFD568F-D2B4-49A6-8455-42D03578BA3B}"/>
    <cellStyle name="Normal 20" xfId="88" xr:uid="{CDED1643-0632-4C29-A154-62F316E2DCA4}"/>
    <cellStyle name="Normal 20 2" xfId="3721" xr:uid="{310D023A-74C5-45E7-BDF9-EC7C887DE440}"/>
    <cellStyle name="Normal 20 2 2" xfId="3722" xr:uid="{73DB6FC5-7BFD-4CAC-A47E-C45E979FEF22}"/>
    <cellStyle name="Normal 20 2 2 2" xfId="4400" xr:uid="{ADC17F7D-B02E-4993-AE00-813955714938}"/>
    <cellStyle name="Normal 20 2 2 2 2" xfId="4661" xr:uid="{6F803F4B-32E1-464C-82D7-A6923E911A60}"/>
    <cellStyle name="Normal 20 2 2 3" xfId="4392" xr:uid="{F9E86533-3FB7-48F9-8D5E-C9EA6C510439}"/>
    <cellStyle name="Normal 20 2 2 3 2" xfId="4653" xr:uid="{F728189D-1AC8-4E44-8E63-EA1018A2CC4C}"/>
    <cellStyle name="Normal 20 2 2 4" xfId="4545" xr:uid="{04E8F19D-2683-47DA-AE17-6D968114D835}"/>
    <cellStyle name="Normal 20 2 2 4 2" xfId="7000" xr:uid="{2F3541F4-D890-46E4-8E1A-623F177ADEEB}"/>
    <cellStyle name="Normal 20 2 2 4 3" xfId="4796" xr:uid="{9B4E024B-8F63-4646-94DF-AE7A56A71FCD}"/>
    <cellStyle name="Normal 20 2 2 5" xfId="4912" xr:uid="{80A838B8-417C-4DC0-AA60-48258F20E593}"/>
    <cellStyle name="Normal 20 2 3" xfId="4395" xr:uid="{1AFE9BE8-791F-48F3-901F-04AA5C69B487}"/>
    <cellStyle name="Normal 20 2 3 2" xfId="4656" xr:uid="{43E5289C-D4E3-41A3-BD78-48A32E7F8D8A}"/>
    <cellStyle name="Normal 20 2 4" xfId="4391" xr:uid="{F357C920-762A-490B-9690-AB3C1DA37339}"/>
    <cellStyle name="Normal 20 2 4 2" xfId="4652" xr:uid="{6D9A62AC-990F-4CB3-AB28-A5567D4278D8}"/>
    <cellStyle name="Normal 20 2 5" xfId="4544" xr:uid="{D0BA4BD0-3405-4C91-8D97-937144C7A446}"/>
    <cellStyle name="Normal 20 2 5 2" xfId="6999" xr:uid="{67942B89-26B4-478B-8826-D4DEE7DB0631}"/>
    <cellStyle name="Normal 20 2 5 3" xfId="4795" xr:uid="{C2E421DE-C85E-4B78-AFE0-2D99FDAC2CD3}"/>
    <cellStyle name="Normal 20 2 6" xfId="4911" xr:uid="{01257586-0A81-4723-835E-FE041B202B79}"/>
    <cellStyle name="Normal 20 3" xfId="3831" xr:uid="{EAC25532-C66E-482E-A922-81A31D6C5C2D}"/>
    <cellStyle name="Normal 20 3 2" xfId="4563" xr:uid="{04B23B9A-3AD7-4EDB-AFE9-6314E2E2CE6F}"/>
    <cellStyle name="Normal 20 4" xfId="4327" xr:uid="{009AE8C3-D138-4AD6-8307-B7F599410106}"/>
    <cellStyle name="Normal 20 4 2" xfId="4597" xr:uid="{AD446ECA-2A12-4EF9-9A58-E557CB3934E7}"/>
    <cellStyle name="Normal 20 4 2 2" xfId="7018" xr:uid="{9F831C24-B734-423E-8BCD-0510826D369D}"/>
    <cellStyle name="Normal 20 4 2 3" xfId="4774" xr:uid="{A7398B75-DF6B-4EBB-A4E1-062585972B93}"/>
    <cellStyle name="Normal 20 4 3" xfId="4904" xr:uid="{E9CD7EDE-AA17-45CD-9B23-671BD8BD954F}"/>
    <cellStyle name="Normal 20 4 4" xfId="4879" xr:uid="{416289B5-0D32-4F01-9137-BA4A35698F45}"/>
    <cellStyle name="Normal 20 5" xfId="4468" xr:uid="{3A3F16E1-1FED-40FC-BF39-32D2F279CDB9}"/>
    <cellStyle name="Normal 20 5 2" xfId="5495" xr:uid="{A2532695-1B10-460E-B6FE-16FBE9C1C973}"/>
    <cellStyle name="Normal 20 6" xfId="4801" xr:uid="{BD120014-2443-4811-8586-D056EA9D436A}"/>
    <cellStyle name="Normal 20 7" xfId="4864" xr:uid="{9876FEC8-7D4B-4AF2-A232-22DE32FC0323}"/>
    <cellStyle name="Normal 20 8" xfId="4885" xr:uid="{49E5AF2B-0537-4731-95EA-06433AD4341D}"/>
    <cellStyle name="Normal 20 9" xfId="4884" xr:uid="{D437104D-0CF2-41F1-AED0-8F820BC64ECD}"/>
    <cellStyle name="Normal 21" xfId="89" xr:uid="{517BA139-F721-4FC2-8BC2-73ED6F1AB07D}"/>
    <cellStyle name="Normal 21 2" xfId="3723" xr:uid="{BF21E014-AFFA-4C02-933E-571B35E3ABD6}"/>
    <cellStyle name="Normal 21 2 2" xfId="3724" xr:uid="{DF1E5907-E20E-48D5-9901-8DDE806D1B98}"/>
    <cellStyle name="Normal 21 2 2 2" xfId="4547" xr:uid="{16A3F76A-EBA2-4962-BADE-550B7D6A6253}"/>
    <cellStyle name="Normal 21 2 3" xfId="4546" xr:uid="{C4FB9C55-FA69-437B-BD4F-681427F74339}"/>
    <cellStyle name="Normal 21 3" xfId="4328" xr:uid="{FEE66C7B-5DD5-4C94-9D9A-B8A1C5B2581D}"/>
    <cellStyle name="Normal 21 3 2" xfId="4714" xr:uid="{8D22065A-9545-41B4-89E8-11DC7037ECC5}"/>
    <cellStyle name="Normal 21 3 2 2" xfId="5523" xr:uid="{FEA740D7-D556-4B88-860D-9B2241129BAB}"/>
    <cellStyle name="Normal 21 3 3" xfId="4713" xr:uid="{37950E30-99B7-4579-9481-1C82E244D400}"/>
    <cellStyle name="Normal 21 4" xfId="4469" xr:uid="{B1E1F151-DE9D-400F-B971-C87DAD9C81F0}"/>
    <cellStyle name="Normal 21 4 2" xfId="5524" xr:uid="{B97A040B-EA10-4351-9770-2668D0E39CC3}"/>
    <cellStyle name="Normal 21 4 2 2" xfId="7264" xr:uid="{D9DFF068-2956-49E8-AFDC-3659879F21A1}"/>
    <cellStyle name="Normal 21 4 2 3" xfId="5729" xr:uid="{D9D07061-D88D-4F79-9B85-154C850905BE}"/>
    <cellStyle name="Normal 21 4 3" xfId="4784" xr:uid="{D1159D23-930A-401E-A6EB-9926148E6C70}"/>
    <cellStyle name="Normal 21 5" xfId="4905" xr:uid="{DF5DB7BA-9CF0-4795-A90D-B2C48ADC34AC}"/>
    <cellStyle name="Normal 22" xfId="689" xr:uid="{729EB1AE-D34B-402B-9F2A-FA2D012D8CE4}"/>
    <cellStyle name="Normal 22 2" xfId="3665" xr:uid="{23182C2B-41C5-4AC0-BBA9-77A060CCFA19}"/>
    <cellStyle name="Normal 22 2 2" xfId="4488" xr:uid="{F0778709-B9E3-4EA3-9A61-B3FE5DF9B906}"/>
    <cellStyle name="Normal 22 3" xfId="3664" xr:uid="{E01C7680-540D-4428-9B84-20B12515A8F0}"/>
    <cellStyle name="Normal 22 3 2" xfId="4329" xr:uid="{B64E97C5-DC77-4B7E-AD65-0D571D550642}"/>
    <cellStyle name="Normal 22 3 2 2" xfId="4715" xr:uid="{9FB00A5D-35C9-429B-A7F6-6FEDA59E53F3}"/>
    <cellStyle name="Normal 22 3 3" xfId="4487" xr:uid="{3F88C4C5-4BA9-4713-A33D-D3B113E8D43B}"/>
    <cellStyle name="Normal 22 3 4" xfId="4859" xr:uid="{DBBE623C-B17D-4FC0-8A6A-7607F5C60291}"/>
    <cellStyle name="Normal 22 4" xfId="3668" xr:uid="{9D22E622-99D6-4C64-AFE6-C2BC3313AEFB}"/>
    <cellStyle name="Normal 22 4 10" xfId="5522" xr:uid="{97E639D2-3345-476A-B65C-0853C7CC572B}"/>
    <cellStyle name="Normal 22 4 2" xfId="4405" xr:uid="{52238BEF-A015-4888-A37A-5C31AD6EE360}"/>
    <cellStyle name="Normal 22 4 2 2" xfId="4666" xr:uid="{D3219945-B64A-4B4B-BF41-E05C89CDBA4D}"/>
    <cellStyle name="Normal 22 4 3" xfId="4491" xr:uid="{F0AE7FBC-9002-49DF-A0F1-68D41679671B}"/>
    <cellStyle name="Normal 22 4 3 2" xfId="4804" xr:uid="{2696E519-68F0-4705-BCDF-234610940F05}"/>
    <cellStyle name="Normal 22 4 3 2 2" xfId="5535" xr:uid="{C78560AA-8E37-4B5D-9CDB-2418487C15CB}"/>
    <cellStyle name="Normal 22 4 3 2 3" xfId="7278" xr:uid="{20F3D7CD-D6A3-4711-85B6-2DF5E5BE25B4}"/>
    <cellStyle name="Normal 22 4 3 3" xfId="4916" xr:uid="{5145A2AF-8341-4B45-A285-0A607DE1D7B3}"/>
    <cellStyle name="Normal 22 4 3 4" xfId="5505" xr:uid="{AFCAD1DC-4B96-486A-BEC0-D57E44DEAB47}"/>
    <cellStyle name="Normal 22 4 3 5" xfId="5501" xr:uid="{50FE6F1C-0623-4C07-AA58-C89831E235BE}"/>
    <cellStyle name="Normal 22 4 3 6" xfId="4785" xr:uid="{66D4647E-3614-4927-A828-3AE74787B275}"/>
    <cellStyle name="Normal 22 4 4" xfId="4860" xr:uid="{691FE67F-6056-4C85-B11B-09F27F898126}"/>
    <cellStyle name="Normal 22 4 4 2" xfId="7024" xr:uid="{5F72FEC6-C595-4AE2-B79C-E1462EF9A689}"/>
    <cellStyle name="Normal 22 4 5" xfId="4818" xr:uid="{B75B727F-CF3B-456A-83E4-141EC073D116}"/>
    <cellStyle name="Normal 22 4 5 2" xfId="5534" xr:uid="{6BA4955A-9321-4526-94E9-431DE3685A32}"/>
    <cellStyle name="Normal 22 4 6" xfId="4809" xr:uid="{B3A0C8EF-0CC1-4FDC-97AD-9D6B6DBF0E40}"/>
    <cellStyle name="Normal 22 4 7" xfId="4808" xr:uid="{634CD6B5-07F1-45C7-B933-A6F94D0DB2F6}"/>
    <cellStyle name="Normal 22 4 8" xfId="4807" xr:uid="{3F6693C6-18AF-4D33-95D8-91AF242C0F19}"/>
    <cellStyle name="Normal 22 4 9" xfId="4806" xr:uid="{9BE93A1E-57E2-41A6-8633-281D3917510B}"/>
    <cellStyle name="Normal 22 5" xfId="4472" xr:uid="{24513E7C-BEA9-4B6D-BC78-80060D60B295}"/>
    <cellStyle name="Normal 22 5 2" xfId="6992" xr:uid="{0C80F759-0974-4991-96D3-EC8C1CAC9985}"/>
    <cellStyle name="Normal 22 5 3" xfId="4906" xr:uid="{CC224D50-27E7-4F8C-AF47-3D3C9493AE38}"/>
    <cellStyle name="Normal 23" xfId="3725" xr:uid="{7A118D55-806D-4317-92C2-2554A3E48150}"/>
    <cellStyle name="Normal 23 10" xfId="6021" xr:uid="{D15B0D32-BA6D-4D63-830A-E4D6E63B9543}"/>
    <cellStyle name="Normal 23 2" xfId="4286" xr:uid="{1ADEB10D-145E-4071-9BC7-4185C5D43D10}"/>
    <cellStyle name="Normal 23 2 2" xfId="4331" xr:uid="{13726E66-D7D2-4684-8B03-89D956F6F5F3}"/>
    <cellStyle name="Normal 23 2 2 2" xfId="4599" xr:uid="{6945FC19-E155-441F-8433-F19B6049901F}"/>
    <cellStyle name="Normal 23 2 2 2 2" xfId="7019" xr:uid="{850239EF-8BE4-4F50-BAA9-F1B32FBD9578}"/>
    <cellStyle name="Normal 23 2 2 2 2 2" xfId="5998" xr:uid="{0013AF7D-3F22-48C4-B0B7-0C4894016885}"/>
    <cellStyle name="Normal 23 2 2 2 2 3" xfId="6148" xr:uid="{6431185B-A839-4DD9-A1B5-20BF3CA6828A}"/>
    <cellStyle name="Normal 23 2 2 2 3" xfId="6123" xr:uid="{A49020F5-29E1-4209-8C12-9E36C19C4CC9}"/>
    <cellStyle name="Normal 23 2 2 2 4" xfId="6286" xr:uid="{72EAC132-30C9-4D87-AF0F-2DBE57324D91}"/>
    <cellStyle name="Normal 23 2 2 2 5" xfId="4919" xr:uid="{8D9700BB-FEB7-4916-901D-19BB4AFF1A3A}"/>
    <cellStyle name="Normal 23 2 2 3" xfId="4861" xr:uid="{497DA302-0C26-4F1A-A468-BFE7F8FDBDF9}"/>
    <cellStyle name="Normal 23 2 2 3 2" xfId="6045" xr:uid="{DC5B89D2-E5D2-4346-95A9-02C7DE3E7425}"/>
    <cellStyle name="Normal 23 2 2 3 3" xfId="6329" xr:uid="{35645535-0F44-451F-A8DF-BBEE8CF8F2DB}"/>
    <cellStyle name="Normal 23 2 2 4" xfId="4836" xr:uid="{FBEAA5B9-5CA3-4BA2-AFED-6799731558BB}"/>
    <cellStyle name="Normal 23 2 2 4 2" xfId="6372" xr:uid="{81D4369E-1253-49A5-91D1-00B3CD9F4888}"/>
    <cellStyle name="Normal 23 2 2 5" xfId="6349" xr:uid="{762329B8-713C-492F-BB4D-0AACFCE79319}"/>
    <cellStyle name="Normal 23 2 2 6" xfId="6293" xr:uid="{E2FDCBFD-2EA6-4150-80BF-603930C87A12}"/>
    <cellStyle name="Normal 23 2 3" xfId="4572" xr:uid="{BF3EAECC-476F-405E-90AA-82D7D292668B}"/>
    <cellStyle name="Normal 23 2 3 2" xfId="7007" xr:uid="{B48FA3FB-3C10-4E65-877F-D83A7AD79A96}"/>
    <cellStyle name="Normal 23 2 3 2 2" xfId="6104" xr:uid="{C8CB283A-90AE-4AF5-A119-4873FBDF87E6}"/>
    <cellStyle name="Normal 23 2 3 2 3" xfId="6235" xr:uid="{133D44A8-405A-49DE-A15F-AE480788893C}"/>
    <cellStyle name="Normal 23 2 3 3" xfId="6128" xr:uid="{04740C7B-C09E-4EBD-BA49-3312868A4265}"/>
    <cellStyle name="Normal 23 2 3 4" xfId="6018" xr:uid="{B1CBF50C-4A32-4A37-B3B1-DDA833E2B05A}"/>
    <cellStyle name="Normal 23 2 3 5" xfId="4819" xr:uid="{A8C90DA3-092B-4D1C-9B24-B175C4249EAC}"/>
    <cellStyle name="Normal 23 2 4" xfId="4880" xr:uid="{61A705A0-7170-48F1-8F15-8F1F06E56544}"/>
    <cellStyle name="Normal 23 2 4 2" xfId="6161" xr:uid="{2C5C28AD-4B6D-4EF6-9DD7-EBF54619844D}"/>
    <cellStyle name="Normal 23 2 4 2 2" xfId="5990" xr:uid="{3C249FBC-431E-4F76-B1B9-68C2381605BA}"/>
    <cellStyle name="Normal 23 2 4 2 3" xfId="7216" xr:uid="{F4D76DD9-80B8-4EF9-8367-ED09029E5A85}"/>
    <cellStyle name="Normal 23 2 4 3" xfId="6337" xr:uid="{7633BCF7-68C3-4300-B612-8544100031A2}"/>
    <cellStyle name="Normal 23 2 4 4" xfId="6178" xr:uid="{1A25E10F-4B47-418E-9C4F-E7984912F0AB}"/>
    <cellStyle name="Normal 23 2 5" xfId="7037" xr:uid="{E0807F6E-02ED-4FFE-871E-04232F5496E1}"/>
    <cellStyle name="Normal 23 2 5 2" xfId="6321" xr:uid="{EF4AC024-E787-43BE-9FA4-ACC107DDB4EF}"/>
    <cellStyle name="Normal 23 2 5 3" xfId="7198" xr:uid="{5BB7BA91-9F23-46A8-8E7F-F6AA41E73049}"/>
    <cellStyle name="Normal 23 2 6" xfId="6172" xr:uid="{8226DCE5-9635-4520-83EE-DFA6594A0683}"/>
    <cellStyle name="Normal 23 2 6 2" xfId="6320" xr:uid="{64D4B4FE-C705-4801-96A3-3ED71F1CADF5}"/>
    <cellStyle name="Normal 23 2 6 3" xfId="7162" xr:uid="{DA414261-6777-4248-8E67-E08E5C2D8245}"/>
    <cellStyle name="Normal 23 2 7" xfId="6097" xr:uid="{72ED0B0E-EFE8-49FD-A25F-512A7AE8EA10}"/>
    <cellStyle name="Normal 23 2 8" xfId="6231" xr:uid="{32A9EBD4-902A-4571-A6CD-9F76D9398F12}"/>
    <cellStyle name="Normal 23 2 9" xfId="6362" xr:uid="{15955EE0-DA96-47B4-BF5C-6DA1956C7B7C}"/>
    <cellStyle name="Normal 23 3" xfId="4401" xr:uid="{7E6D8731-3D48-486C-AC84-EB92A26763C6}"/>
    <cellStyle name="Normal 23 3 2" xfId="4662" xr:uid="{BEE0E905-5960-4E6E-8A88-F88C90601D3E}"/>
    <cellStyle name="Normal 23 3 2 2" xfId="6266" xr:uid="{7AA0E39B-7108-45DE-95B6-8058BF64203D}"/>
    <cellStyle name="Normal 23 3 2 2 2" xfId="6233" xr:uid="{9AC1B447-9F6C-43AC-AFDA-5C12F3CE80B5}"/>
    <cellStyle name="Normal 23 3 2 2 3" xfId="7241" xr:uid="{8CC24418-3375-4CE3-BC3A-35CEB08B5404}"/>
    <cellStyle name="Normal 23 3 2 3" xfId="7041" xr:uid="{7CBC6256-C647-4EAB-90DE-EACC2D794706}"/>
    <cellStyle name="Normal 23 3 2 4" xfId="6287" xr:uid="{FE95269B-8110-4D23-A5EF-7268715C70BC}"/>
    <cellStyle name="Normal 23 3 3" xfId="6215" xr:uid="{68E095C8-39C6-4D20-A0D3-2E46EDFDBFF2}"/>
    <cellStyle name="Normal 23 3 3 2" xfId="7046" xr:uid="{731E963F-646D-44A3-ABC6-920ABC9A80BC}"/>
    <cellStyle name="Normal 23 3 3 3" xfId="7172" xr:uid="{8506C2B0-838D-4AD5-9DD7-76FCAB86F976}"/>
    <cellStyle name="Normal 23 3 4" xfId="7064" xr:uid="{829F1D35-094B-4FB5-BF3D-219838F4B466}"/>
    <cellStyle name="Normal 23 3 5" xfId="6258" xr:uid="{7C2E733D-4DBC-4A42-A243-7CA1EEC982DB}"/>
    <cellStyle name="Normal 23 3 6" xfId="6202" xr:uid="{F86A8231-D3A4-4832-8CB9-D0832FCC4838}"/>
    <cellStyle name="Normal 23 4" xfId="4330" xr:uid="{AF7391B1-77D1-43DB-A96C-2F6DFA234674}"/>
    <cellStyle name="Normal 23 4 2" xfId="4598" xr:uid="{32DBFFE5-0472-4F8E-9C85-1B5153AA27C3}"/>
    <cellStyle name="Normal 23 4 2 2" xfId="6107" xr:uid="{EFE8F87A-23BA-4D89-BBEA-0A8E5206F66D}"/>
    <cellStyle name="Normal 23 4 2 3" xfId="6342" xr:uid="{E50A6503-1889-4B41-BE55-E63523124736}"/>
    <cellStyle name="Normal 23 4 3" xfId="6131" xr:uid="{5ED3D3ED-A6AC-45E4-A66C-C8B1BEA08B36}"/>
    <cellStyle name="Normal 23 4 4" xfId="6227" xr:uid="{F0551462-E540-4E16-BF44-CA9FFD776723}"/>
    <cellStyle name="Normal 23 5" xfId="4548" xr:uid="{8725964D-CECB-4A0C-A411-52F2897C9E71}"/>
    <cellStyle name="Normal 23 5 2" xfId="7001" xr:uid="{61937181-E964-4BE6-8584-939E58A3E039}"/>
    <cellStyle name="Normal 23 5 2 2" xfId="6088" xr:uid="{C4E96610-C724-49C7-B828-E2843D731FF3}"/>
    <cellStyle name="Normal 23 5 2 3" xfId="6356" xr:uid="{622AE333-3DF2-424D-91F6-2BF40BF32A13}"/>
    <cellStyle name="Normal 23 5 3" xfId="6122" xr:uid="{B418778C-5BDE-4A31-B995-E9E04BAF9FB2}"/>
    <cellStyle name="Normal 23 5 4" xfId="6285" xr:uid="{03C9D9F7-3640-4EF6-917A-7AD0C3AC2ED0}"/>
    <cellStyle name="Normal 23 5 5" xfId="4786" xr:uid="{2FFB3DB1-F290-4C7E-80C8-3A14E2E8CD07}"/>
    <cellStyle name="Normal 23 6" xfId="4907" xr:uid="{88D2DDB3-7B1F-4FB9-BB1D-21A29C68A7A5}"/>
    <cellStyle name="Normal 23 6 2" xfId="6339" xr:uid="{D66F2767-1BD5-4734-87BB-B34733B5611C}"/>
    <cellStyle name="Normal 23 6 3" xfId="6168" xr:uid="{18A98BBB-5552-4A00-93BE-FA62420C0FAB}"/>
    <cellStyle name="Normal 23 7" xfId="6344" xr:uid="{AAAF7679-4B2B-47C5-AA8E-0CB1A123DD71}"/>
    <cellStyle name="Normal 23 7 2" xfId="7045" xr:uid="{D9209298-9A0C-4AB0-B070-F1DD268ADBC1}"/>
    <cellStyle name="Normal 23 7 3" xfId="7152" xr:uid="{E95DF050-882A-4B30-9C16-01556AAFF72A}"/>
    <cellStyle name="Normal 23 8" xfId="7060" xr:uid="{03F1FD19-E41F-46F8-A2FF-6C5B19179B17}"/>
    <cellStyle name="Normal 23 9" xfId="6145" xr:uid="{09740777-65C8-45CE-9E54-133D26499FBE}"/>
    <cellStyle name="Normal 24" xfId="3726" xr:uid="{1638383D-CE9F-4E84-B1BD-C8125A14EA21}"/>
    <cellStyle name="Normal 24 2" xfId="3727" xr:uid="{87377BF4-74B7-4A2E-ADE1-FE2446049D10}"/>
    <cellStyle name="Normal 24 2 2" xfId="4403" xr:uid="{0124BF2F-A698-4E7B-ACB6-03C140326448}"/>
    <cellStyle name="Normal 24 2 2 2" xfId="4664" xr:uid="{3014343D-AEEB-4F19-A97C-27EB1C17E469}"/>
    <cellStyle name="Normal 24 2 3" xfId="4333" xr:uid="{8FC598A6-B928-460A-8FBF-05EE9BDAFBA2}"/>
    <cellStyle name="Normal 24 2 3 2" xfId="4601" xr:uid="{4C1AB84B-80FC-4AA4-8680-BFA719024068}"/>
    <cellStyle name="Normal 24 2 4" xfId="4550" xr:uid="{9971F1DE-4493-4A64-97FB-E9E1FAD967AC}"/>
    <cellStyle name="Normal 24 2 4 2" xfId="7003" xr:uid="{DE02DCF4-5262-4352-929B-CE94F2096FCF}"/>
    <cellStyle name="Normal 24 2 4 3" xfId="4788" xr:uid="{AA7FD7B5-2368-4FA0-B96F-B620187AFB4A}"/>
    <cellStyle name="Normal 24 2 5" xfId="4909" xr:uid="{A9CFA033-D37D-49EC-9D20-FBF60706FD17}"/>
    <cellStyle name="Normal 24 3" xfId="4402" xr:uid="{802C0817-93BE-41EF-8A53-9EC043FB7762}"/>
    <cellStyle name="Normal 24 3 2" xfId="4663" xr:uid="{09AD23E8-95CD-4E9A-8E70-E312DD212B2E}"/>
    <cellStyle name="Normal 24 4" xfId="4332" xr:uid="{BE5DFBFD-C742-4D22-9542-561647A366C8}"/>
    <cellStyle name="Normal 24 4 2" xfId="4600" xr:uid="{D72F17A7-9F74-409B-8300-F46A2BD1B4D3}"/>
    <cellStyle name="Normal 24 5" xfId="4549" xr:uid="{CDDFC865-AD57-4AA5-BC07-2F7DFAE40905}"/>
    <cellStyle name="Normal 24 5 2" xfId="7002" xr:uid="{29D86D88-ACFE-42DC-89A9-C9AB582AE678}"/>
    <cellStyle name="Normal 24 5 3" xfId="4787" xr:uid="{CE0F99FD-CE6B-4BED-A415-7BD7993F55F9}"/>
    <cellStyle name="Normal 24 6" xfId="4908" xr:uid="{016C59A5-47DE-493B-AF8B-C4D12BF5A5A8}"/>
    <cellStyle name="Normal 25" xfId="3734" xr:uid="{97CFF010-260B-4EE0-8F1F-2D2FA9DA8316}"/>
    <cellStyle name="Normal 25 2" xfId="4335" xr:uid="{7C6EB002-DA72-4FAA-AFF2-884ED78DAF0C}"/>
    <cellStyle name="Normal 25 2 2" xfId="4603" xr:uid="{82A7E916-7467-4CFC-985D-551B883E8FAD}"/>
    <cellStyle name="Normal 25 2 2 2" xfId="7020" xr:uid="{2946D0C0-494F-4D16-B1E5-137D3C152941}"/>
    <cellStyle name="Normal 25 2 2 3" xfId="5504" xr:uid="{D31ECDB8-A777-4402-92C8-EAE3E7D6C9B2}"/>
    <cellStyle name="Normal 25 3" xfId="4404" xr:uid="{B513FCE8-C9A4-4602-A40B-E539F361D9AE}"/>
    <cellStyle name="Normal 25 3 2" xfId="4665" xr:uid="{BAC0ED78-405B-4C73-83AB-6B98DC93A657}"/>
    <cellStyle name="Normal 25 4" xfId="4334" xr:uid="{ACFE1ABA-15B2-4A6B-BBB5-7D226C9582CE}"/>
    <cellStyle name="Normal 25 4 2" xfId="4602" xr:uid="{79E25D0F-2C6C-463C-A41F-23CD0AD4250F}"/>
    <cellStyle name="Normal 25 5" xfId="4557" xr:uid="{8DE00111-F36B-4381-8A77-6C01D7C1F991}"/>
    <cellStyle name="Normal 25 5 2" xfId="7004" xr:uid="{25B1BE6D-4A47-4273-9391-7FC6DB256875}"/>
    <cellStyle name="Normal 25 5 3" xfId="4789" xr:uid="{EA45819C-C6CB-472E-A222-DE23671D6355}"/>
    <cellStyle name="Normal 26" xfId="4284" xr:uid="{5A9F2BCB-DA73-477C-9842-823FFA762859}"/>
    <cellStyle name="Normal 26 2" xfId="4285" xr:uid="{196C3936-2766-4E02-B2A5-39B99CBF924E}"/>
    <cellStyle name="Normal 26 2 2" xfId="4337" xr:uid="{49B8A174-41AA-4953-BA6A-BCA514DA5D22}"/>
    <cellStyle name="Normal 26 2 2 2" xfId="4605" xr:uid="{1E748F2F-5D66-4DA2-B0BC-909FCC6A6DE2}"/>
    <cellStyle name="Normal 26 2 3" xfId="4571" xr:uid="{59AE1AE2-66A0-4782-B618-11F8E1834BD9}"/>
    <cellStyle name="Normal 26 3" xfId="4336" xr:uid="{77344EF2-8242-4B29-ADA3-03F694F57429}"/>
    <cellStyle name="Normal 26 3 2" xfId="4604" xr:uid="{813CB669-4AE6-459E-8DBC-41BBA4532806}"/>
    <cellStyle name="Normal 26 3 2 2" xfId="7021" xr:uid="{1F52B875-F597-48CB-B7D7-C90A589D9984}"/>
    <cellStyle name="Normal 26 3 2 3" xfId="4698" xr:uid="{6CE12391-EDC0-4BC0-9611-419190A11A70}"/>
    <cellStyle name="Normal 26 4" xfId="4570" xr:uid="{4452F876-758D-4BB5-AABD-9747F0251324}"/>
    <cellStyle name="Normal 27" xfId="4338" xr:uid="{77CB9F94-C5F2-472C-B51F-DAFECDF55983}"/>
    <cellStyle name="Normal 27 2" xfId="4339" xr:uid="{D3C89271-30B2-4BA7-87F2-066159AB0951}"/>
    <cellStyle name="Normal 27 2 2" xfId="4607" xr:uid="{34258455-36BC-4551-A990-1270995A36DF}"/>
    <cellStyle name="Normal 27 3" xfId="4606" xr:uid="{CDFB1938-D1FB-41F7-8AFD-62A5A43C303B}"/>
    <cellStyle name="Normal 27 4" xfId="4813" xr:uid="{4942F07E-5833-4213-8938-C60E80C2ED17}"/>
    <cellStyle name="Normal 27 5" xfId="5487" xr:uid="{870A0768-96DD-4D46-B617-A74C7DFAB2B2}"/>
    <cellStyle name="Normal 27 5 2" xfId="5538" xr:uid="{0AACAC2E-48E4-4A32-8B25-1C5A32D3A83A}"/>
    <cellStyle name="Normal 27 6" xfId="4803" xr:uid="{7909023B-FFB7-4B67-84ED-085F60695825}"/>
    <cellStyle name="Normal 27 7" xfId="5499" xr:uid="{A72F9ABD-E0E9-47EE-94EC-F4B9BA39F00B}"/>
    <cellStyle name="Normal 27 8" xfId="4693" xr:uid="{F4F1569E-996A-4069-A2EB-99159EDC2B47}"/>
    <cellStyle name="Normal 28" xfId="4340" xr:uid="{E592D8D5-608B-4DDF-8313-4864D71DA484}"/>
    <cellStyle name="Normal 28 2" xfId="4341" xr:uid="{D3A1B9D0-BA49-4BC6-9EE0-BC3408BDE51E}"/>
    <cellStyle name="Normal 28 2 2" xfId="4609" xr:uid="{74A2AFFB-7F3D-4B7C-9676-F86D69CAE539}"/>
    <cellStyle name="Normal 28 3" xfId="4342" xr:uid="{6BA86A0B-9450-453A-8E7D-61326642B9FE}"/>
    <cellStyle name="Normal 28 4" xfId="4608" xr:uid="{17D1FAD2-BA29-4390-92F4-5BFF0EEF55C6}"/>
    <cellStyle name="Normal 29" xfId="4343" xr:uid="{3762A62C-88EA-4A2B-BBDB-FE3A07B8A3DB}"/>
    <cellStyle name="Normal 29 2" xfId="4344" xr:uid="{AD128FAE-F367-4170-B008-174C4FF70ED0}"/>
    <cellStyle name="Normal 29 2 2" xfId="4611" xr:uid="{94234265-DA62-4D3E-860E-738F79A7BBE9}"/>
    <cellStyle name="Normal 29 3" xfId="4610" xr:uid="{93C398C3-6CE6-4D29-9046-27EF3AD27757}"/>
    <cellStyle name="Normal 3" xfId="2" xr:uid="{665067A7-73F8-4B7E-BFD2-7BB3B9468366}"/>
    <cellStyle name="Normal 3 10" xfId="6013" xr:uid="{8AC45CF5-459C-4BFD-8792-8F528717CF68}"/>
    <cellStyle name="Normal 3 10 2" xfId="6208" xr:uid="{8E98A1A3-2CE3-402D-A16E-88EE56FDA358}"/>
    <cellStyle name="Normal 3 10 3" xfId="7158" xr:uid="{AA59A640-9B9C-47CF-B65B-F5EDAE874C57}"/>
    <cellStyle name="Normal 3 11" xfId="5979" xr:uid="{DA10CC56-F422-42BE-9D8B-987844768BC8}"/>
    <cellStyle name="Normal 3 12" xfId="6039" xr:uid="{7AB81FBB-1212-4339-90AF-348026E18995}"/>
    <cellStyle name="Normal 3 13" xfId="7090" xr:uid="{CE88C873-5647-4150-A784-BDFF1070817C}"/>
    <cellStyle name="Normal 3 14" xfId="5961" xr:uid="{4BCC54FD-2229-4E56-B0CF-7B9FD8980590}"/>
    <cellStyle name="Normal 3 15" xfId="7257" xr:uid="{22DA473B-14EA-4AB7-A8F6-6ACF10ED1FB9}"/>
    <cellStyle name="Normal 3 2" xfId="64" xr:uid="{C7802FBD-6063-4FFE-B8C1-2F9C4CB4AB9A}"/>
    <cellStyle name="Normal 3 2 2" xfId="65" xr:uid="{8405E90A-FC1D-49EC-BF58-8C0EA59D2EF5}"/>
    <cellStyle name="Normal 3 2 2 2" xfId="3728" xr:uid="{B5210354-56E7-48DB-9B82-CBAA004CCCE1}"/>
    <cellStyle name="Normal 3 2 2 2 2" xfId="4551" xr:uid="{52D4C930-93B2-4FB8-9030-DA802CD8072B}"/>
    <cellStyle name="Normal 3 2 2 2 2 2" xfId="5896" xr:uid="{9332BD9E-D663-4A70-8FD6-7CD73CFF277C}"/>
    <cellStyle name="Normal 3 2 2 2 3" xfId="5730" xr:uid="{98A58E7E-8D29-4EA2-8A42-C6AF87E7290D}"/>
    <cellStyle name="Normal 3 2 2 3" xfId="4460" xr:uid="{D6C06E16-6723-42A5-9D1E-DF494F4BAC5B}"/>
    <cellStyle name="Normal 3 2 2 3 2" xfId="5620" xr:uid="{08635523-D504-4D89-B17D-3EA5254BF0D6}"/>
    <cellStyle name="Normal 3 2 2 3 2 2" xfId="5956" xr:uid="{9CD068D2-A503-4467-889C-1E618FAB8DE0}"/>
    <cellStyle name="Normal 3 2 2 3 3" xfId="5789" xr:uid="{2E376E87-7B1A-48F3-8901-600D505B8FC6}"/>
    <cellStyle name="Normal 3 2 2 4" xfId="5578" xr:uid="{A4181011-1276-4CFF-9933-672EEE83E7EE}"/>
    <cellStyle name="Normal 3 2 2 4 2" xfId="5844" xr:uid="{AF6C7F1F-9CB3-414F-B79E-67A006D5AFE9}"/>
    <cellStyle name="Normal 3 2 2 5" xfId="5673" xr:uid="{E8D08F22-9BA1-4049-8FC2-285D845F9E55}"/>
    <cellStyle name="Normal 3 2 3" xfId="66" xr:uid="{2158EB3C-E6E5-44F3-8591-D38D0960CD2F}"/>
    <cellStyle name="Normal 3 2 3 10" xfId="7091" xr:uid="{E4077316-77F4-4C05-A2C4-77B3754BCEE0}"/>
    <cellStyle name="Normal 3 2 3 2" xfId="6295" xr:uid="{0BBA821B-B82B-4B12-89F0-214CC2AEC399}"/>
    <cellStyle name="Normal 3 2 3 2 2" xfId="6300" xr:uid="{139773D9-8FC6-4339-89AE-91BE246EE6AC}"/>
    <cellStyle name="Normal 3 2 3 2 2 2" xfId="6221" xr:uid="{144DCCCB-9798-4341-86B9-A711396B232E}"/>
    <cellStyle name="Normal 3 2 3 2 2 2 2" xfId="6147" xr:uid="{3F0A9E87-A02A-4FE0-B6A6-EAC7F24E265B}"/>
    <cellStyle name="Normal 3 2 3 2 2 2 2 2" xfId="6043" xr:uid="{1F0F0971-A0FC-42C7-9B85-4892E63B96D3}"/>
    <cellStyle name="Normal 3 2 3 2 2 2 2 3" xfId="7255" xr:uid="{AE997B8E-98B9-427E-9659-EABD143AA8D4}"/>
    <cellStyle name="Normal 3 2 3 2 2 2 3" xfId="6241" xr:uid="{06A9CDCB-FA2B-447E-BBA0-FA2C28248CBC}"/>
    <cellStyle name="Normal 3 2 3 2 2 2 4" xfId="7135" xr:uid="{B4AE0B18-A5C1-4D64-983D-FEFBEBFDBA0A}"/>
    <cellStyle name="Normal 3 2 3 2 2 3" xfId="6280" xr:uid="{E7E6A89E-3C6A-4B29-A268-6EB9C63EDB29}"/>
    <cellStyle name="Normal 3 2 3 2 2 3 2" xfId="6010" xr:uid="{60421495-14C9-4DBC-A583-6050A36AA001}"/>
    <cellStyle name="Normal 3 2 3 2 2 3 3" xfId="7187" xr:uid="{1C6C6636-73BA-4E1A-A5B4-589B49B755D6}"/>
    <cellStyle name="Normal 3 2 3 2 2 4" xfId="6092" xr:uid="{596D57EB-0681-46E2-A4E1-06A556202307}"/>
    <cellStyle name="Normal 3 2 3 2 2 5" xfId="6253" xr:uid="{669DC34A-B51D-4A80-908A-0B7FA2785623}"/>
    <cellStyle name="Normal 3 2 3 2 2 6" xfId="7109" xr:uid="{D57B3C41-D6B9-4EDB-B473-BAD36DDEFFB5}"/>
    <cellStyle name="Normal 3 2 3 2 3" xfId="6288" xr:uid="{7372A8B6-0E1A-4A89-8FB0-6D9DECAC7FE4}"/>
    <cellStyle name="Normal 3 2 3 2 3 2" xfId="5981" xr:uid="{AEDA9D35-C972-4369-92F2-CF0B60EDF1F7}"/>
    <cellStyle name="Normal 3 2 3 2 3 2 2" xfId="6102" xr:uid="{29520F86-6573-4891-AB77-8047E925FB39}"/>
    <cellStyle name="Normal 3 2 3 2 3 2 3" xfId="7238" xr:uid="{20608997-F917-4729-B216-B528B4BB4177}"/>
    <cellStyle name="Normal 3 2 3 2 3 3" xfId="6316" xr:uid="{83D24B27-2861-4DEE-A296-8FFC5D606FC2}"/>
    <cellStyle name="Normal 3 2 3 2 3 4" xfId="7122" xr:uid="{2BE610B0-F395-4580-AAF1-B9C7A6537C45}"/>
    <cellStyle name="Normal 3 2 3 2 4" xfId="6177" xr:uid="{42D7C5BD-FAC7-4384-8993-6B46945D8554}"/>
    <cellStyle name="Normal 3 2 3 2 4 2" xfId="6268" xr:uid="{8D0D0038-A643-4A66-BA93-864CF4742029}"/>
    <cellStyle name="Normal 3 2 3 2 4 2 2" xfId="6108" xr:uid="{6914FE5F-5D58-416F-8A65-DF0AC03F4363}"/>
    <cellStyle name="Normal 3 2 3 2 4 2 3" xfId="7223" xr:uid="{49604169-D59C-4118-8A0B-2A8B60942DDD}"/>
    <cellStyle name="Normal 3 2 3 2 4 3" xfId="6118" xr:uid="{829318D6-F1DC-4D3E-B20B-58EE4BB114BD}"/>
    <cellStyle name="Normal 3 2 3 2 4 4" xfId="7150" xr:uid="{65EA6864-50B1-4CDC-B029-FAAF5EF89067}"/>
    <cellStyle name="Normal 3 2 3 2 5" xfId="6080" xr:uid="{3D64F8CD-D902-4E3E-91FE-2C2524FCE215}"/>
    <cellStyle name="Normal 3 2 3 2 5 2" xfId="7082" xr:uid="{545464F5-FB43-46B7-B0F5-FB7CFBE38918}"/>
    <cellStyle name="Normal 3 2 3 2 5 3" xfId="7205" xr:uid="{184575DF-CC8C-4CD6-847C-85D13A929EFC}"/>
    <cellStyle name="Normal 3 2 3 2 6" xfId="6281" xr:uid="{84573CB5-CBF2-426D-AB25-0F80CD3A3C76}"/>
    <cellStyle name="Normal 3 2 3 2 6 2" xfId="6361" xr:uid="{5B9F8D0D-355A-4A25-BEE5-A23E7C9DAAD7}"/>
    <cellStyle name="Normal 3 2 3 2 6 3" xfId="7169" xr:uid="{BFAB456D-6A88-4FD1-8804-43959D13A531}"/>
    <cellStyle name="Normal 3 2 3 2 7" xfId="6197" xr:uid="{8AF2467A-7265-44B5-B808-8C59CDD934E5}"/>
    <cellStyle name="Normal 3 2 3 2 8" xfId="6136" xr:uid="{D7A88A56-4CE5-4700-8A68-6D3DD6AF2093}"/>
    <cellStyle name="Normal 3 2 3 2 9" xfId="7097" xr:uid="{06374B9A-3256-4F05-96CE-62F9DA00FD43}"/>
    <cellStyle name="Normal 3 2 3 3" xfId="7070" xr:uid="{227E3728-2FC2-4404-B698-549A7F0FF5AA}"/>
    <cellStyle name="Normal 3 2 3 3 2" xfId="7072" xr:uid="{1FCFF9A3-3D16-4C42-ACA3-F17624D6E028}"/>
    <cellStyle name="Normal 3 2 3 3 2 2" xfId="6149" xr:uid="{8C4D1A73-0A44-4FBA-A4B4-4DB6AF767CCB}"/>
    <cellStyle name="Normal 3 2 3 3 2 2 2" xfId="6087" xr:uid="{9A3111E0-377A-4A3B-B200-E083A576161B}"/>
    <cellStyle name="Normal 3 2 3 3 2 2 3" xfId="7247" xr:uid="{88469D3B-A2A9-451E-85D1-97341E8FACD5}"/>
    <cellStyle name="Normal 3 2 3 3 2 3" xfId="7078" xr:uid="{B1D38A73-FA4A-441C-A84F-2206F70E6FF4}"/>
    <cellStyle name="Normal 3 2 3 3 2 4" xfId="7129" xr:uid="{C7A85B49-A082-4FD5-BE8D-D7928268BD6B}"/>
    <cellStyle name="Normal 3 2 3 3 3" xfId="6343" xr:uid="{5C329364-657E-4F01-B2CA-12F8AEC9D77F}"/>
    <cellStyle name="Normal 3 2 3 3 3 2" xfId="6242" xr:uid="{5E5D7158-197D-4B34-8ABC-1C63668155FF}"/>
    <cellStyle name="Normal 3 2 3 3 3 3" xfId="7179" xr:uid="{7A954D69-2419-4F72-9A36-423746CF3A4D}"/>
    <cellStyle name="Normal 3 2 3 3 4" xfId="6299" xr:uid="{34D19151-DEA2-401A-B384-3DB573AEFF87}"/>
    <cellStyle name="Normal 3 2 3 3 5" xfId="6196" xr:uid="{CD23DCE2-9CFD-420E-854A-67E9156D8A78}"/>
    <cellStyle name="Normal 3 2 3 3 6" xfId="7103" xr:uid="{C5C2016B-230C-41DC-823A-276B913C43C7}"/>
    <cellStyle name="Normal 3 2 3 4" xfId="6189" xr:uid="{EE33A015-45D7-48B0-AEA2-23DE77F3A8BF}"/>
    <cellStyle name="Normal 3 2 3 4 2" xfId="6224" xr:uid="{5B52DD18-1846-44D3-BC9C-24A52EAD4180}"/>
    <cellStyle name="Normal 3 2 3 4 2 2" xfId="6206" xr:uid="{577AEAAC-154E-4EE2-AF8E-9E3907E537A9}"/>
    <cellStyle name="Normal 3 2 3 4 2 3" xfId="7230" xr:uid="{38C72918-5AE5-425C-9CB2-842C096333D7}"/>
    <cellStyle name="Normal 3 2 3 4 3" xfId="6220" xr:uid="{1D89FAC2-BCCA-4624-86A5-6B59FE29E06D}"/>
    <cellStyle name="Normal 3 2 3 4 4" xfId="7116" xr:uid="{493CECBB-D432-4C77-B4F3-169A4F77F391}"/>
    <cellStyle name="Normal 3 2 3 5" xfId="6015" xr:uid="{F6A8EDED-845D-4AE2-A507-759B044635E0}"/>
    <cellStyle name="Normal 3 2 3 5 2" xfId="7038" xr:uid="{E401385A-8584-453B-B3CA-C1FEFA6D4307}"/>
    <cellStyle name="Normal 3 2 3 5 2 2" xfId="6319" xr:uid="{D216122C-A298-4265-AE62-A4FD9819C619}"/>
    <cellStyle name="Normal 3 2 3 5 2 3" xfId="7214" xr:uid="{C33EA6E5-BA8B-434D-BE34-79B358131C2F}"/>
    <cellStyle name="Normal 3 2 3 5 3" xfId="6023" xr:uid="{9032CDD7-942A-4029-B990-C6427C9C208C}"/>
    <cellStyle name="Normal 3 2 3 5 4" xfId="7142" xr:uid="{7FED9CBE-F794-456A-A6CF-41D4CA23A842}"/>
    <cellStyle name="Normal 3 2 3 6" xfId="6037" xr:uid="{EE256490-40BF-496E-B284-6565CE044165}"/>
    <cellStyle name="Normal 3 2 3 6 2" xfId="6312" xr:uid="{88A6BF87-FCDA-4B04-B4C3-5A62D6818E29}"/>
    <cellStyle name="Normal 3 2 3 6 3" xfId="7195" xr:uid="{FA4925A4-C940-4E10-B898-A64ED65EAC4D}"/>
    <cellStyle name="Normal 3 2 3 7" xfId="6173" xr:uid="{9FCD8AB8-F89C-451B-B5B9-C0A07960102B}"/>
    <cellStyle name="Normal 3 2 3 7 2" xfId="6244" xr:uid="{BC819468-B692-4333-9CCA-8DDF5AEAA43D}"/>
    <cellStyle name="Normal 3 2 3 7 3" xfId="7159" xr:uid="{5E9DA6E4-B92C-474B-B601-426C20739449}"/>
    <cellStyle name="Normal 3 2 3 8" xfId="7062" xr:uid="{E77C5FA0-B740-4265-8AA4-D03C024EA077}"/>
    <cellStyle name="Normal 3 2 3 9" xfId="5980" xr:uid="{151CE0E1-7E29-48F1-B7D7-CDB132B18A77}"/>
    <cellStyle name="Normal 3 2 4" xfId="3729" xr:uid="{11E69B88-B7CB-46BF-ACB2-A48BB032784E}"/>
    <cellStyle name="Normal 3 2 4 2" xfId="4552" xr:uid="{FB17A6FD-15E3-4AA6-8688-6CC72BFB66CA}"/>
    <cellStyle name="Normal 3 2 4 2 2" xfId="5897" xr:uid="{5273919C-05AD-4E01-B244-9707F7CA77F2}"/>
    <cellStyle name="Normal 3 2 4 3" xfId="5731" xr:uid="{16183A43-A528-4449-B8C7-57CBAD46EF74}"/>
    <cellStyle name="Normal 3 2 5" xfId="4459" xr:uid="{C6F77A4D-D29D-4563-AB78-91ABC6841FB3}"/>
    <cellStyle name="Normal 3 2 5 2" xfId="4762" xr:uid="{D7D24683-1030-4BF1-A38C-FD7DAC9FE23C}"/>
    <cellStyle name="Normal 3 2 5 2 2" xfId="5955" xr:uid="{499B67F2-09A6-4902-AB08-B9D065278740}"/>
    <cellStyle name="Normal 3 2 5 3" xfId="5472" xr:uid="{CDE18E8C-EA01-4542-A7A1-A21962ADA0DA}"/>
    <cellStyle name="Normal 3 2 5 3 2" xfId="5788" xr:uid="{C73F8BD4-75EF-4D69-92C8-918EC65F9147}"/>
    <cellStyle name="Normal 3 2 5 4" xfId="4692" xr:uid="{0E78B826-7DC1-4E1E-A005-28B4DC19EE0D}"/>
    <cellStyle name="Normal 3 2 6" xfId="5577" xr:uid="{579535B1-6D52-4B30-8195-498EDC3FA824}"/>
    <cellStyle name="Normal 3 2 6 2" xfId="5843" xr:uid="{C7162DEF-E475-44ED-9512-2A8330717E17}"/>
    <cellStyle name="Normal 3 2 7" xfId="5672" xr:uid="{D5596DE5-02AA-4ABD-87D6-F7C096BF6DBA}"/>
    <cellStyle name="Normal 3 3" xfId="67" xr:uid="{16C42436-D114-489B-8983-0D0AFDFED104}"/>
    <cellStyle name="Normal 3 3 2" xfId="3730" xr:uid="{1FD5CA26-E134-47BD-A662-B55EF1F09677}"/>
    <cellStyle name="Normal 3 3 2 2" xfId="4553" xr:uid="{B61E5B3E-DC5E-42B2-8D4C-A4BD3FCA97B5}"/>
    <cellStyle name="Normal 3 3 2 2 2" xfId="5898" xr:uid="{81207BD3-5F76-4267-96CB-35FEDCF1CA34}"/>
    <cellStyle name="Normal 3 3 2 3" xfId="5732" xr:uid="{3B7F06AE-90CB-4193-BCE0-5A86DB4A8445}"/>
    <cellStyle name="Normal 3 3 3" xfId="4461" xr:uid="{740A39E9-A21F-422D-AA84-CF1107B1A5C7}"/>
    <cellStyle name="Normal 3 3 3 2" xfId="5621" xr:uid="{31236D53-3647-4922-9665-82140F330F0A}"/>
    <cellStyle name="Normal 3 3 3 2 2" xfId="5957" xr:uid="{4D9FC314-1ED3-422C-ABAA-386D3FEC54C2}"/>
    <cellStyle name="Normal 3 3 3 3" xfId="5790" xr:uid="{A0F9AF95-0505-496E-A05F-CA673403B555}"/>
    <cellStyle name="Normal 3 3 4" xfId="5579" xr:uid="{AC4D1A33-585F-4D13-82F3-958BB4262788}"/>
    <cellStyle name="Normal 3 3 4 2" xfId="5845" xr:uid="{DECCBD2D-65B3-4995-8D4C-3D18A19CB1DF}"/>
    <cellStyle name="Normal 3 3 5" xfId="5674" xr:uid="{27DAB53D-6F6A-4548-8B83-798D184CE455}"/>
    <cellStyle name="Normal 3 4" xfId="3737" xr:uid="{845F2AA8-D454-40FE-9F00-D0FBF8D2021F}"/>
    <cellStyle name="Normal 3 4 2" xfId="4288" xr:uid="{80118E31-70CF-4F0B-8082-34C20C73B9E3}"/>
    <cellStyle name="Normal 3 4 2 2" xfId="4838" xr:uid="{582048CB-811F-4D13-92D9-BF78429527CB}"/>
    <cellStyle name="Normal 3 4 2 3" xfId="5583" xr:uid="{C0E7BAFE-4B94-4359-BAED-AB6C341E3D26}"/>
    <cellStyle name="Normal 3 4 3" xfId="4560" xr:uid="{5ADF63CF-6C31-4D7C-9023-8EE6318E510F}"/>
    <cellStyle name="Normal 3 5" xfId="4287" xr:uid="{AA523CE7-C204-4FC2-8444-0A738ADC6984}"/>
    <cellStyle name="Normal 3 5 2" xfId="4573" xr:uid="{DE857C48-207D-49FF-B9BA-CE8E51999C80}"/>
    <cellStyle name="Normal 3 5 2 2" xfId="5954" xr:uid="{2B9C943F-0CD0-4630-98B6-FE6C8BB87AA1}"/>
    <cellStyle name="Normal 3 5 2 2 2" xfId="6006" xr:uid="{D472A71C-AC3D-4355-94E0-71E1BCF1D8CB}"/>
    <cellStyle name="Normal 3 5 2 2 2 2" xfId="6307" xr:uid="{79F759C3-A984-4E27-A961-2D5FEFAB791A}"/>
    <cellStyle name="Normal 3 5 2 2 2 3" xfId="7254" xr:uid="{81D79E67-8695-429D-A8ED-2BE3FC87C859}"/>
    <cellStyle name="Normal 3 5 2 2 3" xfId="7043" xr:uid="{69B552AB-7B3E-46C3-B52B-03345F55880C}"/>
    <cellStyle name="Normal 3 5 2 2 4" xfId="6237" xr:uid="{4C15D769-DA8E-4ED3-ACF0-785A2CAC48B4}"/>
    <cellStyle name="Normal 3 5 2 3" xfId="5619" xr:uid="{20020B06-7F46-4FE4-BB09-7901C99B89AA}"/>
    <cellStyle name="Normal 3 5 2 3 2" xfId="6035" xr:uid="{829DBF21-4615-4BC7-A6B8-AD606977BE15}"/>
    <cellStyle name="Normal 3 5 2 3 3" xfId="7186" xr:uid="{FD8ACBEF-E695-44D4-89EA-880ED40A84D5}"/>
    <cellStyle name="Normal 3 5 2 3 4" xfId="6225" xr:uid="{B2E9D5B9-77E7-4F93-933C-08988056BE83}"/>
    <cellStyle name="Normal 3 5 2 4" xfId="6033" xr:uid="{9C2A07C2-656E-4576-A277-F3CE15B0670B}"/>
    <cellStyle name="Normal 3 5 2 5" xfId="6024" xr:uid="{A4EA0ADB-569E-4AD1-BE37-D9520C029758}"/>
    <cellStyle name="Normal 3 5 2 6" xfId="7108" xr:uid="{00B42BAB-4B7C-4494-9EEA-FBAF1E66283D}"/>
    <cellStyle name="Normal 3 5 2 7" xfId="4839" xr:uid="{1A9DA715-4045-4FCD-AA79-A40FFFBB6938}"/>
    <cellStyle name="Normal 3 5 3" xfId="4913" xr:uid="{3CC8FB37-CA0F-4986-B296-280948E010F1}"/>
    <cellStyle name="Normal 3 5 3 2" xfId="6152" xr:uid="{E7E37A43-F0FA-4C80-B2BB-6E6FB7B50F8C}"/>
    <cellStyle name="Normal 3 5 3 2 2" xfId="7077" xr:uid="{3849E416-629F-4DDA-B6C7-77F5C48441BC}"/>
    <cellStyle name="Normal 3 5 3 2 3" xfId="7237" xr:uid="{C483A2E6-75A6-4710-BFDF-8BD5EE24FCFA}"/>
    <cellStyle name="Normal 3 5 3 3" xfId="6040" xr:uid="{B2FF8013-32EC-4CB9-91FF-CE92A08DE877}"/>
    <cellStyle name="Normal 3 5 3 4" xfId="7071" xr:uid="{F3AECDD8-99B4-4BB8-ACF1-0E603D5B798B}"/>
    <cellStyle name="Normal 3 5 4" xfId="4881" xr:uid="{D557D048-C876-445B-8A69-B446B6264E11}"/>
    <cellStyle name="Normal 3 5 4 2" xfId="6269" xr:uid="{97443155-BC05-411B-89D6-31D452CEF099}"/>
    <cellStyle name="Normal 3 5 4 2 2" xfId="5986" xr:uid="{ECDCF342-981A-4DFA-88CE-FBB11C1C0826}"/>
    <cellStyle name="Normal 3 5 4 2 3" xfId="7222" xr:uid="{EBBE9FE3-4F17-4622-A95E-87CC8AE81D13}"/>
    <cellStyle name="Normal 3 5 4 3" xfId="5994" xr:uid="{DF13ABFE-BE40-4B06-923F-D29ADFDEB799}"/>
    <cellStyle name="Normal 3 5 4 4" xfId="7149" xr:uid="{E81D3F59-29D6-440E-9F3E-D67B638B590A}"/>
    <cellStyle name="Normal 3 5 5" xfId="6036" xr:uid="{FE693F5C-6813-41E7-AF7C-6E7BFC0DBAC4}"/>
    <cellStyle name="Normal 3 5 5 2" xfId="6301" xr:uid="{1082475C-2677-4E6E-A895-4A0235C49455}"/>
    <cellStyle name="Normal 3 5 5 3" xfId="7204" xr:uid="{0A198BBB-22C1-4E71-BC55-D6A0E212BFCC}"/>
    <cellStyle name="Normal 3 5 6" xfId="6230" xr:uid="{C4D4E564-4460-4010-9D18-BD31541DC30F}"/>
    <cellStyle name="Normal 3 5 6 2" xfId="6205" xr:uid="{5F8A4BE6-4DE9-4D38-B4D4-1DC50879612D}"/>
    <cellStyle name="Normal 3 5 6 3" xfId="7168" xr:uid="{042187BB-8D77-46D6-82D7-8CFF71E547CF}"/>
    <cellStyle name="Normal 3 5 7" xfId="6096" xr:uid="{32B43C26-C16B-41CC-A571-D6BA2D59BDF3}"/>
    <cellStyle name="Normal 3 5 8" xfId="6259" xr:uid="{AD843D93-5076-466B-ABAB-B89F1442F1C5}"/>
    <cellStyle name="Normal 3 5 9" xfId="7096" xr:uid="{19AC4234-0E54-4839-88D0-32D58DCAFE7A}"/>
    <cellStyle name="Normal 3 6" xfId="83" xr:uid="{2D1D86EA-05E5-494C-B577-1968FF5F073E}"/>
    <cellStyle name="Normal 3 6 2" xfId="5503" xr:uid="{61054872-7EBC-45C5-8DD8-C29583BBC106}"/>
    <cellStyle name="Normal 3 6 2 2" xfId="5500" xr:uid="{2E00A332-F516-4DCA-AFD6-7FFED1D854CC}"/>
    <cellStyle name="Normal 3 6 2 2 2" xfId="6218" xr:uid="{A1817A7D-93B0-4142-9B1C-D01F6459DB6E}"/>
    <cellStyle name="Normal 3 6 2 2 3" xfId="6214" xr:uid="{BF9977E0-6F8F-424B-80A4-05B9BAAE0F85}"/>
    <cellStyle name="Normal 3 6 2 3" xfId="7079" xr:uid="{726DA3A5-3F79-4A11-826F-02473788F124}"/>
    <cellStyle name="Normal 3 6 2 4" xfId="6185" xr:uid="{4EA19A91-083E-412F-A2C7-29F03E4961E4}"/>
    <cellStyle name="Normal 3 6 3" xfId="6082" xr:uid="{37E50E6B-C067-4F2D-AC2C-635F8CAA4BF4}"/>
    <cellStyle name="Normal 3 6 3 2" xfId="7047" xr:uid="{B8478598-80B8-4293-84CC-5E10F8D1DF7B}"/>
    <cellStyle name="Normal 3 6 3 3" xfId="7178" xr:uid="{7B4646C8-FF87-46F0-926E-A4089B36B0B1}"/>
    <cellStyle name="Normal 3 6 3 4" xfId="7269" xr:uid="{B1137A2C-7258-47B5-8D37-EC3D5B50A1B2}"/>
    <cellStyle name="Normal 3 6 4" xfId="6355" xr:uid="{E5ABE19E-D630-48BB-A481-8469DA97F23A}"/>
    <cellStyle name="Normal 3 6 5" xfId="6135" xr:uid="{6050B53D-B41D-447F-B5F1-FEC0EA2AB0BF}"/>
    <cellStyle name="Normal 3 6 6" xfId="6019" xr:uid="{D59D2403-108B-45F2-A72E-4DC79F3702E9}"/>
    <cellStyle name="Normal 3 6 7" xfId="4837" xr:uid="{999F03B5-EE0D-4F52-8F36-876D42899DB9}"/>
    <cellStyle name="Normal 3 7" xfId="5671" xr:uid="{8D4A1273-D8B4-4CC9-B307-FADD8146948A}"/>
    <cellStyle name="Normal 3 7 2" xfId="6050" xr:uid="{989C76FD-20DD-4559-AFF6-5878879486E2}"/>
    <cellStyle name="Normal 3 7 2 2" xfId="6309" xr:uid="{15049C71-E82D-4273-9BFF-A38740496804}"/>
    <cellStyle name="Normal 3 7 2 3" xfId="7229" xr:uid="{3385D7C1-D0B5-4C88-9DD8-F6A04407A62B}"/>
    <cellStyle name="Normal 3 7 3" xfId="6250" xr:uid="{0F1F3606-D18C-457D-A9B0-8F166C9AA3E4}"/>
    <cellStyle name="Normal 3 7 4" xfId="7115" xr:uid="{89C3F2FD-7A09-4B24-B07B-7D84B31532EA}"/>
    <cellStyle name="Normal 3 7 5" xfId="6290" xr:uid="{F0157EB0-271E-4AC9-8B76-ADB8BAFF7C2F}"/>
    <cellStyle name="Normal 3 8" xfId="5543" xr:uid="{B91A842F-6872-464A-9A7D-917A3C8149C7}"/>
    <cellStyle name="Normal 3 8 2" xfId="6274" xr:uid="{540FCF5D-6502-494A-9F32-4DD84610315A}"/>
    <cellStyle name="Normal 3 8 2 2" xfId="6110" xr:uid="{6A287448-987B-4985-A17A-5E868B432888}"/>
    <cellStyle name="Normal 3 8 2 3" xfId="7213" xr:uid="{7FF1732F-820E-47B1-B936-F73FB7A8BA31}"/>
    <cellStyle name="Normal 3 8 3" xfId="6246" xr:uid="{6A458BB5-8A48-4423-8FC0-03E77C59E785}"/>
    <cellStyle name="Normal 3 8 4" xfId="7141" xr:uid="{08701FC9-9EBB-4042-9DA1-85FA69090363}"/>
    <cellStyle name="Normal 3 8 5" xfId="6179" xr:uid="{D4DCF135-FA99-40AA-80C5-0E2188B44F60}"/>
    <cellStyle name="Normal 3 9" xfId="6364" xr:uid="{59B8A778-C009-47D1-A227-061CB245BB99}"/>
    <cellStyle name="Normal 3 9 2" xfId="6028" xr:uid="{682947B9-52B9-4D87-B6DA-2C00A25B600C}"/>
    <cellStyle name="Normal 3 9 3" xfId="7194" xr:uid="{54E85A8A-2870-407B-8937-AF13061B88FC}"/>
    <cellStyle name="Normal 30" xfId="4345" xr:uid="{BC939ACC-B4DA-405A-860D-666489E27C7B}"/>
    <cellStyle name="Normal 30 2" xfId="4346" xr:uid="{15DCFE74-DE4E-467C-8BB3-CC49E6B65668}"/>
    <cellStyle name="Normal 30 2 2" xfId="4613" xr:uid="{3CAE9EF7-BF59-4548-BD4C-7E49B4ADCF61}"/>
    <cellStyle name="Normal 30 3" xfId="4612" xr:uid="{308166AE-17DC-4837-81E8-1674C7A58155}"/>
    <cellStyle name="Normal 31" xfId="4347" xr:uid="{3FBF0D79-879A-4056-A44F-95B54785A8F0}"/>
    <cellStyle name="Normal 31 2" xfId="4348" xr:uid="{902B3E0C-544F-4E49-94AC-53E47ACE17F4}"/>
    <cellStyle name="Normal 31 2 2" xfId="4615" xr:uid="{DDC39338-1063-4EA2-A42C-B4609FAF45AE}"/>
    <cellStyle name="Normal 31 3" xfId="4614" xr:uid="{3E70FBA6-8C28-4831-8854-189949040753}"/>
    <cellStyle name="Normal 32" xfId="4349" xr:uid="{996627B7-A0BC-418A-AD9F-D139AF48E428}"/>
    <cellStyle name="Normal 33" xfId="4350" xr:uid="{2EC0CC2E-6DD4-4F3C-A2E3-6BC7D84DC7BC}"/>
    <cellStyle name="Normal 33 2" xfId="4351" xr:uid="{34DE951F-28A2-46EE-8B75-7B60AB05A6DB}"/>
    <cellStyle name="Normal 33 2 2" xfId="4617" xr:uid="{BAEC223E-DCFC-4183-BA67-23C37AFE96FD}"/>
    <cellStyle name="Normal 33 3" xfId="4616" xr:uid="{5686CCBA-B73F-4631-9283-7D73BC16B22A}"/>
    <cellStyle name="Normal 34" xfId="4352" xr:uid="{2736FCAA-F2DF-409C-AC19-84323E206C7F}"/>
    <cellStyle name="Normal 34 2" xfId="4353" xr:uid="{5A441077-7B0C-4400-92D2-36FF5E16BD16}"/>
    <cellStyle name="Normal 34 2 2" xfId="4619" xr:uid="{6EB74F41-3C7B-47B4-960D-88786C8397AC}"/>
    <cellStyle name="Normal 34 3" xfId="4618" xr:uid="{1BFB93BE-75BF-479E-92C2-59EE39DFA65D}"/>
    <cellStyle name="Normal 35" xfId="4354" xr:uid="{03D3B517-1CE3-4B2B-8BBE-765212F1FB85}"/>
    <cellStyle name="Normal 35 2" xfId="4355" xr:uid="{6CE192DD-FB8C-4D3C-BBB1-66353DDB6068}"/>
    <cellStyle name="Normal 35 2 2" xfId="4621" xr:uid="{E90D3E83-4E9C-4759-8072-9F8E8B0D40E6}"/>
    <cellStyle name="Normal 35 3" xfId="4620" xr:uid="{383BA7FE-48E0-4142-80DD-86077089A540}"/>
    <cellStyle name="Normal 36" xfId="4356" xr:uid="{530D4DEF-C0F4-49EE-828F-4B280EFB610C}"/>
    <cellStyle name="Normal 36 2" xfId="4357" xr:uid="{FD10C48A-0161-43F1-9BD5-AB98C79C5AAB}"/>
    <cellStyle name="Normal 36 2 2" xfId="4623" xr:uid="{12CA6668-64DF-4F19-B843-8BE1742BD561}"/>
    <cellStyle name="Normal 36 3" xfId="4622" xr:uid="{9350EC1F-3369-4FCC-8D6B-82D43208AD50}"/>
    <cellStyle name="Normal 37" xfId="4358" xr:uid="{D30DAAFD-71F7-4CCA-8CCB-75E06A2412E9}"/>
    <cellStyle name="Normal 37 2" xfId="4359" xr:uid="{B8FCCBD3-B835-4591-87A1-803A6D16238E}"/>
    <cellStyle name="Normal 37 2 2" xfId="4625" xr:uid="{DD0EE87B-E4A6-4951-BD42-6AD6BC4BBF3C}"/>
    <cellStyle name="Normal 37 3" xfId="4624" xr:uid="{7D91D2C1-DD00-421E-B3E1-A82EA26AE06E}"/>
    <cellStyle name="Normal 38" xfId="4360" xr:uid="{EDFC4EA2-EBFD-4136-AA9D-0A72D8557C85}"/>
    <cellStyle name="Normal 38 2" xfId="4361" xr:uid="{AED4865D-9350-4537-B5F5-59FD1EC0656C}"/>
    <cellStyle name="Normal 38 2 2" xfId="4627" xr:uid="{B22F0BF5-0D15-46EC-9122-1703AAB280CB}"/>
    <cellStyle name="Normal 38 3" xfId="4626" xr:uid="{9C5ADFB6-BA47-44EA-BC92-29D197215C0E}"/>
    <cellStyle name="Normal 39" xfId="4362" xr:uid="{F5CBCB36-EA67-4EED-8FE2-523C5B9458F3}"/>
    <cellStyle name="Normal 39 2" xfId="4363" xr:uid="{3C8CAF48-125E-47B5-A8AA-7C2DE32D52FE}"/>
    <cellStyle name="Normal 39 2 2" xfId="4364" xr:uid="{2E198C7D-4DE4-41FA-8F66-190531B4740C}"/>
    <cellStyle name="Normal 39 2 2 2" xfId="4630" xr:uid="{A482B358-EF1F-4693-B492-D1CBE433E8CF}"/>
    <cellStyle name="Normal 39 2 3" xfId="4629" xr:uid="{DF51F085-B6A9-45B1-B5CB-DE44C7F12F1B}"/>
    <cellStyle name="Normal 39 3" xfId="4365" xr:uid="{FA754403-438B-4EEA-A71B-12296A350C57}"/>
    <cellStyle name="Normal 39 3 2" xfId="4631" xr:uid="{B1E78E4F-D0F9-47FA-A288-CDD0C13B8E08}"/>
    <cellStyle name="Normal 39 4" xfId="4628" xr:uid="{1088DC04-E7BB-4574-8FBF-C32EF1D7EE3B}"/>
    <cellStyle name="Normal 4" xfId="68" xr:uid="{F97C77C1-0E3E-4CFD-A1C5-BE63412B07EF}"/>
    <cellStyle name="Normal 4 10" xfId="6141" xr:uid="{3AE57961-EA2B-4009-977B-5600B40C3AB4}"/>
    <cellStyle name="Normal 4 11" xfId="7092" xr:uid="{2A48261A-71E8-4659-B702-A2F50616CD25}"/>
    <cellStyle name="Normal 4 12" xfId="7277" xr:uid="{E19C1C57-6F83-4D0C-9C83-5916B3C72FD1}"/>
    <cellStyle name="Normal 4 2" xfId="69" xr:uid="{652A9C59-88D3-4736-9FDF-0AFADBE39E1B}"/>
    <cellStyle name="Normal 4 2 2" xfId="690" xr:uid="{E2633745-592A-4174-9CEE-C517500A6079}"/>
    <cellStyle name="Normal 4 2 2 2" xfId="691" xr:uid="{0C150040-72EB-4A3A-836D-E0DE4EF421B3}"/>
    <cellStyle name="Normal 4 2 2 2 2" xfId="4474" xr:uid="{4A52E90E-55A5-457C-86EC-4B2CB80C3172}"/>
    <cellStyle name="Normal 4 2 2 3" xfId="692" xr:uid="{40EDFF15-20F3-4592-A8B4-CB80C3A17F8A}"/>
    <cellStyle name="Normal 4 2 2 3 2" xfId="4475" xr:uid="{7896AC56-3206-4AA0-BD2E-AD78EA6D806B}"/>
    <cellStyle name="Normal 4 2 2 4" xfId="693" xr:uid="{D4AE4023-5C93-4396-A6DF-5F11874D24DA}"/>
    <cellStyle name="Normal 4 2 2 4 2" xfId="694" xr:uid="{FAFF48CB-3616-4CE0-9A65-36F4502D9AE9}"/>
    <cellStyle name="Normal 4 2 2 4 2 2" xfId="4477" xr:uid="{89666C96-EAA5-4574-B123-45A226F56A42}"/>
    <cellStyle name="Normal 4 2 2 4 3" xfId="695" xr:uid="{6DF8F6C6-97F9-4E29-BA95-D286274C6DB4}"/>
    <cellStyle name="Normal 4 2 2 4 3 2" xfId="696" xr:uid="{F81697E6-4A28-407B-959F-1AD01C7866E8}"/>
    <cellStyle name="Normal 4 2 2 4 3 2 2" xfId="4479" xr:uid="{AC244843-E1AB-45E4-BE7D-6CBE5280F418}"/>
    <cellStyle name="Normal 4 2 2 4 3 3" xfId="3667" xr:uid="{7855D9CE-E519-4151-89D5-367537F99466}"/>
    <cellStyle name="Normal 4 2 2 4 3 3 2" xfId="4490" xr:uid="{AF3AEA86-B896-421D-A305-A7045C119390}"/>
    <cellStyle name="Normal 4 2 2 4 3 4" xfId="4478" xr:uid="{C3980384-80EA-4467-9B8E-A030D1A60D9C}"/>
    <cellStyle name="Normal 4 2 2 4 4" xfId="4476" xr:uid="{AD7AE13D-5047-4B18-98EE-3C034E0A8068}"/>
    <cellStyle name="Normal 4 2 2 5" xfId="4473" xr:uid="{4C72E4E2-2C7D-4251-B9A3-9397E44C826D}"/>
    <cellStyle name="Normal 4 2 3" xfId="4279" xr:uid="{2D7C844D-ADD5-43FC-B1DC-1D00C9012AF5}"/>
    <cellStyle name="Normal 4 2 3 2" xfId="4290" xr:uid="{C199FB3D-B937-45A1-AA93-33C143D74DFE}"/>
    <cellStyle name="Normal 4 2 3 2 2" xfId="4716" xr:uid="{F80B784E-2117-40E8-BFC5-E6F3182DC9EA}"/>
    <cellStyle name="Normal 4 2 3 2 3" xfId="5516" xr:uid="{6D3D821D-F4FA-4CE7-B050-8632ED5EF278}"/>
    <cellStyle name="Normal 4 2 3 2 3 2" xfId="5622" xr:uid="{3F1CFB6A-C114-49AC-B889-0F200963D435}"/>
    <cellStyle name="Normal 4 2 3 3" xfId="4566" xr:uid="{2821B7C8-EB2C-4720-92C9-9F40F1469D9A}"/>
    <cellStyle name="Normal 4 2 3 3 2" xfId="4717" xr:uid="{22F99493-8D17-406F-999D-BE80B3D57179}"/>
    <cellStyle name="Normal 4 2 3 4" xfId="4718" xr:uid="{442C3292-2A81-43EE-9D3B-947CD74E5358}"/>
    <cellStyle name="Normal 4 2 3 5" xfId="4719" xr:uid="{304129D9-83AB-4BF6-9978-2971B6CDD212}"/>
    <cellStyle name="Normal 4 2 4" xfId="4280" xr:uid="{DEE9EE30-4CCA-402C-885C-F241B22C4525}"/>
    <cellStyle name="Normal 4 2 4 2" xfId="4367" xr:uid="{D9139039-04EC-44C9-A387-9B877A70F389}"/>
    <cellStyle name="Normal 4 2 4 2 2" xfId="4633" xr:uid="{E3BC0DAC-F3D4-43B4-9A6B-B6BD32DD299F}"/>
    <cellStyle name="Normal 4 2 4 2 2 2" xfId="7022" xr:uid="{C26C27AE-58A7-4F5C-BB38-9C0C404C4520}"/>
    <cellStyle name="Normal 4 2 4 2 2 3" xfId="4720" xr:uid="{2A763965-3488-48DC-B05C-D00992EA2127}"/>
    <cellStyle name="Normal 4 2 4 2 3" xfId="4862" xr:uid="{D17A3615-B98B-49F1-B659-DB819B005ED1}"/>
    <cellStyle name="Normal 4 2 4 2 4" xfId="4827" xr:uid="{69EA634D-121C-46BD-8911-3B43D749F3F4}"/>
    <cellStyle name="Normal 4 2 4 3" xfId="4567" xr:uid="{079C8E3D-A701-4473-8519-797513088257}"/>
    <cellStyle name="Normal 4 2 4 3 2" xfId="7006" xr:uid="{BDEF6AB7-10E5-49AA-B437-7D622B9FBEE2}"/>
    <cellStyle name="Normal 4 2 4 3 3" xfId="4790" xr:uid="{B80874C0-8359-4D15-A2B2-4FACBB77B1D5}"/>
    <cellStyle name="Normal 4 2 4 4" xfId="4882" xr:uid="{EAF21F96-A876-4852-A511-CF590A8C9634}"/>
    <cellStyle name="Normal 4 2 5" xfId="3832" xr:uid="{9CD90488-8A83-47F5-AB65-F78A6F487249}"/>
    <cellStyle name="Normal 4 2 5 2" xfId="4564" xr:uid="{12AF4DBF-DD11-47A7-A68B-E0D2CCD3B841}"/>
    <cellStyle name="Normal 4 2 6" xfId="4462" xr:uid="{323A6BC3-E4F7-47A2-B965-5CA819B17F40}"/>
    <cellStyle name="Normal 4 2 7" xfId="5511" xr:uid="{471513DF-F977-4495-8E42-8B77B60ACCE7}"/>
    <cellStyle name="Normal 4 2 8" xfId="5977" xr:uid="{022F4D86-22F5-483C-8F6E-1A8C985351B3}"/>
    <cellStyle name="Normal 4 3" xfId="90" xr:uid="{AEFFAEB3-2A96-40B7-8534-336CA5659242}"/>
    <cellStyle name="Normal 4 3 2" xfId="91" xr:uid="{B78ABB8C-D80D-48C6-8B8E-FE5672EA598E}"/>
    <cellStyle name="Normal 4 3 2 2" xfId="697" xr:uid="{F8CC7DA3-CA5D-491C-9B9C-01A816AE13B4}"/>
    <cellStyle name="Normal 4 3 2 2 2" xfId="4480" xr:uid="{FD4BBC3D-A9BE-4CBE-B474-968DD3F73475}"/>
    <cellStyle name="Normal 4 3 2 2 2 2" xfId="6375" xr:uid="{E0F21C9A-AAE5-4D53-BF30-E82D7B99588F}"/>
    <cellStyle name="Normal 4 3 2 2 2 3" xfId="6048" xr:uid="{21B3F39E-615E-44E5-A078-19570C4846EA}"/>
    <cellStyle name="Normal 4 3 2 2 3" xfId="6072" xr:uid="{18B57A73-A3AE-4073-910E-4A1C4E624E87}"/>
    <cellStyle name="Normal 4 3 2 2 4" xfId="6060" xr:uid="{AEABDC00-875B-4BDE-865B-1166F483E45D}"/>
    <cellStyle name="Normal 4 3 2 3" xfId="3833" xr:uid="{7415CAA1-9DA1-48FD-8142-3152C49738B6}"/>
    <cellStyle name="Normal 4 3 2 3 2" xfId="4565" xr:uid="{326E2A67-310D-475F-B40F-8BD282CA11B0}"/>
    <cellStyle name="Normal 4 3 2 3 2 2" xfId="6348" xr:uid="{3A3CBC84-DF69-4769-8EDE-81F643505BF2}"/>
    <cellStyle name="Normal 4 3 2 3 3" xfId="7036" xr:uid="{DA5EF634-FB1D-40E9-A384-340C91F622E6}"/>
    <cellStyle name="Normal 4 3 2 4" xfId="4471" xr:uid="{FC263676-F929-409C-8D79-D6385D87A268}"/>
    <cellStyle name="Normal 4 3 2 4 2" xfId="7035" xr:uid="{71118DFA-31C1-46CD-A7CC-7373C061A877}"/>
    <cellStyle name="Normal 4 3 2 5" xfId="7066" xr:uid="{03D37303-A4D4-488D-BB71-CD8EB0A7135F}"/>
    <cellStyle name="Normal 4 3 2 6" xfId="7033" xr:uid="{30DC3E3B-F29C-44BF-ABF6-E6E5B86EC2DC}"/>
    <cellStyle name="Normal 4 3 3" xfId="698" xr:uid="{47C7ED74-6BC4-447F-941A-FCCB45D48880}"/>
    <cellStyle name="Normal 4 3 3 2" xfId="4481" xr:uid="{CF9069BA-D4F4-41F8-9B95-5E00C980ED7A}"/>
    <cellStyle name="Normal 4 3 3 2 2" xfId="6993" xr:uid="{22E9D505-E991-41E4-8AF4-CB35ED114ACF}"/>
    <cellStyle name="Normal 4 3 3 2 2 2" xfId="6101" xr:uid="{B19581A9-6E37-41A7-A00C-700B83DCF897}"/>
    <cellStyle name="Normal 4 3 3 2 3" xfId="7239" xr:uid="{1594E39C-827F-47C6-8496-75088E141E79}"/>
    <cellStyle name="Normal 4 3 3 2 4" xfId="4696" xr:uid="{7E99A87D-DBAB-41B4-94F8-235828A0626E}"/>
    <cellStyle name="Normal 4 3 3 3" xfId="6315" xr:uid="{D453DFC5-4654-433D-9716-C0B59367D335}"/>
    <cellStyle name="Normal 4 3 3 4" xfId="7123" xr:uid="{0812ECB7-0A11-472F-8976-38BEC82026FB}"/>
    <cellStyle name="Normal 4 3 4" xfId="699" xr:uid="{9B033993-F798-4608-8151-8FC73D354FD6}"/>
    <cellStyle name="Normal 4 3 4 2" xfId="4482" xr:uid="{A2233DAF-A317-4A43-946B-D63B9C6872B0}"/>
    <cellStyle name="Normal 4 3 4 2 2" xfId="7067" xr:uid="{63ED3F1C-E5C1-4C5B-B346-AAD10B55B3C5}"/>
    <cellStyle name="Normal 4 3 4 2 3" xfId="6078" xr:uid="{AEAE7E77-1E45-41D3-86AD-D5FB64AF9E50}"/>
    <cellStyle name="Normal 4 3 4 2 4" xfId="6994" xr:uid="{D8149028-F3E5-4239-B010-FA52FBAB7853}"/>
    <cellStyle name="Normal 4 3 4 2 5" xfId="5527" xr:uid="{C86A6278-45F7-41BE-84CE-C393F242E0A7}"/>
    <cellStyle name="Normal 4 3 4 3" xfId="6297" xr:uid="{94FA65E2-7C71-4120-A8D5-881EB525AEF0}"/>
    <cellStyle name="Normal 4 3 4 4" xfId="6176" xr:uid="{2DEC0E33-1442-4C49-BF79-B17FD47CBD7A}"/>
    <cellStyle name="Normal 4 3 5" xfId="700" xr:uid="{05C25A7E-1A27-4806-A18F-922C4E72C231}"/>
    <cellStyle name="Normal 4 3 5 2" xfId="701" xr:uid="{881422AA-1703-4034-BDBF-34361A59392E}"/>
    <cellStyle name="Normal 4 3 5 2 2" xfId="4484" xr:uid="{2C4E0055-A9BB-4E1C-9D29-6F952CB54174}"/>
    <cellStyle name="Normal 4 3 5 2 3" xfId="6029" xr:uid="{C3F2AAE7-2F07-4E43-A8A2-2146FDC2CD3F}"/>
    <cellStyle name="Normal 4 3 5 3" xfId="702" xr:uid="{B943A48A-3141-40A6-8337-1A08FD3317EA}"/>
    <cellStyle name="Normal 4 3 5 3 2" xfId="703" xr:uid="{BC38C37A-63AC-4D21-8429-0625715CB67A}"/>
    <cellStyle name="Normal 4 3 5 3 2 2" xfId="4486" xr:uid="{A2CD5308-CCE9-49EF-A2BE-36B0EB090A7D}"/>
    <cellStyle name="Normal 4 3 5 3 3" xfId="3666" xr:uid="{8E7282EE-D4BE-47BC-A784-FF62BA2C44A0}"/>
    <cellStyle name="Normal 4 3 5 3 3 2" xfId="4489" xr:uid="{1D4255FD-C337-49D2-937E-FDAF1AEC90FF}"/>
    <cellStyle name="Normal 4 3 5 3 4" xfId="4485" xr:uid="{E9FAEA73-5DBA-40E4-9E59-41CADFE74C12}"/>
    <cellStyle name="Normal 4 3 5 3 5" xfId="7206" xr:uid="{4751F8D5-90B3-49D7-861F-417F965F639E}"/>
    <cellStyle name="Normal 4 3 5 4" xfId="4483" xr:uid="{83CFB769-640D-4F53-8DCE-DFCC208FC5C4}"/>
    <cellStyle name="Normal 4 3 5 5" xfId="6164" xr:uid="{FEB75648-096B-46B7-B0DF-D57866EA1F94}"/>
    <cellStyle name="Normal 4 3 6" xfId="3739" xr:uid="{4F7D6697-743F-4B83-88B1-2412469675CA}"/>
    <cellStyle name="Normal 4 3 6 2" xfId="6323" xr:uid="{734F4BC7-60F2-4B15-8D95-4919FBD65BB5}"/>
    <cellStyle name="Normal 4 3 6 3" xfId="7170" xr:uid="{B6EE610A-1EBA-49A2-8BFD-56D321AE3949}"/>
    <cellStyle name="Normal 4 3 7" xfId="4470" xr:uid="{391EB7F3-E4E5-498C-89D7-FD45E6272B6E}"/>
    <cellStyle name="Normal 4 3 7 2" xfId="6325" xr:uid="{1510CAC3-A537-48A0-B374-B7F3D3CDF032}"/>
    <cellStyle name="Normal 4 3 7 3" xfId="6991" xr:uid="{D9A0CDE6-7D2E-4B0A-82F1-477A7973C96C}"/>
    <cellStyle name="Normal 4 3 7 4" xfId="5520" xr:uid="{4CFCBFC7-5568-4229-8684-7C53084B50EC}"/>
    <cellStyle name="Normal 4 3 8" xfId="6358" xr:uid="{C796BCEC-9183-4892-B859-0E8EFC76CF6F}"/>
    <cellStyle name="Normal 4 3 9" xfId="7098" xr:uid="{52E8144F-69C5-4A18-955D-D1D084C40B7F}"/>
    <cellStyle name="Normal 4 4" xfId="3738" xr:uid="{E8FA6E31-992C-4530-8294-A7F6ECCAE6EE}"/>
    <cellStyle name="Normal 4 4 2" xfId="4281" xr:uid="{67578394-E26A-414E-A12B-56A71C7437B7}"/>
    <cellStyle name="Normal 4 4 2 2" xfId="5515" xr:uid="{55458DDF-594B-4166-8BAC-8406D517C12F}"/>
    <cellStyle name="Normal 4 4 2 2 2" xfId="6308" xr:uid="{0C8A32AB-3D11-4EDC-A186-F0C48F2C9BF2}"/>
    <cellStyle name="Normal 4 4 2 2 3" xfId="6265" xr:uid="{2B6017E2-5456-4DDC-B238-2EB71EC27833}"/>
    <cellStyle name="Normal 4 4 2 3" xfId="6314" xr:uid="{88855E1A-F77B-4A3D-A58C-F2D153B8DD24}"/>
    <cellStyle name="Normal 4 4 2 4" xfId="7130" xr:uid="{6C8B69DC-D045-4B0C-8AE5-AD7377E0BDF4}"/>
    <cellStyle name="Normal 4 4 3" xfId="4289" xr:uid="{C53338B8-D83D-455C-93E7-7C6638CEAA8A}"/>
    <cellStyle name="Normal 4 4 3 2" xfId="4292" xr:uid="{64360B05-FB11-45E7-A4AE-F9BCAD383D6F}"/>
    <cellStyle name="Normal 4 4 3 2 2" xfId="4576" xr:uid="{37CFBBCF-7894-484C-A7FD-B38BFFDB2EAB}"/>
    <cellStyle name="Normal 4 4 3 2 3" xfId="6354" xr:uid="{FDB8DB14-1170-4593-9A60-633AAE7D9FD8}"/>
    <cellStyle name="Normal 4 4 3 3" xfId="4291" xr:uid="{B0D707C9-7863-4F08-9B03-ABE94217C7A3}"/>
    <cellStyle name="Normal 4 4 3 3 2" xfId="4575" xr:uid="{06A2F6D5-EA8A-4A17-87EC-38BE077817D0}"/>
    <cellStyle name="Normal 4 4 3 3 3" xfId="7180" xr:uid="{67E29F4F-C85C-4C3A-A6C2-862731843E6B}"/>
    <cellStyle name="Normal 4 4 3 4" xfId="4574" xr:uid="{2F44F75D-741E-471F-832F-ACC89D4F315A}"/>
    <cellStyle name="Normal 4 4 3 5" xfId="6055" xr:uid="{3DE77470-E09F-4BEE-ADE0-F563DB81AA3F}"/>
    <cellStyle name="Normal 4 4 4" xfId="4561" xr:uid="{D9230B97-A9D0-4B24-BE3D-99D3FF486710}"/>
    <cellStyle name="Normal 4 4 4 2" xfId="5528" xr:uid="{27CBC0A2-277E-4E9C-93ED-AB6A6C768A89}"/>
    <cellStyle name="Normal 4 4 4 3" xfId="4915" xr:uid="{3621945E-822D-4AB0-8B98-26F08B90D464}"/>
    <cellStyle name="Normal 4 4 5" xfId="5517" xr:uid="{3A605856-84C4-401C-95F8-AEE4D87BEFC0}"/>
    <cellStyle name="Normal 4 4 5 2" xfId="6134" xr:uid="{845B8D17-857C-46E8-BFCA-B4579F29D22C}"/>
    <cellStyle name="Normal 4 4 6" xfId="7104" xr:uid="{87A1B4F5-C684-4D7B-AF94-5F1DC56C2B3D}"/>
    <cellStyle name="Normal 4 5" xfId="4282" xr:uid="{7AA59D40-817F-47FF-A57C-D15F49FDCEFF}"/>
    <cellStyle name="Normal 4 5 2" xfId="4366" xr:uid="{0AF2C32C-F4C5-40D6-90C5-5F98E96C28E0}"/>
    <cellStyle name="Normal 4 5 2 2" xfId="4632" xr:uid="{932271A1-0D46-4D80-B506-92CA4C964102}"/>
    <cellStyle name="Normal 4 5 2 2 2" xfId="7028" xr:uid="{89BE47D5-3E57-48FA-89BE-21468D46B713}"/>
    <cellStyle name="Normal 4 5 2 3" xfId="6156" xr:uid="{698E0F5F-0CB2-44BF-8F29-8C0C74E175C0}"/>
    <cellStyle name="Normal 4 5 3" xfId="4568" xr:uid="{A7B4B0C0-6257-4C55-87E1-399454F844CF}"/>
    <cellStyle name="Normal 4 5 3 2" xfId="6249" xr:uid="{5507535B-4AEE-464F-8A1D-7CDCB5723193}"/>
    <cellStyle name="Normal 4 5 4" xfId="6368" xr:uid="{F6C5BB9F-ACC8-42C4-AD50-117859901018}"/>
    <cellStyle name="Normal 4 6" xfId="4283" xr:uid="{A53895CE-76DB-4D8E-BE00-16569AA45B41}"/>
    <cellStyle name="Normal 4 6 2" xfId="4569" xr:uid="{4F11C853-B488-4484-8965-00485E7388CF}"/>
    <cellStyle name="Normal 4 6 2 2" xfId="5996" xr:uid="{8245B0AE-C034-446E-8BE9-33B59E556D37}"/>
    <cellStyle name="Normal 4 6 2 3" xfId="6273" xr:uid="{3BF96C0D-5AC7-4848-9C16-471A7C8E3B49}"/>
    <cellStyle name="Normal 4 6 3" xfId="6001" xr:uid="{0585D01C-C6F2-4A52-B6EE-227FD8D78FED}"/>
    <cellStyle name="Normal 4 6 4" xfId="6284" xr:uid="{882B41B7-3E3D-42C3-AA5C-D3F42D51FDCA}"/>
    <cellStyle name="Normal 4 7" xfId="3741" xr:uid="{DEDFEA8D-DEDF-472D-9ECF-AC1F0720A508}"/>
    <cellStyle name="Normal 4 7 2" xfId="6113" xr:uid="{50024A2E-0BF0-4FDA-B96C-D17A3D2923E2}"/>
    <cellStyle name="Normal 4 7 3" xfId="7196" xr:uid="{107D1173-43F3-45A7-B383-205819D22DDA}"/>
    <cellStyle name="Normal 4 8" xfId="5510" xr:uid="{314BD08C-0396-4F0A-BE7A-9B245C1889EE}"/>
    <cellStyle name="Normal 4 8 2" xfId="6353" xr:uid="{CD42828E-350F-4A8A-A3B7-D6C9EC74621B}"/>
    <cellStyle name="Normal 4 8 3" xfId="7160" xr:uid="{EFE6D205-A9ED-4740-AE8C-53D44941C514}"/>
    <cellStyle name="Normal 4 9" xfId="6195" xr:uid="{B5C78BD0-CC40-4F4F-AF9C-C176FAAC000A}"/>
    <cellStyle name="Normal 4 9 2" xfId="7266" xr:uid="{730A12E3-5946-4A32-89D5-6F3719FA5C1D}"/>
    <cellStyle name="Normal 40" xfId="4368" xr:uid="{B6EE8B34-33BF-45C7-8705-B9AD560EE36C}"/>
    <cellStyle name="Normal 40 2" xfId="4369" xr:uid="{7925EA45-6A7C-4978-A6FA-7E39E109A564}"/>
    <cellStyle name="Normal 40 2 2" xfId="4370" xr:uid="{45784A19-611A-43CE-BFB5-439F3B620EA7}"/>
    <cellStyle name="Normal 40 2 2 2" xfId="4636" xr:uid="{CF66B3A4-5B86-4591-98E6-F21EDF6BEC87}"/>
    <cellStyle name="Normal 40 2 3" xfId="4635" xr:uid="{6B409BA2-CDFA-481E-B97C-FB91B0A796E0}"/>
    <cellStyle name="Normal 40 3" xfId="4371" xr:uid="{8E2B1B06-91AF-4720-926E-06A40ADE32A8}"/>
    <cellStyle name="Normal 40 3 2" xfId="4637" xr:uid="{4F330E33-E3EF-44C1-9724-C412D6FC7B09}"/>
    <cellStyle name="Normal 40 4" xfId="4634" xr:uid="{F825F3F8-BB59-49EC-B379-88EF3AE26397}"/>
    <cellStyle name="Normal 41" xfId="4372" xr:uid="{EB845137-03C5-47F5-B6E9-68914F8F58F9}"/>
    <cellStyle name="Normal 41 2" xfId="4373" xr:uid="{36C436AD-835A-4101-9FE3-F3C7A8526620}"/>
    <cellStyle name="Normal 41 2 2" xfId="4639" xr:uid="{71350C68-A310-4903-AE5F-EF2C2F3BF897}"/>
    <cellStyle name="Normal 41 3" xfId="4638" xr:uid="{6E1EF53A-4C65-4EA1-8B05-EA2F0C17ABC9}"/>
    <cellStyle name="Normal 42" xfId="4374" xr:uid="{95965114-4619-461A-8A5F-121D8057B333}"/>
    <cellStyle name="Normal 42 2" xfId="4375" xr:uid="{E43D9800-7324-44AD-AD01-9ACBA2421082}"/>
    <cellStyle name="Normal 42 2 2" xfId="4641" xr:uid="{87683676-75FB-461B-8731-B7C2C7559D79}"/>
    <cellStyle name="Normal 42 3" xfId="4640" xr:uid="{C5A679EC-0193-43CD-95F3-34EE74C51F62}"/>
    <cellStyle name="Normal 43" xfId="4376" xr:uid="{C1B97E8A-5999-45DF-B0B5-18257B947078}"/>
    <cellStyle name="Normal 43 2" xfId="4377" xr:uid="{17209248-8F14-4AA0-AC92-29FC58720164}"/>
    <cellStyle name="Normal 43 2 2" xfId="4643" xr:uid="{7780BEA7-00DA-4795-98E5-7B32A9F0ACB6}"/>
    <cellStyle name="Normal 43 3" xfId="4642" xr:uid="{E3F4B246-B8EB-49E6-B473-9269E76E8D48}"/>
    <cellStyle name="Normal 44" xfId="4387" xr:uid="{DCA61CEF-3D34-474A-B844-7A05FF7FC60D}"/>
    <cellStyle name="Normal 44 2" xfId="4388" xr:uid="{18781F23-D45E-4317-B4ED-CB524FDBCFA2}"/>
    <cellStyle name="Normal 44 2 2" xfId="4650" xr:uid="{91A698BD-A8DF-4886-9694-E51DDC6ACB61}"/>
    <cellStyle name="Normal 44 3" xfId="4649" xr:uid="{E5E365E3-4E5C-495D-BB33-0E5B97137F4C}"/>
    <cellStyle name="Normal 45" xfId="4842" xr:uid="{B076DA8C-F93E-4492-B1EA-45A66BB3ABE3}"/>
    <cellStyle name="Normal 45 2" xfId="5491" xr:uid="{4A361BCD-DB43-4D28-AB82-CCCC92FCDDAA}"/>
    <cellStyle name="Normal 45 2 2" xfId="7265" xr:uid="{A3D33C8C-0A28-4378-A727-D84E35EACDEB}"/>
    <cellStyle name="Normal 45 3" xfId="5490" xr:uid="{668A0BF5-CC11-49DF-9E72-3D1A9F17DC34}"/>
    <cellStyle name="Normal 5" xfId="70" xr:uid="{DEA6847E-0CA7-4D88-B85D-992AE99FC47E}"/>
    <cellStyle name="Normal 5 10" xfId="704" xr:uid="{11D6355B-A114-4B26-92B6-64D63E99A5FC}"/>
    <cellStyle name="Normal 5 10 2" xfId="705" xr:uid="{84D035D6-68B4-4BC4-B114-27AD15F32C72}"/>
    <cellStyle name="Normal 5 10 2 2" xfId="706" xr:uid="{B3548A52-88BE-4795-A0ED-3F06977350B9}"/>
    <cellStyle name="Normal 5 10 2 3" xfId="707" xr:uid="{E2003B33-359E-460F-8F25-4BB549E21DE7}"/>
    <cellStyle name="Normal 5 10 2 4" xfId="708" xr:uid="{50BAE99B-966C-4FEA-A5BE-76167AF0076B}"/>
    <cellStyle name="Normal 5 10 3" xfId="709" xr:uid="{C10601F4-0FF0-4DE2-95CE-01BF9CC72AF7}"/>
    <cellStyle name="Normal 5 10 3 2" xfId="710" xr:uid="{F8A2A2CE-3C33-4FBD-83F1-FC88767B8718}"/>
    <cellStyle name="Normal 5 10 3 3" xfId="711" xr:uid="{3AA64F47-8634-46D2-9EA9-BEB793579788}"/>
    <cellStyle name="Normal 5 10 3 4" xfId="712" xr:uid="{563B5DC7-F41C-4BB5-B589-28A10BFEF3E8}"/>
    <cellStyle name="Normal 5 10 4" xfId="713" xr:uid="{5E42DC61-FAE5-4FBB-8631-025E1FA3E943}"/>
    <cellStyle name="Normal 5 10 5" xfId="714" xr:uid="{1DF90F5D-479D-4F86-83C0-9B80CA5D94FE}"/>
    <cellStyle name="Normal 5 10 6" xfId="715" xr:uid="{15AA5941-DDD3-4350-9E7C-6AE8C60ED012}"/>
    <cellStyle name="Normal 5 11" xfId="716" xr:uid="{28D40288-144F-41F6-93AE-7209C770522F}"/>
    <cellStyle name="Normal 5 11 2" xfId="717" xr:uid="{DE22B1C1-F369-4FA4-BCE5-57E5DDDE488B}"/>
    <cellStyle name="Normal 5 11 2 2" xfId="718" xr:uid="{C910F493-05DD-4AF4-B52B-BF0BED0B35B5}"/>
    <cellStyle name="Normal 5 11 2 2 2" xfId="4378" xr:uid="{D2F93387-267A-461D-A74B-8A0F97C03784}"/>
    <cellStyle name="Normal 5 11 2 2 2 2" xfId="4644" xr:uid="{84D2BA0A-72DD-40B6-B1D7-475D4819E70E}"/>
    <cellStyle name="Normal 5 11 2 2 3" xfId="4849" xr:uid="{90F25122-50EC-4174-AD24-EA383E45AFF4}"/>
    <cellStyle name="Normal 5 11 2 3" xfId="719" xr:uid="{488BA747-AC94-4459-964D-60F7E124BEBB}"/>
    <cellStyle name="Normal 5 11 2 4" xfId="720" xr:uid="{1C8282F4-CB11-44E2-8B9F-2DF52B657513}"/>
    <cellStyle name="Normal 5 11 3" xfId="721" xr:uid="{75BC875F-0BB1-414D-89DF-6A464D1393CE}"/>
    <cellStyle name="Normal 5 11 3 2" xfId="5507" xr:uid="{B297A578-0B26-45BE-BB00-DD55C942E16E}"/>
    <cellStyle name="Normal 5 11 4" xfId="722" xr:uid="{360FF4B7-EF0C-4C32-9F75-D9ECCA861885}"/>
    <cellStyle name="Normal 5 11 4 2" xfId="4791" xr:uid="{DDD7A9BB-2008-4D03-BF58-CDDC7ED1162C}"/>
    <cellStyle name="Normal 5 11 4 3" xfId="4850" xr:uid="{219AC964-3031-4FFD-A624-90CCD6639BA6}"/>
    <cellStyle name="Normal 5 11 4 4" xfId="4820" xr:uid="{4C8C94E8-4ECD-48C6-8DF3-793F931F0842}"/>
    <cellStyle name="Normal 5 11 5" xfId="723" xr:uid="{50CAE7AA-EBB4-464D-90F8-2685697A208B}"/>
    <cellStyle name="Normal 5 12" xfId="724" xr:uid="{FE5FDD08-B587-4C5A-9A9D-46F0F3ED4813}"/>
    <cellStyle name="Normal 5 12 2" xfId="725" xr:uid="{ED0EA5DC-C9B0-4BB1-8FD4-D64B43D9568F}"/>
    <cellStyle name="Normal 5 12 3" xfId="726" xr:uid="{C9CC17A7-75D3-44B6-BA8A-161E177E4AFC}"/>
    <cellStyle name="Normal 5 12 4" xfId="727" xr:uid="{A0048EEA-B5D7-4CD3-A5C1-45B04D087C91}"/>
    <cellStyle name="Normal 5 13" xfId="728" xr:uid="{01D79AA9-E86C-40A1-B284-846465B59FF7}"/>
    <cellStyle name="Normal 5 13 2" xfId="729" xr:uid="{302FF5B0-5952-4391-AB90-EFA8057E030B}"/>
    <cellStyle name="Normal 5 13 3" xfId="730" xr:uid="{724137B1-1C6B-4135-8220-CD89A8740E7A}"/>
    <cellStyle name="Normal 5 13 4" xfId="731" xr:uid="{F9FA00CF-C9CD-4B08-A00E-E91FA0F7D915}"/>
    <cellStyle name="Normal 5 14" xfId="732" xr:uid="{39217D5B-6244-4510-9F52-5FA94720ABDA}"/>
    <cellStyle name="Normal 5 14 2" xfId="733" xr:uid="{27E16297-5314-4C80-A53B-75D6E5E59E68}"/>
    <cellStyle name="Normal 5 15" xfId="734" xr:uid="{2E05049E-0431-48DA-A4B1-70179DA17582}"/>
    <cellStyle name="Normal 5 16" xfId="735" xr:uid="{28118149-9817-4F59-85DD-0FED418EC4A1}"/>
    <cellStyle name="Normal 5 17" xfId="736" xr:uid="{2536650D-0AA9-4082-A369-69D5F287BBDF}"/>
    <cellStyle name="Normal 5 18" xfId="5525" xr:uid="{4EB43779-7606-4469-848F-60D21EBA8CAA}"/>
    <cellStyle name="Normal 5 19" xfId="7276" xr:uid="{88893453-ED8B-49AF-8395-98CDC7453B6D}"/>
    <cellStyle name="Normal 5 2" xfId="71" xr:uid="{594AAA42-3B26-4031-A09C-8FC3C4333D85}"/>
    <cellStyle name="Normal 5 2 2" xfId="3731" xr:uid="{96524098-E52F-49EB-BAEE-DEF41398FE44}"/>
    <cellStyle name="Normal 5 2 2 10" xfId="4669" xr:uid="{A9778F03-3208-4ABB-9F0A-D8864FF856E7}"/>
    <cellStyle name="Normal 5 2 2 2" xfId="4554" xr:uid="{EF345957-106F-4042-8EB9-50FF73B11F70}"/>
    <cellStyle name="Normal 5 2 2 2 2" xfId="4671" xr:uid="{DB06A9F2-447D-4032-9A89-4FED99067D09}"/>
    <cellStyle name="Normal 5 2 2 2 2 2" xfId="4672" xr:uid="{2F99F8E3-EAF8-48EE-8FE2-D0E54815D1D2}"/>
    <cellStyle name="Normal 5 2 2 2 2 3" xfId="5899" xr:uid="{5A915C7B-E167-4CAC-9405-1BFE6ED2FA6E}"/>
    <cellStyle name="Normal 5 2 2 2 3" xfId="4673" xr:uid="{2F33947E-ADBB-41FC-A048-D03154663CE0}"/>
    <cellStyle name="Normal 5 2 2 2 4" xfId="4840" xr:uid="{AD970112-0CAC-4050-8203-3F67CB71D8FB}"/>
    <cellStyle name="Normal 5 2 2 2 5" xfId="5468" xr:uid="{D6A1A84D-2DDF-4FA6-B1ED-44A7405C064E}"/>
    <cellStyle name="Normal 5 2 2 2 6" xfId="4670" xr:uid="{A27F0202-414D-4B71-9EA5-AB68A0007D1A}"/>
    <cellStyle name="Normal 5 2 2 3" xfId="4674" xr:uid="{F13F2AFE-7385-421C-84C9-91334A361BBB}"/>
    <cellStyle name="Normal 5 2 2 3 2" xfId="4675" xr:uid="{0C54787F-D65B-45F3-9F35-8912B0146A55}"/>
    <cellStyle name="Normal 5 2 2 3 3" xfId="5733" xr:uid="{CA7AFF16-E977-4988-9532-331BDBAABFB1}"/>
    <cellStyle name="Normal 5 2 2 4" xfId="4676" xr:uid="{0003E6B8-C7BE-4656-B141-CD61CFA26DFE}"/>
    <cellStyle name="Normal 5 2 2 5" xfId="4689" xr:uid="{8F7EB7FB-8EF9-4178-AA6A-5F51A6778E35}"/>
    <cellStyle name="Normal 5 2 2 6" xfId="4810" xr:uid="{2F3CAE66-5571-4B6E-98AC-D09C00048DD3}"/>
    <cellStyle name="Normal 5 2 2 7" xfId="5496" xr:uid="{17D55E19-5DAD-4FF1-B2E4-E3D1CAEF765B}"/>
    <cellStyle name="Normal 5 2 2 8" xfId="5536" xr:uid="{7D2F6082-7D08-4F2B-9A2C-AE06A55CD7C4}"/>
    <cellStyle name="Normal 5 2 2 9" xfId="5532" xr:uid="{6CF23DCD-7A19-46C8-B7AF-E22745B22788}"/>
    <cellStyle name="Normal 5 2 3" xfId="4379" xr:uid="{4E084618-C053-4F7E-981E-105CAF88FAAB}"/>
    <cellStyle name="Normal 5 2 3 10" xfId="4677" xr:uid="{00255A75-1DB3-4379-9D6B-CE7E7292EB74}"/>
    <cellStyle name="Normal 5 2 3 2" xfId="4645" xr:uid="{F7806F9A-BE21-4B0D-B5A9-B35E473C8972}"/>
    <cellStyle name="Normal 5 2 3 2 2" xfId="4679" xr:uid="{F1A2312D-AAC7-477A-8047-2C98B673D483}"/>
    <cellStyle name="Normal 5 2 3 2 2 2" xfId="5958" xr:uid="{962815A1-35CC-43E6-916B-A896C4A7FB68}"/>
    <cellStyle name="Normal 5 2 3 2 3" xfId="4775" xr:uid="{2CD3E383-6F35-445A-920A-BCE77F7433FC}"/>
    <cellStyle name="Normal 5 2 3 2 3 2" xfId="5540" xr:uid="{128BAD4B-D583-45A7-B719-F8916B19392F}"/>
    <cellStyle name="Normal 5 2 3 2 4" xfId="5469" xr:uid="{FE68006E-DD5E-4FAE-A4C4-CE6118FF96CC}"/>
    <cellStyle name="Normal 5 2 3 2 4 2" xfId="5539" xr:uid="{76DB0700-97FA-44CA-BA52-A0800AB2BD25}"/>
    <cellStyle name="Normal 5 2 3 2 5" xfId="7023" xr:uid="{05C3A437-8209-4D7A-BB26-FF22133E7D33}"/>
    <cellStyle name="Normal 5 2 3 2 6" xfId="4678" xr:uid="{24742507-313B-4D97-86AA-E8C4C313CE6C}"/>
    <cellStyle name="Normal 5 2 3 3" xfId="4680" xr:uid="{0C1B2FC1-70E4-4354-8269-76B15B7BD5AB}"/>
    <cellStyle name="Normal 5 2 3 3 2" xfId="4910" xr:uid="{D2E19CF9-5C65-4516-903B-8FFE28A4CE0C}"/>
    <cellStyle name="Normal 5 2 3 3 3" xfId="5791" xr:uid="{9D6A9BCD-5A56-420B-BC1E-CF198110E0FF}"/>
    <cellStyle name="Normal 5 2 3 4" xfId="4695" xr:uid="{BF98E6E2-6137-4534-A080-5392EE54A226}"/>
    <cellStyle name="Normal 5 2 3 4 2" xfId="4883" xr:uid="{DF72FF1C-16DC-4149-8FEA-3B4834DBD602}"/>
    <cellStyle name="Normal 5 2 3 5" xfId="4811" xr:uid="{55DDF1C1-A89A-4D0D-A906-1B64CAFB2A6E}"/>
    <cellStyle name="Normal 5 2 3 6" xfId="5488" xr:uid="{1C64D131-36A3-43C2-8EB0-9D8BF5CE3C80}"/>
    <cellStyle name="Normal 5 2 3 7" xfId="5497" xr:uid="{12A8C9FB-B170-4086-B05B-C691454DB2F7}"/>
    <cellStyle name="Normal 5 2 3 8" xfId="5537" xr:uid="{75D5C1FB-02E3-45F0-B6A4-45DD65BCC083}"/>
    <cellStyle name="Normal 5 2 3 9" xfId="5533" xr:uid="{5A3B3698-54B9-4909-A9AF-B778ACDD4185}"/>
    <cellStyle name="Normal 5 2 4" xfId="4463" xr:uid="{CE26C29F-80BF-4D2B-ABF3-B16C0BA6940D}"/>
    <cellStyle name="Normal 5 2 4 2" xfId="4682" xr:uid="{7EE047C0-0353-48F1-A77A-9E3EB885F847}"/>
    <cellStyle name="Normal 5 2 4 2 2" xfId="5846" xr:uid="{E6959283-63ED-4E0D-A2FD-D5133AC40B13}"/>
    <cellStyle name="Normal 5 2 4 3" xfId="5580" xr:uid="{41AA7D8A-8848-47BD-BB76-D029F1D3E6A9}"/>
    <cellStyle name="Normal 5 2 4 4" xfId="4681" xr:uid="{4B27C13A-5E6F-40CF-B504-67BE80780757}"/>
    <cellStyle name="Normal 5 2 5" xfId="4683" xr:uid="{19383F15-DACF-4106-9E94-CFD9B7D78738}"/>
    <cellStyle name="Normal 5 2 5 2" xfId="5675" xr:uid="{31B271B7-EF6C-47A0-A837-37FAB2F3A391}"/>
    <cellStyle name="Normal 5 2 6" xfId="4668" xr:uid="{0713140C-8E71-4B2C-A266-53C05D7ACA48}"/>
    <cellStyle name="Normal 5 2 7" xfId="5978" xr:uid="{4B58DD8F-8655-4176-AB53-DBF82BF534B8}"/>
    <cellStyle name="Normal 5 3" xfId="72" xr:uid="{9D2430DD-842C-4F5B-AF07-684DA2E879AA}"/>
    <cellStyle name="Normal 5 3 2" xfId="4381" xr:uid="{7E900FBB-4526-4F90-9BF2-FF0C38F14EF0}"/>
    <cellStyle name="Normal 5 3 3" xfId="4380" xr:uid="{EDFE3655-9715-450F-B04F-42B3C3975C40}"/>
    <cellStyle name="Normal 5 3 3 2" xfId="4646" xr:uid="{CE9B8417-E23E-4B85-AB1F-1705D5761529}"/>
    <cellStyle name="Normal 5 4" xfId="92" xr:uid="{A7699764-B463-44E8-8EC0-B6C009430F52}"/>
    <cellStyle name="Normal 5 4 10" xfId="737" xr:uid="{BDE89CF8-150E-4438-A518-A13667233904}"/>
    <cellStyle name="Normal 5 4 11" xfId="738" xr:uid="{9ED3E64B-DD08-41B7-9885-FCB4AA6AE053}"/>
    <cellStyle name="Normal 5 4 2" xfId="739" xr:uid="{6E547BFA-01E8-464A-A1A0-0DC7C8370DFA}"/>
    <cellStyle name="Normal 5 4 2 2" xfId="740" xr:uid="{1B5B224D-4F46-4583-9FBE-A3DDCFC105C7}"/>
    <cellStyle name="Normal 5 4 2 2 2" xfId="741" xr:uid="{D36D1DE0-09F3-4054-8646-24A43431B04D}"/>
    <cellStyle name="Normal 5 4 2 2 2 2" xfId="742" xr:uid="{6F2DCA65-17E9-4A65-A0E6-3F09A8BC787A}"/>
    <cellStyle name="Normal 5 4 2 2 2 2 2" xfId="743" xr:uid="{C9653BEB-AA04-4919-BB7D-2B7BA21FA03B}"/>
    <cellStyle name="Normal 5 4 2 2 2 2 2 2" xfId="3834" xr:uid="{E4620F42-8561-4509-824A-0B236C22C011}"/>
    <cellStyle name="Normal 5 4 2 2 2 2 2 2 2" xfId="3835" xr:uid="{68CF541B-7355-4641-9F4F-F1B07C583620}"/>
    <cellStyle name="Normal 5 4 2 2 2 2 2 3" xfId="3836" xr:uid="{7E8D9BA8-495A-429F-83DA-C11B3397F6F5}"/>
    <cellStyle name="Normal 5 4 2 2 2 2 2 3 2" xfId="6479" xr:uid="{12E94589-A4B6-4055-ADE9-FE3BE841C133}"/>
    <cellStyle name="Normal 5 4 2 2 2 2 2 4" xfId="6480" xr:uid="{C0785C23-11A7-4251-8E9C-D87FD9B1F9C2}"/>
    <cellStyle name="Normal 5 4 2 2 2 2 3" xfId="744" xr:uid="{5B66954E-9D77-43C9-A7EC-CCE59CD8AC86}"/>
    <cellStyle name="Normal 5 4 2 2 2 2 3 2" xfId="3837" xr:uid="{7210F06B-19E5-4D13-8FD0-03C4DCBDA0C3}"/>
    <cellStyle name="Normal 5 4 2 2 2 2 4" xfId="745" xr:uid="{F2802308-F513-4EEB-B660-469988F7CE5C}"/>
    <cellStyle name="Normal 5 4 2 2 2 2 4 2" xfId="6481" xr:uid="{A1FE3A7A-BEB1-4725-8933-CA1B4666D57E}"/>
    <cellStyle name="Normal 5 4 2 2 2 2 5" xfId="6482" xr:uid="{47823658-BFC9-4698-8F6D-3C20E24D180D}"/>
    <cellStyle name="Normal 5 4 2 2 2 3" xfId="746" xr:uid="{061ADC27-F8B4-4E73-83E5-A9932B4BFEAA}"/>
    <cellStyle name="Normal 5 4 2 2 2 3 2" xfId="747" xr:uid="{2F008DA4-8368-438B-A584-92C5BC3B4DA3}"/>
    <cellStyle name="Normal 5 4 2 2 2 3 2 2" xfId="3838" xr:uid="{743F1E0E-1D12-44BD-BEC3-FCF792471739}"/>
    <cellStyle name="Normal 5 4 2 2 2 3 3" xfId="748" xr:uid="{7AC5080A-C42D-4622-8400-0604E6A9A677}"/>
    <cellStyle name="Normal 5 4 2 2 2 3 3 2" xfId="6483" xr:uid="{5A68DFE0-0377-4668-9298-9DFA5A39A1E5}"/>
    <cellStyle name="Normal 5 4 2 2 2 3 4" xfId="749" xr:uid="{10EF1E8D-DAC9-48CF-A00D-C882909AF232}"/>
    <cellStyle name="Normal 5 4 2 2 2 4" xfId="750" xr:uid="{ED5A53E4-8663-4F21-94AD-9F1FAA6E5005}"/>
    <cellStyle name="Normal 5 4 2 2 2 4 2" xfId="3839" xr:uid="{86E345B1-D482-4570-B2E7-05705AD9E464}"/>
    <cellStyle name="Normal 5 4 2 2 2 5" xfId="751" xr:uid="{5C38933F-D246-4025-8CC4-0FBBEBB9668D}"/>
    <cellStyle name="Normal 5 4 2 2 2 5 2" xfId="6484" xr:uid="{BC87C2C8-0EF1-4BB2-A2FC-CC45EB557E21}"/>
    <cellStyle name="Normal 5 4 2 2 2 6" xfId="752" xr:uid="{956A0EC6-AA22-48D0-8820-7B9BEF9AF133}"/>
    <cellStyle name="Normal 5 4 2 2 3" xfId="753" xr:uid="{DA1F131E-0AC6-4646-BF67-E96408E1C4F7}"/>
    <cellStyle name="Normal 5 4 2 2 3 2" xfId="754" xr:uid="{9C7A78A7-FF42-4BAE-B187-DEB87A5CB4DF}"/>
    <cellStyle name="Normal 5 4 2 2 3 2 2" xfId="755" xr:uid="{021BD29E-0FC8-4305-9844-EE46D978FE0B}"/>
    <cellStyle name="Normal 5 4 2 2 3 2 2 2" xfId="3840" xr:uid="{87DEFC11-9A9E-4FB4-9062-773F529EB2AC}"/>
    <cellStyle name="Normal 5 4 2 2 3 2 2 2 2" xfId="3841" xr:uid="{46B3CA0B-AC7A-46AF-B4BF-9A47833034EC}"/>
    <cellStyle name="Normal 5 4 2 2 3 2 2 3" xfId="3842" xr:uid="{8FBC9722-EA85-4A54-92A8-C8B4B531971C}"/>
    <cellStyle name="Normal 5 4 2 2 3 2 2 3 2" xfId="6485" xr:uid="{E74DEF62-C05F-4F9D-9A02-A398134A0858}"/>
    <cellStyle name="Normal 5 4 2 2 3 2 2 4" xfId="6486" xr:uid="{4A554B68-0BF3-4DE7-89D6-B4D631415362}"/>
    <cellStyle name="Normal 5 4 2 2 3 2 3" xfId="756" xr:uid="{47C706DB-33B9-4B11-9E34-65890892109C}"/>
    <cellStyle name="Normal 5 4 2 2 3 2 3 2" xfId="3843" xr:uid="{8A511143-6DC4-4B0D-9D25-527C9F905621}"/>
    <cellStyle name="Normal 5 4 2 2 3 2 4" xfId="757" xr:uid="{B0B08808-009B-4F82-A116-B60B5C4B96E0}"/>
    <cellStyle name="Normal 5 4 2 2 3 2 4 2" xfId="6487" xr:uid="{EAFFF379-968E-444A-9A37-0A02D291E14B}"/>
    <cellStyle name="Normal 5 4 2 2 3 2 5" xfId="6488" xr:uid="{196CB7AA-6457-4916-81D5-C183C7444F8F}"/>
    <cellStyle name="Normal 5 4 2 2 3 3" xfId="758" xr:uid="{ACFF2468-A7E4-4431-858C-928B40B1F212}"/>
    <cellStyle name="Normal 5 4 2 2 3 3 2" xfId="3844" xr:uid="{AF14659D-CB68-42D6-BB36-BE77205769A0}"/>
    <cellStyle name="Normal 5 4 2 2 3 3 2 2" xfId="3845" xr:uid="{AF655EB3-21D6-43F7-A42E-9D607D23445E}"/>
    <cellStyle name="Normal 5 4 2 2 3 3 3" xfId="3846" xr:uid="{A5E1850C-DE01-4C0B-B43A-DE4ABD22CA17}"/>
    <cellStyle name="Normal 5 4 2 2 3 3 3 2" xfId="6489" xr:uid="{3E8169D0-9C16-4DCC-841E-2B8C9F57018D}"/>
    <cellStyle name="Normal 5 4 2 2 3 3 4" xfId="6490" xr:uid="{1C5FB47E-8406-4E8F-9AE6-5081CC978DCF}"/>
    <cellStyle name="Normal 5 4 2 2 3 4" xfId="759" xr:uid="{4E721B2D-8692-4D52-ADD1-D8BA6FA74EFB}"/>
    <cellStyle name="Normal 5 4 2 2 3 4 2" xfId="3847" xr:uid="{FB610BA7-F206-4E68-8262-E78545320C50}"/>
    <cellStyle name="Normal 5 4 2 2 3 5" xfId="760" xr:uid="{70F100C9-BD6B-4102-AD81-72370C5B49E9}"/>
    <cellStyle name="Normal 5 4 2 2 3 5 2" xfId="6491" xr:uid="{A0A96037-B609-4D80-9327-6B20BBF75614}"/>
    <cellStyle name="Normal 5 4 2 2 3 6" xfId="6492" xr:uid="{DBA12E26-CD9A-479F-A021-5FC950307353}"/>
    <cellStyle name="Normal 5 4 2 2 4" xfId="761" xr:uid="{C0FF2DFA-495F-4BDA-BC7C-A51DA5CFA1F3}"/>
    <cellStyle name="Normal 5 4 2 2 4 2" xfId="762" xr:uid="{448BA015-FBAD-4DB4-91A0-E991281C1AD6}"/>
    <cellStyle name="Normal 5 4 2 2 4 2 2" xfId="3848" xr:uid="{52789D74-5F91-4EDA-B013-63EFA56C60E5}"/>
    <cellStyle name="Normal 5 4 2 2 4 2 2 2" xfId="3849" xr:uid="{246EF8AE-6D68-4454-8FF3-C5C86759FA06}"/>
    <cellStyle name="Normal 5 4 2 2 4 2 3" xfId="3850" xr:uid="{50E00A8D-99F1-40C7-B674-28FCB611DAA7}"/>
    <cellStyle name="Normal 5 4 2 2 4 2 3 2" xfId="6493" xr:uid="{2D1BE454-71AD-4CEA-92B4-8E45ADA72EA2}"/>
    <cellStyle name="Normal 5 4 2 2 4 2 4" xfId="6494" xr:uid="{9D62D9B5-FCBE-4E7E-84ED-5833DF5BCFCB}"/>
    <cellStyle name="Normal 5 4 2 2 4 3" xfId="763" xr:uid="{7F76F4D3-C377-4700-9002-F40C174547D8}"/>
    <cellStyle name="Normal 5 4 2 2 4 3 2" xfId="3851" xr:uid="{5CA24B1A-9AF1-42D7-8421-38967526637F}"/>
    <cellStyle name="Normal 5 4 2 2 4 4" xfId="764" xr:uid="{674866FF-68BD-4ECE-ACED-9032DB5C2E11}"/>
    <cellStyle name="Normal 5 4 2 2 4 4 2" xfId="6495" xr:uid="{BCF1640A-0824-48C0-A023-E09EF7120A2D}"/>
    <cellStyle name="Normal 5 4 2 2 4 5" xfId="6496" xr:uid="{AED414A0-DB37-4CF6-B109-83F1CA17C2E2}"/>
    <cellStyle name="Normal 5 4 2 2 5" xfId="765" xr:uid="{61C6F1B7-3DDA-498C-B77D-8F99EA2078C6}"/>
    <cellStyle name="Normal 5 4 2 2 5 2" xfId="766" xr:uid="{F6F66F75-1782-4ED0-9861-56D60C3630D9}"/>
    <cellStyle name="Normal 5 4 2 2 5 2 2" xfId="3852" xr:uid="{2EE186D5-68A9-4EB8-A2C8-C2E64157DB32}"/>
    <cellStyle name="Normal 5 4 2 2 5 3" xfId="767" xr:uid="{BC22B7C6-ADB6-4DE0-AF76-0A9A10386E40}"/>
    <cellStyle name="Normal 5 4 2 2 5 3 2" xfId="6497" xr:uid="{FBB6B2E6-55B3-4A2D-8EE6-6E10B18DFF04}"/>
    <cellStyle name="Normal 5 4 2 2 5 4" xfId="768" xr:uid="{5818F954-4011-44A7-9F36-F2DC40E34B95}"/>
    <cellStyle name="Normal 5 4 2 2 6" xfId="769" xr:uid="{C2F4A128-6EA1-4B85-948A-30E26237F9B8}"/>
    <cellStyle name="Normal 5 4 2 2 6 2" xfId="3853" xr:uid="{3B55674C-EA46-4036-AA58-CC9EEFB3EFBB}"/>
    <cellStyle name="Normal 5 4 2 2 6 3" xfId="7270" xr:uid="{1A1A3935-3FE1-4A52-8B53-F2E8D0BDE847}"/>
    <cellStyle name="Normal 5 4 2 2 7" xfId="770" xr:uid="{95C3BF71-B9C4-4664-A1F1-BDA2587220AA}"/>
    <cellStyle name="Normal 5 4 2 2 7 2" xfId="6498" xr:uid="{6140EC11-DAA5-4A54-847E-D66641F72C97}"/>
    <cellStyle name="Normal 5 4 2 2 8" xfId="771" xr:uid="{DF682258-9607-4071-A7DB-A5CA47F87F2B}"/>
    <cellStyle name="Normal 5 4 2 3" xfId="772" xr:uid="{3461919A-100F-4DFC-AFF4-B0BF1C6E9AEA}"/>
    <cellStyle name="Normal 5 4 2 3 2" xfId="773" xr:uid="{32A2ABED-7693-4DEC-A82D-380340B9BD84}"/>
    <cellStyle name="Normal 5 4 2 3 2 2" xfId="774" xr:uid="{F9F43A15-80CF-4552-937D-722934EB81BE}"/>
    <cellStyle name="Normal 5 4 2 3 2 2 2" xfId="3854" xr:uid="{6172747C-2D63-4D7E-9556-1840FC142038}"/>
    <cellStyle name="Normal 5 4 2 3 2 2 2 2" xfId="3855" xr:uid="{B178EF9E-7484-484B-99FF-B236FB26B57A}"/>
    <cellStyle name="Normal 5 4 2 3 2 2 3" xfId="3856" xr:uid="{1ECB080D-8786-474E-B98A-7DC075370169}"/>
    <cellStyle name="Normal 5 4 2 3 2 2 3 2" xfId="6499" xr:uid="{9A979846-03BC-42B9-8CB1-D1E7D177CBBE}"/>
    <cellStyle name="Normal 5 4 2 3 2 2 4" xfId="6500" xr:uid="{BEAD7635-524A-47CD-897A-120DDC0B87D5}"/>
    <cellStyle name="Normal 5 4 2 3 2 3" xfId="775" xr:uid="{E11D0FB7-6869-4002-9180-9D179BFC6DFF}"/>
    <cellStyle name="Normal 5 4 2 3 2 3 2" xfId="3857" xr:uid="{8BAF872C-4195-47A2-8D57-40CCC43131C0}"/>
    <cellStyle name="Normal 5 4 2 3 2 4" xfId="776" xr:uid="{9121A49A-4E7E-4574-8C3E-D77E1E9237E6}"/>
    <cellStyle name="Normal 5 4 2 3 2 4 2" xfId="6501" xr:uid="{42A03BC9-F3F9-4BF8-A54A-BD2FE2975FB1}"/>
    <cellStyle name="Normal 5 4 2 3 2 5" xfId="6502" xr:uid="{A975B74F-074E-4B26-9487-6244E1140048}"/>
    <cellStyle name="Normal 5 4 2 3 3" xfId="777" xr:uid="{06CF6092-96A6-435B-8D73-F3EA1EBCF716}"/>
    <cellStyle name="Normal 5 4 2 3 3 2" xfId="778" xr:uid="{93FD4817-7FA2-4D63-B491-9DE69ECC9E08}"/>
    <cellStyle name="Normal 5 4 2 3 3 2 2" xfId="3858" xr:uid="{5D4079A9-0B8E-47BB-88BF-AD45A24698F0}"/>
    <cellStyle name="Normal 5 4 2 3 3 3" xfId="779" xr:uid="{7D673DB8-E964-4946-B325-3E066D01A7C1}"/>
    <cellStyle name="Normal 5 4 2 3 3 3 2" xfId="6503" xr:uid="{B93BC022-9A27-4A7A-A6F8-00782539C452}"/>
    <cellStyle name="Normal 5 4 2 3 3 4" xfId="780" xr:uid="{61CBD747-589D-451B-82DD-3C8562E31FDD}"/>
    <cellStyle name="Normal 5 4 2 3 4" xfId="781" xr:uid="{AA0137D2-EDB5-43FE-BEA5-E242A2118F91}"/>
    <cellStyle name="Normal 5 4 2 3 4 2" xfId="3859" xr:uid="{5F9800BF-940A-4462-9A56-4112EF9CCCB4}"/>
    <cellStyle name="Normal 5 4 2 3 5" xfId="782" xr:uid="{6EE40D69-1B76-4A1A-90CE-7D82527A38D8}"/>
    <cellStyle name="Normal 5 4 2 3 5 2" xfId="6504" xr:uid="{E228F492-A649-4622-953E-42C1220961AF}"/>
    <cellStyle name="Normal 5 4 2 3 6" xfId="783" xr:uid="{9A2E2A98-8FAE-4C23-B70D-DE937B8E7B26}"/>
    <cellStyle name="Normal 5 4 2 4" xfId="784" xr:uid="{CB331393-4639-4FAA-A62D-6F24CF2F9551}"/>
    <cellStyle name="Normal 5 4 2 4 2" xfId="785" xr:uid="{9DDE3996-E45A-40D5-A0A8-D9250ED02261}"/>
    <cellStyle name="Normal 5 4 2 4 2 2" xfId="786" xr:uid="{58422191-0D1D-4548-AC9B-781B375FF7D8}"/>
    <cellStyle name="Normal 5 4 2 4 2 2 2" xfId="3860" xr:uid="{39795E18-1F43-4CAC-8AED-1DEFF05595FE}"/>
    <cellStyle name="Normal 5 4 2 4 2 2 2 2" xfId="3861" xr:uid="{DAC5D0E3-EF50-4672-A7BD-67A4949D5862}"/>
    <cellStyle name="Normal 5 4 2 4 2 2 3" xfId="3862" xr:uid="{BF8242CC-B38F-46E8-B376-942522247683}"/>
    <cellStyle name="Normal 5 4 2 4 2 2 3 2" xfId="6505" xr:uid="{C37A614C-86BC-490B-A509-631742826308}"/>
    <cellStyle name="Normal 5 4 2 4 2 2 4" xfId="6506" xr:uid="{48B4F61D-61AD-4280-A015-A3336EF04897}"/>
    <cellStyle name="Normal 5 4 2 4 2 3" xfId="787" xr:uid="{0D3E99DF-54A4-4434-AA51-43A88B04161A}"/>
    <cellStyle name="Normal 5 4 2 4 2 3 2" xfId="3863" xr:uid="{5F1CF700-9E56-4B04-907A-8750A1FBD3EA}"/>
    <cellStyle name="Normal 5 4 2 4 2 4" xfId="788" xr:uid="{0A8B555F-B209-461C-BBCC-BA89A227222E}"/>
    <cellStyle name="Normal 5 4 2 4 2 4 2" xfId="6507" xr:uid="{AE147B2F-9979-4B28-8523-16BD0F6B51E9}"/>
    <cellStyle name="Normal 5 4 2 4 2 5" xfId="6508" xr:uid="{C2686138-709F-43DD-8150-2B6746ED689D}"/>
    <cellStyle name="Normal 5 4 2 4 3" xfId="789" xr:uid="{CDFF292B-40FE-4970-847F-13F5B24E1312}"/>
    <cellStyle name="Normal 5 4 2 4 3 2" xfId="3864" xr:uid="{F4B4C5E2-DA4E-4E0D-BF8F-0B936E2DD1D3}"/>
    <cellStyle name="Normal 5 4 2 4 3 2 2" xfId="3865" xr:uid="{2AEC7595-7DA6-4B5B-91F7-A7496AFA4910}"/>
    <cellStyle name="Normal 5 4 2 4 3 3" xfId="3866" xr:uid="{B2FB48EE-6C76-49BC-A46B-72F75F97B3E8}"/>
    <cellStyle name="Normal 5 4 2 4 3 3 2" xfId="6509" xr:uid="{976FFA41-4DDF-4CE1-89DF-5B2C3745014C}"/>
    <cellStyle name="Normal 5 4 2 4 3 4" xfId="6510" xr:uid="{48370E95-C5F3-4AD0-95A6-0C8E0A3026AF}"/>
    <cellStyle name="Normal 5 4 2 4 4" xfId="790" xr:uid="{4B996AF2-42AE-4C9A-B79F-F6A9D3485EC1}"/>
    <cellStyle name="Normal 5 4 2 4 4 2" xfId="3867" xr:uid="{65DF2E0E-D0DA-4F52-95DA-A7437C17D802}"/>
    <cellStyle name="Normal 5 4 2 4 5" xfId="791" xr:uid="{27146BF9-F8D4-4E60-9111-E2BE61D32E08}"/>
    <cellStyle name="Normal 5 4 2 4 5 2" xfId="6511" xr:uid="{5BA1B0F6-388F-4461-8E4E-13D18E5872AA}"/>
    <cellStyle name="Normal 5 4 2 4 6" xfId="6512" xr:uid="{F5BDD0E3-12B1-424B-A4DF-6A8E2514D9B6}"/>
    <cellStyle name="Normal 5 4 2 5" xfId="792" xr:uid="{64685E28-6D44-4058-A207-C4E7392D33D2}"/>
    <cellStyle name="Normal 5 4 2 5 2" xfId="793" xr:uid="{FD887F51-F551-4348-BB22-A775182D2FAD}"/>
    <cellStyle name="Normal 5 4 2 5 2 2" xfId="3868" xr:uid="{CEA80603-38E1-4166-B3A0-185D241D2CB3}"/>
    <cellStyle name="Normal 5 4 2 5 2 2 2" xfId="3869" xr:uid="{212480C0-EA2C-40C1-B292-61C508A9B06A}"/>
    <cellStyle name="Normal 5 4 2 5 2 3" xfId="3870" xr:uid="{D97968E4-3156-4470-9967-A625870E39E6}"/>
    <cellStyle name="Normal 5 4 2 5 2 3 2" xfId="6513" xr:uid="{ED35A4EA-AFFF-4F50-8BC1-A7EA50D33B5C}"/>
    <cellStyle name="Normal 5 4 2 5 2 4" xfId="6514" xr:uid="{942DB083-3497-46C0-A100-63A3C34037FB}"/>
    <cellStyle name="Normal 5 4 2 5 3" xfId="794" xr:uid="{DDDA538F-3382-47B6-B22F-C1A0D092A1C9}"/>
    <cellStyle name="Normal 5 4 2 5 3 2" xfId="3871" xr:uid="{A86A8830-5DEB-4EE0-BB04-5914D479F232}"/>
    <cellStyle name="Normal 5 4 2 5 4" xfId="795" xr:uid="{A2B842C9-C85B-483F-BBBB-1D686047629E}"/>
    <cellStyle name="Normal 5 4 2 5 4 2" xfId="6515" xr:uid="{E72A05D3-B763-4729-B522-E3AE1A75ECA7}"/>
    <cellStyle name="Normal 5 4 2 5 5" xfId="6516" xr:uid="{249A5355-011D-43F3-8A86-D60DBD24B203}"/>
    <cellStyle name="Normal 5 4 2 6" xfId="796" xr:uid="{3A6241E9-CD4D-4B7C-8FC0-BAEA0A5C0203}"/>
    <cellStyle name="Normal 5 4 2 6 2" xfId="797" xr:uid="{F322D2DD-FDCB-4B44-B285-BEDAD1348314}"/>
    <cellStyle name="Normal 5 4 2 6 2 2" xfId="3872" xr:uid="{E6A2099E-5B24-4B3E-8187-A1C6C7003D22}"/>
    <cellStyle name="Normal 5 4 2 6 2 3" xfId="4394" xr:uid="{2CD68CDD-CE56-4C3A-B912-4BE63209487F}"/>
    <cellStyle name="Normal 5 4 2 6 2 3 2" xfId="4655" xr:uid="{D1203D07-A4F1-4DD0-87E0-D9A018A72962}"/>
    <cellStyle name="Normal 5 4 2 6 3" xfId="798" xr:uid="{05783D6C-815F-494C-A173-88D5DDADCEED}"/>
    <cellStyle name="Normal 5 4 2 6 3 2" xfId="6517" xr:uid="{E4CCBD3C-5A8A-4536-B030-B1E2FFCA3E4F}"/>
    <cellStyle name="Normal 5 4 2 6 4" xfId="799" xr:uid="{69BA2764-7017-42EA-BA09-12F198B8F231}"/>
    <cellStyle name="Normal 5 4 2 6 4 2" xfId="4798" xr:uid="{67C99E26-885B-4510-86DC-33849D21FD1A}"/>
    <cellStyle name="Normal 5 4 2 6 4 3" xfId="4851" xr:uid="{7631131A-1EAB-4792-9E51-86E1AA123D23}"/>
    <cellStyle name="Normal 5 4 2 6 4 4" xfId="4825" xr:uid="{A836C7C0-2A3F-4CB0-AF63-A762D8EEA27F}"/>
    <cellStyle name="Normal 5 4 2 7" xfId="800" xr:uid="{A3CE6EA3-5B98-4C34-BCF8-72056A900B4F}"/>
    <cellStyle name="Normal 5 4 2 7 2" xfId="3873" xr:uid="{366C66B2-59E3-425B-87D0-5544ECCDE7D3}"/>
    <cellStyle name="Normal 5 4 2 8" xfId="801" xr:uid="{6125E62E-22DB-4E38-8992-975B5A1D154D}"/>
    <cellStyle name="Normal 5 4 2 8 2" xfId="6518" xr:uid="{8A153E1A-861D-4DBA-8071-7DCB30726FA5}"/>
    <cellStyle name="Normal 5 4 2 9" xfId="802" xr:uid="{C8D950A3-2423-4791-AFBB-423F3066D97E}"/>
    <cellStyle name="Normal 5 4 3" xfId="803" xr:uid="{B60C3EC0-59AA-47A7-BC7C-B83F791B45E7}"/>
    <cellStyle name="Normal 5 4 3 2" xfId="804" xr:uid="{A15648B0-B3DD-45EE-8643-39CEA4F76784}"/>
    <cellStyle name="Normal 5 4 3 2 2" xfId="805" xr:uid="{83762EC2-E410-4C12-BED6-46E17947A7B5}"/>
    <cellStyle name="Normal 5 4 3 2 2 2" xfId="806" xr:uid="{64A65411-105C-40FD-AE05-4EF8E429A41F}"/>
    <cellStyle name="Normal 5 4 3 2 2 2 2" xfId="3874" xr:uid="{E57D199A-AA67-4771-B974-DC5FB7ADF02C}"/>
    <cellStyle name="Normal 5 4 3 2 2 2 2 2" xfId="3875" xr:uid="{2F18BFB8-A04E-4132-BF58-CCC2B8E44703}"/>
    <cellStyle name="Normal 5 4 3 2 2 2 3" xfId="3876" xr:uid="{F399E1C7-0392-4342-8B18-B79EDF9934BE}"/>
    <cellStyle name="Normal 5 4 3 2 2 2 3 2" xfId="6519" xr:uid="{7E80AFFD-A38D-4266-BEF5-E196A3CE8667}"/>
    <cellStyle name="Normal 5 4 3 2 2 2 4" xfId="6520" xr:uid="{2D288AA3-1467-43D7-957D-80B6680B5367}"/>
    <cellStyle name="Normal 5 4 3 2 2 3" xfId="807" xr:uid="{7D2B8C00-FE76-4BCC-B88C-7535FD7C7D82}"/>
    <cellStyle name="Normal 5 4 3 2 2 3 2" xfId="3877" xr:uid="{E99FBF18-B8EC-4A38-B93A-03E2721BB805}"/>
    <cellStyle name="Normal 5 4 3 2 2 4" xfId="808" xr:uid="{6DFDCCF2-0723-49E4-80AE-85FF1F74C22F}"/>
    <cellStyle name="Normal 5 4 3 2 2 4 2" xfId="6521" xr:uid="{90FB4645-4963-4736-8929-5E40C2DABCE1}"/>
    <cellStyle name="Normal 5 4 3 2 2 5" xfId="6522" xr:uid="{0D2DEE49-2BEE-4634-A27B-348B6377327C}"/>
    <cellStyle name="Normal 5 4 3 2 3" xfId="809" xr:uid="{2D9835DD-FD5D-450F-9914-3670E652DE1C}"/>
    <cellStyle name="Normal 5 4 3 2 3 2" xfId="810" xr:uid="{ECC3EB4E-2B8F-4A01-AAA0-7EE7FEEC245C}"/>
    <cellStyle name="Normal 5 4 3 2 3 2 2" xfId="3878" xr:uid="{CDB0633A-E5ED-4323-B9D2-A5E24FC8B0BD}"/>
    <cellStyle name="Normal 5 4 3 2 3 3" xfId="811" xr:uid="{F1E8CC8E-F989-464E-934A-67BB61C9080E}"/>
    <cellStyle name="Normal 5 4 3 2 3 3 2" xfId="6523" xr:uid="{437B4D76-8B77-4264-8CE2-FD5BFA1F34CF}"/>
    <cellStyle name="Normal 5 4 3 2 3 4" xfId="812" xr:uid="{7046EECB-F622-4765-87FE-1B82B28257FF}"/>
    <cellStyle name="Normal 5 4 3 2 4" xfId="813" xr:uid="{3896BD0B-3F7A-4225-A300-DF11B85B1646}"/>
    <cellStyle name="Normal 5 4 3 2 4 2" xfId="3879" xr:uid="{12754BA0-E92B-4B7D-AB53-C8FE7ED79B04}"/>
    <cellStyle name="Normal 5 4 3 2 4 3" xfId="7267" xr:uid="{1F5F8786-FC9A-4D96-85B1-5C1D5F76C07B}"/>
    <cellStyle name="Normal 5 4 3 2 5" xfId="814" xr:uid="{49DC25C6-EDDA-49F9-834F-1D13CB271278}"/>
    <cellStyle name="Normal 5 4 3 2 5 2" xfId="6524" xr:uid="{484B6FC0-6F7E-4631-9DF8-A8AD8C16CAC8}"/>
    <cellStyle name="Normal 5 4 3 2 6" xfId="815" xr:uid="{729229D2-6F78-45A9-9A05-FC0B72642182}"/>
    <cellStyle name="Normal 5 4 3 3" xfId="816" xr:uid="{9E362ACB-05AB-4C07-AB30-B8C817BC8BCC}"/>
    <cellStyle name="Normal 5 4 3 3 2" xfId="817" xr:uid="{CD30252B-47F2-45F4-B9B8-B63668BE2E28}"/>
    <cellStyle name="Normal 5 4 3 3 2 2" xfId="818" xr:uid="{C993386B-8D6A-42D0-A0B6-933707B10FC4}"/>
    <cellStyle name="Normal 5 4 3 3 2 2 2" xfId="3880" xr:uid="{4A75E426-D6F7-470E-A750-C2CB82C4916D}"/>
    <cellStyle name="Normal 5 4 3 3 2 2 2 2" xfId="3881" xr:uid="{4E1C66DC-99B2-47FC-8C55-4F5DC053A71A}"/>
    <cellStyle name="Normal 5 4 3 3 2 2 3" xfId="3882" xr:uid="{7FB4F049-B3AF-4A55-8417-E0D80F131855}"/>
    <cellStyle name="Normal 5 4 3 3 2 2 3 2" xfId="6525" xr:uid="{BCA3F170-6B14-482C-BF0B-5B3DB75C19B8}"/>
    <cellStyle name="Normal 5 4 3 3 2 2 4" xfId="6526" xr:uid="{382CFF74-F9F5-4399-95BB-D0AEF935A67C}"/>
    <cellStyle name="Normal 5 4 3 3 2 3" xfId="819" xr:uid="{79041FB3-3BD9-4D9D-ACF9-BEECBE0F4891}"/>
    <cellStyle name="Normal 5 4 3 3 2 3 2" xfId="3883" xr:uid="{AC0C718C-EC42-4ADE-A7A4-F1234F56FD5A}"/>
    <cellStyle name="Normal 5 4 3 3 2 4" xfId="820" xr:uid="{F4DF0A32-F5C4-475D-B58B-1561ED2C2BAF}"/>
    <cellStyle name="Normal 5 4 3 3 2 4 2" xfId="6527" xr:uid="{33CF39C8-41F3-46F8-B4BF-49087BFBEB97}"/>
    <cellStyle name="Normal 5 4 3 3 2 5" xfId="6528" xr:uid="{FC984D63-7E7B-494C-A176-AE1EC08D050D}"/>
    <cellStyle name="Normal 5 4 3 3 3" xfId="821" xr:uid="{954E9C2B-C51F-4849-A832-AABD8E851DAE}"/>
    <cellStyle name="Normal 5 4 3 3 3 2" xfId="3884" xr:uid="{C8D7BAD6-1322-4583-A9A8-F8B333E89E36}"/>
    <cellStyle name="Normal 5 4 3 3 3 2 2" xfId="3885" xr:uid="{85E422BD-AAD5-4733-8759-5501D19E761D}"/>
    <cellStyle name="Normal 5 4 3 3 3 3" xfId="3886" xr:uid="{19C1B887-39CC-4C78-B45C-A0FD18E4AC70}"/>
    <cellStyle name="Normal 5 4 3 3 3 3 2" xfId="6529" xr:uid="{9966DC11-90F2-44F2-9527-4F0CC2EE38C6}"/>
    <cellStyle name="Normal 5 4 3 3 3 4" xfId="6530" xr:uid="{D7F4C23D-171C-4B65-A84E-14481891BF4B}"/>
    <cellStyle name="Normal 5 4 3 3 4" xfId="822" xr:uid="{D165E9FA-B2E0-42A1-82D3-91BA8C30157D}"/>
    <cellStyle name="Normal 5 4 3 3 4 2" xfId="3887" xr:uid="{C8DA8975-1A69-401A-B013-D7064A75748F}"/>
    <cellStyle name="Normal 5 4 3 3 5" xfId="823" xr:uid="{E2360FAC-7770-4775-9197-C129AB982503}"/>
    <cellStyle name="Normal 5 4 3 3 5 2" xfId="6531" xr:uid="{05377A29-FC7C-447E-9FD4-DB1E25504039}"/>
    <cellStyle name="Normal 5 4 3 3 6" xfId="6532" xr:uid="{E7174E05-9B50-4879-BEA1-23CFF52F7344}"/>
    <cellStyle name="Normal 5 4 3 4" xfId="824" xr:uid="{58EEF8C0-BD58-4F7D-BACB-74963A8D408D}"/>
    <cellStyle name="Normal 5 4 3 4 2" xfId="825" xr:uid="{E55281A3-4FFB-47F8-A1DC-34FA4C65C16A}"/>
    <cellStyle name="Normal 5 4 3 4 2 2" xfId="3888" xr:uid="{9BB886AD-697C-4E7A-9ECD-17B2A821AF19}"/>
    <cellStyle name="Normal 5 4 3 4 2 2 2" xfId="3889" xr:uid="{E88D664F-B7DD-4E55-A9CE-2143B3456762}"/>
    <cellStyle name="Normal 5 4 3 4 2 3" xfId="3890" xr:uid="{AC985976-35BC-493C-8557-290653718730}"/>
    <cellStyle name="Normal 5 4 3 4 2 3 2" xfId="6533" xr:uid="{3B4E6D0F-80FF-4099-B025-1FF954A7A8F0}"/>
    <cellStyle name="Normal 5 4 3 4 2 4" xfId="6534" xr:uid="{25AF0E2E-1DAA-485D-98D5-986AA01275C3}"/>
    <cellStyle name="Normal 5 4 3 4 3" xfId="826" xr:uid="{0DAE568F-F075-43FE-8E15-E66357B1BACF}"/>
    <cellStyle name="Normal 5 4 3 4 3 2" xfId="3891" xr:uid="{8A6F5253-F99A-48F5-887B-4B897683B3D2}"/>
    <cellStyle name="Normal 5 4 3 4 4" xfId="827" xr:uid="{E0DE833D-30A5-458E-BDA8-1BA4F2FEBB3A}"/>
    <cellStyle name="Normal 5 4 3 4 4 2" xfId="6535" xr:uid="{486A70BE-6ADE-4ED9-A300-598497AE3959}"/>
    <cellStyle name="Normal 5 4 3 4 5" xfId="6536" xr:uid="{C8BFA070-DFB8-4C70-A19D-BA832C5090F7}"/>
    <cellStyle name="Normal 5 4 3 5" xfId="828" xr:uid="{0A5C0AD0-364E-492B-9CCE-B3F267B56089}"/>
    <cellStyle name="Normal 5 4 3 5 2" xfId="829" xr:uid="{BB94DE47-BFE6-40A2-964B-510A572FEC25}"/>
    <cellStyle name="Normal 5 4 3 5 2 2" xfId="3892" xr:uid="{21DA5A95-B588-4D53-A77E-2A88FED77FB4}"/>
    <cellStyle name="Normal 5 4 3 5 3" xfId="830" xr:uid="{CBF816DF-C60C-4EBA-8717-EEDC87A067CC}"/>
    <cellStyle name="Normal 5 4 3 5 3 2" xfId="6537" xr:uid="{EB60077B-FBA3-4245-BD03-5692C60599A1}"/>
    <cellStyle name="Normal 5 4 3 5 4" xfId="831" xr:uid="{35708774-4165-4DE2-AAA9-9FD76D40EE40}"/>
    <cellStyle name="Normal 5 4 3 6" xfId="832" xr:uid="{FD905FB6-B8C7-4B7C-8E4A-F11388A45C23}"/>
    <cellStyle name="Normal 5 4 3 6 2" xfId="3893" xr:uid="{62C08E91-5BB1-482E-9281-A327351608E2}"/>
    <cellStyle name="Normal 5 4 3 7" xfId="833" xr:uid="{0AAD534A-7AF8-4BC7-932A-EFE15F0FEF31}"/>
    <cellStyle name="Normal 5 4 3 7 2" xfId="6538" xr:uid="{BC6B0C66-3260-4CDB-B842-CD6405099470}"/>
    <cellStyle name="Normal 5 4 3 8" xfId="834" xr:uid="{B16A9D91-06D4-4ABC-A5EC-E687D8EFEBDD}"/>
    <cellStyle name="Normal 5 4 4" xfId="835" xr:uid="{FE511D70-1C41-4535-9B72-8E1A397E1FC6}"/>
    <cellStyle name="Normal 5 4 4 2" xfId="836" xr:uid="{E4780A81-BF27-418B-B915-73592C9649C5}"/>
    <cellStyle name="Normal 5 4 4 2 2" xfId="837" xr:uid="{9DC65D60-5F4E-49DB-B01F-64DCCC7320AE}"/>
    <cellStyle name="Normal 5 4 4 2 2 2" xfId="838" xr:uid="{E11D7E61-D59D-46AA-AAD7-91F1C1527FC9}"/>
    <cellStyle name="Normal 5 4 4 2 2 2 2" xfId="3894" xr:uid="{1EE3DC87-9D5C-44D0-A3F1-44FB98677D37}"/>
    <cellStyle name="Normal 5 4 4 2 2 3" xfId="839" xr:uid="{CFB3BBC3-37B6-40E6-8114-FB44218CDE84}"/>
    <cellStyle name="Normal 5 4 4 2 2 3 2" xfId="6539" xr:uid="{07FD0198-65F9-472B-9FF7-D5E65E95D11F}"/>
    <cellStyle name="Normal 5 4 4 2 2 4" xfId="840" xr:uid="{B9BBA589-A4AF-422F-A206-9587D7C20BC8}"/>
    <cellStyle name="Normal 5 4 4 2 3" xfId="841" xr:uid="{E07924BD-290F-4884-8805-FD01AB489410}"/>
    <cellStyle name="Normal 5 4 4 2 3 2" xfId="3895" xr:uid="{CDF39CC8-51D5-4BD1-A903-5BF65617DEFB}"/>
    <cellStyle name="Normal 5 4 4 2 4" xfId="842" xr:uid="{7171E9D3-0BDE-4E5E-9AA7-2C60A43F37E4}"/>
    <cellStyle name="Normal 5 4 4 2 4 2" xfId="6540" xr:uid="{53864B11-850D-4D2D-9EBA-F455D3C4C39D}"/>
    <cellStyle name="Normal 5 4 4 2 5" xfId="843" xr:uid="{89AEE2A3-D436-4C20-9251-562D89116F4D}"/>
    <cellStyle name="Normal 5 4 4 3" xfId="844" xr:uid="{47588E96-8285-4BE5-8A6C-302287C8F13A}"/>
    <cellStyle name="Normal 5 4 4 3 2" xfId="845" xr:uid="{14039812-4983-476E-BF14-27A24C1C5B59}"/>
    <cellStyle name="Normal 5 4 4 3 2 2" xfId="3896" xr:uid="{A44CDCE6-D93C-49C7-B01C-1FEF679BA613}"/>
    <cellStyle name="Normal 5 4 4 3 3" xfId="846" xr:uid="{E8FE39F9-EDC0-421E-9BB2-0499447C0EB8}"/>
    <cellStyle name="Normal 5 4 4 3 3 2" xfId="6541" xr:uid="{C14FB539-5AE7-465E-8D05-7B98C13F4114}"/>
    <cellStyle name="Normal 5 4 4 3 4" xfId="847" xr:uid="{F44DC179-F7F5-4BFE-9C1A-9A94CC7A821A}"/>
    <cellStyle name="Normal 5 4 4 4" xfId="848" xr:uid="{6AEB4E75-E2FA-4BEF-8CEF-DC31B27A74DA}"/>
    <cellStyle name="Normal 5 4 4 4 2" xfId="849" xr:uid="{57EE261D-754F-4622-920B-76A1C035446D}"/>
    <cellStyle name="Normal 5 4 4 4 3" xfId="850" xr:uid="{7B3A1C9C-4E6F-4C04-83FE-CC49011BD855}"/>
    <cellStyle name="Normal 5 4 4 4 4" xfId="851" xr:uid="{8AAAC305-0913-4F88-B57B-3079C2FE442D}"/>
    <cellStyle name="Normal 5 4 4 4 5" xfId="7262" xr:uid="{B5A8343F-5833-483E-9A35-D447E1BFED13}"/>
    <cellStyle name="Normal 5 4 4 5" xfId="852" xr:uid="{BB0202C4-16F6-415D-BDC7-33D5E5AF765C}"/>
    <cellStyle name="Normal 5 4 4 5 2" xfId="6542" xr:uid="{EF82D651-EEFF-4FDE-BF98-D327E7A93F3F}"/>
    <cellStyle name="Normal 5 4 4 6" xfId="853" xr:uid="{AA6A721C-CE15-4080-8E70-4F8522EB5A47}"/>
    <cellStyle name="Normal 5 4 4 7" xfId="854" xr:uid="{F0C3D0A8-F98D-48AD-A8DA-E4FEB8C7C128}"/>
    <cellStyle name="Normal 5 4 5" xfId="855" xr:uid="{048DDADD-89E4-4A34-A17D-4D9AF9FCA1F0}"/>
    <cellStyle name="Normal 5 4 5 2" xfId="856" xr:uid="{278625B8-6E8F-4675-A223-A55539326912}"/>
    <cellStyle name="Normal 5 4 5 2 2" xfId="857" xr:uid="{9894ACC4-FD40-4E4B-9D05-F7A67597071C}"/>
    <cellStyle name="Normal 5 4 5 2 2 2" xfId="3897" xr:uid="{AB7A9FF1-C4FA-4B82-8ABE-8BD9B51FD929}"/>
    <cellStyle name="Normal 5 4 5 2 2 2 2" xfId="3898" xr:uid="{E8320DCE-285D-4497-81B0-14F72FFFD8D3}"/>
    <cellStyle name="Normal 5 4 5 2 2 3" xfId="3899" xr:uid="{39EAC123-BC00-4818-AAA8-296042AD78AB}"/>
    <cellStyle name="Normal 5 4 5 2 2 3 2" xfId="6543" xr:uid="{44111163-5AD0-4AD4-8206-3547DEFC35D4}"/>
    <cellStyle name="Normal 5 4 5 2 2 4" xfId="6544" xr:uid="{CBCE6DD3-4366-44E0-A2E9-3CF61FE1D6D4}"/>
    <cellStyle name="Normal 5 4 5 2 3" xfId="858" xr:uid="{5ED9BEFA-EF24-41C0-9BF2-75FBE7658CCF}"/>
    <cellStyle name="Normal 5 4 5 2 3 2" xfId="3900" xr:uid="{31BEC570-BE16-47C7-A1B8-EB9CAB116E47}"/>
    <cellStyle name="Normal 5 4 5 2 4" xfId="859" xr:uid="{DFDA413F-613D-432E-B9AF-CCFAA6699BC2}"/>
    <cellStyle name="Normal 5 4 5 2 4 2" xfId="6545" xr:uid="{70276AD9-281C-4B3C-A8EB-9FB817399D95}"/>
    <cellStyle name="Normal 5 4 5 2 5" xfId="6546" xr:uid="{6901FAF8-DEB8-44E8-A7AC-AB8C33A8121F}"/>
    <cellStyle name="Normal 5 4 5 3" xfId="860" xr:uid="{2038322B-75AD-4F2B-9B61-8AE38EFD7535}"/>
    <cellStyle name="Normal 5 4 5 3 2" xfId="861" xr:uid="{A274FC71-35A2-4CFC-B383-9FE554F0ADB2}"/>
    <cellStyle name="Normal 5 4 5 3 2 2" xfId="3901" xr:uid="{8D9A7DBD-9B3E-4891-A2D0-B30D748EA43C}"/>
    <cellStyle name="Normal 5 4 5 3 3" xfId="862" xr:uid="{7130C10A-0961-46C5-BF9E-70362F75A8AF}"/>
    <cellStyle name="Normal 5 4 5 3 3 2" xfId="6547" xr:uid="{8A18F236-3C25-49D4-8934-B3A3F54AAECD}"/>
    <cellStyle name="Normal 5 4 5 3 4" xfId="863" xr:uid="{1A01D8AF-2038-4F35-A6C6-21973812E2AE}"/>
    <cellStyle name="Normal 5 4 5 4" xfId="864" xr:uid="{69EE7DEB-571C-4C64-BE5D-939FFB0591C4}"/>
    <cellStyle name="Normal 5 4 5 4 2" xfId="3902" xr:uid="{FEC5B3B3-2D74-46D7-AAA9-3C48ACE6CA99}"/>
    <cellStyle name="Normal 5 4 5 5" xfId="865" xr:uid="{C4DFB6DE-4E54-4278-9EA3-E288A0490E08}"/>
    <cellStyle name="Normal 5 4 5 5 2" xfId="6548" xr:uid="{F06A8398-AE34-4A79-A604-912BE2FE0954}"/>
    <cellStyle name="Normal 5 4 5 6" xfId="866" xr:uid="{2C870CFA-2B9B-46F0-8483-9248E46525D3}"/>
    <cellStyle name="Normal 5 4 6" xfId="867" xr:uid="{76692D9B-F8E5-4172-A8AB-BDDFA288E30B}"/>
    <cellStyle name="Normal 5 4 6 2" xfId="868" xr:uid="{1A2617DF-4ED8-4306-8E5C-E23E0D03EAAB}"/>
    <cellStyle name="Normal 5 4 6 2 2" xfId="869" xr:uid="{F9DDFBBD-4292-4E70-9C6C-59A380FD06A3}"/>
    <cellStyle name="Normal 5 4 6 2 2 2" xfId="3903" xr:uid="{F908E7EE-225A-441F-B920-6AD6E70DDF1B}"/>
    <cellStyle name="Normal 5 4 6 2 3" xfId="870" xr:uid="{9AF03D1F-33CD-4CD1-A74B-FDCF8C34BE4F}"/>
    <cellStyle name="Normal 5 4 6 2 3 2" xfId="6549" xr:uid="{F100B7BB-AABA-461A-8056-EA34D441D1B4}"/>
    <cellStyle name="Normal 5 4 6 2 4" xfId="871" xr:uid="{05921B15-454A-4317-82AF-188143DFC891}"/>
    <cellStyle name="Normal 5 4 6 3" xfId="872" xr:uid="{95C1E631-12BE-43A3-908D-5C805700C306}"/>
    <cellStyle name="Normal 5 4 6 3 2" xfId="3904" xr:uid="{1DFCD2EF-7442-436A-BDEE-681D6FD01CF7}"/>
    <cellStyle name="Normal 5 4 6 4" xfId="873" xr:uid="{AE5B0B3D-F0FC-4480-8859-444F35C9BD1D}"/>
    <cellStyle name="Normal 5 4 6 4 2" xfId="6550" xr:uid="{CEEB7364-EB82-45A2-A704-A4B03A0DA5CB}"/>
    <cellStyle name="Normal 5 4 6 5" xfId="874" xr:uid="{426F240B-7E7A-4308-B64D-4A9B2E34A04D}"/>
    <cellStyle name="Normal 5 4 7" xfId="875" xr:uid="{D3985A47-328E-4937-BA69-4EDFDFD4CF27}"/>
    <cellStyle name="Normal 5 4 7 2" xfId="876" xr:uid="{0AEC911D-769B-4D9F-8F42-9A330CE3A418}"/>
    <cellStyle name="Normal 5 4 7 2 2" xfId="3905" xr:uid="{09DCBED9-B276-46F6-B0BB-D2DF8BAC1ADC}"/>
    <cellStyle name="Normal 5 4 7 2 3" xfId="4393" xr:uid="{1031E9D5-F279-466F-869A-FF45D417C2BD}"/>
    <cellStyle name="Normal 5 4 7 2 3 2" xfId="4654" xr:uid="{E0A03FD5-1670-40F7-8762-C92802A27AFC}"/>
    <cellStyle name="Normal 5 4 7 3" xfId="877" xr:uid="{B731B3B3-894E-4D43-A3A2-C13D8A514F2D}"/>
    <cellStyle name="Normal 5 4 7 3 2" xfId="6551" xr:uid="{8C64BC24-4A5C-4144-973E-06B86DF0AD11}"/>
    <cellStyle name="Normal 5 4 7 4" xfId="878" xr:uid="{25CCD3B4-5141-45E6-BD93-2FB1DCAD330B}"/>
    <cellStyle name="Normal 5 4 7 4 2" xfId="4797" xr:uid="{242B6270-3C6C-47BA-85FB-8AF58D868093}"/>
    <cellStyle name="Normal 5 4 7 4 3" xfId="4852" xr:uid="{C091C769-BCFA-4090-9A9A-0D5083E92504}"/>
    <cellStyle name="Normal 5 4 7 4 4" xfId="4824" xr:uid="{C1DF90A7-14AA-40D3-81C6-204147416ED5}"/>
    <cellStyle name="Normal 5 4 8" xfId="879" xr:uid="{6A15842F-F612-4C52-8362-C779BE982D7D}"/>
    <cellStyle name="Normal 5 4 8 2" xfId="880" xr:uid="{925C8AC9-FFB2-4C62-B687-EC8E1352F00C}"/>
    <cellStyle name="Normal 5 4 8 3" xfId="881" xr:uid="{87D3665D-41A1-4970-B437-5C4AAF554E13}"/>
    <cellStyle name="Normal 5 4 8 4" xfId="882" xr:uid="{63A69B8C-292A-43BD-93CC-ED2B80FA729D}"/>
    <cellStyle name="Normal 5 4 9" xfId="883" xr:uid="{58A91575-4550-4CCC-88BF-B9414F19EB81}"/>
    <cellStyle name="Normal 5 4 9 2" xfId="6552" xr:uid="{66C67657-785F-4E05-A240-3851E4BA0DE1}"/>
    <cellStyle name="Normal 5 5" xfId="884" xr:uid="{51BB9995-519F-47AE-BFB1-375751E5CC16}"/>
    <cellStyle name="Normal 5 5 10" xfId="885" xr:uid="{6CCE6D91-F9FE-4DFD-A7E2-9B639081E009}"/>
    <cellStyle name="Normal 5 5 11" xfId="886" xr:uid="{EF73B89F-06EE-4EFB-B5B5-240D32835C6A}"/>
    <cellStyle name="Normal 5 5 2" xfId="887" xr:uid="{47A5B85F-6DEF-48A7-B05E-33A9F415DC77}"/>
    <cellStyle name="Normal 5 5 2 2" xfId="888" xr:uid="{B983AAC9-8F3F-4FBB-A1FB-2EF3B90D2730}"/>
    <cellStyle name="Normal 5 5 2 2 2" xfId="889" xr:uid="{FFA2CC93-6EBA-4C26-B1CC-51F4349D06EC}"/>
    <cellStyle name="Normal 5 5 2 2 2 2" xfId="890" xr:uid="{8A1F540C-9785-4EE3-B43A-85B25618878E}"/>
    <cellStyle name="Normal 5 5 2 2 2 2 2" xfId="891" xr:uid="{AA3ADC16-8C5D-4751-BCB2-F271CB41AAFF}"/>
    <cellStyle name="Normal 5 5 2 2 2 2 2 2" xfId="3906" xr:uid="{BA923708-653B-4402-897C-39E3741D6F4E}"/>
    <cellStyle name="Normal 5 5 2 2 2 2 3" xfId="892" xr:uid="{237A3250-DCDC-4867-9222-1E023AF7C0B4}"/>
    <cellStyle name="Normal 5 5 2 2 2 2 3 2" xfId="6553" xr:uid="{0B7D3065-E40E-446B-B930-63F8BCC7DD93}"/>
    <cellStyle name="Normal 5 5 2 2 2 2 4" xfId="893" xr:uid="{754147DF-7EB8-4AE2-B8E3-907424AEB731}"/>
    <cellStyle name="Normal 5 5 2 2 2 3" xfId="894" xr:uid="{67ACEE7E-BEC7-40F8-9251-02BDD535A02D}"/>
    <cellStyle name="Normal 5 5 2 2 2 3 2" xfId="895" xr:uid="{B22F002A-E664-4844-9CAA-E51D3BC3E012}"/>
    <cellStyle name="Normal 5 5 2 2 2 3 3" xfId="896" xr:uid="{51DA5C8E-4C66-4423-BE93-8A3ED4B2D2DA}"/>
    <cellStyle name="Normal 5 5 2 2 2 3 4" xfId="897" xr:uid="{53030675-2118-4ED2-B382-24F80AD0856C}"/>
    <cellStyle name="Normal 5 5 2 2 2 4" xfId="898" xr:uid="{363364A2-66E5-4C7F-82E2-654BC076D17A}"/>
    <cellStyle name="Normal 5 5 2 2 2 4 2" xfId="6554" xr:uid="{7F1852E4-061C-439F-98F6-61E1658D58CE}"/>
    <cellStyle name="Normal 5 5 2 2 2 5" xfId="899" xr:uid="{FE2A5928-E11B-4BA3-A649-E1CE1296FEB6}"/>
    <cellStyle name="Normal 5 5 2 2 2 6" xfId="900" xr:uid="{EE0B80F9-C0ED-4E03-BF1C-7B62796E460D}"/>
    <cellStyle name="Normal 5 5 2 2 3" xfId="901" xr:uid="{14B48953-A6F9-4C27-8F2E-737C4C7C3E9C}"/>
    <cellStyle name="Normal 5 5 2 2 3 2" xfId="902" xr:uid="{A817A558-FCC5-438B-81F9-CCFB4860F2EA}"/>
    <cellStyle name="Normal 5 5 2 2 3 2 2" xfId="903" xr:uid="{CF36EE1A-463A-4A60-9AE2-FC76ACA0C9E4}"/>
    <cellStyle name="Normal 5 5 2 2 3 2 3" xfId="904" xr:uid="{FBBB3329-6217-46D2-B8CE-C3DC0D1D82B9}"/>
    <cellStyle name="Normal 5 5 2 2 3 2 4" xfId="905" xr:uid="{26D7DB01-BFB2-48E6-A1EB-71ED23203D55}"/>
    <cellStyle name="Normal 5 5 2 2 3 3" xfId="906" xr:uid="{261678DF-07E3-480A-AFA5-1EE53CD8D817}"/>
    <cellStyle name="Normal 5 5 2 2 3 3 2" xfId="6555" xr:uid="{CC4FC0C4-55D1-4FAF-B1AD-0BB110B22ED0}"/>
    <cellStyle name="Normal 5 5 2 2 3 4" xfId="907" xr:uid="{75444A5A-4FC3-40F4-9181-3D4898B5B743}"/>
    <cellStyle name="Normal 5 5 2 2 3 5" xfId="908" xr:uid="{E2959195-A774-40D3-95C7-12F9707C39D6}"/>
    <cellStyle name="Normal 5 5 2 2 4" xfId="909" xr:uid="{FC28D68E-E5D0-4173-B5C6-D5C7FE16E8B1}"/>
    <cellStyle name="Normal 5 5 2 2 4 2" xfId="910" xr:uid="{63F5C483-8721-44EE-8106-0DD8511DA327}"/>
    <cellStyle name="Normal 5 5 2 2 4 3" xfId="911" xr:uid="{F0D8F7A5-8423-45DC-9380-F9040D97D80D}"/>
    <cellStyle name="Normal 5 5 2 2 4 4" xfId="912" xr:uid="{6CC42478-08E6-457A-9DC7-8AE168AC2F6C}"/>
    <cellStyle name="Normal 5 5 2 2 5" xfId="913" xr:uid="{D30A7BDE-E137-4357-A99F-F0077C9256D3}"/>
    <cellStyle name="Normal 5 5 2 2 5 2" xfId="914" xr:uid="{442FC434-8D1D-4510-80AD-204575E5A22B}"/>
    <cellStyle name="Normal 5 5 2 2 5 3" xfId="915" xr:uid="{477797D7-9717-4C04-A4F9-4EA3D0616FD7}"/>
    <cellStyle name="Normal 5 5 2 2 5 4" xfId="916" xr:uid="{26F73117-BF46-42E9-967C-622B02F81B1A}"/>
    <cellStyle name="Normal 5 5 2 2 6" xfId="917" xr:uid="{5FACB73D-E2BB-4194-BF7E-31C3B698FCB4}"/>
    <cellStyle name="Normal 5 5 2 2 7" xfId="918" xr:uid="{7E07DC8E-FC15-4C98-A34B-3D2A9CF12F24}"/>
    <cellStyle name="Normal 5 5 2 2 8" xfId="919" xr:uid="{4F162F39-807B-462E-AE99-63BE0B34EA8E}"/>
    <cellStyle name="Normal 5 5 2 3" xfId="920" xr:uid="{0E746273-FEC8-4A40-BAB8-0AE58210B4AF}"/>
    <cellStyle name="Normal 5 5 2 3 2" xfId="921" xr:uid="{D7C9C8AA-0496-4178-9411-22902D66CC85}"/>
    <cellStyle name="Normal 5 5 2 3 2 2" xfId="922" xr:uid="{0E0E0E06-043F-4CF3-8EA4-2662E954DEC3}"/>
    <cellStyle name="Normal 5 5 2 3 2 2 2" xfId="3907" xr:uid="{B6BEBCE9-40FE-4B5C-B97C-DDECB83035C2}"/>
    <cellStyle name="Normal 5 5 2 3 2 2 2 2" xfId="3908" xr:uid="{E1C674E0-9FBD-4A19-905C-0E368010852F}"/>
    <cellStyle name="Normal 5 5 2 3 2 2 3" xfId="3909" xr:uid="{DA7C3DD9-4377-4E01-9506-6299E23F21C8}"/>
    <cellStyle name="Normal 5 5 2 3 2 2 3 2" xfId="6556" xr:uid="{071677BA-056F-49A2-B023-66071B49BAC9}"/>
    <cellStyle name="Normal 5 5 2 3 2 2 4" xfId="6557" xr:uid="{A0D4894E-46BD-4DE5-94D1-158AEA2EB64D}"/>
    <cellStyle name="Normal 5 5 2 3 2 3" xfId="923" xr:uid="{E6404FBE-77E4-4E45-818E-BAEECB5B9B5D}"/>
    <cellStyle name="Normal 5 5 2 3 2 3 2" xfId="3910" xr:uid="{D6B1A1AF-553F-47DE-82E1-0CC2FAE3AB0D}"/>
    <cellStyle name="Normal 5 5 2 3 2 4" xfId="924" xr:uid="{636FA98B-2244-4C09-BE68-A2C5DC3851D4}"/>
    <cellStyle name="Normal 5 5 2 3 2 4 2" xfId="6558" xr:uid="{63A0E6C7-DE26-4A0A-82AA-C4F13C488A3B}"/>
    <cellStyle name="Normal 5 5 2 3 2 5" xfId="6559" xr:uid="{1290DAE5-7376-47DC-B5A9-9A45B4E86B29}"/>
    <cellStyle name="Normal 5 5 2 3 3" xfId="925" xr:uid="{22C5BBB4-679F-4E9D-80CE-67BA0BBF3263}"/>
    <cellStyle name="Normal 5 5 2 3 3 2" xfId="926" xr:uid="{75925122-7A5B-4B39-A2EB-EF9F25065232}"/>
    <cellStyle name="Normal 5 5 2 3 3 2 2" xfId="3911" xr:uid="{A40BA645-8515-496B-8583-DE9300A78810}"/>
    <cellStyle name="Normal 5 5 2 3 3 3" xfId="927" xr:uid="{55ECAB2E-5A57-44B1-AC36-E0AEC9E35B53}"/>
    <cellStyle name="Normal 5 5 2 3 3 3 2" xfId="6560" xr:uid="{446250D6-FFAF-4F0E-8269-43961271CCD4}"/>
    <cellStyle name="Normal 5 5 2 3 3 4" xfId="928" xr:uid="{54F7A8F9-AAE2-4091-A18E-8A324EF13A8E}"/>
    <cellStyle name="Normal 5 5 2 3 4" xfId="929" xr:uid="{0FD3D2B2-4CD1-4F86-9F4C-FF3DC893CA87}"/>
    <cellStyle name="Normal 5 5 2 3 4 2" xfId="3912" xr:uid="{8BD6AF73-FD0B-4116-A15C-B64446985840}"/>
    <cellStyle name="Normal 5 5 2 3 5" xfId="930" xr:uid="{29CAA1B0-A869-41D1-93FB-259948146195}"/>
    <cellStyle name="Normal 5 5 2 3 5 2" xfId="6561" xr:uid="{FD5EDCB7-6F7E-4A5F-B11C-CB58114E2FA7}"/>
    <cellStyle name="Normal 5 5 2 3 6" xfId="931" xr:uid="{F027D608-F851-42E5-99C9-3264C7422D32}"/>
    <cellStyle name="Normal 5 5 2 4" xfId="932" xr:uid="{3370CD79-8F5E-450A-89A0-58D2DF55194B}"/>
    <cellStyle name="Normal 5 5 2 4 2" xfId="933" xr:uid="{CA2814F8-7240-4D7B-B5B0-A4AE9BC558A1}"/>
    <cellStyle name="Normal 5 5 2 4 2 2" xfId="934" xr:uid="{0121B257-4DB5-4EA7-BA3D-C63C1AC63DC5}"/>
    <cellStyle name="Normal 5 5 2 4 2 2 2" xfId="3913" xr:uid="{7A9E36E6-A815-4DD8-BC48-E98FFFB1C599}"/>
    <cellStyle name="Normal 5 5 2 4 2 3" xfId="935" xr:uid="{1517ED3A-497E-4B81-BBA7-7862B67788CD}"/>
    <cellStyle name="Normal 5 5 2 4 2 3 2" xfId="6562" xr:uid="{5EEAF2BB-A1BC-43C7-80FF-D6713FFEF0BD}"/>
    <cellStyle name="Normal 5 5 2 4 2 4" xfId="936" xr:uid="{C31B3DAD-6C32-4215-A71A-9A4FEFDD4E36}"/>
    <cellStyle name="Normal 5 5 2 4 3" xfId="937" xr:uid="{ADE0F15F-C0F4-4E4D-8449-7E5EA24E304D}"/>
    <cellStyle name="Normal 5 5 2 4 3 2" xfId="3914" xr:uid="{E28D783E-90A8-4D7A-A483-CCAF8888C481}"/>
    <cellStyle name="Normal 5 5 2 4 4" xfId="938" xr:uid="{89173D9A-F857-48A0-9774-9EBC9EACC56D}"/>
    <cellStyle name="Normal 5 5 2 4 4 2" xfId="6563" xr:uid="{C38202D6-B016-4412-8C94-54EBF6984CD5}"/>
    <cellStyle name="Normal 5 5 2 4 5" xfId="939" xr:uid="{614A5EA8-0AB4-41CC-91FD-ADB8AC6F4BED}"/>
    <cellStyle name="Normal 5 5 2 5" xfId="940" xr:uid="{9FB0675A-1A59-4FDA-B6CF-358FFD8CED98}"/>
    <cellStyle name="Normal 5 5 2 5 2" xfId="941" xr:uid="{667A0B86-82C9-4F09-9F70-A5EFA345B9B5}"/>
    <cellStyle name="Normal 5 5 2 5 2 2" xfId="3915" xr:uid="{212172BC-5D73-442C-AC96-451B47A3D8C0}"/>
    <cellStyle name="Normal 5 5 2 5 3" xfId="942" xr:uid="{0C0506DA-EDA1-46EE-9F0A-8AF369F49A7E}"/>
    <cellStyle name="Normal 5 5 2 5 3 2" xfId="6564" xr:uid="{7E41762D-9937-4F37-A146-036D911E688B}"/>
    <cellStyle name="Normal 5 5 2 5 4" xfId="943" xr:uid="{214F27A6-37F5-4B5B-B050-428AC706AD53}"/>
    <cellStyle name="Normal 5 5 2 6" xfId="944" xr:uid="{C2503E1E-C8C4-4214-A0E8-5369431267E1}"/>
    <cellStyle name="Normal 5 5 2 6 2" xfId="945" xr:uid="{CAD6569F-1464-42AA-9C2D-74B05B050A75}"/>
    <cellStyle name="Normal 5 5 2 6 3" xfId="946" xr:uid="{D809781B-88F9-48E9-B4CC-9827B6504893}"/>
    <cellStyle name="Normal 5 5 2 6 4" xfId="947" xr:uid="{418ACA57-B568-497B-829B-FF508407EB16}"/>
    <cellStyle name="Normal 5 5 2 7" xfId="948" xr:uid="{AC10066E-F150-4CF3-87B9-E64E08FE1350}"/>
    <cellStyle name="Normal 5 5 2 7 2" xfId="6565" xr:uid="{4D6A7643-D543-4CFF-920F-453A236035D9}"/>
    <cellStyle name="Normal 5 5 2 8" xfId="949" xr:uid="{15EFD639-CC56-4893-B8F4-CE72C5C7ED93}"/>
    <cellStyle name="Normal 5 5 2 9" xfId="950" xr:uid="{185F87A7-072B-4BCC-8A62-9BB3B6FAB566}"/>
    <cellStyle name="Normal 5 5 3" xfId="951" xr:uid="{D5B8036A-9474-48E5-BB1B-F93B956A21FD}"/>
    <cellStyle name="Normal 5 5 3 2" xfId="952" xr:uid="{5777ABE5-9D13-4FC9-A983-5FB7EACF80C3}"/>
    <cellStyle name="Normal 5 5 3 2 2" xfId="953" xr:uid="{3E870373-C4A2-4077-9513-A9CAB1A8E0B8}"/>
    <cellStyle name="Normal 5 5 3 2 2 2" xfId="954" xr:uid="{75A36234-08B4-4BB7-A697-7A3602777E82}"/>
    <cellStyle name="Normal 5 5 3 2 2 2 2" xfId="3916" xr:uid="{B105A8E3-5DEB-40D9-8639-B01CE751B39D}"/>
    <cellStyle name="Normal 5 5 3 2 2 2 2 2" xfId="4721" xr:uid="{4A97E053-B53E-464B-96DB-4D71E0243E03}"/>
    <cellStyle name="Normal 5 5 3 2 2 2 3" xfId="4722" xr:uid="{8D92F873-C0B3-4314-8FD8-175A03E527CB}"/>
    <cellStyle name="Normal 5 5 3 2 2 3" xfId="955" xr:uid="{6976A2B6-23FD-4B36-AC15-DB29116BC352}"/>
    <cellStyle name="Normal 5 5 3 2 2 3 2" xfId="4723" xr:uid="{32F132ED-37F9-4454-B69A-0DD9A98B0E21}"/>
    <cellStyle name="Normal 5 5 3 2 2 4" xfId="956" xr:uid="{5E3DE34F-8C09-4A59-A7E9-C68020CE7B85}"/>
    <cellStyle name="Normal 5 5 3 2 3" xfId="957" xr:uid="{190FC081-5CA8-4C35-AE39-400605DA3AA7}"/>
    <cellStyle name="Normal 5 5 3 2 3 2" xfId="958" xr:uid="{43015674-3098-44A4-990A-4642CEA3FDE8}"/>
    <cellStyle name="Normal 5 5 3 2 3 2 2" xfId="4724" xr:uid="{CC363A65-F322-430D-8428-8D31038E6A2E}"/>
    <cellStyle name="Normal 5 5 3 2 3 3" xfId="959" xr:uid="{FB4140AC-EAAD-419E-BEDF-A221E64921AC}"/>
    <cellStyle name="Normal 5 5 3 2 3 4" xfId="960" xr:uid="{1C4FCA9D-FDE4-442F-BED2-1DD9AFA23665}"/>
    <cellStyle name="Normal 5 5 3 2 4" xfId="961" xr:uid="{64C2485B-9BA2-48C7-B99F-069622A2926C}"/>
    <cellStyle name="Normal 5 5 3 2 4 2" xfId="4725" xr:uid="{2700AB5E-DEB4-48D2-974F-6EE29A647453}"/>
    <cellStyle name="Normal 5 5 3 2 5" xfId="962" xr:uid="{CDA8CC37-A3FD-4086-8FCB-A55E3C8E5DE6}"/>
    <cellStyle name="Normal 5 5 3 2 6" xfId="963" xr:uid="{23720C8F-657A-4D32-BEFA-A8F77F55B70C}"/>
    <cellStyle name="Normal 5 5 3 3" xfId="964" xr:uid="{2E47501B-97CD-445D-8FCF-EB697F205088}"/>
    <cellStyle name="Normal 5 5 3 3 2" xfId="965" xr:uid="{2210D80D-1051-4DEF-8CBD-A5CE6B875EC8}"/>
    <cellStyle name="Normal 5 5 3 3 2 2" xfId="966" xr:uid="{472F120C-720A-427D-BD25-FE03E96C461A}"/>
    <cellStyle name="Normal 5 5 3 3 2 2 2" xfId="4726" xr:uid="{C392D14E-0A68-4D33-AD16-A6990C3E8772}"/>
    <cellStyle name="Normal 5 5 3 3 2 3" xfId="967" xr:uid="{C19E2E51-6B97-4C87-94FD-DBEDFDD86AB7}"/>
    <cellStyle name="Normal 5 5 3 3 2 4" xfId="968" xr:uid="{486A4B81-2859-4D24-8E90-19B559ACC423}"/>
    <cellStyle name="Normal 5 5 3 3 3" xfId="969" xr:uid="{A06E3433-F86C-4FC3-B83A-C4DDDD7EA048}"/>
    <cellStyle name="Normal 5 5 3 3 3 2" xfId="4727" xr:uid="{D3FD7F04-EA2C-43A5-9BCB-4AC01577FB3D}"/>
    <cellStyle name="Normal 5 5 3 3 4" xfId="970" xr:uid="{D12CD86B-5B76-4BF7-866F-AB3A0AF985DF}"/>
    <cellStyle name="Normal 5 5 3 3 5" xfId="971" xr:uid="{E2B99B56-8959-4C4D-95E6-73D1A05ED9D5}"/>
    <cellStyle name="Normal 5 5 3 4" xfId="972" xr:uid="{4E84D536-F371-42E4-84C4-E92C0C145EE9}"/>
    <cellStyle name="Normal 5 5 3 4 2" xfId="973" xr:uid="{1EFA5B08-9A4C-4DA5-A7E1-A59DF8368C5F}"/>
    <cellStyle name="Normal 5 5 3 4 2 2" xfId="4728" xr:uid="{A695D845-9E6E-49F8-85AE-A9119526E76E}"/>
    <cellStyle name="Normal 5 5 3 4 3" xfId="974" xr:uid="{73A14015-7E8E-47FE-8A28-4610D4F28C64}"/>
    <cellStyle name="Normal 5 5 3 4 4" xfId="975" xr:uid="{7D704126-95A5-463A-8DB1-4358851630CF}"/>
    <cellStyle name="Normal 5 5 3 5" xfId="976" xr:uid="{CAE492D5-3FA7-4935-9CF1-B884B43C12D7}"/>
    <cellStyle name="Normal 5 5 3 5 2" xfId="977" xr:uid="{679ABB7E-7B3A-4FE0-B34A-F1FEBC2A829E}"/>
    <cellStyle name="Normal 5 5 3 5 3" xfId="978" xr:uid="{CF5D60D7-FA6C-402C-BE97-F612E2DD83BC}"/>
    <cellStyle name="Normal 5 5 3 5 4" xfId="979" xr:uid="{2E9BC60C-BC10-464B-89A3-0F05D3A5FDCA}"/>
    <cellStyle name="Normal 5 5 3 6" xfId="980" xr:uid="{AA3CB28C-D491-4E4A-88FF-8791DA95815F}"/>
    <cellStyle name="Normal 5 5 3 7" xfId="981" xr:uid="{4B4A04C4-1595-4C62-836E-0C041403685A}"/>
    <cellStyle name="Normal 5 5 3 8" xfId="982" xr:uid="{F4AD9D55-E1B4-4264-B8C3-1B3F2330ADEC}"/>
    <cellStyle name="Normal 5 5 4" xfId="983" xr:uid="{20379FA1-B194-4501-A919-47539D0CB8CC}"/>
    <cellStyle name="Normal 5 5 4 2" xfId="984" xr:uid="{B2A83183-7642-42B1-A349-4C0F1C988D78}"/>
    <cellStyle name="Normal 5 5 4 2 2" xfId="985" xr:uid="{5678009C-BB3B-4D5B-BB07-72B89C63C9EC}"/>
    <cellStyle name="Normal 5 5 4 2 2 2" xfId="986" xr:uid="{ECA827B6-899A-4501-B33B-AB51EE48F51B}"/>
    <cellStyle name="Normal 5 5 4 2 2 2 2" xfId="3917" xr:uid="{81228496-9E8E-431F-9BE2-8E689EFA3DCB}"/>
    <cellStyle name="Normal 5 5 4 2 2 3" xfId="987" xr:uid="{3F56C2AA-DF04-4DA0-80D8-CE58D5C4E521}"/>
    <cellStyle name="Normal 5 5 4 2 2 3 2" xfId="6566" xr:uid="{DB72EF7A-0020-47C3-A17B-8747AEC80CE4}"/>
    <cellStyle name="Normal 5 5 4 2 2 4" xfId="988" xr:uid="{B84261D7-A7C3-4B51-838F-778D36291225}"/>
    <cellStyle name="Normal 5 5 4 2 3" xfId="989" xr:uid="{58C8BA4D-27C3-4D89-A5A0-F0CC85531219}"/>
    <cellStyle name="Normal 5 5 4 2 3 2" xfId="3918" xr:uid="{A78308C9-41F2-491A-8AEB-6159659195F1}"/>
    <cellStyle name="Normal 5 5 4 2 4" xfId="990" xr:uid="{4C8F45A3-76A5-46CF-945B-4A3FB36CD5FF}"/>
    <cellStyle name="Normal 5 5 4 2 4 2" xfId="6567" xr:uid="{A45FDD98-B4C4-4CF5-BF26-B2DD36AED5C7}"/>
    <cellStyle name="Normal 5 5 4 2 5" xfId="991" xr:uid="{B1CC2E8C-48FB-4FF4-A68A-0DF2DE547E22}"/>
    <cellStyle name="Normal 5 5 4 3" xfId="992" xr:uid="{BF813D6A-5305-4EE2-9020-1CEC4852F3F0}"/>
    <cellStyle name="Normal 5 5 4 3 2" xfId="993" xr:uid="{783E5A5C-1647-400F-9B53-C0F44A4B1FF6}"/>
    <cellStyle name="Normal 5 5 4 3 2 2" xfId="3919" xr:uid="{5FBE6683-DCA3-4397-975A-BF51E3929CAF}"/>
    <cellStyle name="Normal 5 5 4 3 3" xfId="994" xr:uid="{ED3A6ABA-6423-4746-BCF3-D708E27D61F6}"/>
    <cellStyle name="Normal 5 5 4 3 3 2" xfId="6568" xr:uid="{168A0C23-6BEE-4674-8B69-1EE430DA2FEA}"/>
    <cellStyle name="Normal 5 5 4 3 4" xfId="995" xr:uid="{7D1DB5BF-B69E-40BB-81D8-84426D1E3313}"/>
    <cellStyle name="Normal 5 5 4 4" xfId="996" xr:uid="{7A3A4220-6E88-4D56-AA86-BB5621E92B81}"/>
    <cellStyle name="Normal 5 5 4 4 2" xfId="997" xr:uid="{32E9A79A-0D9C-420C-9066-7878FE0A684C}"/>
    <cellStyle name="Normal 5 5 4 4 3" xfId="998" xr:uid="{EF8D4D55-A0CC-43D7-A43E-BC4D8C31C6F9}"/>
    <cellStyle name="Normal 5 5 4 4 4" xfId="999" xr:uid="{02C8CD45-1E4D-49AB-8F20-7F0466C13657}"/>
    <cellStyle name="Normal 5 5 4 5" xfId="1000" xr:uid="{E2B220C4-99AC-47E9-AE8B-B0D5CF22A70B}"/>
    <cellStyle name="Normal 5 5 4 5 2" xfId="6569" xr:uid="{D49D4E00-270E-4D16-BF80-A15818CA927B}"/>
    <cellStyle name="Normal 5 5 4 6" xfId="1001" xr:uid="{00F1230B-4AC1-4494-B3A5-9F515FEF1FFD}"/>
    <cellStyle name="Normal 5 5 4 7" xfId="1002" xr:uid="{77537567-764D-4806-8AEB-9F9BEC44C325}"/>
    <cellStyle name="Normal 5 5 5" xfId="1003" xr:uid="{ACB5312A-2DEE-4159-B782-7305B01D1B6E}"/>
    <cellStyle name="Normal 5 5 5 2" xfId="1004" xr:uid="{73D7E54D-BCC1-4C59-9177-614845335627}"/>
    <cellStyle name="Normal 5 5 5 2 2" xfId="1005" xr:uid="{266438DF-2AB0-4B6F-A1A8-7C16025798AA}"/>
    <cellStyle name="Normal 5 5 5 2 2 2" xfId="3920" xr:uid="{26284CD5-796B-45B7-8DCD-E1A7357368A1}"/>
    <cellStyle name="Normal 5 5 5 2 3" xfId="1006" xr:uid="{3C975F48-2BF4-46F6-8399-F0DB195B64C7}"/>
    <cellStyle name="Normal 5 5 5 2 3 2" xfId="6570" xr:uid="{9229FEA1-44C6-4FB0-B61D-A564C9FEC374}"/>
    <cellStyle name="Normal 5 5 5 2 4" xfId="1007" xr:uid="{3E9F0BFB-C950-4243-8037-9EE35121C971}"/>
    <cellStyle name="Normal 5 5 5 3" xfId="1008" xr:uid="{83FB5763-EB79-4B11-9360-71411BB31829}"/>
    <cellStyle name="Normal 5 5 5 3 2" xfId="1009" xr:uid="{00CA6333-2A01-4F92-919F-F2DC38843AEE}"/>
    <cellStyle name="Normal 5 5 5 3 3" xfId="1010" xr:uid="{15AC8864-6A54-44E7-94EE-D8226FBA653A}"/>
    <cellStyle name="Normal 5 5 5 3 4" xfId="1011" xr:uid="{3F622A76-2289-48B8-A456-1FBCA887902B}"/>
    <cellStyle name="Normal 5 5 5 4" xfId="1012" xr:uid="{9AE6DF3C-6AC1-43AA-821D-C56A0037BC97}"/>
    <cellStyle name="Normal 5 5 5 4 2" xfId="6571" xr:uid="{DF91D563-93D0-4897-A956-62656037AB24}"/>
    <cellStyle name="Normal 5 5 5 5" xfId="1013" xr:uid="{37B548C6-D963-44CE-81DE-22561B73E2AC}"/>
    <cellStyle name="Normal 5 5 5 6" xfId="1014" xr:uid="{B493BF16-9B73-49CF-A9F8-A66A132F0F44}"/>
    <cellStyle name="Normal 5 5 6" xfId="1015" xr:uid="{C720215C-CC04-4FE0-811A-90149F79D5F9}"/>
    <cellStyle name="Normal 5 5 6 2" xfId="1016" xr:uid="{B56F62E7-0D3A-4075-9CDA-6A04058D305C}"/>
    <cellStyle name="Normal 5 5 6 2 2" xfId="1017" xr:uid="{0C1D030C-535B-4A3C-9721-AA86D7A3369C}"/>
    <cellStyle name="Normal 5 5 6 2 3" xfId="1018" xr:uid="{497200CD-2ED2-4E21-A148-64BBFCA939C9}"/>
    <cellStyle name="Normal 5 5 6 2 4" xfId="1019" xr:uid="{CF91539B-7676-460D-B369-5124BE4DE837}"/>
    <cellStyle name="Normal 5 5 6 3" xfId="1020" xr:uid="{BAF3C082-6E5F-4580-AB29-F6053E2856B2}"/>
    <cellStyle name="Normal 5 5 6 3 2" xfId="6572" xr:uid="{FED8F777-DD0F-43CC-8E17-94DCAC3924A2}"/>
    <cellStyle name="Normal 5 5 6 4" xfId="1021" xr:uid="{52A42403-B475-40AB-9BD1-FDFDD1B90C98}"/>
    <cellStyle name="Normal 5 5 6 5" xfId="1022" xr:uid="{873D2B64-9619-4092-968C-7742DD8652C2}"/>
    <cellStyle name="Normal 5 5 7" xfId="1023" xr:uid="{37F8AE06-66DA-44D6-8868-C90056AF897A}"/>
    <cellStyle name="Normal 5 5 7 2" xfId="1024" xr:uid="{EF878F38-1E5D-455B-BCD0-9A4F84C7AD1B}"/>
    <cellStyle name="Normal 5 5 7 3" xfId="1025" xr:uid="{89AF6AFE-F301-45E4-90E0-572EE492F2E0}"/>
    <cellStyle name="Normal 5 5 7 4" xfId="1026" xr:uid="{881E0EEF-5A3C-45E0-BDAE-B18913A8359C}"/>
    <cellStyle name="Normal 5 5 8" xfId="1027" xr:uid="{BB175852-B25B-4738-8FC1-3FA63A7E0817}"/>
    <cellStyle name="Normal 5 5 8 2" xfId="1028" xr:uid="{B3C3FB4B-CE52-4F96-9B40-7C030A081515}"/>
    <cellStyle name="Normal 5 5 8 3" xfId="1029" xr:uid="{B9C3F6EF-4E2E-4015-B959-3317BF29DEEF}"/>
    <cellStyle name="Normal 5 5 8 4" xfId="1030" xr:uid="{4CB5FA7F-9A71-4ED5-82F9-2FE9A6191CD5}"/>
    <cellStyle name="Normal 5 5 9" xfId="1031" xr:uid="{3075B1F1-6F66-42FC-A796-277BF8F137E6}"/>
    <cellStyle name="Normal 5 6" xfId="1032" xr:uid="{E000D1EC-E733-44FB-A26F-F5D6E3F9D22D}"/>
    <cellStyle name="Normal 5 6 10" xfId="1033" xr:uid="{CAE5CB7A-19EA-45A0-ADD4-5DB358F01710}"/>
    <cellStyle name="Normal 5 6 11" xfId="1034" xr:uid="{D34A148C-4F5A-4A25-AC97-FB020E2EB9EA}"/>
    <cellStyle name="Normal 5 6 2" xfId="1035" xr:uid="{DFB0B7AB-2205-44FE-8AD3-1DC0A48283CB}"/>
    <cellStyle name="Normal 5 6 2 2" xfId="1036" xr:uid="{7D43D89C-23F6-4C9E-B77C-3B3DDA50A4FF}"/>
    <cellStyle name="Normal 5 6 2 2 2" xfId="1037" xr:uid="{4D0BA5FC-7E2D-41F1-98D1-B42BB9BD8403}"/>
    <cellStyle name="Normal 5 6 2 2 2 2" xfId="1038" xr:uid="{200391A8-40D3-4F26-B204-E9D383289C9E}"/>
    <cellStyle name="Normal 5 6 2 2 2 2 2" xfId="1039" xr:uid="{20CE38B2-5869-47B4-8B31-E920D19526E4}"/>
    <cellStyle name="Normal 5 6 2 2 2 2 3" xfId="1040" xr:uid="{FCB6503B-B391-4FCB-89D6-D3533A01189D}"/>
    <cellStyle name="Normal 5 6 2 2 2 2 4" xfId="1041" xr:uid="{A3A94DCD-6349-4197-80AD-641CCDB71FFC}"/>
    <cellStyle name="Normal 5 6 2 2 2 3" xfId="1042" xr:uid="{63BB30F2-9C9C-4085-9267-4FDA0EAE7CC8}"/>
    <cellStyle name="Normal 5 6 2 2 2 3 2" xfId="1043" xr:uid="{BEAF9950-098E-40AF-8CD3-89625AC7E45D}"/>
    <cellStyle name="Normal 5 6 2 2 2 3 3" xfId="1044" xr:uid="{9CF890B1-1C8F-44C9-AC3A-51F67EC71D88}"/>
    <cellStyle name="Normal 5 6 2 2 2 3 4" xfId="1045" xr:uid="{E345247A-AF50-421B-972B-4F4B04E830A1}"/>
    <cellStyle name="Normal 5 6 2 2 2 4" xfId="1046" xr:uid="{21F3F348-6BDC-40AD-A0DB-613DBB7F1CF1}"/>
    <cellStyle name="Normal 5 6 2 2 2 5" xfId="1047" xr:uid="{E7A1611C-A2EA-43DE-927D-23B7B07CCDFD}"/>
    <cellStyle name="Normal 5 6 2 2 2 6" xfId="1048" xr:uid="{F2A10FD6-9C21-45AD-A433-E85AA85511EC}"/>
    <cellStyle name="Normal 5 6 2 2 3" xfId="1049" xr:uid="{BEC58538-9CE3-4FEB-8629-04867671A168}"/>
    <cellStyle name="Normal 5 6 2 2 3 2" xfId="1050" xr:uid="{16441D67-9DD7-42C3-9987-E969841C20C5}"/>
    <cellStyle name="Normal 5 6 2 2 3 2 2" xfId="1051" xr:uid="{ED5FD375-34A9-461D-B9A4-ECD3260AADED}"/>
    <cellStyle name="Normal 5 6 2 2 3 2 3" xfId="1052" xr:uid="{82B53437-4917-48C7-8E1D-9A6B6853D2D0}"/>
    <cellStyle name="Normal 5 6 2 2 3 2 4" xfId="1053" xr:uid="{55AA3355-61D4-41F5-AE67-3135A606BB8E}"/>
    <cellStyle name="Normal 5 6 2 2 3 3" xfId="1054" xr:uid="{4D44FF40-CE83-4E46-B9BC-B0D5954F01C6}"/>
    <cellStyle name="Normal 5 6 2 2 3 4" xfId="1055" xr:uid="{1CE6337C-CCDB-4696-AC62-D37963B388DD}"/>
    <cellStyle name="Normal 5 6 2 2 3 5" xfId="1056" xr:uid="{90A79EE7-E98C-4ECC-818D-F50DECCE2DA0}"/>
    <cellStyle name="Normal 5 6 2 2 4" xfId="1057" xr:uid="{13AFCF26-7744-4FE7-94D1-E5D74BB505FC}"/>
    <cellStyle name="Normal 5 6 2 2 4 2" xfId="1058" xr:uid="{A098477A-A464-4E0D-8E6F-C83B20C9CE79}"/>
    <cellStyle name="Normal 5 6 2 2 4 3" xfId="1059" xr:uid="{25D405F0-8665-40EC-97DE-3801C16C26A6}"/>
    <cellStyle name="Normal 5 6 2 2 4 4" xfId="1060" xr:uid="{B0F1CFF5-16CF-4842-88C7-730D937660B0}"/>
    <cellStyle name="Normal 5 6 2 2 5" xfId="1061" xr:uid="{6CF8C650-88F6-4065-81BC-870DDE52EB37}"/>
    <cellStyle name="Normal 5 6 2 2 5 2" xfId="1062" xr:uid="{4C755558-478C-41AC-A636-0F482D7BB9DD}"/>
    <cellStyle name="Normal 5 6 2 2 5 3" xfId="1063" xr:uid="{1987F10A-2075-4721-84A6-477617E92915}"/>
    <cellStyle name="Normal 5 6 2 2 5 4" xfId="1064" xr:uid="{97B94FF8-31A0-4469-B28E-C29E02B40F7D}"/>
    <cellStyle name="Normal 5 6 2 2 6" xfId="1065" xr:uid="{9C6F62D0-5364-4C43-8224-2D6F3B030D2D}"/>
    <cellStyle name="Normal 5 6 2 2 7" xfId="1066" xr:uid="{C314EBDA-5117-4560-AF7B-A6F88096BFFD}"/>
    <cellStyle name="Normal 5 6 2 2 8" xfId="1067" xr:uid="{3BD79535-2A0C-45EE-AF8C-693F6F45064B}"/>
    <cellStyle name="Normal 5 6 2 3" xfId="1068" xr:uid="{9EACB995-2298-4002-9EC6-F297B76AB810}"/>
    <cellStyle name="Normal 5 6 2 3 2" xfId="1069" xr:uid="{1CB044C3-82BE-4563-9623-BC0F316F71F8}"/>
    <cellStyle name="Normal 5 6 2 3 2 2" xfId="1070" xr:uid="{917D316A-FD81-471D-92D0-AC41EFA45F41}"/>
    <cellStyle name="Normal 5 6 2 3 2 3" xfId="1071" xr:uid="{AFC51EA7-A890-4812-9639-3B5DE0BE5F32}"/>
    <cellStyle name="Normal 5 6 2 3 2 4" xfId="1072" xr:uid="{B2C9FE61-D692-43AA-9B65-7DA796A52DA6}"/>
    <cellStyle name="Normal 5 6 2 3 3" xfId="1073" xr:uid="{741EF33D-F58F-4816-B3D9-B513E9B0137E}"/>
    <cellStyle name="Normal 5 6 2 3 3 2" xfId="1074" xr:uid="{BE94C62C-614C-4183-A6ED-B36542BE2D7A}"/>
    <cellStyle name="Normal 5 6 2 3 3 3" xfId="1075" xr:uid="{49691D86-543D-458C-BB2E-E0B358B866C0}"/>
    <cellStyle name="Normal 5 6 2 3 3 4" xfId="1076" xr:uid="{003AF1EA-BB86-471E-A29D-05904E9B56CD}"/>
    <cellStyle name="Normal 5 6 2 3 4" xfId="1077" xr:uid="{4761ED62-5AF5-4C10-AE1B-81DD27726CAB}"/>
    <cellStyle name="Normal 5 6 2 3 5" xfId="1078" xr:uid="{B3099087-F081-470C-978C-E0D4CE7A1C67}"/>
    <cellStyle name="Normal 5 6 2 3 6" xfId="1079" xr:uid="{5948A2EF-BED0-438F-9CF0-B4A164574331}"/>
    <cellStyle name="Normal 5 6 2 4" xfId="1080" xr:uid="{898A1725-51F2-4E9C-AEAC-FDAF707E886A}"/>
    <cellStyle name="Normal 5 6 2 4 2" xfId="1081" xr:uid="{DB713F9C-D17E-4CA6-B1FD-A1C4C92CE7DC}"/>
    <cellStyle name="Normal 5 6 2 4 2 2" xfId="1082" xr:uid="{392BD498-AEDB-48BB-A247-2A75668B6460}"/>
    <cellStyle name="Normal 5 6 2 4 2 3" xfId="1083" xr:uid="{D88F08FC-7D2C-4DBC-85A3-17ED4DB60C1A}"/>
    <cellStyle name="Normal 5 6 2 4 2 4" xfId="1084" xr:uid="{A8388357-1D01-4D2D-9B7A-F20BDB4A16F9}"/>
    <cellStyle name="Normal 5 6 2 4 3" xfId="1085" xr:uid="{D880D3B4-7DE3-48A8-A6B2-C3453D7CC63B}"/>
    <cellStyle name="Normal 5 6 2 4 4" xfId="1086" xr:uid="{30DCA7D7-7870-48C6-BA76-8AC7391A3A15}"/>
    <cellStyle name="Normal 5 6 2 4 5" xfId="1087" xr:uid="{1EDB5628-480E-4A37-906B-5A879110A71F}"/>
    <cellStyle name="Normal 5 6 2 5" xfId="1088" xr:uid="{DD25F7F0-3E41-4493-BB52-6615D4060E82}"/>
    <cellStyle name="Normal 5 6 2 5 2" xfId="1089" xr:uid="{164B614A-D20E-43D9-B7CE-28418380716E}"/>
    <cellStyle name="Normal 5 6 2 5 3" xfId="1090" xr:uid="{A150FF48-33CB-403D-A7F2-10282A11FB40}"/>
    <cellStyle name="Normal 5 6 2 5 4" xfId="1091" xr:uid="{B22A0DAD-3FCF-445C-81DC-B2320682669A}"/>
    <cellStyle name="Normal 5 6 2 6" xfId="1092" xr:uid="{E4610D0D-A1BB-4AE2-8799-E55ED18183E4}"/>
    <cellStyle name="Normal 5 6 2 6 2" xfId="1093" xr:uid="{43209A50-CE35-459E-AF1C-C728ADE151E9}"/>
    <cellStyle name="Normal 5 6 2 6 3" xfId="1094" xr:uid="{D94EC54B-CE6F-4591-8D9D-4EF5F3BCA605}"/>
    <cellStyle name="Normal 5 6 2 6 4" xfId="1095" xr:uid="{6E69FC12-BA1F-4A85-A74D-B62D7E2AF7A1}"/>
    <cellStyle name="Normal 5 6 2 7" xfId="1096" xr:uid="{5E6726D3-F24B-448B-897F-43958C262589}"/>
    <cellStyle name="Normal 5 6 2 8" xfId="1097" xr:uid="{6020D97B-768B-4D6C-A087-DA98DDDD94B8}"/>
    <cellStyle name="Normal 5 6 2 9" xfId="1098" xr:uid="{FB7EEBB2-D69C-4BD7-81F8-977ED4924C7D}"/>
    <cellStyle name="Normal 5 6 3" xfId="1099" xr:uid="{309CC27B-2380-42EB-B194-F53D08A0F7D3}"/>
    <cellStyle name="Normal 5 6 3 2" xfId="1100" xr:uid="{02D86855-8E26-4E77-9586-EB5D0B6BD032}"/>
    <cellStyle name="Normal 5 6 3 2 2" xfId="1101" xr:uid="{41C017FA-B320-4762-92DF-48FDC7435A93}"/>
    <cellStyle name="Normal 5 6 3 2 2 2" xfId="1102" xr:uid="{78E859BA-3B82-4F5F-8EB4-9DA709895C76}"/>
    <cellStyle name="Normal 5 6 3 2 2 2 2" xfId="3921" xr:uid="{1385190B-CA77-43CC-BBB9-FEB73A72B614}"/>
    <cellStyle name="Normal 5 6 3 2 2 3" xfId="1103" xr:uid="{F6C8BE33-A431-48EF-8954-68A2A9A343EE}"/>
    <cellStyle name="Normal 5 6 3 2 2 3 2" xfId="6573" xr:uid="{A38D7683-7F05-4B4C-BBD2-100052A575DF}"/>
    <cellStyle name="Normal 5 6 3 2 2 4" xfId="1104" xr:uid="{E3C904E2-02F5-44A0-946A-C9B23CC69694}"/>
    <cellStyle name="Normal 5 6 3 2 3" xfId="1105" xr:uid="{E8DE5DAF-EC02-4614-9172-DACC3A79BD50}"/>
    <cellStyle name="Normal 5 6 3 2 3 2" xfId="1106" xr:uid="{25A46A7E-A9F9-4133-A3BA-994700B58CDC}"/>
    <cellStyle name="Normal 5 6 3 2 3 3" xfId="1107" xr:uid="{7E02E4AE-1946-467F-8765-DBDB22AA331B}"/>
    <cellStyle name="Normal 5 6 3 2 3 4" xfId="1108" xr:uid="{611A5761-95EB-4BC4-9989-FCBF655ACD35}"/>
    <cellStyle name="Normal 5 6 3 2 4" xfId="1109" xr:uid="{B0981337-3145-4A18-9475-60D7B5E789AE}"/>
    <cellStyle name="Normal 5 6 3 2 4 2" xfId="6574" xr:uid="{17EB8D84-5D13-4280-89C9-18167526C1DF}"/>
    <cellStyle name="Normal 5 6 3 2 5" xfId="1110" xr:uid="{362DDD34-95A8-47B3-B1E7-98E8FC157F82}"/>
    <cellStyle name="Normal 5 6 3 2 6" xfId="1111" xr:uid="{7256D415-55B5-47D8-B8E5-7EA55D187794}"/>
    <cellStyle name="Normal 5 6 3 3" xfId="1112" xr:uid="{A10BF0F8-0433-4546-A4EB-B13E296944ED}"/>
    <cellStyle name="Normal 5 6 3 3 2" xfId="1113" xr:uid="{DE87DCD6-64A6-4F78-A0D6-B80CC363CFBB}"/>
    <cellStyle name="Normal 5 6 3 3 2 2" xfId="1114" xr:uid="{10FDE803-2D27-4475-8DCD-EF6756117797}"/>
    <cellStyle name="Normal 5 6 3 3 2 3" xfId="1115" xr:uid="{2D7EA6AB-A4B2-482A-9B0B-4B0F739FC9A0}"/>
    <cellStyle name="Normal 5 6 3 3 2 4" xfId="1116" xr:uid="{6BDBAEF2-5A67-4CD6-AD91-DF011433D585}"/>
    <cellStyle name="Normal 5 6 3 3 3" xfId="1117" xr:uid="{75F81242-3EF8-4387-9638-F32369A02E06}"/>
    <cellStyle name="Normal 5 6 3 3 3 2" xfId="6575" xr:uid="{E4379C05-B1FF-4195-B6B9-F180E2A2E06C}"/>
    <cellStyle name="Normal 5 6 3 3 4" xfId="1118" xr:uid="{717160DE-C24B-47E0-B755-572B138BF201}"/>
    <cellStyle name="Normal 5 6 3 3 5" xfId="1119" xr:uid="{A5B8890B-3302-48F4-98B9-7F7075F5A03C}"/>
    <cellStyle name="Normal 5 6 3 4" xfId="1120" xr:uid="{522E736E-56B8-4D03-8BC6-516BAF85245E}"/>
    <cellStyle name="Normal 5 6 3 4 2" xfId="1121" xr:uid="{B79FC101-0D22-4330-B66F-FF4905C7F734}"/>
    <cellStyle name="Normal 5 6 3 4 3" xfId="1122" xr:uid="{6195860F-CCF4-45DD-ABF4-DB77790A20AB}"/>
    <cellStyle name="Normal 5 6 3 4 4" xfId="1123" xr:uid="{BE5E15D8-7638-4C1E-8B26-DF11F40946B0}"/>
    <cellStyle name="Normal 5 6 3 5" xfId="1124" xr:uid="{E4F38AB4-2D09-4879-B61F-7FE15E1AC9A8}"/>
    <cellStyle name="Normal 5 6 3 5 2" xfId="1125" xr:uid="{3D9192F7-6CF2-4164-8F5A-3F0DF583BEA8}"/>
    <cellStyle name="Normal 5 6 3 5 3" xfId="1126" xr:uid="{FB8C1717-B69A-487E-B1BA-218030680147}"/>
    <cellStyle name="Normal 5 6 3 5 4" xfId="1127" xr:uid="{9C78379B-0FEE-465D-B726-14F2E937851F}"/>
    <cellStyle name="Normal 5 6 3 6" xfId="1128" xr:uid="{18829A13-5A7D-4898-BFE9-4EFC4FEE95AA}"/>
    <cellStyle name="Normal 5 6 3 7" xfId="1129" xr:uid="{235CF39A-4CAB-42EE-A02F-10F9B9DCE4DC}"/>
    <cellStyle name="Normal 5 6 3 8" xfId="1130" xr:uid="{CF2527EE-571A-4490-A44C-50DD55933CF1}"/>
    <cellStyle name="Normal 5 6 4" xfId="1131" xr:uid="{46F14B18-BF54-48A6-8609-29F0EB15B7E1}"/>
    <cellStyle name="Normal 5 6 4 2" xfId="1132" xr:uid="{2BE85D90-53FC-4E0D-A2C1-AA561E2E3479}"/>
    <cellStyle name="Normal 5 6 4 2 2" xfId="1133" xr:uid="{4AF82349-853A-42B1-BCF4-479C228BF095}"/>
    <cellStyle name="Normal 5 6 4 2 2 2" xfId="1134" xr:uid="{100F4DE1-47BA-4D37-BF32-7C237C8828A1}"/>
    <cellStyle name="Normal 5 6 4 2 2 3" xfId="1135" xr:uid="{AC2436BE-7D1A-400C-AFD2-5E6312F17ECA}"/>
    <cellStyle name="Normal 5 6 4 2 2 4" xfId="1136" xr:uid="{998C8675-4126-4734-B1DE-6F001A6CB853}"/>
    <cellStyle name="Normal 5 6 4 2 3" xfId="1137" xr:uid="{E0C5E23B-E423-4CA0-84F5-C9376437DABD}"/>
    <cellStyle name="Normal 5 6 4 2 3 2" xfId="6576" xr:uid="{F2687210-0A4A-49FE-8B0B-281F40018638}"/>
    <cellStyle name="Normal 5 6 4 2 4" xfId="1138" xr:uid="{4995899E-9E9E-432D-B2C3-BD027B4D315C}"/>
    <cellStyle name="Normal 5 6 4 2 5" xfId="1139" xr:uid="{AD6CDAD8-B24C-4032-89CD-F50590EE9417}"/>
    <cellStyle name="Normal 5 6 4 3" xfId="1140" xr:uid="{1A45617F-3DE1-44BC-9D94-14146A830392}"/>
    <cellStyle name="Normal 5 6 4 3 2" xfId="1141" xr:uid="{8807543B-482F-4524-B468-67862DC33FA4}"/>
    <cellStyle name="Normal 5 6 4 3 3" xfId="1142" xr:uid="{9CC7BF39-A124-4A1D-940B-87B63E083513}"/>
    <cellStyle name="Normal 5 6 4 3 4" xfId="1143" xr:uid="{9E3EE1FB-DA3A-4854-BE29-6574EC1E6782}"/>
    <cellStyle name="Normal 5 6 4 4" xfId="1144" xr:uid="{545F521A-15FB-4DA4-A1AB-3558DDA9E084}"/>
    <cellStyle name="Normal 5 6 4 4 2" xfId="1145" xr:uid="{EE83671C-4AD0-41D3-86E9-484C5693ECDB}"/>
    <cellStyle name="Normal 5 6 4 4 3" xfId="1146" xr:uid="{7EB35359-C15F-4B9C-BDA0-F3717F0D56C0}"/>
    <cellStyle name="Normal 5 6 4 4 4" xfId="1147" xr:uid="{1261FFC7-4877-43EF-8766-271B8924E0B7}"/>
    <cellStyle name="Normal 5 6 4 5" xfId="1148" xr:uid="{6900EC7B-8E20-466C-8559-51AF71AA62FE}"/>
    <cellStyle name="Normal 5 6 4 6" xfId="1149" xr:uid="{22B77997-0EF6-49F0-8C09-77369E84B63D}"/>
    <cellStyle name="Normal 5 6 4 7" xfId="1150" xr:uid="{621EC5EC-E65B-4C06-B0BA-3AD429E72A5E}"/>
    <cellStyle name="Normal 5 6 5" xfId="1151" xr:uid="{D0324E1C-3C33-4C97-B4D5-E3556C4790B3}"/>
    <cellStyle name="Normal 5 6 5 2" xfId="1152" xr:uid="{06208088-D1EE-4FC0-8DDC-EB142C3E285F}"/>
    <cellStyle name="Normal 5 6 5 2 2" xfId="1153" xr:uid="{CF5EFCDE-9B3E-43F4-8C10-D7D212D0A99D}"/>
    <cellStyle name="Normal 5 6 5 2 3" xfId="1154" xr:uid="{DCB6EF7C-5FB2-4EC1-97E2-B8038E6A0041}"/>
    <cellStyle name="Normal 5 6 5 2 4" xfId="1155" xr:uid="{CCF7E5AB-D5D5-4F31-9709-C9966B0850E9}"/>
    <cellStyle name="Normal 5 6 5 3" xfId="1156" xr:uid="{ACABE493-BB9D-42FD-B8FA-5AE6AFA4A01E}"/>
    <cellStyle name="Normal 5 6 5 3 2" xfId="1157" xr:uid="{441FD8A7-F563-44CA-85D2-9CD1B09EAB3F}"/>
    <cellStyle name="Normal 5 6 5 3 3" xfId="1158" xr:uid="{959BED64-6F2E-4ABC-AC82-225207E5D30A}"/>
    <cellStyle name="Normal 5 6 5 3 4" xfId="1159" xr:uid="{C349B498-9C45-4728-8814-60489B567F94}"/>
    <cellStyle name="Normal 5 6 5 4" xfId="1160" xr:uid="{07F09F60-656D-49FB-9417-4A403702B42A}"/>
    <cellStyle name="Normal 5 6 5 5" xfId="1161" xr:uid="{CB426375-E494-4121-B361-E7CC74D48C3C}"/>
    <cellStyle name="Normal 5 6 5 6" xfId="1162" xr:uid="{3D3E93F7-D38B-444A-8754-4BB99CE7D58C}"/>
    <cellStyle name="Normal 5 6 6" xfId="1163" xr:uid="{E1FF648B-7C5D-4CED-B7F5-B082CD37F929}"/>
    <cellStyle name="Normal 5 6 6 2" xfId="1164" xr:uid="{9F3F652E-CF88-4FBB-B10B-BEB9D7BDE413}"/>
    <cellStyle name="Normal 5 6 6 2 2" xfId="1165" xr:uid="{D5C02210-57A9-462C-B062-7D26C69B02B0}"/>
    <cellStyle name="Normal 5 6 6 2 3" xfId="1166" xr:uid="{08C11E05-9428-4093-97AE-ECA4D50F71BF}"/>
    <cellStyle name="Normal 5 6 6 2 4" xfId="1167" xr:uid="{B17B58C5-2A15-4678-8B04-E180378CAE10}"/>
    <cellStyle name="Normal 5 6 6 3" xfId="1168" xr:uid="{21079557-79EE-49AF-B33E-BA7325346038}"/>
    <cellStyle name="Normal 5 6 6 4" xfId="1169" xr:uid="{17AA8C9C-26DD-449C-9472-02C64C36900F}"/>
    <cellStyle name="Normal 5 6 6 5" xfId="1170" xr:uid="{0E4D5E7F-B12C-4881-BA34-9DCA9328A853}"/>
    <cellStyle name="Normal 5 6 7" xfId="1171" xr:uid="{C0AE7DBF-88E6-43DD-8C92-6DBF83B30BE7}"/>
    <cellStyle name="Normal 5 6 7 2" xfId="1172" xr:uid="{6A149D5E-95BF-411B-8E6D-C4C16CA8866F}"/>
    <cellStyle name="Normal 5 6 7 3" xfId="1173" xr:uid="{5C1E1BC5-8C3E-4403-AEBA-339324DC77F8}"/>
    <cellStyle name="Normal 5 6 7 4" xfId="1174" xr:uid="{2E6A70FF-5B20-487A-ABEE-9480A4472F71}"/>
    <cellStyle name="Normal 5 6 8" xfId="1175" xr:uid="{6AF2DAEE-E19C-48EA-A8E1-1F9662B65233}"/>
    <cellStyle name="Normal 5 6 8 2" xfId="1176" xr:uid="{7BC9D08A-55E5-47B3-8393-B627D56E6706}"/>
    <cellStyle name="Normal 5 6 8 3" xfId="1177" xr:uid="{DA24EA57-0FAB-41F7-A9E9-9329820BF03C}"/>
    <cellStyle name="Normal 5 6 8 4" xfId="1178" xr:uid="{E7912502-6D8A-49C9-9600-9CEDED5C249A}"/>
    <cellStyle name="Normal 5 6 9" xfId="1179" xr:uid="{49949C7C-93D8-4989-AD2F-B9514B4B1076}"/>
    <cellStyle name="Normal 5 7" xfId="1180" xr:uid="{DBFE84AD-AA02-4FD2-92CA-D3A7E8C5119E}"/>
    <cellStyle name="Normal 5 7 2" xfId="1181" xr:uid="{1E152E09-72D3-4D4D-95F8-E999C68614E1}"/>
    <cellStyle name="Normal 5 7 2 2" xfId="1182" xr:uid="{FAD7EA84-DD54-4046-8327-49AFD98799E0}"/>
    <cellStyle name="Normal 5 7 2 2 2" xfId="1183" xr:uid="{37DE6AC3-2C81-4EC5-8E5C-A6514B4AD9C7}"/>
    <cellStyle name="Normal 5 7 2 2 2 2" xfId="1184" xr:uid="{AE79C041-033C-4BD6-87A4-0B9C602986D4}"/>
    <cellStyle name="Normal 5 7 2 2 2 3" xfId="1185" xr:uid="{28D19C6B-E54B-4FD2-8820-E01D377ED4BE}"/>
    <cellStyle name="Normal 5 7 2 2 2 4" xfId="1186" xr:uid="{B37AA435-A0A6-46BE-9EDD-078D4EA5EC2E}"/>
    <cellStyle name="Normal 5 7 2 2 3" xfId="1187" xr:uid="{39274E29-E424-4C6A-AAFD-D83D6B2586D5}"/>
    <cellStyle name="Normal 5 7 2 2 3 2" xfId="1188" xr:uid="{1E3D97D1-4103-4F43-9D17-C4BCC39E791C}"/>
    <cellStyle name="Normal 5 7 2 2 3 3" xfId="1189" xr:uid="{A769F3B2-B4CA-4C07-B37A-D1F2A8A29D1F}"/>
    <cellStyle name="Normal 5 7 2 2 3 4" xfId="1190" xr:uid="{F21BB292-4A9F-4D28-9146-48305B8E17DB}"/>
    <cellStyle name="Normal 5 7 2 2 4" xfId="1191" xr:uid="{664D0089-C62F-4CE8-9089-F13069AA41F9}"/>
    <cellStyle name="Normal 5 7 2 2 5" xfId="1192" xr:uid="{A0E4886E-5406-4373-A8A1-D62BD8CDB30E}"/>
    <cellStyle name="Normal 5 7 2 2 6" xfId="1193" xr:uid="{E3EF3158-B1A0-4D63-BFA2-2504E4D31196}"/>
    <cellStyle name="Normal 5 7 2 3" xfId="1194" xr:uid="{F7A32628-839B-42FE-84B7-7D4E8A7E6DF5}"/>
    <cellStyle name="Normal 5 7 2 3 2" xfId="1195" xr:uid="{14BE2EDD-5293-4953-8082-A3A516FC1308}"/>
    <cellStyle name="Normal 5 7 2 3 2 2" xfId="1196" xr:uid="{A928F7BD-B41F-48ED-BDA4-6FA1BB946E66}"/>
    <cellStyle name="Normal 5 7 2 3 2 3" xfId="1197" xr:uid="{A8F2B71A-815B-4116-817C-CC6995F0327A}"/>
    <cellStyle name="Normal 5 7 2 3 2 4" xfId="1198" xr:uid="{47CC2EE4-7963-4D4E-980F-E1E15F2417EA}"/>
    <cellStyle name="Normal 5 7 2 3 3" xfId="1199" xr:uid="{AB7489A4-999F-4730-B941-8601DF667B58}"/>
    <cellStyle name="Normal 5 7 2 3 4" xfId="1200" xr:uid="{51C5D7A7-F03E-4EA6-8FC0-8A20937C6EB4}"/>
    <cellStyle name="Normal 5 7 2 3 5" xfId="1201" xr:uid="{AEBD1E07-2529-4780-AC3C-DBB5360B1D25}"/>
    <cellStyle name="Normal 5 7 2 4" xfId="1202" xr:uid="{198A591D-CC1F-4C7F-9FD8-2D3A9D1BA815}"/>
    <cellStyle name="Normal 5 7 2 4 2" xfId="1203" xr:uid="{C1D0692F-7123-48FB-BAC5-90E599B5B8D2}"/>
    <cellStyle name="Normal 5 7 2 4 3" xfId="1204" xr:uid="{1C5B0875-1F5C-4C1A-9599-90441BC77137}"/>
    <cellStyle name="Normal 5 7 2 4 4" xfId="1205" xr:uid="{8CB110E8-014F-4383-A9F3-17D95F54F82F}"/>
    <cellStyle name="Normal 5 7 2 5" xfId="1206" xr:uid="{E7778F6F-654D-41C3-A8A7-5BFC88878EE6}"/>
    <cellStyle name="Normal 5 7 2 5 2" xfId="1207" xr:uid="{9BCF45E3-55F7-4F60-A5B8-0688EC92DBC5}"/>
    <cellStyle name="Normal 5 7 2 5 3" xfId="1208" xr:uid="{81D89FCA-C6FF-487B-A94D-39209B516BBF}"/>
    <cellStyle name="Normal 5 7 2 5 4" xfId="1209" xr:uid="{6F993FF7-4218-4E81-8863-B2111A7A59C0}"/>
    <cellStyle name="Normal 5 7 2 6" xfId="1210" xr:uid="{43D4CAAB-C665-4B8F-BE37-20B842060C99}"/>
    <cellStyle name="Normal 5 7 2 7" xfId="1211" xr:uid="{EA358891-5A40-4886-9866-B04D4873EECD}"/>
    <cellStyle name="Normal 5 7 2 8" xfId="1212" xr:uid="{A0D6025F-A416-4B20-9533-B9F6D2B45138}"/>
    <cellStyle name="Normal 5 7 3" xfId="1213" xr:uid="{BFB928FA-365C-4114-BD2B-9B3CA0E01B5E}"/>
    <cellStyle name="Normal 5 7 3 2" xfId="1214" xr:uid="{A240DCD7-76E6-4976-824F-9E800B985C26}"/>
    <cellStyle name="Normal 5 7 3 2 2" xfId="1215" xr:uid="{862B5137-C1E5-465D-B4FF-3CAB43DB3804}"/>
    <cellStyle name="Normal 5 7 3 2 3" xfId="1216" xr:uid="{61F1D77B-DDE4-4178-9C2B-03F53ADE13BF}"/>
    <cellStyle name="Normal 5 7 3 2 4" xfId="1217" xr:uid="{79B859CD-9CDA-4466-8123-F5A4EAF120A7}"/>
    <cellStyle name="Normal 5 7 3 3" xfId="1218" xr:uid="{DBD72A06-305D-40E6-919D-BD3F605AF074}"/>
    <cellStyle name="Normal 5 7 3 3 2" xfId="1219" xr:uid="{195BC1ED-C99C-459E-B7E2-A0116CFFFC27}"/>
    <cellStyle name="Normal 5 7 3 3 3" xfId="1220" xr:uid="{3034517F-5A24-4E49-BCE3-A50F60838827}"/>
    <cellStyle name="Normal 5 7 3 3 4" xfId="1221" xr:uid="{87ED7DAF-22D8-4C6A-9705-2AC665FE1248}"/>
    <cellStyle name="Normal 5 7 3 4" xfId="1222" xr:uid="{CB2E192E-3D49-4CDA-8778-CC163C66073D}"/>
    <cellStyle name="Normal 5 7 3 5" xfId="1223" xr:uid="{B7936F66-B8F9-4346-A13E-3D490761DE4C}"/>
    <cellStyle name="Normal 5 7 3 6" xfId="1224" xr:uid="{BD1E3969-9009-4469-8BAB-BE0D4F378C9F}"/>
    <cellStyle name="Normal 5 7 4" xfId="1225" xr:uid="{BD42C045-A8F6-49CF-9DD7-B6B0771C0188}"/>
    <cellStyle name="Normal 5 7 4 2" xfId="1226" xr:uid="{146F106F-7549-4D9B-951D-584C0A85C2C4}"/>
    <cellStyle name="Normal 5 7 4 2 2" xfId="1227" xr:uid="{FEAB62E5-1C7B-4A2E-B3F1-E9BE5B3DB6D1}"/>
    <cellStyle name="Normal 5 7 4 2 3" xfId="1228" xr:uid="{9C0C144A-6DCB-4DFF-BD87-664BABFE4CB4}"/>
    <cellStyle name="Normal 5 7 4 2 4" xfId="1229" xr:uid="{7F5D419D-EA4B-4A09-A63C-1E55E66C476D}"/>
    <cellStyle name="Normal 5 7 4 3" xfId="1230" xr:uid="{468CE345-A0BD-4E59-84F6-0E432FB1AD17}"/>
    <cellStyle name="Normal 5 7 4 4" xfId="1231" xr:uid="{7E828E11-3D78-4F9A-9B69-0625C0459BF8}"/>
    <cellStyle name="Normal 5 7 4 5" xfId="1232" xr:uid="{453402E0-1A0B-43D2-9A01-7FE00405D26F}"/>
    <cellStyle name="Normal 5 7 5" xfId="1233" xr:uid="{87CF5A33-52C1-4AC9-867C-BACF4CC84319}"/>
    <cellStyle name="Normal 5 7 5 2" xfId="1234" xr:uid="{9AF75EB1-96A5-4A53-8ECD-28B027C6DD08}"/>
    <cellStyle name="Normal 5 7 5 3" xfId="1235" xr:uid="{41B1E836-FA2A-4D7F-835B-7C5AC51F1AE2}"/>
    <cellStyle name="Normal 5 7 5 4" xfId="1236" xr:uid="{74F28AE5-3B82-4F11-855D-C37BF4B58D05}"/>
    <cellStyle name="Normal 5 7 6" xfId="1237" xr:uid="{F18C3E26-3A4C-4ABD-959B-9DFFEC2F707C}"/>
    <cellStyle name="Normal 5 7 6 2" xfId="1238" xr:uid="{28DA6425-B2CC-463F-9395-121346D5D5BA}"/>
    <cellStyle name="Normal 5 7 6 3" xfId="1239" xr:uid="{FBB0E08A-7018-40FF-8B73-114AE5CD3D80}"/>
    <cellStyle name="Normal 5 7 6 4" xfId="1240" xr:uid="{D2A94ED4-5C19-4813-90CD-2037FC8ACAAF}"/>
    <cellStyle name="Normal 5 7 7" xfId="1241" xr:uid="{5E336BAF-3D48-49E1-94FC-982CEB94A0E5}"/>
    <cellStyle name="Normal 5 7 8" xfId="1242" xr:uid="{9DA8FBAF-4420-4C8E-A134-61FD56375F41}"/>
    <cellStyle name="Normal 5 7 9" xfId="1243" xr:uid="{36E191CB-30BB-47F3-9887-1164CD79BECC}"/>
    <cellStyle name="Normal 5 8" xfId="1244" xr:uid="{F388BE88-AB7E-459E-A889-C400194C5D25}"/>
    <cellStyle name="Normal 5 8 2" xfId="1245" xr:uid="{3830B2D6-93A9-4174-BE1B-A0623D137DF8}"/>
    <cellStyle name="Normal 5 8 2 2" xfId="1246" xr:uid="{05F105FF-1DE2-4CDA-B5E7-22137919417E}"/>
    <cellStyle name="Normal 5 8 2 2 2" xfId="1247" xr:uid="{198C94EA-1D62-4CA9-8B22-9B55093E6962}"/>
    <cellStyle name="Normal 5 8 2 2 2 2" xfId="3922" xr:uid="{6B63C1E2-1E76-4F62-9580-C0CAC48FD67A}"/>
    <cellStyle name="Normal 5 8 2 2 3" xfId="1248" xr:uid="{F6B6A95C-EE9D-4E18-95F4-6D85174F2DB8}"/>
    <cellStyle name="Normal 5 8 2 2 3 2" xfId="6577" xr:uid="{19BCF6AC-69D5-4838-817D-B10DDC7B4416}"/>
    <cellStyle name="Normal 5 8 2 2 4" xfId="1249" xr:uid="{A79B36E6-00F7-41D9-8F08-18F80E640E49}"/>
    <cellStyle name="Normal 5 8 2 3" xfId="1250" xr:uid="{2580A85A-3392-4BC4-87E2-73054EEA0C1D}"/>
    <cellStyle name="Normal 5 8 2 3 2" xfId="1251" xr:uid="{6ACAFD2A-02F6-4890-AD66-2EB3B97BB221}"/>
    <cellStyle name="Normal 5 8 2 3 3" xfId="1252" xr:uid="{3131FFBA-62E7-4518-8452-9FFC6EB40D27}"/>
    <cellStyle name="Normal 5 8 2 3 4" xfId="1253" xr:uid="{66648CF3-C7D9-4D68-8E12-2B83C300910A}"/>
    <cellStyle name="Normal 5 8 2 4" xfId="1254" xr:uid="{495403B1-255A-462B-A43B-648108B85687}"/>
    <cellStyle name="Normal 5 8 2 4 2" xfId="6578" xr:uid="{F57E57A7-1B85-44DC-B03E-F71BB3A5DADC}"/>
    <cellStyle name="Normal 5 8 2 5" xfId="1255" xr:uid="{4968C407-8361-4375-896D-6ECF62AAB64C}"/>
    <cellStyle name="Normal 5 8 2 6" xfId="1256" xr:uid="{AEECBF35-8809-441C-AFBE-1B9353FEEB32}"/>
    <cellStyle name="Normal 5 8 3" xfId="1257" xr:uid="{824452E3-E524-4605-8A6F-7F94138D2C9B}"/>
    <cellStyle name="Normal 5 8 3 2" xfId="1258" xr:uid="{99BD1E89-A088-4B63-9A23-C17D3F678436}"/>
    <cellStyle name="Normal 5 8 3 2 2" xfId="1259" xr:uid="{4AC39A2A-FF0E-4BE2-8263-F6052F6209D2}"/>
    <cellStyle name="Normal 5 8 3 2 3" xfId="1260" xr:uid="{6C4EC748-34B7-43EB-8CB7-82808898ED6E}"/>
    <cellStyle name="Normal 5 8 3 2 4" xfId="1261" xr:uid="{AC089DCB-F550-440A-BAEA-FD6E1A79DD86}"/>
    <cellStyle name="Normal 5 8 3 3" xfId="1262" xr:uid="{22F9988D-7847-493E-872C-7D7FBE0A1F4D}"/>
    <cellStyle name="Normal 5 8 3 3 2" xfId="6579" xr:uid="{CE08056A-291D-48D7-B7D1-B4239DF2BD62}"/>
    <cellStyle name="Normal 5 8 3 4" xfId="1263" xr:uid="{BE34A766-547A-4E38-BCF0-26A7F9F94364}"/>
    <cellStyle name="Normal 5 8 3 5" xfId="1264" xr:uid="{FFF8A771-35AD-412F-8A3D-1DA3ED1AB986}"/>
    <cellStyle name="Normal 5 8 4" xfId="1265" xr:uid="{A0084F59-C08E-4185-8524-027D961185BF}"/>
    <cellStyle name="Normal 5 8 4 2" xfId="1266" xr:uid="{698CDDF6-8F4B-4991-8864-09E4D2F0AD36}"/>
    <cellStyle name="Normal 5 8 4 3" xfId="1267" xr:uid="{A6D66B2B-D8F7-414C-8808-2E77F7D27E0E}"/>
    <cellStyle name="Normal 5 8 4 4" xfId="1268" xr:uid="{1E440FAB-DE74-417A-9C16-E6B5AFAE8A38}"/>
    <cellStyle name="Normal 5 8 5" xfId="1269" xr:uid="{75A3E906-1E56-42D5-AB9E-053B1D52D58E}"/>
    <cellStyle name="Normal 5 8 5 2" xfId="1270" xr:uid="{E06D018E-7E18-4CE2-A60C-7009A3411725}"/>
    <cellStyle name="Normal 5 8 5 3" xfId="1271" xr:uid="{34421DE5-A2FD-4BDE-BEA4-A205C450723A}"/>
    <cellStyle name="Normal 5 8 5 4" xfId="1272" xr:uid="{2892CC4D-6C07-40A5-BE20-48AFB144F04D}"/>
    <cellStyle name="Normal 5 8 6" xfId="1273" xr:uid="{0EDD0F8E-F6C3-44EE-846E-A673B041BECD}"/>
    <cellStyle name="Normal 5 8 7" xfId="1274" xr:uid="{0F42592B-BCDA-402C-B85C-0509FCEF589A}"/>
    <cellStyle name="Normal 5 8 8" xfId="1275" xr:uid="{E369D6DC-A50A-429F-A788-FB82F0E94330}"/>
    <cellStyle name="Normal 5 9" xfId="1276" xr:uid="{68DABAFF-121C-47F8-A9FD-A64EF2885C60}"/>
    <cellStyle name="Normal 5 9 2" xfId="1277" xr:uid="{00130382-EB8B-4264-B22D-2DB62CCC463F}"/>
    <cellStyle name="Normal 5 9 2 2" xfId="1278" xr:uid="{5F9B5919-1579-4321-B60E-667805A0950A}"/>
    <cellStyle name="Normal 5 9 2 2 2" xfId="1279" xr:uid="{F0827BC1-B41E-4071-8853-F1FFFFB08CC6}"/>
    <cellStyle name="Normal 5 9 2 2 3" xfId="1280" xr:uid="{78968D73-2318-4A1E-8A21-3A9F2AA57B71}"/>
    <cellStyle name="Normal 5 9 2 2 4" xfId="1281" xr:uid="{5213CCAA-CB13-45D0-B8E3-0CCCCB2FFFEF}"/>
    <cellStyle name="Normal 5 9 2 3" xfId="1282" xr:uid="{E256391A-2CB7-4597-8517-2F3859706B8E}"/>
    <cellStyle name="Normal 5 9 2 3 2" xfId="6580" xr:uid="{ADF68E1B-149A-4AD9-87A0-3E09A516A9AB}"/>
    <cellStyle name="Normal 5 9 2 4" xfId="1283" xr:uid="{87A2D135-3DAD-4889-8973-335C0DEF2029}"/>
    <cellStyle name="Normal 5 9 2 5" xfId="1284" xr:uid="{BF3E4579-CD4E-4F92-ADC1-E392128FFF12}"/>
    <cellStyle name="Normal 5 9 3" xfId="1285" xr:uid="{5684223C-2D69-48B6-8C51-8E0C0FD4E4CE}"/>
    <cellStyle name="Normal 5 9 3 2" xfId="1286" xr:uid="{36772F1F-229E-4F1A-9831-90676EAC543C}"/>
    <cellStyle name="Normal 5 9 3 3" xfId="1287" xr:uid="{AA98BDE8-3DDE-4ED9-85B1-4557B60C2A1C}"/>
    <cellStyle name="Normal 5 9 3 4" xfId="1288" xr:uid="{C3F6F377-031A-441E-8FEE-890E090AEBE7}"/>
    <cellStyle name="Normal 5 9 4" xfId="1289" xr:uid="{23A97DE4-2D0D-4177-92AC-F81DC01C6983}"/>
    <cellStyle name="Normal 5 9 4 2" xfId="1290" xr:uid="{096E6796-A5CA-4963-AD7B-DD07BCC855FD}"/>
    <cellStyle name="Normal 5 9 4 3" xfId="1291" xr:uid="{C3E85C64-17B6-4337-ABAD-A79F85CDEF80}"/>
    <cellStyle name="Normal 5 9 4 4" xfId="1292" xr:uid="{6AFED8DC-94E0-4F83-B479-37EE74F3B324}"/>
    <cellStyle name="Normal 5 9 5" xfId="1293" xr:uid="{3D7DB04E-ED86-410D-90C5-F3E90358248E}"/>
    <cellStyle name="Normal 5 9 6" xfId="1294" xr:uid="{52E6E6F9-DC2A-4455-9CD4-B9BEAB071A49}"/>
    <cellStyle name="Normal 5 9 7" xfId="1295" xr:uid="{689B044B-987C-45CC-A375-E3C4AC798E13}"/>
    <cellStyle name="Normal 6" xfId="73" xr:uid="{4F80F939-5F00-4F53-87C2-4CFB194105B9}"/>
    <cellStyle name="Normal 6 10" xfId="1296" xr:uid="{9398E669-5D32-48D0-A5AE-F8795A25DAD3}"/>
    <cellStyle name="Normal 6 10 2" xfId="1297" xr:uid="{B2FA99D2-511C-4F04-BAD6-A3C33A51E6C6}"/>
    <cellStyle name="Normal 6 10 2 2" xfId="1298" xr:uid="{36A0CB81-04E0-45EC-8AE9-1E735175E964}"/>
    <cellStyle name="Normal 6 10 2 2 2" xfId="4802" xr:uid="{FCCF3E3D-2405-4168-B991-617BBE6C02DE}"/>
    <cellStyle name="Normal 6 10 2 3" xfId="1299" xr:uid="{645513CC-A2AB-4384-8A46-B5AF2872E25C}"/>
    <cellStyle name="Normal 6 10 2 4" xfId="1300" xr:uid="{84401C5C-BD47-4E14-8495-14FB42B01D6D}"/>
    <cellStyle name="Normal 6 10 2 5" xfId="5518" xr:uid="{DD094B47-9BCE-404D-A0B8-F1F8D39D8C84}"/>
    <cellStyle name="Normal 6 10 3" xfId="1301" xr:uid="{1CB47E07-3F33-428E-AE30-AA919750B3F5}"/>
    <cellStyle name="Normal 6 10 4" xfId="1302" xr:uid="{700A5A07-22AD-4C54-ACD4-7017EE44A636}"/>
    <cellStyle name="Normal 6 10 5" xfId="1303" xr:uid="{BBE1FE72-0BDA-4C7A-AF77-88134C835F5E}"/>
    <cellStyle name="Normal 6 11" xfId="1304" xr:uid="{31EF2EAC-9CB4-4BE0-9C6E-CC5CF80B3183}"/>
    <cellStyle name="Normal 6 11 2" xfId="1305" xr:uid="{86F9B16D-0472-433B-BB9C-3FA96694B086}"/>
    <cellStyle name="Normal 6 11 3" xfId="1306" xr:uid="{85EE6BB8-3F4E-4C52-81B4-0478D53B1C58}"/>
    <cellStyle name="Normal 6 11 4" xfId="1307" xr:uid="{7C772C0F-E7B1-42B3-A511-BED8DED171EC}"/>
    <cellStyle name="Normal 6 12" xfId="1308" xr:uid="{3E363FBD-874C-4659-BDFB-F43828B8128F}"/>
    <cellStyle name="Normal 6 12 2" xfId="1309" xr:uid="{A9988E04-43EC-4BC9-A747-61926681C772}"/>
    <cellStyle name="Normal 6 12 3" xfId="1310" xr:uid="{62F0436E-662B-4A8D-B1E6-9F9CE8C2E0DE}"/>
    <cellStyle name="Normal 6 12 4" xfId="1311" xr:uid="{A83BC27E-B51A-41ED-B05A-38E9B8A62BDE}"/>
    <cellStyle name="Normal 6 13" xfId="1312" xr:uid="{AF95002E-9AAA-4C2A-B9A7-BE327657BDE5}"/>
    <cellStyle name="Normal 6 13 2" xfId="1313" xr:uid="{2ABBFDA7-135D-4607-9E60-660ED3DB93D8}"/>
    <cellStyle name="Normal 6 13 3" xfId="3740" xr:uid="{95EC7D78-0CC3-4AFA-B43F-7438C6A5EC78}"/>
    <cellStyle name="Normal 6 13 3 2" xfId="4562" xr:uid="{69111423-9D10-433C-A29F-C017E568B257}"/>
    <cellStyle name="Normal 6 13 4" xfId="4694" xr:uid="{1BE45B17-5135-4ADB-95FC-47BE7014471A}"/>
    <cellStyle name="Normal 6 13 5" xfId="5486" xr:uid="{2A0CB587-52C2-4499-A3F6-590D0FEC5E68}"/>
    <cellStyle name="Normal 6 14" xfId="1314" xr:uid="{E1B0371E-7195-4EF2-9024-EDA731906AB1}"/>
    <cellStyle name="Normal 6 15" xfId="1315" xr:uid="{F1508A57-709D-4E23-8471-69AFFF572B15}"/>
    <cellStyle name="Normal 6 16" xfId="1316" xr:uid="{2E6F064E-7E38-4E19-8C09-92CA12E6180A}"/>
    <cellStyle name="Normal 6 2" xfId="74" xr:uid="{C1DD0228-649F-45B4-A027-9A4B1ADB9054}"/>
    <cellStyle name="Normal 6 2 2" xfId="3732" xr:uid="{AC5FE167-21AD-4D5B-919F-671B32611AF3}"/>
    <cellStyle name="Normal 6 2 2 2" xfId="4555" xr:uid="{7DAA1E34-6DC8-4D75-8A24-C6F3AF15438C}"/>
    <cellStyle name="Normal 6 2 2 2 2" xfId="5900" xr:uid="{DFCE8434-1408-4B94-A16B-E5AB5B2796C6}"/>
    <cellStyle name="Normal 6 2 2 3" xfId="5734" xr:uid="{B2E9175C-4E14-46E0-9ADF-AB8972B3D930}"/>
    <cellStyle name="Normal 6 2 3" xfId="4464" xr:uid="{081125CA-6628-4262-BB6A-0C4C0FBD40C9}"/>
    <cellStyle name="Normal 6 2 3 2" xfId="5623" xr:uid="{13418171-49B5-4ECC-A3BE-FE64CF8E697D}"/>
    <cellStyle name="Normal 6 2 3 2 2" xfId="5959" xr:uid="{03EF60B6-800D-4DD4-9CAB-714E088B413C}"/>
    <cellStyle name="Normal 6 2 3 3" xfId="5792" xr:uid="{4E06560C-DB32-4C4D-B228-8097966AE6C3}"/>
    <cellStyle name="Normal 6 2 4" xfId="5581" xr:uid="{42114104-F410-4915-9BB2-47C253E4E172}"/>
    <cellStyle name="Normal 6 2 4 2" xfId="5847" xr:uid="{80F97178-B83A-4FF4-9071-2BA4943E0492}"/>
    <cellStyle name="Normal 6 2 5" xfId="5676" xr:uid="{6B84004D-8236-451A-A537-1539BA4007D0}"/>
    <cellStyle name="Normal 6 3" xfId="93" xr:uid="{44A3E4FE-8D8D-4613-8894-BD9A0853FDF0}"/>
    <cellStyle name="Normal 6 3 10" xfId="1317" xr:uid="{0C0A66F6-0642-4229-93F1-40B89914FB16}"/>
    <cellStyle name="Normal 6 3 11" xfId="1318" xr:uid="{E426E51B-A6D1-4563-AD84-75F88F96B5FB}"/>
    <cellStyle name="Normal 6 3 2" xfId="1319" xr:uid="{AB33753C-D2A9-40DC-A0D9-923CA837BC4E}"/>
    <cellStyle name="Normal 6 3 2 2" xfId="1320" xr:uid="{462503A5-6945-44DC-BD7D-6FF96D0E09C7}"/>
    <cellStyle name="Normal 6 3 2 2 2" xfId="1321" xr:uid="{76C0BEEF-A0AB-451D-BCC6-87B373DE4A5F}"/>
    <cellStyle name="Normal 6 3 2 2 2 2" xfId="1322" xr:uid="{81E7F828-CD7B-4FE5-986A-10F7DD7753C5}"/>
    <cellStyle name="Normal 6 3 2 2 2 2 2" xfId="1323" xr:uid="{68888FBC-E94A-40AC-88F3-0D26AF70E777}"/>
    <cellStyle name="Normal 6 3 2 2 2 2 2 2" xfId="3923" xr:uid="{3B5E5820-29C9-46E4-BF39-6F4584567C3B}"/>
    <cellStyle name="Normal 6 3 2 2 2 2 2 2 2" xfId="3924" xr:uid="{741EC579-B5E9-4257-A05E-4A6B90BEF2B5}"/>
    <cellStyle name="Normal 6 3 2 2 2 2 2 3" xfId="3925" xr:uid="{C9F4838C-51A5-4980-B064-8F3E44E1CBB1}"/>
    <cellStyle name="Normal 6 3 2 2 2 2 2 3 2" xfId="6581" xr:uid="{EE5843FB-37F8-4E0E-8610-EB0B7E0D6F88}"/>
    <cellStyle name="Normal 6 3 2 2 2 2 2 4" xfId="6582" xr:uid="{2DE2D497-51B3-4D74-811B-21524A6190D4}"/>
    <cellStyle name="Normal 6 3 2 2 2 2 3" xfId="1324" xr:uid="{71A6524A-FFC0-4391-8321-743663A6126A}"/>
    <cellStyle name="Normal 6 3 2 2 2 2 3 2" xfId="3926" xr:uid="{172C071D-E66F-4C44-95C5-DC3D4FC0B865}"/>
    <cellStyle name="Normal 6 3 2 2 2 2 4" xfId="1325" xr:uid="{27DE12B5-EB9D-4400-BBFC-CC1C6877E6CC}"/>
    <cellStyle name="Normal 6 3 2 2 2 2 4 2" xfId="6583" xr:uid="{ACE6C058-D1FB-49E6-9463-853566820D81}"/>
    <cellStyle name="Normal 6 3 2 2 2 2 5" xfId="6584" xr:uid="{F58CAEEA-E7A6-4D70-8DAA-12B783B84CE2}"/>
    <cellStyle name="Normal 6 3 2 2 2 3" xfId="1326" xr:uid="{AA86B855-53CE-4E39-9224-87EDF4D21883}"/>
    <cellStyle name="Normal 6 3 2 2 2 3 2" xfId="1327" xr:uid="{990051A0-B60D-43AD-85B8-6AE373FFB721}"/>
    <cellStyle name="Normal 6 3 2 2 2 3 2 2" xfId="3927" xr:uid="{77D09A12-A12F-4740-A7F0-DD2CF89E1220}"/>
    <cellStyle name="Normal 6 3 2 2 2 3 3" xfId="1328" xr:uid="{987F23C4-D9EA-48B6-A77A-FED036DA7326}"/>
    <cellStyle name="Normal 6 3 2 2 2 3 3 2" xfId="6585" xr:uid="{03FE2E86-5EAD-4D01-B29F-8266600464A9}"/>
    <cellStyle name="Normal 6 3 2 2 2 3 4" xfId="1329" xr:uid="{D82E15B5-45E5-4DC6-86B0-C49ADBCC72C6}"/>
    <cellStyle name="Normal 6 3 2 2 2 4" xfId="1330" xr:uid="{751E015F-F864-4F41-B0C1-0FD76195C418}"/>
    <cellStyle name="Normal 6 3 2 2 2 4 2" xfId="3928" xr:uid="{76F77CCE-F178-453A-9CEC-EF5AEE15F48E}"/>
    <cellStyle name="Normal 6 3 2 2 2 5" xfId="1331" xr:uid="{72C5C6FE-F6BA-4DCF-9CF4-12EDF122008C}"/>
    <cellStyle name="Normal 6 3 2 2 2 5 2" xfId="6586" xr:uid="{553A6639-8E63-4800-AED0-C2491D01451E}"/>
    <cellStyle name="Normal 6 3 2 2 2 6" xfId="1332" xr:uid="{287D5348-7A29-4CE9-BD8E-BC67433D6F61}"/>
    <cellStyle name="Normal 6 3 2 2 3" xfId="1333" xr:uid="{509E163B-A6EA-46EE-9770-60F4483D7F78}"/>
    <cellStyle name="Normal 6 3 2 2 3 2" xfId="1334" xr:uid="{CC35D5BF-5BC4-4A46-9372-4822454AFA5F}"/>
    <cellStyle name="Normal 6 3 2 2 3 2 2" xfId="1335" xr:uid="{EC91E991-2719-4022-A114-9FF3A4C35B7C}"/>
    <cellStyle name="Normal 6 3 2 2 3 2 2 2" xfId="3929" xr:uid="{65174824-608E-4395-B231-0D262C73E83C}"/>
    <cellStyle name="Normal 6 3 2 2 3 2 2 2 2" xfId="3930" xr:uid="{20C00ED1-7C0E-4619-81D0-22542A84BBEC}"/>
    <cellStyle name="Normal 6 3 2 2 3 2 2 3" xfId="3931" xr:uid="{B9D77021-4C89-47C5-ADCB-9220A2351F59}"/>
    <cellStyle name="Normal 6 3 2 2 3 2 2 3 2" xfId="6587" xr:uid="{DAE58351-42ED-41C7-9C52-5A913F3CA3AA}"/>
    <cellStyle name="Normal 6 3 2 2 3 2 2 4" xfId="6588" xr:uid="{EC8BA3A5-8001-4627-93C8-9FBF4DB64960}"/>
    <cellStyle name="Normal 6 3 2 2 3 2 3" xfId="1336" xr:uid="{16CA9835-B1CF-4297-BD67-BD96BEB5CA45}"/>
    <cellStyle name="Normal 6 3 2 2 3 2 3 2" xfId="3932" xr:uid="{515D17A2-04AB-4B0B-A2B7-39F92F14F2EC}"/>
    <cellStyle name="Normal 6 3 2 2 3 2 4" xfId="1337" xr:uid="{08333153-385B-45D0-9BDF-6DA4C1FB5600}"/>
    <cellStyle name="Normal 6 3 2 2 3 2 4 2" xfId="6589" xr:uid="{0D459B97-085F-41B1-BD9F-27CB837A1494}"/>
    <cellStyle name="Normal 6 3 2 2 3 2 5" xfId="6590" xr:uid="{C6D3FE94-9427-44A7-8C39-E0A6FA51D0F7}"/>
    <cellStyle name="Normal 6 3 2 2 3 3" xfId="1338" xr:uid="{8B5891DD-3836-421D-92DD-A731D69EC196}"/>
    <cellStyle name="Normal 6 3 2 2 3 3 2" xfId="3933" xr:uid="{71950B28-560A-4110-BBB7-87C02CB19EAD}"/>
    <cellStyle name="Normal 6 3 2 2 3 3 2 2" xfId="3934" xr:uid="{D2FC7F28-4193-47CC-8F04-319FC76C5880}"/>
    <cellStyle name="Normal 6 3 2 2 3 3 3" xfId="3935" xr:uid="{0AAF7149-C02F-4375-BA26-2665BCA326B4}"/>
    <cellStyle name="Normal 6 3 2 2 3 3 3 2" xfId="6591" xr:uid="{E205E680-FCC0-4BDC-BFAC-50FC3E0ED9CD}"/>
    <cellStyle name="Normal 6 3 2 2 3 3 4" xfId="6592" xr:uid="{865888BF-D8D1-46D8-95A2-D20D91F866E5}"/>
    <cellStyle name="Normal 6 3 2 2 3 4" xfId="1339" xr:uid="{5A9D3B09-93DC-4921-88D7-A52EBF56157A}"/>
    <cellStyle name="Normal 6 3 2 2 3 4 2" xfId="3936" xr:uid="{B87FBC67-3814-448B-9AE8-482C06F409DE}"/>
    <cellStyle name="Normal 6 3 2 2 3 5" xfId="1340" xr:uid="{0A237772-71F8-4F90-B95A-5BB53283C04B}"/>
    <cellStyle name="Normal 6 3 2 2 3 5 2" xfId="6593" xr:uid="{D85F76A7-37FD-4F10-AD0E-A3DD7C02FE22}"/>
    <cellStyle name="Normal 6 3 2 2 3 6" xfId="6594" xr:uid="{DEEC65A9-01D3-42BF-8F54-927EAB4E5456}"/>
    <cellStyle name="Normal 6 3 2 2 4" xfId="1341" xr:uid="{BD53E9F8-9DD5-4373-B44A-0E0C57D8174E}"/>
    <cellStyle name="Normal 6 3 2 2 4 2" xfId="1342" xr:uid="{949319A1-DADB-43D4-B7EB-DD36C653E8F4}"/>
    <cellStyle name="Normal 6 3 2 2 4 2 2" xfId="3937" xr:uid="{35E2CA2C-FF16-4E2E-972E-AE9AEF046D2B}"/>
    <cellStyle name="Normal 6 3 2 2 4 2 2 2" xfId="3938" xr:uid="{CAF260B6-7A1A-40E2-8886-662F000FC3ED}"/>
    <cellStyle name="Normal 6 3 2 2 4 2 3" xfId="3939" xr:uid="{FBA17CBF-E72E-4D34-93E0-3A3A3A4310B0}"/>
    <cellStyle name="Normal 6 3 2 2 4 2 3 2" xfId="6595" xr:uid="{1924561E-0283-4301-BD19-298EE54B48BF}"/>
    <cellStyle name="Normal 6 3 2 2 4 2 4" xfId="6596" xr:uid="{69FAAA91-3AC0-41D5-AB32-4484E67DA3E1}"/>
    <cellStyle name="Normal 6 3 2 2 4 3" xfId="1343" xr:uid="{C32519AB-22E0-4A32-A701-0D32C238755B}"/>
    <cellStyle name="Normal 6 3 2 2 4 3 2" xfId="3940" xr:uid="{128F10CC-A421-43F2-A375-F5E7FB87326A}"/>
    <cellStyle name="Normal 6 3 2 2 4 4" xfId="1344" xr:uid="{F768CF77-76B3-483C-9860-47A0D4662EF2}"/>
    <cellStyle name="Normal 6 3 2 2 4 4 2" xfId="6597" xr:uid="{A6991A63-05F6-4361-AF94-DA549D526DBE}"/>
    <cellStyle name="Normal 6 3 2 2 4 5" xfId="6598" xr:uid="{9374A7DF-253D-4721-9D6C-298A370F3723}"/>
    <cellStyle name="Normal 6 3 2 2 5" xfId="1345" xr:uid="{D1035FBA-1AF8-4A0D-A417-E647329FABD5}"/>
    <cellStyle name="Normal 6 3 2 2 5 2" xfId="1346" xr:uid="{9CA00312-0313-420E-98C0-C7A775197632}"/>
    <cellStyle name="Normal 6 3 2 2 5 2 2" xfId="3941" xr:uid="{5B6A1B27-F8F1-46BF-9E4E-2BFE520F259B}"/>
    <cellStyle name="Normal 6 3 2 2 5 3" xfId="1347" xr:uid="{F1BAEF9A-F7C4-4A41-970B-E91979E93629}"/>
    <cellStyle name="Normal 6 3 2 2 5 3 2" xfId="6599" xr:uid="{6BE62019-09B5-414C-A395-A9A01DA7DFA9}"/>
    <cellStyle name="Normal 6 3 2 2 5 4" xfId="1348" xr:uid="{472D9B02-80E9-48E0-A763-3BA15383F429}"/>
    <cellStyle name="Normal 6 3 2 2 6" xfId="1349" xr:uid="{4C30C0A2-3EFA-447B-A5C1-65CF9C7EBF2E}"/>
    <cellStyle name="Normal 6 3 2 2 6 2" xfId="3942" xr:uid="{75E679FE-22DF-4FCC-B914-FF08659D369E}"/>
    <cellStyle name="Normal 6 3 2 2 7" xfId="1350" xr:uid="{D5914E22-566B-4983-9FA0-2047BA7987EF}"/>
    <cellStyle name="Normal 6 3 2 2 7 2" xfId="6600" xr:uid="{027033EF-9383-47E8-BD08-51796147CD2E}"/>
    <cellStyle name="Normal 6 3 2 2 8" xfId="1351" xr:uid="{2C0D335F-24E0-4AD6-9126-DA697803B1E1}"/>
    <cellStyle name="Normal 6 3 2 3" xfId="1352" xr:uid="{C6E77211-1DAF-481C-BC73-4C4B1E9C0BDC}"/>
    <cellStyle name="Normal 6 3 2 3 2" xfId="1353" xr:uid="{63E80BAA-F1A9-40A7-AA4F-B4F98615015B}"/>
    <cellStyle name="Normal 6 3 2 3 2 2" xfId="1354" xr:uid="{E950C9C3-9E62-4BD7-8763-31D2D902B337}"/>
    <cellStyle name="Normal 6 3 2 3 2 2 2" xfId="3943" xr:uid="{584CBB76-A4B9-4FD7-A42D-F660130FCD3D}"/>
    <cellStyle name="Normal 6 3 2 3 2 2 2 2" xfId="3944" xr:uid="{5697176B-0FFA-49A4-8956-6DDC3AA847A5}"/>
    <cellStyle name="Normal 6 3 2 3 2 2 3" xfId="3945" xr:uid="{9A8BB75C-C7B2-43DE-8AE8-D38E34105085}"/>
    <cellStyle name="Normal 6 3 2 3 2 2 3 2" xfId="6601" xr:uid="{FB23AA21-02B7-45D5-B777-EF9D14F575D0}"/>
    <cellStyle name="Normal 6 3 2 3 2 2 4" xfId="6602" xr:uid="{6D1A5789-EDFD-4A26-81BB-318E74FC3140}"/>
    <cellStyle name="Normal 6 3 2 3 2 3" xfId="1355" xr:uid="{33F3F858-D821-4EB8-BECF-451E5BEBD61F}"/>
    <cellStyle name="Normal 6 3 2 3 2 3 2" xfId="3946" xr:uid="{DD31F9F3-7D7A-42CD-BB9E-FF10426EB93B}"/>
    <cellStyle name="Normal 6 3 2 3 2 4" xfId="1356" xr:uid="{9D7C1806-62B2-4EE4-80E7-23D4CCC874AD}"/>
    <cellStyle name="Normal 6 3 2 3 2 4 2" xfId="6603" xr:uid="{F76B1D43-9696-4680-AA77-4C8488BE9635}"/>
    <cellStyle name="Normal 6 3 2 3 2 5" xfId="6604" xr:uid="{0E1CAD54-2299-48D8-8323-8FFDEB5E1817}"/>
    <cellStyle name="Normal 6 3 2 3 3" xfId="1357" xr:uid="{1887A707-DA22-4E73-AA09-5DD92A10A8BF}"/>
    <cellStyle name="Normal 6 3 2 3 3 2" xfId="1358" xr:uid="{298F1188-1FA7-4CA4-BB58-C5C2A48144B9}"/>
    <cellStyle name="Normal 6 3 2 3 3 2 2" xfId="3947" xr:uid="{4C568012-12E1-4B52-AB60-03A8CE1BF677}"/>
    <cellStyle name="Normal 6 3 2 3 3 3" xfId="1359" xr:uid="{2D1BCD1B-4A77-4DC2-992A-DDC4EC905FAB}"/>
    <cellStyle name="Normal 6 3 2 3 3 3 2" xfId="6605" xr:uid="{288912D5-05DA-4EFF-8972-F30F56CCF84E}"/>
    <cellStyle name="Normal 6 3 2 3 3 4" xfId="1360" xr:uid="{5C525453-C40E-4BD9-9BFA-027364D8A15E}"/>
    <cellStyle name="Normal 6 3 2 3 4" xfId="1361" xr:uid="{061487A0-8882-4EC1-8FE4-A5BF36B35AAA}"/>
    <cellStyle name="Normal 6 3 2 3 4 2" xfId="3948" xr:uid="{A800071B-A72F-4DF2-A67D-85D46EE25CF4}"/>
    <cellStyle name="Normal 6 3 2 3 5" xfId="1362" xr:uid="{1DE97310-6F7A-4605-ADB0-1A43952AABAD}"/>
    <cellStyle name="Normal 6 3 2 3 5 2" xfId="6606" xr:uid="{9D089102-47B9-4E1D-9667-CF837EE8CBE5}"/>
    <cellStyle name="Normal 6 3 2 3 6" xfId="1363" xr:uid="{9A973E7B-FB5A-4A40-89B2-4BD2FBEFA209}"/>
    <cellStyle name="Normal 6 3 2 4" xfId="1364" xr:uid="{A9059969-BCC4-4239-A8A0-17E87203CF69}"/>
    <cellStyle name="Normal 6 3 2 4 2" xfId="1365" xr:uid="{412CCE5C-231F-4301-9056-DE6743EA02A3}"/>
    <cellStyle name="Normal 6 3 2 4 2 2" xfId="1366" xr:uid="{4EEFC6A8-31E1-474B-ACD9-7B65BB68A677}"/>
    <cellStyle name="Normal 6 3 2 4 2 2 2" xfId="3949" xr:uid="{4207BCEA-09AE-4801-9091-D62A4A528CBD}"/>
    <cellStyle name="Normal 6 3 2 4 2 2 2 2" xfId="3950" xr:uid="{0C6DAEEE-E046-4F15-B3F1-2CA069A5EF19}"/>
    <cellStyle name="Normal 6 3 2 4 2 2 3" xfId="3951" xr:uid="{D585271C-24CA-472A-A6E6-692A6946F66E}"/>
    <cellStyle name="Normal 6 3 2 4 2 2 3 2" xfId="6607" xr:uid="{8939FF8B-4780-459C-9B58-62CBABD47D83}"/>
    <cellStyle name="Normal 6 3 2 4 2 2 4" xfId="6608" xr:uid="{A445133B-13D7-448F-B20A-0EBDC5E23137}"/>
    <cellStyle name="Normal 6 3 2 4 2 3" xfId="1367" xr:uid="{A608A2FA-8404-49FD-B459-EAA73BF37D29}"/>
    <cellStyle name="Normal 6 3 2 4 2 3 2" xfId="3952" xr:uid="{055E37A2-73B5-4955-AA1A-BA26338629AA}"/>
    <cellStyle name="Normal 6 3 2 4 2 4" xfId="1368" xr:uid="{34E2E415-3D46-4E90-867C-1C1A6B00BAC9}"/>
    <cellStyle name="Normal 6 3 2 4 2 4 2" xfId="6609" xr:uid="{771A7868-C3D5-45A4-A019-55FB6CF058D7}"/>
    <cellStyle name="Normal 6 3 2 4 2 5" xfId="6610" xr:uid="{67FF2A27-3D41-46AE-9DBA-32E17B042B18}"/>
    <cellStyle name="Normal 6 3 2 4 3" xfId="1369" xr:uid="{924B2F8A-AD60-49E5-8A20-F18A298F89B5}"/>
    <cellStyle name="Normal 6 3 2 4 3 2" xfId="3953" xr:uid="{7367E46B-C77F-4A2C-89C3-3600E6630812}"/>
    <cellStyle name="Normal 6 3 2 4 3 2 2" xfId="3954" xr:uid="{3176C404-9A40-4196-A6AB-3BBF19A72438}"/>
    <cellStyle name="Normal 6 3 2 4 3 3" xfId="3955" xr:uid="{FF2AB298-6F13-425E-882E-6C488C23E6CB}"/>
    <cellStyle name="Normal 6 3 2 4 3 3 2" xfId="6611" xr:uid="{4101A5E3-300E-4D4A-A787-B60354881204}"/>
    <cellStyle name="Normal 6 3 2 4 3 4" xfId="6612" xr:uid="{7A59602D-A789-46F0-B725-CD4E2FDFBADF}"/>
    <cellStyle name="Normal 6 3 2 4 4" xfId="1370" xr:uid="{5F5FB23F-3014-4A4D-80BE-062AD9B98918}"/>
    <cellStyle name="Normal 6 3 2 4 4 2" xfId="3956" xr:uid="{6E845BC4-904E-4DD0-8EBF-8CC9CBD2CF23}"/>
    <cellStyle name="Normal 6 3 2 4 5" xfId="1371" xr:uid="{5AFEE8B4-FA3D-4AC2-A977-A4CD86FB1866}"/>
    <cellStyle name="Normal 6 3 2 4 5 2" xfId="6613" xr:uid="{9252C3A2-9BA7-45DE-9926-A71F9FA65B24}"/>
    <cellStyle name="Normal 6 3 2 4 6" xfId="6614" xr:uid="{D3FE7E33-E1F0-4C1F-A341-C0F5B8C7F29D}"/>
    <cellStyle name="Normal 6 3 2 5" xfId="1372" xr:uid="{E37F711C-665A-49C8-8123-B4460ACB5A8D}"/>
    <cellStyle name="Normal 6 3 2 5 2" xfId="1373" xr:uid="{84DDE336-8B66-4CB9-9C4D-38CC787B15F1}"/>
    <cellStyle name="Normal 6 3 2 5 2 2" xfId="3957" xr:uid="{FFFFEA57-C549-4F72-A605-45352291AE25}"/>
    <cellStyle name="Normal 6 3 2 5 2 2 2" xfId="3958" xr:uid="{57EF6B8B-A03A-4B84-9295-30D71703F7CA}"/>
    <cellStyle name="Normal 6 3 2 5 2 3" xfId="3959" xr:uid="{D05D96BC-DF81-4087-A270-11DEB1A89969}"/>
    <cellStyle name="Normal 6 3 2 5 2 3 2" xfId="6615" xr:uid="{EFABF63F-69C6-4A6D-B7E2-6E297D83C94E}"/>
    <cellStyle name="Normal 6 3 2 5 2 4" xfId="6616" xr:uid="{466A043B-1DC9-4CD4-B84B-94BAC0B2A2A5}"/>
    <cellStyle name="Normal 6 3 2 5 3" xfId="1374" xr:uid="{FF80F91C-8380-402D-94C1-55892430216F}"/>
    <cellStyle name="Normal 6 3 2 5 3 2" xfId="3960" xr:uid="{B968CFAF-7351-47FD-AB80-E9A360209E7F}"/>
    <cellStyle name="Normal 6 3 2 5 4" xfId="1375" xr:uid="{E085E500-B328-4CC0-A663-AE1364FC24AD}"/>
    <cellStyle name="Normal 6 3 2 5 4 2" xfId="6617" xr:uid="{80C4937E-E0D4-467E-A35E-0CB734479EA5}"/>
    <cellStyle name="Normal 6 3 2 5 5" xfId="6618" xr:uid="{D9960294-A5A8-477A-8134-365D906D039F}"/>
    <cellStyle name="Normal 6 3 2 6" xfId="1376" xr:uid="{7D95D54A-2D40-4C42-A6DA-669993D16CEC}"/>
    <cellStyle name="Normal 6 3 2 6 2" xfId="1377" xr:uid="{C2743C17-2428-4FF8-84B2-04F869C760F3}"/>
    <cellStyle name="Normal 6 3 2 6 2 2" xfId="3961" xr:uid="{B65A368B-4EF9-4A71-8D73-5A54F6459D07}"/>
    <cellStyle name="Normal 6 3 2 6 3" xfId="1378" xr:uid="{EC49F0D7-986B-48E6-92FB-A5E9A4702914}"/>
    <cellStyle name="Normal 6 3 2 6 3 2" xfId="6619" xr:uid="{68B05A0E-6B81-473E-B006-2068DDD781E5}"/>
    <cellStyle name="Normal 6 3 2 6 4" xfId="1379" xr:uid="{F0BBE0BB-A42F-4765-8184-43E3D14C31EE}"/>
    <cellStyle name="Normal 6 3 2 7" xfId="1380" xr:uid="{1B1A80F0-18DC-406B-9185-4DCDD4B81C9B}"/>
    <cellStyle name="Normal 6 3 2 7 2" xfId="3962" xr:uid="{FE5BFCAA-423D-42D7-86D5-042AC9D2D059}"/>
    <cellStyle name="Normal 6 3 2 8" xfId="1381" xr:uid="{1C9CD4CD-42BF-4C89-B6AA-07A1FD2EB88E}"/>
    <cellStyle name="Normal 6 3 2 8 2" xfId="6620" xr:uid="{5F942DB7-7135-4C16-8E68-17B1706FCBCC}"/>
    <cellStyle name="Normal 6 3 2 9" xfId="1382" xr:uid="{440B319D-AA7E-4B7B-AE56-57A7B921A0A8}"/>
    <cellStyle name="Normal 6 3 3" xfId="1383" xr:uid="{A66592DF-ED55-4007-839D-07614D64778D}"/>
    <cellStyle name="Normal 6 3 3 2" xfId="1384" xr:uid="{17ECD76B-AA2E-4DC0-B60F-C94DBAF7ED42}"/>
    <cellStyle name="Normal 6 3 3 2 2" xfId="1385" xr:uid="{86CEA2D5-AEC2-4E2F-A1DD-3189D461589E}"/>
    <cellStyle name="Normal 6 3 3 2 2 2" xfId="1386" xr:uid="{11EF0032-13AA-4821-83C0-B91AC1E74E7D}"/>
    <cellStyle name="Normal 6 3 3 2 2 2 2" xfId="3963" xr:uid="{8241EC46-EAC5-4D25-B6B0-CEF82566B5F6}"/>
    <cellStyle name="Normal 6 3 3 2 2 2 2 2" xfId="3964" xr:uid="{E619C603-0369-4003-965A-9115A0795221}"/>
    <cellStyle name="Normal 6 3 3 2 2 2 3" xfId="3965" xr:uid="{F6B4D899-60D2-43FF-BC89-11DE02CC69DE}"/>
    <cellStyle name="Normal 6 3 3 2 2 2 3 2" xfId="6621" xr:uid="{CC9C3F2B-FECA-4C19-BA0B-6190B1D67CB5}"/>
    <cellStyle name="Normal 6 3 3 2 2 2 4" xfId="6622" xr:uid="{1E6A2FBC-43FB-4BA0-8331-E7AF09B94970}"/>
    <cellStyle name="Normal 6 3 3 2 2 3" xfId="1387" xr:uid="{5F7730EB-D50B-4889-A311-23E5B9C70DE9}"/>
    <cellStyle name="Normal 6 3 3 2 2 3 2" xfId="3966" xr:uid="{D5848C2F-E195-4421-8527-7A18F6A5CE27}"/>
    <cellStyle name="Normal 6 3 3 2 2 4" xfId="1388" xr:uid="{3AE6698F-4936-4445-8BB7-5E79AC160FC1}"/>
    <cellStyle name="Normal 6 3 3 2 2 4 2" xfId="6623" xr:uid="{9833B47C-8266-431F-8080-6C0C02EA8800}"/>
    <cellStyle name="Normal 6 3 3 2 2 5" xfId="6624" xr:uid="{C73CC996-44D8-4BE2-A271-6534083FDDF0}"/>
    <cellStyle name="Normal 6 3 3 2 3" xfId="1389" xr:uid="{14F1FE54-D8CB-43B3-8F80-39B6E49EDFBF}"/>
    <cellStyle name="Normal 6 3 3 2 3 2" xfId="1390" xr:uid="{59054BD4-E322-4150-B8C8-1A59651DBAC1}"/>
    <cellStyle name="Normal 6 3 3 2 3 2 2" xfId="3967" xr:uid="{05E86BAC-A35C-48C5-BE54-62B09D47621A}"/>
    <cellStyle name="Normal 6 3 3 2 3 3" xfId="1391" xr:uid="{C014859D-8AE0-4F00-A308-2855DED74E05}"/>
    <cellStyle name="Normal 6 3 3 2 3 3 2" xfId="6625" xr:uid="{9F48A811-F143-40CC-8B0B-0D248F568E44}"/>
    <cellStyle name="Normal 6 3 3 2 3 4" xfId="1392" xr:uid="{C425347C-9D90-4A23-8CFC-04A27A2A951F}"/>
    <cellStyle name="Normal 6 3 3 2 4" xfId="1393" xr:uid="{D927DED4-EA11-4216-9416-39606394809A}"/>
    <cellStyle name="Normal 6 3 3 2 4 2" xfId="3968" xr:uid="{706C2CD4-A5AE-4800-B4FB-4AF962DF91A0}"/>
    <cellStyle name="Normal 6 3 3 2 5" xfId="1394" xr:uid="{A7440B27-5333-4D00-8965-71AF303893AE}"/>
    <cellStyle name="Normal 6 3 3 2 5 2" xfId="6626" xr:uid="{39603ECC-56AD-4484-A4CA-499E5C8D0271}"/>
    <cellStyle name="Normal 6 3 3 2 6" xfId="1395" xr:uid="{4E505369-73EA-4CA9-AB28-3F3AC3AAD4C7}"/>
    <cellStyle name="Normal 6 3 3 3" xfId="1396" xr:uid="{5D61EA72-9E7C-411D-99C3-44E52F5D53A3}"/>
    <cellStyle name="Normal 6 3 3 3 2" xfId="1397" xr:uid="{D2E6FFDF-A9F3-4B41-93F0-333BA28A8A39}"/>
    <cellStyle name="Normal 6 3 3 3 2 2" xfId="1398" xr:uid="{652DC4DE-ED35-416C-9FBF-72C478A8ACAA}"/>
    <cellStyle name="Normal 6 3 3 3 2 2 2" xfId="3969" xr:uid="{0326CC63-9E80-4809-8DA0-23212474C914}"/>
    <cellStyle name="Normal 6 3 3 3 2 2 2 2" xfId="3970" xr:uid="{254164F9-A700-4A1D-86B6-D02D62FFC6BA}"/>
    <cellStyle name="Normal 6 3 3 3 2 2 3" xfId="3971" xr:uid="{BF70D4FB-6BF9-4977-A18E-989F479A5B10}"/>
    <cellStyle name="Normal 6 3 3 3 2 2 3 2" xfId="6627" xr:uid="{1425F679-B6F5-4D21-9813-EEE271137E48}"/>
    <cellStyle name="Normal 6 3 3 3 2 2 4" xfId="6628" xr:uid="{47E578F5-34C0-4D70-B5EF-242FD5C945E5}"/>
    <cellStyle name="Normal 6 3 3 3 2 3" xfId="1399" xr:uid="{FD33D8EF-F747-46F5-9F14-27C3F5E8D537}"/>
    <cellStyle name="Normal 6 3 3 3 2 3 2" xfId="3972" xr:uid="{96B07C47-C18C-4ACA-ACBA-08A46B725315}"/>
    <cellStyle name="Normal 6 3 3 3 2 4" xfId="1400" xr:uid="{771457DD-ED24-4F7D-91D5-6A919176F9E6}"/>
    <cellStyle name="Normal 6 3 3 3 2 4 2" xfId="6629" xr:uid="{D790934F-E212-4DA9-BBD3-84A7C3A665A5}"/>
    <cellStyle name="Normal 6 3 3 3 2 5" xfId="6630" xr:uid="{31A33459-9C90-49AB-8A7B-FDD12D74A971}"/>
    <cellStyle name="Normal 6 3 3 3 3" xfId="1401" xr:uid="{77CE2E3C-8D0F-448D-83E3-11D937575BBF}"/>
    <cellStyle name="Normal 6 3 3 3 3 2" xfId="3973" xr:uid="{E3393E5B-3411-4DCF-A6A9-9F2647C34098}"/>
    <cellStyle name="Normal 6 3 3 3 3 2 2" xfId="3974" xr:uid="{BE7812BF-6628-4CFE-A4BF-35B34FAA1A16}"/>
    <cellStyle name="Normal 6 3 3 3 3 3" xfId="3975" xr:uid="{C18438A8-A320-4EAC-B4C9-3229EFF080F7}"/>
    <cellStyle name="Normal 6 3 3 3 3 3 2" xfId="6631" xr:uid="{CE4731A4-C831-4753-90F0-7F16784BB0F8}"/>
    <cellStyle name="Normal 6 3 3 3 3 4" xfId="6632" xr:uid="{4B1E1DEB-EAF9-496F-9B9F-D76A2E3D432F}"/>
    <cellStyle name="Normal 6 3 3 3 4" xfId="1402" xr:uid="{ABA63677-1B3A-4745-8CDF-61FCCCAE5679}"/>
    <cellStyle name="Normal 6 3 3 3 4 2" xfId="3976" xr:uid="{A90AEAA0-697D-4D12-AE71-8051FF3F23F0}"/>
    <cellStyle name="Normal 6 3 3 3 5" xfId="1403" xr:uid="{98A74B1D-F9B0-451C-BD42-94DA7DF7AF29}"/>
    <cellStyle name="Normal 6 3 3 3 5 2" xfId="6633" xr:uid="{AB8CDA65-C78A-4939-AD2C-A1C462C578A2}"/>
    <cellStyle name="Normal 6 3 3 3 6" xfId="6634" xr:uid="{496ABDD2-0D34-4C24-B558-E53C8ABA6BD5}"/>
    <cellStyle name="Normal 6 3 3 4" xfId="1404" xr:uid="{98906B01-046D-4174-ADDC-29C777E8AE10}"/>
    <cellStyle name="Normal 6 3 3 4 2" xfId="1405" xr:uid="{A87DBE6B-14A1-46A1-A272-8DB3BEB52D40}"/>
    <cellStyle name="Normal 6 3 3 4 2 2" xfId="3977" xr:uid="{34B6F5AB-E4CC-46CC-9DE3-D6ECC2251D67}"/>
    <cellStyle name="Normal 6 3 3 4 2 2 2" xfId="3978" xr:uid="{2ABCA308-85BD-480C-931E-39881F679FA6}"/>
    <cellStyle name="Normal 6 3 3 4 2 3" xfId="3979" xr:uid="{2237DFBE-CBAD-4E86-AC90-902D08C1CF91}"/>
    <cellStyle name="Normal 6 3 3 4 2 3 2" xfId="6635" xr:uid="{D75BDFF6-6551-41BF-9ABA-594AE6CD0C2A}"/>
    <cellStyle name="Normal 6 3 3 4 2 4" xfId="6636" xr:uid="{C1B3FC40-A525-418E-9774-F46D2DA49FC2}"/>
    <cellStyle name="Normal 6 3 3 4 3" xfId="1406" xr:uid="{6EFE4F2D-A690-43E5-999F-D17DB03634A1}"/>
    <cellStyle name="Normal 6 3 3 4 3 2" xfId="3980" xr:uid="{4BE979FC-2EBF-4496-A3D2-BE8BC8E30305}"/>
    <cellStyle name="Normal 6 3 3 4 4" xfId="1407" xr:uid="{43D2536E-C698-4066-A7A5-A4AC926E4EE4}"/>
    <cellStyle name="Normal 6 3 3 4 4 2" xfId="6637" xr:uid="{0FE2F3D0-AD23-4F15-B3DF-A931786B3A64}"/>
    <cellStyle name="Normal 6 3 3 4 5" xfId="6638" xr:uid="{993D205E-6E90-4B39-9DFC-38CBE66B4AC3}"/>
    <cellStyle name="Normal 6 3 3 5" xfId="1408" xr:uid="{3F7FBBE7-F288-458A-8A65-B555353A250B}"/>
    <cellStyle name="Normal 6 3 3 5 2" xfId="1409" xr:uid="{801E27FF-CF70-436D-93B5-B32BF0CBEA24}"/>
    <cellStyle name="Normal 6 3 3 5 2 2" xfId="3981" xr:uid="{5DAEB492-C8D6-43C6-930C-05689F675CA1}"/>
    <cellStyle name="Normal 6 3 3 5 3" xfId="1410" xr:uid="{3905949F-4ECF-40E8-B5E9-2C951811EEEA}"/>
    <cellStyle name="Normal 6 3 3 5 3 2" xfId="6639" xr:uid="{6094BDA0-E60D-444E-9DE0-375CC355FA0B}"/>
    <cellStyle name="Normal 6 3 3 5 4" xfId="1411" xr:uid="{E705D48A-2F95-4893-9DD1-09A80C7450C4}"/>
    <cellStyle name="Normal 6 3 3 6" xfId="1412" xr:uid="{CF65B985-4189-497C-A327-937D6855BC21}"/>
    <cellStyle name="Normal 6 3 3 6 2" xfId="3982" xr:uid="{B68BE1ED-9DAD-46F2-8B72-610B5C0E9D53}"/>
    <cellStyle name="Normal 6 3 3 7" xfId="1413" xr:uid="{D15491EE-2131-4BEC-B355-FA106F690066}"/>
    <cellStyle name="Normal 6 3 3 7 2" xfId="6640" xr:uid="{B283886A-35B2-4C98-9563-3CD3767539EE}"/>
    <cellStyle name="Normal 6 3 3 8" xfId="1414" xr:uid="{F7E8EF97-F115-4417-8B5A-A12B22605B8D}"/>
    <cellStyle name="Normal 6 3 4" xfId="1415" xr:uid="{A36A4D22-9F56-4B54-9B7A-8A514A75BF39}"/>
    <cellStyle name="Normal 6 3 4 2" xfId="1416" xr:uid="{8D11A33C-2C2C-4CBA-BD02-F8B042B0F597}"/>
    <cellStyle name="Normal 6 3 4 2 2" xfId="1417" xr:uid="{5EC4F61C-9137-4E44-B5DF-75E7332BA51D}"/>
    <cellStyle name="Normal 6 3 4 2 2 2" xfId="1418" xr:uid="{D2698F51-4E5A-41DD-9633-D1C79001E1AC}"/>
    <cellStyle name="Normal 6 3 4 2 2 2 2" xfId="3983" xr:uid="{3BE189C0-09A2-43AD-A87B-C94AA52E3F60}"/>
    <cellStyle name="Normal 6 3 4 2 2 3" xfId="1419" xr:uid="{D6228024-A544-4980-B384-5494A3AFDB60}"/>
    <cellStyle name="Normal 6 3 4 2 2 3 2" xfId="6641" xr:uid="{88F854C7-938D-49CE-B3C0-1D8BC613EAF7}"/>
    <cellStyle name="Normal 6 3 4 2 2 4" xfId="1420" xr:uid="{267C7A84-034A-40C8-BEE0-60E6203E7C9A}"/>
    <cellStyle name="Normal 6 3 4 2 3" xfId="1421" xr:uid="{47FA7001-2478-458D-9A37-34A2342508BE}"/>
    <cellStyle name="Normal 6 3 4 2 3 2" xfId="3984" xr:uid="{6AA959FE-6CF1-4DEF-8C34-578C1C7C3DEB}"/>
    <cellStyle name="Normal 6 3 4 2 4" xfId="1422" xr:uid="{A303D000-3729-4E25-B2D3-ED27F18AD106}"/>
    <cellStyle name="Normal 6 3 4 2 4 2" xfId="6642" xr:uid="{C9854F4C-A294-4EFB-98E4-7F68F28BCC50}"/>
    <cellStyle name="Normal 6 3 4 2 5" xfId="1423" xr:uid="{AD4B19FA-1193-4C0D-8917-D13A35EF496B}"/>
    <cellStyle name="Normal 6 3 4 3" xfId="1424" xr:uid="{3C2F2A11-E447-4186-8C3B-0220EAB44F16}"/>
    <cellStyle name="Normal 6 3 4 3 2" xfId="1425" xr:uid="{C72D1E44-DBE5-4794-871B-D307FBA69E02}"/>
    <cellStyle name="Normal 6 3 4 3 2 2" xfId="3985" xr:uid="{414F77F5-CF58-4D17-874F-88048A57AEC4}"/>
    <cellStyle name="Normal 6 3 4 3 3" xfId="1426" xr:uid="{A3495CB5-6BB5-4EFD-875B-EBB358C83650}"/>
    <cellStyle name="Normal 6 3 4 3 3 2" xfId="6643" xr:uid="{B1E25C9D-CEBB-4932-A896-618825D8EA2A}"/>
    <cellStyle name="Normal 6 3 4 3 4" xfId="1427" xr:uid="{08C3DDAD-10D1-4E23-96F1-F98857C28906}"/>
    <cellStyle name="Normal 6 3 4 4" xfId="1428" xr:uid="{9201F898-298D-456C-B546-594C1DA0D516}"/>
    <cellStyle name="Normal 6 3 4 4 2" xfId="1429" xr:uid="{6C681C99-7A7A-46C6-BD8F-57DB154874E8}"/>
    <cellStyle name="Normal 6 3 4 4 3" xfId="1430" xr:uid="{6F6441CD-4334-4FD1-9654-05C2A896CBC9}"/>
    <cellStyle name="Normal 6 3 4 4 4" xfId="1431" xr:uid="{40355B0F-4B46-423E-A857-048038073C32}"/>
    <cellStyle name="Normal 6 3 4 5" xfId="1432" xr:uid="{63002EDB-26B3-41B0-8A21-36168B6DDF43}"/>
    <cellStyle name="Normal 6 3 4 5 2" xfId="6644" xr:uid="{32834209-A8D7-4BD0-93AA-5E1205625D5F}"/>
    <cellStyle name="Normal 6 3 4 6" xfId="1433" xr:uid="{D21747E2-1525-47C6-89DF-F322BD6139FB}"/>
    <cellStyle name="Normal 6 3 4 7" xfId="1434" xr:uid="{F8A55F2F-ECCE-4F35-8595-9A01F7253469}"/>
    <cellStyle name="Normal 6 3 5" xfId="1435" xr:uid="{E2144D52-8A98-425C-AC26-34DCCAC0A949}"/>
    <cellStyle name="Normal 6 3 5 2" xfId="1436" xr:uid="{C7796BF5-E9D1-4A1B-901D-DDB220F89D37}"/>
    <cellStyle name="Normal 6 3 5 2 2" xfId="1437" xr:uid="{E59D3997-5FDA-4929-89B3-3E152AE76C58}"/>
    <cellStyle name="Normal 6 3 5 2 2 2" xfId="3986" xr:uid="{57681203-5C93-4FA0-A425-DEA1393F1796}"/>
    <cellStyle name="Normal 6 3 5 2 2 2 2" xfId="3987" xr:uid="{A316A001-AE7B-44FB-9F73-C9A69D255A60}"/>
    <cellStyle name="Normal 6 3 5 2 2 3" xfId="3988" xr:uid="{81EE00B8-9FC8-4B7D-AE68-9A6FAD208726}"/>
    <cellStyle name="Normal 6 3 5 2 2 3 2" xfId="6645" xr:uid="{DD44F824-EEBD-4A4C-86A4-D8C9C364662B}"/>
    <cellStyle name="Normal 6 3 5 2 2 4" xfId="6646" xr:uid="{35AF611E-E253-4877-8818-A5593C85B56F}"/>
    <cellStyle name="Normal 6 3 5 2 3" xfId="1438" xr:uid="{619ED10F-94C2-4516-ACED-2450308916BC}"/>
    <cellStyle name="Normal 6 3 5 2 3 2" xfId="3989" xr:uid="{096E7D37-E9D4-46E1-BC94-36D4C9ABBAF4}"/>
    <cellStyle name="Normal 6 3 5 2 4" xfId="1439" xr:uid="{6042AAF5-BDC7-4243-9CA5-29AF15086EB1}"/>
    <cellStyle name="Normal 6 3 5 2 4 2" xfId="6647" xr:uid="{CD911CF7-36A3-4095-9717-8E7F73A164ED}"/>
    <cellStyle name="Normal 6 3 5 2 5" xfId="6648" xr:uid="{1AB03958-2032-4242-96B5-C57F2C4224E9}"/>
    <cellStyle name="Normal 6 3 5 3" xfId="1440" xr:uid="{CDBB7E72-7E17-444B-A8AE-51FD46D99EF6}"/>
    <cellStyle name="Normal 6 3 5 3 2" xfId="1441" xr:uid="{ABB1F261-1848-41EF-9557-9597D5615A42}"/>
    <cellStyle name="Normal 6 3 5 3 2 2" xfId="3990" xr:uid="{49B59D05-B470-4F9B-8FC9-87030A1A6F6D}"/>
    <cellStyle name="Normal 6 3 5 3 3" xfId="1442" xr:uid="{DE5740D1-1C62-41F6-824B-A1724AAAEB3E}"/>
    <cellStyle name="Normal 6 3 5 3 3 2" xfId="6649" xr:uid="{6BBE2651-CB92-469F-B695-A15FD3922B7C}"/>
    <cellStyle name="Normal 6 3 5 3 4" xfId="1443" xr:uid="{4557A106-DBD9-4C4E-85D9-05D2F862BCB6}"/>
    <cellStyle name="Normal 6 3 5 4" xfId="1444" xr:uid="{D8342CC1-7880-4E83-8223-C620A29B7255}"/>
    <cellStyle name="Normal 6 3 5 4 2" xfId="3991" xr:uid="{32FB8789-E1A5-4621-A270-697CD3BA649B}"/>
    <cellStyle name="Normal 6 3 5 5" xfId="1445" xr:uid="{43A1FD8C-06A5-4465-AFDE-D0557A9AD5C7}"/>
    <cellStyle name="Normal 6 3 5 5 2" xfId="6650" xr:uid="{8257A4A6-4FEC-4D62-AC47-A5CD7AB2F947}"/>
    <cellStyle name="Normal 6 3 5 6" xfId="1446" xr:uid="{41AA6948-6DBE-48DA-B02F-928CE75C0CDF}"/>
    <cellStyle name="Normal 6 3 6" xfId="1447" xr:uid="{70BF9510-D23E-4597-AE17-2158247DA956}"/>
    <cellStyle name="Normal 6 3 6 2" xfId="1448" xr:uid="{908F028C-A575-45CE-817B-944E2944F137}"/>
    <cellStyle name="Normal 6 3 6 2 2" xfId="1449" xr:uid="{F212D875-3B05-4DF0-9C9B-5AEA79A83E91}"/>
    <cellStyle name="Normal 6 3 6 2 2 2" xfId="3992" xr:uid="{25D9AD8F-2F7E-4805-A9D5-18E13DB46FC3}"/>
    <cellStyle name="Normal 6 3 6 2 3" xfId="1450" xr:uid="{6AE597E0-4097-4CA8-9854-9743A54E4DA0}"/>
    <cellStyle name="Normal 6 3 6 2 3 2" xfId="6651" xr:uid="{18FD9091-292E-40E5-83E4-0022A84C7C4F}"/>
    <cellStyle name="Normal 6 3 6 2 4" xfId="1451" xr:uid="{B835896D-0F50-4FB7-9C61-871522E42C4F}"/>
    <cellStyle name="Normal 6 3 6 3" xfId="1452" xr:uid="{375E41E4-51EC-4BBE-B09C-B15B2C2FDA6B}"/>
    <cellStyle name="Normal 6 3 6 3 2" xfId="3993" xr:uid="{11F004C4-79DF-4EE3-AE80-E63DD863B30F}"/>
    <cellStyle name="Normal 6 3 6 4" xfId="1453" xr:uid="{893E9D2B-90A8-47A3-91A3-DA54866BA4E3}"/>
    <cellStyle name="Normal 6 3 6 4 2" xfId="6652" xr:uid="{F6116811-C0C3-490D-8C87-F8E2FF539E32}"/>
    <cellStyle name="Normal 6 3 6 5" xfId="1454" xr:uid="{428142E3-0508-4EBD-9634-BFCCC78A3B06}"/>
    <cellStyle name="Normal 6 3 7" xfId="1455" xr:uid="{5A2F8A7B-86D6-4A9B-9B24-D247220ED07B}"/>
    <cellStyle name="Normal 6 3 7 2" xfId="1456" xr:uid="{B53DDAA1-3886-4BA9-A0DD-0224B33A212F}"/>
    <cellStyle name="Normal 6 3 7 2 2" xfId="3994" xr:uid="{C2751D27-CF36-4819-94DE-31B68F84E6EC}"/>
    <cellStyle name="Normal 6 3 7 3" xfId="1457" xr:uid="{33D34A71-19C6-4D4A-B957-FF341A07C7FC}"/>
    <cellStyle name="Normal 6 3 7 3 2" xfId="6653" xr:uid="{82B5FF43-E45F-4294-B97B-18A150E5E141}"/>
    <cellStyle name="Normal 6 3 7 4" xfId="1458" xr:uid="{8BEB2102-AB5C-4267-B7CC-52AAFC9CF3A2}"/>
    <cellStyle name="Normal 6 3 7 5" xfId="5541" xr:uid="{C6D2948D-8A80-44C1-A7E5-2F31EF4E545A}"/>
    <cellStyle name="Normal 6 3 8" xfId="1459" xr:uid="{4472F2C4-AF0A-4A1B-B444-D5FA42746226}"/>
    <cellStyle name="Normal 6 3 8 2" xfId="1460" xr:uid="{F7A3AD6D-A711-447F-B855-5C848F83867C}"/>
    <cellStyle name="Normal 6 3 8 3" xfId="1461" xr:uid="{70E494EE-85F1-4EDF-98E7-573CB55BA241}"/>
    <cellStyle name="Normal 6 3 8 4" xfId="1462" xr:uid="{F911270E-A0CA-4B08-9176-1F7FD7E4AC0D}"/>
    <cellStyle name="Normal 6 3 9" xfId="1463" xr:uid="{5546AF99-6665-41C4-8EA3-99C6C4F000A5}"/>
    <cellStyle name="Normal 6 3 9 2" xfId="4886" xr:uid="{23395938-E1CE-4395-9BD8-A3EE0F5CE01E}"/>
    <cellStyle name="Normal 6 3 9 2 2" xfId="6654" xr:uid="{E8A60E9F-1390-4B6F-AFAB-2D7E234A4084}"/>
    <cellStyle name="Normal 6 4" xfId="1464" xr:uid="{5FD1E3DB-28C6-47F5-BA76-8CD035DA532E}"/>
    <cellStyle name="Normal 6 4 10" xfId="1465" xr:uid="{0025CBB2-092C-4FE2-B831-0242DDFAB5D4}"/>
    <cellStyle name="Normal 6 4 11" xfId="1466" xr:uid="{F3F59C9C-5AFB-4EB8-A96D-F01C1FF26CF5}"/>
    <cellStyle name="Normal 6 4 2" xfId="1467" xr:uid="{A1AA40ED-A1DD-42FC-9489-0945D764AA65}"/>
    <cellStyle name="Normal 6 4 2 2" xfId="1468" xr:uid="{59E59534-7052-42B8-A989-FF27E7D25F80}"/>
    <cellStyle name="Normal 6 4 2 2 2" xfId="1469" xr:uid="{7334E608-6399-4880-8F0A-5BD9683A3D9B}"/>
    <cellStyle name="Normal 6 4 2 2 2 2" xfId="1470" xr:uid="{EA8A272B-A6F6-47F2-862A-3F6D96655AAB}"/>
    <cellStyle name="Normal 6 4 2 2 2 2 2" xfId="1471" xr:uid="{3B670C55-D90B-4E9A-A3C4-4F9F0ACF03E3}"/>
    <cellStyle name="Normal 6 4 2 2 2 2 2 2" xfId="3995" xr:uid="{389DB1F8-3268-463A-BA20-8E32815C590A}"/>
    <cellStyle name="Normal 6 4 2 2 2 2 3" xfId="1472" xr:uid="{6F7AC938-E0D2-4B8B-8517-EAF99CB0DE31}"/>
    <cellStyle name="Normal 6 4 2 2 2 2 3 2" xfId="6655" xr:uid="{78550E55-56FB-4C4C-AEEC-363915277C6D}"/>
    <cellStyle name="Normal 6 4 2 2 2 2 4" xfId="1473" xr:uid="{DB363AF3-BF84-4DDC-8E60-0398D8433AC5}"/>
    <cellStyle name="Normal 6 4 2 2 2 3" xfId="1474" xr:uid="{45633783-E4DD-4D35-817C-79D02F97B86E}"/>
    <cellStyle name="Normal 6 4 2 2 2 3 2" xfId="1475" xr:uid="{94A2C7AC-79C8-44DE-9311-781EB218513C}"/>
    <cellStyle name="Normal 6 4 2 2 2 3 3" xfId="1476" xr:uid="{673F19A2-D57F-4710-9599-063DC872BDE9}"/>
    <cellStyle name="Normal 6 4 2 2 2 3 4" xfId="1477" xr:uid="{9EC1662A-F364-4C65-A98D-854C037597A7}"/>
    <cellStyle name="Normal 6 4 2 2 2 4" xfId="1478" xr:uid="{8230137E-F866-4319-ABAA-B3D3B92C2BD2}"/>
    <cellStyle name="Normal 6 4 2 2 2 4 2" xfId="6656" xr:uid="{C4F3BF6D-1DD6-48C8-9EA3-278B5564D541}"/>
    <cellStyle name="Normal 6 4 2 2 2 5" xfId="1479" xr:uid="{981324EB-5232-430C-85BF-564CF60E9D87}"/>
    <cellStyle name="Normal 6 4 2 2 2 6" xfId="1480" xr:uid="{EF0FF26C-7436-4797-92E3-E6E66A1EE351}"/>
    <cellStyle name="Normal 6 4 2 2 3" xfId="1481" xr:uid="{FB459CF4-5069-4EFB-BFDF-D7ED90467BBA}"/>
    <cellStyle name="Normal 6 4 2 2 3 2" xfId="1482" xr:uid="{9241F291-24F4-44CA-B602-61F8B8B29486}"/>
    <cellStyle name="Normal 6 4 2 2 3 2 2" xfId="1483" xr:uid="{98E3EFBC-80CD-4263-B50C-D1E98727E856}"/>
    <cellStyle name="Normal 6 4 2 2 3 2 3" xfId="1484" xr:uid="{EC824DE1-BFEA-4EC3-9393-DEB55C79F259}"/>
    <cellStyle name="Normal 6 4 2 2 3 2 4" xfId="1485" xr:uid="{79322E2A-6AE6-4ADD-9546-F09C4E3B551F}"/>
    <cellStyle name="Normal 6 4 2 2 3 3" xfId="1486" xr:uid="{4D313FBB-B47C-4189-8F4B-FB2386AECE15}"/>
    <cellStyle name="Normal 6 4 2 2 3 3 2" xfId="6657" xr:uid="{8307E95E-B4AA-4992-B3AA-FC41AD928245}"/>
    <cellStyle name="Normal 6 4 2 2 3 4" xfId="1487" xr:uid="{1F0E1630-92FE-469F-8576-39A09E0E3082}"/>
    <cellStyle name="Normal 6 4 2 2 3 5" xfId="1488" xr:uid="{EA1837BD-3884-4AE6-ADCF-25250172BB9B}"/>
    <cellStyle name="Normal 6 4 2 2 4" xfId="1489" xr:uid="{A8663820-87D2-47AD-8283-259680490BC7}"/>
    <cellStyle name="Normal 6 4 2 2 4 2" xfId="1490" xr:uid="{1FA49767-B67E-4E3E-92A4-21E640ADFF50}"/>
    <cellStyle name="Normal 6 4 2 2 4 3" xfId="1491" xr:uid="{9E539045-0ACA-43F5-A4D7-9118A44EACF1}"/>
    <cellStyle name="Normal 6 4 2 2 4 4" xfId="1492" xr:uid="{69A359AD-81DC-4D3C-95F1-5EF3A6B6F37C}"/>
    <cellStyle name="Normal 6 4 2 2 5" xfId="1493" xr:uid="{E6581A5A-688E-4F5F-AF93-35CDFA4DD9F1}"/>
    <cellStyle name="Normal 6 4 2 2 5 2" xfId="1494" xr:uid="{972AB2A9-F8A4-484C-8DB1-B0CE9E5ADAB8}"/>
    <cellStyle name="Normal 6 4 2 2 5 3" xfId="1495" xr:uid="{B184465D-0991-43ED-B880-C816160CD0A1}"/>
    <cellStyle name="Normal 6 4 2 2 5 4" xfId="1496" xr:uid="{1A03058B-F606-4E05-8AEB-FDF7DA047B5E}"/>
    <cellStyle name="Normal 6 4 2 2 6" xfId="1497" xr:uid="{8B53D164-BF8C-4BE5-8E10-EE22EA781F86}"/>
    <cellStyle name="Normal 6 4 2 2 7" xfId="1498" xr:uid="{AB974EFE-C1B3-474D-953E-783A7CE5859A}"/>
    <cellStyle name="Normal 6 4 2 2 8" xfId="1499" xr:uid="{BE22169D-6C4D-4778-AEF4-3F691A5C2FA3}"/>
    <cellStyle name="Normal 6 4 2 3" xfId="1500" xr:uid="{C0F9BCB7-388A-47B8-AB78-7DDDAE8A1ED1}"/>
    <cellStyle name="Normal 6 4 2 3 2" xfId="1501" xr:uid="{66DF84B9-36C1-4163-A6D8-F8E0CC7A2E64}"/>
    <cellStyle name="Normal 6 4 2 3 2 2" xfId="1502" xr:uid="{24D99A0E-34B5-4557-81D6-666B7EFC2B69}"/>
    <cellStyle name="Normal 6 4 2 3 2 2 2" xfId="3996" xr:uid="{D1911444-9CD0-4DF5-A4CB-F2C98594AF4D}"/>
    <cellStyle name="Normal 6 4 2 3 2 2 2 2" xfId="3997" xr:uid="{0951BAF0-980E-4543-B0CF-D8710C25AE49}"/>
    <cellStyle name="Normal 6 4 2 3 2 2 3" xfId="3998" xr:uid="{52BB0465-AB0A-47B7-9C45-0E7E255485EA}"/>
    <cellStyle name="Normal 6 4 2 3 2 2 3 2" xfId="6658" xr:uid="{9B2AF97D-5372-493D-80DB-EF03DA0BCBAC}"/>
    <cellStyle name="Normal 6 4 2 3 2 2 4" xfId="6659" xr:uid="{8DADCE4D-B5D5-49EE-BB22-816E9151ABD5}"/>
    <cellStyle name="Normal 6 4 2 3 2 3" xfId="1503" xr:uid="{E214564B-FC05-44C7-BD11-842F15FD2E93}"/>
    <cellStyle name="Normal 6 4 2 3 2 3 2" xfId="3999" xr:uid="{AFEC322E-FB84-4389-A35A-FD508222CEFE}"/>
    <cellStyle name="Normal 6 4 2 3 2 4" xfId="1504" xr:uid="{90D5E95F-BC0E-4A3B-B403-386B2E4B06D6}"/>
    <cellStyle name="Normal 6 4 2 3 2 4 2" xfId="6660" xr:uid="{47F16A9C-980A-426C-AE2C-7BFEB514B52F}"/>
    <cellStyle name="Normal 6 4 2 3 2 5" xfId="6661" xr:uid="{8B611ECD-6F6B-4A09-AB5A-AD1DD507A27B}"/>
    <cellStyle name="Normal 6 4 2 3 3" xfId="1505" xr:uid="{EE8F6CE8-F9E2-4C58-A242-1F654EC51D67}"/>
    <cellStyle name="Normal 6 4 2 3 3 2" xfId="1506" xr:uid="{C5F68685-87EF-4697-8D52-895EBFDA60DC}"/>
    <cellStyle name="Normal 6 4 2 3 3 2 2" xfId="4000" xr:uid="{69AE9B8B-F05C-4A35-B2B5-70B06C4799AE}"/>
    <cellStyle name="Normal 6 4 2 3 3 3" xfId="1507" xr:uid="{7781CE18-515E-4B4A-A246-A9300E03CF22}"/>
    <cellStyle name="Normal 6 4 2 3 3 3 2" xfId="6662" xr:uid="{ED084EEC-8E03-431C-8D59-13270984BFEA}"/>
    <cellStyle name="Normal 6 4 2 3 3 4" xfId="1508" xr:uid="{AA83EA00-3FBE-412D-9F0A-948ACE585158}"/>
    <cellStyle name="Normal 6 4 2 3 4" xfId="1509" xr:uid="{497945A9-AE89-491E-BDE2-3657CB8E588F}"/>
    <cellStyle name="Normal 6 4 2 3 4 2" xfId="4001" xr:uid="{118FFD2E-1635-4D4C-B3E6-E6DD990D4848}"/>
    <cellStyle name="Normal 6 4 2 3 5" xfId="1510" xr:uid="{2699C79E-1992-448D-B2E6-4775198F18FF}"/>
    <cellStyle name="Normal 6 4 2 3 5 2" xfId="6663" xr:uid="{8A72FAB1-6867-4708-9939-26CB02406A79}"/>
    <cellStyle name="Normal 6 4 2 3 6" xfId="1511" xr:uid="{9B39DB9E-38FE-473A-A855-1AD7F7345019}"/>
    <cellStyle name="Normal 6 4 2 4" xfId="1512" xr:uid="{3D6A638A-C23A-4889-B15A-BB2F665F6D94}"/>
    <cellStyle name="Normal 6 4 2 4 2" xfId="1513" xr:uid="{5700ED21-8CB1-4EAE-9395-4B52B7A1F674}"/>
    <cellStyle name="Normal 6 4 2 4 2 2" xfId="1514" xr:uid="{6FAD5FF1-0BE5-4E80-B763-43E43B6712B4}"/>
    <cellStyle name="Normal 6 4 2 4 2 2 2" xfId="4002" xr:uid="{D4CBC3A4-B19A-4138-9D41-08A5099D4C78}"/>
    <cellStyle name="Normal 6 4 2 4 2 3" xfId="1515" xr:uid="{101927B8-1E73-427C-A201-A432D35886B2}"/>
    <cellStyle name="Normal 6 4 2 4 2 3 2" xfId="6664" xr:uid="{8E758E81-67BF-4A0E-B2A1-9CD1A7AC1320}"/>
    <cellStyle name="Normal 6 4 2 4 2 4" xfId="1516" xr:uid="{9D591812-B752-472E-84A2-900855D8EB42}"/>
    <cellStyle name="Normal 6 4 2 4 3" xfId="1517" xr:uid="{C69037CF-0254-4AD5-9E78-D21F6D477A50}"/>
    <cellStyle name="Normal 6 4 2 4 3 2" xfId="4003" xr:uid="{7096BACC-E4D6-4A18-B7C2-137B1EBB0669}"/>
    <cellStyle name="Normal 6 4 2 4 4" xfId="1518" xr:uid="{B9A50F4D-D9D4-45B3-B5F7-D6787D9B8812}"/>
    <cellStyle name="Normal 6 4 2 4 4 2" xfId="6665" xr:uid="{D9CD6A3A-9CE5-4611-BF0D-CE6D167B209C}"/>
    <cellStyle name="Normal 6 4 2 4 5" xfId="1519" xr:uid="{3E37E8F5-2D5E-4921-8E51-C24E048991D0}"/>
    <cellStyle name="Normal 6 4 2 5" xfId="1520" xr:uid="{C0124494-1DDB-4A4B-93F8-93DCBBF2CBB0}"/>
    <cellStyle name="Normal 6 4 2 5 2" xfId="1521" xr:uid="{11DD122F-801D-4C64-8964-3B271E4250E1}"/>
    <cellStyle name="Normal 6 4 2 5 2 2" xfId="4004" xr:uid="{A0B20817-5CFB-4954-B8F1-2675220763D7}"/>
    <cellStyle name="Normal 6 4 2 5 3" xfId="1522" xr:uid="{821C44EE-DB05-498D-9C20-DA5C9851A098}"/>
    <cellStyle name="Normal 6 4 2 5 3 2" xfId="6666" xr:uid="{47CDDA7C-921B-47CD-8C9F-5419EBD9BA18}"/>
    <cellStyle name="Normal 6 4 2 5 4" xfId="1523" xr:uid="{F5C2CB98-C630-4116-8C6C-A0F64F73298C}"/>
    <cellStyle name="Normal 6 4 2 6" xfId="1524" xr:uid="{C7298570-D71B-4B2F-A0EA-5E2BF597AA4F}"/>
    <cellStyle name="Normal 6 4 2 6 2" xfId="1525" xr:uid="{D2C2D1EB-233B-466E-AA2F-3234D7859B50}"/>
    <cellStyle name="Normal 6 4 2 6 3" xfId="1526" xr:uid="{AF2D5FD6-D4B4-41DA-9F4F-FA7681B9B681}"/>
    <cellStyle name="Normal 6 4 2 6 4" xfId="1527" xr:uid="{497CAE59-5EE6-4A65-81B1-70CEA0C33E8D}"/>
    <cellStyle name="Normal 6 4 2 7" xfId="1528" xr:uid="{88415EBC-3A2C-4146-B2F0-FFD3906C7CFB}"/>
    <cellStyle name="Normal 6 4 2 7 2" xfId="6667" xr:uid="{B7C40265-865D-4968-BCE8-0DF423A1A185}"/>
    <cellStyle name="Normal 6 4 2 8" xfId="1529" xr:uid="{A0182D91-016A-47F6-8B15-A2A23EAE77D8}"/>
    <cellStyle name="Normal 6 4 2 9" xfId="1530" xr:uid="{08B46C51-9B58-4CEB-9844-16FB47D42E97}"/>
    <cellStyle name="Normal 6 4 3" xfId="1531" xr:uid="{5872295C-EBC7-4F6B-9D90-6572210B90B0}"/>
    <cellStyle name="Normal 6 4 3 2" xfId="1532" xr:uid="{6873B99E-B75F-4C1C-A978-061D0B672151}"/>
    <cellStyle name="Normal 6 4 3 2 2" xfId="1533" xr:uid="{74860CA9-1BAF-49CF-B020-48583BFB1C61}"/>
    <cellStyle name="Normal 6 4 3 2 2 2" xfId="1534" xr:uid="{21A56E49-0037-46C2-A3A4-179F681CB2F3}"/>
    <cellStyle name="Normal 6 4 3 2 2 2 2" xfId="4005" xr:uid="{00614D38-7EF7-4816-8009-56090C18232D}"/>
    <cellStyle name="Normal 6 4 3 2 2 2 2 2" xfId="4729" xr:uid="{4859A8DE-5088-48A7-8AA8-16250BEE0063}"/>
    <cellStyle name="Normal 6 4 3 2 2 2 3" xfId="4730" xr:uid="{D2CA855C-66D9-46EC-9225-E409ECD50BFD}"/>
    <cellStyle name="Normal 6 4 3 2 2 3" xfId="1535" xr:uid="{DF9436CD-C52D-4BE8-B48E-FA7FB943F238}"/>
    <cellStyle name="Normal 6 4 3 2 2 3 2" xfId="4731" xr:uid="{8E40819C-766F-413F-AC71-9B537791686F}"/>
    <cellStyle name="Normal 6 4 3 2 2 4" xfId="1536" xr:uid="{35AFD2C2-C883-4AB6-8FE9-9C2548DCE3B3}"/>
    <cellStyle name="Normal 6 4 3 2 3" xfId="1537" xr:uid="{EF1C8DC3-11F4-455B-9079-5B717179A796}"/>
    <cellStyle name="Normal 6 4 3 2 3 2" xfId="1538" xr:uid="{B5BE2FC7-2A38-4BCC-A44B-A8F411031ED1}"/>
    <cellStyle name="Normal 6 4 3 2 3 2 2" xfId="4732" xr:uid="{3F289A11-BD11-48AA-9E05-A29C6BBA12B9}"/>
    <cellStyle name="Normal 6 4 3 2 3 3" xfId="1539" xr:uid="{062EE9B2-DAEA-41EE-9CB3-C581C1696FF4}"/>
    <cellStyle name="Normal 6 4 3 2 3 4" xfId="1540" xr:uid="{B8F1DA43-7AB3-4CA6-B710-C72BC3064C01}"/>
    <cellStyle name="Normal 6 4 3 2 4" xfId="1541" xr:uid="{40A2DF8D-6ECD-4FF1-9F86-D6DA925FE73B}"/>
    <cellStyle name="Normal 6 4 3 2 4 2" xfId="4733" xr:uid="{BF1803D3-8E18-40BC-844A-960ADF52A906}"/>
    <cellStyle name="Normal 6 4 3 2 5" xfId="1542" xr:uid="{C22A05FA-2E8E-47B6-AF47-075024834206}"/>
    <cellStyle name="Normal 6 4 3 2 6" xfId="1543" xr:uid="{9E7AA767-042E-4BB4-B952-72FA2E3C688C}"/>
    <cellStyle name="Normal 6 4 3 3" xfId="1544" xr:uid="{2B3DD385-02C1-49A7-8231-9D9C85F0EB3F}"/>
    <cellStyle name="Normal 6 4 3 3 2" xfId="1545" xr:uid="{202517ED-B92B-4886-889C-15892E705F04}"/>
    <cellStyle name="Normal 6 4 3 3 2 2" xfId="1546" xr:uid="{9B718B1E-8286-471B-B4DC-9A16B4800314}"/>
    <cellStyle name="Normal 6 4 3 3 2 2 2" xfId="4734" xr:uid="{0AADE7ED-2B06-4B76-85C0-2652F62B454F}"/>
    <cellStyle name="Normal 6 4 3 3 2 3" xfId="1547" xr:uid="{39919D6A-91B5-42E7-885A-158E7B30DD71}"/>
    <cellStyle name="Normal 6 4 3 3 2 4" xfId="1548" xr:uid="{834DDCF6-770D-4CE6-A3A4-568FC5A10E0E}"/>
    <cellStyle name="Normal 6 4 3 3 3" xfId="1549" xr:uid="{41EFE96B-594E-42F9-9268-B30CF89D844E}"/>
    <cellStyle name="Normal 6 4 3 3 3 2" xfId="4735" xr:uid="{35D0D25B-FDF1-4C06-968B-263681AAEAF6}"/>
    <cellStyle name="Normal 6 4 3 3 4" xfId="1550" xr:uid="{0DE7AA5D-18D4-4C22-862D-77348E7A7A12}"/>
    <cellStyle name="Normal 6 4 3 3 5" xfId="1551" xr:uid="{F767D160-E5B1-4EFF-B3CD-BA200EA2B28D}"/>
    <cellStyle name="Normal 6 4 3 4" xfId="1552" xr:uid="{2BFFE801-8763-4A81-9BDB-7397B59DE89A}"/>
    <cellStyle name="Normal 6 4 3 4 2" xfId="1553" xr:uid="{620B317A-5275-4870-B0D8-F344534DA59C}"/>
    <cellStyle name="Normal 6 4 3 4 2 2" xfId="4736" xr:uid="{4F46A37F-8591-4B41-94A8-8F70F8B92758}"/>
    <cellStyle name="Normal 6 4 3 4 3" xfId="1554" xr:uid="{CDCA7DFA-EADB-48F2-B44B-1F81D964345E}"/>
    <cellStyle name="Normal 6 4 3 4 4" xfId="1555" xr:uid="{896604B1-2D10-4119-8119-FFD74776D1F8}"/>
    <cellStyle name="Normal 6 4 3 5" xfId="1556" xr:uid="{1CEB17A2-FE7A-4335-A512-6ED9D8ED56F8}"/>
    <cellStyle name="Normal 6 4 3 5 2" xfId="1557" xr:uid="{5E1DBADD-C6EF-4E18-95B1-31F167F2235D}"/>
    <cellStyle name="Normal 6 4 3 5 3" xfId="1558" xr:uid="{7496493E-7AF0-48DE-9239-EB45921D4B96}"/>
    <cellStyle name="Normal 6 4 3 5 4" xfId="1559" xr:uid="{5A1CB377-E5AE-4329-9EFE-6AF1DA89C7F4}"/>
    <cellStyle name="Normal 6 4 3 6" xfId="1560" xr:uid="{0B9FC017-13D1-400A-8AC9-B491E4C7B8AD}"/>
    <cellStyle name="Normal 6 4 3 7" xfId="1561" xr:uid="{F4C522B5-9C3B-452F-8CD5-03C52C7BDF1C}"/>
    <cellStyle name="Normal 6 4 3 8" xfId="1562" xr:uid="{331C4783-8DC9-413A-B6C9-4F26AB3A166D}"/>
    <cellStyle name="Normal 6 4 4" xfId="1563" xr:uid="{9A8DB880-02E5-463E-82DD-5AB0E4C5ADA7}"/>
    <cellStyle name="Normal 6 4 4 2" xfId="1564" xr:uid="{AC693A03-B9CD-4B79-9554-4BE19B18EF5D}"/>
    <cellStyle name="Normal 6 4 4 2 2" xfId="1565" xr:uid="{C3D693A7-91F8-40FA-832A-46E68D3DE5A7}"/>
    <cellStyle name="Normal 6 4 4 2 2 2" xfId="1566" xr:uid="{C14840D9-C520-4975-93A8-3F3CFCF04657}"/>
    <cellStyle name="Normal 6 4 4 2 2 2 2" xfId="4006" xr:uid="{6D170195-17B7-4842-9909-B8AA109EE477}"/>
    <cellStyle name="Normal 6 4 4 2 2 3" xfId="1567" xr:uid="{5DAE61AA-2C9B-4136-88EC-E23D87ACDAC3}"/>
    <cellStyle name="Normal 6 4 4 2 2 3 2" xfId="6668" xr:uid="{85519274-B424-4F88-AD8A-C9DFAC4463BB}"/>
    <cellStyle name="Normal 6 4 4 2 2 4" xfId="1568" xr:uid="{A8A2E9E5-5AF1-4CEF-A595-6C3CAE65D1A7}"/>
    <cellStyle name="Normal 6 4 4 2 3" xfId="1569" xr:uid="{F6A8369E-B6BA-469E-A8DE-450CFC6FAB0C}"/>
    <cellStyle name="Normal 6 4 4 2 3 2" xfId="4007" xr:uid="{175C5C0D-FBFA-431F-A063-932ECB745902}"/>
    <cellStyle name="Normal 6 4 4 2 4" xfId="1570" xr:uid="{A455031E-8932-4AB6-93E1-FA347FC9C66C}"/>
    <cellStyle name="Normal 6 4 4 2 4 2" xfId="6669" xr:uid="{6C96DDDB-D7B7-4997-B277-05EEAB84B742}"/>
    <cellStyle name="Normal 6 4 4 2 5" xfId="1571" xr:uid="{ABD737F8-225A-44A5-A9B9-9E6BB702CE83}"/>
    <cellStyle name="Normal 6 4 4 3" xfId="1572" xr:uid="{46A39E9D-DA44-415D-8FB5-472C5A57C52B}"/>
    <cellStyle name="Normal 6 4 4 3 2" xfId="1573" xr:uid="{64007FE4-E983-4ED8-ABC5-ABCF56DC3C8D}"/>
    <cellStyle name="Normal 6 4 4 3 2 2" xfId="4008" xr:uid="{824A05AA-2667-49AB-A051-5BAFC167BBD4}"/>
    <cellStyle name="Normal 6 4 4 3 3" xfId="1574" xr:uid="{8279E14F-5E8C-4877-9A62-4C4D73D80246}"/>
    <cellStyle name="Normal 6 4 4 3 3 2" xfId="6670" xr:uid="{FE42FD04-BB42-47B1-B283-1D9DDEE4C011}"/>
    <cellStyle name="Normal 6 4 4 3 4" xfId="1575" xr:uid="{C602CAF5-79F8-4621-8E05-BB205E0EA9CC}"/>
    <cellStyle name="Normal 6 4 4 4" xfId="1576" xr:uid="{EF11A9CA-6F17-49FE-A535-844C77400885}"/>
    <cellStyle name="Normal 6 4 4 4 2" xfId="1577" xr:uid="{98269410-3954-4B3C-8856-70328121A101}"/>
    <cellStyle name="Normal 6 4 4 4 3" xfId="1578" xr:uid="{EF6659F6-D6ED-4A59-9273-75104628B000}"/>
    <cellStyle name="Normal 6 4 4 4 4" xfId="1579" xr:uid="{FFEACCEF-2759-4F6A-9D0B-45C2B9C5A2FF}"/>
    <cellStyle name="Normal 6 4 4 5" xfId="1580" xr:uid="{54EE4DCD-9D02-4704-9CAA-720B8C85C701}"/>
    <cellStyle name="Normal 6 4 4 5 2" xfId="6671" xr:uid="{EA4809CA-99A2-46FA-B2BD-D9AD553C3C0C}"/>
    <cellStyle name="Normal 6 4 4 6" xfId="1581" xr:uid="{FDE10539-1CA1-4266-9D6D-77E6348AD95D}"/>
    <cellStyle name="Normal 6 4 4 7" xfId="1582" xr:uid="{FB1C53B2-C3AC-4226-B120-1711D8FA4F46}"/>
    <cellStyle name="Normal 6 4 5" xfId="1583" xr:uid="{DD0B1D73-5957-415E-AA10-CFF794DD8BF6}"/>
    <cellStyle name="Normal 6 4 5 2" xfId="1584" xr:uid="{57E8623A-E5A9-4DFF-BFA0-E753011B3851}"/>
    <cellStyle name="Normal 6 4 5 2 2" xfId="1585" xr:uid="{74DC2735-04AB-408A-AE4F-A393E50AF51E}"/>
    <cellStyle name="Normal 6 4 5 2 2 2" xfId="4009" xr:uid="{6A8D811B-BE71-4E58-9E53-43C24E81D1D2}"/>
    <cellStyle name="Normal 6 4 5 2 3" xfId="1586" xr:uid="{1741FC1F-1F37-4E70-ABAF-8A3845DD6776}"/>
    <cellStyle name="Normal 6 4 5 2 3 2" xfId="6672" xr:uid="{71BCAE58-2F42-4816-9F3E-029E277DCB6F}"/>
    <cellStyle name="Normal 6 4 5 2 4" xfId="1587" xr:uid="{986CE25E-C2A3-402C-BAE5-ED927BAC7A74}"/>
    <cellStyle name="Normal 6 4 5 3" xfId="1588" xr:uid="{0CE2DD49-3063-44AE-A090-F04D424286FE}"/>
    <cellStyle name="Normal 6 4 5 3 2" xfId="1589" xr:uid="{205E0CF8-5C11-4E9B-8FAF-6CEBE66DD9A5}"/>
    <cellStyle name="Normal 6 4 5 3 3" xfId="1590" xr:uid="{84132D4D-51F4-4059-B19E-4BFB268F8BB3}"/>
    <cellStyle name="Normal 6 4 5 3 4" xfId="1591" xr:uid="{B94DEB29-D085-48E7-85D8-E64BAEBB0EC6}"/>
    <cellStyle name="Normal 6 4 5 4" xfId="1592" xr:uid="{7F23E83A-149A-48B2-AA4A-3BF5759C690C}"/>
    <cellStyle name="Normal 6 4 5 4 2" xfId="6673" xr:uid="{37092828-BC6D-455C-B9F5-BA9985B7C7F9}"/>
    <cellStyle name="Normal 6 4 5 5" xfId="1593" xr:uid="{8F66E881-88E5-42A5-B045-A91111327FD8}"/>
    <cellStyle name="Normal 6 4 5 6" xfId="1594" xr:uid="{06A9DEE5-FBF9-422E-9497-91228398BAAA}"/>
    <cellStyle name="Normal 6 4 6" xfId="1595" xr:uid="{9EFA3469-2525-4056-B922-7003DC422219}"/>
    <cellStyle name="Normal 6 4 6 2" xfId="1596" xr:uid="{314FFC33-18FA-485F-AB62-81574F64FF24}"/>
    <cellStyle name="Normal 6 4 6 2 2" xfId="1597" xr:uid="{76786FD3-065C-4477-A95A-5397FDB8C2F0}"/>
    <cellStyle name="Normal 6 4 6 2 3" xfId="1598" xr:uid="{CC575AD3-36A9-474E-BC90-D7C14A7E9E23}"/>
    <cellStyle name="Normal 6 4 6 2 4" xfId="1599" xr:uid="{6D737FCB-4EB5-4378-B042-37094F5D75AA}"/>
    <cellStyle name="Normal 6 4 6 3" xfId="1600" xr:uid="{F43066E7-3273-4B62-AA89-12E7D2E90DD4}"/>
    <cellStyle name="Normal 6 4 6 3 2" xfId="6674" xr:uid="{8668E0E1-008F-4FF3-BB75-B523930F75D4}"/>
    <cellStyle name="Normal 6 4 6 4" xfId="1601" xr:uid="{74AB58BD-ED1C-41C3-861C-B0588DE04796}"/>
    <cellStyle name="Normal 6 4 6 5" xfId="1602" xr:uid="{4B6C6729-D0B5-4A2E-A77A-B808A6A46B2E}"/>
    <cellStyle name="Normal 6 4 7" xfId="1603" xr:uid="{FFEF0186-6580-4273-80B1-ED2B3D403094}"/>
    <cellStyle name="Normal 6 4 7 2" xfId="1604" xr:uid="{2794635E-BF0D-4392-A193-0977DF93D0E5}"/>
    <cellStyle name="Normal 6 4 7 3" xfId="1605" xr:uid="{C3FBAFD1-1979-4F2C-8115-A099F91A3A9A}"/>
    <cellStyle name="Normal 6 4 7 3 2" xfId="4382" xr:uid="{A515CC9E-7368-42F8-B889-663E8E0D3EFE}"/>
    <cellStyle name="Normal 6 4 7 3 3" xfId="4853" xr:uid="{86446E4E-D4BB-450F-8D65-B0B740E0D865}"/>
    <cellStyle name="Normal 6 4 7 4" xfId="1606" xr:uid="{72C0A8DD-812E-4EB0-96F8-AB09B352F235}"/>
    <cellStyle name="Normal 6 4 8" xfId="1607" xr:uid="{D3189912-9437-4DB7-8796-4780D0A61A3E}"/>
    <cellStyle name="Normal 6 4 8 2" xfId="1608" xr:uid="{478ADA4A-B490-4221-8FEC-6766837D3DA5}"/>
    <cellStyle name="Normal 6 4 8 3" xfId="1609" xr:uid="{0BEE640A-F395-496E-AEBD-5A9032B8324A}"/>
    <cellStyle name="Normal 6 4 8 4" xfId="1610" xr:uid="{9A83F5EC-9BBC-4A71-9E38-17B7B2D943B3}"/>
    <cellStyle name="Normal 6 4 9" xfId="1611" xr:uid="{44491FA0-71A8-438B-961A-62831A3EF283}"/>
    <cellStyle name="Normal 6 5" xfId="1612" xr:uid="{191D3227-2A0D-44B5-970D-B367A35AFAC7}"/>
    <cellStyle name="Normal 6 5 10" xfId="1613" xr:uid="{4D5E37B7-2CE7-4A42-9FB3-4A47526AB925}"/>
    <cellStyle name="Normal 6 5 11" xfId="1614" xr:uid="{E8E6EB77-24BA-4C38-85B0-C5EBFF77220C}"/>
    <cellStyle name="Normal 6 5 2" xfId="1615" xr:uid="{52A28B4F-CD16-4B3A-8A80-FCF406AE54C5}"/>
    <cellStyle name="Normal 6 5 2 2" xfId="1616" xr:uid="{1B12860C-D1FC-4B31-AB7C-503399C3B886}"/>
    <cellStyle name="Normal 6 5 2 2 2" xfId="1617" xr:uid="{A893575A-F261-4ACC-87D0-10D19DD5C294}"/>
    <cellStyle name="Normal 6 5 2 2 2 2" xfId="1618" xr:uid="{CCCC3405-22D1-4B1E-B342-0A66394EEFAF}"/>
    <cellStyle name="Normal 6 5 2 2 2 2 2" xfId="1619" xr:uid="{5773BA81-9E03-45C5-97AF-9237B7EA2B08}"/>
    <cellStyle name="Normal 6 5 2 2 2 2 3" xfId="1620" xr:uid="{4C016C20-4AE9-4663-82FE-F2DADF0C9B45}"/>
    <cellStyle name="Normal 6 5 2 2 2 2 4" xfId="1621" xr:uid="{6F302979-514C-4F27-AC89-9278769867C2}"/>
    <cellStyle name="Normal 6 5 2 2 2 3" xfId="1622" xr:uid="{06D74185-D09F-401C-AC1F-6494CA062B73}"/>
    <cellStyle name="Normal 6 5 2 2 2 3 2" xfId="1623" xr:uid="{3AEE391C-A6C9-4EC1-BCB5-C700E04B4C5A}"/>
    <cellStyle name="Normal 6 5 2 2 2 3 3" xfId="1624" xr:uid="{04BFEA8D-D323-4067-BFFF-145C565D19C3}"/>
    <cellStyle name="Normal 6 5 2 2 2 3 4" xfId="1625" xr:uid="{4EF56F73-EFD1-43A1-AD85-C9C14EBA7052}"/>
    <cellStyle name="Normal 6 5 2 2 2 4" xfId="1626" xr:uid="{9CF89432-B646-48B3-A4A1-B89F6B0F3684}"/>
    <cellStyle name="Normal 6 5 2 2 2 5" xfId="1627" xr:uid="{40A51D28-C8E9-47A7-93C0-284B259EE231}"/>
    <cellStyle name="Normal 6 5 2 2 2 6" xfId="1628" xr:uid="{4288C4EC-5CBC-46BD-9361-5C218BF80B21}"/>
    <cellStyle name="Normal 6 5 2 2 3" xfId="1629" xr:uid="{A7771728-A8E0-4600-AA35-25E096EAC372}"/>
    <cellStyle name="Normal 6 5 2 2 3 2" xfId="1630" xr:uid="{1D1439E9-B5BD-4361-9123-E445BF50A2CF}"/>
    <cellStyle name="Normal 6 5 2 2 3 2 2" xfId="1631" xr:uid="{F9E15D8A-950E-4612-9CC6-1DDBD2EE55C6}"/>
    <cellStyle name="Normal 6 5 2 2 3 2 3" xfId="1632" xr:uid="{DA5743E7-F348-4357-96C4-A6B1EC026182}"/>
    <cellStyle name="Normal 6 5 2 2 3 2 4" xfId="1633" xr:uid="{E8B5533B-0F89-471D-8F0E-822A69069710}"/>
    <cellStyle name="Normal 6 5 2 2 3 3" xfId="1634" xr:uid="{93D339A2-7160-4892-A649-DC2B0F9C49CA}"/>
    <cellStyle name="Normal 6 5 2 2 3 4" xfId="1635" xr:uid="{D18CBE19-F521-415B-8D33-E7943CD8C18B}"/>
    <cellStyle name="Normal 6 5 2 2 3 5" xfId="1636" xr:uid="{4A9A50A1-060B-417E-8088-90883A1E9AA5}"/>
    <cellStyle name="Normal 6 5 2 2 4" xfId="1637" xr:uid="{FB75DEE3-FEC2-45D4-851E-11D902C00431}"/>
    <cellStyle name="Normal 6 5 2 2 4 2" xfId="1638" xr:uid="{0D4FC108-1055-4CF3-9F30-9AE057D047A2}"/>
    <cellStyle name="Normal 6 5 2 2 4 3" xfId="1639" xr:uid="{DB0E3E30-D227-4011-868A-4F7C3CE7BB09}"/>
    <cellStyle name="Normal 6 5 2 2 4 4" xfId="1640" xr:uid="{B917CE3D-0FFE-4FE0-8366-6A607DFBD24D}"/>
    <cellStyle name="Normal 6 5 2 2 5" xfId="1641" xr:uid="{DD5ABDBB-2079-4DFE-9C35-03D7550A8054}"/>
    <cellStyle name="Normal 6 5 2 2 5 2" xfId="1642" xr:uid="{25117DE7-220E-4B57-9EC7-A13F634B4777}"/>
    <cellStyle name="Normal 6 5 2 2 5 3" xfId="1643" xr:uid="{1B5C3B22-E413-4260-B1D8-77A4CE59C635}"/>
    <cellStyle name="Normal 6 5 2 2 5 4" xfId="1644" xr:uid="{EC8657BA-723F-4DCB-A61C-BD6B31328ADF}"/>
    <cellStyle name="Normal 6 5 2 2 6" xfId="1645" xr:uid="{C621E587-BA3C-4822-936E-B492F9A7FB31}"/>
    <cellStyle name="Normal 6 5 2 2 7" xfId="1646" xr:uid="{C13ECC1B-68D0-442A-A35C-5C2813A829ED}"/>
    <cellStyle name="Normal 6 5 2 2 8" xfId="1647" xr:uid="{8F7DEC72-D430-41E1-9AF3-F55B582F659B}"/>
    <cellStyle name="Normal 6 5 2 3" xfId="1648" xr:uid="{CE9B8C97-C28A-4967-865E-B29B52A79591}"/>
    <cellStyle name="Normal 6 5 2 3 2" xfId="1649" xr:uid="{9A4B8A8C-5CA0-4405-A744-577C93A0D7AC}"/>
    <cellStyle name="Normal 6 5 2 3 2 2" xfId="1650" xr:uid="{3C1B8D85-6885-4CB4-9716-9848D6B0ADC4}"/>
    <cellStyle name="Normal 6 5 2 3 2 3" xfId="1651" xr:uid="{6A46B383-E321-4F24-90F5-2E333F7EF411}"/>
    <cellStyle name="Normal 6 5 2 3 2 4" xfId="1652" xr:uid="{4CA406BA-6B97-450D-ACBD-CF3601E7AD5E}"/>
    <cellStyle name="Normal 6 5 2 3 3" xfId="1653" xr:uid="{F95BB75E-49E1-4231-8BD9-814C8573117A}"/>
    <cellStyle name="Normal 6 5 2 3 3 2" xfId="1654" xr:uid="{8B865B2F-16E2-4052-87F1-2D1433AD7C39}"/>
    <cellStyle name="Normal 6 5 2 3 3 3" xfId="1655" xr:uid="{426C20F1-DA4C-4C07-B6E7-4BBCC6847A03}"/>
    <cellStyle name="Normal 6 5 2 3 3 4" xfId="1656" xr:uid="{FD7C69E0-8CE3-43DA-AC7D-03A8DC830A19}"/>
    <cellStyle name="Normal 6 5 2 3 4" xfId="1657" xr:uid="{BE52D4A9-570A-4F9B-B53E-7FEB53A38F9D}"/>
    <cellStyle name="Normal 6 5 2 3 5" xfId="1658" xr:uid="{4B6F677C-3BA5-40D0-8103-1914DE73F600}"/>
    <cellStyle name="Normal 6 5 2 3 6" xfId="1659" xr:uid="{832E1970-B810-43BA-A4C1-D957F6A0DE89}"/>
    <cellStyle name="Normal 6 5 2 4" xfId="1660" xr:uid="{CDFDE547-3992-4AA2-9D67-981E8AADB005}"/>
    <cellStyle name="Normal 6 5 2 4 2" xfId="1661" xr:uid="{0F454CBA-D5C0-4E71-9ADB-1358C821BEFF}"/>
    <cellStyle name="Normal 6 5 2 4 2 2" xfId="1662" xr:uid="{D58B768A-ACDD-44FD-8DC1-C30F5C03EAC6}"/>
    <cellStyle name="Normal 6 5 2 4 2 3" xfId="1663" xr:uid="{91241FC5-194E-4576-A599-DF652D0341E6}"/>
    <cellStyle name="Normal 6 5 2 4 2 4" xfId="1664" xr:uid="{DB0D7643-210F-4E20-8078-19F30719E103}"/>
    <cellStyle name="Normal 6 5 2 4 3" xfId="1665" xr:uid="{D0F7869E-A605-4F2F-AFFB-ACE09BEAB9C3}"/>
    <cellStyle name="Normal 6 5 2 4 4" xfId="1666" xr:uid="{64A115C1-7DC6-409B-BC97-44FADB4D5938}"/>
    <cellStyle name="Normal 6 5 2 4 5" xfId="1667" xr:uid="{F3F8AF56-EAB7-4E4E-8CE4-A7290AA68C82}"/>
    <cellStyle name="Normal 6 5 2 5" xfId="1668" xr:uid="{52F74C8B-A595-434F-A7B2-C0DD6E9777BB}"/>
    <cellStyle name="Normal 6 5 2 5 2" xfId="1669" xr:uid="{93E9B51C-96CC-4392-B95C-FC3EDAC0FEA3}"/>
    <cellStyle name="Normal 6 5 2 5 3" xfId="1670" xr:uid="{4B9BA218-A47A-4942-9290-80101AAEA850}"/>
    <cellStyle name="Normal 6 5 2 5 4" xfId="1671" xr:uid="{E300B19F-CE9F-4DC2-B32D-19EA567FD2FF}"/>
    <cellStyle name="Normal 6 5 2 6" xfId="1672" xr:uid="{AA57F13F-C9F9-4C72-AFA4-88999DA6A71C}"/>
    <cellStyle name="Normal 6 5 2 6 2" xfId="1673" xr:uid="{78B9DC37-4880-4DD9-A239-5991193F9472}"/>
    <cellStyle name="Normal 6 5 2 6 3" xfId="1674" xr:uid="{AEFA8380-F76F-4194-8D39-A8B8ECC53745}"/>
    <cellStyle name="Normal 6 5 2 6 4" xfId="1675" xr:uid="{88FD2FB6-D757-45E8-A8C5-3F51CA565581}"/>
    <cellStyle name="Normal 6 5 2 7" xfId="1676" xr:uid="{3FA49D95-0982-4B13-9D6A-ECBF937E4A12}"/>
    <cellStyle name="Normal 6 5 2 8" xfId="1677" xr:uid="{EDF53CA6-99E7-40BA-9227-E08FCBDB4D7A}"/>
    <cellStyle name="Normal 6 5 2 9" xfId="1678" xr:uid="{C573A54A-2BAC-4EFA-8D25-F4FEA13440FC}"/>
    <cellStyle name="Normal 6 5 3" xfId="1679" xr:uid="{6BECFC52-2B18-46F3-89A9-E6402A796111}"/>
    <cellStyle name="Normal 6 5 3 2" xfId="1680" xr:uid="{C94718A4-E985-4D5E-9687-2195C3F73744}"/>
    <cellStyle name="Normal 6 5 3 2 2" xfId="1681" xr:uid="{C1107B1F-0E84-47EF-8E62-98B9B4941DE2}"/>
    <cellStyle name="Normal 6 5 3 2 2 2" xfId="1682" xr:uid="{3AE92EF4-D054-4600-A400-CD395C3F9C87}"/>
    <cellStyle name="Normal 6 5 3 2 2 2 2" xfId="4010" xr:uid="{889E2FC5-D06F-46E2-A5FD-A119C73FB0D1}"/>
    <cellStyle name="Normal 6 5 3 2 2 3" xfId="1683" xr:uid="{03D6A7EB-92EB-4B50-B1EC-5E1C49D76074}"/>
    <cellStyle name="Normal 6 5 3 2 2 3 2" xfId="6675" xr:uid="{1E0A41BF-5B06-47CA-8778-DDD4BAFB1098}"/>
    <cellStyle name="Normal 6 5 3 2 2 4" xfId="1684" xr:uid="{672F75F1-2736-433D-B95C-9722D9E9BBCB}"/>
    <cellStyle name="Normal 6 5 3 2 3" xfId="1685" xr:uid="{8B42CBE8-C302-4595-80E2-5CE3517F0C1C}"/>
    <cellStyle name="Normal 6 5 3 2 3 2" xfId="1686" xr:uid="{0E64562E-8EE7-4CBF-A335-4459FC877783}"/>
    <cellStyle name="Normal 6 5 3 2 3 3" xfId="1687" xr:uid="{39E67DF2-C927-4E3B-AD35-C5890CC4C27E}"/>
    <cellStyle name="Normal 6 5 3 2 3 4" xfId="1688" xr:uid="{F7E69904-9163-4975-90B4-98DC8A7C187B}"/>
    <cellStyle name="Normal 6 5 3 2 4" xfId="1689" xr:uid="{5F8E9E2A-713F-42A9-A853-857B600FAFAD}"/>
    <cellStyle name="Normal 6 5 3 2 4 2" xfId="6676" xr:uid="{68473CD0-1289-43FF-BB5A-84704990C2F1}"/>
    <cellStyle name="Normal 6 5 3 2 5" xfId="1690" xr:uid="{779461D4-F03C-4E90-BE7F-73278E82D155}"/>
    <cellStyle name="Normal 6 5 3 2 6" xfId="1691" xr:uid="{90A1B43C-7597-4851-B893-2C85C3EDCFFE}"/>
    <cellStyle name="Normal 6 5 3 3" xfId="1692" xr:uid="{A6E0BC33-CB03-45F6-BF63-2863026BB49B}"/>
    <cellStyle name="Normal 6 5 3 3 2" xfId="1693" xr:uid="{8DAABFD1-03CF-4B87-BCDE-6E6B25CA95D2}"/>
    <cellStyle name="Normal 6 5 3 3 2 2" xfId="1694" xr:uid="{40B6EA8A-9D4A-49C6-AE85-F30F078C4A6A}"/>
    <cellStyle name="Normal 6 5 3 3 2 3" xfId="1695" xr:uid="{D0B55D1A-848A-49CC-A74A-B7D4DCF07A8E}"/>
    <cellStyle name="Normal 6 5 3 3 2 4" xfId="1696" xr:uid="{0B46FE25-4AC1-45EC-9CB8-B64DC216DF63}"/>
    <cellStyle name="Normal 6 5 3 3 3" xfId="1697" xr:uid="{5D2C2A4B-7C0C-49C3-B57F-84D185D2D758}"/>
    <cellStyle name="Normal 6 5 3 3 3 2" xfId="6677" xr:uid="{2BF25D7D-D0AD-40E0-A31F-772C833E16E8}"/>
    <cellStyle name="Normal 6 5 3 3 4" xfId="1698" xr:uid="{9A41FD8C-44D0-4ED4-B193-4355E1D73AEB}"/>
    <cellStyle name="Normal 6 5 3 3 5" xfId="1699" xr:uid="{B9C78270-4B9F-43A2-AF71-019E63FB8A7E}"/>
    <cellStyle name="Normal 6 5 3 4" xfId="1700" xr:uid="{BF8025C2-3C18-4D51-BC6D-69DCEF94DF14}"/>
    <cellStyle name="Normal 6 5 3 4 2" xfId="1701" xr:uid="{BA225A18-FCFB-408E-B764-A9FA35EC782D}"/>
    <cellStyle name="Normal 6 5 3 4 3" xfId="1702" xr:uid="{8D7BEA37-BB96-4D73-91CF-C51CDF43E258}"/>
    <cellStyle name="Normal 6 5 3 4 4" xfId="1703" xr:uid="{7C69EFA9-0F1E-4988-B4C4-D857710042B5}"/>
    <cellStyle name="Normal 6 5 3 5" xfId="1704" xr:uid="{4CF6030A-26DC-4BBD-9EF4-38ECBBAE29D7}"/>
    <cellStyle name="Normal 6 5 3 5 2" xfId="1705" xr:uid="{91A40907-B7BC-4D1F-96DD-00D78A910609}"/>
    <cellStyle name="Normal 6 5 3 5 3" xfId="1706" xr:uid="{36B7A556-5814-44A5-B1C0-0A8E8A556580}"/>
    <cellStyle name="Normal 6 5 3 5 4" xfId="1707" xr:uid="{2FFEEEA2-18BF-4ECB-8BFB-24670F2785AE}"/>
    <cellStyle name="Normal 6 5 3 6" xfId="1708" xr:uid="{5F3334A6-BE42-44F1-AC99-944D64870E82}"/>
    <cellStyle name="Normal 6 5 3 7" xfId="1709" xr:uid="{381FD439-75CF-433D-8731-0A70A8C22231}"/>
    <cellStyle name="Normal 6 5 3 8" xfId="1710" xr:uid="{EF961AAC-2C82-4BBF-BFA2-EA6A9A6D2625}"/>
    <cellStyle name="Normal 6 5 4" xfId="1711" xr:uid="{BB2DD64A-DC9D-41EB-93AF-F950E4593A72}"/>
    <cellStyle name="Normal 6 5 4 2" xfId="1712" xr:uid="{6B0997BC-26F6-46E5-81D3-EB567ECBBB14}"/>
    <cellStyle name="Normal 6 5 4 2 2" xfId="1713" xr:uid="{4624E4BE-79BD-4459-9BB9-A7E6B43227B6}"/>
    <cellStyle name="Normal 6 5 4 2 2 2" xfId="1714" xr:uid="{7F148092-CC2D-4D77-9EFC-11DEC0C47211}"/>
    <cellStyle name="Normal 6 5 4 2 2 3" xfId="1715" xr:uid="{78A86E0D-602D-4205-9445-B6CE07E3903C}"/>
    <cellStyle name="Normal 6 5 4 2 2 4" xfId="1716" xr:uid="{C1C92071-C5D1-4CB6-9E19-BCE30FE5B30E}"/>
    <cellStyle name="Normal 6 5 4 2 3" xfId="1717" xr:uid="{3673574A-2E12-45FD-80A4-7A22E7AEF26B}"/>
    <cellStyle name="Normal 6 5 4 2 3 2" xfId="6678" xr:uid="{8A08028E-C33E-489F-A133-F416B4413734}"/>
    <cellStyle name="Normal 6 5 4 2 4" xfId="1718" xr:uid="{D237926B-B658-45B3-910F-6E90FC79276E}"/>
    <cellStyle name="Normal 6 5 4 2 5" xfId="1719" xr:uid="{B4648FA9-293A-42B0-9302-40294324D434}"/>
    <cellStyle name="Normal 6 5 4 3" xfId="1720" xr:uid="{DD7D8BF3-BB83-47E1-AA5E-0394B8973BF8}"/>
    <cellStyle name="Normal 6 5 4 3 2" xfId="1721" xr:uid="{7EA2462B-B9AB-4195-9551-3C1714129C06}"/>
    <cellStyle name="Normal 6 5 4 3 3" xfId="1722" xr:uid="{1282DB68-F061-4C68-B7ED-667FEC232524}"/>
    <cellStyle name="Normal 6 5 4 3 4" xfId="1723" xr:uid="{88D59A9A-701A-4CD5-AFFD-CAF6352CF711}"/>
    <cellStyle name="Normal 6 5 4 4" xfId="1724" xr:uid="{3A3B83EB-1A19-4478-B1D7-E85D50C43A06}"/>
    <cellStyle name="Normal 6 5 4 4 2" xfId="1725" xr:uid="{762357FC-0C2B-4461-87E2-96FE1970DAB7}"/>
    <cellStyle name="Normal 6 5 4 4 3" xfId="1726" xr:uid="{7388DA2B-40EF-4E0B-A410-F8902147779E}"/>
    <cellStyle name="Normal 6 5 4 4 4" xfId="1727" xr:uid="{C351F36A-BCDB-407E-82D1-166981D18E22}"/>
    <cellStyle name="Normal 6 5 4 5" xfId="1728" xr:uid="{78661EA8-5797-443B-80F8-416AEAD62A20}"/>
    <cellStyle name="Normal 6 5 4 6" xfId="1729" xr:uid="{5F6ACD19-7C8B-41BE-9A81-F6124FCFC13F}"/>
    <cellStyle name="Normal 6 5 4 7" xfId="1730" xr:uid="{2327AAB8-3F1B-4515-ACBD-43BDAB482A93}"/>
    <cellStyle name="Normal 6 5 5" xfId="1731" xr:uid="{B4B0D64D-FB75-4D05-8834-3CB83CA4ACD4}"/>
    <cellStyle name="Normal 6 5 5 2" xfId="1732" xr:uid="{947EF563-2FDE-4FEF-B368-8241312BFCC9}"/>
    <cellStyle name="Normal 6 5 5 2 2" xfId="1733" xr:uid="{1C840676-A29E-419B-8B92-9F1E86A56101}"/>
    <cellStyle name="Normal 6 5 5 2 3" xfId="1734" xr:uid="{379A50DE-6DFF-4099-A164-FA829C708523}"/>
    <cellStyle name="Normal 6 5 5 2 4" xfId="1735" xr:uid="{00325178-BA72-4E9A-A705-AB950A9B0974}"/>
    <cellStyle name="Normal 6 5 5 3" xfId="1736" xr:uid="{FA35F36F-A141-4046-BBDC-38F7BD586E86}"/>
    <cellStyle name="Normal 6 5 5 3 2" xfId="1737" xr:uid="{B46E3ACA-CCF4-4CC0-8F26-B2FC05F3CCCE}"/>
    <cellStyle name="Normal 6 5 5 3 3" xfId="1738" xr:uid="{C6A01F2B-20E1-4E08-B783-98080D40A88F}"/>
    <cellStyle name="Normal 6 5 5 3 4" xfId="1739" xr:uid="{EE60EA9F-7F9A-4BAB-A24E-D3FC88D84B48}"/>
    <cellStyle name="Normal 6 5 5 4" xfId="1740" xr:uid="{C34A5ECE-F0FA-483D-984A-D188A6144C64}"/>
    <cellStyle name="Normal 6 5 5 5" xfId="1741" xr:uid="{7DBF34CA-E2AB-4AEB-BBDE-165BBFB1A021}"/>
    <cellStyle name="Normal 6 5 5 6" xfId="1742" xr:uid="{03A83991-A159-48EE-8AEE-0990320F0BBF}"/>
    <cellStyle name="Normal 6 5 6" xfId="1743" xr:uid="{5E0CF511-2375-4233-A129-D241773197E9}"/>
    <cellStyle name="Normal 6 5 6 2" xfId="1744" xr:uid="{706943CF-BA22-414A-93BD-196319081FA8}"/>
    <cellStyle name="Normal 6 5 6 2 2" xfId="1745" xr:uid="{B317087F-CA22-47F6-BB51-A60207E77698}"/>
    <cellStyle name="Normal 6 5 6 2 3" xfId="1746" xr:uid="{2A98B99E-650F-46C6-ABE9-04F6F699BED3}"/>
    <cellStyle name="Normal 6 5 6 2 4" xfId="1747" xr:uid="{8775FF6C-682C-490C-9BA1-60D9A52369E1}"/>
    <cellStyle name="Normal 6 5 6 3" xfId="1748" xr:uid="{C923C7B3-123E-402A-BCAD-A156EF3A57FC}"/>
    <cellStyle name="Normal 6 5 6 4" xfId="1749" xr:uid="{AF1005FE-05DA-4F91-9220-B92CA0B626AC}"/>
    <cellStyle name="Normal 6 5 6 5" xfId="1750" xr:uid="{6FD4A75D-DD56-4C58-AF92-8A96DF887DFC}"/>
    <cellStyle name="Normal 6 5 7" xfId="1751" xr:uid="{680859B7-C9CE-49AA-A891-36515283C503}"/>
    <cellStyle name="Normal 6 5 7 2" xfId="1752" xr:uid="{AB647D34-8872-485D-8686-897332EA3D3E}"/>
    <cellStyle name="Normal 6 5 7 3" xfId="1753" xr:uid="{0D10A6DC-72D4-425F-B663-2A1DB1F245B8}"/>
    <cellStyle name="Normal 6 5 7 4" xfId="1754" xr:uid="{ECAFC36D-7B40-4B3A-80CB-7349CBDC2ED6}"/>
    <cellStyle name="Normal 6 5 8" xfId="1755" xr:uid="{053A7710-11CE-4FBE-956B-418F30B098BF}"/>
    <cellStyle name="Normal 6 5 8 2" xfId="1756" xr:uid="{2EF859CA-30A0-4176-B7EE-B4739AAF57E9}"/>
    <cellStyle name="Normal 6 5 8 3" xfId="1757" xr:uid="{60544F7F-D249-4B9C-B98A-C937303187E3}"/>
    <cellStyle name="Normal 6 5 8 4" xfId="1758" xr:uid="{2A9838DA-D22C-40DF-A167-289B28C28BBF}"/>
    <cellStyle name="Normal 6 5 9" xfId="1759" xr:uid="{2C6FA7A3-C249-40DB-8D66-D4F0C14EEA3C}"/>
    <cellStyle name="Normal 6 6" xfId="1760" xr:uid="{8A70F381-D995-4B8D-AEBF-491F4FEBA419}"/>
    <cellStyle name="Normal 6 6 2" xfId="1761" xr:uid="{912D39C4-B19C-4BAB-858C-FDBD27B49325}"/>
    <cellStyle name="Normal 6 6 2 2" xfId="1762" xr:uid="{BA6523E8-1086-4DE9-8E00-7513F0DD81F1}"/>
    <cellStyle name="Normal 6 6 2 2 2" xfId="1763" xr:uid="{7087567D-08BA-4530-B7DE-81BE16E73CEC}"/>
    <cellStyle name="Normal 6 6 2 2 2 2" xfId="1764" xr:uid="{08A65325-DDFB-4DD8-BFD2-93CA123FF031}"/>
    <cellStyle name="Normal 6 6 2 2 2 3" xfId="1765" xr:uid="{D458743A-6BC6-498B-8402-DACE75FABBB7}"/>
    <cellStyle name="Normal 6 6 2 2 2 4" xfId="1766" xr:uid="{EB7CC663-BE66-4393-8B51-57911ADADE49}"/>
    <cellStyle name="Normal 6 6 2 2 3" xfId="1767" xr:uid="{A7706BA6-9A99-44EF-B9C2-B085733D0BE8}"/>
    <cellStyle name="Normal 6 6 2 2 3 2" xfId="1768" xr:uid="{76C72836-2E53-41BF-9A56-991F61EF475B}"/>
    <cellStyle name="Normal 6 6 2 2 3 3" xfId="1769" xr:uid="{0A39F9EB-F0E1-4B30-9885-8A8ED7F32AB9}"/>
    <cellStyle name="Normal 6 6 2 2 3 4" xfId="1770" xr:uid="{20D66A23-004F-45BA-8661-6E44692CF4B5}"/>
    <cellStyle name="Normal 6 6 2 2 4" xfId="1771" xr:uid="{28C5D29C-F74F-47FF-8A1C-519A47D1FB4F}"/>
    <cellStyle name="Normal 6 6 2 2 5" xfId="1772" xr:uid="{AC7B1C3B-E891-4430-B74A-2CAC08987317}"/>
    <cellStyle name="Normal 6 6 2 2 6" xfId="1773" xr:uid="{12EA1F9D-32DF-4C35-86A6-B9BEE5802E99}"/>
    <cellStyle name="Normal 6 6 2 3" xfId="1774" xr:uid="{E6E3DBBB-269B-4155-9AB5-844EDDE7FDDE}"/>
    <cellStyle name="Normal 6 6 2 3 2" xfId="1775" xr:uid="{2F1F024E-86B1-4670-9F39-7BD5B87C1BA7}"/>
    <cellStyle name="Normal 6 6 2 3 2 2" xfId="1776" xr:uid="{F99CE126-7B86-4B70-8A15-35591BF31DAC}"/>
    <cellStyle name="Normal 6 6 2 3 2 3" xfId="1777" xr:uid="{C6AAF551-7A51-4E21-9756-56CDD8F3271F}"/>
    <cellStyle name="Normal 6 6 2 3 2 4" xfId="1778" xr:uid="{993A1D2E-1109-47FC-B6AF-49BF854FE20D}"/>
    <cellStyle name="Normal 6 6 2 3 3" xfId="1779" xr:uid="{5095F41B-73E9-432E-85EC-B169CC650339}"/>
    <cellStyle name="Normal 6 6 2 3 4" xfId="1780" xr:uid="{33F64A50-88B2-4AD3-8543-4876ED3B72BB}"/>
    <cellStyle name="Normal 6 6 2 3 5" xfId="1781" xr:uid="{FDBE1BB3-BEEA-4879-B9A2-2404611318D0}"/>
    <cellStyle name="Normal 6 6 2 4" xfId="1782" xr:uid="{FEE59909-28A0-4231-9210-A6E7D3CDB10D}"/>
    <cellStyle name="Normal 6 6 2 4 2" xfId="1783" xr:uid="{CEAD64BE-3CA8-41E5-9615-0530D221E0C3}"/>
    <cellStyle name="Normal 6 6 2 4 3" xfId="1784" xr:uid="{9B214510-8944-4464-A0A0-EB97320A8CB5}"/>
    <cellStyle name="Normal 6 6 2 4 4" xfId="1785" xr:uid="{FF4221A5-52AD-48CC-8E63-68E82EBC860F}"/>
    <cellStyle name="Normal 6 6 2 5" xfId="1786" xr:uid="{A1F43F13-EF33-4500-98F6-500AB427B418}"/>
    <cellStyle name="Normal 6 6 2 5 2" xfId="1787" xr:uid="{85C302F4-B9AB-4C7B-BDE9-03EA956A35F3}"/>
    <cellStyle name="Normal 6 6 2 5 3" xfId="1788" xr:uid="{751637E9-3628-4998-B932-9C0E151DBC4E}"/>
    <cellStyle name="Normal 6 6 2 5 4" xfId="1789" xr:uid="{737ED81D-DF1D-4881-84B5-FA03A3D5E361}"/>
    <cellStyle name="Normal 6 6 2 6" xfId="1790" xr:uid="{BA5C14F4-D548-4EC5-BE3B-4B010B11552A}"/>
    <cellStyle name="Normal 6 6 2 7" xfId="1791" xr:uid="{CFD610C6-1693-4A00-9077-69CF2C51EF3C}"/>
    <cellStyle name="Normal 6 6 2 8" xfId="1792" xr:uid="{25B91E02-91F2-4B67-AAE7-EAF188B8C261}"/>
    <cellStyle name="Normal 6 6 3" xfId="1793" xr:uid="{AC8C648A-8BEF-4B84-BA1B-DE765074D3C7}"/>
    <cellStyle name="Normal 6 6 3 2" xfId="1794" xr:uid="{510B099C-3881-42CF-B8AE-D8A416234AEE}"/>
    <cellStyle name="Normal 6 6 3 2 2" xfId="1795" xr:uid="{586D95BC-2A4B-4D64-9B02-72F777FC2F59}"/>
    <cellStyle name="Normal 6 6 3 2 3" xfId="1796" xr:uid="{B512DB4F-BC65-4E6E-ACFD-AEBA85B766CA}"/>
    <cellStyle name="Normal 6 6 3 2 4" xfId="1797" xr:uid="{5B995B7D-D6B7-467A-8774-48A42C06F191}"/>
    <cellStyle name="Normal 6 6 3 3" xfId="1798" xr:uid="{F3BFB1AC-6013-443D-9A04-A85E19953514}"/>
    <cellStyle name="Normal 6 6 3 3 2" xfId="1799" xr:uid="{3DE34C5B-1236-42F5-8642-185D096DE6A7}"/>
    <cellStyle name="Normal 6 6 3 3 3" xfId="1800" xr:uid="{AB7A8C0A-CF99-4603-A83C-9C0B9A4AF18F}"/>
    <cellStyle name="Normal 6 6 3 3 4" xfId="1801" xr:uid="{B61DC701-3B06-46A7-86F3-8A7BDB484C5F}"/>
    <cellStyle name="Normal 6 6 3 4" xfId="1802" xr:uid="{D7A53E8E-8F48-4729-8A3F-42FAF801603B}"/>
    <cellStyle name="Normal 6 6 3 5" xfId="1803" xr:uid="{ECB8DC0F-F0BC-47EA-9D85-BCF058AAE20B}"/>
    <cellStyle name="Normal 6 6 3 6" xfId="1804" xr:uid="{47C7CD56-B47A-4AC1-915E-D8B6AC85A09C}"/>
    <cellStyle name="Normal 6 6 4" xfId="1805" xr:uid="{4F53CA94-9667-46B9-A9D6-7A2D02276F0B}"/>
    <cellStyle name="Normal 6 6 4 2" xfId="1806" xr:uid="{CCF91964-49FE-4FF7-AC4F-0A45862E590E}"/>
    <cellStyle name="Normal 6 6 4 2 2" xfId="1807" xr:uid="{8E9C91CD-99A4-41B8-94A6-8B838506B80D}"/>
    <cellStyle name="Normal 6 6 4 2 3" xfId="1808" xr:uid="{C44CD315-5FA1-4747-8974-54E121E61176}"/>
    <cellStyle name="Normal 6 6 4 2 4" xfId="1809" xr:uid="{1588D40E-7FFC-4C3E-88D2-F9F5BAF2BB94}"/>
    <cellStyle name="Normal 6 6 4 3" xfId="1810" xr:uid="{1D03366C-320D-4B5C-BE69-6E1BBB97C9B4}"/>
    <cellStyle name="Normal 6 6 4 4" xfId="1811" xr:uid="{072FE707-F80C-48CF-AE02-B401F59D3890}"/>
    <cellStyle name="Normal 6 6 4 5" xfId="1812" xr:uid="{3A78236C-13C6-4BF5-A4E7-DEF223039D2A}"/>
    <cellStyle name="Normal 6 6 5" xfId="1813" xr:uid="{5DD476D9-FDF0-4640-B570-932132783747}"/>
    <cellStyle name="Normal 6 6 5 2" xfId="1814" xr:uid="{7388DF57-733A-415D-84BC-D2ADCFE062C6}"/>
    <cellStyle name="Normal 6 6 5 3" xfId="1815" xr:uid="{A4631268-E3A9-4626-8CA3-4947B469CB5B}"/>
    <cellStyle name="Normal 6 6 5 4" xfId="1816" xr:uid="{08251BA5-ABD8-4D70-B6D7-4D408999E5AA}"/>
    <cellStyle name="Normal 6 6 6" xfId="1817" xr:uid="{120B74D5-89A8-4E06-904E-D2E1708FBBC8}"/>
    <cellStyle name="Normal 6 6 6 2" xfId="1818" xr:uid="{4A02FB87-4D8A-42A7-B650-6AB8DE23B4A8}"/>
    <cellStyle name="Normal 6 6 6 3" xfId="1819" xr:uid="{F92CBC49-75D0-4E8D-B41E-116F0481BC0A}"/>
    <cellStyle name="Normal 6 6 6 4" xfId="1820" xr:uid="{C1AF7A03-F12F-442D-B0D2-9D4C5A5EA827}"/>
    <cellStyle name="Normal 6 6 7" xfId="1821" xr:uid="{7FA40B91-8C98-43A2-B101-140A5404C715}"/>
    <cellStyle name="Normal 6 6 8" xfId="1822" xr:uid="{165428DF-F2DD-455A-8C85-10820B8931F8}"/>
    <cellStyle name="Normal 6 6 9" xfId="1823" xr:uid="{E21A4CEA-7DAE-4A35-8870-B39242FC65E9}"/>
    <cellStyle name="Normal 6 7" xfId="1824" xr:uid="{842FA71D-14C8-4E83-801A-4BF481E154F1}"/>
    <cellStyle name="Normal 6 7 2" xfId="1825" xr:uid="{A5D5D72B-A60F-4F2D-B8C2-479474C07542}"/>
    <cellStyle name="Normal 6 7 2 2" xfId="1826" xr:uid="{FC1225B2-714F-439A-A946-204FC7091DAD}"/>
    <cellStyle name="Normal 6 7 2 2 2" xfId="1827" xr:uid="{A2DF11F5-D3D3-4B5F-B81C-46AD2C65684F}"/>
    <cellStyle name="Normal 6 7 2 2 2 2" xfId="4011" xr:uid="{35F4301E-B080-4A92-89EF-9ED1098EDC89}"/>
    <cellStyle name="Normal 6 7 2 2 3" xfId="1828" xr:uid="{B0A41446-7D7C-4C24-9E3D-E04C8592F964}"/>
    <cellStyle name="Normal 6 7 2 2 3 2" xfId="6679" xr:uid="{46D5AA4A-7E4F-4E58-83BF-B7C7FF2984CC}"/>
    <cellStyle name="Normal 6 7 2 2 4" xfId="1829" xr:uid="{0124D3AC-3AAC-4F7E-B084-9C2F14499607}"/>
    <cellStyle name="Normal 6 7 2 3" xfId="1830" xr:uid="{D1244C2A-B0E9-4FF0-8876-D73641BEA8BF}"/>
    <cellStyle name="Normal 6 7 2 3 2" xfId="1831" xr:uid="{18B9C09D-6F6B-4562-BBEE-E790B6844FCE}"/>
    <cellStyle name="Normal 6 7 2 3 3" xfId="1832" xr:uid="{3AD97AC3-6855-4702-8E15-D268D63CAD48}"/>
    <cellStyle name="Normal 6 7 2 3 4" xfId="1833" xr:uid="{A92284A0-7201-45EA-A781-9F3BE6620EF2}"/>
    <cellStyle name="Normal 6 7 2 4" xfId="1834" xr:uid="{784134C5-AF15-46AD-9AB4-FB462D6A4319}"/>
    <cellStyle name="Normal 6 7 2 4 2" xfId="6680" xr:uid="{715909B6-2A7F-4B9E-8A17-11C451497E9C}"/>
    <cellStyle name="Normal 6 7 2 5" xfId="1835" xr:uid="{03F1093F-0AA0-4414-94A9-3FFB57C2FB4E}"/>
    <cellStyle name="Normal 6 7 2 6" xfId="1836" xr:uid="{36718241-01DE-4DD0-8A8B-0827E920F074}"/>
    <cellStyle name="Normal 6 7 3" xfId="1837" xr:uid="{83B85E90-6BE7-47C8-A41B-197BEA88BE13}"/>
    <cellStyle name="Normal 6 7 3 2" xfId="1838" xr:uid="{9840CB71-50F0-486B-A2E0-212FD1FFC97A}"/>
    <cellStyle name="Normal 6 7 3 2 2" xfId="1839" xr:uid="{47AC5F99-6AD3-4795-8344-12BD1470A9A4}"/>
    <cellStyle name="Normal 6 7 3 2 3" xfId="1840" xr:uid="{46EE1881-117D-42CE-8D61-28BDB28D3A27}"/>
    <cellStyle name="Normal 6 7 3 2 4" xfId="1841" xr:uid="{5AC765BF-4D1B-4C85-B26F-3FDF7EF16C00}"/>
    <cellStyle name="Normal 6 7 3 3" xfId="1842" xr:uid="{5488E937-3AAD-4773-9054-076490F17A32}"/>
    <cellStyle name="Normal 6 7 3 3 2" xfId="6681" xr:uid="{5594CE4F-3A6B-4CEE-96D7-6583037F471C}"/>
    <cellStyle name="Normal 6 7 3 4" xfId="1843" xr:uid="{4EFFA9D9-E7A0-40C6-BB53-3648844B69DA}"/>
    <cellStyle name="Normal 6 7 3 5" xfId="1844" xr:uid="{3D87627A-55B6-42F5-A0A4-57D60F749B9F}"/>
    <cellStyle name="Normal 6 7 4" xfId="1845" xr:uid="{A226F0CE-CE40-4BA3-9B72-B279BC9E4DCC}"/>
    <cellStyle name="Normal 6 7 4 2" xfId="1846" xr:uid="{7C229D74-E90A-4FB0-866B-787DA41613C6}"/>
    <cellStyle name="Normal 6 7 4 3" xfId="1847" xr:uid="{B12B91AA-675F-45C4-95EA-A368674CBA23}"/>
    <cellStyle name="Normal 6 7 4 4" xfId="1848" xr:uid="{2E0507CC-9431-468C-B1ED-B6989B5C1669}"/>
    <cellStyle name="Normal 6 7 5" xfId="1849" xr:uid="{EAA3DD9D-8EA0-4022-AA15-EAE5FC59317D}"/>
    <cellStyle name="Normal 6 7 5 2" xfId="1850" xr:uid="{5CFEDBBA-C718-4BEF-A289-2CD3B81804B0}"/>
    <cellStyle name="Normal 6 7 5 3" xfId="1851" xr:uid="{49E06F75-A01D-4A04-A52F-AD9564AEE61F}"/>
    <cellStyle name="Normal 6 7 5 4" xfId="1852" xr:uid="{D26512C7-1A27-4107-98B4-BAC39676A6EC}"/>
    <cellStyle name="Normal 6 7 6" xfId="1853" xr:uid="{82A9F0F9-0601-437E-A934-58D6A3EE2E53}"/>
    <cellStyle name="Normal 6 7 7" xfId="1854" xr:uid="{07435500-3DDC-4962-9536-DE1EF6089F70}"/>
    <cellStyle name="Normal 6 7 8" xfId="1855" xr:uid="{FC02F96D-8E9F-4DDA-AD98-6B5AC2D21BCE}"/>
    <cellStyle name="Normal 6 8" xfId="1856" xr:uid="{01589EC1-3A83-433D-9A1B-C90C88F1CDCA}"/>
    <cellStyle name="Normal 6 8 2" xfId="1857" xr:uid="{1C2EFA05-3152-4B89-886D-A7CCB2241526}"/>
    <cellStyle name="Normal 6 8 2 2" xfId="1858" xr:uid="{F1B7F6A5-DF95-4570-AF44-575E7F19A55E}"/>
    <cellStyle name="Normal 6 8 2 2 2" xfId="1859" xr:uid="{7D441438-7BEF-458F-B7F6-CE40638DDD05}"/>
    <cellStyle name="Normal 6 8 2 2 3" xfId="1860" xr:uid="{8BAC3404-6513-41FA-97B8-C0872306F48A}"/>
    <cellStyle name="Normal 6 8 2 2 4" xfId="1861" xr:uid="{AC1B6C9D-672B-423F-9368-CD76A35F72D9}"/>
    <cellStyle name="Normal 6 8 2 3" xfId="1862" xr:uid="{E06BD6A0-2756-42A5-87BD-D5F2E30B11E3}"/>
    <cellStyle name="Normal 6 8 2 3 2" xfId="6682" xr:uid="{236AFE82-6E11-4852-B51C-1F2FBB16D62D}"/>
    <cellStyle name="Normal 6 8 2 4" xfId="1863" xr:uid="{7C30F6F0-81E4-48B5-A277-05413AC753A1}"/>
    <cellStyle name="Normal 6 8 2 5" xfId="1864" xr:uid="{F61A1117-0556-4AF4-82D3-F361DD76E9CA}"/>
    <cellStyle name="Normal 6 8 3" xfId="1865" xr:uid="{8CAA726D-6328-4D66-AF26-EB2B158390D4}"/>
    <cellStyle name="Normal 6 8 3 2" xfId="1866" xr:uid="{6B2E8AA9-222F-4DE5-8A43-4C6B3AEDB7C6}"/>
    <cellStyle name="Normal 6 8 3 3" xfId="1867" xr:uid="{3D6DC982-1CC2-40D3-8ACE-164ED938E1A9}"/>
    <cellStyle name="Normal 6 8 3 4" xfId="1868" xr:uid="{77D9F92C-9E07-4AB3-A471-BB2BE560F713}"/>
    <cellStyle name="Normal 6 8 4" xfId="1869" xr:uid="{CAFCE1AC-4B83-492E-A49E-3124507AF27C}"/>
    <cellStyle name="Normal 6 8 4 2" xfId="1870" xr:uid="{D914E81D-9D49-4DE9-A2FF-C619AF99ECC4}"/>
    <cellStyle name="Normal 6 8 4 3" xfId="1871" xr:uid="{403A6DC8-7059-4292-9132-3D3465F9F93E}"/>
    <cellStyle name="Normal 6 8 4 4" xfId="1872" xr:uid="{2112550B-7F22-4DE7-9076-0D36ED3882A4}"/>
    <cellStyle name="Normal 6 8 5" xfId="1873" xr:uid="{DFACC766-E968-45D3-850F-BE399A27AB5A}"/>
    <cellStyle name="Normal 6 8 6" xfId="1874" xr:uid="{559060A4-1FA7-489C-9941-7276A3814D9D}"/>
    <cellStyle name="Normal 6 8 7" xfId="1875" xr:uid="{D833AE34-E241-44AE-ADE7-03AE376428B5}"/>
    <cellStyle name="Normal 6 9" xfId="1876" xr:uid="{788A02B7-F8DC-4180-B9CE-29775875214D}"/>
    <cellStyle name="Normal 6 9 2" xfId="1877" xr:uid="{438C6F3C-C2B1-4B94-82BD-33023CD00691}"/>
    <cellStyle name="Normal 6 9 2 2" xfId="1878" xr:uid="{604A321E-74E1-47DF-97A9-7ECF831B6F46}"/>
    <cellStyle name="Normal 6 9 2 3" xfId="1879" xr:uid="{148337E9-0D46-4D71-B802-A7B21CF9F1B6}"/>
    <cellStyle name="Normal 6 9 2 4" xfId="1880" xr:uid="{E9E6F503-FCF0-4B09-A79A-EC7C662E0132}"/>
    <cellStyle name="Normal 6 9 3" xfId="1881" xr:uid="{FFC2E578-6566-4356-9A3C-94DA49DCA9EE}"/>
    <cellStyle name="Normal 6 9 3 2" xfId="1882" xr:uid="{AC4B2ECA-03B9-49CC-981C-BF3D6B12F52E}"/>
    <cellStyle name="Normal 6 9 3 3" xfId="1883" xr:uid="{BAFCFB00-9BA9-4A26-86AE-C6BCF5DE5759}"/>
    <cellStyle name="Normal 6 9 3 4" xfId="1884" xr:uid="{8F0EDEAA-46EB-466D-AE98-E95DD83B3D45}"/>
    <cellStyle name="Normal 6 9 4" xfId="1885" xr:uid="{DC6DA806-EF43-45AA-8929-CD4495C17276}"/>
    <cellStyle name="Normal 6 9 5" xfId="1886" xr:uid="{9420647F-6E30-4F4C-AC42-58473F24C410}"/>
    <cellStyle name="Normal 6 9 6" xfId="1887" xr:uid="{8A2F05BB-4C88-45BE-8BF3-389E1CBA4C21}"/>
    <cellStyle name="Normal 7" xfId="75" xr:uid="{2FC732A1-E71D-4863-AC67-922E36FF216E}"/>
    <cellStyle name="Normal 7 10" xfId="1888" xr:uid="{9B731C9C-0D1E-4BD2-B7BA-4A745DB593BE}"/>
    <cellStyle name="Normal 7 10 2" xfId="1889" xr:uid="{FBFCFD3F-7DBD-4A99-817B-A427AAC66674}"/>
    <cellStyle name="Normal 7 10 3" xfId="1890" xr:uid="{6A7E9A44-3D92-4D40-B8D0-A983704C4381}"/>
    <cellStyle name="Normal 7 10 4" xfId="1891" xr:uid="{D3AAFE10-4FE0-46D1-8151-15219867C6E5}"/>
    <cellStyle name="Normal 7 11" xfId="1892" xr:uid="{9BDEAC68-1C5B-41E7-9335-F153BA80E48B}"/>
    <cellStyle name="Normal 7 11 2" xfId="1893" xr:uid="{82026A1E-0792-4AF1-8A9E-66D38126F472}"/>
    <cellStyle name="Normal 7 11 3" xfId="1894" xr:uid="{1E0DCCB3-1645-4825-99C8-7F67F47D36CE}"/>
    <cellStyle name="Normal 7 11 4" xfId="1895" xr:uid="{D9E2C38C-9AF3-47CB-9035-F3EE4FD922A7}"/>
    <cellStyle name="Normal 7 12" xfId="1896" xr:uid="{D34C4A95-29BC-43AC-A598-5CAD42E86881}"/>
    <cellStyle name="Normal 7 12 2" xfId="1897" xr:uid="{638EC6AA-6605-4945-B2ED-1D45882762F4}"/>
    <cellStyle name="Normal 7 13" xfId="1898" xr:uid="{603E3D5D-A51D-4E05-AA51-B4F3334CCBBE}"/>
    <cellStyle name="Normal 7 14" xfId="1899" xr:uid="{AF24A68B-93E1-4ED4-A6AC-B9D5C0266B2F}"/>
    <cellStyle name="Normal 7 15" xfId="1900" xr:uid="{5AA765F6-A721-467A-88ED-71007739DEBD}"/>
    <cellStyle name="Normal 7 16" xfId="7275" xr:uid="{ECC352A2-DC63-4075-9BC1-6C47BFCE08E5}"/>
    <cellStyle name="Normal 7 2" xfId="94" xr:uid="{B20023DB-BD2D-47D0-A41F-69E27DEA688B}"/>
    <cellStyle name="Normal 7 2 10" xfId="1901" xr:uid="{6A7E75DD-87FD-4B78-B331-C61EA5CAF2E4}"/>
    <cellStyle name="Normal 7 2 11" xfId="1902" xr:uid="{5CF9D249-748D-4F57-848F-7B09FBF396F4}"/>
    <cellStyle name="Normal 7 2 2" xfId="1903" xr:uid="{B347D907-5EAB-446D-AE71-C7FEA695CEAC}"/>
    <cellStyle name="Normal 7 2 2 2" xfId="1904" xr:uid="{FEECE64F-0300-4420-93FE-F33627564C53}"/>
    <cellStyle name="Normal 7 2 2 2 2" xfId="1905" xr:uid="{A042B178-83F6-45EE-A3DE-8D24DF5C4F2E}"/>
    <cellStyle name="Normal 7 2 2 2 2 2" xfId="1906" xr:uid="{0C5F1C1E-5809-40F3-A088-499991C316E4}"/>
    <cellStyle name="Normal 7 2 2 2 2 2 2" xfId="1907" xr:uid="{17686CD2-C10A-47A4-97D5-9E2215043487}"/>
    <cellStyle name="Normal 7 2 2 2 2 2 2 2" xfId="4012" xr:uid="{DE5F5A81-F163-4B0C-B6AC-36B0B75716A7}"/>
    <cellStyle name="Normal 7 2 2 2 2 2 2 2 2" xfId="4013" xr:uid="{9B8B9A70-9699-4F75-BAF2-59532D42DA5C}"/>
    <cellStyle name="Normal 7 2 2 2 2 2 2 3" xfId="4014" xr:uid="{B91CF3AF-E64C-4963-A825-3A5A269CE04F}"/>
    <cellStyle name="Normal 7 2 2 2 2 2 2 3 2" xfId="6683" xr:uid="{771DAE07-71C2-4A74-8F50-718A0CCCC684}"/>
    <cellStyle name="Normal 7 2 2 2 2 2 2 4" xfId="6684" xr:uid="{851E17C8-69C0-42A3-B43C-9CDB5A84736A}"/>
    <cellStyle name="Normal 7 2 2 2 2 2 3" xfId="1908" xr:uid="{7B370ADD-F824-4D97-808D-486C5409FE28}"/>
    <cellStyle name="Normal 7 2 2 2 2 2 3 2" xfId="4015" xr:uid="{BB4FEA8F-D228-412A-B45E-8D7EA93EF1C4}"/>
    <cellStyle name="Normal 7 2 2 2 2 2 4" xfId="1909" xr:uid="{1CB379BB-FF64-45C0-B023-4D1F89D7CAC1}"/>
    <cellStyle name="Normal 7 2 2 2 2 2 4 2" xfId="6685" xr:uid="{7AD55787-0E4D-4D9E-A022-10636EF953A4}"/>
    <cellStyle name="Normal 7 2 2 2 2 2 5" xfId="6686" xr:uid="{E3A9E238-2086-4BE0-97D3-845D09D03551}"/>
    <cellStyle name="Normal 7 2 2 2 2 3" xfId="1910" xr:uid="{BB614891-8993-4A27-9756-A8D5D160D74D}"/>
    <cellStyle name="Normal 7 2 2 2 2 3 2" xfId="1911" xr:uid="{9965F3E0-D587-45A6-8E84-481B8EF83945}"/>
    <cellStyle name="Normal 7 2 2 2 2 3 2 2" xfId="4016" xr:uid="{E8CD51E8-E015-4DF6-90DC-78383BC99709}"/>
    <cellStyle name="Normal 7 2 2 2 2 3 3" xfId="1912" xr:uid="{ECF5F934-492A-434A-8DF5-0CEEA30D822A}"/>
    <cellStyle name="Normal 7 2 2 2 2 3 3 2" xfId="6687" xr:uid="{1C01539A-FDB2-4791-93BD-92808ECEF126}"/>
    <cellStyle name="Normal 7 2 2 2 2 3 4" xfId="1913" xr:uid="{5E409C5E-94D6-4B40-A37C-5285DF9EEB10}"/>
    <cellStyle name="Normal 7 2 2 2 2 4" xfId="1914" xr:uid="{F7EB78AD-D132-46E1-A7C5-204BFEF81C88}"/>
    <cellStyle name="Normal 7 2 2 2 2 4 2" xfId="4017" xr:uid="{68EE03BE-FF71-45F3-941F-2F3835FEF096}"/>
    <cellStyle name="Normal 7 2 2 2 2 5" xfId="1915" xr:uid="{968602F8-DDB0-4419-A053-314D3717D0C2}"/>
    <cellStyle name="Normal 7 2 2 2 2 5 2" xfId="6688" xr:uid="{8B39818A-C119-41B8-9C75-314A17110480}"/>
    <cellStyle name="Normal 7 2 2 2 2 6" xfId="1916" xr:uid="{B65344A4-40C1-46F7-A75E-DFAD2A492135}"/>
    <cellStyle name="Normal 7 2 2 2 3" xfId="1917" xr:uid="{B9EEEF84-444B-4F1E-8136-E951C36E6BF0}"/>
    <cellStyle name="Normal 7 2 2 2 3 2" xfId="1918" xr:uid="{F84AD8A4-5B2B-4A84-83A7-707CCDDAC172}"/>
    <cellStyle name="Normal 7 2 2 2 3 2 2" xfId="1919" xr:uid="{0CEACE5C-313D-47F2-A30F-1E9CB28AE61F}"/>
    <cellStyle name="Normal 7 2 2 2 3 2 2 2" xfId="4018" xr:uid="{A4CEAAF2-EA3B-4E6F-9F3E-4C3CA5575567}"/>
    <cellStyle name="Normal 7 2 2 2 3 2 2 2 2" xfId="4019" xr:uid="{387550C3-BA0B-447D-92DB-F6F4A9CD0B55}"/>
    <cellStyle name="Normal 7 2 2 2 3 2 2 3" xfId="4020" xr:uid="{AC32F597-96AD-463C-9BB8-72D0C64799A2}"/>
    <cellStyle name="Normal 7 2 2 2 3 2 2 3 2" xfId="6689" xr:uid="{7EB842D3-2201-4765-BEF4-5D4AD9F94312}"/>
    <cellStyle name="Normal 7 2 2 2 3 2 2 4" xfId="6690" xr:uid="{93DDCDE4-1D75-4A41-88AB-EAFE39B27218}"/>
    <cellStyle name="Normal 7 2 2 2 3 2 3" xfId="1920" xr:uid="{6D5502D7-FD86-4C5F-8EF4-75B4ACF735AD}"/>
    <cellStyle name="Normal 7 2 2 2 3 2 3 2" xfId="4021" xr:uid="{4A8F082A-941C-4A17-873F-0FF60B16E1DC}"/>
    <cellStyle name="Normal 7 2 2 2 3 2 4" xfId="1921" xr:uid="{43C72396-793E-4E2E-9C83-870502E31C7F}"/>
    <cellStyle name="Normal 7 2 2 2 3 2 4 2" xfId="6691" xr:uid="{04F58DD8-34D1-49C1-9108-561ED4147739}"/>
    <cellStyle name="Normal 7 2 2 2 3 2 5" xfId="6692" xr:uid="{F92C5DDF-B9E1-4B7E-82E1-AD817BB1151B}"/>
    <cellStyle name="Normal 7 2 2 2 3 3" xfId="1922" xr:uid="{A8FB20CE-CDDD-4973-8AC7-5E561E02FB76}"/>
    <cellStyle name="Normal 7 2 2 2 3 3 2" xfId="4022" xr:uid="{2BE86422-5E63-4F30-A6EC-732B2140D525}"/>
    <cellStyle name="Normal 7 2 2 2 3 3 2 2" xfId="4023" xr:uid="{533D4583-FBD0-4C63-B208-95E6D6E9BD7D}"/>
    <cellStyle name="Normal 7 2 2 2 3 3 3" xfId="4024" xr:uid="{22070A0A-58E5-46C9-B4B8-BFD9C6B87C7A}"/>
    <cellStyle name="Normal 7 2 2 2 3 3 3 2" xfId="6693" xr:uid="{814C1134-FBC8-41D4-BE35-DC97ACCF7458}"/>
    <cellStyle name="Normal 7 2 2 2 3 3 4" xfId="6694" xr:uid="{A61F2D5E-FF63-4FC2-A446-61990DC727A2}"/>
    <cellStyle name="Normal 7 2 2 2 3 4" xfId="1923" xr:uid="{00C3D2F4-00B7-492E-B23E-8D41934386D6}"/>
    <cellStyle name="Normal 7 2 2 2 3 4 2" xfId="4025" xr:uid="{E6D13FD8-747D-4043-A583-4C689FB332C2}"/>
    <cellStyle name="Normal 7 2 2 2 3 5" xfId="1924" xr:uid="{94DB2116-0E71-4A9C-B18B-35AED9910CA2}"/>
    <cellStyle name="Normal 7 2 2 2 3 5 2" xfId="6695" xr:uid="{1CB51D35-E56C-448C-A210-B60050D68947}"/>
    <cellStyle name="Normal 7 2 2 2 3 6" xfId="6696" xr:uid="{BC28F6FF-85F7-458A-86B8-91094E310371}"/>
    <cellStyle name="Normal 7 2 2 2 4" xfId="1925" xr:uid="{A8ED111C-C4DA-4E69-B93D-90187EEEAD87}"/>
    <cellStyle name="Normal 7 2 2 2 4 2" xfId="1926" xr:uid="{3C578206-1FA5-4E8C-8EC4-4A1B131B6599}"/>
    <cellStyle name="Normal 7 2 2 2 4 2 2" xfId="4026" xr:uid="{8B65511E-0959-49DE-AEFA-0428B4E11ABB}"/>
    <cellStyle name="Normal 7 2 2 2 4 2 2 2" xfId="4027" xr:uid="{7AB7A9E6-886D-4346-AA6F-C87BBE2095C9}"/>
    <cellStyle name="Normal 7 2 2 2 4 2 3" xfId="4028" xr:uid="{57258D83-018E-49B3-A8E8-CF20BE770F38}"/>
    <cellStyle name="Normal 7 2 2 2 4 2 3 2" xfId="6697" xr:uid="{5C8EBE49-CA55-4F66-B3FD-614B9C958836}"/>
    <cellStyle name="Normal 7 2 2 2 4 2 4" xfId="6698" xr:uid="{AC93A1CF-6E95-444A-9EA9-B735D29D64D5}"/>
    <cellStyle name="Normal 7 2 2 2 4 3" xfId="1927" xr:uid="{0DCB83E2-97AD-4DBC-94FD-DA14757AC429}"/>
    <cellStyle name="Normal 7 2 2 2 4 3 2" xfId="4029" xr:uid="{4D53F7B8-5E7F-423F-B91F-91077F57C8BA}"/>
    <cellStyle name="Normal 7 2 2 2 4 4" xfId="1928" xr:uid="{29A308C9-1870-4BC8-8387-E60475367BBD}"/>
    <cellStyle name="Normal 7 2 2 2 4 4 2" xfId="6699" xr:uid="{E3B0E496-C344-424F-84A8-136A4BBA0B11}"/>
    <cellStyle name="Normal 7 2 2 2 4 5" xfId="6700" xr:uid="{355CB2B2-04EA-4B81-8883-6AE94B95FC97}"/>
    <cellStyle name="Normal 7 2 2 2 5" xfId="1929" xr:uid="{CB77EDB3-F561-4C51-8397-7BD57362002F}"/>
    <cellStyle name="Normal 7 2 2 2 5 2" xfId="1930" xr:uid="{5CD41C35-CC45-44E9-A0A3-99860A4E136A}"/>
    <cellStyle name="Normal 7 2 2 2 5 2 2" xfId="4030" xr:uid="{F206FA0B-6ED2-440E-BB13-0DACE06026B1}"/>
    <cellStyle name="Normal 7 2 2 2 5 3" xfId="1931" xr:uid="{4456A839-1682-42B2-A62C-67332CF926AA}"/>
    <cellStyle name="Normal 7 2 2 2 5 3 2" xfId="6701" xr:uid="{853BEAFD-BF6A-4F95-B586-33228EF7572E}"/>
    <cellStyle name="Normal 7 2 2 2 5 4" xfId="1932" xr:uid="{1BB286AC-8C07-4A0A-B711-0C470CE8DA65}"/>
    <cellStyle name="Normal 7 2 2 2 6" xfId="1933" xr:uid="{1E66F0CA-55F7-4BC6-B564-8919664C9555}"/>
    <cellStyle name="Normal 7 2 2 2 6 2" xfId="4031" xr:uid="{3BC365E0-67B7-4CAF-A36E-271456251C08}"/>
    <cellStyle name="Normal 7 2 2 2 7" xfId="1934" xr:uid="{38869070-769D-4765-AE62-C52F2CCA1658}"/>
    <cellStyle name="Normal 7 2 2 2 7 2" xfId="6702" xr:uid="{637B0026-F67A-4A3C-9020-A403935D9B08}"/>
    <cellStyle name="Normal 7 2 2 2 8" xfId="1935" xr:uid="{3D7B0D0A-48DB-483C-A2AD-673E81CEF6BA}"/>
    <cellStyle name="Normal 7 2 2 3" xfId="1936" xr:uid="{971A2B72-23B7-424D-A0AB-FBD47690C6E1}"/>
    <cellStyle name="Normal 7 2 2 3 2" xfId="1937" xr:uid="{73FC3016-B39B-4889-9541-E0931D7DC8DC}"/>
    <cellStyle name="Normal 7 2 2 3 2 2" xfId="1938" xr:uid="{5BF401D5-6538-4B7B-B824-EBE99E85C1B6}"/>
    <cellStyle name="Normal 7 2 2 3 2 2 2" xfId="4032" xr:uid="{9DBC1FA2-DB71-400C-A458-C881443F4E06}"/>
    <cellStyle name="Normal 7 2 2 3 2 2 2 2" xfId="4033" xr:uid="{70847931-D294-48E0-B0CC-A2B38643F56D}"/>
    <cellStyle name="Normal 7 2 2 3 2 2 3" xfId="4034" xr:uid="{37E51834-1571-4768-A9D2-D929031EAD8D}"/>
    <cellStyle name="Normal 7 2 2 3 2 2 3 2" xfId="6703" xr:uid="{6656E182-F338-4758-991E-B16743711E51}"/>
    <cellStyle name="Normal 7 2 2 3 2 2 4" xfId="6704" xr:uid="{738445AB-1E5B-4B92-8B71-DED51A2670F3}"/>
    <cellStyle name="Normal 7 2 2 3 2 3" xfId="1939" xr:uid="{98AF95DF-C80D-4332-8308-D7215F1214E3}"/>
    <cellStyle name="Normal 7 2 2 3 2 3 2" xfId="4035" xr:uid="{BFF72487-4484-4DE2-A60F-F3E46680EDB9}"/>
    <cellStyle name="Normal 7 2 2 3 2 4" xfId="1940" xr:uid="{BAC1C1BE-E5EC-4CDE-89CD-6E110675850C}"/>
    <cellStyle name="Normal 7 2 2 3 2 4 2" xfId="6705" xr:uid="{29589C06-4468-436A-923A-B1B9F261791F}"/>
    <cellStyle name="Normal 7 2 2 3 2 5" xfId="6706" xr:uid="{D809A75F-1130-4A34-A82B-5B4AC07D19EB}"/>
    <cellStyle name="Normal 7 2 2 3 3" xfId="1941" xr:uid="{99DCA341-6D94-451D-8218-33A49DF97D6F}"/>
    <cellStyle name="Normal 7 2 2 3 3 2" xfId="1942" xr:uid="{E03EBF65-C4F5-4693-9F82-80EB1F4370E6}"/>
    <cellStyle name="Normal 7 2 2 3 3 2 2" xfId="4036" xr:uid="{C51B760A-429E-4C91-9928-F9F6D8AB2E02}"/>
    <cellStyle name="Normal 7 2 2 3 3 3" xfId="1943" xr:uid="{935C9D54-E590-4B87-8FE3-5A0F4E750913}"/>
    <cellStyle name="Normal 7 2 2 3 3 3 2" xfId="6707" xr:uid="{3C688D4C-CBB2-4688-9788-C81A44F9CA89}"/>
    <cellStyle name="Normal 7 2 2 3 3 4" xfId="1944" xr:uid="{582C3BF8-71B9-4266-AA20-342D1508A636}"/>
    <cellStyle name="Normal 7 2 2 3 4" xfId="1945" xr:uid="{8C245EE5-B5FD-44F4-9288-134E445C60CD}"/>
    <cellStyle name="Normal 7 2 2 3 4 2" xfId="4037" xr:uid="{E8D4AD88-BA7B-4FAA-A4A3-15724D25E1F3}"/>
    <cellStyle name="Normal 7 2 2 3 5" xfId="1946" xr:uid="{904B73F6-CE47-4443-A429-800DBA5186E0}"/>
    <cellStyle name="Normal 7 2 2 3 5 2" xfId="6708" xr:uid="{779FCD2F-0C82-4F64-842B-1BBA2631CC94}"/>
    <cellStyle name="Normal 7 2 2 3 6" xfId="1947" xr:uid="{FB493F67-78C3-486A-BBC2-648FDC9B3B14}"/>
    <cellStyle name="Normal 7 2 2 4" xfId="1948" xr:uid="{8862DAF1-E48C-4B70-BC42-D0A503F74169}"/>
    <cellStyle name="Normal 7 2 2 4 2" xfId="1949" xr:uid="{940E6434-F0BC-4B80-BA4D-333D65412EB7}"/>
    <cellStyle name="Normal 7 2 2 4 2 2" xfId="1950" xr:uid="{7948AA52-47EE-4160-8770-5D16AB7D4290}"/>
    <cellStyle name="Normal 7 2 2 4 2 2 2" xfId="4038" xr:uid="{E506EB44-C5FE-4625-9765-71E51A1E10BC}"/>
    <cellStyle name="Normal 7 2 2 4 2 2 2 2" xfId="4039" xr:uid="{2041E075-4053-4853-9F89-ECA0EAA07391}"/>
    <cellStyle name="Normal 7 2 2 4 2 2 3" xfId="4040" xr:uid="{E73856D4-36D0-49F2-A1F2-F5B572C3D3B5}"/>
    <cellStyle name="Normal 7 2 2 4 2 2 3 2" xfId="6709" xr:uid="{54B7AC15-7F46-472A-9093-2321CBDB67A7}"/>
    <cellStyle name="Normal 7 2 2 4 2 2 4" xfId="6710" xr:uid="{26CABDD1-F3FE-4717-B350-6C0EB02D62BE}"/>
    <cellStyle name="Normal 7 2 2 4 2 3" xfId="1951" xr:uid="{63FF9D70-6C7D-45AE-A56C-F57B1AD49777}"/>
    <cellStyle name="Normal 7 2 2 4 2 3 2" xfId="4041" xr:uid="{1602DC42-CCAC-4AC7-9C58-793DB5D99BEB}"/>
    <cellStyle name="Normal 7 2 2 4 2 4" xfId="1952" xr:uid="{B5821E5E-C436-45C7-B7F9-FE0CA04202EE}"/>
    <cellStyle name="Normal 7 2 2 4 2 4 2" xfId="6711" xr:uid="{2B128BE3-80B4-4793-84FC-2AF40AFFDF60}"/>
    <cellStyle name="Normal 7 2 2 4 2 5" xfId="6712" xr:uid="{56CA75AD-F25D-48D2-BBB7-A05C21C28E33}"/>
    <cellStyle name="Normal 7 2 2 4 3" xfId="1953" xr:uid="{8DD548E9-AE38-4400-9E2A-60FCE0998DCA}"/>
    <cellStyle name="Normal 7 2 2 4 3 2" xfId="4042" xr:uid="{FE8FC477-36A3-422C-9CFA-F6F82BBCB67A}"/>
    <cellStyle name="Normal 7 2 2 4 3 2 2" xfId="4043" xr:uid="{C551BA06-624E-4E12-9FD6-B6BF7611776F}"/>
    <cellStyle name="Normal 7 2 2 4 3 3" xfId="4044" xr:uid="{6FE761EA-AB74-4FAA-8F02-67D7F4376CDA}"/>
    <cellStyle name="Normal 7 2 2 4 3 3 2" xfId="6713" xr:uid="{12D67281-3C50-42AB-B19A-EBB262547993}"/>
    <cellStyle name="Normal 7 2 2 4 3 4" xfId="6714" xr:uid="{76F671EE-9045-4E4C-B842-E0F1D791C329}"/>
    <cellStyle name="Normal 7 2 2 4 4" xfId="1954" xr:uid="{55C5094E-5182-49B7-B677-7719EFAE1F29}"/>
    <cellStyle name="Normal 7 2 2 4 4 2" xfId="4045" xr:uid="{256B3D6D-16B9-4FE6-A3D3-5502D216D6F5}"/>
    <cellStyle name="Normal 7 2 2 4 5" xfId="1955" xr:uid="{79DE7A16-B3F8-487D-8FBB-8AE6D6A0AF45}"/>
    <cellStyle name="Normal 7 2 2 4 5 2" xfId="6715" xr:uid="{660493D6-1C45-4CEC-A5BC-46DF1D68A0FE}"/>
    <cellStyle name="Normal 7 2 2 4 6" xfId="6716" xr:uid="{1B317CDD-89FB-45DE-A4C4-88DAA31D805A}"/>
    <cellStyle name="Normal 7 2 2 5" xfId="1956" xr:uid="{29F27F84-9888-4E2F-A8B8-AA590339E10B}"/>
    <cellStyle name="Normal 7 2 2 5 2" xfId="1957" xr:uid="{281BF348-C38A-46FF-B99C-F3ECE27A5B8E}"/>
    <cellStyle name="Normal 7 2 2 5 2 2" xfId="4046" xr:uid="{E13B7960-CD05-45FF-AE77-6387927787FE}"/>
    <cellStyle name="Normal 7 2 2 5 2 2 2" xfId="4047" xr:uid="{254FA19D-5006-4CEF-AD3E-7D4F994B013A}"/>
    <cellStyle name="Normal 7 2 2 5 2 3" xfId="4048" xr:uid="{6E79C6B4-FADC-4FC3-8802-962FA06B8C90}"/>
    <cellStyle name="Normal 7 2 2 5 2 3 2" xfId="6717" xr:uid="{ABA89FE2-4D15-414A-B985-7C214A4396D8}"/>
    <cellStyle name="Normal 7 2 2 5 2 4" xfId="6718" xr:uid="{86D072FF-D48E-4A09-A2B2-206A2F7B6B51}"/>
    <cellStyle name="Normal 7 2 2 5 3" xfId="1958" xr:uid="{8F8B92B8-4A48-40FA-A217-7222C7390A3C}"/>
    <cellStyle name="Normal 7 2 2 5 3 2" xfId="4049" xr:uid="{3C4DCFFB-C7EB-45B3-AB1D-B38B3019A193}"/>
    <cellStyle name="Normal 7 2 2 5 4" xfId="1959" xr:uid="{F34383D8-0C01-4103-8EB5-35538CC4CB8B}"/>
    <cellStyle name="Normal 7 2 2 5 4 2" xfId="6719" xr:uid="{9455B836-8B5C-4F6F-9C9B-09BAAFA5CE99}"/>
    <cellStyle name="Normal 7 2 2 5 5" xfId="6720" xr:uid="{C9B69ACB-80D8-4B71-B4E0-A94397A08A16}"/>
    <cellStyle name="Normal 7 2 2 6" xfId="1960" xr:uid="{141AE209-FDE2-47FB-8D21-02EE41DA1C12}"/>
    <cellStyle name="Normal 7 2 2 6 2" xfId="1961" xr:uid="{133CCF16-17D9-49DE-89C8-EBE1B667F5A9}"/>
    <cellStyle name="Normal 7 2 2 6 2 2" xfId="4050" xr:uid="{44286171-D5B6-4437-A619-4311E968A4B8}"/>
    <cellStyle name="Normal 7 2 2 6 3" xfId="1962" xr:uid="{C56C53B5-C5B7-454B-A7AD-9469FC7E247B}"/>
    <cellStyle name="Normal 7 2 2 6 3 2" xfId="6721" xr:uid="{AAC1881D-572C-4E69-B47C-772EF51423CF}"/>
    <cellStyle name="Normal 7 2 2 6 4" xfId="1963" xr:uid="{6347035C-242D-4662-82AE-9813814D40EA}"/>
    <cellStyle name="Normal 7 2 2 7" xfId="1964" xr:uid="{F288CD2A-FC39-47EE-828C-B41D63120115}"/>
    <cellStyle name="Normal 7 2 2 7 2" xfId="4051" xr:uid="{24B7F48E-F21C-4390-B0B3-F9B4C1D54DE5}"/>
    <cellStyle name="Normal 7 2 2 8" xfId="1965" xr:uid="{E82CB3FB-2810-4C4B-B748-983CA1480952}"/>
    <cellStyle name="Normal 7 2 2 8 2" xfId="6722" xr:uid="{F3CA845A-9ECC-448D-B707-63B1ED108608}"/>
    <cellStyle name="Normal 7 2 2 9" xfId="1966" xr:uid="{BF87926A-3820-4712-9991-75CC35950E1E}"/>
    <cellStyle name="Normal 7 2 3" xfId="1967" xr:uid="{0EEA9EE7-BA4A-463A-9831-CDBCF90F808F}"/>
    <cellStyle name="Normal 7 2 3 2" xfId="1968" xr:uid="{237DF77B-ACE0-439A-8573-ECD0660E3D47}"/>
    <cellStyle name="Normal 7 2 3 2 2" xfId="1969" xr:uid="{85273045-F656-4B24-AC71-612132332A13}"/>
    <cellStyle name="Normal 7 2 3 2 2 2" xfId="1970" xr:uid="{9C1FD5C2-4502-4CD2-9CAF-2A180C8A491D}"/>
    <cellStyle name="Normal 7 2 3 2 2 2 2" xfId="4052" xr:uid="{B18B7A87-3F4D-4968-BE8F-4BB8E7DFF57A}"/>
    <cellStyle name="Normal 7 2 3 2 2 2 2 2" xfId="4053" xr:uid="{16CC7D16-F148-44A7-9814-CB28D588A671}"/>
    <cellStyle name="Normal 7 2 3 2 2 2 3" xfId="4054" xr:uid="{960425C5-AD2F-40F2-A290-0B9A62118F57}"/>
    <cellStyle name="Normal 7 2 3 2 2 2 3 2" xfId="6723" xr:uid="{E4470885-3197-4B99-865A-587427BE00EC}"/>
    <cellStyle name="Normal 7 2 3 2 2 2 4" xfId="6724" xr:uid="{5847DC40-62C0-4712-A2E3-1001D8088C83}"/>
    <cellStyle name="Normal 7 2 3 2 2 3" xfId="1971" xr:uid="{EF33000F-8D4C-4079-BBC8-CEE589B84B12}"/>
    <cellStyle name="Normal 7 2 3 2 2 3 2" xfId="4055" xr:uid="{4BEA194D-F714-49B0-A269-8B0368D45C3F}"/>
    <cellStyle name="Normal 7 2 3 2 2 4" xfId="1972" xr:uid="{5FC9C65E-730B-439F-83B8-E35782E8F543}"/>
    <cellStyle name="Normal 7 2 3 2 2 4 2" xfId="6725" xr:uid="{C40534F1-3E66-4F78-A7D9-2F2ED0F51D06}"/>
    <cellStyle name="Normal 7 2 3 2 2 5" xfId="6726" xr:uid="{E60EF956-F107-43D2-8A16-3FBA9A1C5989}"/>
    <cellStyle name="Normal 7 2 3 2 3" xfId="1973" xr:uid="{F69FC17B-0E34-4CE5-8BD9-6B4046F3F23F}"/>
    <cellStyle name="Normal 7 2 3 2 3 2" xfId="1974" xr:uid="{06FCA253-0703-4E85-B5C3-48847A50E6FC}"/>
    <cellStyle name="Normal 7 2 3 2 3 2 2" xfId="4056" xr:uid="{EECACFDA-6930-4F6F-98CF-6EA61F26B841}"/>
    <cellStyle name="Normal 7 2 3 2 3 3" xfId="1975" xr:uid="{8FC166B6-E5FC-4E42-B658-CB9F78CB1D21}"/>
    <cellStyle name="Normal 7 2 3 2 3 3 2" xfId="6727" xr:uid="{DEAD73D7-4EF7-4341-87E5-F555188EF66C}"/>
    <cellStyle name="Normal 7 2 3 2 3 4" xfId="1976" xr:uid="{CEDD9CDD-4933-4771-86BB-806D39569806}"/>
    <cellStyle name="Normal 7 2 3 2 4" xfId="1977" xr:uid="{5FCE3EAD-B56B-4999-83D1-B8CE1AD84DD6}"/>
    <cellStyle name="Normal 7 2 3 2 4 2" xfId="4057" xr:uid="{7B88940C-D42A-4637-A0EE-F1E781F295FD}"/>
    <cellStyle name="Normal 7 2 3 2 5" xfId="1978" xr:uid="{19BCDC19-C388-49DB-945D-84613CC46D0E}"/>
    <cellStyle name="Normal 7 2 3 2 5 2" xfId="6728" xr:uid="{AAA7BE53-FF09-44CB-84D6-CE7F85A316ED}"/>
    <cellStyle name="Normal 7 2 3 2 6" xfId="1979" xr:uid="{A175EB53-7BBF-4890-8110-4D8591E68B4A}"/>
    <cellStyle name="Normal 7 2 3 3" xfId="1980" xr:uid="{58C2D4F7-18FC-48A4-B53B-10B2BB7C67CB}"/>
    <cellStyle name="Normal 7 2 3 3 2" xfId="1981" xr:uid="{E87C3220-8B4C-43C6-AAD1-DACD13CBD73E}"/>
    <cellStyle name="Normal 7 2 3 3 2 2" xfId="1982" xr:uid="{1EC71A57-42B5-4991-9C16-ABA9D0071FAB}"/>
    <cellStyle name="Normal 7 2 3 3 2 2 2" xfId="4058" xr:uid="{D11E4747-D811-40C9-A091-84AB2C5FE020}"/>
    <cellStyle name="Normal 7 2 3 3 2 2 2 2" xfId="4059" xr:uid="{5403DD0C-5458-467A-83A3-4D05047D96FF}"/>
    <cellStyle name="Normal 7 2 3 3 2 2 3" xfId="4060" xr:uid="{A1D242FF-80CD-48E4-8348-33578DE53AA9}"/>
    <cellStyle name="Normal 7 2 3 3 2 2 3 2" xfId="6729" xr:uid="{962A1392-1DD0-4708-AA72-51831579A9EC}"/>
    <cellStyle name="Normal 7 2 3 3 2 2 4" xfId="6730" xr:uid="{946F97F7-57D9-4E3F-995C-247BA5D152B5}"/>
    <cellStyle name="Normal 7 2 3 3 2 3" xfId="1983" xr:uid="{4DD656F9-1F17-44FA-89B2-640935C0DC11}"/>
    <cellStyle name="Normal 7 2 3 3 2 3 2" xfId="4061" xr:uid="{E815DDA0-4830-4414-863F-315D296A07A5}"/>
    <cellStyle name="Normal 7 2 3 3 2 4" xfId="1984" xr:uid="{A577830F-819D-44F8-85A4-D1F5E06DFEAF}"/>
    <cellStyle name="Normal 7 2 3 3 2 4 2" xfId="6731" xr:uid="{5BA050DD-2757-433D-AA52-79964D29EC36}"/>
    <cellStyle name="Normal 7 2 3 3 2 5" xfId="6732" xr:uid="{813834EA-525A-4C5B-84FF-0600BFF266C0}"/>
    <cellStyle name="Normal 7 2 3 3 3" xfId="1985" xr:uid="{7D7F5968-BF70-4B03-8B79-43A499D383E8}"/>
    <cellStyle name="Normal 7 2 3 3 3 2" xfId="4062" xr:uid="{B918CB05-CE56-40A3-B45D-F5D642C36250}"/>
    <cellStyle name="Normal 7 2 3 3 3 2 2" xfId="4063" xr:uid="{9D5F1B68-35E0-47EE-BB48-19901BBFFED3}"/>
    <cellStyle name="Normal 7 2 3 3 3 3" xfId="4064" xr:uid="{FE355A8A-0905-4218-91CF-79E2976BBC13}"/>
    <cellStyle name="Normal 7 2 3 3 3 3 2" xfId="6733" xr:uid="{CF19FEBD-2856-4D4F-A8B2-E83230D850BD}"/>
    <cellStyle name="Normal 7 2 3 3 3 4" xfId="6734" xr:uid="{88BFB708-D6AD-42A2-9F95-5B45FA06F454}"/>
    <cellStyle name="Normal 7 2 3 3 4" xfId="1986" xr:uid="{17DF5ECD-8038-44C0-8A0D-1E069F8F4FDD}"/>
    <cellStyle name="Normal 7 2 3 3 4 2" xfId="4065" xr:uid="{EB7D1B81-4E7B-42EA-A96E-D7BBC991134C}"/>
    <cellStyle name="Normal 7 2 3 3 5" xfId="1987" xr:uid="{C3026F36-D4EF-4791-AD40-E32606D8B5EB}"/>
    <cellStyle name="Normal 7 2 3 3 5 2" xfId="6735" xr:uid="{1DAADC2E-4FDB-4EEC-8A56-1C032F265042}"/>
    <cellStyle name="Normal 7 2 3 3 6" xfId="6736" xr:uid="{A7803355-3765-47C4-9F1E-14E58E17D538}"/>
    <cellStyle name="Normal 7 2 3 4" xfId="1988" xr:uid="{C165165B-7652-4937-8063-2EAB9C1B1267}"/>
    <cellStyle name="Normal 7 2 3 4 2" xfId="1989" xr:uid="{313D71DA-F270-4D1B-B9D9-2941834271A3}"/>
    <cellStyle name="Normal 7 2 3 4 2 2" xfId="4066" xr:uid="{DC627543-5559-4E40-B96E-D2477CCF035A}"/>
    <cellStyle name="Normal 7 2 3 4 2 2 2" xfId="4067" xr:uid="{C952EA61-788D-41D1-961B-6A7AD99E9DBC}"/>
    <cellStyle name="Normal 7 2 3 4 2 3" xfId="4068" xr:uid="{EE3A8764-4A8B-4624-AD54-A22A47C2C894}"/>
    <cellStyle name="Normal 7 2 3 4 2 3 2" xfId="6737" xr:uid="{9CC96F63-78E4-4B28-8408-6AF31415BAB7}"/>
    <cellStyle name="Normal 7 2 3 4 2 4" xfId="6738" xr:uid="{5CF4C8C1-3DC5-46C1-B652-8F46A2436D53}"/>
    <cellStyle name="Normal 7 2 3 4 3" xfId="1990" xr:uid="{817896D2-CC63-4FF3-B6D4-E558CB21095E}"/>
    <cellStyle name="Normal 7 2 3 4 3 2" xfId="4069" xr:uid="{88BE654C-8451-4A9E-803B-BD52136EEDF6}"/>
    <cellStyle name="Normal 7 2 3 4 4" xfId="1991" xr:uid="{ADC5F6E8-A02F-4C49-B2DD-6F7BA2A11258}"/>
    <cellStyle name="Normal 7 2 3 4 4 2" xfId="6739" xr:uid="{B581DE3B-43F9-449C-AB40-B1978A50E4C4}"/>
    <cellStyle name="Normal 7 2 3 4 5" xfId="6740" xr:uid="{653B196F-311D-4586-9B89-97548C98BB75}"/>
    <cellStyle name="Normal 7 2 3 5" xfId="1992" xr:uid="{76ECD54F-A3DD-4FFB-BB43-E7166A36AF3E}"/>
    <cellStyle name="Normal 7 2 3 5 2" xfId="1993" xr:uid="{AB302AC6-99DB-4CFE-AD07-3044E1CEB136}"/>
    <cellStyle name="Normal 7 2 3 5 2 2" xfId="4070" xr:uid="{85C18EF3-B49D-417A-9FC6-9CE552F6CDFC}"/>
    <cellStyle name="Normal 7 2 3 5 3" xfId="1994" xr:uid="{A1591FA3-566A-483B-9EAD-ED40ADF5B5E5}"/>
    <cellStyle name="Normal 7 2 3 5 3 2" xfId="6741" xr:uid="{F552C874-3A5C-4B0D-9D95-5AA6081CB3E3}"/>
    <cellStyle name="Normal 7 2 3 5 4" xfId="1995" xr:uid="{218777E9-7002-47CC-A493-A606D4397E62}"/>
    <cellStyle name="Normal 7 2 3 6" xfId="1996" xr:uid="{D8CF0367-7205-44A0-8F2C-2BBBB625DD5C}"/>
    <cellStyle name="Normal 7 2 3 6 2" xfId="4071" xr:uid="{179AED67-1095-45B2-8E65-A938638477D9}"/>
    <cellStyle name="Normal 7 2 3 7" xfId="1997" xr:uid="{10928130-1051-484B-95AF-2C98BD397CC1}"/>
    <cellStyle name="Normal 7 2 3 7 2" xfId="6742" xr:uid="{5F52C22D-EEA1-44F5-87CB-DA53969FE0BE}"/>
    <cellStyle name="Normal 7 2 3 8" xfId="1998" xr:uid="{B658B317-9201-478D-A5C1-62B59BF27F95}"/>
    <cellStyle name="Normal 7 2 4" xfId="1999" xr:uid="{5FF68F1E-738B-4FA8-8E00-9087C0AE4051}"/>
    <cellStyle name="Normal 7 2 4 2" xfId="2000" xr:uid="{B84B7089-ED2F-41B8-A6AA-02DB8926B6F9}"/>
    <cellStyle name="Normal 7 2 4 2 2" xfId="2001" xr:uid="{93FAB4AB-69F8-4C38-8F3C-7F0C53D1DEF1}"/>
    <cellStyle name="Normal 7 2 4 2 2 2" xfId="2002" xr:uid="{94E20CE7-C2CF-440F-B427-A7C038B49D46}"/>
    <cellStyle name="Normal 7 2 4 2 2 2 2" xfId="4072" xr:uid="{DADA3120-A79A-4912-93AE-A0F510218A0F}"/>
    <cellStyle name="Normal 7 2 4 2 2 3" xfId="2003" xr:uid="{DF68FBF2-9FE4-44AE-8665-975F25BAD7B0}"/>
    <cellStyle name="Normal 7 2 4 2 2 3 2" xfId="6743" xr:uid="{5E295F4F-BB9E-48D2-A281-090120670148}"/>
    <cellStyle name="Normal 7 2 4 2 2 4" xfId="2004" xr:uid="{6EF25E3E-019E-4E79-9468-0D7B5A6DB5AC}"/>
    <cellStyle name="Normal 7 2 4 2 3" xfId="2005" xr:uid="{79E0943D-89D2-44C1-B630-EC7AB6B84721}"/>
    <cellStyle name="Normal 7 2 4 2 3 2" xfId="4073" xr:uid="{20D3164B-F135-4CE2-B966-6B68321CCE54}"/>
    <cellStyle name="Normal 7 2 4 2 4" xfId="2006" xr:uid="{467C5514-7362-4AAB-AD0C-63D3C3F65350}"/>
    <cellStyle name="Normal 7 2 4 2 4 2" xfId="6744" xr:uid="{028DCE92-D6D9-4545-BE2A-715AED04CB46}"/>
    <cellStyle name="Normal 7 2 4 2 5" xfId="2007" xr:uid="{956F608C-6EDF-44FE-9399-BB5290647C98}"/>
    <cellStyle name="Normal 7 2 4 3" xfId="2008" xr:uid="{174E51A0-2CAB-44BC-AB52-D2EEF1915F14}"/>
    <cellStyle name="Normal 7 2 4 3 2" xfId="2009" xr:uid="{30C49DA8-7FE9-4E7D-9073-63940F1576FF}"/>
    <cellStyle name="Normal 7 2 4 3 2 2" xfId="4074" xr:uid="{A358057C-EBB7-42C1-BBD2-83C905B1CD5B}"/>
    <cellStyle name="Normal 7 2 4 3 3" xfId="2010" xr:uid="{A800F098-417E-42F8-9D76-2B8CDA74F301}"/>
    <cellStyle name="Normal 7 2 4 3 3 2" xfId="6745" xr:uid="{476DC231-1EA6-4456-AC00-6807A5F00388}"/>
    <cellStyle name="Normal 7 2 4 3 4" xfId="2011" xr:uid="{57F25E9A-CA14-4A75-8193-E51EBCC1BCB4}"/>
    <cellStyle name="Normal 7 2 4 4" xfId="2012" xr:uid="{B424E381-93BE-4FD6-9823-7375F771F75D}"/>
    <cellStyle name="Normal 7 2 4 4 2" xfId="2013" xr:uid="{B38CD8F9-27C0-4F7E-B3FD-EEE56FEFBB8C}"/>
    <cellStyle name="Normal 7 2 4 4 3" xfId="2014" xr:uid="{DC676736-2379-4682-9EB0-55D54C32C3EE}"/>
    <cellStyle name="Normal 7 2 4 4 4" xfId="2015" xr:uid="{ED6A00C0-D9AC-4319-BB4B-DDFD20A4F147}"/>
    <cellStyle name="Normal 7 2 4 5" xfId="2016" xr:uid="{1BFA87D6-3CAB-4321-97E0-3B7D5F7D8169}"/>
    <cellStyle name="Normal 7 2 4 5 2" xfId="6746" xr:uid="{40F58448-5D43-49D5-AD74-84A2C370DDDF}"/>
    <cellStyle name="Normal 7 2 4 6" xfId="2017" xr:uid="{9201E37A-7B48-4886-BDCA-2478EABBC590}"/>
    <cellStyle name="Normal 7 2 4 7" xfId="2018" xr:uid="{D5B1DFD6-127E-4451-B9B4-11C319ECB954}"/>
    <cellStyle name="Normal 7 2 5" xfId="2019" xr:uid="{B6256F65-5FF9-4E4E-AF2E-5477D1786677}"/>
    <cellStyle name="Normal 7 2 5 2" xfId="2020" xr:uid="{7F22072A-6069-467A-A3B4-8D1A337E1C75}"/>
    <cellStyle name="Normal 7 2 5 2 2" xfId="2021" xr:uid="{3D685DD3-1060-4E45-B74F-50211F9A5A7E}"/>
    <cellStyle name="Normal 7 2 5 2 2 2" xfId="4075" xr:uid="{F8F33E5D-D7F8-4F77-A212-FC5FDE0B364F}"/>
    <cellStyle name="Normal 7 2 5 2 2 2 2" xfId="4076" xr:uid="{E707025D-D417-4C30-9E11-980CE0D56596}"/>
    <cellStyle name="Normal 7 2 5 2 2 3" xfId="4077" xr:uid="{9FE7F704-117F-48B3-9819-1735BC11EBCA}"/>
    <cellStyle name="Normal 7 2 5 2 2 3 2" xfId="6747" xr:uid="{ED4043A0-3085-40C1-813C-BBA8DC3CA568}"/>
    <cellStyle name="Normal 7 2 5 2 2 4" xfId="6748" xr:uid="{F94165F8-B2C7-449E-8E2D-D83803F38B3B}"/>
    <cellStyle name="Normal 7 2 5 2 3" xfId="2022" xr:uid="{5938ADA2-FA14-43A4-986F-3E00633CC447}"/>
    <cellStyle name="Normal 7 2 5 2 3 2" xfId="4078" xr:uid="{BC988A96-5DCC-4927-8910-4E705C434FD0}"/>
    <cellStyle name="Normal 7 2 5 2 4" xfId="2023" xr:uid="{9B4854D1-94AB-419C-A1A9-C03B880B4DE1}"/>
    <cellStyle name="Normal 7 2 5 2 4 2" xfId="6749" xr:uid="{BA05BCFD-909B-4053-B6ED-5B4D6E356EB1}"/>
    <cellStyle name="Normal 7 2 5 2 5" xfId="6750" xr:uid="{41377946-11D4-40B7-8D3D-D7B7FEAD7BB4}"/>
    <cellStyle name="Normal 7 2 5 3" xfId="2024" xr:uid="{EA7FE272-B6EF-4D7F-9CBF-59E53CA8432D}"/>
    <cellStyle name="Normal 7 2 5 3 2" xfId="2025" xr:uid="{1E0BC0FB-6C97-48F4-A7DC-2614BCF32917}"/>
    <cellStyle name="Normal 7 2 5 3 2 2" xfId="4079" xr:uid="{9508A024-9E4A-408E-AE39-FD718AAD1DF7}"/>
    <cellStyle name="Normal 7 2 5 3 3" xfId="2026" xr:uid="{D9ADB463-F89D-4CDD-8806-89B5DC56E099}"/>
    <cellStyle name="Normal 7 2 5 3 3 2" xfId="6751" xr:uid="{6948E789-DC1D-494A-873C-66A8406E729E}"/>
    <cellStyle name="Normal 7 2 5 3 4" xfId="2027" xr:uid="{047E2E52-12AD-4784-BA02-1CF66425DB75}"/>
    <cellStyle name="Normal 7 2 5 4" xfId="2028" xr:uid="{909E8010-3B20-430D-863F-71F5AE2649C0}"/>
    <cellStyle name="Normal 7 2 5 4 2" xfId="4080" xr:uid="{9C22C0D5-BD54-4287-83C6-27FDBE541787}"/>
    <cellStyle name="Normal 7 2 5 5" xfId="2029" xr:uid="{1FACBB71-6DC9-4943-8DFE-9CAEC38775D3}"/>
    <cellStyle name="Normal 7 2 5 5 2" xfId="6752" xr:uid="{72939D77-E8CF-4A02-A4CC-7CD92AF60C98}"/>
    <cellStyle name="Normal 7 2 5 6" xfId="2030" xr:uid="{4814D079-366B-4D35-AC2C-DC3F1C066C7A}"/>
    <cellStyle name="Normal 7 2 6" xfId="2031" xr:uid="{8BB82202-5FBB-42DA-9C47-FC65AD371330}"/>
    <cellStyle name="Normal 7 2 6 2" xfId="2032" xr:uid="{752851AF-C100-4146-9A87-FD903C78401C}"/>
    <cellStyle name="Normal 7 2 6 2 2" xfId="2033" xr:uid="{88EDB49D-1A87-4904-8743-747E05D1C51E}"/>
    <cellStyle name="Normal 7 2 6 2 2 2" xfId="4081" xr:uid="{5CB56096-7A67-4582-9549-250A6FA73160}"/>
    <cellStyle name="Normal 7 2 6 2 3" xfId="2034" xr:uid="{A6DB04E9-FE06-47D4-9E38-769B19049B62}"/>
    <cellStyle name="Normal 7 2 6 2 3 2" xfId="6753" xr:uid="{81A741F4-E15E-4319-99DA-F1E8CDBDA299}"/>
    <cellStyle name="Normal 7 2 6 2 4" xfId="2035" xr:uid="{46761267-2F87-4E2C-87E9-3411DE462A96}"/>
    <cellStyle name="Normal 7 2 6 3" xfId="2036" xr:uid="{24171F6A-900C-4F2D-90BB-8F22B6D26E5D}"/>
    <cellStyle name="Normal 7 2 6 3 2" xfId="4082" xr:uid="{375FD535-538C-4AB1-A425-D0D4597F89D8}"/>
    <cellStyle name="Normal 7 2 6 4" xfId="2037" xr:uid="{E3AC2BFD-BED5-4ACB-BCE9-694A6F7A079E}"/>
    <cellStyle name="Normal 7 2 6 4 2" xfId="6754" xr:uid="{08F884EC-16EE-4EA2-B22E-655E39A06A77}"/>
    <cellStyle name="Normal 7 2 6 5" xfId="2038" xr:uid="{7C74B377-7B3C-4800-8864-C164517F6839}"/>
    <cellStyle name="Normal 7 2 7" xfId="2039" xr:uid="{9C501518-BFA5-4273-AAE4-6F81BAB46971}"/>
    <cellStyle name="Normal 7 2 7 2" xfId="2040" xr:uid="{8293C954-B127-4750-9571-8DA3EFB9E8E9}"/>
    <cellStyle name="Normal 7 2 7 2 2" xfId="4083" xr:uid="{2B2F825C-765C-4B33-AFF2-4807A27195DD}"/>
    <cellStyle name="Normal 7 2 7 2 3" xfId="4384" xr:uid="{FC52587E-C9AD-4543-8B5B-C69825057E9D}"/>
    <cellStyle name="Normal 7 2 7 2 3 2" xfId="4648" xr:uid="{C2743D66-1CFF-4BAB-9A5F-5CD26CD12DA1}"/>
    <cellStyle name="Normal 7 2 7 3" xfId="2041" xr:uid="{306D3D61-0AEA-4A9F-8188-B8E636AFF7B8}"/>
    <cellStyle name="Normal 7 2 7 3 2" xfId="6755" xr:uid="{9B898E8F-CAB8-4289-8D45-6DF8C2D75394}"/>
    <cellStyle name="Normal 7 2 7 4" xfId="2042" xr:uid="{0BE85090-0892-431E-808F-7B0DF6914CD6}"/>
    <cellStyle name="Normal 7 2 7 4 2" xfId="4793" xr:uid="{8AD292D1-4038-4695-BE5A-2C188A911FB8}"/>
    <cellStyle name="Normal 7 2 7 4 3" xfId="4854" xr:uid="{A25DA697-DE97-4D65-BBC6-57F8A218FD0E}"/>
    <cellStyle name="Normal 7 2 7 4 4" xfId="4822" xr:uid="{796AB388-C8A1-48E3-AF3C-1A311FB18032}"/>
    <cellStyle name="Normal 7 2 8" xfId="2043" xr:uid="{71892050-0B29-43DB-9267-91CA1AC187CB}"/>
    <cellStyle name="Normal 7 2 8 2" xfId="2044" xr:uid="{ADBD04F1-FD88-4A16-A121-5837405217DF}"/>
    <cellStyle name="Normal 7 2 8 3" xfId="2045" xr:uid="{DF7425EF-6434-46A9-ADD1-27BDC687F3E9}"/>
    <cellStyle name="Normal 7 2 8 4" xfId="2046" xr:uid="{5B81C409-8F33-4096-BBCB-62213805F27D}"/>
    <cellStyle name="Normal 7 2 9" xfId="2047" xr:uid="{CB329F13-7C51-4250-8B20-2ED8F26DA555}"/>
    <cellStyle name="Normal 7 2 9 2" xfId="6756" xr:uid="{EABFB121-9838-4DB8-8FEF-7A483B552433}"/>
    <cellStyle name="Normal 7 3" xfId="2048" xr:uid="{2A71B96B-0FE5-42D4-8D47-FBC56253B266}"/>
    <cellStyle name="Normal 7 3 10" xfId="2049" xr:uid="{88AC60AD-8C79-4A73-8FC1-6E060A5F8B60}"/>
    <cellStyle name="Normal 7 3 11" xfId="2050" xr:uid="{3744B912-E289-473C-A118-C67FA88D99A9}"/>
    <cellStyle name="Normal 7 3 2" xfId="2051" xr:uid="{0141C819-9861-4096-9021-56EFA58D82D5}"/>
    <cellStyle name="Normal 7 3 2 2" xfId="2052" xr:uid="{5884B5A3-89F1-4339-AA18-6E2715548957}"/>
    <cellStyle name="Normal 7 3 2 2 2" xfId="2053" xr:uid="{774B1CE8-0D02-4EEB-B764-41ECE5F3AB2D}"/>
    <cellStyle name="Normal 7 3 2 2 2 2" xfId="2054" xr:uid="{561C544B-B33A-4D28-9523-AD970A9B2108}"/>
    <cellStyle name="Normal 7 3 2 2 2 2 2" xfId="2055" xr:uid="{6DB54E5C-854C-4B85-B2A9-059D369A9DE2}"/>
    <cellStyle name="Normal 7 3 2 2 2 2 2 2" xfId="4084" xr:uid="{AC9E1FEB-FAE8-4FAC-B4CF-068A1119D2F9}"/>
    <cellStyle name="Normal 7 3 2 2 2 2 3" xfId="2056" xr:uid="{54248D05-6458-4092-8324-57A18D4C8612}"/>
    <cellStyle name="Normal 7 3 2 2 2 2 3 2" xfId="6757" xr:uid="{F27CD748-12EF-41D4-8B81-B376D44FE0AE}"/>
    <cellStyle name="Normal 7 3 2 2 2 2 4" xfId="2057" xr:uid="{83CD63F4-4F81-456E-8218-A21DD1BCC9CC}"/>
    <cellStyle name="Normal 7 3 2 2 2 3" xfId="2058" xr:uid="{B7441700-7414-4C0A-B8C9-6DCD0D573612}"/>
    <cellStyle name="Normal 7 3 2 2 2 3 2" xfId="2059" xr:uid="{AFD2FD5B-53FB-4A57-8485-A6E92DE5E0C5}"/>
    <cellStyle name="Normal 7 3 2 2 2 3 3" xfId="2060" xr:uid="{AB55139B-E814-46AF-BA60-A0D8753CD77E}"/>
    <cellStyle name="Normal 7 3 2 2 2 3 4" xfId="2061" xr:uid="{794EF126-53A4-4091-9AD3-E3E338610C7E}"/>
    <cellStyle name="Normal 7 3 2 2 2 4" xfId="2062" xr:uid="{68E80D94-FCA0-4B90-AFEC-35E42AF75E09}"/>
    <cellStyle name="Normal 7 3 2 2 2 4 2" xfId="6758" xr:uid="{F6CD7319-5F21-42F1-80E1-A6986B49F28B}"/>
    <cellStyle name="Normal 7 3 2 2 2 5" xfId="2063" xr:uid="{DD22F614-0507-4312-B3D7-3EC7447C7B55}"/>
    <cellStyle name="Normal 7 3 2 2 2 6" xfId="2064" xr:uid="{353436CD-5EEA-4424-960B-58BF2E35F783}"/>
    <cellStyle name="Normal 7 3 2 2 3" xfId="2065" xr:uid="{CA5DE93A-2553-475F-B678-8C091C002BCD}"/>
    <cellStyle name="Normal 7 3 2 2 3 2" xfId="2066" xr:uid="{5E94F1AC-8892-421D-A498-8D95A379F49F}"/>
    <cellStyle name="Normal 7 3 2 2 3 2 2" xfId="2067" xr:uid="{A035B9B2-84EA-4DFF-9B67-A6A7A6430C5D}"/>
    <cellStyle name="Normal 7 3 2 2 3 2 3" xfId="2068" xr:uid="{5D488BFF-0E47-4739-A84D-A0AB3C7BD3A9}"/>
    <cellStyle name="Normal 7 3 2 2 3 2 4" xfId="2069" xr:uid="{3EC644BF-C304-4EE1-9379-540C29EE7C5F}"/>
    <cellStyle name="Normal 7 3 2 2 3 3" xfId="2070" xr:uid="{190B4698-9135-4D33-B7AF-1307B8F14F92}"/>
    <cellStyle name="Normal 7 3 2 2 3 3 2" xfId="6759" xr:uid="{226E99CA-B515-45CF-966A-40DB94E62C17}"/>
    <cellStyle name="Normal 7 3 2 2 3 4" xfId="2071" xr:uid="{FE35DEA1-A925-4796-8462-A8D4FE225EBF}"/>
    <cellStyle name="Normal 7 3 2 2 3 5" xfId="2072" xr:uid="{ECA86E2A-DAC5-4DA7-8059-B1DA557BA320}"/>
    <cellStyle name="Normal 7 3 2 2 4" xfId="2073" xr:uid="{331FF7D8-7AFD-49AE-A302-EF33F6908C21}"/>
    <cellStyle name="Normal 7 3 2 2 4 2" xfId="2074" xr:uid="{4076C778-055E-4159-9434-3BD0503A7507}"/>
    <cellStyle name="Normal 7 3 2 2 4 3" xfId="2075" xr:uid="{4601162C-7850-4B35-91A2-20F7048478A4}"/>
    <cellStyle name="Normal 7 3 2 2 4 4" xfId="2076" xr:uid="{BD2B4421-B398-4480-AD2B-ADDD7C49ACCB}"/>
    <cellStyle name="Normal 7 3 2 2 5" xfId="2077" xr:uid="{B4AC47F9-8AC8-4DE2-B6E4-DF17CB7D1A6D}"/>
    <cellStyle name="Normal 7 3 2 2 5 2" xfId="2078" xr:uid="{6FD5A227-7A43-4A19-95A5-5E37C45B0C4A}"/>
    <cellStyle name="Normal 7 3 2 2 5 3" xfId="2079" xr:uid="{9E757512-1427-47A9-BB92-69A6BF41907D}"/>
    <cellStyle name="Normal 7 3 2 2 5 4" xfId="2080" xr:uid="{8930EA5F-04F7-47D0-B344-E03124372B36}"/>
    <cellStyle name="Normal 7 3 2 2 6" xfId="2081" xr:uid="{AF1D6B6E-345A-4242-917E-C6BA14E3C9BD}"/>
    <cellStyle name="Normal 7 3 2 2 7" xfId="2082" xr:uid="{86146A6C-C7F7-4F5A-AAD4-B12F426570AE}"/>
    <cellStyle name="Normal 7 3 2 2 8" xfId="2083" xr:uid="{8C55F126-886B-4D11-9C21-3C8120B8333F}"/>
    <cellStyle name="Normal 7 3 2 3" xfId="2084" xr:uid="{64A09C85-0F02-41ED-83E9-1797BD83D34F}"/>
    <cellStyle name="Normal 7 3 2 3 2" xfId="2085" xr:uid="{92140E80-3346-44E7-ABB5-7AFE5BD36997}"/>
    <cellStyle name="Normal 7 3 2 3 2 2" xfId="2086" xr:uid="{FCC79EC9-B5D7-4F8A-9BB9-9ABF67BEE3D9}"/>
    <cellStyle name="Normal 7 3 2 3 2 2 2" xfId="4085" xr:uid="{18959574-A431-44AF-AF36-8C37E01496C4}"/>
    <cellStyle name="Normal 7 3 2 3 2 2 2 2" xfId="4086" xr:uid="{831020A0-E38A-4858-8A8C-CFB36F744051}"/>
    <cellStyle name="Normal 7 3 2 3 2 2 3" xfId="4087" xr:uid="{AE84D512-30D5-4C8B-BBA4-38567C8DEF5B}"/>
    <cellStyle name="Normal 7 3 2 3 2 2 3 2" xfId="6760" xr:uid="{AC75282C-CC49-4634-A1D4-E636A0B3DEBF}"/>
    <cellStyle name="Normal 7 3 2 3 2 2 4" xfId="6761" xr:uid="{D0C0C366-41AA-4AF5-9AA3-B368CFAD571A}"/>
    <cellStyle name="Normal 7 3 2 3 2 3" xfId="2087" xr:uid="{2CD4BAC8-BD95-415A-8E6C-F5D958288EB3}"/>
    <cellStyle name="Normal 7 3 2 3 2 3 2" xfId="4088" xr:uid="{D393CAD3-A55F-4114-ACC9-6C1D2E201D72}"/>
    <cellStyle name="Normal 7 3 2 3 2 4" xfId="2088" xr:uid="{63FD06A6-BA8B-4E44-8391-F0F01ACE0356}"/>
    <cellStyle name="Normal 7 3 2 3 2 4 2" xfId="6762" xr:uid="{34E6CD98-C52F-4C2F-92F9-D6D884728008}"/>
    <cellStyle name="Normal 7 3 2 3 2 5" xfId="6763" xr:uid="{49677C18-B937-4BE7-831D-5893FFE4A789}"/>
    <cellStyle name="Normal 7 3 2 3 3" xfId="2089" xr:uid="{723CCCFB-E8A7-4995-8499-DEE3F14B8800}"/>
    <cellStyle name="Normal 7 3 2 3 3 2" xfId="2090" xr:uid="{CEFBF117-3300-4BD4-B49B-31092ABCA1BB}"/>
    <cellStyle name="Normal 7 3 2 3 3 2 2" xfId="4089" xr:uid="{9A14F972-164C-4481-A9A4-4E5D7D1EAF39}"/>
    <cellStyle name="Normal 7 3 2 3 3 3" xfId="2091" xr:uid="{1000CB33-D0EA-42B1-AC89-DF8DF36D8E2B}"/>
    <cellStyle name="Normal 7 3 2 3 3 3 2" xfId="6764" xr:uid="{70B1EE7F-B574-41DC-BECA-0BDF21D7E256}"/>
    <cellStyle name="Normal 7 3 2 3 3 4" xfId="2092" xr:uid="{5FAC3927-093D-4D58-9120-8685398259DC}"/>
    <cellStyle name="Normal 7 3 2 3 4" xfId="2093" xr:uid="{A457272E-C892-4BF4-99D0-7B76387EC051}"/>
    <cellStyle name="Normal 7 3 2 3 4 2" xfId="4090" xr:uid="{646270E9-FB6B-4F01-A811-91403148F7F4}"/>
    <cellStyle name="Normal 7 3 2 3 5" xfId="2094" xr:uid="{21363C27-9EDB-44C8-A1C8-B38C6ACEC973}"/>
    <cellStyle name="Normal 7 3 2 3 5 2" xfId="6765" xr:uid="{D3B8A598-6B5E-4AD3-8C00-9F841EF35CDA}"/>
    <cellStyle name="Normal 7 3 2 3 6" xfId="2095" xr:uid="{C72218CD-E198-4F8F-B418-A938E632933E}"/>
    <cellStyle name="Normal 7 3 2 4" xfId="2096" xr:uid="{B570F619-A18F-4763-8973-CBE9BBD9BB83}"/>
    <cellStyle name="Normal 7 3 2 4 2" xfId="2097" xr:uid="{85CF6E4F-925D-4B1A-8103-E265E56D3EE7}"/>
    <cellStyle name="Normal 7 3 2 4 2 2" xfId="2098" xr:uid="{88DA1606-9D11-4223-8D84-5AD2040E7E9D}"/>
    <cellStyle name="Normal 7 3 2 4 2 2 2" xfId="4091" xr:uid="{CD931606-548C-4FD3-A210-A0994968ECD1}"/>
    <cellStyle name="Normal 7 3 2 4 2 3" xfId="2099" xr:uid="{C35711A3-2E09-4CEF-9028-CF48A5809672}"/>
    <cellStyle name="Normal 7 3 2 4 2 3 2" xfId="6766" xr:uid="{674C3ED3-1B61-4F65-AB16-4DFBD9AFE10A}"/>
    <cellStyle name="Normal 7 3 2 4 2 4" xfId="2100" xr:uid="{122166B9-F6C5-4DE6-B4FE-4DA8B539AA0A}"/>
    <cellStyle name="Normal 7 3 2 4 3" xfId="2101" xr:uid="{A13F891F-C642-46CD-A80B-E6C343D44A20}"/>
    <cellStyle name="Normal 7 3 2 4 3 2" xfId="4092" xr:uid="{3E3C7273-AF46-4AD4-90BA-1550E4645770}"/>
    <cellStyle name="Normal 7 3 2 4 4" xfId="2102" xr:uid="{1DF921F2-6D7D-4478-A037-99CA3E21254F}"/>
    <cellStyle name="Normal 7 3 2 4 4 2" xfId="6767" xr:uid="{92EAE523-7091-40CB-8AE2-4B589B2180D3}"/>
    <cellStyle name="Normal 7 3 2 4 5" xfId="2103" xr:uid="{F9B2654E-B687-4950-A253-4658738F942A}"/>
    <cellStyle name="Normal 7 3 2 5" xfId="2104" xr:uid="{087F8D8E-00D6-493B-BE26-0BD4C6650FFA}"/>
    <cellStyle name="Normal 7 3 2 5 2" xfId="2105" xr:uid="{8FE63113-C80A-4021-8377-9B109CF66D0F}"/>
    <cellStyle name="Normal 7 3 2 5 2 2" xfId="4093" xr:uid="{8AFC344E-6F10-42B0-89A5-6A6F2310B638}"/>
    <cellStyle name="Normal 7 3 2 5 3" xfId="2106" xr:uid="{6F6207E3-103C-44B7-9C80-7727D43B49ED}"/>
    <cellStyle name="Normal 7 3 2 5 3 2" xfId="6768" xr:uid="{22979392-8E6A-44F3-B93C-C0EF647584D9}"/>
    <cellStyle name="Normal 7 3 2 5 4" xfId="2107" xr:uid="{8B4D8995-CABE-4FBD-8861-FCEFADC2B178}"/>
    <cellStyle name="Normal 7 3 2 6" xfId="2108" xr:uid="{8D785F97-EF4A-435E-A85D-07D30D256FBB}"/>
    <cellStyle name="Normal 7 3 2 6 2" xfId="2109" xr:uid="{1D93F60D-2769-4C87-8B81-22697FFB282E}"/>
    <cellStyle name="Normal 7 3 2 6 3" xfId="2110" xr:uid="{BAA4E635-CA63-4D04-B20D-0A3AF7C4C193}"/>
    <cellStyle name="Normal 7 3 2 6 4" xfId="2111" xr:uid="{5581E05F-E272-4923-A1DE-6A40B761F2FE}"/>
    <cellStyle name="Normal 7 3 2 7" xfId="2112" xr:uid="{A9162999-9497-490E-946F-54FF3642B36E}"/>
    <cellStyle name="Normal 7 3 2 7 2" xfId="6769" xr:uid="{05DC41D0-65B9-4784-8FAE-7A973C4D175E}"/>
    <cellStyle name="Normal 7 3 2 8" xfId="2113" xr:uid="{3B614CAC-0F04-4FB0-B51C-1A89B00F705D}"/>
    <cellStyle name="Normal 7 3 2 9" xfId="2114" xr:uid="{94E63150-86E6-4364-A97B-25E70FD3155C}"/>
    <cellStyle name="Normal 7 3 3" xfId="2115" xr:uid="{2B6A8D1D-781A-42D7-9AD7-CB82BF384EE0}"/>
    <cellStyle name="Normal 7 3 3 2" xfId="2116" xr:uid="{17A6D86A-36F3-4C82-BDF5-724E53CA995A}"/>
    <cellStyle name="Normal 7 3 3 2 2" xfId="2117" xr:uid="{8C069030-7242-4945-9A5A-A449EE6E201D}"/>
    <cellStyle name="Normal 7 3 3 2 2 2" xfId="2118" xr:uid="{AA2D876E-028F-4AAF-8B0D-B5276D0951CC}"/>
    <cellStyle name="Normal 7 3 3 2 2 2 2" xfId="4094" xr:uid="{7C864604-DEAE-476F-AE47-69901EA05B76}"/>
    <cellStyle name="Normal 7 3 3 2 2 2 2 2" xfId="4737" xr:uid="{0E70FB71-24A7-43B2-AF1D-92C629B1344A}"/>
    <cellStyle name="Normal 7 3 3 2 2 2 3" xfId="4738" xr:uid="{77C8A9D8-A069-4D0D-919B-2F0E1E0D18A6}"/>
    <cellStyle name="Normal 7 3 3 2 2 3" xfId="2119" xr:uid="{E1BF9DEA-310B-4A32-86D1-D272423C07AC}"/>
    <cellStyle name="Normal 7 3 3 2 2 3 2" xfId="4739" xr:uid="{F6418029-CE5C-4152-A5EE-07FA24919AD2}"/>
    <cellStyle name="Normal 7 3 3 2 2 4" xfId="2120" xr:uid="{2568CFC9-EADC-48FD-BDC2-F639BA04C721}"/>
    <cellStyle name="Normal 7 3 3 2 3" xfId="2121" xr:uid="{1E5F6E55-403B-489A-8EDC-301E7AB6C17D}"/>
    <cellStyle name="Normal 7 3 3 2 3 2" xfId="2122" xr:uid="{C0371416-B5BD-4368-A144-6AFF02300FA0}"/>
    <cellStyle name="Normal 7 3 3 2 3 2 2" xfId="4740" xr:uid="{A8E33C07-633B-4A2D-AE2B-C4CB042B2994}"/>
    <cellStyle name="Normal 7 3 3 2 3 3" xfId="2123" xr:uid="{9074DFD7-F50C-4F7D-967A-366C2144590E}"/>
    <cellStyle name="Normal 7 3 3 2 3 4" xfId="2124" xr:uid="{E5F0061E-59D3-4EFB-AA15-4F10AF04201A}"/>
    <cellStyle name="Normal 7 3 3 2 4" xfId="2125" xr:uid="{4208874E-4181-458A-89E3-63C30378EB8A}"/>
    <cellStyle name="Normal 7 3 3 2 4 2" xfId="4741" xr:uid="{FE590134-E071-43F8-83B7-F1FCD316A32A}"/>
    <cellStyle name="Normal 7 3 3 2 5" xfId="2126" xr:uid="{B5EA4EB5-4775-4873-8ECC-343A91FF8FA3}"/>
    <cellStyle name="Normal 7 3 3 2 6" xfId="2127" xr:uid="{89F97AE8-2FF1-4B15-975A-8DB8090A17C3}"/>
    <cellStyle name="Normal 7 3 3 3" xfId="2128" xr:uid="{774F50C3-E3D9-4883-9809-F5604E648222}"/>
    <cellStyle name="Normal 7 3 3 3 2" xfId="2129" xr:uid="{6EADB2FE-ED82-4AB0-981C-242675451065}"/>
    <cellStyle name="Normal 7 3 3 3 2 2" xfId="2130" xr:uid="{721A41B2-2765-4ADB-8A8A-6550B7EFB839}"/>
    <cellStyle name="Normal 7 3 3 3 2 2 2" xfId="4742" xr:uid="{90C12D11-7F24-40A2-A548-F04C50E27E8B}"/>
    <cellStyle name="Normal 7 3 3 3 2 3" xfId="2131" xr:uid="{CEB5C948-C16B-42A3-84F1-EBD77D19F508}"/>
    <cellStyle name="Normal 7 3 3 3 2 4" xfId="2132" xr:uid="{D91EB637-593F-4041-A312-C4EACF7B4DC4}"/>
    <cellStyle name="Normal 7 3 3 3 3" xfId="2133" xr:uid="{21AD7FE0-6261-4A56-9CFB-CE9880C60AE1}"/>
    <cellStyle name="Normal 7 3 3 3 3 2" xfId="4743" xr:uid="{819184ED-A202-4AF4-8A12-E58FA39511A6}"/>
    <cellStyle name="Normal 7 3 3 3 4" xfId="2134" xr:uid="{5CAB5AD6-D7F4-494F-8341-7A6681909B04}"/>
    <cellStyle name="Normal 7 3 3 3 5" xfId="2135" xr:uid="{9046F7CA-0A01-45F0-808A-ADE66C726D52}"/>
    <cellStyle name="Normal 7 3 3 4" xfId="2136" xr:uid="{947BCE67-E6E1-478C-9D78-398D3D2FBA50}"/>
    <cellStyle name="Normal 7 3 3 4 2" xfId="2137" xr:uid="{228C5B3A-CCE7-47B3-9A3D-B5E96EDE6FCE}"/>
    <cellStyle name="Normal 7 3 3 4 2 2" xfId="4744" xr:uid="{2DF05493-AB57-46C8-A3C7-B100E31CA07E}"/>
    <cellStyle name="Normal 7 3 3 4 3" xfId="2138" xr:uid="{C323F8C8-5C10-4A14-8273-6D0F282BC992}"/>
    <cellStyle name="Normal 7 3 3 4 4" xfId="2139" xr:uid="{C25CF32C-12C3-41F7-AD9B-294D27B78C6B}"/>
    <cellStyle name="Normal 7 3 3 5" xfId="2140" xr:uid="{F2384BB8-5022-4E19-8D6F-C0E473F5318A}"/>
    <cellStyle name="Normal 7 3 3 5 2" xfId="2141" xr:uid="{DFD60534-574D-4017-B2D6-A4AF14F26833}"/>
    <cellStyle name="Normal 7 3 3 5 3" xfId="2142" xr:uid="{29C4916F-4657-45B8-B852-F7B226C1B169}"/>
    <cellStyle name="Normal 7 3 3 5 4" xfId="2143" xr:uid="{74A1DA1E-34D6-4BC8-9499-305CBE6E645F}"/>
    <cellStyle name="Normal 7 3 3 6" xfId="2144" xr:uid="{7308E701-0991-41C4-8731-D4DA0E92B6C9}"/>
    <cellStyle name="Normal 7 3 3 7" xfId="2145" xr:uid="{9C67490C-C083-42A4-AD04-31AB059549E7}"/>
    <cellStyle name="Normal 7 3 3 8" xfId="2146" xr:uid="{D0DC8C96-5BD1-4A89-B053-992B46EA3F1E}"/>
    <cellStyle name="Normal 7 3 4" xfId="2147" xr:uid="{5AF20C5C-E278-4EAA-8F6B-862F14F4E6D6}"/>
    <cellStyle name="Normal 7 3 4 2" xfId="2148" xr:uid="{7A90B9E0-F367-4A6C-A5EB-54DC4BDC8964}"/>
    <cellStyle name="Normal 7 3 4 2 2" xfId="2149" xr:uid="{370BB5F5-8463-4D75-9B28-0E1D7160AFB8}"/>
    <cellStyle name="Normal 7 3 4 2 2 2" xfId="2150" xr:uid="{3A50D0AE-3B74-43FC-9682-AE01FAAB0988}"/>
    <cellStyle name="Normal 7 3 4 2 2 2 2" xfId="4095" xr:uid="{F7D44C7D-5A09-4502-8245-23373B3866CC}"/>
    <cellStyle name="Normal 7 3 4 2 2 3" xfId="2151" xr:uid="{028E8ECE-55EF-4459-8210-0817B6A7B61D}"/>
    <cellStyle name="Normal 7 3 4 2 2 3 2" xfId="6770" xr:uid="{E1E3D46C-B021-4FF5-B5AD-5405567A071C}"/>
    <cellStyle name="Normal 7 3 4 2 2 4" xfId="2152" xr:uid="{C2140E1F-3CFD-48A2-AF81-BF25AE92B9D0}"/>
    <cellStyle name="Normal 7 3 4 2 3" xfId="2153" xr:uid="{71786CFA-154E-4F5B-A77D-E7F07C4C690A}"/>
    <cellStyle name="Normal 7 3 4 2 3 2" xfId="4096" xr:uid="{4C24AAB6-3702-4F5F-89F3-3278C961468B}"/>
    <cellStyle name="Normal 7 3 4 2 4" xfId="2154" xr:uid="{5A752D88-711F-42CE-8BCB-C56E2A916E91}"/>
    <cellStyle name="Normal 7 3 4 2 4 2" xfId="6771" xr:uid="{2F9B2408-E7D6-4EE4-9AEA-E4246EBC216D}"/>
    <cellStyle name="Normal 7 3 4 2 5" xfId="2155" xr:uid="{64854EC2-7642-42FA-84C6-5B956FBA93FB}"/>
    <cellStyle name="Normal 7 3 4 3" xfId="2156" xr:uid="{A8D0AD02-C1C3-4ABE-988F-5F3C1918EB5D}"/>
    <cellStyle name="Normal 7 3 4 3 2" xfId="2157" xr:uid="{AB989D0F-6910-42A8-AD66-E6426446A168}"/>
    <cellStyle name="Normal 7 3 4 3 2 2" xfId="4097" xr:uid="{199E191E-2766-40AA-8EC2-590A0C345263}"/>
    <cellStyle name="Normal 7 3 4 3 3" xfId="2158" xr:uid="{8012577A-E44A-4EFC-AAFF-90721A790469}"/>
    <cellStyle name="Normal 7 3 4 3 3 2" xfId="6772" xr:uid="{196A87B2-26BD-46E6-BDF8-29778C782803}"/>
    <cellStyle name="Normal 7 3 4 3 4" xfId="2159" xr:uid="{6C81FE24-C8F3-47FE-9F8E-CB1CB4D6CE35}"/>
    <cellStyle name="Normal 7 3 4 4" xfId="2160" xr:uid="{4D650F8D-DAEB-4830-B6B3-39AB03FC09FB}"/>
    <cellStyle name="Normal 7 3 4 4 2" xfId="2161" xr:uid="{8812954A-4C65-49D2-BBDD-C49EF2948EDD}"/>
    <cellStyle name="Normal 7 3 4 4 3" xfId="2162" xr:uid="{DC12A281-1DEB-4AD7-9ACD-E8FD82C34151}"/>
    <cellStyle name="Normal 7 3 4 4 4" xfId="2163" xr:uid="{A1271B22-644E-4705-8951-9C6D349C08F1}"/>
    <cellStyle name="Normal 7 3 4 5" xfId="2164" xr:uid="{5360A261-29C2-43C6-ACAF-0A90D03EF092}"/>
    <cellStyle name="Normal 7 3 4 5 2" xfId="6773" xr:uid="{2B173216-4CCB-4ED1-A7C4-56057B57CF93}"/>
    <cellStyle name="Normal 7 3 4 6" xfId="2165" xr:uid="{2DDEE4F7-E5DC-4713-A6FB-511FA3507C1E}"/>
    <cellStyle name="Normal 7 3 4 7" xfId="2166" xr:uid="{49F1AA35-B8C2-4CFE-A98F-B0E19070A29F}"/>
    <cellStyle name="Normal 7 3 5" xfId="2167" xr:uid="{0B7CB8BF-8342-48DB-9403-F4D70512B29C}"/>
    <cellStyle name="Normal 7 3 5 2" xfId="2168" xr:uid="{4B169FAB-80FE-471A-9F2F-A43545D4ECAA}"/>
    <cellStyle name="Normal 7 3 5 2 2" xfId="2169" xr:uid="{04ADE52D-35F4-41D4-AC25-F1C03DCC9FA1}"/>
    <cellStyle name="Normal 7 3 5 2 2 2" xfId="4098" xr:uid="{98891334-C332-4A73-9642-F126285F97B5}"/>
    <cellStyle name="Normal 7 3 5 2 3" xfId="2170" xr:uid="{BE171913-7ACD-4C3C-BC02-13B7B0183885}"/>
    <cellStyle name="Normal 7 3 5 2 3 2" xfId="6774" xr:uid="{1A2BD9D9-39E1-45A0-8A6F-9FF300290B00}"/>
    <cellStyle name="Normal 7 3 5 2 4" xfId="2171" xr:uid="{BFE4205D-9EE0-4855-8F13-15C025F1A8B5}"/>
    <cellStyle name="Normal 7 3 5 3" xfId="2172" xr:uid="{5E31E966-79E0-4DEA-BCE7-EC4CB3475F85}"/>
    <cellStyle name="Normal 7 3 5 3 2" xfId="2173" xr:uid="{57F9AD85-00B6-41DD-B46B-3D3744C571D0}"/>
    <cellStyle name="Normal 7 3 5 3 3" xfId="2174" xr:uid="{F50179AE-3785-4938-AC80-1761246B884A}"/>
    <cellStyle name="Normal 7 3 5 3 4" xfId="2175" xr:uid="{5A7C411D-CB51-4F53-8FCC-8A7B58AF579E}"/>
    <cellStyle name="Normal 7 3 5 4" xfId="2176" xr:uid="{A9A49436-DDFB-48CC-B689-DF085CE09C6F}"/>
    <cellStyle name="Normal 7 3 5 4 2" xfId="6775" xr:uid="{367F3499-E5DA-4C14-8CC7-F54FA8E22CAD}"/>
    <cellStyle name="Normal 7 3 5 5" xfId="2177" xr:uid="{9AB2A161-12C3-45FC-BE5A-88173E4A1BA5}"/>
    <cellStyle name="Normal 7 3 5 6" xfId="2178" xr:uid="{946A17A8-6BCF-42ED-B01C-0922CECE4EB7}"/>
    <cellStyle name="Normal 7 3 6" xfId="2179" xr:uid="{10EC62C9-C161-4E10-9B09-20D4EC4973C5}"/>
    <cellStyle name="Normal 7 3 6 2" xfId="2180" xr:uid="{7CCB3851-E806-4A2B-9F36-EA4780FCF34D}"/>
    <cellStyle name="Normal 7 3 6 2 2" xfId="2181" xr:uid="{1112BD3E-2501-4FB1-BF60-43A222D136CA}"/>
    <cellStyle name="Normal 7 3 6 2 3" xfId="2182" xr:uid="{C8E30D11-E4C0-4332-8AE8-EBABFC845A68}"/>
    <cellStyle name="Normal 7 3 6 2 4" xfId="2183" xr:uid="{CCE1A90B-051B-4A03-BBD9-E6FD85C774E4}"/>
    <cellStyle name="Normal 7 3 6 3" xfId="2184" xr:uid="{6BF99098-3CCF-41F0-AAAA-6061F9E0D28F}"/>
    <cellStyle name="Normal 7 3 6 3 2" xfId="6776" xr:uid="{22FE48C1-5381-4243-93C7-47B8BBF368DA}"/>
    <cellStyle name="Normal 7 3 6 4" xfId="2185" xr:uid="{FBD13F11-180A-430D-AB1B-B6A08FEE96FE}"/>
    <cellStyle name="Normal 7 3 6 5" xfId="2186" xr:uid="{E05C535F-EE8A-4EC4-96D5-5E1BC9EC4FC4}"/>
    <cellStyle name="Normal 7 3 7" xfId="2187" xr:uid="{085386E8-8115-4A64-A1A1-17F3CF5E916A}"/>
    <cellStyle name="Normal 7 3 7 2" xfId="2188" xr:uid="{356B25EE-B427-4E99-90DE-D4AB567984A0}"/>
    <cellStyle name="Normal 7 3 7 3" xfId="2189" xr:uid="{95AFFD43-F47C-4F10-BEF3-4B353E0E495C}"/>
    <cellStyle name="Normal 7 3 7 4" xfId="2190" xr:uid="{0C4C8A9E-5AC1-40D6-AE0B-140CA0AFD586}"/>
    <cellStyle name="Normal 7 3 8" xfId="2191" xr:uid="{CAD7939F-CE1A-421D-8EEA-D6B6F96D80A6}"/>
    <cellStyle name="Normal 7 3 8 2" xfId="2192" xr:uid="{AF39B0B7-F787-43A5-A107-3A9B84CAF983}"/>
    <cellStyle name="Normal 7 3 8 3" xfId="2193" xr:uid="{407AB869-3888-468C-BF11-76C7241BEA03}"/>
    <cellStyle name="Normal 7 3 8 4" xfId="2194" xr:uid="{BA6922CE-CCB1-4141-BB88-5DFC0FB1F2D8}"/>
    <cellStyle name="Normal 7 3 9" xfId="2195" xr:uid="{37877023-EC01-4543-B22C-C122F70C887D}"/>
    <cellStyle name="Normal 7 4" xfId="2196" xr:uid="{AD38604D-C3D2-423B-9183-B10B2D1057E0}"/>
    <cellStyle name="Normal 7 4 10" xfId="2197" xr:uid="{56055B06-4A9A-4E59-B253-A0E635BF5050}"/>
    <cellStyle name="Normal 7 4 11" xfId="2198" xr:uid="{E8A2D842-6F59-4F3B-AE84-70FCA79F0333}"/>
    <cellStyle name="Normal 7 4 2" xfId="2199" xr:uid="{5FB54810-CAB4-47BF-94FD-689CD66AD5D4}"/>
    <cellStyle name="Normal 7 4 2 2" xfId="2200" xr:uid="{1009FB7A-4DA4-458B-B10A-576C6165EAE3}"/>
    <cellStyle name="Normal 7 4 2 2 2" xfId="2201" xr:uid="{9DA35161-3239-46EA-852C-330DBFAB6943}"/>
    <cellStyle name="Normal 7 4 2 2 2 2" xfId="2202" xr:uid="{0EE762F4-DBB1-43E8-BBEA-CC79F940FCC4}"/>
    <cellStyle name="Normal 7 4 2 2 2 2 2" xfId="2203" xr:uid="{EDE81007-14B7-43DE-899C-3EFF337FA706}"/>
    <cellStyle name="Normal 7 4 2 2 2 2 3" xfId="2204" xr:uid="{38C84F80-F4B7-441E-966E-B091BC87BA98}"/>
    <cellStyle name="Normal 7 4 2 2 2 2 4" xfId="2205" xr:uid="{C8FC8C49-6BA0-4A56-8F10-5F2201B42ADE}"/>
    <cellStyle name="Normal 7 4 2 2 2 3" xfId="2206" xr:uid="{0D691E11-124D-43DD-BB9E-8ADDCC1E07AE}"/>
    <cellStyle name="Normal 7 4 2 2 2 3 2" xfId="2207" xr:uid="{78CE24B5-403E-40EB-ADA6-237CB8199AAD}"/>
    <cellStyle name="Normal 7 4 2 2 2 3 3" xfId="2208" xr:uid="{6DF6BBD1-DEC7-48EF-807C-35E1351F09D7}"/>
    <cellStyle name="Normal 7 4 2 2 2 3 4" xfId="2209" xr:uid="{E062D765-1B8B-496C-BAF8-0D5E9D8384AA}"/>
    <cellStyle name="Normal 7 4 2 2 2 4" xfId="2210" xr:uid="{4DC8688B-81C7-4103-AC56-5B3BFBB95664}"/>
    <cellStyle name="Normal 7 4 2 2 2 5" xfId="2211" xr:uid="{AD1D4F17-78AB-4505-AEE2-7F3BFBE2DA6D}"/>
    <cellStyle name="Normal 7 4 2 2 2 6" xfId="2212" xr:uid="{04DDDBC9-4740-4BD5-86D5-A15B3A0729D0}"/>
    <cellStyle name="Normal 7 4 2 2 3" xfId="2213" xr:uid="{54CDDC21-E727-4E52-B4CF-44DDD1100467}"/>
    <cellStyle name="Normal 7 4 2 2 3 2" xfId="2214" xr:uid="{1AB5A89B-078F-45F2-9D7D-D9D1028B5294}"/>
    <cellStyle name="Normal 7 4 2 2 3 2 2" xfId="2215" xr:uid="{F18B3A37-4480-4C45-9601-D005BEA165E8}"/>
    <cellStyle name="Normal 7 4 2 2 3 2 3" xfId="2216" xr:uid="{E3499671-6E44-41F2-A3FF-04DD4618B2D7}"/>
    <cellStyle name="Normal 7 4 2 2 3 2 4" xfId="2217" xr:uid="{B9B752D1-8A5A-478C-8BEB-6BDDA4D09B47}"/>
    <cellStyle name="Normal 7 4 2 2 3 3" xfId="2218" xr:uid="{77BB1EE5-FB8D-4921-9B24-FF064705F8D9}"/>
    <cellStyle name="Normal 7 4 2 2 3 4" xfId="2219" xr:uid="{0BA3C0DA-6EF4-469E-BAA1-707B5F05F5B8}"/>
    <cellStyle name="Normal 7 4 2 2 3 5" xfId="2220" xr:uid="{871A5A62-EAE2-49D9-9ED1-B53FACB18305}"/>
    <cellStyle name="Normal 7 4 2 2 4" xfId="2221" xr:uid="{864B79C6-21BC-461F-AB1F-85D6A0AE1775}"/>
    <cellStyle name="Normal 7 4 2 2 4 2" xfId="2222" xr:uid="{1892D70E-5003-4AD5-8116-D1588805A82E}"/>
    <cellStyle name="Normal 7 4 2 2 4 3" xfId="2223" xr:uid="{2A2E5C5A-B4C3-45D4-81B8-A9E30385ABA1}"/>
    <cellStyle name="Normal 7 4 2 2 4 4" xfId="2224" xr:uid="{9A19E3BA-C91D-48AA-A68A-ED15A2D9F637}"/>
    <cellStyle name="Normal 7 4 2 2 5" xfId="2225" xr:uid="{144B1756-45DF-467F-8E57-C1B0F207B0C9}"/>
    <cellStyle name="Normal 7 4 2 2 5 2" xfId="2226" xr:uid="{A237FB8E-83F7-4731-ABD2-FC1CDCCE74B9}"/>
    <cellStyle name="Normal 7 4 2 2 5 3" xfId="2227" xr:uid="{56340C0D-698D-425F-9A75-F3D46245A3B8}"/>
    <cellStyle name="Normal 7 4 2 2 5 4" xfId="2228" xr:uid="{425766C8-4D79-4425-9080-41690F77B0EC}"/>
    <cellStyle name="Normal 7 4 2 2 6" xfId="2229" xr:uid="{95BFB9A1-FF26-4C34-A7E1-F0B8C7970871}"/>
    <cellStyle name="Normal 7 4 2 2 7" xfId="2230" xr:uid="{D12996A4-4BE5-4EBB-8346-79DC4A3EB2CA}"/>
    <cellStyle name="Normal 7 4 2 2 8" xfId="2231" xr:uid="{0520547C-E2FE-4552-A54C-F88DB14EE787}"/>
    <cellStyle name="Normal 7 4 2 3" xfId="2232" xr:uid="{DFC6E6D0-CBA7-4F5D-8461-6F26DCF263D1}"/>
    <cellStyle name="Normal 7 4 2 3 2" xfId="2233" xr:uid="{537245F5-E74A-4C8E-ACB5-861EA9DAE348}"/>
    <cellStyle name="Normal 7 4 2 3 2 2" xfId="2234" xr:uid="{CBD63F61-E0E1-4437-B112-25BBD8339B2F}"/>
    <cellStyle name="Normal 7 4 2 3 2 3" xfId="2235" xr:uid="{19190BF6-8496-4A88-9ED6-5EE26C5B136C}"/>
    <cellStyle name="Normal 7 4 2 3 2 4" xfId="2236" xr:uid="{BCBF96DE-FA76-465E-84DD-C150331B6BDB}"/>
    <cellStyle name="Normal 7 4 2 3 3" xfId="2237" xr:uid="{C277FEF4-DA30-4EF2-B628-7D181DA517B7}"/>
    <cellStyle name="Normal 7 4 2 3 3 2" xfId="2238" xr:uid="{C7B1FC8F-99AA-4D89-863A-0C27DDCE8DF8}"/>
    <cellStyle name="Normal 7 4 2 3 3 3" xfId="2239" xr:uid="{933B6F14-38C7-4123-8E2B-E7346B63CFE2}"/>
    <cellStyle name="Normal 7 4 2 3 3 4" xfId="2240" xr:uid="{DBC67AA1-E187-4A46-B2E2-EA80B11CAC45}"/>
    <cellStyle name="Normal 7 4 2 3 4" xfId="2241" xr:uid="{0970A80A-C1A7-4FFF-87F6-750D63B57C37}"/>
    <cellStyle name="Normal 7 4 2 3 5" xfId="2242" xr:uid="{A8BB9DFA-490C-44F5-9C79-5A7735F08206}"/>
    <cellStyle name="Normal 7 4 2 3 6" xfId="2243" xr:uid="{92D842EF-72BA-498D-BB3E-BDA75BD31CB2}"/>
    <cellStyle name="Normal 7 4 2 4" xfId="2244" xr:uid="{A88FE2C8-DD3D-4291-A085-9D228A1D92CC}"/>
    <cellStyle name="Normal 7 4 2 4 2" xfId="2245" xr:uid="{5569E7F4-5AB3-4297-9658-CD48339F20A8}"/>
    <cellStyle name="Normal 7 4 2 4 2 2" xfId="2246" xr:uid="{97073A00-E13B-4813-95C4-F506957023EF}"/>
    <cellStyle name="Normal 7 4 2 4 2 3" xfId="2247" xr:uid="{DFB0F738-97F5-45CF-8013-DC04B0F2A27A}"/>
    <cellStyle name="Normal 7 4 2 4 2 4" xfId="2248" xr:uid="{E55978D2-7BB7-4C3F-9744-215A7BA0D53B}"/>
    <cellStyle name="Normal 7 4 2 4 3" xfId="2249" xr:uid="{019AB2C7-DE65-4179-A413-A3BEE34669FB}"/>
    <cellStyle name="Normal 7 4 2 4 4" xfId="2250" xr:uid="{FE26CC43-0E8E-446D-81D9-DE29DE1D625F}"/>
    <cellStyle name="Normal 7 4 2 4 5" xfId="2251" xr:uid="{92B0930E-93E0-4551-957C-C99A04BE4F5E}"/>
    <cellStyle name="Normal 7 4 2 5" xfId="2252" xr:uid="{D0906E39-AC0B-424D-A984-FFA781C47DE6}"/>
    <cellStyle name="Normal 7 4 2 5 2" xfId="2253" xr:uid="{84DC542B-552E-4652-A8A7-08E1A5B86917}"/>
    <cellStyle name="Normal 7 4 2 5 3" xfId="2254" xr:uid="{0F17556F-3348-4FEE-8E73-C47EF638890F}"/>
    <cellStyle name="Normal 7 4 2 5 4" xfId="2255" xr:uid="{8D35BC3E-F8E6-4232-9E81-7A2D6D074E12}"/>
    <cellStyle name="Normal 7 4 2 6" xfId="2256" xr:uid="{079FB5DF-DD19-4284-99A5-B2C22558C10F}"/>
    <cellStyle name="Normal 7 4 2 6 2" xfId="2257" xr:uid="{312F6CE5-A9DC-425D-A9D9-C0C968B80396}"/>
    <cellStyle name="Normal 7 4 2 6 3" xfId="2258" xr:uid="{773F19C1-A8B2-48BE-B571-692F0BEF3013}"/>
    <cellStyle name="Normal 7 4 2 6 4" xfId="2259" xr:uid="{1C5272B2-AFAD-4CC7-B4BE-32814134EE56}"/>
    <cellStyle name="Normal 7 4 2 7" xfId="2260" xr:uid="{04531C8F-7D7F-4A90-86EF-E6E6C1E13504}"/>
    <cellStyle name="Normal 7 4 2 8" xfId="2261" xr:uid="{BB8366F6-ACEE-4C7B-B13E-0E0870E94DF3}"/>
    <cellStyle name="Normal 7 4 2 9" xfId="2262" xr:uid="{F68E11A7-7AC7-4E86-9497-1F0E9A4D3A8D}"/>
    <cellStyle name="Normal 7 4 3" xfId="2263" xr:uid="{FE73775E-C6E7-44FA-842C-CDC2C7ED7A8C}"/>
    <cellStyle name="Normal 7 4 3 2" xfId="2264" xr:uid="{BA860762-C472-41A9-BE92-6ACAB0269807}"/>
    <cellStyle name="Normal 7 4 3 2 2" xfId="2265" xr:uid="{822A4CE3-8870-4FCE-B4B2-C00E9A5C363C}"/>
    <cellStyle name="Normal 7 4 3 2 2 2" xfId="2266" xr:uid="{B74FCA2E-0C77-40D6-88F8-0FBE4ADA7C82}"/>
    <cellStyle name="Normal 7 4 3 2 2 2 2" xfId="4099" xr:uid="{A77BC3A5-5A66-4793-801A-C7A2AB6A94EB}"/>
    <cellStyle name="Normal 7 4 3 2 2 3" xfId="2267" xr:uid="{F2B4217B-6D86-443C-9DA0-CBCA4A5498FE}"/>
    <cellStyle name="Normal 7 4 3 2 2 3 2" xfId="6777" xr:uid="{9453AC08-4F0B-48E0-8E5B-0F4566B0F846}"/>
    <cellStyle name="Normal 7 4 3 2 2 4" xfId="2268" xr:uid="{3202C759-D1C4-4A75-839C-A9A0B876EFAA}"/>
    <cellStyle name="Normal 7 4 3 2 3" xfId="2269" xr:uid="{0C39D860-81A3-4688-9D4A-A7968819A979}"/>
    <cellStyle name="Normal 7 4 3 2 3 2" xfId="2270" xr:uid="{91818071-69DC-43B6-9C9E-5AF66DDB54A4}"/>
    <cellStyle name="Normal 7 4 3 2 3 3" xfId="2271" xr:uid="{0BA0ADF4-FB68-4236-94C4-D14D8207381F}"/>
    <cellStyle name="Normal 7 4 3 2 3 4" xfId="2272" xr:uid="{7E862BA8-DBDF-4FE1-8044-5E45106901FA}"/>
    <cellStyle name="Normal 7 4 3 2 4" xfId="2273" xr:uid="{1EF740D5-D519-4397-8E18-12ABA153B031}"/>
    <cellStyle name="Normal 7 4 3 2 4 2" xfId="6778" xr:uid="{D863D766-F735-415A-A060-593A5E311E3D}"/>
    <cellStyle name="Normal 7 4 3 2 5" xfId="2274" xr:uid="{06B4F309-D357-47F9-AF85-D23950A5A464}"/>
    <cellStyle name="Normal 7 4 3 2 6" xfId="2275" xr:uid="{88DB7C34-4371-406A-83A4-2FC21FE6CDDD}"/>
    <cellStyle name="Normal 7 4 3 3" xfId="2276" xr:uid="{0D5894E2-DCA2-4591-9FC4-12B9D8F5E91C}"/>
    <cellStyle name="Normal 7 4 3 3 2" xfId="2277" xr:uid="{D659F044-D6DF-4893-8C98-84F1C3FE86B7}"/>
    <cellStyle name="Normal 7 4 3 3 2 2" xfId="2278" xr:uid="{96EDA8AD-C2E7-443E-9A6F-EA57FBAB2FF2}"/>
    <cellStyle name="Normal 7 4 3 3 2 3" xfId="2279" xr:uid="{81B832B7-FAA4-420F-AB8F-0A6300129BC6}"/>
    <cellStyle name="Normal 7 4 3 3 2 4" xfId="2280" xr:uid="{71B18ABC-91C2-42B7-95E2-0BE14E49E5DD}"/>
    <cellStyle name="Normal 7 4 3 3 3" xfId="2281" xr:uid="{6BA2A61D-EB57-4517-8F25-026B30252A46}"/>
    <cellStyle name="Normal 7 4 3 3 3 2" xfId="6779" xr:uid="{77B01926-B078-4F91-9DD6-3A454DB327BA}"/>
    <cellStyle name="Normal 7 4 3 3 4" xfId="2282" xr:uid="{A4710107-0600-4252-8814-D2ECF3327859}"/>
    <cellStyle name="Normal 7 4 3 3 5" xfId="2283" xr:uid="{D32EAE39-A99C-45DC-BF4C-2C5ECC01BA60}"/>
    <cellStyle name="Normal 7 4 3 4" xfId="2284" xr:uid="{71E6E838-812B-4CC3-8A74-70D6700F5E06}"/>
    <cellStyle name="Normal 7 4 3 4 2" xfId="2285" xr:uid="{1AB2D833-D4AC-4803-AC6A-1EDAE2B389EC}"/>
    <cellStyle name="Normal 7 4 3 4 3" xfId="2286" xr:uid="{05A1AA0F-DC3B-41D8-A838-72CD53979CC8}"/>
    <cellStyle name="Normal 7 4 3 4 4" xfId="2287" xr:uid="{53631DDB-73AC-4863-BAC9-509809494DFB}"/>
    <cellStyle name="Normal 7 4 3 5" xfId="2288" xr:uid="{D1D7CA33-E08D-491C-8FCB-935A13D98D6B}"/>
    <cellStyle name="Normal 7 4 3 5 2" xfId="2289" xr:uid="{80A20959-F9CF-4B98-9101-452BFD54FA5B}"/>
    <cellStyle name="Normal 7 4 3 5 3" xfId="2290" xr:uid="{22FEC798-E49E-4CA0-93EB-B0C8D178291C}"/>
    <cellStyle name="Normal 7 4 3 5 4" xfId="2291" xr:uid="{AE5E0661-B2EF-458B-ABEA-430165F4C88D}"/>
    <cellStyle name="Normal 7 4 3 6" xfId="2292" xr:uid="{7F5BF958-420B-4CFE-A2E1-7E9B2D533C5A}"/>
    <cellStyle name="Normal 7 4 3 7" xfId="2293" xr:uid="{41BBE809-6BC4-4C8D-89B4-17DE67E09B76}"/>
    <cellStyle name="Normal 7 4 3 8" xfId="2294" xr:uid="{F5EABC1B-BF18-4611-8967-9413A349D4FC}"/>
    <cellStyle name="Normal 7 4 4" xfId="2295" xr:uid="{F565B051-F822-4214-850E-2621DA671C3A}"/>
    <cellStyle name="Normal 7 4 4 2" xfId="2296" xr:uid="{D3C67E55-B063-457B-AC32-B5A21B5ABD69}"/>
    <cellStyle name="Normal 7 4 4 2 2" xfId="2297" xr:uid="{B21E393A-87F6-4ADB-9CF6-99B54B3E5B02}"/>
    <cellStyle name="Normal 7 4 4 2 2 2" xfId="2298" xr:uid="{15B38952-76DB-478D-978D-D1784C033BA8}"/>
    <cellStyle name="Normal 7 4 4 2 2 3" xfId="2299" xr:uid="{DDC35095-EF28-4BAE-982C-0AEA8BA4537E}"/>
    <cellStyle name="Normal 7 4 4 2 2 4" xfId="2300" xr:uid="{F6D52E67-3692-47C6-BBF9-EB4E71D453AB}"/>
    <cellStyle name="Normal 7 4 4 2 3" xfId="2301" xr:uid="{E420664F-3830-4356-9664-165985F2E655}"/>
    <cellStyle name="Normal 7 4 4 2 3 2" xfId="6780" xr:uid="{6C02A4F9-3CD8-44CE-B923-0560CB15DD2E}"/>
    <cellStyle name="Normal 7 4 4 2 4" xfId="2302" xr:uid="{FFB94870-E310-46E9-81B0-5A67D324ADD6}"/>
    <cellStyle name="Normal 7 4 4 2 5" xfId="2303" xr:uid="{2D731D53-DB0A-46A4-98A2-DC69860E6A5A}"/>
    <cellStyle name="Normal 7 4 4 3" xfId="2304" xr:uid="{58FB5C8F-3AD0-4FBD-9DE6-3306113F78F7}"/>
    <cellStyle name="Normal 7 4 4 3 2" xfId="2305" xr:uid="{A7578E55-1F99-4FB5-950F-678FD68AF2C2}"/>
    <cellStyle name="Normal 7 4 4 3 3" xfId="2306" xr:uid="{B9C832B8-BC11-4982-A680-C9D5FAB2C937}"/>
    <cellStyle name="Normal 7 4 4 3 4" xfId="2307" xr:uid="{9E8494EB-4F6C-42AE-8E18-0ACD0402A33E}"/>
    <cellStyle name="Normal 7 4 4 4" xfId="2308" xr:uid="{42229D3D-1086-4307-ADF3-7AE0E1163D6F}"/>
    <cellStyle name="Normal 7 4 4 4 2" xfId="2309" xr:uid="{28C279AC-5A1B-4D38-A703-61B75EC76941}"/>
    <cellStyle name="Normal 7 4 4 4 3" xfId="2310" xr:uid="{5A8BFE22-0688-467F-9A8E-A2C8D25DC503}"/>
    <cellStyle name="Normal 7 4 4 4 4" xfId="2311" xr:uid="{ED6E21FB-70AD-406E-99F5-82DABF134A9B}"/>
    <cellStyle name="Normal 7 4 4 5" xfId="2312" xr:uid="{84AC8397-1A40-4AAE-9B2D-D70DB7C42836}"/>
    <cellStyle name="Normal 7 4 4 6" xfId="2313" xr:uid="{98A45C84-6BA6-4184-B97F-AD902AA2C9E7}"/>
    <cellStyle name="Normal 7 4 4 7" xfId="2314" xr:uid="{CD72106F-AFE5-4448-BE67-E54DFEE1F5CE}"/>
    <cellStyle name="Normal 7 4 5" xfId="2315" xr:uid="{8A3FE7D9-9E7B-4408-AAE8-C99DAA96A416}"/>
    <cellStyle name="Normal 7 4 5 2" xfId="2316" xr:uid="{B2D7F14E-1CE8-45C7-A23E-3BF4863C2032}"/>
    <cellStyle name="Normal 7 4 5 2 2" xfId="2317" xr:uid="{D1050F3E-401E-4F4A-BC35-CD416D28CC04}"/>
    <cellStyle name="Normal 7 4 5 2 3" xfId="2318" xr:uid="{C6AB1402-F65E-4040-A325-16A0B93FF3EC}"/>
    <cellStyle name="Normal 7 4 5 2 4" xfId="2319" xr:uid="{972E039E-03B3-47FA-A1D3-EA2697651ECC}"/>
    <cellStyle name="Normal 7 4 5 3" xfId="2320" xr:uid="{368616DC-877E-4248-9933-88A325721FC1}"/>
    <cellStyle name="Normal 7 4 5 3 2" xfId="2321" xr:uid="{FAF6AB3E-9E0D-4C7B-9BD5-66FE075A51D6}"/>
    <cellStyle name="Normal 7 4 5 3 3" xfId="2322" xr:uid="{AD51E4E7-FD1E-4835-AA74-050A969683F6}"/>
    <cellStyle name="Normal 7 4 5 3 4" xfId="2323" xr:uid="{5D34A55C-B99D-4499-934E-2076DC4E47C2}"/>
    <cellStyle name="Normal 7 4 5 4" xfId="2324" xr:uid="{B81CD67E-E72F-494F-83BE-54DC8E9456F1}"/>
    <cellStyle name="Normal 7 4 5 5" xfId="2325" xr:uid="{574CD51F-98D1-4778-8C76-17F834226A70}"/>
    <cellStyle name="Normal 7 4 5 6" xfId="2326" xr:uid="{6E0503F2-72F1-40CA-A223-FDF88643DB85}"/>
    <cellStyle name="Normal 7 4 6" xfId="2327" xr:uid="{5128ADD7-D74F-4EB6-84C8-EBDBCFC89BED}"/>
    <cellStyle name="Normal 7 4 6 2" xfId="2328" xr:uid="{723F46BA-09CC-4C4C-8538-A67C0C33E79B}"/>
    <cellStyle name="Normal 7 4 6 2 2" xfId="2329" xr:uid="{B927A2BD-6CC9-4F57-BB1F-C45CB5BB7320}"/>
    <cellStyle name="Normal 7 4 6 2 3" xfId="2330" xr:uid="{8241E668-64F0-429F-9D1F-D1471A20BC4D}"/>
    <cellStyle name="Normal 7 4 6 2 4" xfId="2331" xr:uid="{8EA26745-AA61-4511-87A3-5827BD562753}"/>
    <cellStyle name="Normal 7 4 6 3" xfId="2332" xr:uid="{4D526B39-C7E9-41B2-A154-EC3653D05FB7}"/>
    <cellStyle name="Normal 7 4 6 4" xfId="2333" xr:uid="{2C6AE787-91D7-4521-A54C-C0100FEB26F3}"/>
    <cellStyle name="Normal 7 4 6 5" xfId="2334" xr:uid="{D984031E-D18A-49DE-B71B-AF527418C3FA}"/>
    <cellStyle name="Normal 7 4 7" xfId="2335" xr:uid="{8E8A1EC8-A4EF-45FA-AA24-B0D07019638F}"/>
    <cellStyle name="Normal 7 4 7 2" xfId="2336" xr:uid="{9ADF22E0-AEAD-417D-B1EF-93D142E542EC}"/>
    <cellStyle name="Normal 7 4 7 3" xfId="2337" xr:uid="{23376291-A5FC-4774-A77B-933B1C5FF003}"/>
    <cellStyle name="Normal 7 4 7 4" xfId="2338" xr:uid="{FC3879F8-442D-4E60-B2CA-13DC4D5A7BFC}"/>
    <cellStyle name="Normal 7 4 8" xfId="2339" xr:uid="{C137D3C6-0B00-4D85-91DC-44E951034AB1}"/>
    <cellStyle name="Normal 7 4 8 2" xfId="2340" xr:uid="{632019D5-4DEA-4F73-8ED9-47F12B8C33C7}"/>
    <cellStyle name="Normal 7 4 8 3" xfId="2341" xr:uid="{D9474C9F-43EC-4BF9-A682-8BA114236AD2}"/>
    <cellStyle name="Normal 7 4 8 4" xfId="2342" xr:uid="{768D17C8-58A4-470F-BEEC-53EE19BFDF40}"/>
    <cellStyle name="Normal 7 4 9" xfId="2343" xr:uid="{B1BB0A4E-B1D8-4934-B841-6F7004F3D3F3}"/>
    <cellStyle name="Normal 7 5" xfId="2344" xr:uid="{818D0BBD-8393-426F-9FEB-B9934D9FC9F0}"/>
    <cellStyle name="Normal 7 5 2" xfId="2345" xr:uid="{3BB2623E-34DE-4F95-BEBA-B620A80460D0}"/>
    <cellStyle name="Normal 7 5 2 2" xfId="2346" xr:uid="{F905938E-A6AD-432C-882B-59E83DFC57E1}"/>
    <cellStyle name="Normal 7 5 2 2 2" xfId="2347" xr:uid="{F2A904D3-4AEC-45E1-B4D2-F1AEAE4DFFB6}"/>
    <cellStyle name="Normal 7 5 2 2 2 2" xfId="2348" xr:uid="{BADF3AA5-8E9E-4B4C-8712-303D84A9F30D}"/>
    <cellStyle name="Normal 7 5 2 2 2 3" xfId="2349" xr:uid="{95A329FA-308C-4908-9B43-8BC2E94398B9}"/>
    <cellStyle name="Normal 7 5 2 2 2 4" xfId="2350" xr:uid="{9FB25A84-790F-4F12-840C-E7614C5620DE}"/>
    <cellStyle name="Normal 7 5 2 2 3" xfId="2351" xr:uid="{CC974B12-6272-493F-B496-F2B2D76D6F5A}"/>
    <cellStyle name="Normal 7 5 2 2 3 2" xfId="2352" xr:uid="{728E9E08-AE69-4DF7-BDC9-7F94C78812F8}"/>
    <cellStyle name="Normal 7 5 2 2 3 3" xfId="2353" xr:uid="{0A056A95-8F23-4A68-BDF3-41C422260597}"/>
    <cellStyle name="Normal 7 5 2 2 3 4" xfId="2354" xr:uid="{8C9056D3-7A4C-4424-A1BB-628F4C70C629}"/>
    <cellStyle name="Normal 7 5 2 2 4" xfId="2355" xr:uid="{C82B9C9B-93B1-44B2-BA6E-F04688ECC87B}"/>
    <cellStyle name="Normal 7 5 2 2 5" xfId="2356" xr:uid="{6B78370C-5760-4197-805B-5909B6262E80}"/>
    <cellStyle name="Normal 7 5 2 2 6" xfId="2357" xr:uid="{3F2B183E-D8CE-4BED-95D5-6228F15977B7}"/>
    <cellStyle name="Normal 7 5 2 3" xfId="2358" xr:uid="{B5D0EB2E-F871-41CF-9EEA-0F7DC216B014}"/>
    <cellStyle name="Normal 7 5 2 3 2" xfId="2359" xr:uid="{8CE204F1-CCB1-462D-8152-A785E84BCA5B}"/>
    <cellStyle name="Normal 7 5 2 3 2 2" xfId="2360" xr:uid="{97C1CC8A-3557-4E8E-A270-E307BAF71317}"/>
    <cellStyle name="Normal 7 5 2 3 2 3" xfId="2361" xr:uid="{05C0E5CB-1402-4461-A74A-5A45B6D272FB}"/>
    <cellStyle name="Normal 7 5 2 3 2 4" xfId="2362" xr:uid="{55FBBE33-3AFF-449D-B2E1-CDE4AB292DF1}"/>
    <cellStyle name="Normal 7 5 2 3 3" xfId="2363" xr:uid="{FD2E87DD-0BB1-4A3C-859D-5E58E2D3BDF8}"/>
    <cellStyle name="Normal 7 5 2 3 4" xfId="2364" xr:uid="{D2A730B4-25CF-4154-AF1B-54495F79DD2F}"/>
    <cellStyle name="Normal 7 5 2 3 5" xfId="2365" xr:uid="{664AB90F-2F32-46B6-B07B-26EC9F73B134}"/>
    <cellStyle name="Normal 7 5 2 4" xfId="2366" xr:uid="{36466AC6-4764-49CD-A5A4-7C4598962CE5}"/>
    <cellStyle name="Normal 7 5 2 4 2" xfId="2367" xr:uid="{F0D02C59-E3E7-48DE-9B41-A14D4DC11EBE}"/>
    <cellStyle name="Normal 7 5 2 4 3" xfId="2368" xr:uid="{935BAA5E-4A41-4BC6-BA81-8814D0D0F835}"/>
    <cellStyle name="Normal 7 5 2 4 4" xfId="2369" xr:uid="{58857192-1F90-468F-83D6-1AB4B6B96190}"/>
    <cellStyle name="Normal 7 5 2 5" xfId="2370" xr:uid="{1E94DAED-8617-4A87-AC9A-2B95671FB288}"/>
    <cellStyle name="Normal 7 5 2 5 2" xfId="2371" xr:uid="{C69F4F1A-7A31-4034-99B6-8A6E6FA76556}"/>
    <cellStyle name="Normal 7 5 2 5 3" xfId="2372" xr:uid="{0529B8C5-0596-4A20-B261-380C15141F19}"/>
    <cellStyle name="Normal 7 5 2 5 4" xfId="2373" xr:uid="{5DFB19B4-05B8-40AE-B142-A8A5B38A4942}"/>
    <cellStyle name="Normal 7 5 2 6" xfId="2374" xr:uid="{45D6BE8E-7BAF-48D1-9309-1D5326961860}"/>
    <cellStyle name="Normal 7 5 2 7" xfId="2375" xr:uid="{D39C72F2-4E03-4D46-AA30-AFB78C5FDBBC}"/>
    <cellStyle name="Normal 7 5 2 8" xfId="2376" xr:uid="{56D248F8-C035-4D61-A97F-351E7F2A9A03}"/>
    <cellStyle name="Normal 7 5 3" xfId="2377" xr:uid="{E30E90B3-6DE8-43F2-9F56-A59E682668D2}"/>
    <cellStyle name="Normal 7 5 3 2" xfId="2378" xr:uid="{C594C9C6-DD10-4CD7-BDF8-A18DFAF5D8F4}"/>
    <cellStyle name="Normal 7 5 3 2 2" xfId="2379" xr:uid="{ABF4AA36-D3A1-4132-B60A-792EAEB44813}"/>
    <cellStyle name="Normal 7 5 3 2 3" xfId="2380" xr:uid="{DDE23DDE-E1B3-4B5D-A541-C2122F7D4F01}"/>
    <cellStyle name="Normal 7 5 3 2 4" xfId="2381" xr:uid="{3B4ABAF4-6BEA-499E-AEC4-8392324BA62C}"/>
    <cellStyle name="Normal 7 5 3 3" xfId="2382" xr:uid="{DD3C7B1B-F1B3-40AA-982D-CC2200D4EFB3}"/>
    <cellStyle name="Normal 7 5 3 3 2" xfId="2383" xr:uid="{95CCF9D6-6F0D-4623-9ECD-53BB5CE32F94}"/>
    <cellStyle name="Normal 7 5 3 3 3" xfId="2384" xr:uid="{D8DC272D-FBE4-4D76-9079-CD56F46E90FC}"/>
    <cellStyle name="Normal 7 5 3 3 4" xfId="2385" xr:uid="{8C53D956-CB6E-486B-A084-A43D0ADA2F3B}"/>
    <cellStyle name="Normal 7 5 3 4" xfId="2386" xr:uid="{94130470-4A79-497E-959F-B21991BD39C3}"/>
    <cellStyle name="Normal 7 5 3 5" xfId="2387" xr:uid="{B8D147EC-068B-4A7A-9B93-FAEBDAF27E41}"/>
    <cellStyle name="Normal 7 5 3 6" xfId="2388" xr:uid="{F2702F84-409B-4B91-BFA5-AF120A7C9937}"/>
    <cellStyle name="Normal 7 5 4" xfId="2389" xr:uid="{2CC0E232-37E3-46FB-80D7-84C097597414}"/>
    <cellStyle name="Normal 7 5 4 2" xfId="2390" xr:uid="{EC585FD1-600C-40A8-9E68-6FAEEB3F4EAD}"/>
    <cellStyle name="Normal 7 5 4 2 2" xfId="2391" xr:uid="{59F1EAEB-ABC7-400D-9759-89FA9A65E0C1}"/>
    <cellStyle name="Normal 7 5 4 2 3" xfId="2392" xr:uid="{66E122AC-2A84-4C32-9BF8-98E948EC8A81}"/>
    <cellStyle name="Normal 7 5 4 2 4" xfId="2393" xr:uid="{CC6EAA77-EDAA-47C7-9CD7-73511FD0BB9E}"/>
    <cellStyle name="Normal 7 5 4 3" xfId="2394" xr:uid="{8A3EA228-4963-4640-A43E-4B056A7B52B3}"/>
    <cellStyle name="Normal 7 5 4 4" xfId="2395" xr:uid="{1CA6F634-4C7E-4B84-966A-9CAC72E9031C}"/>
    <cellStyle name="Normal 7 5 4 5" xfId="2396" xr:uid="{872C0AE6-9A6D-4026-8807-FD8EDCD9DB05}"/>
    <cellStyle name="Normal 7 5 5" xfId="2397" xr:uid="{C24A294E-752D-40ED-8EF9-7670F3AA437A}"/>
    <cellStyle name="Normal 7 5 5 2" xfId="2398" xr:uid="{241127C0-BC46-4599-BC18-28A96AC69439}"/>
    <cellStyle name="Normal 7 5 5 3" xfId="2399" xr:uid="{4E37F273-BEF7-4C05-9FF5-03AF3B35F8F9}"/>
    <cellStyle name="Normal 7 5 5 4" xfId="2400" xr:uid="{E5D4965E-FAE8-4F55-BDFF-476308DF0F0C}"/>
    <cellStyle name="Normal 7 5 6" xfId="2401" xr:uid="{311A5825-2535-4B8D-B066-88E38D91FC70}"/>
    <cellStyle name="Normal 7 5 6 2" xfId="2402" xr:uid="{21B61444-1DEE-47C7-8ADE-532D8D1BC44F}"/>
    <cellStyle name="Normal 7 5 6 3" xfId="2403" xr:uid="{5B854CD2-B7CB-4984-AEA3-ACBB4916B453}"/>
    <cellStyle name="Normal 7 5 6 4" xfId="2404" xr:uid="{78E648AB-3B00-4EFC-B834-BAB370B8098E}"/>
    <cellStyle name="Normal 7 5 7" xfId="2405" xr:uid="{9A2AD265-AE71-4796-8B84-4354C67695DE}"/>
    <cellStyle name="Normal 7 5 8" xfId="2406" xr:uid="{A117DF0F-B714-4250-B82C-90803B55B341}"/>
    <cellStyle name="Normal 7 5 9" xfId="2407" xr:uid="{213FAC00-E361-4BF1-B98B-777301FFFA16}"/>
    <cellStyle name="Normal 7 6" xfId="2408" xr:uid="{3B2C3A56-FE75-43E9-B2B3-495F492B5FC0}"/>
    <cellStyle name="Normal 7 6 2" xfId="2409" xr:uid="{AD124D32-1BBF-4601-B7C5-CBDB728CB5A5}"/>
    <cellStyle name="Normal 7 6 2 2" xfId="2410" xr:uid="{A8005F1F-0B53-485B-AA6B-C2320B2D1D32}"/>
    <cellStyle name="Normal 7 6 2 2 2" xfId="2411" xr:uid="{4E6BBCF4-AB1C-48C3-85C1-D5C68AAAD2FB}"/>
    <cellStyle name="Normal 7 6 2 2 2 2" xfId="4100" xr:uid="{88F6A182-3066-420E-AA56-C3A85014BB90}"/>
    <cellStyle name="Normal 7 6 2 2 3" xfId="2412" xr:uid="{5CA9F94F-A704-4C7B-9D9D-C68D4D167583}"/>
    <cellStyle name="Normal 7 6 2 2 3 2" xfId="6781" xr:uid="{5E2DDC93-4664-4562-A460-AA20D959A057}"/>
    <cellStyle name="Normal 7 6 2 2 4" xfId="2413" xr:uid="{307E86CF-0252-411C-A853-977069F426B3}"/>
    <cellStyle name="Normal 7 6 2 3" xfId="2414" xr:uid="{8B0F4C3B-9650-42D1-BBFF-A23A12E0440E}"/>
    <cellStyle name="Normal 7 6 2 3 2" xfId="2415" xr:uid="{6402224B-5AD5-4287-B134-8DBB9A00667F}"/>
    <cellStyle name="Normal 7 6 2 3 3" xfId="2416" xr:uid="{CBEC2EB1-3B54-430A-AEE0-92B120763317}"/>
    <cellStyle name="Normal 7 6 2 3 4" xfId="2417" xr:uid="{D59F7760-2817-47EF-B395-CF5B3267D461}"/>
    <cellStyle name="Normal 7 6 2 4" xfId="2418" xr:uid="{A7D5EC83-8A40-44D4-A1DE-AA59CA63A7AD}"/>
    <cellStyle name="Normal 7 6 2 4 2" xfId="6782" xr:uid="{FF0DC246-3D4A-4A9C-A2CF-877B82E4161B}"/>
    <cellStyle name="Normal 7 6 2 5" xfId="2419" xr:uid="{5D06848F-FA14-4159-A364-8C528333894A}"/>
    <cellStyle name="Normal 7 6 2 6" xfId="2420" xr:uid="{9B84D90C-852A-4CB1-A0C1-8DAE421496C0}"/>
    <cellStyle name="Normal 7 6 3" xfId="2421" xr:uid="{58D64446-C6A5-4F60-818F-EAAE666131F8}"/>
    <cellStyle name="Normal 7 6 3 2" xfId="2422" xr:uid="{285570D8-E4A7-4C2B-BDCD-5ACB18982541}"/>
    <cellStyle name="Normal 7 6 3 2 2" xfId="2423" xr:uid="{0BC385CB-EAC8-4D7C-837A-B689968F67EB}"/>
    <cellStyle name="Normal 7 6 3 2 3" xfId="2424" xr:uid="{57510F4B-71AC-4726-8DFF-04C828FF8D21}"/>
    <cellStyle name="Normal 7 6 3 2 4" xfId="2425" xr:uid="{91F2EE3C-AF62-400A-BA82-CF716947D95F}"/>
    <cellStyle name="Normal 7 6 3 3" xfId="2426" xr:uid="{DBE3C18D-D9C1-47EB-BEA5-E1EB0F48F4F0}"/>
    <cellStyle name="Normal 7 6 3 3 2" xfId="6783" xr:uid="{3EF035A8-C53A-40E5-A031-E32619DF32CC}"/>
    <cellStyle name="Normal 7 6 3 4" xfId="2427" xr:uid="{FF7D9066-EF6A-43EF-A114-33604DB2EC0A}"/>
    <cellStyle name="Normal 7 6 3 5" xfId="2428" xr:uid="{867647E8-E2DE-41BC-A2ED-0AC44302107F}"/>
    <cellStyle name="Normal 7 6 4" xfId="2429" xr:uid="{F1D3A9D0-E239-4775-889F-E15933C23FF5}"/>
    <cellStyle name="Normal 7 6 4 2" xfId="2430" xr:uid="{A0B78724-5EF7-4A8A-9BC2-1E4BCF2E5DF7}"/>
    <cellStyle name="Normal 7 6 4 3" xfId="2431" xr:uid="{AA226F1C-3238-4D19-BF9E-DC4FE7DFF237}"/>
    <cellStyle name="Normal 7 6 4 4" xfId="2432" xr:uid="{89B96E87-C814-46A3-A0B1-85709D33B656}"/>
    <cellStyle name="Normal 7 6 5" xfId="2433" xr:uid="{D498E332-8A3C-4447-85D5-480269194B38}"/>
    <cellStyle name="Normal 7 6 5 2" xfId="2434" xr:uid="{B699A841-32CA-47A8-A36E-163B410C8E50}"/>
    <cellStyle name="Normal 7 6 5 3" xfId="2435" xr:uid="{2C854A78-7510-40A6-831E-1D082FEC490F}"/>
    <cellStyle name="Normal 7 6 5 4" xfId="2436" xr:uid="{7B088EA5-4D5E-4F0F-BA56-789F16384CAA}"/>
    <cellStyle name="Normal 7 6 6" xfId="2437" xr:uid="{AAD5D739-BB28-49AD-8691-DAD98C81A27A}"/>
    <cellStyle name="Normal 7 6 7" xfId="2438" xr:uid="{25BAE6CF-CD8A-4C4B-8F42-B19274340A9C}"/>
    <cellStyle name="Normal 7 6 8" xfId="2439" xr:uid="{F01C6810-FB47-4A23-9267-AB14653EA6CE}"/>
    <cellStyle name="Normal 7 7" xfId="2440" xr:uid="{B3403F8C-F6C4-4F86-BFB7-E8CFF63E0661}"/>
    <cellStyle name="Normal 7 7 2" xfId="2441" xr:uid="{BA8A7DB6-7764-4776-9A4D-33AECAC595A7}"/>
    <cellStyle name="Normal 7 7 2 2" xfId="2442" xr:uid="{E0784A0A-1905-4E7A-87E9-1A157C9DA342}"/>
    <cellStyle name="Normal 7 7 2 2 2" xfId="2443" xr:uid="{83BD3234-727B-4D22-A32B-4847A8377064}"/>
    <cellStyle name="Normal 7 7 2 2 3" xfId="2444" xr:uid="{9031087B-5714-4315-84B5-38B4C0D78F0A}"/>
    <cellStyle name="Normal 7 7 2 2 4" xfId="2445" xr:uid="{8AB80976-ED60-4160-A100-3AD88E6D43B7}"/>
    <cellStyle name="Normal 7 7 2 3" xfId="2446" xr:uid="{65BDFCFA-8BA5-4757-8094-7424D2C8DD8D}"/>
    <cellStyle name="Normal 7 7 2 3 2" xfId="6784" xr:uid="{37B92BCC-926B-411A-8BE5-C7EE148CCE0D}"/>
    <cellStyle name="Normal 7 7 2 4" xfId="2447" xr:uid="{04C67728-A3A9-46C5-A497-0861F31F1FEC}"/>
    <cellStyle name="Normal 7 7 2 5" xfId="2448" xr:uid="{E26CA6E6-9A2A-4CCF-8C85-EE5B8A90578D}"/>
    <cellStyle name="Normal 7 7 3" xfId="2449" xr:uid="{C4593B26-E94A-42A6-9754-62F9AEB54ADD}"/>
    <cellStyle name="Normal 7 7 3 2" xfId="2450" xr:uid="{823542D4-0F57-4A97-B70E-8CED4F5E7026}"/>
    <cellStyle name="Normal 7 7 3 3" xfId="2451" xr:uid="{534A5C59-7E7D-4AB0-8D52-8E29983808DE}"/>
    <cellStyle name="Normal 7 7 3 4" xfId="2452" xr:uid="{44B0D3C8-2AA5-49D1-9665-8D70651E2D58}"/>
    <cellStyle name="Normal 7 7 4" xfId="2453" xr:uid="{BFEE295C-083B-4D18-BDDC-97324BF5ECD7}"/>
    <cellStyle name="Normal 7 7 4 2" xfId="2454" xr:uid="{467BB74C-B109-4364-8C69-7AE79AB195CE}"/>
    <cellStyle name="Normal 7 7 4 3" xfId="2455" xr:uid="{6DFFBE99-1D53-43C3-A283-A31756748B68}"/>
    <cellStyle name="Normal 7 7 4 4" xfId="2456" xr:uid="{15F67016-0C97-4A60-8E9B-AE65BEB523DF}"/>
    <cellStyle name="Normal 7 7 5" xfId="2457" xr:uid="{DFC99996-EF0D-43AE-BCB9-C91931F32303}"/>
    <cellStyle name="Normal 7 7 6" xfId="2458" xr:uid="{D6F51CBE-E4BB-4362-994E-F890651D8E34}"/>
    <cellStyle name="Normal 7 7 7" xfId="2459" xr:uid="{6674D9D5-F3EB-4755-9F73-A54D180E4990}"/>
    <cellStyle name="Normal 7 8" xfId="2460" xr:uid="{973D3BB0-F924-477A-8F76-857A2770E1D6}"/>
    <cellStyle name="Normal 7 8 2" xfId="2461" xr:uid="{35BA0EF9-78A9-49E3-924B-FD65AA7BF9E3}"/>
    <cellStyle name="Normal 7 8 2 2" xfId="2462" xr:uid="{BD5C449B-09A7-4031-8DA5-F8258D55AAD1}"/>
    <cellStyle name="Normal 7 8 2 3" xfId="2463" xr:uid="{6075AAD1-4D26-474B-9336-6823EB2B9BEE}"/>
    <cellStyle name="Normal 7 8 2 4" xfId="2464" xr:uid="{EB04841D-EDE7-4618-BDE4-CF6954DE9749}"/>
    <cellStyle name="Normal 7 8 3" xfId="2465" xr:uid="{CCEBEF9D-58E5-49D6-A1E9-130C2872C8A4}"/>
    <cellStyle name="Normal 7 8 3 2" xfId="2466" xr:uid="{2F2C0129-B8AC-4A2C-B882-E0111C4D5034}"/>
    <cellStyle name="Normal 7 8 3 3" xfId="2467" xr:uid="{4EE881F8-2DFA-4579-AD45-09EE9D94F6BC}"/>
    <cellStyle name="Normal 7 8 3 4" xfId="2468" xr:uid="{B9AB186A-64F7-43A2-B425-386F18B49403}"/>
    <cellStyle name="Normal 7 8 4" xfId="2469" xr:uid="{F40998DA-392C-4A89-805F-C43FA7F6E3AC}"/>
    <cellStyle name="Normal 7 8 5" xfId="2470" xr:uid="{DB4FF003-F200-4636-AF3F-F0817305077F}"/>
    <cellStyle name="Normal 7 8 6" xfId="2471" xr:uid="{1BED2CDB-0F2C-4389-BEC3-548127D61CB5}"/>
    <cellStyle name="Normal 7 9" xfId="2472" xr:uid="{39FB167C-14ED-4A3E-99E3-466EAE787BE9}"/>
    <cellStyle name="Normal 7 9 2" xfId="2473" xr:uid="{9F7449B8-0C1A-442A-87B4-E3B5285F3D2C}"/>
    <cellStyle name="Normal 7 9 2 2" xfId="2474" xr:uid="{2662E9F1-303E-408F-9150-2802AB41FE83}"/>
    <cellStyle name="Normal 7 9 2 2 2" xfId="4383" xr:uid="{46055106-0119-46B5-855C-B61254391FBD}"/>
    <cellStyle name="Normal 7 9 2 2 2 2" xfId="4647" xr:uid="{D2142E35-46EE-4EB9-BFAC-1ED2645C8BA2}"/>
    <cellStyle name="Normal 7 9 2 2 3" xfId="4855" xr:uid="{18048A20-9934-43D5-85D6-9BF69AE62A75}"/>
    <cellStyle name="Normal 7 9 2 3" xfId="2475" xr:uid="{1AE68AC8-2C85-4DED-B1B9-D3C97B2548AD}"/>
    <cellStyle name="Normal 7 9 2 4" xfId="2476" xr:uid="{6C49DAA6-1286-4F84-92D5-DCD464D499FA}"/>
    <cellStyle name="Normal 7 9 3" xfId="2477" xr:uid="{3DAAA5D4-8131-44AA-AD3F-89935B5BE5F8}"/>
    <cellStyle name="Normal 7 9 3 2" xfId="5508" xr:uid="{F5FD19E0-5D34-411C-AB92-E89B6F1AB243}"/>
    <cellStyle name="Normal 7 9 4" xfId="2478" xr:uid="{5D1502E3-7DAD-4514-81F6-FED57CFF8CBC}"/>
    <cellStyle name="Normal 7 9 4 2" xfId="4792" xr:uid="{768ECE18-E047-4FD5-8E09-8FBF51B32C46}"/>
    <cellStyle name="Normal 7 9 4 3" xfId="4856" xr:uid="{F96DD9F3-E7D9-4BE4-B65C-61AD6771D782}"/>
    <cellStyle name="Normal 7 9 4 4" xfId="4821" xr:uid="{4867BBD7-EC97-4EBE-8DE0-8E46749B91ED}"/>
    <cellStyle name="Normal 7 9 5" xfId="2479" xr:uid="{1CA6ADE9-1A31-405D-B130-6B0CCD6F8270}"/>
    <cellStyle name="Normal 8" xfId="76" xr:uid="{8000A474-0FC5-487D-A3FE-4171F3945BFC}"/>
    <cellStyle name="Normal 8 10" xfId="2480" xr:uid="{1C76A43F-CE26-401C-A19F-E8E3B1ACDFEC}"/>
    <cellStyle name="Normal 8 10 2" xfId="2481" xr:uid="{1FCF955F-DA43-48DE-A24B-687E4BD0E43E}"/>
    <cellStyle name="Normal 8 10 3" xfId="2482" xr:uid="{A1E7E17C-BC56-4170-A5B8-D167C4ADCC4E}"/>
    <cellStyle name="Normal 8 10 4" xfId="2483" xr:uid="{EB06ED05-B4DE-40C0-820C-55D7007A3159}"/>
    <cellStyle name="Normal 8 11" xfId="2484" xr:uid="{C6606A52-CDFA-442B-B9FF-6D629EFA6C89}"/>
    <cellStyle name="Normal 8 11 2" xfId="2485" xr:uid="{954E3FD8-1636-492E-A762-ECDE41ED2B1A}"/>
    <cellStyle name="Normal 8 11 3" xfId="2486" xr:uid="{B7F1C7B9-57B9-416D-B5C0-A75DAF66F8A2}"/>
    <cellStyle name="Normal 8 11 4" xfId="2487" xr:uid="{4681C6EC-D0CA-4EB0-8A1C-70DC7841122B}"/>
    <cellStyle name="Normal 8 12" xfId="2488" xr:uid="{5999A6E0-063E-4E08-B80D-1351E39AE62A}"/>
    <cellStyle name="Normal 8 12 2" xfId="2489" xr:uid="{0B7ECE6B-6676-43DA-84CD-9A17687EDF05}"/>
    <cellStyle name="Normal 8 13" xfId="2490" xr:uid="{8CE76F95-9F3E-4B86-BE28-D8225486ECFE}"/>
    <cellStyle name="Normal 8 14" xfId="2491" xr:uid="{E037762B-927F-4357-A121-37CA756E0BBE}"/>
    <cellStyle name="Normal 8 15" xfId="2492" xr:uid="{BB38A868-F2FA-4DF5-A774-FB1B220E0C07}"/>
    <cellStyle name="Normal 8 16" xfId="7274" xr:uid="{28934876-48BC-45BB-AD3A-24B15D3CD61F}"/>
    <cellStyle name="Normal 8 2" xfId="95" xr:uid="{58F5B078-977C-4684-892A-4B66ADE21ED4}"/>
    <cellStyle name="Normal 8 2 10" xfId="2493" xr:uid="{6F8F2C20-2658-486E-AFC2-CD0F1D239D68}"/>
    <cellStyle name="Normal 8 2 11" xfId="2494" xr:uid="{46014E99-6CCE-47BD-B72E-270DFFDD0562}"/>
    <cellStyle name="Normal 8 2 2" xfId="2495" xr:uid="{4A4E8FA0-7E00-42A0-A63D-456819955FDE}"/>
    <cellStyle name="Normal 8 2 2 2" xfId="2496" xr:uid="{9F73146A-EFA6-45C9-A12D-2DA2DD796A6F}"/>
    <cellStyle name="Normal 8 2 2 2 2" xfId="2497" xr:uid="{206A2EAF-EB88-43FC-81D3-0D78BBEE61DC}"/>
    <cellStyle name="Normal 8 2 2 2 2 2" xfId="2498" xr:uid="{D9905EE0-8E14-421B-A6E4-54F44CB8CF56}"/>
    <cellStyle name="Normal 8 2 2 2 2 2 2" xfId="2499" xr:uid="{261120C5-EB02-4BD4-9650-A1E7DEAEDE08}"/>
    <cellStyle name="Normal 8 2 2 2 2 2 2 2" xfId="4101" xr:uid="{4A5A0504-7A60-4736-88FD-B1FC15D537C6}"/>
    <cellStyle name="Normal 8 2 2 2 2 2 2 2 2" xfId="4102" xr:uid="{7263CD2C-93DA-4C96-9015-6BAB406A7252}"/>
    <cellStyle name="Normal 8 2 2 2 2 2 2 3" xfId="4103" xr:uid="{E4C23F4E-C5E0-4036-8747-E6C35BE0CAC6}"/>
    <cellStyle name="Normal 8 2 2 2 2 2 2 3 2" xfId="6785" xr:uid="{82C6DC43-B712-48F1-8B14-04664D6447FA}"/>
    <cellStyle name="Normal 8 2 2 2 2 2 2 4" xfId="6786" xr:uid="{3DCC2217-0267-4AB0-93F2-EF593BDCAF74}"/>
    <cellStyle name="Normal 8 2 2 2 2 2 3" xfId="2500" xr:uid="{A112E1DB-E06C-4BBA-89B0-CC6F159EC1A7}"/>
    <cellStyle name="Normal 8 2 2 2 2 2 3 2" xfId="4104" xr:uid="{39B9A96C-EB2B-4831-A3CA-8915D6FB17BF}"/>
    <cellStyle name="Normal 8 2 2 2 2 2 4" xfId="2501" xr:uid="{4D9046CC-2D35-4603-AD53-C11279D240ED}"/>
    <cellStyle name="Normal 8 2 2 2 2 2 4 2" xfId="6787" xr:uid="{725F7035-C95C-4107-AB0D-CEC9E0AB55C1}"/>
    <cellStyle name="Normal 8 2 2 2 2 2 5" xfId="6788" xr:uid="{D2D17FF6-C95B-4091-9E14-11F563A84CED}"/>
    <cellStyle name="Normal 8 2 2 2 2 3" xfId="2502" xr:uid="{F0B7DBC0-59AB-4E42-8140-8E76C13EF3E7}"/>
    <cellStyle name="Normal 8 2 2 2 2 3 2" xfId="2503" xr:uid="{9EF7F812-8111-4EF6-8955-D3615D8545AE}"/>
    <cellStyle name="Normal 8 2 2 2 2 3 2 2" xfId="4105" xr:uid="{AADCD79F-C256-4901-BC98-CDB5562996B4}"/>
    <cellStyle name="Normal 8 2 2 2 2 3 3" xfId="2504" xr:uid="{3C630BBD-B6A0-4635-B7FB-11B1ED14D7BD}"/>
    <cellStyle name="Normal 8 2 2 2 2 3 3 2" xfId="6789" xr:uid="{E346D462-267F-4629-8CF4-DADEB49F82AA}"/>
    <cellStyle name="Normal 8 2 2 2 2 3 4" xfId="2505" xr:uid="{CEF7E848-9248-4E38-829F-E065FE786903}"/>
    <cellStyle name="Normal 8 2 2 2 2 4" xfId="2506" xr:uid="{81BABA81-E6C4-41C5-A3AA-A5BE327A3CAB}"/>
    <cellStyle name="Normal 8 2 2 2 2 4 2" xfId="4106" xr:uid="{D2F22F25-E292-41E0-A3F1-C6CC9DFC4E23}"/>
    <cellStyle name="Normal 8 2 2 2 2 5" xfId="2507" xr:uid="{209257CC-D058-4B0A-8559-C518780E109E}"/>
    <cellStyle name="Normal 8 2 2 2 2 5 2" xfId="6790" xr:uid="{829699AA-A436-4A7F-8768-37C5400F1047}"/>
    <cellStyle name="Normal 8 2 2 2 2 6" xfId="2508" xr:uid="{E684E058-6363-487E-99DD-A877470D71DD}"/>
    <cellStyle name="Normal 8 2 2 2 3" xfId="2509" xr:uid="{B85F7193-2769-476A-94DD-B480F89BC40B}"/>
    <cellStyle name="Normal 8 2 2 2 3 2" xfId="2510" xr:uid="{745EDC40-8BEB-466A-92ED-778A48474083}"/>
    <cellStyle name="Normal 8 2 2 2 3 2 2" xfId="2511" xr:uid="{FDC0E20E-775E-42A4-B322-5F05027E4C09}"/>
    <cellStyle name="Normal 8 2 2 2 3 2 2 2" xfId="4107" xr:uid="{2DE991C5-B25A-44A7-B046-81504BB068CF}"/>
    <cellStyle name="Normal 8 2 2 2 3 2 2 2 2" xfId="4108" xr:uid="{14F4A33A-1083-4154-BD81-01DD6FE7C005}"/>
    <cellStyle name="Normal 8 2 2 2 3 2 2 3" xfId="4109" xr:uid="{E0887BD5-685C-4AA3-ACBD-A53C98228DB9}"/>
    <cellStyle name="Normal 8 2 2 2 3 2 2 3 2" xfId="6791" xr:uid="{CE6EDF02-F5AB-4D48-9EC0-A61A1A44FE50}"/>
    <cellStyle name="Normal 8 2 2 2 3 2 2 4" xfId="6792" xr:uid="{594DEE8B-420E-4928-B8C3-D9C276F90F0B}"/>
    <cellStyle name="Normal 8 2 2 2 3 2 3" xfId="2512" xr:uid="{0E532EFF-5BAF-456F-9A65-625FDC8FD265}"/>
    <cellStyle name="Normal 8 2 2 2 3 2 3 2" xfId="4110" xr:uid="{F8D9AE81-21C2-4632-91AB-733D43A16C01}"/>
    <cellStyle name="Normal 8 2 2 2 3 2 4" xfId="2513" xr:uid="{A31C9027-B784-4534-A57F-E997035242D7}"/>
    <cellStyle name="Normal 8 2 2 2 3 2 4 2" xfId="6793" xr:uid="{AA16B88D-3F24-4B55-A16B-238B5C81E5AB}"/>
    <cellStyle name="Normal 8 2 2 2 3 2 5" xfId="6794" xr:uid="{750CF288-9DEF-42C0-A2E1-3C2E34D6E7D0}"/>
    <cellStyle name="Normal 8 2 2 2 3 3" xfId="2514" xr:uid="{0B582FFE-38D7-4537-9C02-C3865CE93DF6}"/>
    <cellStyle name="Normal 8 2 2 2 3 3 2" xfId="4111" xr:uid="{7ABDD503-350B-4691-A6D6-9DEF07F44095}"/>
    <cellStyle name="Normal 8 2 2 2 3 3 2 2" xfId="4112" xr:uid="{04106485-D773-4D92-9FA0-99E556318F1F}"/>
    <cellStyle name="Normal 8 2 2 2 3 3 3" xfId="4113" xr:uid="{87ACF216-4518-44E2-9B7B-4B82550F75B2}"/>
    <cellStyle name="Normal 8 2 2 2 3 3 3 2" xfId="6795" xr:uid="{A562A384-2FF2-42B7-A287-6E4EAF0A4DDA}"/>
    <cellStyle name="Normal 8 2 2 2 3 3 4" xfId="6796" xr:uid="{7D6229B8-6168-4AAF-A163-657995B927F4}"/>
    <cellStyle name="Normal 8 2 2 2 3 4" xfId="2515" xr:uid="{7C80557F-9766-4174-A87B-5D1F35F198F3}"/>
    <cellStyle name="Normal 8 2 2 2 3 4 2" xfId="4114" xr:uid="{1C384B9B-E71A-4A1E-8505-CF38682E32CC}"/>
    <cellStyle name="Normal 8 2 2 2 3 5" xfId="2516" xr:uid="{D2BFDB3C-691D-4118-AFC7-1AED7884EF0F}"/>
    <cellStyle name="Normal 8 2 2 2 3 5 2" xfId="6797" xr:uid="{79C94A24-ECA1-4291-8796-58CA76CB9F72}"/>
    <cellStyle name="Normal 8 2 2 2 3 6" xfId="6798" xr:uid="{ED2334F9-5318-419E-97EB-EECAAA4FC4C5}"/>
    <cellStyle name="Normal 8 2 2 2 4" xfId="2517" xr:uid="{9FC7123C-2727-4011-9031-5FA3122A7E56}"/>
    <cellStyle name="Normal 8 2 2 2 4 2" xfId="2518" xr:uid="{314C971C-F802-4C93-B9A5-ED6BE820C4EB}"/>
    <cellStyle name="Normal 8 2 2 2 4 2 2" xfId="4115" xr:uid="{1C5FFB4B-16F7-4583-823F-605A93380C3A}"/>
    <cellStyle name="Normal 8 2 2 2 4 2 2 2" xfId="4116" xr:uid="{E13D47B7-5143-471A-81BA-649668B5B6D8}"/>
    <cellStyle name="Normal 8 2 2 2 4 2 3" xfId="4117" xr:uid="{083CC5D8-5920-44F4-BDA2-536C1DFC88FE}"/>
    <cellStyle name="Normal 8 2 2 2 4 2 3 2" xfId="6799" xr:uid="{B2911F61-650D-469C-A81B-8D84DE12FB79}"/>
    <cellStyle name="Normal 8 2 2 2 4 2 4" xfId="6800" xr:uid="{42E6D825-E28D-41E1-B766-707FECF010DF}"/>
    <cellStyle name="Normal 8 2 2 2 4 3" xfId="2519" xr:uid="{768BEDDC-3673-45A8-B763-E8E208ECFFE8}"/>
    <cellStyle name="Normal 8 2 2 2 4 3 2" xfId="4118" xr:uid="{C7787C96-EF54-450D-8A36-624B41461099}"/>
    <cellStyle name="Normal 8 2 2 2 4 4" xfId="2520" xr:uid="{F9E8C63F-7463-4E95-A9F2-D4E97E7047B2}"/>
    <cellStyle name="Normal 8 2 2 2 4 4 2" xfId="6801" xr:uid="{50A7784B-5370-4056-A7F1-9976DCBDA145}"/>
    <cellStyle name="Normal 8 2 2 2 4 5" xfId="6802" xr:uid="{EF462DAD-C527-411D-84F1-E19E1DCBC7F1}"/>
    <cellStyle name="Normal 8 2 2 2 5" xfId="2521" xr:uid="{11D902B2-E57C-40F5-B500-F791FA44C764}"/>
    <cellStyle name="Normal 8 2 2 2 5 2" xfId="2522" xr:uid="{4822C839-6E25-4317-A6D1-3598D1D67147}"/>
    <cellStyle name="Normal 8 2 2 2 5 2 2" xfId="4119" xr:uid="{AE4359FC-C35D-4560-9E52-BEAB95F7E39F}"/>
    <cellStyle name="Normal 8 2 2 2 5 3" xfId="2523" xr:uid="{FB22FCC4-FC03-427B-B7AC-FA967D7483F7}"/>
    <cellStyle name="Normal 8 2 2 2 5 3 2" xfId="6803" xr:uid="{7BB52FC4-64A1-429E-91C8-8CE2C7CB2B83}"/>
    <cellStyle name="Normal 8 2 2 2 5 4" xfId="2524" xr:uid="{03542B82-7620-42D2-B8A4-5FE49AA7C5D3}"/>
    <cellStyle name="Normal 8 2 2 2 6" xfId="2525" xr:uid="{519DEE52-FAA0-4549-A60E-635A0751259C}"/>
    <cellStyle name="Normal 8 2 2 2 6 2" xfId="4120" xr:uid="{21F87B99-4A36-4A7E-8699-2994F91EB5D2}"/>
    <cellStyle name="Normal 8 2 2 2 7" xfId="2526" xr:uid="{EEE5DA6F-1B9C-4D3C-81FC-526D5476FEA7}"/>
    <cellStyle name="Normal 8 2 2 2 7 2" xfId="6804" xr:uid="{5558617D-D483-4521-84D5-68DDAAA8714F}"/>
    <cellStyle name="Normal 8 2 2 2 8" xfId="2527" xr:uid="{6C80BF0F-3A16-4B19-9BEB-AE2B81A0A075}"/>
    <cellStyle name="Normal 8 2 2 3" xfId="2528" xr:uid="{1076FE1D-4147-442D-9B98-F507A55B3017}"/>
    <cellStyle name="Normal 8 2 2 3 2" xfId="2529" xr:uid="{A42A50AC-8662-4AFF-A310-8C06E6948FAA}"/>
    <cellStyle name="Normal 8 2 2 3 2 2" xfId="2530" xr:uid="{543FC691-8D81-4ADE-9E7E-B73648A609A1}"/>
    <cellStyle name="Normal 8 2 2 3 2 2 2" xfId="4121" xr:uid="{BDE7E261-42CC-432C-BBB4-57824EF527F6}"/>
    <cellStyle name="Normal 8 2 2 3 2 2 2 2" xfId="4122" xr:uid="{15D657D0-5161-4F20-9BC9-97492981FE47}"/>
    <cellStyle name="Normal 8 2 2 3 2 2 3" xfId="4123" xr:uid="{B3014487-9F28-43EE-B55E-C041F91BE4C3}"/>
    <cellStyle name="Normal 8 2 2 3 2 2 3 2" xfId="6805" xr:uid="{FA37DD9E-18CF-48CE-A07C-AB2DC91BC386}"/>
    <cellStyle name="Normal 8 2 2 3 2 2 4" xfId="6806" xr:uid="{D6DB3329-BD45-47AD-8D99-A0E0EDC91228}"/>
    <cellStyle name="Normal 8 2 2 3 2 3" xfId="2531" xr:uid="{4BC14E3F-9383-414B-A3E5-753F4E27894F}"/>
    <cellStyle name="Normal 8 2 2 3 2 3 2" xfId="4124" xr:uid="{B358870D-C9AE-41C3-B829-E2D8DC356FA4}"/>
    <cellStyle name="Normal 8 2 2 3 2 4" xfId="2532" xr:uid="{DBA4C138-1ECA-4095-BE3D-88C6F3DCF21D}"/>
    <cellStyle name="Normal 8 2 2 3 2 4 2" xfId="6807" xr:uid="{308D2217-80EF-46F5-AAA0-75C3DB038B81}"/>
    <cellStyle name="Normal 8 2 2 3 2 5" xfId="6808" xr:uid="{DEC3691F-4A51-434B-B607-91E3F42D9519}"/>
    <cellStyle name="Normal 8 2 2 3 3" xfId="2533" xr:uid="{4CC4EBB4-D2E2-4027-9319-8DE664514FD9}"/>
    <cellStyle name="Normal 8 2 2 3 3 2" xfId="2534" xr:uid="{200A4B97-4FE3-4A17-8191-855F6242D471}"/>
    <cellStyle name="Normal 8 2 2 3 3 2 2" xfId="4125" xr:uid="{DCD3BB5C-F228-4EEE-9C7A-A85AA12C7FA7}"/>
    <cellStyle name="Normal 8 2 2 3 3 3" xfId="2535" xr:uid="{F6D678C8-7F36-446D-8ED2-0E68AE54254D}"/>
    <cellStyle name="Normal 8 2 2 3 3 3 2" xfId="6809" xr:uid="{78A7B05D-3FA9-4504-966F-4782D96F84DC}"/>
    <cellStyle name="Normal 8 2 2 3 3 4" xfId="2536" xr:uid="{CE1C73A3-C607-4DEF-B4AA-AD67B4F95E48}"/>
    <cellStyle name="Normal 8 2 2 3 4" xfId="2537" xr:uid="{247755C3-B7A2-406B-AAE9-CE588C4E3A40}"/>
    <cellStyle name="Normal 8 2 2 3 4 2" xfId="4126" xr:uid="{E782C737-20C4-4BC4-A605-F10E4AD6CDE2}"/>
    <cellStyle name="Normal 8 2 2 3 5" xfId="2538" xr:uid="{9CB8961D-10C0-44D3-9686-5718716DFECE}"/>
    <cellStyle name="Normal 8 2 2 3 5 2" xfId="6810" xr:uid="{0734AEF9-C522-445C-8A34-7CD6156029D5}"/>
    <cellStyle name="Normal 8 2 2 3 6" xfId="2539" xr:uid="{A371AD87-ABA1-4ED3-B9E8-9A49F9C45372}"/>
    <cellStyle name="Normal 8 2 2 4" xfId="2540" xr:uid="{2812317E-4E3D-4428-AAA9-285161C2E0B0}"/>
    <cellStyle name="Normal 8 2 2 4 2" xfId="2541" xr:uid="{759DF410-BB09-4915-AD6A-D51C55B0380E}"/>
    <cellStyle name="Normal 8 2 2 4 2 2" xfId="2542" xr:uid="{0549F542-2F4A-4A4C-A0DB-8446CD4DE3BF}"/>
    <cellStyle name="Normal 8 2 2 4 2 2 2" xfId="4127" xr:uid="{8D188E26-F114-40ED-BE0D-E1E3EAEF48E0}"/>
    <cellStyle name="Normal 8 2 2 4 2 2 2 2" xfId="4128" xr:uid="{B5FC1AB1-7A8F-498D-88AC-5CBADD24FADC}"/>
    <cellStyle name="Normal 8 2 2 4 2 2 3" xfId="4129" xr:uid="{D90DA131-7272-4A1B-B35E-29E1B281847A}"/>
    <cellStyle name="Normal 8 2 2 4 2 2 3 2" xfId="6811" xr:uid="{CDFCC318-572F-49BD-A1CB-8015B91A209D}"/>
    <cellStyle name="Normal 8 2 2 4 2 2 4" xfId="6812" xr:uid="{9C8C079F-61F2-48EC-8D8B-C6363A2BCE1D}"/>
    <cellStyle name="Normal 8 2 2 4 2 3" xfId="2543" xr:uid="{77E8DD6D-905D-42E2-AC01-479550EFCD84}"/>
    <cellStyle name="Normal 8 2 2 4 2 3 2" xfId="4130" xr:uid="{60C7769B-C03E-41F0-9368-A8CE45284527}"/>
    <cellStyle name="Normal 8 2 2 4 2 4" xfId="2544" xr:uid="{2887606B-E8F0-4C28-B2A3-DD3BED062563}"/>
    <cellStyle name="Normal 8 2 2 4 2 4 2" xfId="6813" xr:uid="{8E9C9946-7572-4699-8B35-5DEBDD693C91}"/>
    <cellStyle name="Normal 8 2 2 4 2 5" xfId="6814" xr:uid="{8C4015B2-422B-4C91-98ED-74716F21EE2C}"/>
    <cellStyle name="Normal 8 2 2 4 3" xfId="2545" xr:uid="{62B77CA9-B91D-43B3-843D-EF70CA125CF3}"/>
    <cellStyle name="Normal 8 2 2 4 3 2" xfId="4131" xr:uid="{CCB54F0C-56B5-4656-A0A5-480D3AB2AE2A}"/>
    <cellStyle name="Normal 8 2 2 4 3 2 2" xfId="4132" xr:uid="{0F268688-CC73-45C8-B9C7-17725933C65C}"/>
    <cellStyle name="Normal 8 2 2 4 3 3" xfId="4133" xr:uid="{A508882C-94C2-4394-BB85-6E7707764DEC}"/>
    <cellStyle name="Normal 8 2 2 4 3 3 2" xfId="6815" xr:uid="{056840AC-5718-4A9D-9A4B-C1B564813505}"/>
    <cellStyle name="Normal 8 2 2 4 3 4" xfId="6816" xr:uid="{2A1516BD-5D0E-4EB3-96AD-6426C6DAE595}"/>
    <cellStyle name="Normal 8 2 2 4 4" xfId="2546" xr:uid="{CB7E1813-A896-4488-9FA5-2FB25891FB66}"/>
    <cellStyle name="Normal 8 2 2 4 4 2" xfId="4134" xr:uid="{5865F97F-424E-470A-B9AD-3D43FB06A4F9}"/>
    <cellStyle name="Normal 8 2 2 4 5" xfId="2547" xr:uid="{3950C14A-E6A1-496E-80B9-9D1A8BFEE890}"/>
    <cellStyle name="Normal 8 2 2 4 5 2" xfId="6817" xr:uid="{E1E923E1-3982-4B9B-B09A-8C3B3CAF0A83}"/>
    <cellStyle name="Normal 8 2 2 4 6" xfId="6818" xr:uid="{853DDD28-6B39-4756-AB9C-59831E636792}"/>
    <cellStyle name="Normal 8 2 2 5" xfId="2548" xr:uid="{E50E74F5-6A9C-4AF6-9894-73A5E9C27FA0}"/>
    <cellStyle name="Normal 8 2 2 5 2" xfId="2549" xr:uid="{381CDA45-B87E-438D-A3E9-BB50827D6B4F}"/>
    <cellStyle name="Normal 8 2 2 5 2 2" xfId="4135" xr:uid="{C32D1164-E18D-49C0-AC93-4547009CE972}"/>
    <cellStyle name="Normal 8 2 2 5 2 2 2" xfId="4136" xr:uid="{72AE203B-8853-49D2-9CF6-1BE596051AD3}"/>
    <cellStyle name="Normal 8 2 2 5 2 3" xfId="4137" xr:uid="{998484C0-6A54-4AC7-B949-20DC7502978B}"/>
    <cellStyle name="Normal 8 2 2 5 2 3 2" xfId="6819" xr:uid="{84D93E19-36E9-4786-9ACA-AB676962D50D}"/>
    <cellStyle name="Normal 8 2 2 5 2 4" xfId="6820" xr:uid="{9EA25EAF-C3BD-4C83-8E4A-18A8498506A0}"/>
    <cellStyle name="Normal 8 2 2 5 3" xfId="2550" xr:uid="{0FE66642-C313-4EB7-A3E0-1699C091AE02}"/>
    <cellStyle name="Normal 8 2 2 5 3 2" xfId="4138" xr:uid="{13BDDDBC-0178-4F5F-9879-819982D71EB9}"/>
    <cellStyle name="Normal 8 2 2 5 4" xfId="2551" xr:uid="{CF406643-E64C-4594-92FD-8CA45E97869F}"/>
    <cellStyle name="Normal 8 2 2 5 4 2" xfId="6821" xr:uid="{9AE71FD0-7EB3-454F-9419-850C71A21704}"/>
    <cellStyle name="Normal 8 2 2 5 5" xfId="6822" xr:uid="{50446F32-4561-4096-A872-2DF98F52E851}"/>
    <cellStyle name="Normal 8 2 2 6" xfId="2552" xr:uid="{A26B05B2-4889-425C-987F-3BFB5678FE8E}"/>
    <cellStyle name="Normal 8 2 2 6 2" xfId="2553" xr:uid="{B522AB2C-FEE5-4ABE-A09C-4E4222B22B02}"/>
    <cellStyle name="Normal 8 2 2 6 2 2" xfId="4139" xr:uid="{0AC437D7-29F5-43D2-A5B5-22C1B8B3B276}"/>
    <cellStyle name="Normal 8 2 2 6 3" xfId="2554" xr:uid="{35ACD403-5FF6-4EE1-9BF2-35B1C4961FC1}"/>
    <cellStyle name="Normal 8 2 2 6 3 2" xfId="6823" xr:uid="{F13324C2-8E54-458F-8597-6F72C76135BD}"/>
    <cellStyle name="Normal 8 2 2 6 4" xfId="2555" xr:uid="{3FB2CE51-7465-4D1D-827D-7189C2C1C040}"/>
    <cellStyle name="Normal 8 2 2 7" xfId="2556" xr:uid="{744AF520-4809-48B4-BFA0-B80D3BC5C59D}"/>
    <cellStyle name="Normal 8 2 2 7 2" xfId="4140" xr:uid="{829AFDE3-A6AB-42A9-9DB3-681F1B502B6C}"/>
    <cellStyle name="Normal 8 2 2 8" xfId="2557" xr:uid="{F34B9394-CE30-437C-A040-DFB162806631}"/>
    <cellStyle name="Normal 8 2 2 8 2" xfId="6824" xr:uid="{5A899517-C303-4AA0-9ACA-78A9FC7A5207}"/>
    <cellStyle name="Normal 8 2 2 9" xfId="2558" xr:uid="{F470BCBE-86FC-4511-9412-49360C3FB9D1}"/>
    <cellStyle name="Normal 8 2 3" xfId="2559" xr:uid="{C5FF9166-70C4-4088-A06E-A28EA6A70333}"/>
    <cellStyle name="Normal 8 2 3 2" xfId="2560" xr:uid="{CCE75CB6-551E-4D53-B4A6-6AC2E091C607}"/>
    <cellStyle name="Normal 8 2 3 2 2" xfId="2561" xr:uid="{AFEA8F2A-FE6C-4D55-BB70-191B0B61DA93}"/>
    <cellStyle name="Normal 8 2 3 2 2 2" xfId="2562" xr:uid="{3B091C00-F2CC-484A-82D7-E46C4C11D9A8}"/>
    <cellStyle name="Normal 8 2 3 2 2 2 2" xfId="4141" xr:uid="{6EAC6F3A-D636-4BD9-82C5-69E2F3F68FBB}"/>
    <cellStyle name="Normal 8 2 3 2 2 2 2 2" xfId="4142" xr:uid="{ED0696B1-49BF-44C1-9258-12FBA389F8BC}"/>
    <cellStyle name="Normal 8 2 3 2 2 2 3" xfId="4143" xr:uid="{25BD0C2B-2FD8-45FB-9644-3FE720E3F5E9}"/>
    <cellStyle name="Normal 8 2 3 2 2 2 3 2" xfId="6825" xr:uid="{32C82695-DEBC-4CB0-870B-3346C6BC71E1}"/>
    <cellStyle name="Normal 8 2 3 2 2 2 4" xfId="6826" xr:uid="{5DA68E68-217F-45DB-980E-AAA81536F464}"/>
    <cellStyle name="Normal 8 2 3 2 2 3" xfId="2563" xr:uid="{41529EC1-50EA-4C11-A8EB-75F168044F6A}"/>
    <cellStyle name="Normal 8 2 3 2 2 3 2" xfId="4144" xr:uid="{ED01EBA0-6749-4765-B8DF-63196B9E8947}"/>
    <cellStyle name="Normal 8 2 3 2 2 4" xfId="2564" xr:uid="{3FCE1029-2A21-462D-8200-BEF761F6F50E}"/>
    <cellStyle name="Normal 8 2 3 2 2 4 2" xfId="6827" xr:uid="{ED3DCE3E-BC8F-49A2-8388-2E5AADD0353B}"/>
    <cellStyle name="Normal 8 2 3 2 2 5" xfId="6828" xr:uid="{CC81AF69-E27E-4F7C-933E-A6CBF44675A5}"/>
    <cellStyle name="Normal 8 2 3 2 3" xfId="2565" xr:uid="{9DCFD40A-FB2C-41FF-849A-34786B578029}"/>
    <cellStyle name="Normal 8 2 3 2 3 2" xfId="2566" xr:uid="{51A090F3-C0F9-47FC-B628-F5A10B1DC2EF}"/>
    <cellStyle name="Normal 8 2 3 2 3 2 2" xfId="4145" xr:uid="{D78A9669-15F6-42A3-A7B2-CE8C8BC009BC}"/>
    <cellStyle name="Normal 8 2 3 2 3 3" xfId="2567" xr:uid="{532B33F2-1A46-4358-9DCA-05D804151458}"/>
    <cellStyle name="Normal 8 2 3 2 3 3 2" xfId="6829" xr:uid="{02C82298-6FAB-4045-A34E-9682AC8DE027}"/>
    <cellStyle name="Normal 8 2 3 2 3 4" xfId="2568" xr:uid="{B46ABF4F-DA90-4876-AE52-DA86DCCC7223}"/>
    <cellStyle name="Normal 8 2 3 2 4" xfId="2569" xr:uid="{2551B0EF-1559-4404-BA08-C0501ACB91C0}"/>
    <cellStyle name="Normal 8 2 3 2 4 2" xfId="4146" xr:uid="{75F0BD4C-B8A3-49AE-90FF-9CAC5DD95E71}"/>
    <cellStyle name="Normal 8 2 3 2 5" xfId="2570" xr:uid="{AD5C0BE3-5728-414E-9915-6E350F6A0C10}"/>
    <cellStyle name="Normal 8 2 3 2 5 2" xfId="6830" xr:uid="{F34BE19D-DCC8-42ED-8106-6D33C1218A44}"/>
    <cellStyle name="Normal 8 2 3 2 6" xfId="2571" xr:uid="{93BDA53C-A080-405C-AD70-7E9273F06C92}"/>
    <cellStyle name="Normal 8 2 3 3" xfId="2572" xr:uid="{B6F02A0B-C922-47BD-ADAE-8ADD6F03216F}"/>
    <cellStyle name="Normal 8 2 3 3 2" xfId="2573" xr:uid="{780822C7-1629-466E-A00B-0FB125A29486}"/>
    <cellStyle name="Normal 8 2 3 3 2 2" xfId="2574" xr:uid="{A08CB776-2CB9-49B6-9FF2-82D234F0F6FF}"/>
    <cellStyle name="Normal 8 2 3 3 2 2 2" xfId="4147" xr:uid="{F3541F94-D8BF-4B32-BA26-BB27EB6C2579}"/>
    <cellStyle name="Normal 8 2 3 3 2 2 2 2" xfId="4148" xr:uid="{1803CF38-6A60-4B09-9436-1BFBBA8CF1D3}"/>
    <cellStyle name="Normal 8 2 3 3 2 2 3" xfId="4149" xr:uid="{48D3D2F9-C7BD-4C6E-9550-4D24856A7DBE}"/>
    <cellStyle name="Normal 8 2 3 3 2 2 3 2" xfId="6831" xr:uid="{A4E54495-DA30-4031-B706-9943786B547A}"/>
    <cellStyle name="Normal 8 2 3 3 2 2 4" xfId="6832" xr:uid="{E191763D-33A4-4182-907F-BA9D85A52CA6}"/>
    <cellStyle name="Normal 8 2 3 3 2 3" xfId="2575" xr:uid="{51EFE747-376F-4FE2-9EE8-C9A6E28387E3}"/>
    <cellStyle name="Normal 8 2 3 3 2 3 2" xfId="4150" xr:uid="{EA67D941-CA03-433A-B429-10023494EB64}"/>
    <cellStyle name="Normal 8 2 3 3 2 4" xfId="2576" xr:uid="{A84C75FB-260F-44D4-9971-ABF524C14BB2}"/>
    <cellStyle name="Normal 8 2 3 3 2 4 2" xfId="6833" xr:uid="{06F6A85C-CA54-44B9-AAEB-A528D917CE77}"/>
    <cellStyle name="Normal 8 2 3 3 2 5" xfId="6834" xr:uid="{DB6863F1-BFCD-4875-AC5C-3CFED515165D}"/>
    <cellStyle name="Normal 8 2 3 3 3" xfId="2577" xr:uid="{B76B773D-EBA7-4FAD-9004-5DC0A2F6D4FC}"/>
    <cellStyle name="Normal 8 2 3 3 3 2" xfId="4151" xr:uid="{E1FE9BAB-8ACF-4407-8925-AD5CDA0972AD}"/>
    <cellStyle name="Normal 8 2 3 3 3 2 2" xfId="4152" xr:uid="{DF29A847-6466-4779-A2DC-8D02641E0FB3}"/>
    <cellStyle name="Normal 8 2 3 3 3 3" xfId="4153" xr:uid="{D06E8725-3EEE-4705-971A-0EB627AB07CF}"/>
    <cellStyle name="Normal 8 2 3 3 3 3 2" xfId="6835" xr:uid="{85E477E7-4E13-4788-832A-79A1B525DD6C}"/>
    <cellStyle name="Normal 8 2 3 3 3 4" xfId="6836" xr:uid="{3C56EDF3-C927-4B9F-801F-EF4BB99B241A}"/>
    <cellStyle name="Normal 8 2 3 3 4" xfId="2578" xr:uid="{AFCA98CF-D4E2-4DBC-B73F-E3317EA3284C}"/>
    <cellStyle name="Normal 8 2 3 3 4 2" xfId="4154" xr:uid="{88ECBB94-899A-49A8-9787-B8028AE6CCC4}"/>
    <cellStyle name="Normal 8 2 3 3 5" xfId="2579" xr:uid="{A059AE94-69C4-468C-BE04-CC230C63C69C}"/>
    <cellStyle name="Normal 8 2 3 3 5 2" xfId="6837" xr:uid="{DB8C144F-17CE-43F5-8D46-DDA72BA1CC72}"/>
    <cellStyle name="Normal 8 2 3 3 6" xfId="6838" xr:uid="{69644528-760B-4979-9506-A91179EF8C17}"/>
    <cellStyle name="Normal 8 2 3 4" xfId="2580" xr:uid="{AB82E57F-B39D-4D01-827C-6FF615411122}"/>
    <cellStyle name="Normal 8 2 3 4 2" xfId="2581" xr:uid="{A03850C8-5551-4F51-B74F-D7D7F166C603}"/>
    <cellStyle name="Normal 8 2 3 4 2 2" xfId="4155" xr:uid="{95882ED6-6FA3-495A-870C-63F8D7FD1D49}"/>
    <cellStyle name="Normal 8 2 3 4 2 2 2" xfId="4156" xr:uid="{9A50D884-14DD-4B27-91A9-227F99FA863B}"/>
    <cellStyle name="Normal 8 2 3 4 2 3" xfId="4157" xr:uid="{F15119B1-0835-4FF2-BBF8-D6ACE37B026E}"/>
    <cellStyle name="Normal 8 2 3 4 2 3 2" xfId="6839" xr:uid="{0D0A3D61-22EF-40D0-A97D-0D232C309C64}"/>
    <cellStyle name="Normal 8 2 3 4 2 4" xfId="6840" xr:uid="{F296D512-4F44-4E21-A8C7-0821AB1D5FC0}"/>
    <cellStyle name="Normal 8 2 3 4 3" xfId="2582" xr:uid="{B78CEB6F-F995-49D4-B82F-31110DF64D02}"/>
    <cellStyle name="Normal 8 2 3 4 3 2" xfId="4158" xr:uid="{2FF9D733-3B70-4ECF-BF8D-9E18F1C9BDAB}"/>
    <cellStyle name="Normal 8 2 3 4 4" xfId="2583" xr:uid="{B549E12D-7188-4807-A808-814F9127A156}"/>
    <cellStyle name="Normal 8 2 3 4 4 2" xfId="6841" xr:uid="{0CC87E0C-F44C-4174-BF8D-8629AA11B3E3}"/>
    <cellStyle name="Normal 8 2 3 4 5" xfId="6842" xr:uid="{B173F605-A456-4778-82A2-04293A098337}"/>
    <cellStyle name="Normal 8 2 3 5" xfId="2584" xr:uid="{DF842040-AC47-40DD-BA62-671B15A12F2C}"/>
    <cellStyle name="Normal 8 2 3 5 2" xfId="2585" xr:uid="{DE9E76BA-39F7-481D-A75B-1DE6DBBB8C85}"/>
    <cellStyle name="Normal 8 2 3 5 2 2" xfId="4159" xr:uid="{258657B4-4414-4D96-BA4B-24C4FDAD6BAF}"/>
    <cellStyle name="Normal 8 2 3 5 3" xfId="2586" xr:uid="{F48FB55D-19B2-41CB-9298-2E904B0753E7}"/>
    <cellStyle name="Normal 8 2 3 5 3 2" xfId="6843" xr:uid="{F915045D-CA03-487E-8651-4DEFA71253DE}"/>
    <cellStyle name="Normal 8 2 3 5 4" xfId="2587" xr:uid="{0C8CEB63-86D9-442B-B475-0D50955B82DA}"/>
    <cellStyle name="Normal 8 2 3 6" xfId="2588" xr:uid="{F1338DCA-1426-4BB9-8B70-305CFB6624C0}"/>
    <cellStyle name="Normal 8 2 3 6 2" xfId="4160" xr:uid="{887A9A67-DC35-4758-88EA-4BE16DB3DB1C}"/>
    <cellStyle name="Normal 8 2 3 7" xfId="2589" xr:uid="{12AF3420-40EE-40A0-9941-098D29226FA0}"/>
    <cellStyle name="Normal 8 2 3 7 2" xfId="6844" xr:uid="{A65BF68D-4EEA-4216-AC9F-AA894CF6EEAD}"/>
    <cellStyle name="Normal 8 2 3 8" xfId="2590" xr:uid="{E0E2E58D-787E-4A1F-B892-98AB2828E824}"/>
    <cellStyle name="Normal 8 2 4" xfId="2591" xr:uid="{DF80E758-C7B3-4CA7-8BB2-610CFB9E8182}"/>
    <cellStyle name="Normal 8 2 4 2" xfId="2592" xr:uid="{D533C553-3D59-48A7-B742-4E090204E01E}"/>
    <cellStyle name="Normal 8 2 4 2 2" xfId="2593" xr:uid="{92C8FBEE-0943-4EAB-824F-A83FCB0E4D56}"/>
    <cellStyle name="Normal 8 2 4 2 2 2" xfId="2594" xr:uid="{1AEBD1B3-6AF7-427F-8BA8-2BD3410A493C}"/>
    <cellStyle name="Normal 8 2 4 2 2 2 2" xfId="4161" xr:uid="{F42E72C6-029C-4FE1-BF06-9B15228F8F59}"/>
    <cellStyle name="Normal 8 2 4 2 2 3" xfId="2595" xr:uid="{2C2BC847-085A-454F-9225-E6E9950D97F4}"/>
    <cellStyle name="Normal 8 2 4 2 2 3 2" xfId="6845" xr:uid="{00294799-825D-4CD7-A5D7-24372D729CD0}"/>
    <cellStyle name="Normal 8 2 4 2 2 4" xfId="2596" xr:uid="{B695E54A-FA82-4FFD-A410-E2F4954275B1}"/>
    <cellStyle name="Normal 8 2 4 2 3" xfId="2597" xr:uid="{5B5ED73C-4176-4F55-B406-05855446F838}"/>
    <cellStyle name="Normal 8 2 4 2 3 2" xfId="4162" xr:uid="{5BB0C29F-AFF2-4ACE-8BA8-0AA909CF4EBB}"/>
    <cellStyle name="Normal 8 2 4 2 4" xfId="2598" xr:uid="{3D820BFE-701C-4B7A-A7D4-1FCC235EF72E}"/>
    <cellStyle name="Normal 8 2 4 2 4 2" xfId="6846" xr:uid="{9D944738-D9B9-481A-AC10-78011D03941A}"/>
    <cellStyle name="Normal 8 2 4 2 5" xfId="2599" xr:uid="{8FDDCACD-E423-4099-880B-9B16E2FDE748}"/>
    <cellStyle name="Normal 8 2 4 3" xfId="2600" xr:uid="{6391F9FA-073E-4D4E-BFDF-045302F54B71}"/>
    <cellStyle name="Normal 8 2 4 3 2" xfId="2601" xr:uid="{8002B966-828F-480C-917D-6724E29B3A6C}"/>
    <cellStyle name="Normal 8 2 4 3 2 2" xfId="4163" xr:uid="{04C4E93F-E007-4EC3-8221-ABECE3715F55}"/>
    <cellStyle name="Normal 8 2 4 3 3" xfId="2602" xr:uid="{83425A7A-5458-435F-9293-5B702FFED123}"/>
    <cellStyle name="Normal 8 2 4 3 3 2" xfId="6847" xr:uid="{296B10A0-652E-46D6-97A6-49CB26FB1C29}"/>
    <cellStyle name="Normal 8 2 4 3 4" xfId="2603" xr:uid="{03A9F877-EF31-4D25-9D14-E771F98DC6F7}"/>
    <cellStyle name="Normal 8 2 4 4" xfId="2604" xr:uid="{5298404B-5428-4449-B8C1-05871843DFDF}"/>
    <cellStyle name="Normal 8 2 4 4 2" xfId="2605" xr:uid="{1A858F33-3E05-46DD-873D-0F58742ADA92}"/>
    <cellStyle name="Normal 8 2 4 4 3" xfId="2606" xr:uid="{84C859A2-5E49-4AE4-92DA-5CA0A97EF06C}"/>
    <cellStyle name="Normal 8 2 4 4 4" xfId="2607" xr:uid="{A968930D-54C2-4537-B023-0EFC4F365DA9}"/>
    <cellStyle name="Normal 8 2 4 5" xfId="2608" xr:uid="{7A61C6C5-6896-4EB5-94BF-ED9BE671B1DB}"/>
    <cellStyle name="Normal 8 2 4 5 2" xfId="6848" xr:uid="{12D72D6E-C71F-4AB5-A964-6C46FF548CAA}"/>
    <cellStyle name="Normal 8 2 4 6" xfId="2609" xr:uid="{7F8349D4-9E95-464C-A711-0D25FC7B08A7}"/>
    <cellStyle name="Normal 8 2 4 7" xfId="2610" xr:uid="{898D4994-4521-4C69-8954-A22BA4E4FCF4}"/>
    <cellStyle name="Normal 8 2 5" xfId="2611" xr:uid="{BD0481C2-5C02-419E-859B-618B14FDDA8E}"/>
    <cellStyle name="Normal 8 2 5 2" xfId="2612" xr:uid="{4DB3D32B-0441-41D0-A7DF-9489B406E629}"/>
    <cellStyle name="Normal 8 2 5 2 2" xfId="2613" xr:uid="{230F3B4E-095F-4FBE-B468-0AE16894E5CF}"/>
    <cellStyle name="Normal 8 2 5 2 2 2" xfId="4164" xr:uid="{171C4416-D849-4056-8900-C3530DDDA55B}"/>
    <cellStyle name="Normal 8 2 5 2 2 2 2" xfId="4165" xr:uid="{59CE905F-4DEB-40EB-B939-A7535CFDB1AD}"/>
    <cellStyle name="Normal 8 2 5 2 2 3" xfId="4166" xr:uid="{AE855F1E-DBBB-474A-B259-FE2A6AC19C39}"/>
    <cellStyle name="Normal 8 2 5 2 2 3 2" xfId="6849" xr:uid="{3374F37B-547F-4594-B677-BBC76C2A9D29}"/>
    <cellStyle name="Normal 8 2 5 2 2 4" xfId="6850" xr:uid="{CF6DD28C-8D57-46F0-9E8B-76C41D79AA4B}"/>
    <cellStyle name="Normal 8 2 5 2 3" xfId="2614" xr:uid="{130328C6-9385-453B-A42C-8271EDE7994D}"/>
    <cellStyle name="Normal 8 2 5 2 3 2" xfId="4167" xr:uid="{E567F35B-8139-4393-8168-AFBB4EDC6AA8}"/>
    <cellStyle name="Normal 8 2 5 2 4" xfId="2615" xr:uid="{8B9A0D38-F5B8-489E-9952-63E66FD2FCF9}"/>
    <cellStyle name="Normal 8 2 5 2 4 2" xfId="6851" xr:uid="{B843D15C-59B9-4E6C-979F-92E819FACBE0}"/>
    <cellStyle name="Normal 8 2 5 2 5" xfId="6852" xr:uid="{411C6187-06FC-41B5-9179-25AEED13D239}"/>
    <cellStyle name="Normal 8 2 5 3" xfId="2616" xr:uid="{08C885C2-9E4F-4668-BB24-C7726CB22D09}"/>
    <cellStyle name="Normal 8 2 5 3 2" xfId="2617" xr:uid="{31714D41-3FB6-42E7-9A2F-4D06E3D285A8}"/>
    <cellStyle name="Normal 8 2 5 3 2 2" xfId="4168" xr:uid="{63349A75-C0DD-48D1-9DFB-CF12A754B715}"/>
    <cellStyle name="Normal 8 2 5 3 3" xfId="2618" xr:uid="{E4CB148E-B9C9-4E36-A43C-037A91690F8C}"/>
    <cellStyle name="Normal 8 2 5 3 3 2" xfId="6853" xr:uid="{44B70305-915F-48F7-968F-14F5D174AEA1}"/>
    <cellStyle name="Normal 8 2 5 3 4" xfId="2619" xr:uid="{55A11F6E-8E8B-4E4D-A5C7-1832EDABE217}"/>
    <cellStyle name="Normal 8 2 5 4" xfId="2620" xr:uid="{1AA147F9-5CC1-4B01-AA11-4D12C10BF3BF}"/>
    <cellStyle name="Normal 8 2 5 4 2" xfId="4169" xr:uid="{BD468AFD-0C5E-473C-8FCF-067160F696FE}"/>
    <cellStyle name="Normal 8 2 5 5" xfId="2621" xr:uid="{D149F832-20F4-4B89-BDF2-220D0437F4E8}"/>
    <cellStyle name="Normal 8 2 5 5 2" xfId="6854" xr:uid="{47A401C6-070F-4A12-BFF0-21A3A3D91A23}"/>
    <cellStyle name="Normal 8 2 5 6" xfId="2622" xr:uid="{70F3A1DB-A7ED-4815-A280-946DA5E7DDFF}"/>
    <cellStyle name="Normal 8 2 6" xfId="2623" xr:uid="{AEF79E12-3392-48FF-8BF4-1D6613BCAE68}"/>
    <cellStyle name="Normal 8 2 6 2" xfId="2624" xr:uid="{82D502D6-1326-47DC-A1EA-C9AB50CE08F6}"/>
    <cellStyle name="Normal 8 2 6 2 2" xfId="2625" xr:uid="{41FCCFD4-4A3F-459F-A0E9-2599840C0420}"/>
    <cellStyle name="Normal 8 2 6 2 2 2" xfId="4170" xr:uid="{DDBC98D7-204F-4C24-9B19-4282630DF5CF}"/>
    <cellStyle name="Normal 8 2 6 2 3" xfId="2626" xr:uid="{82793BF8-41A8-424B-841E-1C842BD580EE}"/>
    <cellStyle name="Normal 8 2 6 2 3 2" xfId="6855" xr:uid="{FDD25946-0357-413E-8A52-D024BBBE46D0}"/>
    <cellStyle name="Normal 8 2 6 2 4" xfId="2627" xr:uid="{D98C9CD8-E044-4E5F-90B5-D9932B3D52E4}"/>
    <cellStyle name="Normal 8 2 6 3" xfId="2628" xr:uid="{06190ADF-4498-47D5-9B8A-15C239AE9918}"/>
    <cellStyle name="Normal 8 2 6 3 2" xfId="4171" xr:uid="{11D92753-D3F6-48DF-B8AD-A711CF08AF19}"/>
    <cellStyle name="Normal 8 2 6 4" xfId="2629" xr:uid="{BE80CCC6-2B88-4131-90A4-FB94103C03BA}"/>
    <cellStyle name="Normal 8 2 6 4 2" xfId="6856" xr:uid="{8F64DCEC-7C63-4481-A8B7-173041550855}"/>
    <cellStyle name="Normal 8 2 6 5" xfId="2630" xr:uid="{98225AA6-4999-41EE-A469-7AD70014E1BC}"/>
    <cellStyle name="Normal 8 2 7" xfId="2631" xr:uid="{E6008EE5-7E3A-4495-9A0C-CA86713259F7}"/>
    <cellStyle name="Normal 8 2 7 2" xfId="2632" xr:uid="{D2885360-7EA2-42C8-BC8E-D9C1B8FF0E32}"/>
    <cellStyle name="Normal 8 2 7 2 2" xfId="4172" xr:uid="{8F9BC8B3-A29D-46D0-BE7F-B87DED29504A}"/>
    <cellStyle name="Normal 8 2 7 3" xfId="2633" xr:uid="{36D6E1E6-DC96-4643-AC3F-0350149B8A02}"/>
    <cellStyle name="Normal 8 2 7 3 2" xfId="6857" xr:uid="{D4D8DE0C-0D36-4BD9-BB00-31F8412DCD66}"/>
    <cellStyle name="Normal 8 2 7 4" xfId="2634" xr:uid="{6B0DDBF6-DDC2-41F1-B237-DAC123648F4F}"/>
    <cellStyle name="Normal 8 2 8" xfId="2635" xr:uid="{245E6605-4DE8-49A6-8006-54E52F12150C}"/>
    <cellStyle name="Normal 8 2 8 2" xfId="2636" xr:uid="{AEB17777-2C42-4121-B142-1A6C28ACD52E}"/>
    <cellStyle name="Normal 8 2 8 3" xfId="2637" xr:uid="{50E23B38-5896-40D8-9D72-E0D9D09E3B40}"/>
    <cellStyle name="Normal 8 2 8 4" xfId="2638" xr:uid="{7FB43CED-68AD-4E04-9968-E6111E2888B1}"/>
    <cellStyle name="Normal 8 2 9" xfId="2639" xr:uid="{297DE310-1B49-4996-BAF5-086F8A967182}"/>
    <cellStyle name="Normal 8 2 9 2" xfId="6858" xr:uid="{F253F154-8B93-4E9F-B8A7-3DE2023E0EBB}"/>
    <cellStyle name="Normal 8 3" xfId="2640" xr:uid="{FAE151B1-9387-4B60-8B0F-60AB19AD2691}"/>
    <cellStyle name="Normal 8 3 10" xfId="2641" xr:uid="{422D2300-0B82-42F9-A672-CD130F6D48CC}"/>
    <cellStyle name="Normal 8 3 11" xfId="2642" xr:uid="{01E2912C-88DF-48A5-BEBC-9AEDCF247036}"/>
    <cellStyle name="Normal 8 3 2" xfId="2643" xr:uid="{1AB11623-5E47-4A9F-B12D-AF7325B26CF3}"/>
    <cellStyle name="Normal 8 3 2 2" xfId="2644" xr:uid="{BE0BB172-7B62-4B06-8123-922CA7B42B2F}"/>
    <cellStyle name="Normal 8 3 2 2 2" xfId="2645" xr:uid="{014B6AB3-2DCC-43F6-9A11-951623825BA8}"/>
    <cellStyle name="Normal 8 3 2 2 2 2" xfId="2646" xr:uid="{860F8291-FFCE-4011-83FD-9A93588A52EB}"/>
    <cellStyle name="Normal 8 3 2 2 2 2 2" xfId="2647" xr:uid="{93964569-872A-4D33-8C64-5B289CCBD2D5}"/>
    <cellStyle name="Normal 8 3 2 2 2 2 2 2" xfId="4173" xr:uid="{5BD49D84-9EFB-4575-8926-C0E5A7213048}"/>
    <cellStyle name="Normal 8 3 2 2 2 2 3" xfId="2648" xr:uid="{26215C08-DABC-4143-8F22-1234F8DA873B}"/>
    <cellStyle name="Normal 8 3 2 2 2 2 3 2" xfId="6859" xr:uid="{34B67CCA-9B71-4836-8631-61E719891FB0}"/>
    <cellStyle name="Normal 8 3 2 2 2 2 4" xfId="2649" xr:uid="{45BBCD3F-6835-4F09-87C0-B5F10ED9CDCF}"/>
    <cellStyle name="Normal 8 3 2 2 2 3" xfId="2650" xr:uid="{8C2C23E7-C3DC-47A4-9213-410EE5184BC9}"/>
    <cellStyle name="Normal 8 3 2 2 2 3 2" xfId="2651" xr:uid="{4913C1F0-82D9-46D7-A9F4-F3E8FF6C2E23}"/>
    <cellStyle name="Normal 8 3 2 2 2 3 3" xfId="2652" xr:uid="{1BAB88B5-7B94-40F4-AFC9-A870FFC7B7A5}"/>
    <cellStyle name="Normal 8 3 2 2 2 3 4" xfId="2653" xr:uid="{E67FE908-84AF-4E58-B1CF-6E1CE304D069}"/>
    <cellStyle name="Normal 8 3 2 2 2 4" xfId="2654" xr:uid="{F5DA180E-2AE5-467D-B636-6F5C574FFB1F}"/>
    <cellStyle name="Normal 8 3 2 2 2 4 2" xfId="6860" xr:uid="{2ADE01D8-8D8A-4541-A981-C1D79EF73FE2}"/>
    <cellStyle name="Normal 8 3 2 2 2 5" xfId="2655" xr:uid="{C5626C67-5E19-4173-9DE6-46447C2F03E2}"/>
    <cellStyle name="Normal 8 3 2 2 2 6" xfId="2656" xr:uid="{CCF23576-2E16-48C2-A4A6-F15360D6B752}"/>
    <cellStyle name="Normal 8 3 2 2 3" xfId="2657" xr:uid="{70A706DA-222D-4417-AD96-20FDE1D247BB}"/>
    <cellStyle name="Normal 8 3 2 2 3 2" xfId="2658" xr:uid="{D76D51E9-F291-4404-AE10-3468FA22CFBA}"/>
    <cellStyle name="Normal 8 3 2 2 3 2 2" xfId="2659" xr:uid="{7AC8FDA6-0A04-4A4B-BAB3-7FE9B7945F8C}"/>
    <cellStyle name="Normal 8 3 2 2 3 2 3" xfId="2660" xr:uid="{0A93F7C5-2F4B-4EED-A0E7-C6BD910785FC}"/>
    <cellStyle name="Normal 8 3 2 2 3 2 4" xfId="2661" xr:uid="{8CF27031-ADB5-42BE-8F87-B924A58C3E27}"/>
    <cellStyle name="Normal 8 3 2 2 3 3" xfId="2662" xr:uid="{DEC6CBEC-F020-4712-AE66-5D9631308C04}"/>
    <cellStyle name="Normal 8 3 2 2 3 3 2" xfId="6861" xr:uid="{985B4235-C6B7-4215-AA99-A7C0C6884FD5}"/>
    <cellStyle name="Normal 8 3 2 2 3 4" xfId="2663" xr:uid="{9709CF2B-6C69-4109-88E0-914A6F4C7DA5}"/>
    <cellStyle name="Normal 8 3 2 2 3 5" xfId="2664" xr:uid="{33EAF158-96C9-4FAE-A196-F024C105E728}"/>
    <cellStyle name="Normal 8 3 2 2 4" xfId="2665" xr:uid="{A4EA61FA-CC1B-4FDF-B912-A364AF58401D}"/>
    <cellStyle name="Normal 8 3 2 2 4 2" xfId="2666" xr:uid="{493DEC6C-E4CE-491B-9A52-D2E7281A8795}"/>
    <cellStyle name="Normal 8 3 2 2 4 3" xfId="2667" xr:uid="{C4A87FCB-60F5-4BD5-A216-C7CA3123C781}"/>
    <cellStyle name="Normal 8 3 2 2 4 4" xfId="2668" xr:uid="{00EE58F0-5D66-4F3D-BF66-88539F0189A7}"/>
    <cellStyle name="Normal 8 3 2 2 5" xfId="2669" xr:uid="{B3AA5673-53B6-446E-8882-35A1B92E553B}"/>
    <cellStyle name="Normal 8 3 2 2 5 2" xfId="2670" xr:uid="{AA8779A2-E1F0-452B-99E2-E809F65F16CA}"/>
    <cellStyle name="Normal 8 3 2 2 5 3" xfId="2671" xr:uid="{D8083651-1191-4F27-908F-C93204372504}"/>
    <cellStyle name="Normal 8 3 2 2 5 4" xfId="2672" xr:uid="{8F5B5446-0B49-43A0-B50C-3029B0ED0388}"/>
    <cellStyle name="Normal 8 3 2 2 6" xfId="2673" xr:uid="{CCB4951D-B691-4FCA-B9F2-2B6B68A184A7}"/>
    <cellStyle name="Normal 8 3 2 2 7" xfId="2674" xr:uid="{A6C8CFB1-7F5E-4C68-AF66-838F70814D2D}"/>
    <cellStyle name="Normal 8 3 2 2 8" xfId="2675" xr:uid="{753EA454-C44B-4035-A554-C2512125A4FD}"/>
    <cellStyle name="Normal 8 3 2 3" xfId="2676" xr:uid="{452A9347-D138-47DF-8DEB-010D767337FC}"/>
    <cellStyle name="Normal 8 3 2 3 2" xfId="2677" xr:uid="{5DED7595-A931-4C82-BD0C-4CE99E8CBE2E}"/>
    <cellStyle name="Normal 8 3 2 3 2 2" xfId="2678" xr:uid="{D2E598F7-0B50-48C8-A9A5-7418793596E3}"/>
    <cellStyle name="Normal 8 3 2 3 2 2 2" xfId="4174" xr:uid="{00F4F928-FAFC-4C04-AD99-CF4B047B46B9}"/>
    <cellStyle name="Normal 8 3 2 3 2 2 2 2" xfId="4175" xr:uid="{E2B1A82C-C716-4280-85DA-B6450F384BA5}"/>
    <cellStyle name="Normal 8 3 2 3 2 2 3" xfId="4176" xr:uid="{1FDD536A-0959-463B-8D8F-173E5C8A813D}"/>
    <cellStyle name="Normal 8 3 2 3 2 2 3 2" xfId="6862" xr:uid="{485561EE-D7EB-4BC3-B982-AC2986607992}"/>
    <cellStyle name="Normal 8 3 2 3 2 2 4" xfId="6863" xr:uid="{EC21E7E0-56B3-4B61-9495-D92D74BBA3FE}"/>
    <cellStyle name="Normal 8 3 2 3 2 3" xfId="2679" xr:uid="{88B78009-1C7E-4C1F-BB11-6ECDC9A9599D}"/>
    <cellStyle name="Normal 8 3 2 3 2 3 2" xfId="4177" xr:uid="{617CCBEA-A41E-4C7C-9E3A-5D73225A5777}"/>
    <cellStyle name="Normal 8 3 2 3 2 4" xfId="2680" xr:uid="{DD760FD6-AB5E-4B39-81ED-F55C700E17AD}"/>
    <cellStyle name="Normal 8 3 2 3 2 4 2" xfId="6864" xr:uid="{9891E38C-7958-473F-BD4F-38CD55B7A09E}"/>
    <cellStyle name="Normal 8 3 2 3 2 5" xfId="6865" xr:uid="{888F68C4-F446-45F8-A65F-35D052447652}"/>
    <cellStyle name="Normal 8 3 2 3 3" xfId="2681" xr:uid="{BCFD4793-0242-49FE-B00A-BE32A2412528}"/>
    <cellStyle name="Normal 8 3 2 3 3 2" xfId="2682" xr:uid="{E4FBC3BB-786E-48CE-BE1E-657F7CA7C732}"/>
    <cellStyle name="Normal 8 3 2 3 3 2 2" xfId="4178" xr:uid="{D8710ED0-3419-48A1-B727-539F361A6992}"/>
    <cellStyle name="Normal 8 3 2 3 3 3" xfId="2683" xr:uid="{13DE6CF3-D046-4738-B86F-A5BEF9F48DAC}"/>
    <cellStyle name="Normal 8 3 2 3 3 3 2" xfId="6866" xr:uid="{6DBD344B-5179-4CFE-B0E3-1AEB4E1BBD0F}"/>
    <cellStyle name="Normal 8 3 2 3 3 4" xfId="2684" xr:uid="{BC5846D7-AFDA-4366-935E-741DF752BF7F}"/>
    <cellStyle name="Normal 8 3 2 3 4" xfId="2685" xr:uid="{4231E61D-7AE0-4E76-91DA-D02A85403238}"/>
    <cellStyle name="Normal 8 3 2 3 4 2" xfId="4179" xr:uid="{2995C812-46BB-456D-89B8-3EC41C08307D}"/>
    <cellStyle name="Normal 8 3 2 3 5" xfId="2686" xr:uid="{60A33ED8-879A-4CA8-86A2-89D171314C32}"/>
    <cellStyle name="Normal 8 3 2 3 5 2" xfId="6867" xr:uid="{A22BAAC4-FB07-4155-93F3-0B76D2FC2037}"/>
    <cellStyle name="Normal 8 3 2 3 6" xfId="2687" xr:uid="{0586E41A-2B4A-4AD9-A0A2-3363EACC8604}"/>
    <cellStyle name="Normal 8 3 2 4" xfId="2688" xr:uid="{1D79F28B-F8B5-4230-9F5D-C438B855F107}"/>
    <cellStyle name="Normal 8 3 2 4 2" xfId="2689" xr:uid="{557DCA45-69F7-4686-9ECD-3A37F6759FEB}"/>
    <cellStyle name="Normal 8 3 2 4 2 2" xfId="2690" xr:uid="{DF239E82-32E6-4A6E-9483-9B3C5650D9A5}"/>
    <cellStyle name="Normal 8 3 2 4 2 2 2" xfId="4180" xr:uid="{AABF7FE6-4085-48F0-874F-AA7A0652372D}"/>
    <cellStyle name="Normal 8 3 2 4 2 3" xfId="2691" xr:uid="{B5B15BA3-F27F-4D14-B8A1-3B302B448B80}"/>
    <cellStyle name="Normal 8 3 2 4 2 3 2" xfId="6868" xr:uid="{1E608D34-3D6B-4568-88CA-58BE3200EF5A}"/>
    <cellStyle name="Normal 8 3 2 4 2 4" xfId="2692" xr:uid="{EFA53A6E-D1DE-44F2-BF82-014B9C0D6F00}"/>
    <cellStyle name="Normal 8 3 2 4 3" xfId="2693" xr:uid="{D22BE1AF-A801-4FD5-A49E-F90595DFFEE5}"/>
    <cellStyle name="Normal 8 3 2 4 3 2" xfId="4181" xr:uid="{263A326E-FD99-45DF-A7AC-B13ACE1557A5}"/>
    <cellStyle name="Normal 8 3 2 4 4" xfId="2694" xr:uid="{FD724918-B55C-41D9-A8C6-D862D32E239D}"/>
    <cellStyle name="Normal 8 3 2 4 4 2" xfId="6869" xr:uid="{FAE25C8C-95FE-4F4B-98E5-39557387DCA9}"/>
    <cellStyle name="Normal 8 3 2 4 5" xfId="2695" xr:uid="{E70B8392-0C17-4CD5-A3CB-9BE3FB7B4365}"/>
    <cellStyle name="Normal 8 3 2 5" xfId="2696" xr:uid="{7AABC185-906B-4AB8-9266-98C36FB2659C}"/>
    <cellStyle name="Normal 8 3 2 5 2" xfId="2697" xr:uid="{18CD6CDA-D11F-4BF7-A1D2-65BFE11B54DC}"/>
    <cellStyle name="Normal 8 3 2 5 2 2" xfId="4182" xr:uid="{EE1D0D9D-4ED5-4FD2-9D7F-2C7F1DC43656}"/>
    <cellStyle name="Normal 8 3 2 5 3" xfId="2698" xr:uid="{6EE318C9-0AE8-4DC4-9CC7-E902DD4122DE}"/>
    <cellStyle name="Normal 8 3 2 5 3 2" xfId="6870" xr:uid="{9F177936-8B48-4508-889A-4F878CBE1538}"/>
    <cellStyle name="Normal 8 3 2 5 4" xfId="2699" xr:uid="{86829D8A-3E30-476B-80CA-48B62CFB3E25}"/>
    <cellStyle name="Normal 8 3 2 6" xfId="2700" xr:uid="{246FC31E-0105-4D2F-9422-66ABF9E118CD}"/>
    <cellStyle name="Normal 8 3 2 6 2" xfId="2701" xr:uid="{7ED94FBC-F562-4E0A-9FFF-121A3E514900}"/>
    <cellStyle name="Normal 8 3 2 6 3" xfId="2702" xr:uid="{48BBBE7F-1A89-4AE6-BB58-DE63D07CB3A5}"/>
    <cellStyle name="Normal 8 3 2 6 4" xfId="2703" xr:uid="{DAB20870-AF3E-4171-8E8D-6E6D6FE58AB1}"/>
    <cellStyle name="Normal 8 3 2 7" xfId="2704" xr:uid="{EA587D9D-7C80-413D-B7BF-B83D497DA163}"/>
    <cellStyle name="Normal 8 3 2 7 2" xfId="6871" xr:uid="{D59710B6-887B-480C-9749-7B20C966ABF3}"/>
    <cellStyle name="Normal 8 3 2 8" xfId="2705" xr:uid="{14D3CFFC-F65B-489E-95EB-82B480742105}"/>
    <cellStyle name="Normal 8 3 2 9" xfId="2706" xr:uid="{ED712352-9F5B-428B-9D49-8FD2BAEECCFF}"/>
    <cellStyle name="Normal 8 3 3" xfId="2707" xr:uid="{22E46EEB-B489-4F19-9BCF-E4A0E687810D}"/>
    <cellStyle name="Normal 8 3 3 2" xfId="2708" xr:uid="{D444A107-231B-44D3-B4A9-2F8E1207F3AA}"/>
    <cellStyle name="Normal 8 3 3 2 2" xfId="2709" xr:uid="{60D23F40-0867-4345-8DA2-7F3FF50EE4A2}"/>
    <cellStyle name="Normal 8 3 3 2 2 2" xfId="2710" xr:uid="{B14EA51D-82D6-4903-A062-93C9146ED324}"/>
    <cellStyle name="Normal 8 3 3 2 2 2 2" xfId="4183" xr:uid="{7B2E0B9D-F968-4C26-ACE0-7B11B752A413}"/>
    <cellStyle name="Normal 8 3 3 2 2 2 2 2" xfId="4745" xr:uid="{B3B57A13-3160-4D2F-8894-02652F198598}"/>
    <cellStyle name="Normal 8 3 3 2 2 2 3" xfId="4746" xr:uid="{D505DD9A-2C84-4E73-AA72-B714C902FF34}"/>
    <cellStyle name="Normal 8 3 3 2 2 3" xfId="2711" xr:uid="{EE2160E3-DB45-43DB-BFC2-44FD4BAC7356}"/>
    <cellStyle name="Normal 8 3 3 2 2 3 2" xfId="4747" xr:uid="{9E27099A-8306-44F6-9AFB-994D53EA92C3}"/>
    <cellStyle name="Normal 8 3 3 2 2 4" xfId="2712" xr:uid="{21DF2D19-E4EB-4BC5-9B44-339531CC056F}"/>
    <cellStyle name="Normal 8 3 3 2 3" xfId="2713" xr:uid="{27E5A9D6-7B0C-4D61-928F-93BB05523338}"/>
    <cellStyle name="Normal 8 3 3 2 3 2" xfId="2714" xr:uid="{19C96490-AF42-4EB4-8354-E150280BE059}"/>
    <cellStyle name="Normal 8 3 3 2 3 2 2" xfId="4748" xr:uid="{3F56CBD1-3818-44FE-AE53-85E3D58F09AD}"/>
    <cellStyle name="Normal 8 3 3 2 3 3" xfId="2715" xr:uid="{B0322E9B-50EA-4D9E-8E4E-AD7BF26109F5}"/>
    <cellStyle name="Normal 8 3 3 2 3 4" xfId="2716" xr:uid="{B5AA088B-485A-4CD2-BD50-45C80436896A}"/>
    <cellStyle name="Normal 8 3 3 2 4" xfId="2717" xr:uid="{604FF151-96FB-46A6-9F42-356E96D77F95}"/>
    <cellStyle name="Normal 8 3 3 2 4 2" xfId="4749" xr:uid="{D72E9566-02D2-4044-BD14-8BE8075650F4}"/>
    <cellStyle name="Normal 8 3 3 2 5" xfId="2718" xr:uid="{3C0F245D-DDCB-4D31-8A3A-18CE1A2BBBB8}"/>
    <cellStyle name="Normal 8 3 3 2 6" xfId="2719" xr:uid="{1761DA8E-706C-4E3F-A8E8-49DE0BEF05E4}"/>
    <cellStyle name="Normal 8 3 3 3" xfId="2720" xr:uid="{857BB5AA-6269-4450-A99B-9CA34B588990}"/>
    <cellStyle name="Normal 8 3 3 3 2" xfId="2721" xr:uid="{A2B327DC-A52E-4C47-A89B-950C6342CA59}"/>
    <cellStyle name="Normal 8 3 3 3 2 2" xfId="2722" xr:uid="{9A13990C-AC7A-46A7-8080-E628A6BDC841}"/>
    <cellStyle name="Normal 8 3 3 3 2 2 2" xfId="4750" xr:uid="{AEDBA8B5-EA31-485E-96B4-194FE4EA154C}"/>
    <cellStyle name="Normal 8 3 3 3 2 3" xfId="2723" xr:uid="{8CC6AF4B-A72A-41E8-BEFE-2030BE41272A}"/>
    <cellStyle name="Normal 8 3 3 3 2 4" xfId="2724" xr:uid="{6EFA4C56-763C-4791-A0AF-49B5289E5E8D}"/>
    <cellStyle name="Normal 8 3 3 3 3" xfId="2725" xr:uid="{89294B8C-467E-46A4-963D-60F64F189D40}"/>
    <cellStyle name="Normal 8 3 3 3 3 2" xfId="4751" xr:uid="{1C75F519-69C9-4F8C-80E7-DC1749D2E0A3}"/>
    <cellStyle name="Normal 8 3 3 3 4" xfId="2726" xr:uid="{11136D5D-67ED-4DF6-BB5B-FC43A416A523}"/>
    <cellStyle name="Normal 8 3 3 3 5" xfId="2727" xr:uid="{F9195AD9-26B4-40E0-B866-821DA974F5FB}"/>
    <cellStyle name="Normal 8 3 3 4" xfId="2728" xr:uid="{EFA791DA-498F-4FA1-8C9F-F5D1AA012261}"/>
    <cellStyle name="Normal 8 3 3 4 2" xfId="2729" xr:uid="{FDEF29CF-85B4-457E-98C1-C2703ADCB5C1}"/>
    <cellStyle name="Normal 8 3 3 4 2 2" xfId="4752" xr:uid="{4F1919C1-4730-4D8F-B0BC-A0FFC73BF50F}"/>
    <cellStyle name="Normal 8 3 3 4 3" xfId="2730" xr:uid="{164C84A0-2101-4FE1-8561-6C05FC4E1705}"/>
    <cellStyle name="Normal 8 3 3 4 4" xfId="2731" xr:uid="{E53AAC75-85DB-4F18-8BDA-0120D3AF8F46}"/>
    <cellStyle name="Normal 8 3 3 5" xfId="2732" xr:uid="{CBB2672F-84B2-4CF9-B831-A8C80C86FACA}"/>
    <cellStyle name="Normal 8 3 3 5 2" xfId="2733" xr:uid="{2FF992BC-5DDF-4667-8ADC-749EF3BE21DF}"/>
    <cellStyle name="Normal 8 3 3 5 3" xfId="2734" xr:uid="{6259C0FD-A73B-4C89-ACA2-CC58D33DD845}"/>
    <cellStyle name="Normal 8 3 3 5 4" xfId="2735" xr:uid="{28F05177-FD5E-44CE-B8B5-597452960B3C}"/>
    <cellStyle name="Normal 8 3 3 6" xfId="2736" xr:uid="{7109667F-FC93-43B2-95AD-97ECB897CE66}"/>
    <cellStyle name="Normal 8 3 3 7" xfId="2737" xr:uid="{BB399D19-98FB-4EBC-A71E-735FE101D205}"/>
    <cellStyle name="Normal 8 3 3 8" xfId="2738" xr:uid="{03B6DDB3-524C-45FF-A2FA-83C97F36DF5C}"/>
    <cellStyle name="Normal 8 3 4" xfId="2739" xr:uid="{1597FC54-0055-43A3-8323-56532E6F0F0E}"/>
    <cellStyle name="Normal 8 3 4 2" xfId="2740" xr:uid="{23981637-4368-4D86-A721-2126165595B0}"/>
    <cellStyle name="Normal 8 3 4 2 2" xfId="2741" xr:uid="{29EDD8F9-40F8-4280-9227-2A494CA93F49}"/>
    <cellStyle name="Normal 8 3 4 2 2 2" xfId="2742" xr:uid="{B7EC65FD-0618-4E04-BEF4-24D2C984FC1C}"/>
    <cellStyle name="Normal 8 3 4 2 2 2 2" xfId="4184" xr:uid="{0C2A8F48-6856-4339-A951-6AD332AE1D9B}"/>
    <cellStyle name="Normal 8 3 4 2 2 3" xfId="2743" xr:uid="{3221F904-775E-4200-87C3-C76DA3AE3F59}"/>
    <cellStyle name="Normal 8 3 4 2 2 3 2" xfId="6872" xr:uid="{C80CEDBE-6ADF-4328-A9DD-CBB015B7D272}"/>
    <cellStyle name="Normal 8 3 4 2 2 4" xfId="2744" xr:uid="{9ED1C7D5-EF2D-4BDC-93C8-E4083A7B3497}"/>
    <cellStyle name="Normal 8 3 4 2 3" xfId="2745" xr:uid="{9E70437A-448C-4008-B6CE-5DDC48BE14B2}"/>
    <cellStyle name="Normal 8 3 4 2 3 2" xfId="4185" xr:uid="{D1B578D0-3DD6-487D-A6E6-49B67D9CD33D}"/>
    <cellStyle name="Normal 8 3 4 2 4" xfId="2746" xr:uid="{E363E2C9-7263-40D4-9F3E-BB8A6165091D}"/>
    <cellStyle name="Normal 8 3 4 2 4 2" xfId="6873" xr:uid="{9B5BC67C-165A-429E-91AA-29B95A74BF92}"/>
    <cellStyle name="Normal 8 3 4 2 5" xfId="2747" xr:uid="{2B517925-A86D-44E5-AF1B-BDA5F434F013}"/>
    <cellStyle name="Normal 8 3 4 3" xfId="2748" xr:uid="{894F8023-DBC4-4F81-8C56-665F22C2BB6E}"/>
    <cellStyle name="Normal 8 3 4 3 2" xfId="2749" xr:uid="{9FD1A945-E23D-4C5F-AB1E-F31963468D42}"/>
    <cellStyle name="Normal 8 3 4 3 2 2" xfId="4186" xr:uid="{9ACAC40E-5C44-47D5-8999-FDF478A785EF}"/>
    <cellStyle name="Normal 8 3 4 3 3" xfId="2750" xr:uid="{868456B8-92A3-438A-9E57-29779D926020}"/>
    <cellStyle name="Normal 8 3 4 3 3 2" xfId="6874" xr:uid="{91ECB798-9C2F-4740-AA4B-7FEB472F5A19}"/>
    <cellStyle name="Normal 8 3 4 3 4" xfId="2751" xr:uid="{4E9F260F-E7A3-4589-9D58-7CF1FB4D87A9}"/>
    <cellStyle name="Normal 8 3 4 4" xfId="2752" xr:uid="{8F5DD1CD-EEB3-4665-A41D-F59E1CD2146E}"/>
    <cellStyle name="Normal 8 3 4 4 2" xfId="2753" xr:uid="{2FA29F47-5F49-45C3-ACB9-E135C03732EE}"/>
    <cellStyle name="Normal 8 3 4 4 3" xfId="2754" xr:uid="{CEC72C0F-AEC7-407C-86C0-AB98B0F2C643}"/>
    <cellStyle name="Normal 8 3 4 4 4" xfId="2755" xr:uid="{75FAC0B8-1A82-4291-BFC9-EC85B3DA0EF8}"/>
    <cellStyle name="Normal 8 3 4 5" xfId="2756" xr:uid="{03B52657-1D31-4984-93C8-D925427CF2F7}"/>
    <cellStyle name="Normal 8 3 4 5 2" xfId="6875" xr:uid="{286F7EB8-F3A0-474F-8C88-A1C7273CA9A6}"/>
    <cellStyle name="Normal 8 3 4 6" xfId="2757" xr:uid="{0736E0B8-F5C3-4021-A731-5E6BB601CE63}"/>
    <cellStyle name="Normal 8 3 4 7" xfId="2758" xr:uid="{2C4C29BD-D49C-4946-A0E2-042581823056}"/>
    <cellStyle name="Normal 8 3 5" xfId="2759" xr:uid="{B7B5492C-FBAC-4F20-92B0-FEAF4C320807}"/>
    <cellStyle name="Normal 8 3 5 2" xfId="2760" xr:uid="{CD34333B-74E7-4E89-9C42-2E5978F3F43E}"/>
    <cellStyle name="Normal 8 3 5 2 2" xfId="2761" xr:uid="{19D734A4-9625-4E47-96C8-F908B9DD71EE}"/>
    <cellStyle name="Normal 8 3 5 2 2 2" xfId="4187" xr:uid="{D3AE36A5-6B9E-4BDB-94BF-82507D96535D}"/>
    <cellStyle name="Normal 8 3 5 2 3" xfId="2762" xr:uid="{DBBE43FC-085F-4174-880B-FA1593BF9704}"/>
    <cellStyle name="Normal 8 3 5 2 3 2" xfId="6876" xr:uid="{05AE6BF4-605C-4BCC-97E8-5A035B6DF09A}"/>
    <cellStyle name="Normal 8 3 5 2 4" xfId="2763" xr:uid="{5E43134F-1CC1-48D4-AFFF-684114F15B29}"/>
    <cellStyle name="Normal 8 3 5 3" xfId="2764" xr:uid="{7BD3A079-09DB-4D17-AAD4-E04A577D9959}"/>
    <cellStyle name="Normal 8 3 5 3 2" xfId="2765" xr:uid="{6F7CE881-046B-4FDA-9CF8-685BD775C808}"/>
    <cellStyle name="Normal 8 3 5 3 3" xfId="2766" xr:uid="{B001ED18-7F56-4491-9388-7B5FCCEE7B1C}"/>
    <cellStyle name="Normal 8 3 5 3 4" xfId="2767" xr:uid="{538D8E19-997F-40AE-AC74-EC77C29EF24A}"/>
    <cellStyle name="Normal 8 3 5 4" xfId="2768" xr:uid="{03035ECA-9B6C-4A72-9565-3FDABC1A6327}"/>
    <cellStyle name="Normal 8 3 5 4 2" xfId="6877" xr:uid="{C6F33750-C48A-48F6-A41E-960F43DF7FF9}"/>
    <cellStyle name="Normal 8 3 5 5" xfId="2769" xr:uid="{C343D479-659A-4BD8-B498-8E25A39D2F6B}"/>
    <cellStyle name="Normal 8 3 5 6" xfId="2770" xr:uid="{C12D93D1-6970-40DB-8932-0B9A1E1A7768}"/>
    <cellStyle name="Normal 8 3 6" xfId="2771" xr:uid="{47741AC4-5544-4449-860C-590FA5925FEF}"/>
    <cellStyle name="Normal 8 3 6 2" xfId="2772" xr:uid="{93628E2C-C087-4716-B6CE-4D209F0E6AEE}"/>
    <cellStyle name="Normal 8 3 6 2 2" xfId="2773" xr:uid="{CC1F5F69-CE39-4AA5-BFE6-AE83625B90C4}"/>
    <cellStyle name="Normal 8 3 6 2 3" xfId="2774" xr:uid="{74668C1A-E2DA-4568-95CE-4322F157D61A}"/>
    <cellStyle name="Normal 8 3 6 2 4" xfId="2775" xr:uid="{AD50169C-7F05-48F1-A0ED-185B002BC274}"/>
    <cellStyle name="Normal 8 3 6 3" xfId="2776" xr:uid="{6B4C9961-57A7-4845-903C-8A0F63641119}"/>
    <cellStyle name="Normal 8 3 6 3 2" xfId="6878" xr:uid="{BF3FCD71-5330-402C-A828-32F2F80D3131}"/>
    <cellStyle name="Normal 8 3 6 4" xfId="2777" xr:uid="{71003EB0-273F-4432-86B6-3D2789F56388}"/>
    <cellStyle name="Normal 8 3 6 5" xfId="2778" xr:uid="{E08C3E9D-E423-45C9-ADC8-9B8E51C9B9A4}"/>
    <cellStyle name="Normal 8 3 7" xfId="2779" xr:uid="{C60B1FCB-5A96-46AF-B5C4-D864889E5BF8}"/>
    <cellStyle name="Normal 8 3 7 2" xfId="2780" xr:uid="{2B58A5EF-8270-4FEE-AD54-A5E272849A8C}"/>
    <cellStyle name="Normal 8 3 7 3" xfId="2781" xr:uid="{482FA68A-428A-4B76-AE16-32CA281FF9BD}"/>
    <cellStyle name="Normal 8 3 7 4" xfId="2782" xr:uid="{489EDF02-EECB-472D-92F5-CCAA05140C93}"/>
    <cellStyle name="Normal 8 3 8" xfId="2783" xr:uid="{66FAC509-55FF-48C2-A892-DE99A55C249B}"/>
    <cellStyle name="Normal 8 3 8 2" xfId="2784" xr:uid="{CF3DCEE0-8CD1-4662-BA3E-E8CAB901210D}"/>
    <cellStyle name="Normal 8 3 8 3" xfId="2785" xr:uid="{8C2A7793-9406-46AF-B206-E575D3FF36BF}"/>
    <cellStyle name="Normal 8 3 8 4" xfId="2786" xr:uid="{47F5FEC9-6558-4251-BD5D-19AF1B6BA10A}"/>
    <cellStyle name="Normal 8 3 9" xfId="2787" xr:uid="{6F1C2F9D-4501-43C4-83BF-3EC0E8547C9A}"/>
    <cellStyle name="Normal 8 4" xfId="2788" xr:uid="{38F6EA1D-C70C-4E9D-AD21-7285B7341032}"/>
    <cellStyle name="Normal 8 4 10" xfId="2789" xr:uid="{86DA442A-5C3B-4F9C-B57B-1FED32F57A7E}"/>
    <cellStyle name="Normal 8 4 11" xfId="2790" xr:uid="{0149D2F5-7AF7-4EB0-B516-A3BA7522B8D0}"/>
    <cellStyle name="Normal 8 4 2" xfId="2791" xr:uid="{F226E56F-39C5-43FA-B0C5-A0427BFE4529}"/>
    <cellStyle name="Normal 8 4 2 2" xfId="2792" xr:uid="{A12EF595-D622-4CE2-A1C0-552F48D20BCC}"/>
    <cellStyle name="Normal 8 4 2 2 2" xfId="2793" xr:uid="{C8764CEF-1EC4-48AE-BA54-13AC401D3965}"/>
    <cellStyle name="Normal 8 4 2 2 2 2" xfId="2794" xr:uid="{88EE4BC7-767A-4CE5-98B9-E527AF3849A3}"/>
    <cellStyle name="Normal 8 4 2 2 2 2 2" xfId="2795" xr:uid="{CCBACB59-35BB-4B17-9729-304A5E7B8411}"/>
    <cellStyle name="Normal 8 4 2 2 2 2 3" xfId="2796" xr:uid="{6F6E1F10-DE95-4129-90D8-A9ECCE862F9D}"/>
    <cellStyle name="Normal 8 4 2 2 2 2 4" xfId="2797" xr:uid="{6E7B7FD8-9834-4C2D-B3CB-2190EA96D051}"/>
    <cellStyle name="Normal 8 4 2 2 2 3" xfId="2798" xr:uid="{91C0BF73-485C-4D66-9C74-40165CCE5A5D}"/>
    <cellStyle name="Normal 8 4 2 2 2 3 2" xfId="2799" xr:uid="{64FC2506-1693-4252-A00A-D905C4FA8D98}"/>
    <cellStyle name="Normal 8 4 2 2 2 3 3" xfId="2800" xr:uid="{C7214A79-8B26-40CF-9067-CE866D441FBC}"/>
    <cellStyle name="Normal 8 4 2 2 2 3 4" xfId="2801" xr:uid="{61E7D34B-16FC-4583-A095-BD4DBE940BFD}"/>
    <cellStyle name="Normal 8 4 2 2 2 4" xfId="2802" xr:uid="{8D14A582-341A-4DBD-9987-6C2F08FBB63E}"/>
    <cellStyle name="Normal 8 4 2 2 2 5" xfId="2803" xr:uid="{49E956EB-3CAD-4A26-9C30-2355E2FB5FA1}"/>
    <cellStyle name="Normal 8 4 2 2 2 6" xfId="2804" xr:uid="{78A35739-CAF7-458D-84EA-30382009A8B3}"/>
    <cellStyle name="Normal 8 4 2 2 3" xfId="2805" xr:uid="{91780BAF-1601-414E-B53A-33C576513A62}"/>
    <cellStyle name="Normal 8 4 2 2 3 2" xfId="2806" xr:uid="{4A5744CC-A3EC-4F49-8342-58DED9166C0D}"/>
    <cellStyle name="Normal 8 4 2 2 3 2 2" xfId="2807" xr:uid="{7E18C80D-5F26-4522-9820-09ED6062ABF4}"/>
    <cellStyle name="Normal 8 4 2 2 3 2 3" xfId="2808" xr:uid="{CF574B59-52D2-4699-AA18-1D4567B706EC}"/>
    <cellStyle name="Normal 8 4 2 2 3 2 4" xfId="2809" xr:uid="{8DE1BA02-1A26-4CD9-8FED-36115E3B3186}"/>
    <cellStyle name="Normal 8 4 2 2 3 3" xfId="2810" xr:uid="{EC1CB2FE-BE8F-44A8-B6EC-25BBD657D66A}"/>
    <cellStyle name="Normal 8 4 2 2 3 4" xfId="2811" xr:uid="{F42E9AF4-7333-4833-A21D-5AB0CB2A20FF}"/>
    <cellStyle name="Normal 8 4 2 2 3 5" xfId="2812" xr:uid="{BF36B0BE-9D1F-439E-AF56-C85B4ECD0EDC}"/>
    <cellStyle name="Normal 8 4 2 2 4" xfId="2813" xr:uid="{B92B1E26-4896-4546-ADA4-1EC5E179ED10}"/>
    <cellStyle name="Normal 8 4 2 2 4 2" xfId="2814" xr:uid="{563B4162-7670-4DAA-88E2-85D0A15D3DBB}"/>
    <cellStyle name="Normal 8 4 2 2 4 3" xfId="2815" xr:uid="{8193D5AD-B702-4E5C-A19D-1BB9B4951852}"/>
    <cellStyle name="Normal 8 4 2 2 4 4" xfId="2816" xr:uid="{053BB441-0425-4E29-96FC-6849D892C9ED}"/>
    <cellStyle name="Normal 8 4 2 2 5" xfId="2817" xr:uid="{88EDFA11-A5F0-4EBC-A2FA-4AA52769002F}"/>
    <cellStyle name="Normal 8 4 2 2 5 2" xfId="2818" xr:uid="{1985C73E-3A01-4379-9F77-010AB32A88B0}"/>
    <cellStyle name="Normal 8 4 2 2 5 3" xfId="2819" xr:uid="{231A4120-8A65-42A4-9540-FCCE78504EB5}"/>
    <cellStyle name="Normal 8 4 2 2 5 4" xfId="2820" xr:uid="{A24495D0-C829-4B05-AA61-02F1F259535C}"/>
    <cellStyle name="Normal 8 4 2 2 6" xfId="2821" xr:uid="{9A771DC1-A471-40FF-822B-74755735047E}"/>
    <cellStyle name="Normal 8 4 2 2 7" xfId="2822" xr:uid="{8AAF43B6-1EDB-44F9-B9F7-17F159BFDA93}"/>
    <cellStyle name="Normal 8 4 2 2 8" xfId="2823" xr:uid="{B909ABA9-DD69-4A4A-BDF7-867D411CEB1D}"/>
    <cellStyle name="Normal 8 4 2 3" xfId="2824" xr:uid="{3A88FC6B-3F0D-49FC-8FA4-FFBE572F6558}"/>
    <cellStyle name="Normal 8 4 2 3 2" xfId="2825" xr:uid="{B4B59784-AC6D-4A23-94D2-2822A1ADF968}"/>
    <cellStyle name="Normal 8 4 2 3 2 2" xfId="2826" xr:uid="{E4AE20FB-DB92-4CC8-A8A1-E90BC0D03903}"/>
    <cellStyle name="Normal 8 4 2 3 2 3" xfId="2827" xr:uid="{3F1C3C76-5504-47B3-815E-72D9C09ADA51}"/>
    <cellStyle name="Normal 8 4 2 3 2 4" xfId="2828" xr:uid="{155EDCE4-2740-4E07-B5A5-AA4E85C5879B}"/>
    <cellStyle name="Normal 8 4 2 3 3" xfId="2829" xr:uid="{6476B648-EE82-4744-828A-356F23926AF1}"/>
    <cellStyle name="Normal 8 4 2 3 3 2" xfId="2830" xr:uid="{D2EA61FC-C347-4EAA-8AC2-305A78F10A47}"/>
    <cellStyle name="Normal 8 4 2 3 3 3" xfId="2831" xr:uid="{1B468BEC-87CD-4B73-90DB-BB4C1FBD042D}"/>
    <cellStyle name="Normal 8 4 2 3 3 4" xfId="2832" xr:uid="{A6D99DE1-DE32-4284-BBAC-D8177C14F9BF}"/>
    <cellStyle name="Normal 8 4 2 3 4" xfId="2833" xr:uid="{F11D0EFA-F7DB-4B50-80F3-FE0F9AE68DCB}"/>
    <cellStyle name="Normal 8 4 2 3 5" xfId="2834" xr:uid="{57E55021-6C81-4EAA-9F30-C1C7E2C79AA2}"/>
    <cellStyle name="Normal 8 4 2 3 6" xfId="2835" xr:uid="{239EAED2-72FF-4CCC-AE9F-7A97E0A2C181}"/>
    <cellStyle name="Normal 8 4 2 4" xfId="2836" xr:uid="{19326D24-C463-4E64-B544-43AAA54EAA2C}"/>
    <cellStyle name="Normal 8 4 2 4 2" xfId="2837" xr:uid="{A1BCED8E-5786-489E-8BFE-F8BBF8042B7C}"/>
    <cellStyle name="Normal 8 4 2 4 2 2" xfId="2838" xr:uid="{19C51700-145C-4009-96FE-82B0CEFD601A}"/>
    <cellStyle name="Normal 8 4 2 4 2 3" xfId="2839" xr:uid="{1AC63257-E72C-44D7-951B-F8A8AFBD9C0E}"/>
    <cellStyle name="Normal 8 4 2 4 2 4" xfId="2840" xr:uid="{B8EA427E-5D29-453E-A3A3-5070E6754930}"/>
    <cellStyle name="Normal 8 4 2 4 3" xfId="2841" xr:uid="{031A0A3E-DE78-441D-AEF3-D54D07B988FC}"/>
    <cellStyle name="Normal 8 4 2 4 4" xfId="2842" xr:uid="{2E1EEF52-68CD-4698-81A2-2B9D2C90BAA5}"/>
    <cellStyle name="Normal 8 4 2 4 5" xfId="2843" xr:uid="{5FAD730A-C80B-4447-98AA-DA3A4ACDCAC2}"/>
    <cellStyle name="Normal 8 4 2 5" xfId="2844" xr:uid="{0246AA13-6CBC-4CFD-A49E-F709C22EFA5A}"/>
    <cellStyle name="Normal 8 4 2 5 2" xfId="2845" xr:uid="{CA79B7DF-364D-4079-8AA3-52178D57DC5C}"/>
    <cellStyle name="Normal 8 4 2 5 3" xfId="2846" xr:uid="{78F0925B-4F91-4062-BFEF-E3D13BB5ED3E}"/>
    <cellStyle name="Normal 8 4 2 5 4" xfId="2847" xr:uid="{4A559C89-35B9-4C86-869E-DD6DDDEC7262}"/>
    <cellStyle name="Normal 8 4 2 6" xfId="2848" xr:uid="{BAE4BA6B-F96B-4E21-8A8E-2B1F4D76B406}"/>
    <cellStyle name="Normal 8 4 2 6 2" xfId="2849" xr:uid="{D4E7EB97-AE15-4241-8EC3-877B4D11F53B}"/>
    <cellStyle name="Normal 8 4 2 6 3" xfId="2850" xr:uid="{8ABCBD4E-F6F3-48E2-BB8A-C4DE479EC8E4}"/>
    <cellStyle name="Normal 8 4 2 6 4" xfId="2851" xr:uid="{9EF815A4-059B-44BF-A2B8-956DFE84654E}"/>
    <cellStyle name="Normal 8 4 2 7" xfId="2852" xr:uid="{400BF95C-6F9F-46C2-9195-8F74BE5F10DD}"/>
    <cellStyle name="Normal 8 4 2 8" xfId="2853" xr:uid="{C3938C21-56A8-405E-BE54-31374FB3978C}"/>
    <cellStyle name="Normal 8 4 2 9" xfId="2854" xr:uid="{0A9E5C76-92C7-489F-8123-74CEADA85A7E}"/>
    <cellStyle name="Normal 8 4 3" xfId="2855" xr:uid="{351026E8-9B17-4F5C-9AB5-59C500BEAAAC}"/>
    <cellStyle name="Normal 8 4 3 2" xfId="2856" xr:uid="{E696B491-AE51-497C-A305-03A704BE7029}"/>
    <cellStyle name="Normal 8 4 3 2 2" xfId="2857" xr:uid="{35C75CE8-1536-47D0-8122-4F6C98C230ED}"/>
    <cellStyle name="Normal 8 4 3 2 2 2" xfId="2858" xr:uid="{5EFEDC32-357A-4315-957C-1943B47AE0B6}"/>
    <cellStyle name="Normal 8 4 3 2 2 2 2" xfId="4188" xr:uid="{9A4AF746-6713-45C9-8D29-D22841F7F494}"/>
    <cellStyle name="Normal 8 4 3 2 2 3" xfId="2859" xr:uid="{5336B243-E2B4-4452-9442-17C224627AE7}"/>
    <cellStyle name="Normal 8 4 3 2 2 3 2" xfId="6879" xr:uid="{A8E5D301-232F-4D5D-B64D-43B1B673C906}"/>
    <cellStyle name="Normal 8 4 3 2 2 4" xfId="2860" xr:uid="{D072C821-1438-417D-BC88-F7065527B5A4}"/>
    <cellStyle name="Normal 8 4 3 2 3" xfId="2861" xr:uid="{33356B8B-F6D6-4EE6-98D4-07CAD0FE95A7}"/>
    <cellStyle name="Normal 8 4 3 2 3 2" xfId="2862" xr:uid="{78279537-BBE0-4C86-913D-6C67FF076D9A}"/>
    <cellStyle name="Normal 8 4 3 2 3 3" xfId="2863" xr:uid="{8D4971BB-9EAF-4BAA-A2F9-E8CCD0B044B6}"/>
    <cellStyle name="Normal 8 4 3 2 3 4" xfId="2864" xr:uid="{0A92BBF9-3934-41E0-95E9-E64CAEDA7340}"/>
    <cellStyle name="Normal 8 4 3 2 4" xfId="2865" xr:uid="{04D9643E-4A81-404D-BDD1-CE20064FCBF5}"/>
    <cellStyle name="Normal 8 4 3 2 4 2" xfId="6880" xr:uid="{92D1AD2B-1C36-47FF-AEC6-24C17444E50D}"/>
    <cellStyle name="Normal 8 4 3 2 5" xfId="2866" xr:uid="{3D1168CC-49E6-4CDB-A7C6-2DC439AAFCE6}"/>
    <cellStyle name="Normal 8 4 3 2 6" xfId="2867" xr:uid="{24F0BE25-1160-4333-897C-A7C55278B770}"/>
    <cellStyle name="Normal 8 4 3 3" xfId="2868" xr:uid="{1FA2DF88-C318-49CB-97B7-615DE9F89D68}"/>
    <cellStyle name="Normal 8 4 3 3 2" xfId="2869" xr:uid="{5E1393E3-1F62-4AC6-94E1-584E234CA5A7}"/>
    <cellStyle name="Normal 8 4 3 3 2 2" xfId="2870" xr:uid="{79681D51-B4E3-42BA-9F6D-81EC315072AE}"/>
    <cellStyle name="Normal 8 4 3 3 2 3" xfId="2871" xr:uid="{C4B8C5F2-B14B-4473-ABCB-6C8BD5AFC660}"/>
    <cellStyle name="Normal 8 4 3 3 2 4" xfId="2872" xr:uid="{26781686-BFD4-42F0-BEAA-4D38A54EAAEA}"/>
    <cellStyle name="Normal 8 4 3 3 3" xfId="2873" xr:uid="{E100449C-E3BC-46D7-8DBF-E19BFFA739CC}"/>
    <cellStyle name="Normal 8 4 3 3 3 2" xfId="6881" xr:uid="{7CAD85A6-E61F-4B1E-AC60-8B00EB87952F}"/>
    <cellStyle name="Normal 8 4 3 3 4" xfId="2874" xr:uid="{8268DDC9-2FB0-4808-8E5C-574B0E3A28A8}"/>
    <cellStyle name="Normal 8 4 3 3 5" xfId="2875" xr:uid="{E43011B6-E409-49C0-9D00-944AB007142E}"/>
    <cellStyle name="Normal 8 4 3 4" xfId="2876" xr:uid="{2FE87F90-9615-4893-87B5-8D8A3BE894B3}"/>
    <cellStyle name="Normal 8 4 3 4 2" xfId="2877" xr:uid="{C3163932-CAC7-4923-A798-ABDD1BD94F41}"/>
    <cellStyle name="Normal 8 4 3 4 3" xfId="2878" xr:uid="{8E38C157-0639-46DC-9133-DE6D18E19A43}"/>
    <cellStyle name="Normal 8 4 3 4 4" xfId="2879" xr:uid="{EE0742E3-E9B5-4912-8966-1754477CD00D}"/>
    <cellStyle name="Normal 8 4 3 5" xfId="2880" xr:uid="{9447D455-4A8D-4FB3-995A-D9C95BE10877}"/>
    <cellStyle name="Normal 8 4 3 5 2" xfId="2881" xr:uid="{DE679AFE-D3BB-4A52-BD0E-E14493DB456D}"/>
    <cellStyle name="Normal 8 4 3 5 3" xfId="2882" xr:uid="{BB9B96BA-4DDC-42CE-BC52-0BCE8AC23709}"/>
    <cellStyle name="Normal 8 4 3 5 4" xfId="2883" xr:uid="{1E3AD9E1-EBDD-4FC0-A2CB-E8D4D1B41706}"/>
    <cellStyle name="Normal 8 4 3 6" xfId="2884" xr:uid="{9F89164F-B7F2-4E4A-B64E-9669EB44A24D}"/>
    <cellStyle name="Normal 8 4 3 7" xfId="2885" xr:uid="{5410E9A6-E444-48DE-8519-2659E4EF7D9A}"/>
    <cellStyle name="Normal 8 4 3 8" xfId="2886" xr:uid="{855B04C1-532D-4B2E-8163-7F80F63BAA4D}"/>
    <cellStyle name="Normal 8 4 4" xfId="2887" xr:uid="{62F67540-0CD5-4BBA-8640-CF15C4F2BCB7}"/>
    <cellStyle name="Normal 8 4 4 2" xfId="2888" xr:uid="{0CC398DD-BBB4-43B5-A246-EC2BF952CDCA}"/>
    <cellStyle name="Normal 8 4 4 2 2" xfId="2889" xr:uid="{E782D4F6-1006-4ED5-B8FE-19711311D0EC}"/>
    <cellStyle name="Normal 8 4 4 2 2 2" xfId="2890" xr:uid="{F88320FF-9D92-491D-B377-8E055D610A38}"/>
    <cellStyle name="Normal 8 4 4 2 2 3" xfId="2891" xr:uid="{A402C195-2264-4FF4-8334-451BEDB99A47}"/>
    <cellStyle name="Normal 8 4 4 2 2 4" xfId="2892" xr:uid="{BCE5C2BC-FFF5-4E28-985F-4E0EEDA91B1B}"/>
    <cellStyle name="Normal 8 4 4 2 3" xfId="2893" xr:uid="{40A95C1C-A229-4224-8AFA-18B7377A3F28}"/>
    <cellStyle name="Normal 8 4 4 2 3 2" xfId="6882" xr:uid="{CFA00DB8-73DC-4AF5-8B03-F94512A6A7F8}"/>
    <cellStyle name="Normal 8 4 4 2 4" xfId="2894" xr:uid="{7A066584-82CE-4728-9C55-82CA8E394839}"/>
    <cellStyle name="Normal 8 4 4 2 5" xfId="2895" xr:uid="{187FB5C0-6D9B-401D-BE51-B9729FE86DE9}"/>
    <cellStyle name="Normal 8 4 4 3" xfId="2896" xr:uid="{D7AB56DB-8ECD-415C-B58F-B579ADA251C4}"/>
    <cellStyle name="Normal 8 4 4 3 2" xfId="2897" xr:uid="{52F74A84-D6FA-4EA7-99A0-2749131BBBF5}"/>
    <cellStyle name="Normal 8 4 4 3 3" xfId="2898" xr:uid="{BB3E9E39-978D-4548-A3BC-9B11FC6C2DB3}"/>
    <cellStyle name="Normal 8 4 4 3 4" xfId="2899" xr:uid="{8059C6C4-6410-49CD-B64E-6B657D328997}"/>
    <cellStyle name="Normal 8 4 4 4" xfId="2900" xr:uid="{6566A289-8D54-46A5-B0AB-69DB2200FBE0}"/>
    <cellStyle name="Normal 8 4 4 4 2" xfId="2901" xr:uid="{E025ABC2-6281-4DD2-B834-27D375FFFC42}"/>
    <cellStyle name="Normal 8 4 4 4 3" xfId="2902" xr:uid="{BA566A2A-AE63-4BCE-AB28-3F933F268029}"/>
    <cellStyle name="Normal 8 4 4 4 4" xfId="2903" xr:uid="{62DC9BD1-3913-4CC5-959D-C690DF9B33F2}"/>
    <cellStyle name="Normal 8 4 4 5" xfId="2904" xr:uid="{925464A0-ED8D-442F-BF15-C413959E3E98}"/>
    <cellStyle name="Normal 8 4 4 6" xfId="2905" xr:uid="{D34D6EC1-379C-43CD-8601-7CF1A2FFAB39}"/>
    <cellStyle name="Normal 8 4 4 7" xfId="2906" xr:uid="{CFDA3896-A377-4734-96D0-6DCDB5DF78F5}"/>
    <cellStyle name="Normal 8 4 5" xfId="2907" xr:uid="{0D125C44-C191-4CB5-BEEF-107B98A8E164}"/>
    <cellStyle name="Normal 8 4 5 2" xfId="2908" xr:uid="{DBC64B13-4AB3-4C43-96AA-3E5599A16668}"/>
    <cellStyle name="Normal 8 4 5 2 2" xfId="2909" xr:uid="{D24EADC9-E873-4C71-9224-E73166C60428}"/>
    <cellStyle name="Normal 8 4 5 2 3" xfId="2910" xr:uid="{EAAD6FFB-59F8-4232-8A26-9A312F9E0E7A}"/>
    <cellStyle name="Normal 8 4 5 2 4" xfId="2911" xr:uid="{2565A46C-5539-4975-BA90-B3804184469A}"/>
    <cellStyle name="Normal 8 4 5 3" xfId="2912" xr:uid="{A4F2D2B8-183B-4191-A3AA-05D6474B0B1C}"/>
    <cellStyle name="Normal 8 4 5 3 2" xfId="2913" xr:uid="{0DFEEADC-7091-45D1-BF3A-85D59D9DE89E}"/>
    <cellStyle name="Normal 8 4 5 3 3" xfId="2914" xr:uid="{37692E5F-C5BD-4873-BCA5-193778FDD016}"/>
    <cellStyle name="Normal 8 4 5 3 4" xfId="2915" xr:uid="{542531B6-C095-40EE-9CD4-608EEB2AB354}"/>
    <cellStyle name="Normal 8 4 5 4" xfId="2916" xr:uid="{A10918A8-FA1E-4FCA-80FC-A27522D9D171}"/>
    <cellStyle name="Normal 8 4 5 5" xfId="2917" xr:uid="{FE7CD77C-5023-4F5B-BF34-0A6CF4B0ED0D}"/>
    <cellStyle name="Normal 8 4 5 6" xfId="2918" xr:uid="{D11E22DF-5F31-46F7-B387-0776142EA78B}"/>
    <cellStyle name="Normal 8 4 6" xfId="2919" xr:uid="{26284552-8C5C-4B23-9A62-0FCD750DE9D6}"/>
    <cellStyle name="Normal 8 4 6 2" xfId="2920" xr:uid="{1B1A6C6A-3A6C-478F-B09E-3D8CC3812F46}"/>
    <cellStyle name="Normal 8 4 6 2 2" xfId="2921" xr:uid="{4E669D64-4A78-4D93-9570-ECCA8704049E}"/>
    <cellStyle name="Normal 8 4 6 2 3" xfId="2922" xr:uid="{E31D84AF-1BFD-4C3F-81B0-CCBC12472D81}"/>
    <cellStyle name="Normal 8 4 6 2 4" xfId="2923" xr:uid="{8B1BC117-D4C1-4659-9CB4-948AEA155D5A}"/>
    <cellStyle name="Normal 8 4 6 3" xfId="2924" xr:uid="{6F8FD600-B5E1-4D19-9B73-07F9FA7E8780}"/>
    <cellStyle name="Normal 8 4 6 4" xfId="2925" xr:uid="{55E4E259-4F25-44C0-9B3E-16E9C46BC89A}"/>
    <cellStyle name="Normal 8 4 6 5" xfId="2926" xr:uid="{5BA9556E-CD6E-4BDB-B1DE-A46F2F131D21}"/>
    <cellStyle name="Normal 8 4 7" xfId="2927" xr:uid="{D32DBE80-F593-4011-AA32-850ED0203C38}"/>
    <cellStyle name="Normal 8 4 7 2" xfId="2928" xr:uid="{59B470E7-0213-49CD-96A2-F83194120DF2}"/>
    <cellStyle name="Normal 8 4 7 3" xfId="2929" xr:uid="{7C35CC1A-FF34-47DE-A3C1-398096941E08}"/>
    <cellStyle name="Normal 8 4 7 4" xfId="2930" xr:uid="{F0748A8A-FADF-4E93-8AF3-7EAF0D2D28AE}"/>
    <cellStyle name="Normal 8 4 8" xfId="2931" xr:uid="{66252309-EA3D-4CE5-BF53-34659375BCA5}"/>
    <cellStyle name="Normal 8 4 8 2" xfId="2932" xr:uid="{9DBCD353-A78F-490D-B121-5331C92A5AE5}"/>
    <cellStyle name="Normal 8 4 8 3" xfId="2933" xr:uid="{77FEB1AB-11AF-40C2-BBE1-C4592806C4E1}"/>
    <cellStyle name="Normal 8 4 8 4" xfId="2934" xr:uid="{699F05AA-35EB-4A89-B354-1B51C9EA3BB0}"/>
    <cellStyle name="Normal 8 4 9" xfId="2935" xr:uid="{B9B60440-A8A5-441F-9266-560BC551337F}"/>
    <cellStyle name="Normal 8 5" xfId="2936" xr:uid="{45342B42-51CE-4248-BA57-FBD7FCF223DE}"/>
    <cellStyle name="Normal 8 5 2" xfId="2937" xr:uid="{C10ADF14-62AD-493B-89C5-4A34D4E0400E}"/>
    <cellStyle name="Normal 8 5 2 2" xfId="2938" xr:uid="{3C7DE257-A1D6-41B3-90D7-D5D9305F9AC7}"/>
    <cellStyle name="Normal 8 5 2 2 2" xfId="2939" xr:uid="{D766AF9D-1F60-40F0-A139-5E354F3786C3}"/>
    <cellStyle name="Normal 8 5 2 2 2 2" xfId="2940" xr:uid="{874742E6-B883-4B94-B815-5787557D94BB}"/>
    <cellStyle name="Normal 8 5 2 2 2 3" xfId="2941" xr:uid="{98A129A5-65D8-41F6-B65B-B1114F2F90E4}"/>
    <cellStyle name="Normal 8 5 2 2 2 4" xfId="2942" xr:uid="{9C116D36-CB52-4907-96AC-20F218B9C22D}"/>
    <cellStyle name="Normal 8 5 2 2 3" xfId="2943" xr:uid="{356B58CC-D1A6-4001-B1A8-6287473717E1}"/>
    <cellStyle name="Normal 8 5 2 2 3 2" xfId="2944" xr:uid="{B5D99A99-7C0C-4F53-A585-B829C5807DB9}"/>
    <cellStyle name="Normal 8 5 2 2 3 3" xfId="2945" xr:uid="{E26B5762-16C5-4E52-9E6B-0517908834C0}"/>
    <cellStyle name="Normal 8 5 2 2 3 4" xfId="2946" xr:uid="{3760F527-6E8B-4176-8D4C-1A42FF2F9E96}"/>
    <cellStyle name="Normal 8 5 2 2 4" xfId="2947" xr:uid="{8F69970E-8842-4A77-8032-D44BB61A976E}"/>
    <cellStyle name="Normal 8 5 2 2 5" xfId="2948" xr:uid="{717EA2DF-6B25-45DF-AE1D-C916A6BDC3A0}"/>
    <cellStyle name="Normal 8 5 2 2 6" xfId="2949" xr:uid="{6564CCE3-2055-4840-8D8F-6D99402C675C}"/>
    <cellStyle name="Normal 8 5 2 3" xfId="2950" xr:uid="{96F87FC5-7884-4DC1-A26C-3DC2E7D33EE9}"/>
    <cellStyle name="Normal 8 5 2 3 2" xfId="2951" xr:uid="{BF8A0D0B-B907-4C42-88A6-7CC4BD7DA42A}"/>
    <cellStyle name="Normal 8 5 2 3 2 2" xfId="2952" xr:uid="{FBF84C68-242B-449E-B0AC-6270A7DB0189}"/>
    <cellStyle name="Normal 8 5 2 3 2 3" xfId="2953" xr:uid="{DF75490C-BC7B-4B97-A3D1-AEC06CE74C09}"/>
    <cellStyle name="Normal 8 5 2 3 2 4" xfId="2954" xr:uid="{615E344C-5FE6-4A90-A7EB-125E1FB070C0}"/>
    <cellStyle name="Normal 8 5 2 3 3" xfId="2955" xr:uid="{31EA48FA-FF4F-4E0F-BDE2-8710FEF78B60}"/>
    <cellStyle name="Normal 8 5 2 3 4" xfId="2956" xr:uid="{4D570732-AD15-49E4-9A77-2C31C2B8FDFF}"/>
    <cellStyle name="Normal 8 5 2 3 5" xfId="2957" xr:uid="{F352B4BE-CC71-4C9B-B948-01FEFF1F5EA9}"/>
    <cellStyle name="Normal 8 5 2 4" xfId="2958" xr:uid="{E6DDDE23-913E-4D39-B01A-E0E0ACA8395B}"/>
    <cellStyle name="Normal 8 5 2 4 2" xfId="2959" xr:uid="{57C87AA1-C175-416C-A0FD-5776CD22125D}"/>
    <cellStyle name="Normal 8 5 2 4 3" xfId="2960" xr:uid="{3CF74E86-F39E-4BA2-A92A-57FE7AD0E4E4}"/>
    <cellStyle name="Normal 8 5 2 4 4" xfId="2961" xr:uid="{E6418917-837B-4DB5-B36D-596A359E2ABD}"/>
    <cellStyle name="Normal 8 5 2 5" xfId="2962" xr:uid="{65B6310C-4669-4A1A-914C-2682C334F3DB}"/>
    <cellStyle name="Normal 8 5 2 5 2" xfId="2963" xr:uid="{2A39D81E-3369-4E6A-86CF-D0FDCDB7E426}"/>
    <cellStyle name="Normal 8 5 2 5 3" xfId="2964" xr:uid="{0FA33315-ADBB-4C26-8F1E-F211EF946C4E}"/>
    <cellStyle name="Normal 8 5 2 5 4" xfId="2965" xr:uid="{EE926382-194E-4C50-A6CD-D1DF4828C839}"/>
    <cellStyle name="Normal 8 5 2 6" xfId="2966" xr:uid="{46F41CC4-A74B-434F-8D74-6F02A57D371F}"/>
    <cellStyle name="Normal 8 5 2 7" xfId="2967" xr:uid="{CEF18809-F926-4BDA-AB2C-6C69699AA867}"/>
    <cellStyle name="Normal 8 5 2 8" xfId="2968" xr:uid="{114FE1B6-3673-4B47-BD20-27B325356DFA}"/>
    <cellStyle name="Normal 8 5 3" xfId="2969" xr:uid="{4F7854B2-06B2-428E-BFAA-5621ED284A35}"/>
    <cellStyle name="Normal 8 5 3 2" xfId="2970" xr:uid="{FF4115C9-1652-4EB9-BFBD-E4CD8A133ABD}"/>
    <cellStyle name="Normal 8 5 3 2 2" xfId="2971" xr:uid="{10CFCC04-C4C3-4FBD-A805-8ACA6478A072}"/>
    <cellStyle name="Normal 8 5 3 2 3" xfId="2972" xr:uid="{1B5ED0CF-5AC2-4A9B-9705-BA7CC63114D7}"/>
    <cellStyle name="Normal 8 5 3 2 4" xfId="2973" xr:uid="{01B0DB98-7EBF-4395-B707-C7382C6ACE5D}"/>
    <cellStyle name="Normal 8 5 3 3" xfId="2974" xr:uid="{4F50A37F-438D-4877-9FF8-D1871C20B881}"/>
    <cellStyle name="Normal 8 5 3 3 2" xfId="2975" xr:uid="{78645B91-2549-41CD-B03E-30C03DFEDDC5}"/>
    <cellStyle name="Normal 8 5 3 3 3" xfId="2976" xr:uid="{A6A1E449-418D-4B23-8410-9D58DB1CB53D}"/>
    <cellStyle name="Normal 8 5 3 3 4" xfId="2977" xr:uid="{E959F21D-641C-46AD-9E9A-97DBC12809B3}"/>
    <cellStyle name="Normal 8 5 3 4" xfId="2978" xr:uid="{F0E1954D-0029-46C1-B252-27F26663AB9B}"/>
    <cellStyle name="Normal 8 5 3 5" xfId="2979" xr:uid="{F49C5506-33C2-448B-B4C2-AC61515DE9F1}"/>
    <cellStyle name="Normal 8 5 3 6" xfId="2980" xr:uid="{B26C8D39-9CA3-4102-B14D-1B25AD5183B4}"/>
    <cellStyle name="Normal 8 5 4" xfId="2981" xr:uid="{071A6BD3-BA06-4BAD-B3D3-B231A30D45BE}"/>
    <cellStyle name="Normal 8 5 4 2" xfId="2982" xr:uid="{4AEF4EA4-0F3C-4B3B-9481-4B381D607833}"/>
    <cellStyle name="Normal 8 5 4 2 2" xfId="2983" xr:uid="{1255301F-3939-48EA-809A-6C4E10E6C7CF}"/>
    <cellStyle name="Normal 8 5 4 2 3" xfId="2984" xr:uid="{961F36A8-684C-478E-9C01-0FC175F04A9C}"/>
    <cellStyle name="Normal 8 5 4 2 4" xfId="2985" xr:uid="{11B794FB-EAC3-4CCD-A1CD-1E3C540766A4}"/>
    <cellStyle name="Normal 8 5 4 3" xfId="2986" xr:uid="{3875C2B5-53BC-4801-A74E-B000837EDE38}"/>
    <cellStyle name="Normal 8 5 4 4" xfId="2987" xr:uid="{611091EF-696C-4CB5-93B1-0BA478569ED7}"/>
    <cellStyle name="Normal 8 5 4 5" xfId="2988" xr:uid="{AD31C80D-D504-4297-898E-7F15AA4F4274}"/>
    <cellStyle name="Normal 8 5 5" xfId="2989" xr:uid="{B101D545-ADDC-4FBE-AD1D-72A35C727B3C}"/>
    <cellStyle name="Normal 8 5 5 2" xfId="2990" xr:uid="{AFC617CB-5A6C-4F20-8861-74AA47B3D236}"/>
    <cellStyle name="Normal 8 5 5 3" xfId="2991" xr:uid="{A44FF71D-A6C5-496F-81E7-A35F41F90E63}"/>
    <cellStyle name="Normal 8 5 5 4" xfId="2992" xr:uid="{8338E1A8-52AC-481D-B2B4-D40439644251}"/>
    <cellStyle name="Normal 8 5 6" xfId="2993" xr:uid="{F11246CD-4FC8-4394-A687-CB4EB2544A34}"/>
    <cellStyle name="Normal 8 5 6 2" xfId="2994" xr:uid="{A940F258-3705-4601-AD3F-C629292C29E2}"/>
    <cellStyle name="Normal 8 5 6 3" xfId="2995" xr:uid="{064B6773-9E9A-4A93-90F2-956D9B8D611A}"/>
    <cellStyle name="Normal 8 5 6 4" xfId="2996" xr:uid="{6B70A156-7BED-4F84-B7DB-0C9BDFDCD374}"/>
    <cellStyle name="Normal 8 5 7" xfId="2997" xr:uid="{CB0E79FA-4746-4A90-8ECF-A9BB253361CB}"/>
    <cellStyle name="Normal 8 5 8" xfId="2998" xr:uid="{9CAE8891-6ED7-4862-89AC-1ECA9E5AA123}"/>
    <cellStyle name="Normal 8 5 9" xfId="2999" xr:uid="{4E321D61-138B-4437-9548-A31483501CEA}"/>
    <cellStyle name="Normal 8 6" xfId="3000" xr:uid="{53E91141-225C-4055-95A6-D84BEA423837}"/>
    <cellStyle name="Normal 8 6 2" xfId="3001" xr:uid="{4A8E1B82-17D9-4E9A-B984-63CDC1154B9E}"/>
    <cellStyle name="Normal 8 6 2 2" xfId="3002" xr:uid="{8067CE69-5AF7-4AE3-93E8-F19406272CE0}"/>
    <cellStyle name="Normal 8 6 2 2 2" xfId="3003" xr:uid="{7E9A16BC-2C33-4107-8AD4-8FA3FA5600B8}"/>
    <cellStyle name="Normal 8 6 2 2 2 2" xfId="4189" xr:uid="{6EE2EBD0-4586-4446-955B-58CA80170E7E}"/>
    <cellStyle name="Normal 8 6 2 2 3" xfId="3004" xr:uid="{B654662C-1ED9-4C53-861E-03FB6F503479}"/>
    <cellStyle name="Normal 8 6 2 2 3 2" xfId="6883" xr:uid="{70783FF8-8ECA-4C33-A815-7FFAC21944CF}"/>
    <cellStyle name="Normal 8 6 2 2 4" xfId="3005" xr:uid="{C2C67C5F-4E0B-4C6E-A51D-5F60392C8F9A}"/>
    <cellStyle name="Normal 8 6 2 3" xfId="3006" xr:uid="{DA4C4A5C-B487-4144-AE2C-78FDDE80EC0B}"/>
    <cellStyle name="Normal 8 6 2 3 2" xfId="3007" xr:uid="{A71DAA8A-444D-402B-92DA-E441BBD87732}"/>
    <cellStyle name="Normal 8 6 2 3 3" xfId="3008" xr:uid="{47708A36-3BDD-4135-8756-0C42A2E39AC2}"/>
    <cellStyle name="Normal 8 6 2 3 4" xfId="3009" xr:uid="{AFD76690-31D9-4C2F-9C5D-BB31E44BC2BB}"/>
    <cellStyle name="Normal 8 6 2 4" xfId="3010" xr:uid="{83B361D1-784F-41B8-AB29-212405BB22ED}"/>
    <cellStyle name="Normal 8 6 2 4 2" xfId="6884" xr:uid="{E5787B37-D6D7-4C07-B41E-F986225AF5D6}"/>
    <cellStyle name="Normal 8 6 2 5" xfId="3011" xr:uid="{E492C3BD-8F97-408A-A853-EEB041BB9E3F}"/>
    <cellStyle name="Normal 8 6 2 6" xfId="3012" xr:uid="{AE7DB063-41EB-4B62-9768-6639C22DAB79}"/>
    <cellStyle name="Normal 8 6 3" xfId="3013" xr:uid="{2CC87065-277F-40B2-BF53-0C1E1879DCDC}"/>
    <cellStyle name="Normal 8 6 3 2" xfId="3014" xr:uid="{3FC783D1-9179-46D3-ABA3-E295C8A6C480}"/>
    <cellStyle name="Normal 8 6 3 2 2" xfId="3015" xr:uid="{E5BD6507-503B-4E53-86C0-2A199BA13679}"/>
    <cellStyle name="Normal 8 6 3 2 3" xfId="3016" xr:uid="{D56E8A5F-B934-431B-9D35-036BC691D239}"/>
    <cellStyle name="Normal 8 6 3 2 4" xfId="3017" xr:uid="{2631BED4-4C21-4CCE-BAE7-C08E065064E0}"/>
    <cellStyle name="Normal 8 6 3 3" xfId="3018" xr:uid="{41870817-593F-496C-BB3A-3CE1F08BBDFD}"/>
    <cellStyle name="Normal 8 6 3 3 2" xfId="6885" xr:uid="{71ED0B01-9434-4499-9706-70E30EC81DA1}"/>
    <cellStyle name="Normal 8 6 3 4" xfId="3019" xr:uid="{0C3B93B3-D825-4AFB-A323-CADE95D10E6F}"/>
    <cellStyle name="Normal 8 6 3 5" xfId="3020" xr:uid="{E3E5D17D-27D4-49BE-9F4E-169E438E4F3B}"/>
    <cellStyle name="Normal 8 6 4" xfId="3021" xr:uid="{BC73FC8C-75FD-4350-9BDA-DD66B439A693}"/>
    <cellStyle name="Normal 8 6 4 2" xfId="3022" xr:uid="{C75C9771-8344-4A95-BCF2-E4DC0C7ED112}"/>
    <cellStyle name="Normal 8 6 4 3" xfId="3023" xr:uid="{89A24844-F6FA-4D5C-9E69-D2EB23452655}"/>
    <cellStyle name="Normal 8 6 4 4" xfId="3024" xr:uid="{304270F7-CCA5-4B2F-94DD-D73465D650EA}"/>
    <cellStyle name="Normal 8 6 5" xfId="3025" xr:uid="{BB38DDC3-AFF5-4A45-9FE2-95DC0315CE7D}"/>
    <cellStyle name="Normal 8 6 5 2" xfId="3026" xr:uid="{7A1EC996-97BF-4568-80B6-A37EA385FD84}"/>
    <cellStyle name="Normal 8 6 5 3" xfId="3027" xr:uid="{1069C444-3DE0-4425-945C-FBF2F33C6DFD}"/>
    <cellStyle name="Normal 8 6 5 4" xfId="3028" xr:uid="{5F4B826A-60E8-4482-9863-3E0C37B74713}"/>
    <cellStyle name="Normal 8 6 6" xfId="3029" xr:uid="{DA9D9ED6-B8CD-42BE-8868-B79EBBBB16C6}"/>
    <cellStyle name="Normal 8 6 7" xfId="3030" xr:uid="{66E4FA34-1C32-4E74-8D9A-81D9A920B153}"/>
    <cellStyle name="Normal 8 6 8" xfId="3031" xr:uid="{B80B0954-AD2C-47D6-9DC2-30FE6D8C3659}"/>
    <cellStyle name="Normal 8 7" xfId="3032" xr:uid="{475912B3-8EE4-41B7-896A-FFDD3334D2D8}"/>
    <cellStyle name="Normal 8 7 2" xfId="3033" xr:uid="{5DC98382-2B7C-4DA3-8A05-A9AD085E4DC7}"/>
    <cellStyle name="Normal 8 7 2 2" xfId="3034" xr:uid="{4F0ED437-9CAB-4BFD-B7F0-7AC92345EE9C}"/>
    <cellStyle name="Normal 8 7 2 2 2" xfId="3035" xr:uid="{4B2F3A73-F822-43D4-A4E8-BE753188A01E}"/>
    <cellStyle name="Normal 8 7 2 2 3" xfId="3036" xr:uid="{0A802A64-3104-4F2D-A33A-A7A57CE03563}"/>
    <cellStyle name="Normal 8 7 2 2 4" xfId="3037" xr:uid="{67A4B7E4-D21C-4939-988C-22F171A737FE}"/>
    <cellStyle name="Normal 8 7 2 3" xfId="3038" xr:uid="{53D3C123-CC5D-4E92-9906-B3A9B0330FFD}"/>
    <cellStyle name="Normal 8 7 2 3 2" xfId="6886" xr:uid="{21B1874F-709C-4542-9FC7-3442257BD9A9}"/>
    <cellStyle name="Normal 8 7 2 4" xfId="3039" xr:uid="{DE1178AD-82F9-4190-A290-427D78ED0909}"/>
    <cellStyle name="Normal 8 7 2 5" xfId="3040" xr:uid="{D195123A-3B36-4D3A-9868-3904B819230E}"/>
    <cellStyle name="Normal 8 7 3" xfId="3041" xr:uid="{FA1A97BE-40C9-4FCC-9DD7-E1F81B093ADE}"/>
    <cellStyle name="Normal 8 7 3 2" xfId="3042" xr:uid="{9B7BD701-CF5C-4A9B-9931-2B6CC9CBC559}"/>
    <cellStyle name="Normal 8 7 3 3" xfId="3043" xr:uid="{0AFD683F-F804-46AF-93C6-6974A8A4E1C3}"/>
    <cellStyle name="Normal 8 7 3 4" xfId="3044" xr:uid="{E20C4756-BAEC-4507-AFC3-5FEA6A9C95EE}"/>
    <cellStyle name="Normal 8 7 4" xfId="3045" xr:uid="{960EE5D0-9AA3-40F9-AD7C-DC7E8F8B9440}"/>
    <cellStyle name="Normal 8 7 4 2" xfId="3046" xr:uid="{8245CA82-8E30-4678-91CC-8C1C45FD4A68}"/>
    <cellStyle name="Normal 8 7 4 3" xfId="3047" xr:uid="{A3556F13-18B4-4A29-BC02-4698E6D91D5C}"/>
    <cellStyle name="Normal 8 7 4 4" xfId="3048" xr:uid="{CB83E297-E846-4D60-89A8-EF9412F854AE}"/>
    <cellStyle name="Normal 8 7 5" xfId="3049" xr:uid="{FBD610FC-25F7-4B68-9BE9-63F1026E0808}"/>
    <cellStyle name="Normal 8 7 6" xfId="3050" xr:uid="{F35E5DEB-4D00-4CC8-8EF1-3D6A2D861F2D}"/>
    <cellStyle name="Normal 8 7 7" xfId="3051" xr:uid="{AAB6D34F-A9D9-4ED2-8901-7804ED4EC78B}"/>
    <cellStyle name="Normal 8 8" xfId="3052" xr:uid="{F5552771-F89B-493E-B561-A7E7BDBB591C}"/>
    <cellStyle name="Normal 8 8 2" xfId="3053" xr:uid="{7BD42679-B454-414E-8868-6998A8A812C7}"/>
    <cellStyle name="Normal 8 8 2 2" xfId="3054" xr:uid="{6DDBF84D-4C93-4A70-89CA-4BFEAD0183F1}"/>
    <cellStyle name="Normal 8 8 2 3" xfId="3055" xr:uid="{D8E8CA83-EDD8-4D57-AED4-0B9190272F96}"/>
    <cellStyle name="Normal 8 8 2 4" xfId="3056" xr:uid="{B477DEA0-91E5-44B6-994E-D2F1B1474D7E}"/>
    <cellStyle name="Normal 8 8 3" xfId="3057" xr:uid="{FD476A31-6768-4C47-AE8D-3A496C3DB951}"/>
    <cellStyle name="Normal 8 8 3 2" xfId="3058" xr:uid="{5BF7B9AF-E718-4224-A867-242DD0591391}"/>
    <cellStyle name="Normal 8 8 3 3" xfId="3059" xr:uid="{36983866-210D-4D26-83D9-B91CAE3C32F7}"/>
    <cellStyle name="Normal 8 8 3 4" xfId="3060" xr:uid="{51D7ACA1-4855-4C2D-B58C-46AD339A9BF3}"/>
    <cellStyle name="Normal 8 8 4" xfId="3061" xr:uid="{05633AA4-0DA2-446D-97CA-B3630969260F}"/>
    <cellStyle name="Normal 8 8 5" xfId="3062" xr:uid="{81B745AD-A487-4297-A149-A3DA6ECCD128}"/>
    <cellStyle name="Normal 8 8 6" xfId="3063" xr:uid="{CA0AC742-0033-46EF-A2CB-E501CD52EE2D}"/>
    <cellStyle name="Normal 8 9" xfId="3064" xr:uid="{2D71CBC3-3732-4EE4-A9AA-0E65360E9739}"/>
    <cellStyle name="Normal 8 9 2" xfId="3065" xr:uid="{A2E5A344-B1D8-4D9E-8600-15CDAC53E9D5}"/>
    <cellStyle name="Normal 8 9 2 2" xfId="3066" xr:uid="{FCC1C44A-94C5-45E9-B62D-F91D6D7604C7}"/>
    <cellStyle name="Normal 8 9 2 2 2" xfId="4385" xr:uid="{D24C9E7F-C784-4C2E-9D7B-5703936DDE9D}"/>
    <cellStyle name="Normal 8 9 2 2 3" xfId="4857" xr:uid="{2EC2CAD8-B095-4005-BC6C-C8B4C5DE5F06}"/>
    <cellStyle name="Normal 8 9 2 3" xfId="3067" xr:uid="{196B1BA4-BE4B-43D6-97EE-7FA653016616}"/>
    <cellStyle name="Normal 8 9 2 4" xfId="3068" xr:uid="{2E5955EE-60A4-4FEE-972F-4DBF826AAB9B}"/>
    <cellStyle name="Normal 8 9 3" xfId="3069" xr:uid="{08C5DBBC-8202-4F02-9CE7-1DCFD022B305}"/>
    <cellStyle name="Normal 8 9 3 2" xfId="5509" xr:uid="{386E8CCE-6408-485E-A3CE-0F9C94C00859}"/>
    <cellStyle name="Normal 8 9 4" xfId="3070" xr:uid="{E827C8B4-106F-4B76-AF25-94FC356620B9}"/>
    <cellStyle name="Normal 8 9 4 2" xfId="4794" xr:uid="{EDE068E3-1ED5-4DAC-9DDC-720F76E5B6A7}"/>
    <cellStyle name="Normal 8 9 4 3" xfId="4858" xr:uid="{FA0E34BE-E7C0-460E-98CE-D79E5F080CDE}"/>
    <cellStyle name="Normal 8 9 4 4" xfId="4823" xr:uid="{370A1955-EA67-4BB9-960B-D17267EE2D31}"/>
    <cellStyle name="Normal 8 9 5" xfId="3071" xr:uid="{F8E61F61-0F46-4B73-8E80-7D04F41C4212}"/>
    <cellStyle name="Normal 9" xfId="77" xr:uid="{368DD7DD-D798-484E-8468-E05E4BF1097A}"/>
    <cellStyle name="Normal 9 10" xfId="3072" xr:uid="{A15DF183-C52F-4791-B38C-47F5BFB100C8}"/>
    <cellStyle name="Normal 9 10 2" xfId="3073" xr:uid="{5B8FB29E-EC17-4B39-83EF-8F1D66BE6F65}"/>
    <cellStyle name="Normal 9 10 2 2" xfId="3074" xr:uid="{001102DF-0984-401B-B5A9-DE3D5FE0EC00}"/>
    <cellStyle name="Normal 9 10 2 3" xfId="3075" xr:uid="{77DC9407-AF7E-4D40-812F-382AFFC6C6B8}"/>
    <cellStyle name="Normal 9 10 2 4" xfId="3076" xr:uid="{0A8C8A81-2920-46F7-A006-3C91F0362233}"/>
    <cellStyle name="Normal 9 10 3" xfId="3077" xr:uid="{77EB931F-9598-4B8D-934A-F8342EA06656}"/>
    <cellStyle name="Normal 9 10 4" xfId="3078" xr:uid="{25D0EFF3-FFED-4B03-A43A-B0895C033BE3}"/>
    <cellStyle name="Normal 9 10 5" xfId="3079" xr:uid="{5C111213-8281-4968-AB7F-4DA44521ECC2}"/>
    <cellStyle name="Normal 9 11" xfId="3080" xr:uid="{8F4CCA69-75DA-47A9-97D3-58327F4491C9}"/>
    <cellStyle name="Normal 9 11 2" xfId="3081" xr:uid="{1CE81D5E-01C1-4EB6-A2F3-93AEA28B8BD3}"/>
    <cellStyle name="Normal 9 11 3" xfId="3082" xr:uid="{E30B12CA-4FA2-4C8C-BBA5-6A6A004C2710}"/>
    <cellStyle name="Normal 9 11 4" xfId="3083" xr:uid="{0FEFB668-460D-49E6-A3C2-B65C22D5F2BE}"/>
    <cellStyle name="Normal 9 12" xfId="3084" xr:uid="{5B1A2C47-CAB6-4A43-AE67-DE4412F2BCAE}"/>
    <cellStyle name="Normal 9 12 2" xfId="3085" xr:uid="{9F758EED-EA89-4B0A-AA0C-63691CDCD755}"/>
    <cellStyle name="Normal 9 12 3" xfId="3086" xr:uid="{0B16E949-651F-4BC1-90FB-092A1B0C070D}"/>
    <cellStyle name="Normal 9 12 4" xfId="3087" xr:uid="{20D01770-8397-4C94-9A3E-6779F45F641B}"/>
    <cellStyle name="Normal 9 13" xfId="3088" xr:uid="{95906471-865A-4D0F-9BBB-E314D529BCB8}"/>
    <cellStyle name="Normal 9 13 2" xfId="3089" xr:uid="{59351506-268D-46E3-85C2-B992CDC33AED}"/>
    <cellStyle name="Normal 9 14" xfId="3090" xr:uid="{5C0A175F-8038-48D8-8190-AA207C291054}"/>
    <cellStyle name="Normal 9 15" xfId="3091" xr:uid="{58F2B3C0-7388-4697-9460-D88D8CB80EAF}"/>
    <cellStyle name="Normal 9 16" xfId="3092" xr:uid="{CC2F742D-15BE-4E32-8647-A4ADCC6D14DF}"/>
    <cellStyle name="Normal 9 17" xfId="7273" xr:uid="{8964086D-B5DE-4752-A225-A52C10441925}"/>
    <cellStyle name="Normal 9 2" xfId="78" xr:uid="{9B8B1B65-3FDD-42B6-9613-5DFCEC3112CD}"/>
    <cellStyle name="Normal 9 2 2" xfId="3733" xr:uid="{58EEB4CC-D493-4D8E-ACAB-AB309B53C091}"/>
    <cellStyle name="Normal 9 2 2 2" xfId="4556" xr:uid="{7056B2F9-BA3F-4139-9479-FA3FBE61B8D9}"/>
    <cellStyle name="Normal 9 2 2 2 2" xfId="5901" xr:uid="{4E1C2BD9-0273-4D2D-90F2-4FD8F21C4205}"/>
    <cellStyle name="Normal 9 2 2 3" xfId="5735" xr:uid="{4272EFE9-DCD7-45FD-99AD-2BAF182339B8}"/>
    <cellStyle name="Normal 9 2 3" xfId="4465" xr:uid="{73FE2017-F8CB-4E71-BA14-39D0360290D3}"/>
    <cellStyle name="Normal 9 2 3 2" xfId="5624" xr:uid="{33341237-0D8A-44EE-B96B-C90A71DC2589}"/>
    <cellStyle name="Normal 9 2 3 2 2" xfId="5960" xr:uid="{2A3EBF6D-1DCE-49FB-BC4E-152AC0F82160}"/>
    <cellStyle name="Normal 9 2 3 3" xfId="5793" xr:uid="{0217B4E8-17EB-4AF2-8B88-FCCD86318DF5}"/>
    <cellStyle name="Normal 9 2 4" xfId="5582" xr:uid="{F8CEFBE5-20A6-4862-BB04-F04B7B4EE608}"/>
    <cellStyle name="Normal 9 2 4 2" xfId="5848" xr:uid="{960FB260-A0E4-4E79-8FC2-FC9B95B6A191}"/>
    <cellStyle name="Normal 9 2 5" xfId="5677" xr:uid="{535CA309-4DFC-4198-9492-9188BE33129E}"/>
    <cellStyle name="Normal 9 3" xfId="96" xr:uid="{5AE56AE9-3FDA-453F-8BB7-DF938A2AD351}"/>
    <cellStyle name="Normal 9 3 10" xfId="3093" xr:uid="{714EDDE8-1D75-49F2-ABB3-3055891552AF}"/>
    <cellStyle name="Normal 9 3 11" xfId="3094" xr:uid="{3D090A63-72D5-461F-8432-D1B853D885C9}"/>
    <cellStyle name="Normal 9 3 2" xfId="3095" xr:uid="{84FCCC0F-7515-4602-BD00-362E10AAE17E}"/>
    <cellStyle name="Normal 9 3 2 2" xfId="3096" xr:uid="{3E76A8B3-44A2-45F3-9629-47C1BE57FA94}"/>
    <cellStyle name="Normal 9 3 2 2 2" xfId="3097" xr:uid="{C23ED480-BEC1-47E1-B37B-BD05DC5E2B64}"/>
    <cellStyle name="Normal 9 3 2 2 2 2" xfId="3098" xr:uid="{C13A751D-47EB-4228-864C-79A617BD4614}"/>
    <cellStyle name="Normal 9 3 2 2 2 2 2" xfId="3099" xr:uid="{9D199199-71C5-45FD-AE19-D8C45186635B}"/>
    <cellStyle name="Normal 9 3 2 2 2 2 2 2" xfId="4190" xr:uid="{C289F69C-BC7D-4215-A43C-E005BF01303E}"/>
    <cellStyle name="Normal 9 3 2 2 2 2 2 2 2" xfId="4191" xr:uid="{FF73834D-3FAA-4A76-963B-D08E7B4FE025}"/>
    <cellStyle name="Normal 9 3 2 2 2 2 2 3" xfId="4192" xr:uid="{AF82D309-E86D-4E56-8CF4-A89D37641930}"/>
    <cellStyle name="Normal 9 3 2 2 2 2 2 3 2" xfId="6887" xr:uid="{9CB3E0FC-0F86-48F0-92A0-EE2D40480CA3}"/>
    <cellStyle name="Normal 9 3 2 2 2 2 2 4" xfId="6888" xr:uid="{B5077A53-98FE-4CCE-80DB-FC7046D3571E}"/>
    <cellStyle name="Normal 9 3 2 2 2 2 3" xfId="3100" xr:uid="{0586E58E-8DA3-4326-9D54-771D344B02BF}"/>
    <cellStyle name="Normal 9 3 2 2 2 2 3 2" xfId="4193" xr:uid="{DBF8B49F-F270-4B4F-8535-0E210B9FA2C6}"/>
    <cellStyle name="Normal 9 3 2 2 2 2 4" xfId="3101" xr:uid="{642E81B1-9290-420F-A873-30FF6A6C10B9}"/>
    <cellStyle name="Normal 9 3 2 2 2 2 4 2" xfId="6889" xr:uid="{1FAAE546-D33A-4E83-827F-BC34EBF969BB}"/>
    <cellStyle name="Normal 9 3 2 2 2 2 5" xfId="6890" xr:uid="{1520A79A-1CD8-4E1A-A9F1-AE706863AAAF}"/>
    <cellStyle name="Normal 9 3 2 2 2 3" xfId="3102" xr:uid="{8223CD44-9B45-49EF-A421-B743A78DD13D}"/>
    <cellStyle name="Normal 9 3 2 2 2 3 2" xfId="3103" xr:uid="{B1AD7752-553D-44D8-BCB1-B3B8D4AA7C65}"/>
    <cellStyle name="Normal 9 3 2 2 2 3 2 2" xfId="4194" xr:uid="{39F886FA-5EE0-4708-9600-5A87E65A0E23}"/>
    <cellStyle name="Normal 9 3 2 2 2 3 3" xfId="3104" xr:uid="{C5E215C8-846D-4453-8FE0-9CF58F582239}"/>
    <cellStyle name="Normal 9 3 2 2 2 3 3 2" xfId="6891" xr:uid="{1553BF52-40A7-4E27-81C6-67A3EF3E62BF}"/>
    <cellStyle name="Normal 9 3 2 2 2 3 4" xfId="3105" xr:uid="{7E0174AC-6568-4225-A313-271652DEA0B8}"/>
    <cellStyle name="Normal 9 3 2 2 2 4" xfId="3106" xr:uid="{D3DBE095-5747-479E-969C-30592887396E}"/>
    <cellStyle name="Normal 9 3 2 2 2 4 2" xfId="4195" xr:uid="{AAF10975-6567-4ABD-99F3-9F8E279D592B}"/>
    <cellStyle name="Normal 9 3 2 2 2 5" xfId="3107" xr:uid="{8277C01C-1ECD-4B90-BFF8-0174D6071E15}"/>
    <cellStyle name="Normal 9 3 2 2 2 5 2" xfId="6892" xr:uid="{B88B0AB1-DD18-4613-B07E-202ACC824585}"/>
    <cellStyle name="Normal 9 3 2 2 2 6" xfId="3108" xr:uid="{D860E9EA-EBA2-4CBF-94D1-B9A0842D00D8}"/>
    <cellStyle name="Normal 9 3 2 2 3" xfId="3109" xr:uid="{740802A8-E588-4CFA-AD7E-61F5D2736D20}"/>
    <cellStyle name="Normal 9 3 2 2 3 2" xfId="3110" xr:uid="{D8C87047-68C9-4680-AFEC-65475DFA30A8}"/>
    <cellStyle name="Normal 9 3 2 2 3 2 2" xfId="3111" xr:uid="{2C4FF20F-E684-4932-AEE7-A434B96DC2CD}"/>
    <cellStyle name="Normal 9 3 2 2 3 2 2 2" xfId="4196" xr:uid="{F6549EBC-2D9F-4FFB-8993-23485EF34223}"/>
    <cellStyle name="Normal 9 3 2 2 3 2 2 2 2" xfId="4197" xr:uid="{E0D8D3A1-AAD8-4CB3-81F7-35B40BE826E9}"/>
    <cellStyle name="Normal 9 3 2 2 3 2 2 3" xfId="4198" xr:uid="{60C1FA2E-FE0D-4D36-AAFF-D94B995176E1}"/>
    <cellStyle name="Normal 9 3 2 2 3 2 2 3 2" xfId="6893" xr:uid="{C920CAA8-61ED-44B4-BE11-58FD5624E06B}"/>
    <cellStyle name="Normal 9 3 2 2 3 2 2 4" xfId="6894" xr:uid="{7DB58909-2CC6-47C2-AB09-337DE298207D}"/>
    <cellStyle name="Normal 9 3 2 2 3 2 3" xfId="3112" xr:uid="{5C97F6B4-F7DA-4BFF-B9A5-691548CA4649}"/>
    <cellStyle name="Normal 9 3 2 2 3 2 3 2" xfId="4199" xr:uid="{60CE2AE3-243F-4ACE-B8F1-F5638E6D4C85}"/>
    <cellStyle name="Normal 9 3 2 2 3 2 4" xfId="3113" xr:uid="{112AFA8C-0F07-4E0D-AC31-F75DE224AAD5}"/>
    <cellStyle name="Normal 9 3 2 2 3 2 4 2" xfId="6895" xr:uid="{C9F97460-27DC-455C-AB9B-6DF1B66FD401}"/>
    <cellStyle name="Normal 9 3 2 2 3 2 5" xfId="6896" xr:uid="{62632414-517C-4C0B-A2FF-0EC08FF5CD8D}"/>
    <cellStyle name="Normal 9 3 2 2 3 3" xfId="3114" xr:uid="{166BF5FB-B1E4-401F-9EF5-51A68AEEE4BB}"/>
    <cellStyle name="Normal 9 3 2 2 3 3 2" xfId="4200" xr:uid="{2E4FE482-5C67-490A-861B-61F924E0E092}"/>
    <cellStyle name="Normal 9 3 2 2 3 3 2 2" xfId="4201" xr:uid="{820B55D8-A5C3-4D91-92F8-DBD4B6A7ACDE}"/>
    <cellStyle name="Normal 9 3 2 2 3 3 3" xfId="4202" xr:uid="{BBDFAC2B-43FE-40F3-82C1-2FA7E67FD623}"/>
    <cellStyle name="Normal 9 3 2 2 3 3 3 2" xfId="6897" xr:uid="{12F9438A-68AA-498E-9DC9-FADB62A4B390}"/>
    <cellStyle name="Normal 9 3 2 2 3 3 4" xfId="6898" xr:uid="{2ACD269D-3240-4EB8-88E9-FB2FCDE51403}"/>
    <cellStyle name="Normal 9 3 2 2 3 4" xfId="3115" xr:uid="{0016D8AC-0546-4ECD-A7BF-619FA9E4DF68}"/>
    <cellStyle name="Normal 9 3 2 2 3 4 2" xfId="4203" xr:uid="{E3052656-071E-4A0A-AA36-85D963364BA2}"/>
    <cellStyle name="Normal 9 3 2 2 3 5" xfId="3116" xr:uid="{89923AFE-D864-485D-BBD1-534CAA2245FB}"/>
    <cellStyle name="Normal 9 3 2 2 3 5 2" xfId="6899" xr:uid="{DCE2E3C9-7318-4063-88FE-E89AD4E833E0}"/>
    <cellStyle name="Normal 9 3 2 2 3 6" xfId="6900" xr:uid="{C951B0E5-DBFF-4208-82DA-D2AF94450CAE}"/>
    <cellStyle name="Normal 9 3 2 2 4" xfId="3117" xr:uid="{14BC940C-C38D-46C5-B416-75D443850BC1}"/>
    <cellStyle name="Normal 9 3 2 2 4 2" xfId="3118" xr:uid="{9D0F5B5D-F32F-4381-A408-60951C1CB53F}"/>
    <cellStyle name="Normal 9 3 2 2 4 2 2" xfId="4204" xr:uid="{6E78FA14-F656-4ECA-BE4C-5BAEDE12DBD9}"/>
    <cellStyle name="Normal 9 3 2 2 4 2 2 2" xfId="4205" xr:uid="{01D43A68-8C73-47FA-8564-BBC22844B104}"/>
    <cellStyle name="Normal 9 3 2 2 4 2 3" xfId="4206" xr:uid="{BF99FF44-8C3E-42C0-B6B9-B45484F1C251}"/>
    <cellStyle name="Normal 9 3 2 2 4 2 3 2" xfId="6901" xr:uid="{3D10D4C9-7542-4D8C-B3D6-F4B98CEBD8EE}"/>
    <cellStyle name="Normal 9 3 2 2 4 2 4" xfId="6902" xr:uid="{18B68E98-4405-4E61-BE4C-50AF39E2E251}"/>
    <cellStyle name="Normal 9 3 2 2 4 3" xfId="3119" xr:uid="{B2DD3563-50E5-49E6-A83E-1750710C655A}"/>
    <cellStyle name="Normal 9 3 2 2 4 3 2" xfId="4207" xr:uid="{FEC5F51B-EEB1-4F05-8E59-4A0E0E12625B}"/>
    <cellStyle name="Normal 9 3 2 2 4 4" xfId="3120" xr:uid="{1D8D784A-14F2-47E0-9FA1-0AA6E649741F}"/>
    <cellStyle name="Normal 9 3 2 2 4 4 2" xfId="6903" xr:uid="{446DDBD7-D952-4884-AC84-26ADF6D8949D}"/>
    <cellStyle name="Normal 9 3 2 2 4 5" xfId="6904" xr:uid="{77158052-D6A4-4467-B204-7B8501AF3A34}"/>
    <cellStyle name="Normal 9 3 2 2 5" xfId="3121" xr:uid="{DFA3C457-0FBE-4C5D-947E-E2AC5F44C4EE}"/>
    <cellStyle name="Normal 9 3 2 2 5 2" xfId="3122" xr:uid="{41E5600B-4090-41DE-A1E0-C85E45BFBB9E}"/>
    <cellStyle name="Normal 9 3 2 2 5 2 2" xfId="4208" xr:uid="{3A500988-83CB-4222-A2A2-67F109D40D2E}"/>
    <cellStyle name="Normal 9 3 2 2 5 3" xfId="3123" xr:uid="{B10A3A4A-FB20-4156-A6A8-775E7A1103DD}"/>
    <cellStyle name="Normal 9 3 2 2 5 3 2" xfId="6905" xr:uid="{3C269FCE-4BEE-45B6-B930-8F45FDB8DA38}"/>
    <cellStyle name="Normal 9 3 2 2 5 4" xfId="3124" xr:uid="{4CC8A2C3-5452-45CA-9293-C51E84851E77}"/>
    <cellStyle name="Normal 9 3 2 2 6" xfId="3125" xr:uid="{5BA1F8CF-0AA8-45BF-8866-317FC4423A64}"/>
    <cellStyle name="Normal 9 3 2 2 6 2" xfId="4209" xr:uid="{ECF19984-8F59-45E7-B561-9B6A1C576E10}"/>
    <cellStyle name="Normal 9 3 2 2 7" xfId="3126" xr:uid="{1C3DAB94-1BC1-4287-9BF5-D228D669837D}"/>
    <cellStyle name="Normal 9 3 2 2 7 2" xfId="6906" xr:uid="{7B138F92-EC51-48E3-8297-77A7C77A6933}"/>
    <cellStyle name="Normal 9 3 2 2 8" xfId="3127" xr:uid="{A32E8164-4012-42D1-A223-9BC9F56E8202}"/>
    <cellStyle name="Normal 9 3 2 3" xfId="3128" xr:uid="{64E4C3FD-BC9C-4181-B7FA-2BC8D3180893}"/>
    <cellStyle name="Normal 9 3 2 3 2" xfId="3129" xr:uid="{77F9AA24-6459-43C7-92C8-66BE5C9279AA}"/>
    <cellStyle name="Normal 9 3 2 3 2 2" xfId="3130" xr:uid="{CC9D4B69-64EF-4F63-9C71-66AD7D6CC0FE}"/>
    <cellStyle name="Normal 9 3 2 3 2 2 2" xfId="4210" xr:uid="{1DAB05ED-3E45-4775-BDF7-99CE3B33A5C1}"/>
    <cellStyle name="Normal 9 3 2 3 2 2 2 2" xfId="4211" xr:uid="{DA86AEE0-BEE3-47CE-87AE-A91ED68E3F90}"/>
    <cellStyle name="Normal 9 3 2 3 2 2 3" xfId="4212" xr:uid="{3640DEFA-3AF7-4DF1-9C0B-B4DAEE0A92CB}"/>
    <cellStyle name="Normal 9 3 2 3 2 2 3 2" xfId="6907" xr:uid="{CBAE764B-71DC-41E0-921B-A76D45CE460B}"/>
    <cellStyle name="Normal 9 3 2 3 2 2 4" xfId="6908" xr:uid="{C956CACA-5EC2-4EF8-BC0E-E2A10641A2F9}"/>
    <cellStyle name="Normal 9 3 2 3 2 3" xfId="3131" xr:uid="{9FC70EC2-33EF-4D5B-898C-A1BBCA0092FD}"/>
    <cellStyle name="Normal 9 3 2 3 2 3 2" xfId="4213" xr:uid="{946512BD-B462-48D5-ABF6-B10842849B66}"/>
    <cellStyle name="Normal 9 3 2 3 2 4" xfId="3132" xr:uid="{E2892C0F-C226-400C-96E0-29F0CF96C585}"/>
    <cellStyle name="Normal 9 3 2 3 2 4 2" xfId="6909" xr:uid="{4AF03950-453E-4734-8E60-F17D3271F339}"/>
    <cellStyle name="Normal 9 3 2 3 2 5" xfId="6910" xr:uid="{D5CA5B6B-A164-4042-812C-130796459FF2}"/>
    <cellStyle name="Normal 9 3 2 3 3" xfId="3133" xr:uid="{2B13CDA8-785B-4E34-8A17-1893655BB0A7}"/>
    <cellStyle name="Normal 9 3 2 3 3 2" xfId="3134" xr:uid="{A7A2F6A7-2644-428E-B917-9443C96D8D30}"/>
    <cellStyle name="Normal 9 3 2 3 3 2 2" xfId="4214" xr:uid="{2B58025F-9A45-4DCC-B23B-5054C39CB2FB}"/>
    <cellStyle name="Normal 9 3 2 3 3 3" xfId="3135" xr:uid="{14E9B759-FE9D-41B6-8E2E-16FC2F97E695}"/>
    <cellStyle name="Normal 9 3 2 3 3 3 2" xfId="6911" xr:uid="{BCCDAE50-5F28-4DE6-B2BA-3A74CECE1868}"/>
    <cellStyle name="Normal 9 3 2 3 3 4" xfId="3136" xr:uid="{C266068A-3469-4E8C-BAED-2A10FB168A46}"/>
    <cellStyle name="Normal 9 3 2 3 4" xfId="3137" xr:uid="{1437CE4A-79EB-4139-B5E7-2AEC81F3432D}"/>
    <cellStyle name="Normal 9 3 2 3 4 2" xfId="4215" xr:uid="{70CDEE2C-D43C-41CD-B5EF-6CC7CEAF3998}"/>
    <cellStyle name="Normal 9 3 2 3 5" xfId="3138" xr:uid="{90347913-E51E-4BC6-9594-F0D7FEA0793F}"/>
    <cellStyle name="Normal 9 3 2 3 5 2" xfId="6912" xr:uid="{7E0444E1-04FC-479C-9E03-65F99E8AEBE0}"/>
    <cellStyle name="Normal 9 3 2 3 6" xfId="3139" xr:uid="{650876E8-C31D-4ADA-A619-6382C17B79CB}"/>
    <cellStyle name="Normal 9 3 2 4" xfId="3140" xr:uid="{DE7229E7-05ED-4B65-8CD9-05315C0E2E7F}"/>
    <cellStyle name="Normal 9 3 2 4 2" xfId="3141" xr:uid="{08AF4437-836E-42F1-BF8F-97339FB0A0E5}"/>
    <cellStyle name="Normal 9 3 2 4 2 2" xfId="3142" xr:uid="{045C0E42-A6F8-4E12-82AB-C3E619F638E0}"/>
    <cellStyle name="Normal 9 3 2 4 2 2 2" xfId="4216" xr:uid="{9482B240-1F4B-4AD2-8104-AA61B5A573F3}"/>
    <cellStyle name="Normal 9 3 2 4 2 2 2 2" xfId="4217" xr:uid="{137C1B0F-ED90-43B3-8C0D-EE30969537B0}"/>
    <cellStyle name="Normal 9 3 2 4 2 2 3" xfId="4218" xr:uid="{3910EA04-C94C-4910-A927-549D0B32CF87}"/>
    <cellStyle name="Normal 9 3 2 4 2 2 3 2" xfId="6913" xr:uid="{8542BE91-C7EB-4C5C-A520-E8C846CD3558}"/>
    <cellStyle name="Normal 9 3 2 4 2 2 4" xfId="6914" xr:uid="{1880C213-9A2C-4D8B-BB79-857D811F6CB6}"/>
    <cellStyle name="Normal 9 3 2 4 2 3" xfId="3143" xr:uid="{2656CF12-9098-4FDF-B01C-1F25193CF771}"/>
    <cellStyle name="Normal 9 3 2 4 2 3 2" xfId="4219" xr:uid="{5B18F2C5-CFD1-45DD-8819-E39855F04EC0}"/>
    <cellStyle name="Normal 9 3 2 4 2 4" xfId="3144" xr:uid="{A52B124C-1E43-4FC6-B889-88021B9294D2}"/>
    <cellStyle name="Normal 9 3 2 4 2 4 2" xfId="6915" xr:uid="{CE021F01-BFB0-45CA-B2BC-047AE040E243}"/>
    <cellStyle name="Normal 9 3 2 4 2 5" xfId="6916" xr:uid="{DE2685C4-42F3-4E72-BCBF-0E990D1E423E}"/>
    <cellStyle name="Normal 9 3 2 4 3" xfId="3145" xr:uid="{49B8AB2E-4670-45CD-BE7F-4F474B660F07}"/>
    <cellStyle name="Normal 9 3 2 4 3 2" xfId="4220" xr:uid="{B0B40DED-3C1F-482B-88B2-1433701CF849}"/>
    <cellStyle name="Normal 9 3 2 4 3 2 2" xfId="4221" xr:uid="{F1655796-F337-45EB-B3D5-AB5D35750E86}"/>
    <cellStyle name="Normal 9 3 2 4 3 3" xfId="4222" xr:uid="{577EDB1D-BBFE-4DF1-AB5F-086334D0F1DB}"/>
    <cellStyle name="Normal 9 3 2 4 3 3 2" xfId="6917" xr:uid="{20B87FB0-CD81-4CF1-97DF-5948165E66B8}"/>
    <cellStyle name="Normal 9 3 2 4 3 4" xfId="6918" xr:uid="{E7D6A4FE-3FCF-4A3B-989D-B181B236168A}"/>
    <cellStyle name="Normal 9 3 2 4 4" xfId="3146" xr:uid="{8DD9155D-42F7-4DC4-B436-44A6F807BC46}"/>
    <cellStyle name="Normal 9 3 2 4 4 2" xfId="4223" xr:uid="{6B68B059-2D10-4943-B83B-FE88B735FF7E}"/>
    <cellStyle name="Normal 9 3 2 4 5" xfId="3147" xr:uid="{78D9E852-8272-4F08-B23E-D5D55F778492}"/>
    <cellStyle name="Normal 9 3 2 4 5 2" xfId="6919" xr:uid="{BEC53F79-83C0-45E4-8522-2209A04D8F82}"/>
    <cellStyle name="Normal 9 3 2 4 6" xfId="6920" xr:uid="{51F53792-DD2D-429F-B9C3-7EDBF788A092}"/>
    <cellStyle name="Normal 9 3 2 5" xfId="3148" xr:uid="{6ED7C8B0-31BC-4C07-98B3-880510F6D72E}"/>
    <cellStyle name="Normal 9 3 2 5 2" xfId="3149" xr:uid="{953A42BC-BE5A-4B33-8B7A-77FE60DF2D68}"/>
    <cellStyle name="Normal 9 3 2 5 2 2" xfId="4224" xr:uid="{33B00814-8547-4A58-94AD-2632BAD06B0D}"/>
    <cellStyle name="Normal 9 3 2 5 2 2 2" xfId="4225" xr:uid="{91F9A4DB-2EFF-4EE1-96CB-DE90955D7D44}"/>
    <cellStyle name="Normal 9 3 2 5 2 3" xfId="4226" xr:uid="{8B28420F-2643-4863-9969-D61EAD6B8AA6}"/>
    <cellStyle name="Normal 9 3 2 5 2 3 2" xfId="6921" xr:uid="{35D2F476-87AE-457D-B8E7-0C83CC471625}"/>
    <cellStyle name="Normal 9 3 2 5 2 4" xfId="6922" xr:uid="{2D7371D9-1172-4DD1-8F7D-3075EC865B2A}"/>
    <cellStyle name="Normal 9 3 2 5 3" xfId="3150" xr:uid="{43CFD22D-0E4E-47A9-B07E-CD92A20AA1DF}"/>
    <cellStyle name="Normal 9 3 2 5 3 2" xfId="4227" xr:uid="{2755B776-9B08-4B32-8778-23889F431A02}"/>
    <cellStyle name="Normal 9 3 2 5 4" xfId="3151" xr:uid="{201B02B2-2C85-4996-A3FB-D2E84957250D}"/>
    <cellStyle name="Normal 9 3 2 5 4 2" xfId="6923" xr:uid="{14579F89-5CF3-40F6-90AF-380145BE317E}"/>
    <cellStyle name="Normal 9 3 2 5 5" xfId="6924" xr:uid="{9C8DC0B0-1A48-4049-A40E-393D58413432}"/>
    <cellStyle name="Normal 9 3 2 6" xfId="3152" xr:uid="{D70A9C24-EFDE-445F-86FD-7C1B554836BB}"/>
    <cellStyle name="Normal 9 3 2 6 2" xfId="3153" xr:uid="{77A0752D-CA00-483F-BC33-E782F240D004}"/>
    <cellStyle name="Normal 9 3 2 6 2 2" xfId="4228" xr:uid="{A2A373AD-4E11-48D3-8125-0CF1798B2B1C}"/>
    <cellStyle name="Normal 9 3 2 6 3" xfId="3154" xr:uid="{7A504CBC-0186-4C1D-BD45-84AA0DCEC0A4}"/>
    <cellStyle name="Normal 9 3 2 6 3 2" xfId="6925" xr:uid="{4B282AD3-4606-454E-8EF9-6717882B66E4}"/>
    <cellStyle name="Normal 9 3 2 6 4" xfId="3155" xr:uid="{0374D2E2-393F-4211-9C59-E5007618B170}"/>
    <cellStyle name="Normal 9 3 2 7" xfId="3156" xr:uid="{7F905303-7EAA-4913-8A37-FCD02A4BB689}"/>
    <cellStyle name="Normal 9 3 2 7 2" xfId="4229" xr:uid="{07544E31-7CC0-4601-BC4F-DDAFEEADC20F}"/>
    <cellStyle name="Normal 9 3 2 8" xfId="3157" xr:uid="{8A7676BE-89E6-4DD1-B89C-D659BC1A1E5D}"/>
    <cellStyle name="Normal 9 3 2 8 2" xfId="6926" xr:uid="{E3DA9935-FAF7-4039-B054-4BBCD750C7A7}"/>
    <cellStyle name="Normal 9 3 2 9" xfId="3158" xr:uid="{8229AEB1-B29D-40FA-81BC-27C9875C29FC}"/>
    <cellStyle name="Normal 9 3 3" xfId="3159" xr:uid="{C49D733E-FC1C-485C-9032-4D505E181DC3}"/>
    <cellStyle name="Normal 9 3 3 2" xfId="3160" xr:uid="{DBE55054-2DCF-4633-A493-0926789BD33C}"/>
    <cellStyle name="Normal 9 3 3 2 2" xfId="3161" xr:uid="{BE6ED033-B717-4F9E-8A50-1EA16905C754}"/>
    <cellStyle name="Normal 9 3 3 2 2 2" xfId="3162" xr:uid="{6DF3AC41-71A0-4F50-BB0F-EADD5CB17E7F}"/>
    <cellStyle name="Normal 9 3 3 2 2 2 2" xfId="4230" xr:uid="{33803460-7396-46FF-8924-D27812A823CB}"/>
    <cellStyle name="Normal 9 3 3 2 2 2 2 2" xfId="4231" xr:uid="{DBE8BF4D-D7A1-4326-B4B1-22B14252900C}"/>
    <cellStyle name="Normal 9 3 3 2 2 2 3" xfId="4232" xr:uid="{4BABCF6D-735F-4016-A94F-4BF65D9E6028}"/>
    <cellStyle name="Normal 9 3 3 2 2 2 3 2" xfId="6927" xr:uid="{C918EF84-0269-42A0-A860-D6ACFEAF1127}"/>
    <cellStyle name="Normal 9 3 3 2 2 2 4" xfId="6928" xr:uid="{74962DCB-0CEB-4C57-B4FF-6531828ED48C}"/>
    <cellStyle name="Normal 9 3 3 2 2 3" xfId="3163" xr:uid="{45E055A3-EA5E-461E-A4DE-C5BD92FDDAC2}"/>
    <cellStyle name="Normal 9 3 3 2 2 3 2" xfId="4233" xr:uid="{FD42CB46-EF51-4C2F-AEFD-D18C343AA1B1}"/>
    <cellStyle name="Normal 9 3 3 2 2 4" xfId="3164" xr:uid="{82BE8C90-FD02-4FA6-AE95-51BAAF28B33F}"/>
    <cellStyle name="Normal 9 3 3 2 2 4 2" xfId="6929" xr:uid="{A6945E83-5D48-49D9-86F9-E1E17794FAF4}"/>
    <cellStyle name="Normal 9 3 3 2 2 5" xfId="6930" xr:uid="{90DEC50E-5521-4520-83AE-5C0609B92F54}"/>
    <cellStyle name="Normal 9 3 3 2 3" xfId="3165" xr:uid="{8E5E7934-A2CE-4D02-9620-6B5BFB014DDE}"/>
    <cellStyle name="Normal 9 3 3 2 3 2" xfId="3166" xr:uid="{BDB7C108-CE57-4C1C-A62E-F5E454E8D2B0}"/>
    <cellStyle name="Normal 9 3 3 2 3 2 2" xfId="4234" xr:uid="{B2EFF9BF-CEE5-4046-A33F-B843E1BC7A9F}"/>
    <cellStyle name="Normal 9 3 3 2 3 3" xfId="3167" xr:uid="{4BE513FC-6468-43BA-BE98-B45CBA4751AE}"/>
    <cellStyle name="Normal 9 3 3 2 3 3 2" xfId="6931" xr:uid="{10A0C67F-E7EE-415E-BD0B-38ECC5270554}"/>
    <cellStyle name="Normal 9 3 3 2 3 4" xfId="3168" xr:uid="{3ABC6902-69E5-4156-93F3-7BF81B508CF2}"/>
    <cellStyle name="Normal 9 3 3 2 4" xfId="3169" xr:uid="{D93CD74A-6231-4D60-A24D-8FFED1EA23DD}"/>
    <cellStyle name="Normal 9 3 3 2 4 2" xfId="4235" xr:uid="{25B9F969-F8EE-4E8B-92F7-4017136FC772}"/>
    <cellStyle name="Normal 9 3 3 2 5" xfId="3170" xr:uid="{0F797B23-5127-4C56-BE64-C121AEA1AE2D}"/>
    <cellStyle name="Normal 9 3 3 2 5 2" xfId="6932" xr:uid="{1DA05B00-F6E6-427A-8FBC-B837CA87BEB5}"/>
    <cellStyle name="Normal 9 3 3 2 6" xfId="3171" xr:uid="{C2693240-7A5A-448E-A681-62090D260F84}"/>
    <cellStyle name="Normal 9 3 3 3" xfId="3172" xr:uid="{9A7178A6-C07F-4C9C-9F41-2FE7FE892EB1}"/>
    <cellStyle name="Normal 9 3 3 3 2" xfId="3173" xr:uid="{C0803758-330F-4ED5-8BB7-E535EEB7D7B7}"/>
    <cellStyle name="Normal 9 3 3 3 2 2" xfId="3174" xr:uid="{1039D96C-9B0C-466D-AD62-76084E878048}"/>
    <cellStyle name="Normal 9 3 3 3 2 2 2" xfId="4236" xr:uid="{6D225FB1-A09E-46CA-84BA-14F0CDDAFB0D}"/>
    <cellStyle name="Normal 9 3 3 3 2 2 2 2" xfId="4237" xr:uid="{8FE3ED43-99C4-486C-95A1-6240CC39C27D}"/>
    <cellStyle name="Normal 9 3 3 3 2 2 2 2 2" xfId="4933" xr:uid="{6D7858AF-56AE-46A0-AF9F-0C0111787736}"/>
    <cellStyle name="Normal 9 3 3 3 2 2 3" xfId="4238" xr:uid="{90E79B0C-54BB-4F77-AE25-906F8158E070}"/>
    <cellStyle name="Normal 9 3 3 3 2 2 3 2" xfId="4934" xr:uid="{4706235C-9E3F-4F2B-9EFB-8EC247EFD9C9}"/>
    <cellStyle name="Normal 9 3 3 3 2 2 3 2 2" xfId="6933" xr:uid="{3AB838B7-4FA7-4330-B59E-DEB305DEF448}"/>
    <cellStyle name="Normal 9 3 3 3 2 2 4" xfId="6934" xr:uid="{6112E0A5-F559-40FC-85F2-F1DC03C7814A}"/>
    <cellStyle name="Normal 9 3 3 3 2 3" xfId="3175" xr:uid="{1076ADC9-F425-4BD8-A722-056251E63C43}"/>
    <cellStyle name="Normal 9 3 3 3 2 3 2" xfId="4239" xr:uid="{0020CFAC-7B38-452E-87DE-D2DB2D156DE2}"/>
    <cellStyle name="Normal 9 3 3 3 2 3 2 2" xfId="4936" xr:uid="{6F8F65BA-4A32-44F4-A50E-35EC30683850}"/>
    <cellStyle name="Normal 9 3 3 3 2 3 3" xfId="4935" xr:uid="{62DB7AFC-4D80-456C-A23B-3F59C95AEA24}"/>
    <cellStyle name="Normal 9 3 3 3 2 4" xfId="3176" xr:uid="{ACCCF836-78B3-47C0-88EC-C100D5DE9166}"/>
    <cellStyle name="Normal 9 3 3 3 2 4 2" xfId="4937" xr:uid="{D0D30260-C8FE-4B93-A181-EDA03FA91F38}"/>
    <cellStyle name="Normal 9 3 3 3 2 4 2 2" xfId="6935" xr:uid="{589140F0-82F8-44A8-A6ED-2BDB195ED9EA}"/>
    <cellStyle name="Normal 9 3 3 3 2 5" xfId="6936" xr:uid="{AFE568A8-5CA2-4E09-ACCA-4248F6E76793}"/>
    <cellStyle name="Normal 9 3 3 3 3" xfId="3177" xr:uid="{B377BDAE-1933-4CB0-ADE7-3CCA73A76A32}"/>
    <cellStyle name="Normal 9 3 3 3 3 2" xfId="4240" xr:uid="{A81E3046-8823-4A9F-9840-32D61421DE7D}"/>
    <cellStyle name="Normal 9 3 3 3 3 2 2" xfId="4241" xr:uid="{5C6B93CB-2261-4FFD-8144-D0B58009E01D}"/>
    <cellStyle name="Normal 9 3 3 3 3 2 2 2" xfId="4940" xr:uid="{78E9D115-F22B-4DA2-9059-234A64AE35A9}"/>
    <cellStyle name="Normal 9 3 3 3 3 2 3" xfId="4939" xr:uid="{941AA94B-F16A-410A-9951-56EE627951FF}"/>
    <cellStyle name="Normal 9 3 3 3 3 3" xfId="4242" xr:uid="{089A4727-9A1B-44A5-B8F9-B7875668F057}"/>
    <cellStyle name="Normal 9 3 3 3 3 3 2" xfId="4941" xr:uid="{8D25CC47-6526-4EAB-8527-EA5386DEA5A1}"/>
    <cellStyle name="Normal 9 3 3 3 3 3 2 2" xfId="6937" xr:uid="{A8227620-3653-4088-BCFA-75BBA724023E}"/>
    <cellStyle name="Normal 9 3 3 3 3 4" xfId="4938" xr:uid="{4CF47ED6-14ED-49D8-A35F-3DE8A4C58320}"/>
    <cellStyle name="Normal 9 3 3 3 3 4 2" xfId="6938" xr:uid="{1334356A-9721-493F-B0A8-23D429DB8708}"/>
    <cellStyle name="Normal 9 3 3 3 4" xfId="3178" xr:uid="{657D1AE6-9C7A-4985-8ED3-E27A7784ED4A}"/>
    <cellStyle name="Normal 9 3 3 3 4 2" xfId="4243" xr:uid="{55272E03-D6C0-4255-8F32-D939C1D07779}"/>
    <cellStyle name="Normal 9 3 3 3 4 2 2" xfId="4943" xr:uid="{85D1ACD1-927D-4225-A43D-7FAA056FCA63}"/>
    <cellStyle name="Normal 9 3 3 3 4 3" xfId="4942" xr:uid="{7E2A88A1-A5DB-4E6D-BD8F-281741392116}"/>
    <cellStyle name="Normal 9 3 3 3 5" xfId="3179" xr:uid="{E7F69A13-A3EC-4FD4-8348-C020F7233EB1}"/>
    <cellStyle name="Normal 9 3 3 3 5 2" xfId="4944" xr:uid="{74A6C690-9A28-489D-A59D-BA1ADD73D2BB}"/>
    <cellStyle name="Normal 9 3 3 3 5 2 2" xfId="6939" xr:uid="{3299A955-8547-465A-BB35-7F84CB99AE01}"/>
    <cellStyle name="Normal 9 3 3 3 6" xfId="6940" xr:uid="{D67B2671-0321-4E6B-995B-95A03A7CF96D}"/>
    <cellStyle name="Normal 9 3 3 4" xfId="3180" xr:uid="{E001AFB7-44E8-4E1A-82D8-C56CD09B621A}"/>
    <cellStyle name="Normal 9 3 3 4 2" xfId="3181" xr:uid="{A9287934-7A08-42BC-A9DD-CE70104BFE50}"/>
    <cellStyle name="Normal 9 3 3 4 2 2" xfId="4244" xr:uid="{B0258792-D3C0-43F5-A3CE-400769D17E3A}"/>
    <cellStyle name="Normal 9 3 3 4 2 2 2" xfId="4245" xr:uid="{6196E5A4-ADD8-4B26-9D1B-7D3E20F69F28}"/>
    <cellStyle name="Normal 9 3 3 4 2 2 2 2" xfId="4948" xr:uid="{67C51D22-D925-475F-9329-11C866E7B7FE}"/>
    <cellStyle name="Normal 9 3 3 4 2 2 3" xfId="4947" xr:uid="{CE3C6BBB-C52A-4739-98FF-C999C6D07A82}"/>
    <cellStyle name="Normal 9 3 3 4 2 3" xfId="4246" xr:uid="{22223078-5BFE-43A2-8F02-2EDF5866740C}"/>
    <cellStyle name="Normal 9 3 3 4 2 3 2" xfId="4949" xr:uid="{4F12FE50-83A5-46AB-A88D-501D70C3B8EC}"/>
    <cellStyle name="Normal 9 3 3 4 2 3 2 2" xfId="6941" xr:uid="{090BBD42-C4B6-4913-BD7A-062419732077}"/>
    <cellStyle name="Normal 9 3 3 4 2 4" xfId="4946" xr:uid="{51DFAFFF-7ABF-4221-B8D7-2C7AFB9D334B}"/>
    <cellStyle name="Normal 9 3 3 4 2 4 2" xfId="6942" xr:uid="{3DB3B048-678E-4099-BF37-CF38505032ED}"/>
    <cellStyle name="Normal 9 3 3 4 3" xfId="3182" xr:uid="{0341D0DD-037F-4A65-99EF-277E08D5954E}"/>
    <cellStyle name="Normal 9 3 3 4 3 2" xfId="4247" xr:uid="{B0745C79-E6B2-413F-800A-57D5A5A13490}"/>
    <cellStyle name="Normal 9 3 3 4 3 2 2" xfId="4951" xr:uid="{1221BD5D-B368-47F6-B392-0DDC3532F2B7}"/>
    <cellStyle name="Normal 9 3 3 4 3 3" xfId="4950" xr:uid="{14656F19-343A-44DC-BD36-734D2B02D468}"/>
    <cellStyle name="Normal 9 3 3 4 4" xfId="3183" xr:uid="{757EDF64-6A58-481E-9D8F-7E87C206910E}"/>
    <cellStyle name="Normal 9 3 3 4 4 2" xfId="4952" xr:uid="{C05DCAB6-4333-4496-9024-5BD48241847A}"/>
    <cellStyle name="Normal 9 3 3 4 4 2 2" xfId="6943" xr:uid="{465D1CC1-8A45-4866-BBD1-4A591013AE84}"/>
    <cellStyle name="Normal 9 3 3 4 5" xfId="4945" xr:uid="{323AADF2-4FE0-4170-ADF3-B2FADE5A9820}"/>
    <cellStyle name="Normal 9 3 3 4 5 2" xfId="6944" xr:uid="{609FE285-F85B-4F20-8E2E-292720A10C7C}"/>
    <cellStyle name="Normal 9 3 3 5" xfId="3184" xr:uid="{B89D93FB-EBC6-4A3B-8F7E-2E4688737974}"/>
    <cellStyle name="Normal 9 3 3 5 2" xfId="3185" xr:uid="{34D09DE3-C655-4831-88E4-2B8381FC6BBD}"/>
    <cellStyle name="Normal 9 3 3 5 2 2" xfId="4248" xr:uid="{E2C28D91-A5D4-4C6E-B7B8-18523B352180}"/>
    <cellStyle name="Normal 9 3 3 5 2 2 2" xfId="4955" xr:uid="{1F02F0EB-2854-4C73-B95C-3466B0038F35}"/>
    <cellStyle name="Normal 9 3 3 5 2 3" xfId="4954" xr:uid="{03292DE8-E1AF-4DCA-A780-5FDC013EDE04}"/>
    <cellStyle name="Normal 9 3 3 5 3" xfId="3186" xr:uid="{E55A9D1C-9DA4-40BC-B327-4DC983321C64}"/>
    <cellStyle name="Normal 9 3 3 5 3 2" xfId="4956" xr:uid="{AC503121-FFB0-4809-9D19-814A8359DDF2}"/>
    <cellStyle name="Normal 9 3 3 5 3 2 2" xfId="6945" xr:uid="{4DCBC625-877E-41CD-B6B3-3D2F9E8E09FE}"/>
    <cellStyle name="Normal 9 3 3 5 4" xfId="3187" xr:uid="{C2A7FD40-756D-46AE-AC51-0D611FDB4F1C}"/>
    <cellStyle name="Normal 9 3 3 5 4 2" xfId="4957" xr:uid="{D59666B0-11A8-4EF0-A3DA-DF72116B048C}"/>
    <cellStyle name="Normal 9 3 3 5 5" xfId="4953" xr:uid="{6C645A2C-683D-422F-B28F-DB6B3C04BF0E}"/>
    <cellStyle name="Normal 9 3 3 6" xfId="3188" xr:uid="{EAE1385C-F0F8-4F9A-A935-4AD4F679D21A}"/>
    <cellStyle name="Normal 9 3 3 6 2" xfId="4249" xr:uid="{253717DC-0F76-4D66-86BA-10313E131A54}"/>
    <cellStyle name="Normal 9 3 3 6 2 2" xfId="4959" xr:uid="{6BC28590-24C3-416E-84E3-0DFAABDCD21F}"/>
    <cellStyle name="Normal 9 3 3 6 3" xfId="4958" xr:uid="{AD570674-4BA5-48E1-8FB1-6FC2D87A964E}"/>
    <cellStyle name="Normal 9 3 3 7" xfId="3189" xr:uid="{B8A208F3-5558-43DB-A93D-7AAAD22CEEBC}"/>
    <cellStyle name="Normal 9 3 3 7 2" xfId="4960" xr:uid="{97F50A47-0D2C-4A61-8D4B-A611B001DBB4}"/>
    <cellStyle name="Normal 9 3 3 7 2 2" xfId="6946" xr:uid="{A25AD367-1E07-441A-AD75-FB899735487F}"/>
    <cellStyle name="Normal 9 3 3 8" xfId="3190" xr:uid="{38280655-A9A2-4F33-B37D-78F0D68883A6}"/>
    <cellStyle name="Normal 9 3 3 8 2" xfId="4961" xr:uid="{5D9A801A-64F2-4E1B-8F85-BD0879DD98B3}"/>
    <cellStyle name="Normal 9 3 4" xfId="3191" xr:uid="{9654DFA7-9A7D-4D96-8B9B-A9387BC037CD}"/>
    <cellStyle name="Normal 9 3 4 2" xfId="3192" xr:uid="{83887239-EE5E-49B4-A7C0-840AAEF5AD2C}"/>
    <cellStyle name="Normal 9 3 4 2 2" xfId="3193" xr:uid="{B7CA952A-8607-4948-B449-006D8DC0F8FC}"/>
    <cellStyle name="Normal 9 3 4 2 2 2" xfId="3194" xr:uid="{B45F0701-6CD2-4F52-881A-CFFC32FA6097}"/>
    <cellStyle name="Normal 9 3 4 2 2 2 2" xfId="4250" xr:uid="{D9FFBC70-CAFE-4E39-904C-32B03D0AD241}"/>
    <cellStyle name="Normal 9 3 4 2 2 2 2 2" xfId="4966" xr:uid="{D0CB1393-A767-4496-A883-4A5BBD899B99}"/>
    <cellStyle name="Normal 9 3 4 2 2 2 3" xfId="4965" xr:uid="{BAB8BFA1-A418-44DB-A6EA-452A76FF7226}"/>
    <cellStyle name="Normal 9 3 4 2 2 3" xfId="3195" xr:uid="{ABEAC53B-323F-4DD2-BAB1-CCC90EFFC131}"/>
    <cellStyle name="Normal 9 3 4 2 2 3 2" xfId="4967" xr:uid="{C18FB15D-BD44-464C-8913-B6B3E880445B}"/>
    <cellStyle name="Normal 9 3 4 2 2 3 2 2" xfId="6947" xr:uid="{CABA0835-6229-4872-9568-9E099F1BD1F4}"/>
    <cellStyle name="Normal 9 3 4 2 2 4" xfId="3196" xr:uid="{CFB563DE-B6AA-473B-AC08-8DDC1A688DE9}"/>
    <cellStyle name="Normal 9 3 4 2 2 4 2" xfId="4968" xr:uid="{32EDC5C5-6794-4334-A87B-B07AA30B8C5C}"/>
    <cellStyle name="Normal 9 3 4 2 2 5" xfId="4964" xr:uid="{8FE6C0BB-4642-42B1-BF2D-69F76703E521}"/>
    <cellStyle name="Normal 9 3 4 2 3" xfId="3197" xr:uid="{880BBC15-A8A8-438F-BA2E-287360766CB8}"/>
    <cellStyle name="Normal 9 3 4 2 3 2" xfId="4251" xr:uid="{6A14A93D-F03F-4E7C-9B68-2242CE11F405}"/>
    <cellStyle name="Normal 9 3 4 2 3 2 2" xfId="4970" xr:uid="{C3BD48C9-DC17-4E35-A139-3E69B486B25B}"/>
    <cellStyle name="Normal 9 3 4 2 3 3" xfId="4969" xr:uid="{5CE77757-EF3C-4974-86EE-2725D6C4C3A8}"/>
    <cellStyle name="Normal 9 3 4 2 4" xfId="3198" xr:uid="{381BBB20-D4C1-4D77-96AE-AD6D8E8AB8A3}"/>
    <cellStyle name="Normal 9 3 4 2 4 2" xfId="4971" xr:uid="{3ED4B98D-E204-4C2F-AB58-BEB7E16B4AB0}"/>
    <cellStyle name="Normal 9 3 4 2 4 2 2" xfId="6948" xr:uid="{C6E7856F-925A-43A6-9F84-86514F5239E4}"/>
    <cellStyle name="Normal 9 3 4 2 5" xfId="3199" xr:uid="{F5D33BB0-4641-451C-8E02-FE2065148B5D}"/>
    <cellStyle name="Normal 9 3 4 2 5 2" xfId="4972" xr:uid="{4B207262-168E-48BF-9AFE-5788539A2311}"/>
    <cellStyle name="Normal 9 3 4 2 6" xfId="4963" xr:uid="{2B5B4B7C-7C8B-4FB9-8A26-D2F11A58CD11}"/>
    <cellStyle name="Normal 9 3 4 3" xfId="3200" xr:uid="{3871E689-1951-4B2D-901D-DB4E32AD1BE7}"/>
    <cellStyle name="Normal 9 3 4 3 2" xfId="3201" xr:uid="{B8653A54-908D-4C5A-8C96-F02508FB228E}"/>
    <cellStyle name="Normal 9 3 4 3 2 2" xfId="4252" xr:uid="{3D4EF004-243B-4D01-9EFB-64C44697B068}"/>
    <cellStyle name="Normal 9 3 4 3 2 2 2" xfId="4975" xr:uid="{3073A5E8-79B8-4358-93D3-7F829FD6C610}"/>
    <cellStyle name="Normal 9 3 4 3 2 3" xfId="4974" xr:uid="{9A418E13-269A-4F91-8B41-04F475D74747}"/>
    <cellStyle name="Normal 9 3 4 3 3" xfId="3202" xr:uid="{C1E1F701-5B8B-4AED-A456-5E9BA12CECBE}"/>
    <cellStyle name="Normal 9 3 4 3 3 2" xfId="4976" xr:uid="{108F30FA-314B-4B1B-BF58-C957018F9BDD}"/>
    <cellStyle name="Normal 9 3 4 3 3 2 2" xfId="6949" xr:uid="{DB12AA90-9324-4F6E-AD2E-9E740992470D}"/>
    <cellStyle name="Normal 9 3 4 3 4" xfId="3203" xr:uid="{E7972667-C5F1-4E18-9BFF-944E9C079985}"/>
    <cellStyle name="Normal 9 3 4 3 4 2" xfId="4977" xr:uid="{03C86FA7-4616-473C-B8FD-CBEF05B219B3}"/>
    <cellStyle name="Normal 9 3 4 3 5" xfId="4973" xr:uid="{28F9A27D-524C-469D-9761-DCF78DF27D5C}"/>
    <cellStyle name="Normal 9 3 4 4" xfId="3204" xr:uid="{ECD0CB17-B25B-4231-84FC-68C776AC823B}"/>
    <cellStyle name="Normal 9 3 4 4 2" xfId="3205" xr:uid="{5E6B1DF1-9466-46F6-9502-F47917726C06}"/>
    <cellStyle name="Normal 9 3 4 4 2 2" xfId="4979" xr:uid="{1BAFE2C7-BA47-4175-A7CE-C26B8DEBD606}"/>
    <cellStyle name="Normal 9 3 4 4 3" xfId="3206" xr:uid="{2FFCA10F-03ED-44E2-AD2C-34ACDDA2E8D6}"/>
    <cellStyle name="Normal 9 3 4 4 3 2" xfId="4980" xr:uid="{B6B8F9B5-2DB2-4B35-A2C8-B7D56F8C64BB}"/>
    <cellStyle name="Normal 9 3 4 4 4" xfId="3207" xr:uid="{F5047C5A-2901-47DF-94ED-01FFA180A0B9}"/>
    <cellStyle name="Normal 9 3 4 4 4 2" xfId="4981" xr:uid="{86B4C558-E371-47C7-BFAA-E02DC03E7E45}"/>
    <cellStyle name="Normal 9 3 4 4 5" xfId="4978" xr:uid="{D21AEAA6-8E93-4698-A1E1-4057343B2055}"/>
    <cellStyle name="Normal 9 3 4 5" xfId="3208" xr:uid="{CD843CF9-5C94-473A-924D-61C8F4624E98}"/>
    <cellStyle name="Normal 9 3 4 5 2" xfId="4982" xr:uid="{E9978E37-5C7B-482F-B31F-C654D566C745}"/>
    <cellStyle name="Normal 9 3 4 5 2 2" xfId="6950" xr:uid="{3490E87A-3C43-4BC2-A3FA-907F2E0A1066}"/>
    <cellStyle name="Normal 9 3 4 6" xfId="3209" xr:uid="{505B9891-D380-4BF3-B32A-9348D7D66E1D}"/>
    <cellStyle name="Normal 9 3 4 6 2" xfId="4983" xr:uid="{C332C223-DF32-439C-9F22-AD222AE4B456}"/>
    <cellStyle name="Normal 9 3 4 7" xfId="3210" xr:uid="{893BAE3F-B656-4491-B777-13D65387474D}"/>
    <cellStyle name="Normal 9 3 4 7 2" xfId="4984" xr:uid="{E224A88F-F232-4824-B201-97C2AD7FFB96}"/>
    <cellStyle name="Normal 9 3 4 8" xfId="4962" xr:uid="{8D1C7A94-19E4-4663-91B4-15ECBB2FA6F0}"/>
    <cellStyle name="Normal 9 3 5" xfId="3211" xr:uid="{F0AF0C9A-D798-42EE-9184-159FACAE6C59}"/>
    <cellStyle name="Normal 9 3 5 2" xfId="3212" xr:uid="{BF262A03-87D2-48C0-BDA7-5A9FF3B3F468}"/>
    <cellStyle name="Normal 9 3 5 2 2" xfId="3213" xr:uid="{8D5C5F3B-7424-4C87-A66F-6B994C8B8540}"/>
    <cellStyle name="Normal 9 3 5 2 2 2" xfId="4253" xr:uid="{A1451DED-6EAE-44E9-AF55-6EBEBEEF6198}"/>
    <cellStyle name="Normal 9 3 5 2 2 2 2" xfId="4254" xr:uid="{693D52C4-F5FE-4F81-91D9-3B521A71B4FF}"/>
    <cellStyle name="Normal 9 3 5 2 2 2 2 2" xfId="4989" xr:uid="{1BBA740C-D034-4C34-A5E0-A597A2F15199}"/>
    <cellStyle name="Normal 9 3 5 2 2 2 3" xfId="4988" xr:uid="{7A17F9FF-60DA-4001-BAC6-44825630EA38}"/>
    <cellStyle name="Normal 9 3 5 2 2 3" xfId="4255" xr:uid="{0FDC8070-21BD-45E8-BA87-842C3A6D2D37}"/>
    <cellStyle name="Normal 9 3 5 2 2 3 2" xfId="4990" xr:uid="{EA7F11BE-1D7B-40E2-A743-1BC048DB9ECE}"/>
    <cellStyle name="Normal 9 3 5 2 2 3 2 2" xfId="6951" xr:uid="{9D3EF101-32EF-490F-9D79-AE96F23A9061}"/>
    <cellStyle name="Normal 9 3 5 2 2 4" xfId="4987" xr:uid="{96A86424-03F4-431C-8E54-7A73EE10F177}"/>
    <cellStyle name="Normal 9 3 5 2 2 4 2" xfId="6952" xr:uid="{7C1B9CFC-D17D-4AB5-9586-41230B53421C}"/>
    <cellStyle name="Normal 9 3 5 2 3" xfId="3214" xr:uid="{19767982-1214-4D59-ABB1-360BADD62CB6}"/>
    <cellStyle name="Normal 9 3 5 2 3 2" xfId="4256" xr:uid="{42DD46B8-41C5-42D1-B727-A24A561E5463}"/>
    <cellStyle name="Normal 9 3 5 2 3 2 2" xfId="4992" xr:uid="{40D9B7D9-67C5-497A-B03C-BE48D9A51D0F}"/>
    <cellStyle name="Normal 9 3 5 2 3 3" xfId="4991" xr:uid="{C0E6D0F0-B189-408E-9312-AC2A035B3212}"/>
    <cellStyle name="Normal 9 3 5 2 4" xfId="3215" xr:uid="{D220FFB0-DD4A-4059-86BF-901C722E81EF}"/>
    <cellStyle name="Normal 9 3 5 2 4 2" xfId="4993" xr:uid="{1CBD5A05-D346-4E10-B11D-1FD4CBEE48CD}"/>
    <cellStyle name="Normal 9 3 5 2 4 2 2" xfId="6953" xr:uid="{C677AEB2-9B9B-47DF-8C9D-E71D95FCFA6C}"/>
    <cellStyle name="Normal 9 3 5 2 5" xfId="4986" xr:uid="{DC564731-D1FF-415A-8079-AD98A33BD06B}"/>
    <cellStyle name="Normal 9 3 5 2 5 2" xfId="6954" xr:uid="{0888A9A9-C46B-45D5-A80C-D1235E25F82B}"/>
    <cellStyle name="Normal 9 3 5 3" xfId="3216" xr:uid="{169C098B-E437-4862-AB59-6FA088C4D8BB}"/>
    <cellStyle name="Normal 9 3 5 3 2" xfId="3217" xr:uid="{90FE2F5A-403A-421F-BDA7-31BA13491105}"/>
    <cellStyle name="Normal 9 3 5 3 2 2" xfId="4257" xr:uid="{36BF6CB6-4B2D-4CFF-9DB9-C562BD5A23B5}"/>
    <cellStyle name="Normal 9 3 5 3 2 2 2" xfId="4996" xr:uid="{75614C7F-990D-40CC-A1F7-CD5F94278B9A}"/>
    <cellStyle name="Normal 9 3 5 3 2 3" xfId="4995" xr:uid="{4F6CA099-5EF8-433B-9FAF-95C0FEE529DB}"/>
    <cellStyle name="Normal 9 3 5 3 3" xfId="3218" xr:uid="{755E880D-5613-45FE-B4D4-8EF648AC7802}"/>
    <cellStyle name="Normal 9 3 5 3 3 2" xfId="4997" xr:uid="{A27DEA82-32AD-408C-BE1C-B2977363F743}"/>
    <cellStyle name="Normal 9 3 5 3 3 2 2" xfId="6955" xr:uid="{2F9972B4-0135-4A0B-B8FF-D6BCEF089F92}"/>
    <cellStyle name="Normal 9 3 5 3 4" xfId="3219" xr:uid="{B8C7E90C-E88C-4D04-92CF-4416DB0DB7EA}"/>
    <cellStyle name="Normal 9 3 5 3 4 2" xfId="4998" xr:uid="{57E90DA3-8E62-40C9-9C4D-F41B65F0E93E}"/>
    <cellStyle name="Normal 9 3 5 3 5" xfId="4994" xr:uid="{D1048604-AF05-4C13-8374-2C19D42F060A}"/>
    <cellStyle name="Normal 9 3 5 4" xfId="3220" xr:uid="{F2C689F2-5960-40F9-9AC1-B654F2593207}"/>
    <cellStyle name="Normal 9 3 5 4 2" xfId="4258" xr:uid="{8F7D68BE-9399-45B5-AE6D-AFC57D1587BF}"/>
    <cellStyle name="Normal 9 3 5 4 2 2" xfId="5000" xr:uid="{1B94D6A2-CD33-4690-85FC-E93A63909FC4}"/>
    <cellStyle name="Normal 9 3 5 4 3" xfId="4999" xr:uid="{0787FA02-D525-43B5-8872-006A628AFB1E}"/>
    <cellStyle name="Normal 9 3 5 5" xfId="3221" xr:uid="{68DEADB3-7EAC-4665-930C-A9FAFC668952}"/>
    <cellStyle name="Normal 9 3 5 5 2" xfId="5001" xr:uid="{B251FC13-1295-420B-8D6E-B33EA8773D6E}"/>
    <cellStyle name="Normal 9 3 5 5 2 2" xfId="6956" xr:uid="{A8AD78F9-5B93-43B8-B631-54D7B2C81D5D}"/>
    <cellStyle name="Normal 9 3 5 6" xfId="3222" xr:uid="{9CA963A4-EAD4-4818-840F-225DB8036872}"/>
    <cellStyle name="Normal 9 3 5 6 2" xfId="5002" xr:uid="{2FC6D181-3535-405B-9D10-082A176B1BA8}"/>
    <cellStyle name="Normal 9 3 5 7" xfId="4985" xr:uid="{331F8354-A975-4BF8-8E9B-CEDBBF682E84}"/>
    <cellStyle name="Normal 9 3 6" xfId="3223" xr:uid="{143ED9A3-F643-46FC-B620-A08BFADE320C}"/>
    <cellStyle name="Normal 9 3 6 2" xfId="3224" xr:uid="{27ACEE84-4605-4851-AB8E-9B0849B19545}"/>
    <cellStyle name="Normal 9 3 6 2 2" xfId="3225" xr:uid="{B52059E3-473F-4624-9EDE-BF33FBC0F228}"/>
    <cellStyle name="Normal 9 3 6 2 2 2" xfId="4259" xr:uid="{A6D2C31C-9286-4ACA-A388-3FF0459EE994}"/>
    <cellStyle name="Normal 9 3 6 2 2 2 2" xfId="5006" xr:uid="{AF2813B1-9B46-4A19-84BD-8BD92E5653A0}"/>
    <cellStyle name="Normal 9 3 6 2 2 3" xfId="5005" xr:uid="{A42513B2-4DC8-41EB-8365-5AFB015072D9}"/>
    <cellStyle name="Normal 9 3 6 2 3" xfId="3226" xr:uid="{518A6D7D-F946-4D49-90D2-5621221FDF3A}"/>
    <cellStyle name="Normal 9 3 6 2 3 2" xfId="5007" xr:uid="{7B055E9D-173F-44D9-A16A-49E015738557}"/>
    <cellStyle name="Normal 9 3 6 2 3 2 2" xfId="6957" xr:uid="{6390BE85-27C5-4FF1-A592-2984F1B69A51}"/>
    <cellStyle name="Normal 9 3 6 2 4" xfId="3227" xr:uid="{B8610B33-1482-4D2C-835E-15F90F0B98BC}"/>
    <cellStyle name="Normal 9 3 6 2 4 2" xfId="5008" xr:uid="{5E773EE9-87F9-4340-83AF-CA1775913E1E}"/>
    <cellStyle name="Normal 9 3 6 2 5" xfId="5004" xr:uid="{34FC7AED-042D-4562-8789-37A3CBA76421}"/>
    <cellStyle name="Normal 9 3 6 3" xfId="3228" xr:uid="{15FADC36-B947-42E6-9724-5D3E18217E0F}"/>
    <cellStyle name="Normal 9 3 6 3 2" xfId="4260" xr:uid="{6328D395-7EF9-41E9-8FFE-EDE2D7306CB8}"/>
    <cellStyle name="Normal 9 3 6 3 2 2" xfId="5010" xr:uid="{1F797139-7236-42C8-AED7-F8392FA91C7A}"/>
    <cellStyle name="Normal 9 3 6 3 3" xfId="5009" xr:uid="{6C38F1F3-F660-42DE-9A78-43C197AC6F15}"/>
    <cellStyle name="Normal 9 3 6 4" xfId="3229" xr:uid="{63AC2F4A-1E42-41FB-8939-3C98FE0D9F18}"/>
    <cellStyle name="Normal 9 3 6 4 2" xfId="5011" xr:uid="{55788E82-6125-49FB-BD03-706D0A6048FC}"/>
    <cellStyle name="Normal 9 3 6 4 2 2" xfId="6958" xr:uid="{F072CBF1-A108-4131-9FF6-787FD14173FE}"/>
    <cellStyle name="Normal 9 3 6 5" xfId="3230" xr:uid="{EEBAEC84-4215-4391-B7F4-956BF2807B33}"/>
    <cellStyle name="Normal 9 3 6 5 2" xfId="5012" xr:uid="{92C68C24-496B-40F8-9293-3636C4810CC4}"/>
    <cellStyle name="Normal 9 3 6 6" xfId="5003" xr:uid="{CC46EA9D-CEC0-47E5-8412-2D603889686F}"/>
    <cellStyle name="Normal 9 3 7" xfId="3231" xr:uid="{8A38B77C-D106-4E81-9585-BE3DD4004EE4}"/>
    <cellStyle name="Normal 9 3 7 2" xfId="3232" xr:uid="{9D0C8F12-0136-49AC-81FD-F3AB61351551}"/>
    <cellStyle name="Normal 9 3 7 2 2" xfId="4261" xr:uid="{850D2CB0-C40C-4D2D-B63E-ADC22ED4A6AB}"/>
    <cellStyle name="Normal 9 3 7 2 2 2" xfId="5015" xr:uid="{28A4BEE9-7F17-4744-827A-2EA1DCF05588}"/>
    <cellStyle name="Normal 9 3 7 2 3" xfId="5014" xr:uid="{A8B4A3B2-21B8-4F55-8110-AAA53687BC5A}"/>
    <cellStyle name="Normal 9 3 7 3" xfId="3233" xr:uid="{22069533-4A16-4FE6-BF93-19E8743766FA}"/>
    <cellStyle name="Normal 9 3 7 3 2" xfId="5016" xr:uid="{85B8DED3-0605-4D4C-B172-FC552A2A8450}"/>
    <cellStyle name="Normal 9 3 7 3 2 2" xfId="6959" xr:uid="{DAD92114-0827-4042-86DA-F47E15FD21EE}"/>
    <cellStyle name="Normal 9 3 7 4" xfId="3234" xr:uid="{45ADBA33-7B0C-42F5-9C75-89B4AFD8DBEB}"/>
    <cellStyle name="Normal 9 3 7 4 2" xfId="5017" xr:uid="{AA37F23F-2AE8-46F7-9E51-70EB22C13B22}"/>
    <cellStyle name="Normal 9 3 7 5" xfId="5013" xr:uid="{F2B95D0E-AF73-4CB1-AB08-DAFCC25734D5}"/>
    <cellStyle name="Normal 9 3 8" xfId="3235" xr:uid="{A0176314-499C-4D92-B75F-BFC121A6CACD}"/>
    <cellStyle name="Normal 9 3 8 2" xfId="3236" xr:uid="{8BD0CFDC-D9BD-46BE-AA92-240EA6D59885}"/>
    <cellStyle name="Normal 9 3 8 2 2" xfId="5019" xr:uid="{39012E75-5343-4F99-B16B-33782690D8C2}"/>
    <cellStyle name="Normal 9 3 8 3" xfId="3237" xr:uid="{306DE057-BCFA-4D8E-8263-49548254D189}"/>
    <cellStyle name="Normal 9 3 8 3 2" xfId="5020" xr:uid="{3A548257-7B49-48A5-B079-4392FC07045E}"/>
    <cellStyle name="Normal 9 3 8 4" xfId="3238" xr:uid="{63C557B4-5038-42E0-BA63-B31DAD028A8A}"/>
    <cellStyle name="Normal 9 3 8 4 2" xfId="5021" xr:uid="{926E4271-A48B-4061-8247-41FF391AFBC3}"/>
    <cellStyle name="Normal 9 3 8 5" xfId="5018" xr:uid="{E3C6D06F-D0D9-4E45-9BA1-C68C0508B46A}"/>
    <cellStyle name="Normal 9 3 9" xfId="3239" xr:uid="{BE1E23A8-5930-47FB-AB91-6F39DC170F5B}"/>
    <cellStyle name="Normal 9 3 9 2" xfId="5022" xr:uid="{6D382D00-BEA9-4BAB-AD37-8409F7B30BDB}"/>
    <cellStyle name="Normal 9 3 9 2 2" xfId="6960" xr:uid="{113DD208-571E-4CDF-BD57-BC5B52E8411A}"/>
    <cellStyle name="Normal 9 4" xfId="3240" xr:uid="{0646944E-09B0-4B92-91BF-79039B1F6F5B}"/>
    <cellStyle name="Normal 9 4 10" xfId="3241" xr:uid="{094688DA-C93C-4F6F-A9E7-B96044DEBD2D}"/>
    <cellStyle name="Normal 9 4 10 2" xfId="5024" xr:uid="{7AAD1C44-58F4-4EB0-BCA8-5A7E90738489}"/>
    <cellStyle name="Normal 9 4 11" xfId="3242" xr:uid="{C3BB8139-7F68-4CBB-B071-D891317243DB}"/>
    <cellStyle name="Normal 9 4 11 2" xfId="5025" xr:uid="{5498CDCA-71B6-4154-87B9-788C81DDDB55}"/>
    <cellStyle name="Normal 9 4 12" xfId="5023" xr:uid="{4EB33782-CEA0-4929-8351-9248F2EC94D9}"/>
    <cellStyle name="Normal 9 4 2" xfId="3243" xr:uid="{0FF871DF-BB0F-49D3-BFB7-219EDB97288B}"/>
    <cellStyle name="Normal 9 4 2 10" xfId="5026" xr:uid="{8C08E985-F46B-4016-8135-C07ED079715A}"/>
    <cellStyle name="Normal 9 4 2 2" xfId="3244" xr:uid="{ABE634A7-D586-490F-BEF8-D8531AB8D7D6}"/>
    <cellStyle name="Normal 9 4 2 2 2" xfId="3245" xr:uid="{9ED8B095-F91B-43D6-8554-10F27B0CEB22}"/>
    <cellStyle name="Normal 9 4 2 2 2 2" xfId="3246" xr:uid="{94CEDB5F-0104-4D7F-BB10-49903EA7B958}"/>
    <cellStyle name="Normal 9 4 2 2 2 2 2" xfId="3247" xr:uid="{040BD400-CDBB-49A9-9019-C9ABD4895E46}"/>
    <cellStyle name="Normal 9 4 2 2 2 2 2 2" xfId="4262" xr:uid="{2B3FD8C4-83DD-4E4B-8125-2A3A2A83638D}"/>
    <cellStyle name="Normal 9 4 2 2 2 2 2 2 2" xfId="5031" xr:uid="{310425C7-DEE7-4650-A141-8642ED6729AC}"/>
    <cellStyle name="Normal 9 4 2 2 2 2 2 3" xfId="5030" xr:uid="{9095756D-00F3-4235-B5B6-D435B969C2A0}"/>
    <cellStyle name="Normal 9 4 2 2 2 2 3" xfId="3248" xr:uid="{F058E241-10AC-4E21-A6ED-228EF5DE66BF}"/>
    <cellStyle name="Normal 9 4 2 2 2 2 3 2" xfId="5032" xr:uid="{DCE4D299-22D1-4237-BC72-715E63C630D6}"/>
    <cellStyle name="Normal 9 4 2 2 2 2 3 2 2" xfId="6961" xr:uid="{C049FB02-90E7-441D-BD28-26B94AB183BA}"/>
    <cellStyle name="Normal 9 4 2 2 2 2 4" xfId="3249" xr:uid="{450D476F-B744-4974-A43E-CFF5511C7BC1}"/>
    <cellStyle name="Normal 9 4 2 2 2 2 4 2" xfId="5033" xr:uid="{C4DD0E2C-6EF5-45F0-B11E-5D7130CEDDE1}"/>
    <cellStyle name="Normal 9 4 2 2 2 2 5" xfId="5029" xr:uid="{CED9C747-3D30-4321-95A1-3B9A80741343}"/>
    <cellStyle name="Normal 9 4 2 2 2 3" xfId="3250" xr:uid="{D33B3DE0-2A3A-4742-B863-70DF9844EF16}"/>
    <cellStyle name="Normal 9 4 2 2 2 3 2" xfId="3251" xr:uid="{F405810A-DB50-4CD5-97F1-E2CC957B3DD2}"/>
    <cellStyle name="Normal 9 4 2 2 2 3 2 2" xfId="5035" xr:uid="{D5617364-65C6-48C8-A70C-E1900F606505}"/>
    <cellStyle name="Normal 9 4 2 2 2 3 3" xfId="3252" xr:uid="{53DC38EA-F34D-4226-BC1F-5778991F5148}"/>
    <cellStyle name="Normal 9 4 2 2 2 3 3 2" xfId="5036" xr:uid="{4F68CE9B-62DD-4DD9-8982-569D290C7ED0}"/>
    <cellStyle name="Normal 9 4 2 2 2 3 4" xfId="3253" xr:uid="{3E1C0612-518F-4DAF-9657-378982153E28}"/>
    <cellStyle name="Normal 9 4 2 2 2 3 4 2" xfId="5037" xr:uid="{8AC37256-8F2D-4AA3-BEED-14E2932288AD}"/>
    <cellStyle name="Normal 9 4 2 2 2 3 5" xfId="5034" xr:uid="{77034D53-6479-4550-8650-48D102ADAEAF}"/>
    <cellStyle name="Normal 9 4 2 2 2 4" xfId="3254" xr:uid="{C250478D-8DC4-49F4-9B4F-791F5E391AFA}"/>
    <cellStyle name="Normal 9 4 2 2 2 4 2" xfId="5038" xr:uid="{79FCAC77-1B7A-446C-BB61-2E91F122C04F}"/>
    <cellStyle name="Normal 9 4 2 2 2 4 2 2" xfId="6962" xr:uid="{2808D5B4-37AD-4205-95F5-7E0860EFC8D1}"/>
    <cellStyle name="Normal 9 4 2 2 2 5" xfId="3255" xr:uid="{785CDD51-D1C4-4ED6-87DC-EA99FD3F1A61}"/>
    <cellStyle name="Normal 9 4 2 2 2 5 2" xfId="5039" xr:uid="{5C8A8D80-CCB4-4A35-88EA-CC4B464ACD17}"/>
    <cellStyle name="Normal 9 4 2 2 2 6" xfId="3256" xr:uid="{CA5A1C24-3B22-4192-B818-D96D673C6470}"/>
    <cellStyle name="Normal 9 4 2 2 2 6 2" xfId="5040" xr:uid="{546B57CE-A552-4983-B8B7-47B6FEC6845F}"/>
    <cellStyle name="Normal 9 4 2 2 2 7" xfId="5028" xr:uid="{8DA2D4C3-5B52-4EFE-86A1-D70279867448}"/>
    <cellStyle name="Normal 9 4 2 2 3" xfId="3257" xr:uid="{978B956D-AA8A-4F94-B7ED-451F116102FA}"/>
    <cellStyle name="Normal 9 4 2 2 3 2" xfId="3258" xr:uid="{5B8B26A5-6FB4-4AD1-9FDC-AB8798E4C53F}"/>
    <cellStyle name="Normal 9 4 2 2 3 2 2" xfId="3259" xr:uid="{CCD4B081-B0E5-496A-AE87-9150BB6842DE}"/>
    <cellStyle name="Normal 9 4 2 2 3 2 2 2" xfId="5043" xr:uid="{0F8ABA1B-B61F-4229-AF9E-19335BE05168}"/>
    <cellStyle name="Normal 9 4 2 2 3 2 3" xfId="3260" xr:uid="{E634C7AE-60E3-4141-B2E0-7D7CB7C21259}"/>
    <cellStyle name="Normal 9 4 2 2 3 2 3 2" xfId="5044" xr:uid="{25D293B0-EF0C-408F-83AF-080E20E68451}"/>
    <cellStyle name="Normal 9 4 2 2 3 2 4" xfId="3261" xr:uid="{AD2E7300-E358-4F11-BEEF-DADC964097A3}"/>
    <cellStyle name="Normal 9 4 2 2 3 2 4 2" xfId="5045" xr:uid="{4F63099E-162F-432B-A1CD-69107540D1A7}"/>
    <cellStyle name="Normal 9 4 2 2 3 2 5" xfId="5042" xr:uid="{5559CAAB-C570-40AD-B747-13D3CF0120FF}"/>
    <cellStyle name="Normal 9 4 2 2 3 3" xfId="3262" xr:uid="{0A18E06E-3B30-4C19-82FE-A84B9ABB5807}"/>
    <cellStyle name="Normal 9 4 2 2 3 3 2" xfId="5046" xr:uid="{E6775D9C-4E5A-4478-9CF8-DA887A83D880}"/>
    <cellStyle name="Normal 9 4 2 2 3 3 2 2" xfId="6963" xr:uid="{B91B9BA1-BF5A-465C-B78B-1D1523E00C53}"/>
    <cellStyle name="Normal 9 4 2 2 3 4" xfId="3263" xr:uid="{3DA57729-DC68-4A58-B27A-C63DAC7A1FF1}"/>
    <cellStyle name="Normal 9 4 2 2 3 4 2" xfId="5047" xr:uid="{4E71B597-B4DE-490B-80CB-E2044F162EDC}"/>
    <cellStyle name="Normal 9 4 2 2 3 5" xfId="3264" xr:uid="{E6FFC3AA-3BB6-4396-BFF6-ED7F7B5C77A5}"/>
    <cellStyle name="Normal 9 4 2 2 3 5 2" xfId="5048" xr:uid="{F03F7C87-C870-4DBF-A11C-CFC401801261}"/>
    <cellStyle name="Normal 9 4 2 2 3 6" xfId="5041" xr:uid="{B96ED22B-E00E-4956-9854-8207697EC4A1}"/>
    <cellStyle name="Normal 9 4 2 2 4" xfId="3265" xr:uid="{84CA97AB-A5B5-4654-A17A-D5AF5F898465}"/>
    <cellStyle name="Normal 9 4 2 2 4 2" xfId="3266" xr:uid="{4A0E410F-FE2E-45D4-BC44-AE3D236E979E}"/>
    <cellStyle name="Normal 9 4 2 2 4 2 2" xfId="5050" xr:uid="{D16DAC58-2517-4374-B783-469E3AB64867}"/>
    <cellStyle name="Normal 9 4 2 2 4 3" xfId="3267" xr:uid="{9C9FF753-226C-4B49-AE0D-A57EC07692E0}"/>
    <cellStyle name="Normal 9 4 2 2 4 3 2" xfId="5051" xr:uid="{6DDBD8C8-92CB-4E21-9471-C950F2E32FC3}"/>
    <cellStyle name="Normal 9 4 2 2 4 4" xfId="3268" xr:uid="{1BB652F7-8AFD-48EC-9858-2CB99B1FF0EC}"/>
    <cellStyle name="Normal 9 4 2 2 4 4 2" xfId="5052" xr:uid="{C60A71D7-40C1-420B-9A44-3ACE63A344A2}"/>
    <cellStyle name="Normal 9 4 2 2 4 5" xfId="5049" xr:uid="{F503D09F-0906-4E95-98D0-A84E09614EC5}"/>
    <cellStyle name="Normal 9 4 2 2 5" xfId="3269" xr:uid="{3A22D1AD-F563-4973-A5F8-EB408609D349}"/>
    <cellStyle name="Normal 9 4 2 2 5 2" xfId="3270" xr:uid="{D4E1D396-503F-4444-B81F-38C3D8232C42}"/>
    <cellStyle name="Normal 9 4 2 2 5 2 2" xfId="5054" xr:uid="{71D88C40-A755-40D3-AED1-F94DBB0FCB83}"/>
    <cellStyle name="Normal 9 4 2 2 5 3" xfId="3271" xr:uid="{D68D0686-7441-4A56-A0CB-A7622E49BC20}"/>
    <cellStyle name="Normal 9 4 2 2 5 3 2" xfId="5055" xr:uid="{42D0C082-C936-431A-97CC-BBEBE171DAAF}"/>
    <cellStyle name="Normal 9 4 2 2 5 4" xfId="3272" xr:uid="{A4A408FC-169A-4E28-B09A-C9F0E9B12B46}"/>
    <cellStyle name="Normal 9 4 2 2 5 4 2" xfId="5056" xr:uid="{8DC26C51-51AA-4ADD-A789-2278B3C3B9EF}"/>
    <cellStyle name="Normal 9 4 2 2 5 5" xfId="5053" xr:uid="{7EB56F87-EEA1-4DE2-8D1C-ABC1C164F672}"/>
    <cellStyle name="Normal 9 4 2 2 6" xfId="3273" xr:uid="{A3D3B654-1F01-4A84-AA79-C8E7C1F9657B}"/>
    <cellStyle name="Normal 9 4 2 2 6 2" xfId="5057" xr:uid="{4BAE3C0B-C679-4D6B-85C2-5ACAFCF5270A}"/>
    <cellStyle name="Normal 9 4 2 2 7" xfId="3274" xr:uid="{75FC60F2-B10D-4660-BBFE-121C51B578A0}"/>
    <cellStyle name="Normal 9 4 2 2 7 2" xfId="5058" xr:uid="{6FFF6A67-6E55-4A90-AE7C-CE62212FD739}"/>
    <cellStyle name="Normal 9 4 2 2 8" xfId="3275" xr:uid="{3B011BF6-7BB1-467C-AF50-E603C4FED94B}"/>
    <cellStyle name="Normal 9 4 2 2 8 2" xfId="5059" xr:uid="{A65FF2BA-92B0-4B8B-9817-BA1EA1F93D0C}"/>
    <cellStyle name="Normal 9 4 2 2 9" xfId="5027" xr:uid="{052156BD-F36A-4B8E-B4E2-3D948B78D5C7}"/>
    <cellStyle name="Normal 9 4 2 3" xfId="3276" xr:uid="{26B41650-B2D1-4B96-B78E-270A950BF45E}"/>
    <cellStyle name="Normal 9 4 2 3 2" xfId="3277" xr:uid="{8E959AAB-0F3D-4564-9247-0D018B10CF7D}"/>
    <cellStyle name="Normal 9 4 2 3 2 2" xfId="3278" xr:uid="{D130CD0E-3BE1-4851-B581-D3ABEE17AFD5}"/>
    <cellStyle name="Normal 9 4 2 3 2 2 2" xfId="4263" xr:uid="{F5DAA86B-7440-4769-B877-F4E9E52917A7}"/>
    <cellStyle name="Normal 9 4 2 3 2 2 2 2" xfId="4264" xr:uid="{4B68954F-7A1A-4209-934A-4C897C0C160D}"/>
    <cellStyle name="Normal 9 4 2 3 2 2 2 2 2" xfId="5064" xr:uid="{79D12637-0927-4E77-A5A5-337C5156DCBB}"/>
    <cellStyle name="Normal 9 4 2 3 2 2 2 3" xfId="5063" xr:uid="{A7664ADF-9C8C-465B-8E38-09875E33BDA0}"/>
    <cellStyle name="Normal 9 4 2 3 2 2 3" xfId="4265" xr:uid="{D977E1A5-FF41-4E7D-8B18-3798DCDD488E}"/>
    <cellStyle name="Normal 9 4 2 3 2 2 3 2" xfId="5065" xr:uid="{6BA1377D-C20D-4AAB-BBC0-721CB6B3FA87}"/>
    <cellStyle name="Normal 9 4 2 3 2 2 3 2 2" xfId="6964" xr:uid="{9158CA5C-A23B-402C-9A87-FD96708F9C03}"/>
    <cellStyle name="Normal 9 4 2 3 2 2 4" xfId="5062" xr:uid="{DB8C05BE-2ADD-47F8-AA8F-F9FE8A784BA2}"/>
    <cellStyle name="Normal 9 4 2 3 2 2 4 2" xfId="6965" xr:uid="{EA3F17CB-EE6C-4768-9FFD-58C4E858BE61}"/>
    <cellStyle name="Normal 9 4 2 3 2 3" xfId="3279" xr:uid="{5CEC7D71-5C05-4467-8C6A-08347E0DF0B5}"/>
    <cellStyle name="Normal 9 4 2 3 2 3 2" xfId="4266" xr:uid="{F1B86891-C8B8-4BE0-94C2-2C2D2D66638B}"/>
    <cellStyle name="Normal 9 4 2 3 2 3 2 2" xfId="5067" xr:uid="{78547268-6FC3-4B07-A1DC-18117BBBC766}"/>
    <cellStyle name="Normal 9 4 2 3 2 3 3" xfId="5066" xr:uid="{5CEDA731-2921-452D-8B84-B904A9043855}"/>
    <cellStyle name="Normal 9 4 2 3 2 4" xfId="3280" xr:uid="{C3865F16-AF92-4452-8172-C99A2F454D37}"/>
    <cellStyle name="Normal 9 4 2 3 2 4 2" xfId="5068" xr:uid="{CB506132-77E6-4D6A-982C-09E1C73801C6}"/>
    <cellStyle name="Normal 9 4 2 3 2 4 2 2" xfId="6966" xr:uid="{C75224CA-C44B-4E8C-B860-5B84F3AEC387}"/>
    <cellStyle name="Normal 9 4 2 3 2 5" xfId="5061" xr:uid="{80026A60-506F-432E-8797-438BF9DDFC27}"/>
    <cellStyle name="Normal 9 4 2 3 2 5 2" xfId="6967" xr:uid="{565B20C9-6E43-487B-B127-DDE43E43D5F1}"/>
    <cellStyle name="Normal 9 4 2 3 3" xfId="3281" xr:uid="{F8113274-CC88-4979-8110-F51BEBB38961}"/>
    <cellStyle name="Normal 9 4 2 3 3 2" xfId="3282" xr:uid="{C9D4513B-F6B7-463A-9321-127BC0EDC3A7}"/>
    <cellStyle name="Normal 9 4 2 3 3 2 2" xfId="4267" xr:uid="{D11877AA-291F-4ED2-83CA-2B8502E4958C}"/>
    <cellStyle name="Normal 9 4 2 3 3 2 2 2" xfId="5071" xr:uid="{DAB682BA-1563-4046-B7BA-16C162DCA7ED}"/>
    <cellStyle name="Normal 9 4 2 3 3 2 3" xfId="5070" xr:uid="{461A1070-1A15-4351-BA95-48138A4D2623}"/>
    <cellStyle name="Normal 9 4 2 3 3 3" xfId="3283" xr:uid="{D2ABFA4C-862F-4436-B201-813BC549AAF7}"/>
    <cellStyle name="Normal 9 4 2 3 3 3 2" xfId="5072" xr:uid="{165F3D88-BE0A-45DC-8DAD-D6C4AF0499BE}"/>
    <cellStyle name="Normal 9 4 2 3 3 3 2 2" xfId="6968" xr:uid="{83E4D2E8-6238-4B0C-A1B7-758A4DE84D06}"/>
    <cellStyle name="Normal 9 4 2 3 3 4" xfId="3284" xr:uid="{B5C0EDC9-B2F7-449D-A17F-51EF56F97015}"/>
    <cellStyle name="Normal 9 4 2 3 3 4 2" xfId="5073" xr:uid="{5DA3E98B-042A-4801-9EB2-CDF756DB8EC2}"/>
    <cellStyle name="Normal 9 4 2 3 3 5" xfId="5069" xr:uid="{5F056988-E4C1-40D6-9BEB-FCB15C49FEB9}"/>
    <cellStyle name="Normal 9 4 2 3 4" xfId="3285" xr:uid="{610971DD-9E00-4FD5-A489-11B923F3DF1F}"/>
    <cellStyle name="Normal 9 4 2 3 4 2" xfId="4268" xr:uid="{123C3E81-654B-42BE-9DA1-FE27108D1866}"/>
    <cellStyle name="Normal 9 4 2 3 4 2 2" xfId="5075" xr:uid="{5ACA34F3-8626-4262-875D-CD90B1CA4D22}"/>
    <cellStyle name="Normal 9 4 2 3 4 3" xfId="5074" xr:uid="{B12A5B56-8F2D-4B6F-935F-4943AB7F9E4C}"/>
    <cellStyle name="Normal 9 4 2 3 5" xfId="3286" xr:uid="{B418440B-28A8-4580-AD33-2EFC95C51246}"/>
    <cellStyle name="Normal 9 4 2 3 5 2" xfId="5076" xr:uid="{FD826AD2-3037-4877-BAB1-8E4D537F4E8E}"/>
    <cellStyle name="Normal 9 4 2 3 5 2 2" xfId="6969" xr:uid="{9EE23336-36C0-4D60-9F38-6464275FD9CC}"/>
    <cellStyle name="Normal 9 4 2 3 6" xfId="3287" xr:uid="{51790C58-6881-4468-B254-89F1A2528BBE}"/>
    <cellStyle name="Normal 9 4 2 3 6 2" xfId="5077" xr:uid="{547EE303-1422-43DC-A43D-19B65BDDFA16}"/>
    <cellStyle name="Normal 9 4 2 3 7" xfId="5060" xr:uid="{EC5BAD63-C234-44BB-A9C7-23E06B19871C}"/>
    <cellStyle name="Normal 9 4 2 4" xfId="3288" xr:uid="{09E8ED04-274F-40BB-A464-0CA36CD2CE70}"/>
    <cellStyle name="Normal 9 4 2 4 2" xfId="3289" xr:uid="{DEB533A6-E075-430A-932E-1E5D4C97CF87}"/>
    <cellStyle name="Normal 9 4 2 4 2 2" xfId="3290" xr:uid="{6FFF6C2B-7106-4534-BC24-3CF89DB70BD0}"/>
    <cellStyle name="Normal 9 4 2 4 2 2 2" xfId="4269" xr:uid="{E6B4DCAA-ABB6-4853-84C6-3E9345A847D8}"/>
    <cellStyle name="Normal 9 4 2 4 2 2 2 2" xfId="5081" xr:uid="{1FEBD318-8C37-4A69-B072-4CDCF817F452}"/>
    <cellStyle name="Normal 9 4 2 4 2 2 3" xfId="5080" xr:uid="{707E137A-AA34-4A31-826C-1BE5D83287A9}"/>
    <cellStyle name="Normal 9 4 2 4 2 3" xfId="3291" xr:uid="{D8589695-C8EB-45DE-91BC-BFAE1B11E4C9}"/>
    <cellStyle name="Normal 9 4 2 4 2 3 2" xfId="5082" xr:uid="{5D79FEEC-3ED4-400A-B605-73A70B3B1096}"/>
    <cellStyle name="Normal 9 4 2 4 2 3 2 2" xfId="6970" xr:uid="{2E29CDE4-00B7-419E-B246-01A83164F711}"/>
    <cellStyle name="Normal 9 4 2 4 2 4" xfId="3292" xr:uid="{B15026C9-1ED4-4B74-9457-24081D6BFDC9}"/>
    <cellStyle name="Normal 9 4 2 4 2 4 2" xfId="5083" xr:uid="{854C06EC-B32D-4603-89B4-BA262FDDA362}"/>
    <cellStyle name="Normal 9 4 2 4 2 5" xfId="5079" xr:uid="{0E71B14C-EEB0-4B05-99D2-BD2F4F64E23C}"/>
    <cellStyle name="Normal 9 4 2 4 3" xfId="3293" xr:uid="{5D1DD7E7-9C0B-4EED-958B-B0DF82152456}"/>
    <cellStyle name="Normal 9 4 2 4 3 2" xfId="4270" xr:uid="{B1448594-D6B1-40E1-8D88-61B1889B3C72}"/>
    <cellStyle name="Normal 9 4 2 4 3 2 2" xfId="5085" xr:uid="{1B84CDE8-6AC4-4AB1-993E-BC24FD56B3E3}"/>
    <cellStyle name="Normal 9 4 2 4 3 3" xfId="5084" xr:uid="{9F3FF19C-00FC-469F-851F-A5B0FDB18977}"/>
    <cellStyle name="Normal 9 4 2 4 4" xfId="3294" xr:uid="{E37086C8-2F3E-4E29-822C-4D18D46A26A9}"/>
    <cellStyle name="Normal 9 4 2 4 4 2" xfId="5086" xr:uid="{32D06D22-42F8-454E-842B-00C2430456CB}"/>
    <cellStyle name="Normal 9 4 2 4 4 2 2" xfId="6971" xr:uid="{CB1938A5-1E45-46A5-A381-C677CAE343AA}"/>
    <cellStyle name="Normal 9 4 2 4 5" xfId="3295" xr:uid="{49D8CEA4-C18A-4AA4-AA3B-BF41D87E8C5F}"/>
    <cellStyle name="Normal 9 4 2 4 5 2" xfId="5087" xr:uid="{5C812B2E-C25B-4897-96AE-BA208CA175A5}"/>
    <cellStyle name="Normal 9 4 2 4 6" xfId="5078" xr:uid="{0C7025D0-73EA-4341-9E89-04F47579D2A7}"/>
    <cellStyle name="Normal 9 4 2 5" xfId="3296" xr:uid="{DC664EDE-6B83-4936-9C35-61ED5462CD8D}"/>
    <cellStyle name="Normal 9 4 2 5 2" xfId="3297" xr:uid="{DAE161BA-133F-4FB7-8CCE-98A3646BDA40}"/>
    <cellStyle name="Normal 9 4 2 5 2 2" xfId="4271" xr:uid="{EDD49098-8652-43DC-ADEE-32467B74512A}"/>
    <cellStyle name="Normal 9 4 2 5 2 2 2" xfId="5090" xr:uid="{E9C969A1-C989-441E-844E-F9E057ECEE1E}"/>
    <cellStyle name="Normal 9 4 2 5 2 3" xfId="5089" xr:uid="{FAD9E6DB-0DC9-4067-8F2E-63D5019F42AA}"/>
    <cellStyle name="Normal 9 4 2 5 3" xfId="3298" xr:uid="{24D1A1B3-B62A-42A5-AC71-2EFF0FEBBDAB}"/>
    <cellStyle name="Normal 9 4 2 5 3 2" xfId="5091" xr:uid="{2F648566-8443-40CB-A109-770E51BD3858}"/>
    <cellStyle name="Normal 9 4 2 5 3 2 2" xfId="6972" xr:uid="{64DE0343-962E-48F7-94C1-232AD08AA6FF}"/>
    <cellStyle name="Normal 9 4 2 5 4" xfId="3299" xr:uid="{B824004F-CE22-4A19-94D1-4CB279B0D84A}"/>
    <cellStyle name="Normal 9 4 2 5 4 2" xfId="5092" xr:uid="{92E22555-FF1C-4581-B50C-28C5DA323240}"/>
    <cellStyle name="Normal 9 4 2 5 5" xfId="5088" xr:uid="{B6011CBB-BBE1-48C4-97F8-D4FEF1766946}"/>
    <cellStyle name="Normal 9 4 2 6" xfId="3300" xr:uid="{150CF59A-5BD9-4D95-A923-968E5395BF85}"/>
    <cellStyle name="Normal 9 4 2 6 2" xfId="3301" xr:uid="{E3B18F6B-41A4-4B0A-8747-2E3E3190C98C}"/>
    <cellStyle name="Normal 9 4 2 6 2 2" xfId="5094" xr:uid="{20D3F50E-5AF1-47FC-A91A-F8ADBDB60722}"/>
    <cellStyle name="Normal 9 4 2 6 3" xfId="3302" xr:uid="{5470C998-5013-4A45-A3BC-24CAA58A5A7A}"/>
    <cellStyle name="Normal 9 4 2 6 3 2" xfId="5095" xr:uid="{5679F872-E3D3-41C6-BA7E-9933C36163A7}"/>
    <cellStyle name="Normal 9 4 2 6 4" xfId="3303" xr:uid="{8A7FB602-5B1B-4555-9674-7DF4741E3BE5}"/>
    <cellStyle name="Normal 9 4 2 6 4 2" xfId="5096" xr:uid="{D82686C3-7A5A-4AF9-AD35-9B7A57117CCB}"/>
    <cellStyle name="Normal 9 4 2 6 5" xfId="5093" xr:uid="{16102EF2-3C1F-4216-A602-13FA39666327}"/>
    <cellStyle name="Normal 9 4 2 7" xfId="3304" xr:uid="{2C7863AF-671D-46FC-B4A7-3E9B3127A55B}"/>
    <cellStyle name="Normal 9 4 2 7 2" xfId="5097" xr:uid="{0DC984FD-B6BD-4947-96B7-D5CA3BD80311}"/>
    <cellStyle name="Normal 9 4 2 7 2 2" xfId="6973" xr:uid="{581AADDA-AC09-492B-9425-4C9926BA341D}"/>
    <cellStyle name="Normal 9 4 2 8" xfId="3305" xr:uid="{4A50A9FA-FE0F-4477-B323-E1137B944255}"/>
    <cellStyle name="Normal 9 4 2 8 2" xfId="5098" xr:uid="{CB78851A-9009-4676-BAEB-893FBA2C69E3}"/>
    <cellStyle name="Normal 9 4 2 9" xfId="3306" xr:uid="{35531A50-0D56-4A10-8BCC-0CA5692B7B5F}"/>
    <cellStyle name="Normal 9 4 2 9 2" xfId="5099" xr:uid="{08238F80-D355-4BA7-816C-EBAF7BD3E016}"/>
    <cellStyle name="Normal 9 4 3" xfId="3307" xr:uid="{9612C3FC-1EFE-44CC-A582-94CC663BBDD6}"/>
    <cellStyle name="Normal 9 4 3 2" xfId="3308" xr:uid="{3CC2B6DE-0220-4DB0-9E3B-EF693649A13E}"/>
    <cellStyle name="Normal 9 4 3 2 2" xfId="3309" xr:uid="{C453AF4B-0950-4C63-8D24-ACBDA7FBE6FC}"/>
    <cellStyle name="Normal 9 4 3 2 2 2" xfId="3310" xr:uid="{BEAFC57F-8592-43AB-A768-B8DDDF21F577}"/>
    <cellStyle name="Normal 9 4 3 2 2 2 2" xfId="4272" xr:uid="{E55A8796-8EE5-464B-A146-715EF6A276CC}"/>
    <cellStyle name="Normal 9 4 3 2 2 2 2 2" xfId="4753" xr:uid="{499A0E22-9DA7-4F58-804E-3B70ADA01290}"/>
    <cellStyle name="Normal 9 4 3 2 2 2 2 2 2" xfId="5475" xr:uid="{3441FE19-9A1E-486F-9B94-CA7FD6577FDC}"/>
    <cellStyle name="Normal 9 4 3 2 2 2 2 2 3" xfId="5104" xr:uid="{DF2F02CC-18B6-468E-8ED4-BD57466BA8A8}"/>
    <cellStyle name="Normal 9 4 3 2 2 2 3" xfId="4754" xr:uid="{AAD3AFAD-578C-4736-AD3B-CAFDCF783A21}"/>
    <cellStyle name="Normal 9 4 3 2 2 2 3 2" xfId="5476" xr:uid="{24C8F0E9-29BF-4A9D-AC06-5440E326FBF1}"/>
    <cellStyle name="Normal 9 4 3 2 2 2 3 3" xfId="5103" xr:uid="{25806A1D-967F-4040-9291-85911B17FB63}"/>
    <cellStyle name="Normal 9 4 3 2 2 3" xfId="3311" xr:uid="{A6B8961A-ED50-4CD3-AA06-61E2C82B0D40}"/>
    <cellStyle name="Normal 9 4 3 2 2 3 2" xfId="4755" xr:uid="{A5458ADF-9CA2-4DC4-B637-8DC454310670}"/>
    <cellStyle name="Normal 9 4 3 2 2 3 2 2" xfId="5477" xr:uid="{B50D5E29-974B-4812-870D-BF2CFCFE6FF7}"/>
    <cellStyle name="Normal 9 4 3 2 2 3 2 3" xfId="5105" xr:uid="{6D2B0147-C081-4A36-9AEF-B6C0B224FB9B}"/>
    <cellStyle name="Normal 9 4 3 2 2 4" xfId="3312" xr:uid="{4F351314-89C3-4230-BDCA-2A200C582855}"/>
    <cellStyle name="Normal 9 4 3 2 2 4 2" xfId="5106" xr:uid="{5268145E-02C7-4E19-A2DA-DBC4204D8CC2}"/>
    <cellStyle name="Normal 9 4 3 2 2 5" xfId="5102" xr:uid="{7F327658-5C08-4A86-BF0C-2D90E77F91A1}"/>
    <cellStyle name="Normal 9 4 3 2 3" xfId="3313" xr:uid="{DEF2F313-7398-4B92-8237-84D3225A1BB6}"/>
    <cellStyle name="Normal 9 4 3 2 3 2" xfId="3314" xr:uid="{AAFCF74E-8F88-4C33-A369-0146BC548062}"/>
    <cellStyle name="Normal 9 4 3 2 3 2 2" xfId="4756" xr:uid="{B623AE33-21B5-4890-AAE6-56E27A666BE3}"/>
    <cellStyle name="Normal 9 4 3 2 3 2 2 2" xfId="5478" xr:uid="{ECA776E3-C3D7-4A6A-926B-1F9933E8C87C}"/>
    <cellStyle name="Normal 9 4 3 2 3 2 2 3" xfId="5108" xr:uid="{08516F80-2F34-4070-8C38-EBC2FFC4ADB8}"/>
    <cellStyle name="Normal 9 4 3 2 3 3" xfId="3315" xr:uid="{42E7054A-C1A8-48E6-AB96-643202FF1069}"/>
    <cellStyle name="Normal 9 4 3 2 3 3 2" xfId="5109" xr:uid="{38802154-91B8-4EDA-99DF-972D737A2F9C}"/>
    <cellStyle name="Normal 9 4 3 2 3 4" xfId="3316" xr:uid="{6C1A0678-1BE9-4AC3-AF3D-717DA860017A}"/>
    <cellStyle name="Normal 9 4 3 2 3 4 2" xfId="5110" xr:uid="{D99B9926-2FA5-45C4-B3CF-A924AB45A411}"/>
    <cellStyle name="Normal 9 4 3 2 3 5" xfId="5107" xr:uid="{50D246CD-80BD-47C8-BC2B-3BC0B2747FF3}"/>
    <cellStyle name="Normal 9 4 3 2 4" xfId="3317" xr:uid="{C6497EA1-0760-4228-AEBC-7012CB361AB6}"/>
    <cellStyle name="Normal 9 4 3 2 4 2" xfId="4757" xr:uid="{71DA987D-A64C-4AC0-974E-33EA3796B671}"/>
    <cellStyle name="Normal 9 4 3 2 4 2 2" xfId="5479" xr:uid="{638BCA00-4A2C-4444-BAA6-29294B8A3B63}"/>
    <cellStyle name="Normal 9 4 3 2 4 2 3" xfId="5111" xr:uid="{608619CE-768C-4A09-B1A0-8805E67556E8}"/>
    <cellStyle name="Normal 9 4 3 2 5" xfId="3318" xr:uid="{FF45580D-00DC-44F5-BDAD-D409F5A0D43D}"/>
    <cellStyle name="Normal 9 4 3 2 5 2" xfId="5112" xr:uid="{4DC09A00-54EC-4A03-940B-F5E96F22EB57}"/>
    <cellStyle name="Normal 9 4 3 2 6" xfId="3319" xr:uid="{250539A6-50E8-4D87-B837-7AFC49CC92B4}"/>
    <cellStyle name="Normal 9 4 3 2 6 2" xfId="5113" xr:uid="{D4A6D0FA-8147-42D1-93D5-6A07D1832C99}"/>
    <cellStyle name="Normal 9 4 3 2 7" xfId="5101" xr:uid="{71979D93-9557-4E03-A5EE-295F9F5D1555}"/>
    <cellStyle name="Normal 9 4 3 3" xfId="3320" xr:uid="{6644C6DC-66F6-453D-8A0A-056B3B93C63C}"/>
    <cellStyle name="Normal 9 4 3 3 2" xfId="3321" xr:uid="{12C61BF8-09B2-48E3-B5F7-C2BF5B8D4AD7}"/>
    <cellStyle name="Normal 9 4 3 3 2 2" xfId="3322" xr:uid="{603F83FA-1628-482C-9DC2-A09CDD595A1F}"/>
    <cellStyle name="Normal 9 4 3 3 2 2 2" xfId="4758" xr:uid="{2C5BA356-2578-4572-86E3-A9AAB5298C48}"/>
    <cellStyle name="Normal 9 4 3 3 2 2 2 2" xfId="5480" xr:uid="{FA87FF5F-9DE9-4EFA-8621-396F270E2824}"/>
    <cellStyle name="Normal 9 4 3 3 2 2 2 3" xfId="5116" xr:uid="{54625716-346A-4194-8AAF-4E62DDF9383E}"/>
    <cellStyle name="Normal 9 4 3 3 2 3" xfId="3323" xr:uid="{CFDA5EB2-E58A-4186-89D7-1CDD2B0710E1}"/>
    <cellStyle name="Normal 9 4 3 3 2 3 2" xfId="5117" xr:uid="{8EA47371-AB14-4991-B6D0-F6D8D0473505}"/>
    <cellStyle name="Normal 9 4 3 3 2 4" xfId="3324" xr:uid="{D36C6207-93F3-4A08-97E6-639B6D1307FA}"/>
    <cellStyle name="Normal 9 4 3 3 2 4 2" xfId="5118" xr:uid="{5A070003-0BE5-4568-BA25-2D49E8B6B7C5}"/>
    <cellStyle name="Normal 9 4 3 3 2 5" xfId="5115" xr:uid="{31247000-B134-4916-94CB-D62BABB6DCC1}"/>
    <cellStyle name="Normal 9 4 3 3 3" xfId="3325" xr:uid="{6B787A8C-6E23-421E-BFA6-BBED6CF03AE1}"/>
    <cellStyle name="Normal 9 4 3 3 3 2" xfId="4759" xr:uid="{F6473BD3-483B-439A-8FF9-086E7DB6B958}"/>
    <cellStyle name="Normal 9 4 3 3 3 2 2" xfId="5481" xr:uid="{69F66614-211E-490E-B242-FC545CBC5F0B}"/>
    <cellStyle name="Normal 9 4 3 3 3 2 3" xfId="5119" xr:uid="{D5169AE9-FB33-4571-8742-64FBC65F90A3}"/>
    <cellStyle name="Normal 9 4 3 3 4" xfId="3326" xr:uid="{AE40399E-1985-4125-B8A9-6386C206F3D9}"/>
    <cellStyle name="Normal 9 4 3 3 4 2" xfId="5120" xr:uid="{01320BEE-B2C8-4DA0-B4EC-E66D3483C0DB}"/>
    <cellStyle name="Normal 9 4 3 3 5" xfId="3327" xr:uid="{74BC150D-8581-47D9-A19D-57A25AD46E1A}"/>
    <cellStyle name="Normal 9 4 3 3 5 2" xfId="5121" xr:uid="{CD196AD2-F6CB-4F63-AE90-17F5B5807DA3}"/>
    <cellStyle name="Normal 9 4 3 3 6" xfId="5114" xr:uid="{9466CE54-42C4-4D65-85C4-EE19AA8B69BC}"/>
    <cellStyle name="Normal 9 4 3 4" xfId="3328" xr:uid="{116C1C8F-264F-451F-9898-76313A351CBD}"/>
    <cellStyle name="Normal 9 4 3 4 2" xfId="3329" xr:uid="{FC98A990-2DA8-4DEE-A381-29891A94D8B8}"/>
    <cellStyle name="Normal 9 4 3 4 2 2" xfId="4760" xr:uid="{8158368B-633C-4F14-8D8C-7651FC560565}"/>
    <cellStyle name="Normal 9 4 3 4 2 2 2" xfId="5482" xr:uid="{9BEF257D-919C-46EC-817C-31C5A311FBFD}"/>
    <cellStyle name="Normal 9 4 3 4 2 2 3" xfId="5123" xr:uid="{2FF0CF85-202C-4F53-9D01-5D6B21D1BC06}"/>
    <cellStyle name="Normal 9 4 3 4 3" xfId="3330" xr:uid="{80C113FC-EE17-4B67-9028-EDF5C268C2AA}"/>
    <cellStyle name="Normal 9 4 3 4 3 2" xfId="5124" xr:uid="{2059835F-AFF2-4840-BE01-17E9A2267465}"/>
    <cellStyle name="Normal 9 4 3 4 4" xfId="3331" xr:uid="{8B926C96-3B9C-426D-9D41-20322F1CD3C6}"/>
    <cellStyle name="Normal 9 4 3 4 4 2" xfId="5125" xr:uid="{716D9999-E711-439E-9B8F-871FF7C22807}"/>
    <cellStyle name="Normal 9 4 3 4 5" xfId="5122" xr:uid="{25345879-17D7-4951-B0F9-CB57CB3E9513}"/>
    <cellStyle name="Normal 9 4 3 5" xfId="3332" xr:uid="{02E56DB4-4FED-40FB-83D8-9F1088759603}"/>
    <cellStyle name="Normal 9 4 3 5 2" xfId="3333" xr:uid="{BC7E0834-2660-453D-B4BE-9A26E309913D}"/>
    <cellStyle name="Normal 9 4 3 5 2 2" xfId="5127" xr:uid="{10466099-6045-4022-9F13-FD1A313FE792}"/>
    <cellStyle name="Normal 9 4 3 5 3" xfId="3334" xr:uid="{680E4171-AD16-4073-9E8D-2AD063BF3695}"/>
    <cellStyle name="Normal 9 4 3 5 3 2" xfId="5128" xr:uid="{D0347E3B-90C1-4FB6-ABFF-E26E5EB5A388}"/>
    <cellStyle name="Normal 9 4 3 5 4" xfId="3335" xr:uid="{AFD67825-866E-462D-8F68-F761BF4F5108}"/>
    <cellStyle name="Normal 9 4 3 5 4 2" xfId="5129" xr:uid="{9F4D60A0-5F14-4B46-B226-FE32166DAE34}"/>
    <cellStyle name="Normal 9 4 3 5 5" xfId="5126" xr:uid="{10982A4E-68DE-444E-B842-402D9C63F297}"/>
    <cellStyle name="Normal 9 4 3 6" xfId="3336" xr:uid="{3696212C-D608-4303-9DB9-16A06AEFEE3D}"/>
    <cellStyle name="Normal 9 4 3 6 2" xfId="5130" xr:uid="{1340E6F9-359D-472E-8DFE-CD2376FE45F9}"/>
    <cellStyle name="Normal 9 4 3 7" xfId="3337" xr:uid="{15B0EEB8-8674-481D-BD4B-7A77CA6A901E}"/>
    <cellStyle name="Normal 9 4 3 7 2" xfId="5131" xr:uid="{3BBC4363-2776-4372-B019-3D1FFA1F8F88}"/>
    <cellStyle name="Normal 9 4 3 8" xfId="3338" xr:uid="{A3F317D3-A272-4960-82E0-FDF14DA09A6E}"/>
    <cellStyle name="Normal 9 4 3 8 2" xfId="5132" xr:uid="{187A9A2F-9668-49B0-926D-83C20CA951C0}"/>
    <cellStyle name="Normal 9 4 3 9" xfId="5100" xr:uid="{1904C788-8BF1-4407-9447-19D6DB7F0B8C}"/>
    <cellStyle name="Normal 9 4 4" xfId="3339" xr:uid="{9AB0E045-DD60-4074-A004-4B1CB9FFC22D}"/>
    <cellStyle name="Normal 9 4 4 2" xfId="3340" xr:uid="{8D10E2A7-9638-402F-8C5A-5F6B8D42FE7C}"/>
    <cellStyle name="Normal 9 4 4 2 2" xfId="3341" xr:uid="{2F874FCA-E8D1-430A-9707-BBCB2F0ED527}"/>
    <cellStyle name="Normal 9 4 4 2 2 2" xfId="3342" xr:uid="{4026BE90-DCF6-47CB-86F2-510AF3A804DC}"/>
    <cellStyle name="Normal 9 4 4 2 2 2 2" xfId="4273" xr:uid="{5E878ECE-12DA-44D7-AF8D-09E15FB290EC}"/>
    <cellStyle name="Normal 9 4 4 2 2 2 2 2" xfId="5137" xr:uid="{180B00BA-779D-4977-9EF7-15A56DA65EE0}"/>
    <cellStyle name="Normal 9 4 4 2 2 2 3" xfId="5136" xr:uid="{390F1EC2-2847-47D6-B6F8-2CDC793708BF}"/>
    <cellStyle name="Normal 9 4 4 2 2 3" xfId="3343" xr:uid="{80080C9B-2EDD-4B91-9BAE-F774B0792A47}"/>
    <cellStyle name="Normal 9 4 4 2 2 3 2" xfId="5138" xr:uid="{17698EDC-9D70-447D-B00E-6A1720FF8094}"/>
    <cellStyle name="Normal 9 4 4 2 2 3 2 2" xfId="6974" xr:uid="{2AC871A6-A02B-4C7B-96A2-2915212D1AC4}"/>
    <cellStyle name="Normal 9 4 4 2 2 4" xfId="3344" xr:uid="{4BEC8E07-F235-4991-B1C0-DE872E4B4A88}"/>
    <cellStyle name="Normal 9 4 4 2 2 4 2" xfId="5139" xr:uid="{A233D4FD-1B5A-4B95-AC60-C30EEE082497}"/>
    <cellStyle name="Normal 9 4 4 2 2 5" xfId="5135" xr:uid="{A233BC0C-0B5A-4029-A4A1-982BD7DD6A58}"/>
    <cellStyle name="Normal 9 4 4 2 3" xfId="3345" xr:uid="{BD3ABF03-51F3-4089-B81F-85C729A2B0DE}"/>
    <cellStyle name="Normal 9 4 4 2 3 2" xfId="4274" xr:uid="{FB9BD1C0-4147-41C2-AAF9-1E05AF3737C7}"/>
    <cellStyle name="Normal 9 4 4 2 3 2 2" xfId="5141" xr:uid="{39741D89-488D-4A01-966F-C0BA55AA9A40}"/>
    <cellStyle name="Normal 9 4 4 2 3 3" xfId="5140" xr:uid="{84C0CA79-3F67-4107-A745-5D33AA8EDCA8}"/>
    <cellStyle name="Normal 9 4 4 2 4" xfId="3346" xr:uid="{AC63F389-FCEA-4322-B21D-2713C8D7B3F5}"/>
    <cellStyle name="Normal 9 4 4 2 4 2" xfId="5142" xr:uid="{C2651578-F066-494D-AD73-EC0A98DF7D79}"/>
    <cellStyle name="Normal 9 4 4 2 4 2 2" xfId="6975" xr:uid="{D6388583-8C59-4E8A-B6F8-30536FD9749C}"/>
    <cellStyle name="Normal 9 4 4 2 5" xfId="3347" xr:uid="{8A24498F-9107-4566-89B2-6F163652AAD5}"/>
    <cellStyle name="Normal 9 4 4 2 5 2" xfId="5143" xr:uid="{20BE9502-F63C-46CA-9115-20CD9090B242}"/>
    <cellStyle name="Normal 9 4 4 2 6" xfId="5134" xr:uid="{6D4005C0-D20A-47F3-BC34-FB811806F129}"/>
    <cellStyle name="Normal 9 4 4 3" xfId="3348" xr:uid="{B8646E9F-7E87-472A-98FF-AE664D0325D9}"/>
    <cellStyle name="Normal 9 4 4 3 2" xfId="3349" xr:uid="{6FDB2CB4-C15D-4AF9-8B14-412E158F1864}"/>
    <cellStyle name="Normal 9 4 4 3 2 2" xfId="4275" xr:uid="{BBDA673D-F513-47FA-B5B2-0045576B0863}"/>
    <cellStyle name="Normal 9 4 4 3 2 2 2" xfId="5146" xr:uid="{B7A4A36C-D333-4171-9790-BD4A574FA811}"/>
    <cellStyle name="Normal 9 4 4 3 2 3" xfId="5145" xr:uid="{8F9FDB6F-A3A3-42E4-9063-0281E9572D9B}"/>
    <cellStyle name="Normal 9 4 4 3 3" xfId="3350" xr:uid="{B9801C12-AEC4-483E-8447-40A3197611DC}"/>
    <cellStyle name="Normal 9 4 4 3 3 2" xfId="5147" xr:uid="{B16AE75F-3A1F-4D91-AFDF-1E5658147328}"/>
    <cellStyle name="Normal 9 4 4 3 3 2 2" xfId="6976" xr:uid="{20944601-D742-4E20-ABEE-4DBEC488D428}"/>
    <cellStyle name="Normal 9 4 4 3 4" xfId="3351" xr:uid="{7F3D05B3-8ED1-4099-A82D-298BD5BAD0DC}"/>
    <cellStyle name="Normal 9 4 4 3 4 2" xfId="5148" xr:uid="{A0CD9EEB-848C-411E-9F11-1F41B3CE8906}"/>
    <cellStyle name="Normal 9 4 4 3 5" xfId="5144" xr:uid="{E1611D66-34DC-4CCC-BEC3-405368147473}"/>
    <cellStyle name="Normal 9 4 4 4" xfId="3352" xr:uid="{49FB88D3-DC61-479A-8358-B9B25C10042A}"/>
    <cellStyle name="Normal 9 4 4 4 2" xfId="3353" xr:uid="{2F47338E-6C70-447E-8130-3BC8C71EFF38}"/>
    <cellStyle name="Normal 9 4 4 4 2 2" xfId="5150" xr:uid="{9E66EBCB-029F-4511-A3FA-15E947FF8801}"/>
    <cellStyle name="Normal 9 4 4 4 3" xfId="3354" xr:uid="{3F87F831-5705-4D3B-8E55-585DD849EB16}"/>
    <cellStyle name="Normal 9 4 4 4 3 2" xfId="5151" xr:uid="{08D030B6-847E-4D11-B532-4BF8EB172EE2}"/>
    <cellStyle name="Normal 9 4 4 4 4" xfId="3355" xr:uid="{9A4D425A-FD26-4663-91F8-F699E6C9BDA3}"/>
    <cellStyle name="Normal 9 4 4 4 4 2" xfId="5152" xr:uid="{C936B701-5695-4024-8CC8-364FAE666DDA}"/>
    <cellStyle name="Normal 9 4 4 4 5" xfId="5149" xr:uid="{100CA95E-2D6C-4FDB-AAFB-BF3A0A0C1410}"/>
    <cellStyle name="Normal 9 4 4 5" xfId="3356" xr:uid="{C58FB902-1773-4888-9517-61E0E98D9230}"/>
    <cellStyle name="Normal 9 4 4 5 2" xfId="5153" xr:uid="{E1461A3C-79BB-4111-8D07-56C578E387E6}"/>
    <cellStyle name="Normal 9 4 4 5 2 2" xfId="6977" xr:uid="{45E87AAE-3041-419D-B368-4715C90F605D}"/>
    <cellStyle name="Normal 9 4 4 6" xfId="3357" xr:uid="{5C657FEA-17BD-4275-A31F-2E1B9A69140A}"/>
    <cellStyle name="Normal 9 4 4 6 2" xfId="5154" xr:uid="{2B680397-7AF7-41AE-B89C-C0C72DFC4E46}"/>
    <cellStyle name="Normal 9 4 4 7" xfId="3358" xr:uid="{25BCD292-9D06-4401-92B1-15D064368E08}"/>
    <cellStyle name="Normal 9 4 4 7 2" xfId="5155" xr:uid="{74C830EE-ADE6-4103-AA0E-522F2A8A19F9}"/>
    <cellStyle name="Normal 9 4 4 8" xfId="5133" xr:uid="{4825056E-1A3F-4932-844B-62CEE3E9313B}"/>
    <cellStyle name="Normal 9 4 5" xfId="3359" xr:uid="{3B72326D-E1C3-4994-9EB3-A7E9925B6534}"/>
    <cellStyle name="Normal 9 4 5 2" xfId="3360" xr:uid="{DBA4584E-8E2B-4332-B6A1-B29B5EFF0BAF}"/>
    <cellStyle name="Normal 9 4 5 2 2" xfId="3361" xr:uid="{DA399CB5-BC86-4C8B-8540-9B259A069EE3}"/>
    <cellStyle name="Normal 9 4 5 2 2 2" xfId="4276" xr:uid="{72909750-FE71-4D2D-90BB-A7E1A678C221}"/>
    <cellStyle name="Normal 9 4 5 2 2 2 2" xfId="5159" xr:uid="{B8DF3E93-C82A-47FB-8D14-0D8964158599}"/>
    <cellStyle name="Normal 9 4 5 2 2 3" xfId="5158" xr:uid="{48B822F7-C472-4DB3-8E58-316BD118A786}"/>
    <cellStyle name="Normal 9 4 5 2 3" xfId="3362" xr:uid="{08CCE9AA-2107-45A3-8ED6-988F337D872C}"/>
    <cellStyle name="Normal 9 4 5 2 3 2" xfId="5160" xr:uid="{9FCFCEB1-9E63-40B2-9CA4-63BBD8F12C79}"/>
    <cellStyle name="Normal 9 4 5 2 3 2 2" xfId="6978" xr:uid="{437753CA-7B42-4DE0-BACB-71BA84593BD2}"/>
    <cellStyle name="Normal 9 4 5 2 4" xfId="3363" xr:uid="{66240455-04AF-48D9-9E20-49293AF34309}"/>
    <cellStyle name="Normal 9 4 5 2 4 2" xfId="5161" xr:uid="{2BC7880C-F64F-47F4-8311-4D45FFC559DA}"/>
    <cellStyle name="Normal 9 4 5 2 5" xfId="5157" xr:uid="{75A2E58E-E149-43E6-B18B-D0C4F602D12A}"/>
    <cellStyle name="Normal 9 4 5 3" xfId="3364" xr:uid="{D5958F37-AB78-41A1-9ACC-02C3B97AF106}"/>
    <cellStyle name="Normal 9 4 5 3 2" xfId="3365" xr:uid="{EA5DC167-F0F6-4297-B1FC-A3E503096C4B}"/>
    <cellStyle name="Normal 9 4 5 3 2 2" xfId="5163" xr:uid="{58638B21-B655-4FF3-8291-6FA26D1FCB14}"/>
    <cellStyle name="Normal 9 4 5 3 3" xfId="3366" xr:uid="{2E5B6E15-89AD-42AB-A41C-DC3A815E5ED5}"/>
    <cellStyle name="Normal 9 4 5 3 3 2" xfId="5164" xr:uid="{0BD63E9F-E545-45D3-ABCA-7E2B56EA2FFD}"/>
    <cellStyle name="Normal 9 4 5 3 4" xfId="3367" xr:uid="{13C30336-C5B1-4183-9AE6-A6FEAE919B7E}"/>
    <cellStyle name="Normal 9 4 5 3 4 2" xfId="5165" xr:uid="{E3B4EB52-A98E-4276-89E7-C3FE7CFEEFB7}"/>
    <cellStyle name="Normal 9 4 5 3 5" xfId="5162" xr:uid="{7EB22E02-CD78-46B6-BAD8-D71A66CA328D}"/>
    <cellStyle name="Normal 9 4 5 4" xfId="3368" xr:uid="{23B4B887-499E-4E19-917D-C615B5C6264E}"/>
    <cellStyle name="Normal 9 4 5 4 2" xfId="5166" xr:uid="{7EA21681-4869-4848-AFE7-3BB88B7FEF8F}"/>
    <cellStyle name="Normal 9 4 5 4 2 2" xfId="6979" xr:uid="{9A7A282B-4062-4DE8-8537-9C25F73BC804}"/>
    <cellStyle name="Normal 9 4 5 5" xfId="3369" xr:uid="{996920EF-15A2-48A7-A9F3-B4CBA90F6270}"/>
    <cellStyle name="Normal 9 4 5 5 2" xfId="5167" xr:uid="{F5089F4C-CE28-4391-911B-A5F0A1A008A7}"/>
    <cellStyle name="Normal 9 4 5 6" xfId="3370" xr:uid="{E274ABBB-AD81-49ED-973D-F39A739948C9}"/>
    <cellStyle name="Normal 9 4 5 6 2" xfId="5168" xr:uid="{8536CEB0-A8E2-4C68-BD30-2A38808552BA}"/>
    <cellStyle name="Normal 9 4 5 7" xfId="5156" xr:uid="{0FD3CBED-4643-4D37-938E-2161565195FC}"/>
    <cellStyle name="Normal 9 4 6" xfId="3371" xr:uid="{4F4678AB-173B-473F-BB28-B70A8EA75004}"/>
    <cellStyle name="Normal 9 4 6 2" xfId="3372" xr:uid="{65784351-8F26-4893-831B-7469501F116F}"/>
    <cellStyle name="Normal 9 4 6 2 2" xfId="3373" xr:uid="{A491DA5A-1FB6-41F1-9BAC-7E0D97F7A176}"/>
    <cellStyle name="Normal 9 4 6 2 2 2" xfId="5171" xr:uid="{9C7557A9-165A-4DDB-9ABF-A40896F40442}"/>
    <cellStyle name="Normal 9 4 6 2 3" xfId="3374" xr:uid="{063534B1-FBF1-4D8D-995C-D150B7FD45C1}"/>
    <cellStyle name="Normal 9 4 6 2 3 2" xfId="5172" xr:uid="{F5BFCC43-90F8-4622-892B-1588B7E64169}"/>
    <cellStyle name="Normal 9 4 6 2 4" xfId="3375" xr:uid="{E9E5DEDD-FBCB-4EC3-8F9D-2D06E8E5E3D2}"/>
    <cellStyle name="Normal 9 4 6 2 4 2" xfId="5173" xr:uid="{A5518733-E42C-407B-92F0-F568BF5952CB}"/>
    <cellStyle name="Normal 9 4 6 2 5" xfId="5170" xr:uid="{7031277F-2373-4C14-A6E4-51EAA2269753}"/>
    <cellStyle name="Normal 9 4 6 3" xfId="3376" xr:uid="{47397BCE-4162-457B-9CB9-20996AB899F2}"/>
    <cellStyle name="Normal 9 4 6 3 2" xfId="5174" xr:uid="{707338DA-32AE-4D81-B647-43DAD3CA158C}"/>
    <cellStyle name="Normal 9 4 6 3 2 2" xfId="6980" xr:uid="{BEA77180-28FF-4201-B1D8-42F619E08456}"/>
    <cellStyle name="Normal 9 4 6 4" xfId="3377" xr:uid="{10F6C934-CC97-4348-8BB8-9237D2E1C473}"/>
    <cellStyle name="Normal 9 4 6 4 2" xfId="5175" xr:uid="{627B03CD-D661-4BC9-BE11-F32D7B4CC50C}"/>
    <cellStyle name="Normal 9 4 6 5" xfId="3378" xr:uid="{BED367F2-D839-4FDD-A48B-48C047399311}"/>
    <cellStyle name="Normal 9 4 6 5 2" xfId="5176" xr:uid="{7C39AC7F-D202-47EA-B61C-DAB15E984C85}"/>
    <cellStyle name="Normal 9 4 6 6" xfId="5169" xr:uid="{D71861C3-91FB-4059-B77C-E980FA0933AF}"/>
    <cellStyle name="Normal 9 4 7" xfId="3379" xr:uid="{F3E1CE76-005A-48A4-8C6A-90098ED81A63}"/>
    <cellStyle name="Normal 9 4 7 2" xfId="3380" xr:uid="{A43A01BC-726B-4766-8D61-FE668D0D34FF}"/>
    <cellStyle name="Normal 9 4 7 2 2" xfId="5178" xr:uid="{3CF879EF-0740-496C-B155-CF2FBFB76885}"/>
    <cellStyle name="Normal 9 4 7 3" xfId="3381" xr:uid="{94020FC9-63B1-4196-8EFE-46C0D60A1DB0}"/>
    <cellStyle name="Normal 9 4 7 3 2" xfId="5179" xr:uid="{554E74B4-EAE1-4E63-AF01-375ED1B4A28B}"/>
    <cellStyle name="Normal 9 4 7 4" xfId="3382" xr:uid="{EA550E6C-3E7A-4CB3-80DF-BD657883A898}"/>
    <cellStyle name="Normal 9 4 7 4 2" xfId="5180" xr:uid="{9DB3CD53-CCA8-48EE-BF83-F767D867277A}"/>
    <cellStyle name="Normal 9 4 7 5" xfId="5177" xr:uid="{D76F3CA3-DA70-4897-895F-61EB886837AA}"/>
    <cellStyle name="Normal 9 4 8" xfId="3383" xr:uid="{F0D0FB20-7AAF-498B-938D-0AE256C52541}"/>
    <cellStyle name="Normal 9 4 8 2" xfId="3384" xr:uid="{327F23DA-1DDC-41E2-A270-DF97B25E62C5}"/>
    <cellStyle name="Normal 9 4 8 2 2" xfId="5182" xr:uid="{29F5B469-6FEA-42EA-B804-BD889D98C7C4}"/>
    <cellStyle name="Normal 9 4 8 3" xfId="3385" xr:uid="{1AAEE6E8-BF97-47A9-92A0-E29BCCC38B84}"/>
    <cellStyle name="Normal 9 4 8 3 2" xfId="5183" xr:uid="{65226A22-CC3B-4D34-BC6B-705D4DB275E4}"/>
    <cellStyle name="Normal 9 4 8 4" xfId="3386" xr:uid="{8571FB81-8F65-4115-AD0A-635F913A7F74}"/>
    <cellStyle name="Normal 9 4 8 4 2" xfId="5184" xr:uid="{F0538527-5CCE-40E9-8B9C-9097D529B294}"/>
    <cellStyle name="Normal 9 4 8 5" xfId="5181" xr:uid="{9F366E35-1E3B-48F5-8CC7-1C27FB96D969}"/>
    <cellStyle name="Normal 9 4 9" xfId="3387" xr:uid="{4215513B-79DC-48BB-9225-465D472C87FB}"/>
    <cellStyle name="Normal 9 4 9 2" xfId="5185" xr:uid="{E5A14FFC-2582-42A4-8ACC-B53F59A59C97}"/>
    <cellStyle name="Normal 9 5" xfId="3388" xr:uid="{F55710C2-4775-4A82-96E7-134840CA9A54}"/>
    <cellStyle name="Normal 9 5 10" xfId="3389" xr:uid="{D01523B4-20A3-479D-A185-CB173ABF0817}"/>
    <cellStyle name="Normal 9 5 10 2" xfId="5187" xr:uid="{342EF424-2F7E-493C-A4F1-3C85D28CC662}"/>
    <cellStyle name="Normal 9 5 11" xfId="3390" xr:uid="{C1FDA2C9-C15D-409E-91E9-D8F52ADB3500}"/>
    <cellStyle name="Normal 9 5 11 2" xfId="5188" xr:uid="{A31F58C3-BA6D-479F-A116-E41A9D4F8CA0}"/>
    <cellStyle name="Normal 9 5 12" xfId="5186" xr:uid="{32EF24BD-214F-41EE-9FDA-BCDB02ED90D6}"/>
    <cellStyle name="Normal 9 5 2" xfId="3391" xr:uid="{49B13055-D52E-41D7-A369-2D5C1E0315B1}"/>
    <cellStyle name="Normal 9 5 2 10" xfId="5189" xr:uid="{D422987F-434C-407F-B3D4-1D694E845D92}"/>
    <cellStyle name="Normal 9 5 2 2" xfId="3392" xr:uid="{D95C5C49-257A-4F24-B990-5F9A13D5A714}"/>
    <cellStyle name="Normal 9 5 2 2 2" xfId="3393" xr:uid="{ADBE6ECC-38E1-4A98-B7B5-667F5268B8B5}"/>
    <cellStyle name="Normal 9 5 2 2 2 2" xfId="3394" xr:uid="{47E0712B-FC16-4C70-8199-B5B22A5712C9}"/>
    <cellStyle name="Normal 9 5 2 2 2 2 2" xfId="3395" xr:uid="{587D1234-585C-4043-8F3A-2C9933951521}"/>
    <cellStyle name="Normal 9 5 2 2 2 2 2 2" xfId="5193" xr:uid="{CA6CB9E1-BCCF-4C76-93FF-37BBC137D52B}"/>
    <cellStyle name="Normal 9 5 2 2 2 2 3" xfId="3396" xr:uid="{9547A540-9267-490F-9333-4FDB004A1CF0}"/>
    <cellStyle name="Normal 9 5 2 2 2 2 3 2" xfId="5194" xr:uid="{1E38B936-1DDC-4F19-8B67-08B189ECE90E}"/>
    <cellStyle name="Normal 9 5 2 2 2 2 4" xfId="3397" xr:uid="{EAF2AE69-26C0-4E13-99B8-A1453C4CAD16}"/>
    <cellStyle name="Normal 9 5 2 2 2 2 4 2" xfId="5195" xr:uid="{67C5E271-ABC5-4E16-98B1-B6AA8D52B6FC}"/>
    <cellStyle name="Normal 9 5 2 2 2 2 5" xfId="5192" xr:uid="{4CC71A11-A4B9-416C-A5A9-AE5C5A050513}"/>
    <cellStyle name="Normal 9 5 2 2 2 3" xfId="3398" xr:uid="{E07FC28C-9D3E-4886-B932-3F2DDDFA10CD}"/>
    <cellStyle name="Normal 9 5 2 2 2 3 2" xfId="3399" xr:uid="{88B30374-E2D5-482D-9D7D-DF5ADE4A6022}"/>
    <cellStyle name="Normal 9 5 2 2 2 3 2 2" xfId="5197" xr:uid="{92AAEF00-CAA9-4625-B326-1FEA038050FE}"/>
    <cellStyle name="Normal 9 5 2 2 2 3 3" xfId="3400" xr:uid="{36CD3AB0-438A-4F9F-BCA4-E8410DF0776E}"/>
    <cellStyle name="Normal 9 5 2 2 2 3 3 2" xfId="5198" xr:uid="{391B63E6-4361-4517-9327-27E0842BFF32}"/>
    <cellStyle name="Normal 9 5 2 2 2 3 4" xfId="3401" xr:uid="{402C32C0-3BE7-4077-A781-634575A6B886}"/>
    <cellStyle name="Normal 9 5 2 2 2 3 4 2" xfId="5199" xr:uid="{DBC05272-989F-44E2-8353-B3AE8C1E50D1}"/>
    <cellStyle name="Normal 9 5 2 2 2 3 5" xfId="5196" xr:uid="{23E9E929-DAA9-4C7E-9F85-D739AD3C5CAE}"/>
    <cellStyle name="Normal 9 5 2 2 2 4" xfId="3402" xr:uid="{253D0041-AC0F-4162-98D8-C2338A7289DA}"/>
    <cellStyle name="Normal 9 5 2 2 2 4 2" xfId="5200" xr:uid="{B6378525-C9A3-4F98-BF0B-66BD5BB339E1}"/>
    <cellStyle name="Normal 9 5 2 2 2 5" xfId="3403" xr:uid="{51052C67-0536-4D07-9D2F-BAFA1165FC6C}"/>
    <cellStyle name="Normal 9 5 2 2 2 5 2" xfId="5201" xr:uid="{42962541-3939-4239-B771-EE7D4F400109}"/>
    <cellStyle name="Normal 9 5 2 2 2 6" xfId="3404" xr:uid="{02865DB3-CDE0-4390-96D2-577C34325294}"/>
    <cellStyle name="Normal 9 5 2 2 2 6 2" xfId="5202" xr:uid="{1C738F08-A0CB-4E68-A76B-3F70ED9CA15B}"/>
    <cellStyle name="Normal 9 5 2 2 2 7" xfId="5191" xr:uid="{44DD2864-9B8E-43B0-A931-F00B74F224C7}"/>
    <cellStyle name="Normal 9 5 2 2 3" xfId="3405" xr:uid="{298BA43C-ED73-4A07-992B-104DE8D63F77}"/>
    <cellStyle name="Normal 9 5 2 2 3 2" xfId="3406" xr:uid="{7C6587BA-FFC8-459B-B500-CCA7C9BD6265}"/>
    <cellStyle name="Normal 9 5 2 2 3 2 2" xfId="3407" xr:uid="{4716C068-5AFC-4076-9BDD-C8BCE548C2E2}"/>
    <cellStyle name="Normal 9 5 2 2 3 2 2 2" xfId="5205" xr:uid="{69FA11E7-860B-4B3A-A7FC-99606C657F8C}"/>
    <cellStyle name="Normal 9 5 2 2 3 2 3" xfId="3408" xr:uid="{78C14AC5-76AB-477B-8EFE-65E9D4C5D312}"/>
    <cellStyle name="Normal 9 5 2 2 3 2 3 2" xfId="5206" xr:uid="{98DE8CC7-3710-490A-85EA-CD4294BC322D}"/>
    <cellStyle name="Normal 9 5 2 2 3 2 4" xfId="3409" xr:uid="{6DA5ABCB-19E3-4424-AA3B-09DA3DAACA1E}"/>
    <cellStyle name="Normal 9 5 2 2 3 2 4 2" xfId="5207" xr:uid="{8E8AB053-5A9A-474B-8906-BFA3D2E89740}"/>
    <cellStyle name="Normal 9 5 2 2 3 2 5" xfId="5204" xr:uid="{0F95DCC3-C837-46B5-939C-ECED394DCF84}"/>
    <cellStyle name="Normal 9 5 2 2 3 3" xfId="3410" xr:uid="{A9A798C2-180D-460B-A18E-7DECD76A4244}"/>
    <cellStyle name="Normal 9 5 2 2 3 3 2" xfId="5208" xr:uid="{02DB29D8-876C-467A-85E3-6DE8130D60B5}"/>
    <cellStyle name="Normal 9 5 2 2 3 4" xfId="3411" xr:uid="{0A6B6C4C-C4A6-4B2B-863C-28F012210BCE}"/>
    <cellStyle name="Normal 9 5 2 2 3 4 2" xfId="5209" xr:uid="{9623854B-671B-4E1B-92E6-FE14C90CBAC4}"/>
    <cellStyle name="Normal 9 5 2 2 3 5" xfId="3412" xr:uid="{A014DC4E-9DFE-4CEA-BEF8-3DC630151E76}"/>
    <cellStyle name="Normal 9 5 2 2 3 5 2" xfId="5210" xr:uid="{E331A254-14A7-41C5-9BCC-AD12952D834F}"/>
    <cellStyle name="Normal 9 5 2 2 3 6" xfId="5203" xr:uid="{40D3BAFC-3283-473E-9C3A-9BDCC37D9F03}"/>
    <cellStyle name="Normal 9 5 2 2 4" xfId="3413" xr:uid="{FA9CC01B-B4C6-42FA-9BCB-83AB23D0E606}"/>
    <cellStyle name="Normal 9 5 2 2 4 2" xfId="3414" xr:uid="{1D4F2E71-02D0-47C6-B63E-5DA0781F49E0}"/>
    <cellStyle name="Normal 9 5 2 2 4 2 2" xfId="5212" xr:uid="{7E009461-E0AE-4D71-AE30-5A4E41D965E0}"/>
    <cellStyle name="Normal 9 5 2 2 4 3" xfId="3415" xr:uid="{F8EBADFF-B291-4BAB-A468-74F2DB7B043D}"/>
    <cellStyle name="Normal 9 5 2 2 4 3 2" xfId="5213" xr:uid="{15E85DD2-4C2E-41C4-ACF3-20619EE32912}"/>
    <cellStyle name="Normal 9 5 2 2 4 4" xfId="3416" xr:uid="{AC59EE77-EC66-49D2-8111-7798045B797A}"/>
    <cellStyle name="Normal 9 5 2 2 4 4 2" xfId="5214" xr:uid="{4D3E6684-B0F8-4BDF-AC53-EB4E94D191A1}"/>
    <cellStyle name="Normal 9 5 2 2 4 5" xfId="5211" xr:uid="{5DCF1D7F-1BE9-4072-B473-2E0007AACE8A}"/>
    <cellStyle name="Normal 9 5 2 2 5" xfId="3417" xr:uid="{E79AA0D3-6B3D-4455-8515-CBAF123CCA57}"/>
    <cellStyle name="Normal 9 5 2 2 5 2" xfId="3418" xr:uid="{2CC9666B-CF1F-4F61-807B-D1E9F91B6FA7}"/>
    <cellStyle name="Normal 9 5 2 2 5 2 2" xfId="5216" xr:uid="{53E5CA8F-F324-4D91-8F0B-12BCB7936F6A}"/>
    <cellStyle name="Normal 9 5 2 2 5 3" xfId="3419" xr:uid="{513D64A6-23AA-4116-93C8-74014DA464F1}"/>
    <cellStyle name="Normal 9 5 2 2 5 3 2" xfId="5217" xr:uid="{9375821A-3802-4722-A7E2-51FD30DC6046}"/>
    <cellStyle name="Normal 9 5 2 2 5 4" xfId="3420" xr:uid="{4B70E276-2252-46C9-96B8-F35CC510CFEA}"/>
    <cellStyle name="Normal 9 5 2 2 5 4 2" xfId="5218" xr:uid="{4113AD9D-47C9-422A-97DE-D14564B74CC1}"/>
    <cellStyle name="Normal 9 5 2 2 5 5" xfId="5215" xr:uid="{9C643ED2-AEA6-41AD-ABB8-2AD312397D17}"/>
    <cellStyle name="Normal 9 5 2 2 6" xfId="3421" xr:uid="{32779512-3A28-42EC-8471-1F61C5AA09EC}"/>
    <cellStyle name="Normal 9 5 2 2 6 2" xfId="5219" xr:uid="{796F7C49-91B9-4F0B-95CB-758DB5CDC318}"/>
    <cellStyle name="Normal 9 5 2 2 7" xfId="3422" xr:uid="{16FA919D-6FE5-48DC-9549-082DB7F290DB}"/>
    <cellStyle name="Normal 9 5 2 2 7 2" xfId="5220" xr:uid="{9FA95B2C-3013-41D9-B8C8-E03C7463DD48}"/>
    <cellStyle name="Normal 9 5 2 2 8" xfId="3423" xr:uid="{C64372B4-BEAE-4C34-A2EE-9E47AA4129A3}"/>
    <cellStyle name="Normal 9 5 2 2 8 2" xfId="5221" xr:uid="{FB172AA1-4FFD-4E5B-936C-BC0ABA5EC038}"/>
    <cellStyle name="Normal 9 5 2 2 9" xfId="5190" xr:uid="{0F5CE8FE-E670-471B-A82D-73E27D6D8EA8}"/>
    <cellStyle name="Normal 9 5 2 3" xfId="3424" xr:uid="{AE719B7A-FDA9-445E-A453-235916C4A944}"/>
    <cellStyle name="Normal 9 5 2 3 2" xfId="3425" xr:uid="{217B5926-8873-4DB4-A4B9-C18A023F7BA2}"/>
    <cellStyle name="Normal 9 5 2 3 2 2" xfId="3426" xr:uid="{865E2A96-1190-4F4B-9ACF-A0A8E031AFC6}"/>
    <cellStyle name="Normal 9 5 2 3 2 2 2" xfId="5224" xr:uid="{A7F2658C-E965-40AC-B4BC-3DB9FCC8D49A}"/>
    <cellStyle name="Normal 9 5 2 3 2 3" xfId="3427" xr:uid="{D51D7C7A-8BC0-4BC9-885C-6ECDCCF13A70}"/>
    <cellStyle name="Normal 9 5 2 3 2 3 2" xfId="5225" xr:uid="{E6316FBB-9733-475C-91EE-A615431D2699}"/>
    <cellStyle name="Normal 9 5 2 3 2 4" xfId="3428" xr:uid="{C0913F40-C2F9-4290-A891-1573DA85CAED}"/>
    <cellStyle name="Normal 9 5 2 3 2 4 2" xfId="5226" xr:uid="{A95FAAD7-DB9D-4B41-8782-C055CA660255}"/>
    <cellStyle name="Normal 9 5 2 3 2 5" xfId="5223" xr:uid="{2D02D32E-62E5-4236-96CB-0BAD8DD5338F}"/>
    <cellStyle name="Normal 9 5 2 3 3" xfId="3429" xr:uid="{9B4D8F33-771F-4158-996A-5E66844C8BE4}"/>
    <cellStyle name="Normal 9 5 2 3 3 2" xfId="3430" xr:uid="{B1CC2776-E3D8-4BCA-8CB9-3266B7E8EBA3}"/>
    <cellStyle name="Normal 9 5 2 3 3 2 2" xfId="5228" xr:uid="{54A33BC6-5A20-4B01-A516-A24E25F2A7A1}"/>
    <cellStyle name="Normal 9 5 2 3 3 3" xfId="3431" xr:uid="{DC44B284-C4D0-44E1-A35A-4D18EB564541}"/>
    <cellStyle name="Normal 9 5 2 3 3 3 2" xfId="5229" xr:uid="{D8CCD732-3162-4BC1-937D-9FA7C39BC7B9}"/>
    <cellStyle name="Normal 9 5 2 3 3 4" xfId="3432" xr:uid="{92A3404F-57B7-4B4B-8B9C-CE8BD613A049}"/>
    <cellStyle name="Normal 9 5 2 3 3 4 2" xfId="5230" xr:uid="{4B1D82C7-5F6E-47EB-ADC7-8EEDBBD003CC}"/>
    <cellStyle name="Normal 9 5 2 3 3 5" xfId="5227" xr:uid="{E0241D27-D227-442A-A5C2-5A77A9C33BFB}"/>
    <cellStyle name="Normal 9 5 2 3 4" xfId="3433" xr:uid="{2FD4BFC0-225D-4810-ABA7-9D782E017F3F}"/>
    <cellStyle name="Normal 9 5 2 3 4 2" xfId="5231" xr:uid="{668C864E-B363-474F-A86E-D50D28473612}"/>
    <cellStyle name="Normal 9 5 2 3 5" xfId="3434" xr:uid="{2F299630-82E9-4BD5-BA46-31A40B91ECA6}"/>
    <cellStyle name="Normal 9 5 2 3 5 2" xfId="5232" xr:uid="{4CFB1943-BFD2-41BC-9C80-FC8D5B8C2CA5}"/>
    <cellStyle name="Normal 9 5 2 3 6" xfId="3435" xr:uid="{F6A46136-A69B-4E4D-B0B9-97F6D19DAFF8}"/>
    <cellStyle name="Normal 9 5 2 3 6 2" xfId="5233" xr:uid="{4A68CD5E-1161-4BB0-BF99-30BA87C22E24}"/>
    <cellStyle name="Normal 9 5 2 3 7" xfId="5222" xr:uid="{339C26D9-F7D0-414A-BEC0-7BD15F284817}"/>
    <cellStyle name="Normal 9 5 2 4" xfId="3436" xr:uid="{4DABB5A5-F80A-4962-BC45-063F6AB46466}"/>
    <cellStyle name="Normal 9 5 2 4 2" xfId="3437" xr:uid="{879FB11F-E604-491C-99B8-79B3D2A94783}"/>
    <cellStyle name="Normal 9 5 2 4 2 2" xfId="3438" xr:uid="{5B1AFF79-459D-4ED6-8E98-DF255E83B7EE}"/>
    <cellStyle name="Normal 9 5 2 4 2 2 2" xfId="5236" xr:uid="{A59CB669-03FA-4FE4-919B-B744CD9E1499}"/>
    <cellStyle name="Normal 9 5 2 4 2 3" xfId="3439" xr:uid="{2DA84198-37B1-41D2-B53F-29CF1C735B93}"/>
    <cellStyle name="Normal 9 5 2 4 2 3 2" xfId="5237" xr:uid="{B673CD9C-27A0-469E-B0F3-EB6A22162386}"/>
    <cellStyle name="Normal 9 5 2 4 2 4" xfId="3440" xr:uid="{8FB41A52-539D-400F-A907-BF8C0C3716DF}"/>
    <cellStyle name="Normal 9 5 2 4 2 4 2" xfId="5238" xr:uid="{67449084-2718-4079-9F5E-E853BC90FC0D}"/>
    <cellStyle name="Normal 9 5 2 4 2 5" xfId="5235" xr:uid="{64D24D2D-D295-404A-A351-979D63D2CB56}"/>
    <cellStyle name="Normal 9 5 2 4 3" xfId="3441" xr:uid="{146956E5-999E-45F0-99DE-93B366E25750}"/>
    <cellStyle name="Normal 9 5 2 4 3 2" xfId="5239" xr:uid="{92427236-B0F5-4CCB-97A2-D299A0628EE8}"/>
    <cellStyle name="Normal 9 5 2 4 4" xfId="3442" xr:uid="{D27DB2C9-589E-4F2E-AD6B-21401CBF61A0}"/>
    <cellStyle name="Normal 9 5 2 4 4 2" xfId="5240" xr:uid="{CC793993-493F-4E11-82DB-45519B5C0D97}"/>
    <cellStyle name="Normal 9 5 2 4 5" xfId="3443" xr:uid="{5A73DA1F-B57F-4224-AAA9-FAA25300FAE6}"/>
    <cellStyle name="Normal 9 5 2 4 5 2" xfId="5241" xr:uid="{B0E39E8F-38B8-44AD-AD70-CC65D36F2828}"/>
    <cellStyle name="Normal 9 5 2 4 6" xfId="5234" xr:uid="{F99F89A3-D6B8-4456-A2BA-75F82DE025C8}"/>
    <cellStyle name="Normal 9 5 2 5" xfId="3444" xr:uid="{DB7543A7-594E-4C7D-8A95-FF75261E9D95}"/>
    <cellStyle name="Normal 9 5 2 5 2" xfId="3445" xr:uid="{31E9D3A8-4258-4FC6-8166-F60B92017583}"/>
    <cellStyle name="Normal 9 5 2 5 2 2" xfId="5243" xr:uid="{5590B00D-F804-4BC8-A85A-FC77AB551329}"/>
    <cellStyle name="Normal 9 5 2 5 3" xfId="3446" xr:uid="{F65A98EA-E903-4DEB-8AE8-C52056FB1FD6}"/>
    <cellStyle name="Normal 9 5 2 5 3 2" xfId="5244" xr:uid="{320CBF2F-C0D3-48DD-92C0-12B9009331E0}"/>
    <cellStyle name="Normal 9 5 2 5 4" xfId="3447" xr:uid="{70A53B2D-977F-4CCA-B945-B7DDD5504759}"/>
    <cellStyle name="Normal 9 5 2 5 4 2" xfId="5245" xr:uid="{8B9429CF-3EC2-4F3C-8CA0-0E9B74BE47BF}"/>
    <cellStyle name="Normal 9 5 2 5 5" xfId="5242" xr:uid="{9F1D4D86-4E9E-4286-9635-36FB4347089F}"/>
    <cellStyle name="Normal 9 5 2 6" xfId="3448" xr:uid="{EAFD5FDE-DE97-4F6B-8D5E-B5127D214124}"/>
    <cellStyle name="Normal 9 5 2 6 2" xfId="3449" xr:uid="{63FCD39F-F182-4613-9143-E72F264D546A}"/>
    <cellStyle name="Normal 9 5 2 6 2 2" xfId="5247" xr:uid="{A2855C52-5DE6-4FFC-9606-27B3B8AA53E8}"/>
    <cellStyle name="Normal 9 5 2 6 3" xfId="3450" xr:uid="{97250B43-3E75-49AF-9132-20A8B8513359}"/>
    <cellStyle name="Normal 9 5 2 6 3 2" xfId="5248" xr:uid="{077CE888-E4BD-4E2B-9E7B-4AE0FD4831AF}"/>
    <cellStyle name="Normal 9 5 2 6 4" xfId="3451" xr:uid="{4E63E480-D89D-4004-A7B4-2D1DC6E581D2}"/>
    <cellStyle name="Normal 9 5 2 6 4 2" xfId="5249" xr:uid="{FF28ED93-330E-429B-8950-A1ADF6E9FB25}"/>
    <cellStyle name="Normal 9 5 2 6 5" xfId="5246" xr:uid="{16F14F18-1BD9-4152-A4A2-6B2B6ED9538B}"/>
    <cellStyle name="Normal 9 5 2 7" xfId="3452" xr:uid="{271F8EF5-C4F2-4715-9862-4F895775E6B9}"/>
    <cellStyle name="Normal 9 5 2 7 2" xfId="5250" xr:uid="{8963FACE-51F1-4E5C-ABC7-B05B461611A5}"/>
    <cellStyle name="Normal 9 5 2 8" xfId="3453" xr:uid="{45EA84FF-FC4D-4917-BD6D-AFF0A30A551C}"/>
    <cellStyle name="Normal 9 5 2 8 2" xfId="5251" xr:uid="{9BBC387C-211D-468B-B349-A7C09180F9A7}"/>
    <cellStyle name="Normal 9 5 2 9" xfId="3454" xr:uid="{36E51C4F-F8CF-4A91-9621-2216AA81C218}"/>
    <cellStyle name="Normal 9 5 2 9 2" xfId="5252" xr:uid="{78C5B71F-D294-4F54-AE5A-A1474D7BF553}"/>
    <cellStyle name="Normal 9 5 3" xfId="3455" xr:uid="{655E4810-BDF7-451A-87BC-16FFB08A13E9}"/>
    <cellStyle name="Normal 9 5 3 2" xfId="3456" xr:uid="{EC1DA43E-05FB-4517-9426-879DC8BE3123}"/>
    <cellStyle name="Normal 9 5 3 2 2" xfId="3457" xr:uid="{08BCF367-79A1-4DAA-B04D-5F4EA42A847C}"/>
    <cellStyle name="Normal 9 5 3 2 2 2" xfId="3458" xr:uid="{009C3CA1-B376-4BC4-8E25-A0D30656A563}"/>
    <cellStyle name="Normal 9 5 3 2 2 2 2" xfId="4277" xr:uid="{1560CD61-1B0B-4148-889A-7E5115E71549}"/>
    <cellStyle name="Normal 9 5 3 2 2 2 2 2" xfId="5257" xr:uid="{47058E86-FF9B-4E41-91E4-6F2305401357}"/>
    <cellStyle name="Normal 9 5 3 2 2 2 3" xfId="5256" xr:uid="{9CD8679F-F3FD-4236-AE90-3D9352AB22FD}"/>
    <cellStyle name="Normal 9 5 3 2 2 3" xfId="3459" xr:uid="{2731AEB2-0617-4E0F-B1ED-CB1B67951339}"/>
    <cellStyle name="Normal 9 5 3 2 2 3 2" xfId="5258" xr:uid="{A36FF379-C22E-4870-B0BA-DF0546FDCBAC}"/>
    <cellStyle name="Normal 9 5 3 2 2 3 2 2" xfId="6981" xr:uid="{6B6D0105-5F5A-42B7-8C65-3AD0802BEB22}"/>
    <cellStyle name="Normal 9 5 3 2 2 4" xfId="3460" xr:uid="{D1466ED3-C7DA-4FD5-8997-8C18EC9142D6}"/>
    <cellStyle name="Normal 9 5 3 2 2 4 2" xfId="5259" xr:uid="{8054F4FC-012E-405D-A2E9-CFF602934BD3}"/>
    <cellStyle name="Normal 9 5 3 2 2 5" xfId="5255" xr:uid="{4CCBC3B5-A11A-4AF2-8ECE-83579B22B8F2}"/>
    <cellStyle name="Normal 9 5 3 2 3" xfId="3461" xr:uid="{17420A6E-7CEA-4F33-B0FB-74292BE4D875}"/>
    <cellStyle name="Normal 9 5 3 2 3 2" xfId="3462" xr:uid="{C1206E68-9077-4AA8-B2A7-7E4F2102692C}"/>
    <cellStyle name="Normal 9 5 3 2 3 2 2" xfId="5261" xr:uid="{D4716AE4-97F9-4110-BCFB-64630FA65D70}"/>
    <cellStyle name="Normal 9 5 3 2 3 3" xfId="3463" xr:uid="{00722193-1EB2-4128-80C9-73AB6393CD24}"/>
    <cellStyle name="Normal 9 5 3 2 3 3 2" xfId="5262" xr:uid="{6930A9A2-CCEC-4654-8587-54935198D099}"/>
    <cellStyle name="Normal 9 5 3 2 3 4" xfId="3464" xr:uid="{7390DF24-5821-4207-9061-E2E6F2832A46}"/>
    <cellStyle name="Normal 9 5 3 2 3 4 2" xfId="5263" xr:uid="{244F6F90-97EC-49AB-9E7C-64F538BC0A37}"/>
    <cellStyle name="Normal 9 5 3 2 3 5" xfId="5260" xr:uid="{4195E3EA-9002-4950-977F-1EBA4CE89430}"/>
    <cellStyle name="Normal 9 5 3 2 4" xfId="3465" xr:uid="{08EE3BD6-1FA2-4F37-AAA3-D8EE89352F0D}"/>
    <cellStyle name="Normal 9 5 3 2 4 2" xfId="5264" xr:uid="{BA333F2F-927D-44BD-BCA3-8C569E9062DD}"/>
    <cellStyle name="Normal 9 5 3 2 4 2 2" xfId="6982" xr:uid="{5B335540-2365-4811-AA53-4D45D77AB1D1}"/>
    <cellStyle name="Normal 9 5 3 2 5" xfId="3466" xr:uid="{2BFF0BB6-9794-46A2-9618-A3C6BF61BE2F}"/>
    <cellStyle name="Normal 9 5 3 2 5 2" xfId="5265" xr:uid="{98A56C26-6DC0-4E8D-9065-B6E6F168BD13}"/>
    <cellStyle name="Normal 9 5 3 2 6" xfId="3467" xr:uid="{E5066B33-5105-45BD-B3EC-C8F696C56572}"/>
    <cellStyle name="Normal 9 5 3 2 6 2" xfId="5266" xr:uid="{1ED99281-4816-44D4-B2ED-6482A65D63EE}"/>
    <cellStyle name="Normal 9 5 3 2 7" xfId="5254" xr:uid="{85EF26A6-C77C-4224-A8F1-4928A1E2EDC0}"/>
    <cellStyle name="Normal 9 5 3 3" xfId="3468" xr:uid="{0E83DCBB-C446-45B7-BEB2-5B0FCB1FF0D9}"/>
    <cellStyle name="Normal 9 5 3 3 2" xfId="3469" xr:uid="{B7740951-C51C-4316-B1A5-902A2E4D92CC}"/>
    <cellStyle name="Normal 9 5 3 3 2 2" xfId="3470" xr:uid="{14A01EC3-F3DF-4E86-BDC7-F743DB426D4F}"/>
    <cellStyle name="Normal 9 5 3 3 2 2 2" xfId="5269" xr:uid="{7B6177AE-DF7E-4213-B29B-5EB31FB5B335}"/>
    <cellStyle name="Normal 9 5 3 3 2 3" xfId="3471" xr:uid="{602B52AB-954B-4CAE-87D6-7B68235759BA}"/>
    <cellStyle name="Normal 9 5 3 3 2 3 2" xfId="5270" xr:uid="{91525B2C-FA9E-408D-B766-2EDAC07DFDBA}"/>
    <cellStyle name="Normal 9 5 3 3 2 4" xfId="3472" xr:uid="{429C903A-23B4-4505-950D-1DFA51B54594}"/>
    <cellStyle name="Normal 9 5 3 3 2 4 2" xfId="5271" xr:uid="{7692ACE6-86D4-4B1B-9E9A-4F9B780F55A3}"/>
    <cellStyle name="Normal 9 5 3 3 2 5" xfId="5268" xr:uid="{7A3DB5A0-20AD-4028-9BAE-2931A39A6D36}"/>
    <cellStyle name="Normal 9 5 3 3 3" xfId="3473" xr:uid="{B4AE9FCC-2BCA-4730-9EAF-5526C9D445D3}"/>
    <cellStyle name="Normal 9 5 3 3 3 2" xfId="5272" xr:uid="{091E6295-154C-4128-8767-F3F6DE70900A}"/>
    <cellStyle name="Normal 9 5 3 3 3 2 2" xfId="6983" xr:uid="{8D0EC210-6623-4713-93B9-A409002B1233}"/>
    <cellStyle name="Normal 9 5 3 3 4" xfId="3474" xr:uid="{53168F95-2BCD-4797-B5A1-D8F58CAA0807}"/>
    <cellStyle name="Normal 9 5 3 3 4 2" xfId="5273" xr:uid="{15BBABD4-3432-4601-8BE3-4C09FA5E4489}"/>
    <cellStyle name="Normal 9 5 3 3 5" xfId="3475" xr:uid="{B1C2D5AD-C44D-47DE-87E1-9B0E2D8BB341}"/>
    <cellStyle name="Normal 9 5 3 3 5 2" xfId="5274" xr:uid="{4FA44DEA-B7A2-4C02-99AF-A6C1F911EA16}"/>
    <cellStyle name="Normal 9 5 3 3 6" xfId="5267" xr:uid="{DF407947-BA2B-49D8-B8B7-4F2B2E868627}"/>
    <cellStyle name="Normal 9 5 3 4" xfId="3476" xr:uid="{8CD122A3-9FDF-4C6B-9A1C-EA85FA42FC5A}"/>
    <cellStyle name="Normal 9 5 3 4 2" xfId="3477" xr:uid="{E6E5DCAB-8D94-45D3-92C9-FE80177B3BE4}"/>
    <cellStyle name="Normal 9 5 3 4 2 2" xfId="5276" xr:uid="{0F6F1C62-1512-4D89-AAAB-D4075BF1EA05}"/>
    <cellStyle name="Normal 9 5 3 4 3" xfId="3478" xr:uid="{DB57A42D-5241-4FD6-9EC6-96A91D82D05A}"/>
    <cellStyle name="Normal 9 5 3 4 3 2" xfId="5277" xr:uid="{079210C2-EAA2-45B0-B7CA-0F86F355E8F4}"/>
    <cellStyle name="Normal 9 5 3 4 4" xfId="3479" xr:uid="{3CE09E9D-C6BA-474D-9BD5-9D30936A2F9A}"/>
    <cellStyle name="Normal 9 5 3 4 4 2" xfId="5278" xr:uid="{44D354A1-89CC-482D-B683-522E2737C453}"/>
    <cellStyle name="Normal 9 5 3 4 5" xfId="5275" xr:uid="{0E9B697A-351C-4333-84BB-0D5F0FD7C07A}"/>
    <cellStyle name="Normal 9 5 3 5" xfId="3480" xr:uid="{E9E0EF5B-317F-4306-B66A-EA41F2384DA2}"/>
    <cellStyle name="Normal 9 5 3 5 2" xfId="3481" xr:uid="{36D5B4DC-1F1E-49FF-996E-3CCB78E02D2C}"/>
    <cellStyle name="Normal 9 5 3 5 2 2" xfId="5280" xr:uid="{3993A736-8E24-48B2-8D7A-2D7F2892B225}"/>
    <cellStyle name="Normal 9 5 3 5 3" xfId="3482" xr:uid="{10BA8053-C968-4087-8377-623355C22EA3}"/>
    <cellStyle name="Normal 9 5 3 5 3 2" xfId="5281" xr:uid="{B6668A13-D0CD-4BA6-A942-970CF7E459AC}"/>
    <cellStyle name="Normal 9 5 3 5 4" xfId="3483" xr:uid="{41578132-5A77-42D5-B774-011290C7A013}"/>
    <cellStyle name="Normal 9 5 3 5 4 2" xfId="5282" xr:uid="{A86B44F0-6AE7-4100-B3BE-41442799808E}"/>
    <cellStyle name="Normal 9 5 3 5 5" xfId="5279" xr:uid="{71508127-B2C1-45AA-AA3B-EC70CBD0A11F}"/>
    <cellStyle name="Normal 9 5 3 6" xfId="3484" xr:uid="{DAD29E72-636C-491C-B8B6-54BA05052A05}"/>
    <cellStyle name="Normal 9 5 3 6 2" xfId="5283" xr:uid="{D6DEF379-40E8-47D1-B582-A4F402B5ABA1}"/>
    <cellStyle name="Normal 9 5 3 7" xfId="3485" xr:uid="{659AC692-FC6F-49A3-8632-161C8028829C}"/>
    <cellStyle name="Normal 9 5 3 7 2" xfId="5284" xr:uid="{40F9F707-3E1A-40B1-AF67-5CB3483186AA}"/>
    <cellStyle name="Normal 9 5 3 8" xfId="3486" xr:uid="{9028B4F0-4239-4AC9-AA8F-F098AEE22F46}"/>
    <cellStyle name="Normal 9 5 3 8 2" xfId="5285" xr:uid="{0305709F-83F0-4D05-B9EF-A4FE72A0C5F5}"/>
    <cellStyle name="Normal 9 5 3 9" xfId="5253" xr:uid="{29C76952-F741-40B9-AE00-06C8C03ED3F8}"/>
    <cellStyle name="Normal 9 5 4" xfId="3487" xr:uid="{40871BCF-1460-4F15-99C4-7694CD66D732}"/>
    <cellStyle name="Normal 9 5 4 2" xfId="3488" xr:uid="{1CE3E936-B1BC-474D-B05D-92964D363088}"/>
    <cellStyle name="Normal 9 5 4 2 2" xfId="3489" xr:uid="{927BE7C3-F1A2-4CFB-988E-27C2D2714395}"/>
    <cellStyle name="Normal 9 5 4 2 2 2" xfId="3490" xr:uid="{17DEDBD0-669F-41FE-A3B2-58DD6A949FBB}"/>
    <cellStyle name="Normal 9 5 4 2 2 2 2" xfId="5289" xr:uid="{7B12B2EF-80CA-44CC-B8B7-6949175077EB}"/>
    <cellStyle name="Normal 9 5 4 2 2 3" xfId="3491" xr:uid="{CE60B6AF-511D-4132-B197-AD750377D2E1}"/>
    <cellStyle name="Normal 9 5 4 2 2 3 2" xfId="5290" xr:uid="{3DE2AF3A-2339-4C59-A68E-F52DD1AFD9C7}"/>
    <cellStyle name="Normal 9 5 4 2 2 4" xfId="3492" xr:uid="{C92310D9-AF0E-41C5-8A5A-AA1AC567FD18}"/>
    <cellStyle name="Normal 9 5 4 2 2 4 2" xfId="5291" xr:uid="{4B1BD150-D43E-4BA1-BF62-176B9D566372}"/>
    <cellStyle name="Normal 9 5 4 2 2 5" xfId="5288" xr:uid="{89DB054A-36DB-40FC-A1F7-6F8FD34E52C4}"/>
    <cellStyle name="Normal 9 5 4 2 3" xfId="3493" xr:uid="{8DDAEA18-EB37-40FB-970C-4CDD7CD59746}"/>
    <cellStyle name="Normal 9 5 4 2 3 2" xfId="5292" xr:uid="{6EFEF5F0-FBBA-4234-A7EC-1F1C8D50ACAC}"/>
    <cellStyle name="Normal 9 5 4 2 3 2 2" xfId="6984" xr:uid="{21ACFE93-FE6F-4CE4-B7AB-192D12B6B5C9}"/>
    <cellStyle name="Normal 9 5 4 2 4" xfId="3494" xr:uid="{295A5831-565E-4EFB-AC18-C11A4810CAB7}"/>
    <cellStyle name="Normal 9 5 4 2 4 2" xfId="5293" xr:uid="{1928C5F6-C81A-4520-BAA0-DA9383B77250}"/>
    <cellStyle name="Normal 9 5 4 2 5" xfId="3495" xr:uid="{64C00F2A-5B47-4F98-8D7A-4AE0125587BF}"/>
    <cellStyle name="Normal 9 5 4 2 5 2" xfId="5294" xr:uid="{7502DC9B-DBA2-45E3-91D8-434309CD550A}"/>
    <cellStyle name="Normal 9 5 4 2 6" xfId="5287" xr:uid="{CF6045A8-DEBF-4948-9D1E-4C2C1C196846}"/>
    <cellStyle name="Normal 9 5 4 3" xfId="3496" xr:uid="{5E531B9A-FA52-4430-B63D-C6D672D8F25F}"/>
    <cellStyle name="Normal 9 5 4 3 2" xfId="3497" xr:uid="{C887DAFB-E8F2-4D77-8BF0-5D0488C40FFC}"/>
    <cellStyle name="Normal 9 5 4 3 2 2" xfId="5296" xr:uid="{99B3582C-7813-4330-A554-0BB96B5DB577}"/>
    <cellStyle name="Normal 9 5 4 3 3" xfId="3498" xr:uid="{B6256DFF-AC7E-4D1D-AEBD-7ED00EF24487}"/>
    <cellStyle name="Normal 9 5 4 3 3 2" xfId="5297" xr:uid="{7D263698-F6DC-49F8-BE87-F550BE503187}"/>
    <cellStyle name="Normal 9 5 4 3 4" xfId="3499" xr:uid="{CF891DCF-3630-4785-8825-6A62A19D200A}"/>
    <cellStyle name="Normal 9 5 4 3 4 2" xfId="5298" xr:uid="{19D4856F-3E62-41C9-B927-4A45A4298FB7}"/>
    <cellStyle name="Normal 9 5 4 3 5" xfId="5295" xr:uid="{1E3093C9-5143-4F88-94AE-D15BC6854F2A}"/>
    <cellStyle name="Normal 9 5 4 4" xfId="3500" xr:uid="{F9DA3EFA-6757-4C76-86E1-05F3C991B85A}"/>
    <cellStyle name="Normal 9 5 4 4 2" xfId="3501" xr:uid="{B25AF397-28EB-41D5-80DB-36A346978E92}"/>
    <cellStyle name="Normal 9 5 4 4 2 2" xfId="5300" xr:uid="{5DE77205-12E2-40FC-BDC2-EF9D40E58B08}"/>
    <cellStyle name="Normal 9 5 4 4 3" xfId="3502" xr:uid="{0E50A518-456B-4599-9156-CBFDA726C02A}"/>
    <cellStyle name="Normal 9 5 4 4 3 2" xfId="5301" xr:uid="{48968594-49EA-4CFB-B4AC-C135DD8BFE30}"/>
    <cellStyle name="Normal 9 5 4 4 4" xfId="3503" xr:uid="{C1239BCF-A542-42CE-88E2-3CC8A667242E}"/>
    <cellStyle name="Normal 9 5 4 4 4 2" xfId="5302" xr:uid="{FF01AB49-CEC8-41E7-AAFE-73E34B77C8D7}"/>
    <cellStyle name="Normal 9 5 4 4 5" xfId="5299" xr:uid="{9BD5C2A3-7F61-409F-A1D9-A4488130653E}"/>
    <cellStyle name="Normal 9 5 4 5" xfId="3504" xr:uid="{F4AA8BD4-20EA-415B-B335-646840EDB560}"/>
    <cellStyle name="Normal 9 5 4 5 2" xfId="5303" xr:uid="{79BA1DBB-3AE0-4DFF-8524-B5ACA9F32F43}"/>
    <cellStyle name="Normal 9 5 4 6" xfId="3505" xr:uid="{A5DB0B8A-E72C-4F88-B39F-5E3CDFAD02E3}"/>
    <cellStyle name="Normal 9 5 4 6 2" xfId="5304" xr:uid="{5AF1F687-E63D-4AF8-847A-4A7A4C6C3B04}"/>
    <cellStyle name="Normal 9 5 4 7" xfId="3506" xr:uid="{2D278566-4F4D-4E70-9F20-60749680810F}"/>
    <cellStyle name="Normal 9 5 4 7 2" xfId="5305" xr:uid="{3A60CAEB-FB9B-46AC-82CB-3F1127D51BDC}"/>
    <cellStyle name="Normal 9 5 4 8" xfId="5286" xr:uid="{7226B370-FD9F-46AB-9DD1-ABEBCB73379D}"/>
    <cellStyle name="Normal 9 5 5" xfId="3507" xr:uid="{B8E993EE-A0CA-4675-8386-E46F9D9A4ADC}"/>
    <cellStyle name="Normal 9 5 5 2" xfId="3508" xr:uid="{19168BA7-7739-4D02-923B-A0A624565CFA}"/>
    <cellStyle name="Normal 9 5 5 2 2" xfId="3509" xr:uid="{920AE9AA-8ABC-4AEF-9B52-8D3339BD61E2}"/>
    <cellStyle name="Normal 9 5 5 2 2 2" xfId="5308" xr:uid="{BF9C1737-BDC2-49CB-A986-1DF600CA48C9}"/>
    <cellStyle name="Normal 9 5 5 2 3" xfId="3510" xr:uid="{CB726F1B-A1AF-4FE6-8E0A-C6F5BE079208}"/>
    <cellStyle name="Normal 9 5 5 2 3 2" xfId="5309" xr:uid="{19442A91-B98F-4E24-9093-74406B667BAD}"/>
    <cellStyle name="Normal 9 5 5 2 4" xfId="3511" xr:uid="{6CDDE4AC-1054-48FE-8EA4-3E1A8DF628B5}"/>
    <cellStyle name="Normal 9 5 5 2 4 2" xfId="5310" xr:uid="{4945CDCA-489C-4696-9D3D-C09871875963}"/>
    <cellStyle name="Normal 9 5 5 2 5" xfId="5307" xr:uid="{B549A681-A17E-4452-9D01-548C54F676EC}"/>
    <cellStyle name="Normal 9 5 5 3" xfId="3512" xr:uid="{BF23A8F0-84E0-4046-917F-4D88A4617EB5}"/>
    <cellStyle name="Normal 9 5 5 3 2" xfId="3513" xr:uid="{B013CAE1-204F-43B7-8149-9F715AB441EA}"/>
    <cellStyle name="Normal 9 5 5 3 2 2" xfId="5312" xr:uid="{9F380B96-3F5C-4B7F-ACC0-4398340AA5B1}"/>
    <cellStyle name="Normal 9 5 5 3 3" xfId="3514" xr:uid="{2303F0B6-2677-4A19-B592-6AF6C86855DA}"/>
    <cellStyle name="Normal 9 5 5 3 3 2" xfId="5313" xr:uid="{C939DF8C-3956-4D10-ABAB-54D48045497B}"/>
    <cellStyle name="Normal 9 5 5 3 4" xfId="3515" xr:uid="{73DB6CCB-D6B0-41ED-A57E-29108520CEDF}"/>
    <cellStyle name="Normal 9 5 5 3 4 2" xfId="5314" xr:uid="{14C7B8E8-7A28-4D14-9471-FCCEE01AB176}"/>
    <cellStyle name="Normal 9 5 5 3 5" xfId="5311" xr:uid="{FDE9E870-B41C-4D9F-896F-4DBE99D7BACE}"/>
    <cellStyle name="Normal 9 5 5 4" xfId="3516" xr:uid="{97825589-A9D0-4286-8F36-FA92F182A121}"/>
    <cellStyle name="Normal 9 5 5 4 2" xfId="5315" xr:uid="{20FC0B5A-423B-4369-8472-5327BEA8DAD4}"/>
    <cellStyle name="Normal 9 5 5 5" xfId="3517" xr:uid="{FF6D5798-C86D-49C5-9E7D-BBB1CC51EA12}"/>
    <cellStyle name="Normal 9 5 5 5 2" xfId="5316" xr:uid="{D9B30741-35E6-4A9C-91CA-658B1FC87E91}"/>
    <cellStyle name="Normal 9 5 5 6" xfId="3518" xr:uid="{1B5C9B3F-8BBB-4A84-A2BC-4E2B2BE6325E}"/>
    <cellStyle name="Normal 9 5 5 6 2" xfId="5317" xr:uid="{9AA83A93-B10F-4CDA-A9C7-B31663951B69}"/>
    <cellStyle name="Normal 9 5 5 7" xfId="5306" xr:uid="{5939D8D6-9433-4032-880C-3751D6FAB5D5}"/>
    <cellStyle name="Normal 9 5 6" xfId="3519" xr:uid="{0CEDD3F5-69A3-4C5B-81A5-5CC2D18A688C}"/>
    <cellStyle name="Normal 9 5 6 2" xfId="3520" xr:uid="{31833CF2-650D-498E-8893-908F42DFA3BC}"/>
    <cellStyle name="Normal 9 5 6 2 2" xfId="3521" xr:uid="{854A2898-20AE-497B-8085-E6FC4D510C47}"/>
    <cellStyle name="Normal 9 5 6 2 2 2" xfId="5320" xr:uid="{2A9D1C13-D18B-4436-93AB-2FAF6B9D8AB6}"/>
    <cellStyle name="Normal 9 5 6 2 3" xfId="3522" xr:uid="{DDCB18D6-3EBB-48C9-ABAF-4B9C12AE968F}"/>
    <cellStyle name="Normal 9 5 6 2 3 2" xfId="5321" xr:uid="{EE8B84A2-7DDC-448A-86AF-94168080CB16}"/>
    <cellStyle name="Normal 9 5 6 2 4" xfId="3523" xr:uid="{50C5D897-5C85-44B2-A761-2047DBB36644}"/>
    <cellStyle name="Normal 9 5 6 2 4 2" xfId="5322" xr:uid="{E6949AD9-BF33-43D4-AD7C-7A991D3C2907}"/>
    <cellStyle name="Normal 9 5 6 2 5" xfId="5319" xr:uid="{C33F8E91-8882-4C15-81B3-7FC0547A4D3D}"/>
    <cellStyle name="Normal 9 5 6 3" xfId="3524" xr:uid="{C12D18CF-696B-4132-A380-6898FD3A9E15}"/>
    <cellStyle name="Normal 9 5 6 3 2" xfId="5323" xr:uid="{D91165F6-B425-4184-AB0F-AFC36F541E3B}"/>
    <cellStyle name="Normal 9 5 6 4" xfId="3525" xr:uid="{52D8E9FF-B3E3-4626-981E-4B6A5CD131F8}"/>
    <cellStyle name="Normal 9 5 6 4 2" xfId="5324" xr:uid="{75055D8A-1835-4BBE-BFD0-3F05D9DB953E}"/>
    <cellStyle name="Normal 9 5 6 5" xfId="3526" xr:uid="{4941DDA2-389C-4117-9E4A-ACA6D9893D56}"/>
    <cellStyle name="Normal 9 5 6 5 2" xfId="5325" xr:uid="{C8527516-9251-45DB-9FE0-9781F3BF194A}"/>
    <cellStyle name="Normal 9 5 6 6" xfId="5318" xr:uid="{DF74D7A0-24BA-4278-BAF9-0367CC761F69}"/>
    <cellStyle name="Normal 9 5 7" xfId="3527" xr:uid="{1B93F747-8222-42F9-812C-62FBB995BF5F}"/>
    <cellStyle name="Normal 9 5 7 2" xfId="3528" xr:uid="{3EF28FD8-E9FD-4865-BA5F-9B4E082EFF20}"/>
    <cellStyle name="Normal 9 5 7 2 2" xfId="5327" xr:uid="{E78BB4C0-BC4B-49AF-819D-1651DC788050}"/>
    <cellStyle name="Normal 9 5 7 3" xfId="3529" xr:uid="{5877AFDB-9B8B-426E-BC91-29C027DAAFCC}"/>
    <cellStyle name="Normal 9 5 7 3 2" xfId="5328" xr:uid="{B3B91697-629A-4690-9541-3DBE242E7A45}"/>
    <cellStyle name="Normal 9 5 7 4" xfId="3530" xr:uid="{B1D255E4-1BB5-4F37-90D0-D726D265A36F}"/>
    <cellStyle name="Normal 9 5 7 4 2" xfId="5329" xr:uid="{1841A0F0-49A4-431A-A5E3-C96F1FCA2089}"/>
    <cellStyle name="Normal 9 5 7 5" xfId="5326" xr:uid="{CE8B5D03-E487-4CD8-B0D0-678FA1CD41B1}"/>
    <cellStyle name="Normal 9 5 8" xfId="3531" xr:uid="{90D2AD33-EB6B-4C11-895C-B907C8B76993}"/>
    <cellStyle name="Normal 9 5 8 2" xfId="3532" xr:uid="{4D43A5FE-3D9D-4BBD-AB31-FDF76449F8CC}"/>
    <cellStyle name="Normal 9 5 8 2 2" xfId="5331" xr:uid="{E3812B20-0CDE-4130-85BE-6B88DD4EC830}"/>
    <cellStyle name="Normal 9 5 8 3" xfId="3533" xr:uid="{22024895-7700-4B87-91BB-C900677C9E40}"/>
    <cellStyle name="Normal 9 5 8 3 2" xfId="5332" xr:uid="{BF4225F8-FFCE-4ABE-9B4E-F9BD6DA5E482}"/>
    <cellStyle name="Normal 9 5 8 4" xfId="3534" xr:uid="{7E5E2B1F-6898-42AB-B321-7D35B1BA0674}"/>
    <cellStyle name="Normal 9 5 8 4 2" xfId="5333" xr:uid="{66E6BF22-E134-4F9C-8CA8-E12C2DE8B68E}"/>
    <cellStyle name="Normal 9 5 8 5" xfId="5330" xr:uid="{FD98DA30-6561-4875-8648-C557D8A1CCF0}"/>
    <cellStyle name="Normal 9 5 9" xfId="3535" xr:uid="{5FCAFFE0-F693-41E1-A24F-F479C93802A9}"/>
    <cellStyle name="Normal 9 5 9 2" xfId="5334" xr:uid="{44F65335-DD19-4E1F-92D0-677FF20FD9B0}"/>
    <cellStyle name="Normal 9 6" xfId="3536" xr:uid="{AE5C74BF-8F78-4D6B-9AFD-362EABBCEDF4}"/>
    <cellStyle name="Normal 9 6 10" xfId="5335" xr:uid="{E69EBBE0-38B5-40D2-A919-F7269CDD8F9B}"/>
    <cellStyle name="Normal 9 6 2" xfId="3537" xr:uid="{F9B1182B-7D39-4D65-9ED0-006CABC0246B}"/>
    <cellStyle name="Normal 9 6 2 2" xfId="3538" xr:uid="{32F0FC89-516C-4605-B1D2-56614BB5230C}"/>
    <cellStyle name="Normal 9 6 2 2 2" xfId="3539" xr:uid="{1B58A84B-F6D3-4647-9953-2C13FB8B5600}"/>
    <cellStyle name="Normal 9 6 2 2 2 2" xfId="3540" xr:uid="{727580C2-3D27-4CEA-A601-D942996279A8}"/>
    <cellStyle name="Normal 9 6 2 2 2 2 2" xfId="5339" xr:uid="{3AED2BE8-192E-4160-96E3-235D6A5A14DB}"/>
    <cellStyle name="Normal 9 6 2 2 2 3" xfId="3541" xr:uid="{AC00BA91-2077-489C-8062-B75F1BDE7365}"/>
    <cellStyle name="Normal 9 6 2 2 2 3 2" xfId="5340" xr:uid="{3F77E28E-A2F7-457C-B045-BB8BF6320E62}"/>
    <cellStyle name="Normal 9 6 2 2 2 4" xfId="3542" xr:uid="{D1E4F0F1-038B-4E06-8CF3-83D871887FE7}"/>
    <cellStyle name="Normal 9 6 2 2 2 4 2" xfId="5341" xr:uid="{7398503C-4A1C-433E-B6AE-49D39B063AF5}"/>
    <cellStyle name="Normal 9 6 2 2 2 5" xfId="5338" xr:uid="{9C26435D-50CD-406B-A87C-26B78B2C3CA8}"/>
    <cellStyle name="Normal 9 6 2 2 3" xfId="3543" xr:uid="{CB0B7830-17AA-4264-9F84-E4571ECC6D0D}"/>
    <cellStyle name="Normal 9 6 2 2 3 2" xfId="3544" xr:uid="{3F62FA1A-391D-4343-8041-90E51FB61BAB}"/>
    <cellStyle name="Normal 9 6 2 2 3 2 2" xfId="5343" xr:uid="{D4162AF9-D6E2-481D-9080-87A11745579F}"/>
    <cellStyle name="Normal 9 6 2 2 3 3" xfId="3545" xr:uid="{79AEA977-92AC-4C8F-A13D-22072DFDD77D}"/>
    <cellStyle name="Normal 9 6 2 2 3 3 2" xfId="5344" xr:uid="{F3FC2879-DB13-429A-B656-B7A75B88C1DB}"/>
    <cellStyle name="Normal 9 6 2 2 3 4" xfId="3546" xr:uid="{12726560-7E6B-47AF-BA23-18D3E6CE16EF}"/>
    <cellStyle name="Normal 9 6 2 2 3 4 2" xfId="5345" xr:uid="{96C35672-5B4F-4B13-BED7-12187C6635C0}"/>
    <cellStyle name="Normal 9 6 2 2 3 5" xfId="5342" xr:uid="{9EB5A6AF-8445-4CE5-9BE3-2EA068F4F3A5}"/>
    <cellStyle name="Normal 9 6 2 2 4" xfId="3547" xr:uid="{AEF9285B-C17F-4F95-990D-807318AA71A1}"/>
    <cellStyle name="Normal 9 6 2 2 4 2" xfId="5346" xr:uid="{C2D66008-411D-404A-BCEA-07ACED691362}"/>
    <cellStyle name="Normal 9 6 2 2 5" xfId="3548" xr:uid="{43FC71A9-8DF2-4A58-BD0A-B98A093B8D18}"/>
    <cellStyle name="Normal 9 6 2 2 5 2" xfId="5347" xr:uid="{8827A713-9B4B-41ED-AEDA-9F81714A3C96}"/>
    <cellStyle name="Normal 9 6 2 2 6" xfId="3549" xr:uid="{5ADE98F8-A0FD-41F9-BF8A-3B459CD694CA}"/>
    <cellStyle name="Normal 9 6 2 2 6 2" xfId="5348" xr:uid="{B0BE1C40-E695-4A13-B008-20FB811BD2A4}"/>
    <cellStyle name="Normal 9 6 2 2 7" xfId="5337" xr:uid="{FA31A612-151A-44DA-910F-E8AE13736F5F}"/>
    <cellStyle name="Normal 9 6 2 3" xfId="3550" xr:uid="{1AEF4C2A-024F-4070-A993-3C5A4890820D}"/>
    <cellStyle name="Normal 9 6 2 3 2" xfId="3551" xr:uid="{8A56D685-4F1E-4D6A-BD71-AA34076C426F}"/>
    <cellStyle name="Normal 9 6 2 3 2 2" xfId="3552" xr:uid="{2B0F0C87-6936-4517-88AF-A47D66BE06D4}"/>
    <cellStyle name="Normal 9 6 2 3 2 2 2" xfId="5351" xr:uid="{52DB144E-1988-4971-AF96-25F5FC967076}"/>
    <cellStyle name="Normal 9 6 2 3 2 3" xfId="3553" xr:uid="{58F3317B-DBAF-438E-9AFC-57010E5E5DAF}"/>
    <cellStyle name="Normal 9 6 2 3 2 3 2" xfId="5352" xr:uid="{286AAB28-85B0-4EC6-8FF8-E22AB47B397C}"/>
    <cellStyle name="Normal 9 6 2 3 2 4" xfId="3554" xr:uid="{B9EC79C6-AC8C-43A1-8C77-9641B70EF687}"/>
    <cellStyle name="Normal 9 6 2 3 2 4 2" xfId="5353" xr:uid="{620D6764-61D9-4E6E-A89A-5F7E85FE7805}"/>
    <cellStyle name="Normal 9 6 2 3 2 5" xfId="5350" xr:uid="{0D1760C5-C3DC-4B5F-A20E-BEEF06AB3686}"/>
    <cellStyle name="Normal 9 6 2 3 3" xfId="3555" xr:uid="{638A1893-47BA-4828-86BF-C30FAF1011BA}"/>
    <cellStyle name="Normal 9 6 2 3 3 2" xfId="5354" xr:uid="{4A034A9F-5D86-42E8-A6F9-2C0E60573261}"/>
    <cellStyle name="Normal 9 6 2 3 4" xfId="3556" xr:uid="{5BCF1CF9-D92D-4987-B56F-5467EA93E3FB}"/>
    <cellStyle name="Normal 9 6 2 3 4 2" xfId="5355" xr:uid="{AD1D6CB2-B989-47AE-AABC-405BDB57710A}"/>
    <cellStyle name="Normal 9 6 2 3 5" xfId="3557" xr:uid="{EB3A4B26-A4F6-4430-A948-C5C51E9B79E0}"/>
    <cellStyle name="Normal 9 6 2 3 5 2" xfId="5356" xr:uid="{D8D2F481-4D25-4AC0-888E-92C8040F91FA}"/>
    <cellStyle name="Normal 9 6 2 3 6" xfId="5349" xr:uid="{3280F267-E693-4E05-B9AF-067B2A890275}"/>
    <cellStyle name="Normal 9 6 2 4" xfId="3558" xr:uid="{B61BD408-7F1E-4A02-A8CF-63BE1309C649}"/>
    <cellStyle name="Normal 9 6 2 4 2" xfId="3559" xr:uid="{2A0C083A-13D7-4061-AFEF-31860D50A2BB}"/>
    <cellStyle name="Normal 9 6 2 4 2 2" xfId="5358" xr:uid="{2C243FD9-5C20-406E-BEE8-6A0934FD3625}"/>
    <cellStyle name="Normal 9 6 2 4 3" xfId="3560" xr:uid="{5B1B302A-DE9E-4EBC-B985-9E6A631B4523}"/>
    <cellStyle name="Normal 9 6 2 4 3 2" xfId="5359" xr:uid="{56E22FDC-A204-4AD2-B78B-AE4AA864E431}"/>
    <cellStyle name="Normal 9 6 2 4 4" xfId="3561" xr:uid="{12E3F2F3-BCAE-4598-8576-377BD1D4808E}"/>
    <cellStyle name="Normal 9 6 2 4 4 2" xfId="5360" xr:uid="{B95373FD-C6D4-41B5-A25F-ADA0E0882C99}"/>
    <cellStyle name="Normal 9 6 2 4 5" xfId="5357" xr:uid="{6EDD1E84-1F7B-4945-AF89-BBBA1D51957B}"/>
    <cellStyle name="Normal 9 6 2 5" xfId="3562" xr:uid="{A2E2EF3B-7704-4297-958B-0B2EDFA72612}"/>
    <cellStyle name="Normal 9 6 2 5 2" xfId="3563" xr:uid="{F399D55D-C0E8-420D-A4B3-7F53415BF91E}"/>
    <cellStyle name="Normal 9 6 2 5 2 2" xfId="5362" xr:uid="{1480B448-DB2C-4173-B019-E8E16E100767}"/>
    <cellStyle name="Normal 9 6 2 5 3" xfId="3564" xr:uid="{F728870E-2360-48AF-AAD3-F68B3E27AA08}"/>
    <cellStyle name="Normal 9 6 2 5 3 2" xfId="5363" xr:uid="{C859F3F4-C151-449A-A6D5-E49F79BAB3F2}"/>
    <cellStyle name="Normal 9 6 2 5 4" xfId="3565" xr:uid="{CB72065E-4C6C-41CD-9759-F3CB626F027F}"/>
    <cellStyle name="Normal 9 6 2 5 4 2" xfId="5364" xr:uid="{329E8CFD-6799-46CA-A4C8-B6E6A31C7257}"/>
    <cellStyle name="Normal 9 6 2 5 5" xfId="5361" xr:uid="{5ACB0558-A3B4-4ABB-A635-746C1C66694E}"/>
    <cellStyle name="Normal 9 6 2 6" xfId="3566" xr:uid="{0C9D7C43-3775-42CA-B6BA-5C0A66DCB65C}"/>
    <cellStyle name="Normal 9 6 2 6 2" xfId="5365" xr:uid="{8EB38A4A-1739-490E-AD25-E3ABC96D1DCD}"/>
    <cellStyle name="Normal 9 6 2 7" xfId="3567" xr:uid="{2F0AB09A-F3DD-4EAA-AF54-59BA22C83EC9}"/>
    <cellStyle name="Normal 9 6 2 7 2" xfId="5366" xr:uid="{BA61AB45-4BD5-4966-A8F1-FAE018521AC5}"/>
    <cellStyle name="Normal 9 6 2 8" xfId="3568" xr:uid="{4789EF35-D53C-48D3-8AC7-73C439315426}"/>
    <cellStyle name="Normal 9 6 2 8 2" xfId="5367" xr:uid="{80133A04-E4E4-49F4-9DF4-15ED6B60C1C5}"/>
    <cellStyle name="Normal 9 6 2 9" xfId="5336" xr:uid="{D04726A4-53DF-4D71-972F-8A83CA184869}"/>
    <cellStyle name="Normal 9 6 3" xfId="3569" xr:uid="{446448CB-4DFC-494F-A528-621A9D11D50D}"/>
    <cellStyle name="Normal 9 6 3 2" xfId="3570" xr:uid="{34D2ABF7-2D46-481E-9247-CD5D2BFA6EDB}"/>
    <cellStyle name="Normal 9 6 3 2 2" xfId="3571" xr:uid="{D0F62FBE-E279-460C-A3DB-E36A2020941A}"/>
    <cellStyle name="Normal 9 6 3 2 2 2" xfId="5370" xr:uid="{69A9D019-2B79-4E1C-B58B-2DDBF0BCE3EB}"/>
    <cellStyle name="Normal 9 6 3 2 3" xfId="3572" xr:uid="{D4B5EEC4-46F1-414D-BFE3-AF82C011DCAE}"/>
    <cellStyle name="Normal 9 6 3 2 3 2" xfId="5371" xr:uid="{FF5B0318-1211-4638-BCF4-0EFD832C0C42}"/>
    <cellStyle name="Normal 9 6 3 2 4" xfId="3573" xr:uid="{9DB3E377-EF57-4529-96E8-970C45B1C764}"/>
    <cellStyle name="Normal 9 6 3 2 4 2" xfId="5372" xr:uid="{3D419E62-15F9-4C79-BC22-28DC39BCF73D}"/>
    <cellStyle name="Normal 9 6 3 2 5" xfId="5369" xr:uid="{9816E03F-3DEA-4641-8D49-EF6D1DA6692D}"/>
    <cellStyle name="Normal 9 6 3 3" xfId="3574" xr:uid="{9D336C66-94A1-4A43-9BA2-22C313AABEA2}"/>
    <cellStyle name="Normal 9 6 3 3 2" xfId="3575" xr:uid="{126C66F6-9B0C-47E5-B552-571293982411}"/>
    <cellStyle name="Normal 9 6 3 3 2 2" xfId="5374" xr:uid="{7F7C89DF-AEE1-43D7-BB7B-BCF1EEBA3512}"/>
    <cellStyle name="Normal 9 6 3 3 3" xfId="3576" xr:uid="{6600D8E0-CB4B-42CA-A9B1-C3BC72CFDFD0}"/>
    <cellStyle name="Normal 9 6 3 3 3 2" xfId="5375" xr:uid="{759433B6-1842-4C18-9104-96F3342E3B7C}"/>
    <cellStyle name="Normal 9 6 3 3 4" xfId="3577" xr:uid="{08DB7EA7-8F83-4814-A9FC-4641C7DC5215}"/>
    <cellStyle name="Normal 9 6 3 3 4 2" xfId="5376" xr:uid="{87353D81-4A5E-4E60-B674-49C9B0A37925}"/>
    <cellStyle name="Normal 9 6 3 3 5" xfId="5373" xr:uid="{D555A3B5-642C-481E-938F-F54452C7EBDB}"/>
    <cellStyle name="Normal 9 6 3 4" xfId="3578" xr:uid="{B76D559B-DFF4-4F22-9D90-5021FE484407}"/>
    <cellStyle name="Normal 9 6 3 4 2" xfId="5377" xr:uid="{64EBF12B-BF87-4040-B4CC-2638B3523015}"/>
    <cellStyle name="Normal 9 6 3 5" xfId="3579" xr:uid="{016F065F-9BD8-4965-BDAA-AEB58FB63032}"/>
    <cellStyle name="Normal 9 6 3 5 2" xfId="5378" xr:uid="{E048ED87-CD8D-4D7C-98D6-DF097D606C98}"/>
    <cellStyle name="Normal 9 6 3 6" xfId="3580" xr:uid="{6E6BD8F1-6F46-4300-8D24-CC6D7DB39DBF}"/>
    <cellStyle name="Normal 9 6 3 6 2" xfId="5379" xr:uid="{612BC0BC-528A-4929-998D-8DB599A65CB6}"/>
    <cellStyle name="Normal 9 6 3 7" xfId="5368" xr:uid="{1CD7584A-5EB5-4134-AE5F-7ACBCB7F3FB0}"/>
    <cellStyle name="Normal 9 6 4" xfId="3581" xr:uid="{249AB7BA-E270-4219-851E-04CE327B8F00}"/>
    <cellStyle name="Normal 9 6 4 2" xfId="3582" xr:uid="{1CF0B19B-F743-4F35-9313-4938EA7EBCE7}"/>
    <cellStyle name="Normal 9 6 4 2 2" xfId="3583" xr:uid="{DA2FE98E-ED27-41F1-8908-BB0404C92040}"/>
    <cellStyle name="Normal 9 6 4 2 2 2" xfId="5382" xr:uid="{C1D9A066-ACC2-476D-9262-787BFD3F2B67}"/>
    <cellStyle name="Normal 9 6 4 2 3" xfId="3584" xr:uid="{75D24445-CED5-42B5-8B90-7B9D04F18EC3}"/>
    <cellStyle name="Normal 9 6 4 2 3 2" xfId="5383" xr:uid="{58E9A2D4-83D6-4707-B040-6FD32FA63853}"/>
    <cellStyle name="Normal 9 6 4 2 4" xfId="3585" xr:uid="{FF1F3502-170A-43C5-AF86-D9610D3DF6DA}"/>
    <cellStyle name="Normal 9 6 4 2 4 2" xfId="5384" xr:uid="{D88C500F-B9BE-4DDA-A773-41BE0BAB518D}"/>
    <cellStyle name="Normal 9 6 4 2 5" xfId="5381" xr:uid="{D9F63E50-BE23-44CA-82EE-324AA91C38DD}"/>
    <cellStyle name="Normal 9 6 4 3" xfId="3586" xr:uid="{C5FB7230-1392-45CE-B3B7-6B2133BAD52F}"/>
    <cellStyle name="Normal 9 6 4 3 2" xfId="5385" xr:uid="{CF21F8BC-9E25-48DF-8AFF-B232A7740B3C}"/>
    <cellStyle name="Normal 9 6 4 4" xfId="3587" xr:uid="{0C2FF6A9-A71A-4CC1-AFDC-C8F7786FCAA1}"/>
    <cellStyle name="Normal 9 6 4 4 2" xfId="5386" xr:uid="{75E0E4FF-F899-4FB2-B844-A109712DF17E}"/>
    <cellStyle name="Normal 9 6 4 5" xfId="3588" xr:uid="{F6192EA8-40AB-4268-AAA7-E154079B6F97}"/>
    <cellStyle name="Normal 9 6 4 5 2" xfId="5387" xr:uid="{605FC912-2B70-474C-8C85-FA2F00BFA006}"/>
    <cellStyle name="Normal 9 6 4 6" xfId="5380" xr:uid="{74B430CB-63C6-4E65-A2B8-E40B16B44AC0}"/>
    <cellStyle name="Normal 9 6 5" xfId="3589" xr:uid="{B196AC7E-36E7-45D3-9932-5A440D3DD358}"/>
    <cellStyle name="Normal 9 6 5 2" xfId="3590" xr:uid="{29E24940-F7C4-4070-BFBA-BFD071D1CA95}"/>
    <cellStyle name="Normal 9 6 5 2 2" xfId="5389" xr:uid="{0268382E-ABC5-4213-A409-D5F1DDC6FC15}"/>
    <cellStyle name="Normal 9 6 5 3" xfId="3591" xr:uid="{8E022070-E7B6-4502-BEF1-3280A643BD13}"/>
    <cellStyle name="Normal 9 6 5 3 2" xfId="5390" xr:uid="{800B5AC5-B1FC-40F5-9384-DBAE11503F0D}"/>
    <cellStyle name="Normal 9 6 5 4" xfId="3592" xr:uid="{0F1158B0-FB3B-4271-9371-8F4214437164}"/>
    <cellStyle name="Normal 9 6 5 4 2" xfId="5391" xr:uid="{B345EA00-3B31-4873-B13F-EC02BA814165}"/>
    <cellStyle name="Normal 9 6 5 5" xfId="5388" xr:uid="{345393FD-C584-48F2-9B14-1BF49A7A7E9A}"/>
    <cellStyle name="Normal 9 6 6" xfId="3593" xr:uid="{AA91710D-D9E4-4A04-8810-3B7A645A4DC2}"/>
    <cellStyle name="Normal 9 6 6 2" xfId="3594" xr:uid="{BA8F4679-3FB0-4464-8B52-4778D3A0AA83}"/>
    <cellStyle name="Normal 9 6 6 2 2" xfId="5393" xr:uid="{C446E543-A45D-4842-B349-4F7188D37BBB}"/>
    <cellStyle name="Normal 9 6 6 3" xfId="3595" xr:uid="{498E1B64-C22A-443F-B7A7-686CF1AAB994}"/>
    <cellStyle name="Normal 9 6 6 3 2" xfId="5394" xr:uid="{7D7DBE17-5301-4473-8E59-593D4DA7E6D8}"/>
    <cellStyle name="Normal 9 6 6 4" xfId="3596" xr:uid="{6DA9A842-E85E-4F97-B4AC-2BFA77A4BAD9}"/>
    <cellStyle name="Normal 9 6 6 4 2" xfId="5395" xr:uid="{183CC4EF-4A97-43DF-AF37-26BEC17ABDC1}"/>
    <cellStyle name="Normal 9 6 6 5" xfId="5392" xr:uid="{A03EB3BC-0EB5-4B2C-A12B-5A9806EF5E16}"/>
    <cellStyle name="Normal 9 6 7" xfId="3597" xr:uid="{481B446B-C988-4C6A-BA2E-61A444718CC6}"/>
    <cellStyle name="Normal 9 6 7 2" xfId="5396" xr:uid="{079335F7-CC42-4CA4-B5F4-67BD68009DE4}"/>
    <cellStyle name="Normal 9 6 8" xfId="3598" xr:uid="{69330909-04B1-4019-AD53-C035F6374A52}"/>
    <cellStyle name="Normal 9 6 8 2" xfId="5397" xr:uid="{8E77BB11-DD1A-41E4-880F-6CAAEEDCD629}"/>
    <cellStyle name="Normal 9 6 9" xfId="3599" xr:uid="{B6033A47-3366-4B0B-857C-0948A34F7C3F}"/>
    <cellStyle name="Normal 9 6 9 2" xfId="5398" xr:uid="{F5625908-8C0D-4937-9603-EAA694C3214A}"/>
    <cellStyle name="Normal 9 7" xfId="3600" xr:uid="{A890A591-462D-4224-A149-839A4B6B2B61}"/>
    <cellStyle name="Normal 9 7 2" xfId="3601" xr:uid="{FC78CCD3-8A9B-4B01-A4D7-B67582B6874E}"/>
    <cellStyle name="Normal 9 7 2 2" xfId="3602" xr:uid="{38283674-497C-4BA1-A84D-3BE7A913546B}"/>
    <cellStyle name="Normal 9 7 2 2 2" xfId="3603" xr:uid="{3113FCC5-EBCF-4010-A058-31EB4E4DB8A2}"/>
    <cellStyle name="Normal 9 7 2 2 2 2" xfId="4278" xr:uid="{2D949A0C-7A31-4F9B-A5CF-5B92E3FA8497}"/>
    <cellStyle name="Normal 9 7 2 2 2 2 2" xfId="5403" xr:uid="{A2059CFF-A0AC-4085-A0F5-4556BA3C49D8}"/>
    <cellStyle name="Normal 9 7 2 2 2 3" xfId="5402" xr:uid="{0E89D572-6429-4A56-846A-1FF0C87AD222}"/>
    <cellStyle name="Normal 9 7 2 2 3" xfId="3604" xr:uid="{58CFB59E-25E7-49CB-8EC0-1B4608CE48AB}"/>
    <cellStyle name="Normal 9 7 2 2 3 2" xfId="5404" xr:uid="{38F49C86-F827-46A4-81B6-60BDBE2C889C}"/>
    <cellStyle name="Normal 9 7 2 2 3 2 2" xfId="6985" xr:uid="{FAAE6DEF-D23A-42A6-87A9-C2480A009901}"/>
    <cellStyle name="Normal 9 7 2 2 4" xfId="3605" xr:uid="{4E38AA89-6648-414A-A71B-A9AB1D43CA32}"/>
    <cellStyle name="Normal 9 7 2 2 4 2" xfId="5405" xr:uid="{0DBF6102-2F54-4E20-B013-F0FA12CA7B5B}"/>
    <cellStyle name="Normal 9 7 2 2 5" xfId="5401" xr:uid="{86382D40-878B-4547-A088-A995A1325A1D}"/>
    <cellStyle name="Normal 9 7 2 3" xfId="3606" xr:uid="{6A4906B5-0FE2-45DA-881D-7F7AF12DBC5E}"/>
    <cellStyle name="Normal 9 7 2 3 2" xfId="3607" xr:uid="{4028A8FC-BA39-4EB9-9DCE-454FF654276B}"/>
    <cellStyle name="Normal 9 7 2 3 2 2" xfId="5407" xr:uid="{B557BD97-F304-4360-8928-12F18AE27B76}"/>
    <cellStyle name="Normal 9 7 2 3 3" xfId="3608" xr:uid="{332D4BC2-9593-4DDD-B6A3-105F924BF4E2}"/>
    <cellStyle name="Normal 9 7 2 3 3 2" xfId="5408" xr:uid="{4E39545C-A9E8-46BE-A702-705373D4878E}"/>
    <cellStyle name="Normal 9 7 2 3 4" xfId="3609" xr:uid="{1D4BD755-D6D5-4629-851A-8C82C9EBACEA}"/>
    <cellStyle name="Normal 9 7 2 3 4 2" xfId="5409" xr:uid="{2D83EE53-7D10-4BB1-96BE-EAFDBC15C6F1}"/>
    <cellStyle name="Normal 9 7 2 3 5" xfId="5406" xr:uid="{D059861D-A6EC-4917-9E56-BF33E939146A}"/>
    <cellStyle name="Normal 9 7 2 4" xfId="3610" xr:uid="{DEB478CE-DA70-4A45-B455-CA4D10DE9B53}"/>
    <cellStyle name="Normal 9 7 2 4 2" xfId="5410" xr:uid="{FDE0BAAF-623D-4B22-95EE-9FECF307D6CD}"/>
    <cellStyle name="Normal 9 7 2 4 2 2" xfId="6986" xr:uid="{2CA70F43-67C5-4BE4-9FBB-5983D092EAB4}"/>
    <cellStyle name="Normal 9 7 2 5" xfId="3611" xr:uid="{B81EFB33-7F5B-4470-82A7-D024FFDFC132}"/>
    <cellStyle name="Normal 9 7 2 5 2" xfId="5411" xr:uid="{B56C5C34-28BF-4B1F-96CB-CA156EA7D25C}"/>
    <cellStyle name="Normal 9 7 2 6" xfId="3612" xr:uid="{546857FD-5636-44D1-A4AF-890584BF739E}"/>
    <cellStyle name="Normal 9 7 2 6 2" xfId="5412" xr:uid="{2454C309-ACDB-4A21-99B2-FCF400937A83}"/>
    <cellStyle name="Normal 9 7 2 7" xfId="5400" xr:uid="{AC713270-D941-4EB3-AE1D-CE2E8E4C87B5}"/>
    <cellStyle name="Normal 9 7 3" xfId="3613" xr:uid="{6FD608CD-DE69-426D-BA36-9526FE5FF1F1}"/>
    <cellStyle name="Normal 9 7 3 2" xfId="3614" xr:uid="{4BCF122D-2CBE-48E1-ACE0-F42801B6E890}"/>
    <cellStyle name="Normal 9 7 3 2 2" xfId="3615" xr:uid="{B9884291-F92B-4F83-98A9-2BFF69304ABF}"/>
    <cellStyle name="Normal 9 7 3 2 2 2" xfId="5415" xr:uid="{EDA380CE-B519-4D2A-83B9-A1FE46713CF1}"/>
    <cellStyle name="Normal 9 7 3 2 3" xfId="3616" xr:uid="{6F2169B4-33E3-43EB-B385-3E1A67BB091E}"/>
    <cellStyle name="Normal 9 7 3 2 3 2" xfId="5416" xr:uid="{54593545-88ED-411C-BF06-F996E1D7B21F}"/>
    <cellStyle name="Normal 9 7 3 2 4" xfId="3617" xr:uid="{4271B31A-B3B7-4DE8-A693-90544287C68D}"/>
    <cellStyle name="Normal 9 7 3 2 4 2" xfId="5417" xr:uid="{3FF85961-310F-4F39-B7E7-8E570D4BA560}"/>
    <cellStyle name="Normal 9 7 3 2 5" xfId="5414" xr:uid="{01E05998-DA98-4AAC-8514-14F9A3F75E89}"/>
    <cellStyle name="Normal 9 7 3 3" xfId="3618" xr:uid="{9B484C04-268F-459D-85DA-4B4EF1F4F254}"/>
    <cellStyle name="Normal 9 7 3 3 2" xfId="5418" xr:uid="{2FE7103C-2030-4839-8D72-36AD446C5657}"/>
    <cellStyle name="Normal 9 7 3 3 2 2" xfId="6987" xr:uid="{E2138413-1DE1-47F0-8984-DF4183D38A3F}"/>
    <cellStyle name="Normal 9 7 3 4" xfId="3619" xr:uid="{CEE9DF52-4FCB-4457-BD9D-B882AFD66CD5}"/>
    <cellStyle name="Normal 9 7 3 4 2" xfId="5419" xr:uid="{B162E84B-A6D6-4860-BAD4-E8779A526098}"/>
    <cellStyle name="Normal 9 7 3 5" xfId="3620" xr:uid="{34D9776D-208D-4AB5-9616-4333E62B3FEA}"/>
    <cellStyle name="Normal 9 7 3 5 2" xfId="5420" xr:uid="{771835C4-AD3D-4B7D-B684-D2DB76EA7FCD}"/>
    <cellStyle name="Normal 9 7 3 6" xfId="5413" xr:uid="{8C776527-4D22-49F6-912A-A84A76860424}"/>
    <cellStyle name="Normal 9 7 4" xfId="3621" xr:uid="{26F20572-02C5-4B92-A639-4DD2F7785E0A}"/>
    <cellStyle name="Normal 9 7 4 2" xfId="3622" xr:uid="{D764571F-F234-4FDE-B704-DFF8A6ABC430}"/>
    <cellStyle name="Normal 9 7 4 2 2" xfId="5422" xr:uid="{98496B03-303A-481A-A935-7879395E1102}"/>
    <cellStyle name="Normal 9 7 4 3" xfId="3623" xr:uid="{93E49B63-E71A-4943-BA8A-9C931A629286}"/>
    <cellStyle name="Normal 9 7 4 3 2" xfId="5423" xr:uid="{43AF9E7E-C691-4090-B069-5B54AD3EBAD6}"/>
    <cellStyle name="Normal 9 7 4 4" xfId="3624" xr:uid="{A0F4D53E-6F36-454B-B708-604E8E9402F6}"/>
    <cellStyle name="Normal 9 7 4 4 2" xfId="5424" xr:uid="{E1901526-E93C-4D53-AF56-0725F7973893}"/>
    <cellStyle name="Normal 9 7 4 5" xfId="5421" xr:uid="{650E831D-EF89-4FB2-91E2-AD27841A6521}"/>
    <cellStyle name="Normal 9 7 5" xfId="3625" xr:uid="{0144F4C1-8102-43C7-A904-103F8FE6D63B}"/>
    <cellStyle name="Normal 9 7 5 2" xfId="3626" xr:uid="{A8F5DFB5-3DC2-4DA3-892B-B9678B1EF03D}"/>
    <cellStyle name="Normal 9 7 5 2 2" xfId="5426" xr:uid="{6E0AE141-42B2-4464-8C60-B67D6F00F946}"/>
    <cellStyle name="Normal 9 7 5 3" xfId="3627" xr:uid="{89BE6A0F-1B58-450B-AFF5-3DAB7B10426A}"/>
    <cellStyle name="Normal 9 7 5 3 2" xfId="5427" xr:uid="{26CF22E0-A09C-4EA5-9805-6445961B3F4B}"/>
    <cellStyle name="Normal 9 7 5 4" xfId="3628" xr:uid="{CB3D7FCF-9E37-47A4-B381-DBA34A421BD3}"/>
    <cellStyle name="Normal 9 7 5 4 2" xfId="5428" xr:uid="{F0B8BD51-E09D-4AA0-B782-32C7776F922E}"/>
    <cellStyle name="Normal 9 7 5 5" xfId="5425" xr:uid="{17FEA322-9263-495B-8DF1-9291DAB0956C}"/>
    <cellStyle name="Normal 9 7 6" xfId="3629" xr:uid="{05BB7A7E-2169-4585-8041-0F7636DCF453}"/>
    <cellStyle name="Normal 9 7 6 2" xfId="5429" xr:uid="{98F2AE48-D41C-4D29-A79D-C086199AEC1F}"/>
    <cellStyle name="Normal 9 7 7" xfId="3630" xr:uid="{BD27C772-4389-4D2C-A326-A99FA3ABB6D8}"/>
    <cellStyle name="Normal 9 7 7 2" xfId="5430" xr:uid="{101B47F3-C7F0-4926-B314-27C772AB4D03}"/>
    <cellStyle name="Normal 9 7 8" xfId="3631" xr:uid="{FA449ACB-6E0E-423E-8A0D-2109E0D97D08}"/>
    <cellStyle name="Normal 9 7 8 2" xfId="5431" xr:uid="{18AFA1CF-EC3E-48D3-BA17-5671095F6541}"/>
    <cellStyle name="Normal 9 7 9" xfId="5399" xr:uid="{A3D6120B-D03C-4EFD-9A22-A87BCD067231}"/>
    <cellStyle name="Normal 9 8" xfId="3632" xr:uid="{FBFD6759-0B1E-4299-852E-008B162F4F27}"/>
    <cellStyle name="Normal 9 8 2" xfId="3633" xr:uid="{949D17F0-0CA2-47B5-AC9D-5A310510E317}"/>
    <cellStyle name="Normal 9 8 2 2" xfId="3634" xr:uid="{6D1E8CD9-F2F4-4A7B-ABD8-CE49DF9490E6}"/>
    <cellStyle name="Normal 9 8 2 2 2" xfId="3635" xr:uid="{C9AE92C0-7128-42F2-8E16-22BB7082FAB9}"/>
    <cellStyle name="Normal 9 8 2 2 2 2" xfId="5435" xr:uid="{97225518-E25E-4F34-B246-58611899893E}"/>
    <cellStyle name="Normal 9 8 2 2 3" xfId="3636" xr:uid="{DCDFEA2A-9900-4BA6-8D3E-8F3B07874000}"/>
    <cellStyle name="Normal 9 8 2 2 3 2" xfId="5436" xr:uid="{DA6568F9-B140-4D62-A340-CE7DBA7F7950}"/>
    <cellStyle name="Normal 9 8 2 2 4" xfId="3637" xr:uid="{B04F29D4-EF51-458B-8FCC-91C92F7198D1}"/>
    <cellStyle name="Normal 9 8 2 2 4 2" xfId="5437" xr:uid="{DA22AD58-79F3-4070-A1FF-CC4ACDCC9F0B}"/>
    <cellStyle name="Normal 9 8 2 2 5" xfId="5434" xr:uid="{15ABF614-33F0-45FD-B2B1-A8874F07D10B}"/>
    <cellStyle name="Normal 9 8 2 3" xfId="3638" xr:uid="{61F98927-1F61-4253-970F-ECE51349B08F}"/>
    <cellStyle name="Normal 9 8 2 3 2" xfId="5438" xr:uid="{4869C4A2-C348-4656-80E6-E97FC50EC6CD}"/>
    <cellStyle name="Normal 9 8 2 3 2 2" xfId="6988" xr:uid="{CC6AABC6-2F88-42E5-AAA1-987FBDC585C6}"/>
    <cellStyle name="Normal 9 8 2 4" xfId="3639" xr:uid="{3EC6BC79-C27B-4AAC-9EE0-C4698519B7D6}"/>
    <cellStyle name="Normal 9 8 2 4 2" xfId="5439" xr:uid="{952CE19E-7C9E-4205-80C5-FCA5A3DBEB07}"/>
    <cellStyle name="Normal 9 8 2 5" xfId="3640" xr:uid="{7450FB20-96DC-40BA-B611-68F311556767}"/>
    <cellStyle name="Normal 9 8 2 5 2" xfId="5440" xr:uid="{AFFE451D-8541-4D97-98EF-B0DFE2F41019}"/>
    <cellStyle name="Normal 9 8 2 6" xfId="5433" xr:uid="{7D3004DD-7079-4407-A204-974203700CCE}"/>
    <cellStyle name="Normal 9 8 3" xfId="3641" xr:uid="{E9BA29B0-E0CD-459B-B0DE-3F587F4479F5}"/>
    <cellStyle name="Normal 9 8 3 2" xfId="3642" xr:uid="{2F1021C9-9EF7-42C1-8C10-11314A99492D}"/>
    <cellStyle name="Normal 9 8 3 2 2" xfId="5442" xr:uid="{7F4A8FBC-71DA-4252-9493-B392E90267E3}"/>
    <cellStyle name="Normal 9 8 3 3" xfId="3643" xr:uid="{EB2AC1F0-0AC3-4278-997E-2E9E0E6694C3}"/>
    <cellStyle name="Normal 9 8 3 3 2" xfId="5443" xr:uid="{D6C6ED46-80A6-44B3-BC0F-0E131900A8C0}"/>
    <cellStyle name="Normal 9 8 3 4" xfId="3644" xr:uid="{6E15FFA1-0664-478C-AA58-9A0949A33FC3}"/>
    <cellStyle name="Normal 9 8 3 4 2" xfId="5444" xr:uid="{9EC75DF7-2E7B-4189-B0CD-0320B0040979}"/>
    <cellStyle name="Normal 9 8 3 5" xfId="5441" xr:uid="{7C64E67B-BF95-4612-8274-E081899618CC}"/>
    <cellStyle name="Normal 9 8 4" xfId="3645" xr:uid="{792BFCA8-657E-49F0-8919-39BC6D2752DB}"/>
    <cellStyle name="Normal 9 8 4 2" xfId="3646" xr:uid="{372B4B2E-74A1-4371-9FB1-9737EF8AA77F}"/>
    <cellStyle name="Normal 9 8 4 2 2" xfId="5446" xr:uid="{C584E156-A3CA-4A81-8899-403ACBFF0D77}"/>
    <cellStyle name="Normal 9 8 4 3" xfId="3647" xr:uid="{EB80DD0D-AFCE-47D1-A692-27411A05C22A}"/>
    <cellStyle name="Normal 9 8 4 3 2" xfId="5447" xr:uid="{91C8FB05-9DA6-4AEA-8A3D-05DBEA684457}"/>
    <cellStyle name="Normal 9 8 4 4" xfId="3648" xr:uid="{C8B1C61B-FFD6-49A3-BD87-557D193EBC63}"/>
    <cellStyle name="Normal 9 8 4 4 2" xfId="5448" xr:uid="{6ED6F555-3D98-475C-9362-DD4858C1A6D7}"/>
    <cellStyle name="Normal 9 8 4 5" xfId="5445" xr:uid="{097928A8-F688-4844-A210-CAB8CC208AA4}"/>
    <cellStyle name="Normal 9 8 5" xfId="3649" xr:uid="{5EEF6382-FD9C-4969-94D7-E636EC3C9115}"/>
    <cellStyle name="Normal 9 8 5 2" xfId="5449" xr:uid="{2A6208BB-9F81-4708-AD8F-D30A307EF7D8}"/>
    <cellStyle name="Normal 9 8 6" xfId="3650" xr:uid="{8A4E6009-47CA-40B4-B0CB-663CEFE1E67F}"/>
    <cellStyle name="Normal 9 8 6 2" xfId="5450" xr:uid="{B0D8AE8D-2541-435B-8655-4B541FA7F96C}"/>
    <cellStyle name="Normal 9 8 7" xfId="3651" xr:uid="{BB5F7B0C-BD92-47E1-8BC2-145BFE1CA188}"/>
    <cellStyle name="Normal 9 8 7 2" xfId="5451" xr:uid="{8AB6F23D-AB1D-46D6-84E1-9733065315DC}"/>
    <cellStyle name="Normal 9 8 8" xfId="5432" xr:uid="{6F9AB4C1-8886-4A55-AC1E-F88FB7535D9D}"/>
    <cellStyle name="Normal 9 9" xfId="3652" xr:uid="{C3D4589B-2E48-453F-AC61-31B90A18FF9F}"/>
    <cellStyle name="Normal 9 9 2" xfId="3653" xr:uid="{D21F2DBD-0D4D-4F17-97AC-053829091161}"/>
    <cellStyle name="Normal 9 9 2 2" xfId="3654" xr:uid="{0830DB79-7EEE-45BD-91CE-BAB76527F9EA}"/>
    <cellStyle name="Normal 9 9 2 2 2" xfId="5454" xr:uid="{3FED75F7-C76A-4669-98F3-8182CE1E1D1A}"/>
    <cellStyle name="Normal 9 9 2 3" xfId="3655" xr:uid="{9BCC90B5-DE43-4E05-ABB4-4C526A04B8CE}"/>
    <cellStyle name="Normal 9 9 2 3 2" xfId="5455" xr:uid="{83ACAC58-1E56-485F-9B5D-A55CDE90D511}"/>
    <cellStyle name="Normal 9 9 2 4" xfId="3656" xr:uid="{0871D4BA-B21A-4D09-90CD-651C1F617730}"/>
    <cellStyle name="Normal 9 9 2 4 2" xfId="5456" xr:uid="{D8845B60-0B04-4551-A8A0-083EFE7F1BAA}"/>
    <cellStyle name="Normal 9 9 2 5" xfId="5453" xr:uid="{E9A12B81-AF5A-41E9-A822-43739973F6C6}"/>
    <cellStyle name="Normal 9 9 3" xfId="3657" xr:uid="{8150B68E-9AFF-46BF-8A3D-3A5D5C5B038F}"/>
    <cellStyle name="Normal 9 9 3 2" xfId="3658" xr:uid="{DBC389C9-29EB-41AE-99BC-436C91C210B0}"/>
    <cellStyle name="Normal 9 9 3 2 2" xfId="5458" xr:uid="{DB63F99A-9C8D-4552-9001-86A8CE4B5BE4}"/>
    <cellStyle name="Normal 9 9 3 3" xfId="3659" xr:uid="{4B2EFDC9-DDFD-4C2B-8E04-CAD0D5EB3140}"/>
    <cellStyle name="Normal 9 9 3 3 2" xfId="5459" xr:uid="{7D7E5C90-0E9A-40E1-8595-3CF275A4F426}"/>
    <cellStyle name="Normal 9 9 3 4" xfId="3660" xr:uid="{034D7C87-C3EC-4552-8A94-60B21D827B8E}"/>
    <cellStyle name="Normal 9 9 3 4 2" xfId="5460" xr:uid="{F3608EE3-86E9-4B36-BE8C-4D09966BA63A}"/>
    <cellStyle name="Normal 9 9 3 5" xfId="5457" xr:uid="{0EB401FD-8046-4F4E-8B27-BBD822A34223}"/>
    <cellStyle name="Normal 9 9 4" xfId="3661" xr:uid="{66592041-744F-4E98-8C30-B4DE0228FBAE}"/>
    <cellStyle name="Normal 9 9 4 2" xfId="5461" xr:uid="{AE084FF7-F35B-41AD-BF57-E1E71932CD91}"/>
    <cellStyle name="Normal 9 9 5" xfId="3662" xr:uid="{FC49201F-4794-48DE-A1F8-4C01DE56614B}"/>
    <cellStyle name="Normal 9 9 5 2" xfId="5462" xr:uid="{6DDA0CFD-C121-47BD-B8C9-72FC26DD2D16}"/>
    <cellStyle name="Normal 9 9 6" xfId="3663" xr:uid="{0ABE29AE-021E-4BE1-8AF0-964C6272FC24}"/>
    <cellStyle name="Normal 9 9 6 2" xfId="5463" xr:uid="{183D689B-B152-4DA7-AB7F-DAE0BA18077F}"/>
    <cellStyle name="Normal 9 9 7" xfId="5452" xr:uid="{40F076C4-E530-4857-9BAF-3D42A245C2B9}"/>
    <cellStyle name="Percent 2" xfId="79" xr:uid="{2A6BF8A3-A107-45AA-810C-66EBE371F066}"/>
    <cellStyle name="Percent 2 10" xfId="7093" xr:uid="{0E482D2C-31F4-44DA-8DE1-EE0C4C8A20FC}"/>
    <cellStyle name="Percent 2 2" xfId="5464" xr:uid="{0C8B0292-43EF-4857-8D65-C92F4F857119}"/>
    <cellStyle name="Percent 2 2 2" xfId="6065" xr:uid="{BA9C978B-6636-4DC7-ABE7-5B5F6CEC8E82}"/>
    <cellStyle name="Percent 2 2 2 2" xfId="6333" xr:uid="{80F86291-1729-45DF-8236-AC925B01FDAD}"/>
    <cellStyle name="Percent 2 2 2 2 2" xfId="6146" xr:uid="{14BB01E9-A5B4-4EA4-A9D1-D55358990085}"/>
    <cellStyle name="Percent 2 2 2 2 2 2" xfId="7034" xr:uid="{78BA2C39-2F14-419A-AB69-772D7471C5F5}"/>
    <cellStyle name="Percent 2 2 2 2 2 3" xfId="7256" xr:uid="{EB215595-D244-411B-9E7B-6BD19A24617B}"/>
    <cellStyle name="Percent 2 2 2 2 3" xfId="6075" xr:uid="{0F9ED1D4-8DB8-4392-A95D-70A775D4F0C0}"/>
    <cellStyle name="Percent 2 2 2 2 4" xfId="7136" xr:uid="{E04ACA12-A7D5-4DCA-A364-0501D18E4F0D}"/>
    <cellStyle name="Percent 2 2 2 3" xfId="6081" xr:uid="{C03A16BE-300F-48AF-ACF5-0B89B8A8794E}"/>
    <cellStyle name="Percent 2 2 2 3 2" xfId="5999" xr:uid="{638F2E31-4EEA-4E44-8390-94F3F3C76E0F}"/>
    <cellStyle name="Percent 2 2 2 3 3" xfId="7188" xr:uid="{381E0ACC-4C3C-4024-A9DB-F2EE7BA2CE64}"/>
    <cellStyle name="Percent 2 2 2 4" xfId="6304" xr:uid="{AA8DDFCA-2E18-445D-843D-7778AEA9D9C2}"/>
    <cellStyle name="Percent 2 2 2 5" xfId="6252" xr:uid="{5F61FBA5-16FC-4E64-913B-10CB3F0F4EE7}"/>
    <cellStyle name="Percent 2 2 2 6" xfId="7110" xr:uid="{7A575EE9-A9B2-4999-961C-2DD4A8269162}"/>
    <cellStyle name="Percent 2 2 3" xfId="6062" xr:uid="{74AFF76B-7B46-49C6-A4F9-E510670B39DF}"/>
    <cellStyle name="Percent 2 2 3 2" xfId="5997" xr:uid="{4408CB50-3768-4C89-BA88-91D44C1CC719}"/>
    <cellStyle name="Percent 2 2 3 2 2" xfId="6366" xr:uid="{D0735176-D6EC-4B55-B60F-63E8545AE29A}"/>
    <cellStyle name="Percent 2 2 3 2 3" xfId="7240" xr:uid="{2AB5040B-DC10-4ADF-B308-D6A7974085F0}"/>
    <cellStyle name="Percent 2 2 3 3" xfId="7040" xr:uid="{41245BBB-D04E-45F4-90C8-3F70EBF6F38A}"/>
    <cellStyle name="Percent 2 2 3 4" xfId="7124" xr:uid="{A23A0EF8-4AAD-4E69-9D13-B019F93421BD}"/>
    <cellStyle name="Percent 2 2 4" xfId="6175" xr:uid="{0963680E-E3D4-45A5-87F7-8FEF20D0F160}"/>
    <cellStyle name="Percent 2 2 4 2" xfId="6030" xr:uid="{290DBB5A-92B7-4050-909C-F69285FA5434}"/>
    <cellStyle name="Percent 2 2 4 2 2" xfId="6317" xr:uid="{970A3EB9-2A7B-416C-81C9-1FE2FF1BD0BF}"/>
    <cellStyle name="Percent 2 2 4 2 3" xfId="7224" xr:uid="{590EC9E8-88D1-43E0-BF8E-D4BD30C39599}"/>
    <cellStyle name="Percent 2 2 4 3" xfId="6027" xr:uid="{2813FA22-CA93-4EF3-8320-A17CD9A39CE0}"/>
    <cellStyle name="Percent 2 2 4 4" xfId="7151" xr:uid="{A167E743-DB0A-411A-BFA8-15F299388982}"/>
    <cellStyle name="Percent 2 2 5" xfId="6201" xr:uid="{78EDF60F-1BF8-45AB-A638-CEDC9D393481}"/>
    <cellStyle name="Percent 2 2 5 2" xfId="6303" xr:uid="{41F554A3-FB61-4E2D-86D9-7F3F1F7BCC33}"/>
    <cellStyle name="Percent 2 2 5 3" xfId="7207" xr:uid="{99743EF7-0C38-4317-95ED-BEDC26EB7C2C}"/>
    <cellStyle name="Percent 2 2 6" xfId="6171" xr:uid="{EE8D7EAE-7BDE-4CAB-82EA-4AF735A7BC2E}"/>
    <cellStyle name="Percent 2 2 6 2" xfId="6069" xr:uid="{94527A1D-6DC6-4954-8942-65653861F060}"/>
    <cellStyle name="Percent 2 2 6 3" xfId="7171" xr:uid="{3C1DC944-654B-4FC4-A270-034A438E31E7}"/>
    <cellStyle name="Percent 2 2 7" xfId="6240" xr:uid="{071D8B0D-45D1-48E4-BA80-8ECD239B63D8}"/>
    <cellStyle name="Percent 2 2 8" xfId="6009" xr:uid="{0C18F760-5FA5-466D-A908-8E985BCADE03}"/>
    <cellStyle name="Percent 2 2 9" xfId="6193" xr:uid="{566E3A06-131E-4A40-B4B7-6A7C8722A9E9}"/>
    <cellStyle name="Percent 2 3" xfId="6335" xr:uid="{4E5197E6-CEEA-4843-BDDB-008981C4FC96}"/>
    <cellStyle name="Percent 2 3 2" xfId="6334" xr:uid="{BAEB098D-62A3-437A-B645-423F5DC71C3C}"/>
    <cellStyle name="Percent 2 3 2 2" xfId="6077" xr:uid="{40D0DD98-9BE9-462E-8DF8-3B7AFF348E72}"/>
    <cellStyle name="Percent 2 3 2 2 2" xfId="6359" xr:uid="{8AB9116B-76FD-4BB0-A66A-CBA0E26892DD}"/>
    <cellStyle name="Percent 2 3 2 2 3" xfId="7248" xr:uid="{F926DF15-48CC-466A-A19F-4E4D67D10396}"/>
    <cellStyle name="Percent 2 3 2 3" xfId="6005" xr:uid="{D4ECA3DC-3FFD-47A4-A529-8FDF8C048547}"/>
    <cellStyle name="Percent 2 3 2 4" xfId="7131" xr:uid="{E634780C-CBC2-4FD8-B8CA-C91CB9661851}"/>
    <cellStyle name="Percent 2 3 3" xfId="6223" xr:uid="{B0D992A8-FF63-4FC1-B1FB-83F540A133D4}"/>
    <cellStyle name="Percent 2 3 3 2" xfId="6116" xr:uid="{882C6271-F678-4588-95B5-AA5570E146E3}"/>
    <cellStyle name="Percent 2 3 3 3" xfId="7181" xr:uid="{275E2E4E-A1A8-41A3-979F-0335CC1D9B10}"/>
    <cellStyle name="Percent 2 3 4" xfId="6042" xr:uid="{491D28D5-DCC2-484E-BE6A-1814A0C70149}"/>
    <cellStyle name="Percent 2 3 5" xfId="6133" xr:uid="{808616CF-03B3-4ED7-8A12-5B1883B25882}"/>
    <cellStyle name="Percent 2 3 6" xfId="7105" xr:uid="{4F39DCD7-543C-45B9-A74E-3C2BFE49C299}"/>
    <cellStyle name="Percent 2 4" xfId="6091" xr:uid="{8B6DE18E-CA7C-4D4A-9DEB-73656C775BC0}"/>
    <cellStyle name="Percent 2 4 2" xfId="6155" xr:uid="{6ED6AC39-0A03-4653-81E7-9F70C71A9F47}"/>
    <cellStyle name="Percent 2 4 2 2" xfId="6068" xr:uid="{608ABF92-FD66-4F19-A101-F6E975A72727}"/>
    <cellStyle name="Percent 2 4 2 3" xfId="7231" xr:uid="{D70712CF-D11F-4FD2-9B83-80DAA04FA7E4}"/>
    <cellStyle name="Percent 2 4 3" xfId="6248" xr:uid="{AC44937F-6EF1-4509-82AF-7EF207C292EA}"/>
    <cellStyle name="Percent 2 4 4" xfId="7117" xr:uid="{79EA190B-5E3D-435B-A04B-14900C7590A3}"/>
    <cellStyle name="Percent 2 5" xfId="6226" xr:uid="{D538FC5A-882D-4A95-BAE7-048246797CEE}"/>
    <cellStyle name="Percent 2 5 2" xfId="6272" xr:uid="{A594A943-428E-4EEC-8DA2-1920178E458D}"/>
    <cellStyle name="Percent 2 5 2 2" xfId="6026" xr:uid="{7A37BD5C-EFD3-4A57-AF1A-9D451A075486}"/>
    <cellStyle name="Percent 2 5 2 3" xfId="7215" xr:uid="{A2C6781A-33DF-4AD1-B991-ABC73F7B1F26}"/>
    <cellStyle name="Percent 2 5 3" xfId="7044" xr:uid="{4B7F7771-F503-4B12-B310-C2E0221E7966}"/>
    <cellStyle name="Percent 2 5 4" xfId="7143" xr:uid="{41D328F1-F26E-471E-9D6A-C64072F6BAB2}"/>
    <cellStyle name="Percent 2 6" xfId="6278" xr:uid="{FF586C8C-AFDD-4C42-84F9-A0DA7C23BEA8}"/>
    <cellStyle name="Percent 2 6 2" xfId="7052" xr:uid="{EB31DE80-2CC0-4304-A106-D7955C0C5466}"/>
    <cellStyle name="Percent 2 6 3" xfId="7197" xr:uid="{EEBE6EEB-1FB0-49D5-B052-7ADBF0F02CF0}"/>
    <cellStyle name="Percent 2 7" xfId="6331" xr:uid="{95135006-7D2D-4F7B-BA3C-A4D1448C5662}"/>
    <cellStyle name="Percent 2 7 2" xfId="6243" xr:uid="{D7EF4481-E1D1-4C69-86E5-B9BA30A6DAC9}"/>
    <cellStyle name="Percent 2 7 3" xfId="7161" xr:uid="{8DA62CC3-BC7B-4A23-9761-172796DA04A9}"/>
    <cellStyle name="Percent 2 8" xfId="7063" xr:uid="{502C1261-E1DB-4700-A373-E96CB3794E55}"/>
    <cellStyle name="Percent 2 9" xfId="6140" xr:uid="{DE55046E-0BC1-420F-A5B9-253E408DF98C}"/>
    <cellStyle name="Percent 3" xfId="7263" xr:uid="{EF25FE9E-4539-4012-ABC8-F98783FA7A8F}"/>
    <cellStyle name="Гиперссылка 2" xfId="4" xr:uid="{49BAA0F8-B3D3-41B5-87DD-435502328B29}"/>
    <cellStyle name="Гиперссылка 2 2" xfId="5465" xr:uid="{2339FADA-DD3A-476A-8B35-CF94231807E6}"/>
    <cellStyle name="Обычный 2" xfId="1" xr:uid="{A3CD5D5E-4502-4158-8112-08CDD679ACF5}"/>
    <cellStyle name="Обычный 2 2" xfId="5" xr:uid="{D19F253E-EE9B-4476-9D91-2EE3A6D7A3DC}"/>
    <cellStyle name="Обычный 2 2 2" xfId="4408" xr:uid="{3209DEC3-6BCE-433E-ACC9-3C480BD0BDB7}"/>
    <cellStyle name="Обычный 2 2 2 2" xfId="6990" xr:uid="{AAF754D9-47D6-48B6-9CDE-0786F787184D}"/>
    <cellStyle name="Обычный 2 2 2 3" xfId="5467" xr:uid="{BA9E1711-1642-425D-BD73-6DF938B36067}"/>
    <cellStyle name="Обычный 2 3" xfId="5466" xr:uid="{F2A0CC41-D699-4350-91AD-8D1025D1EF04}"/>
    <cellStyle name="常规_Sheet1_1" xfId="4386" xr:uid="{407DD249-DC52-4E10-BA8D-2C3B34D3FDB5}"/>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6" width="9" style="2" customWidth="1"/>
    <col min="7"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713</v>
      </c>
      <c r="I10" s="120"/>
      <c r="J10" s="149">
        <v>54010</v>
      </c>
      <c r="K10" s="115"/>
    </row>
    <row r="11" spans="1:11">
      <c r="A11" s="114"/>
      <c r="B11" s="114" t="s">
        <v>709</v>
      </c>
      <c r="C11" s="120"/>
      <c r="D11" s="120"/>
      <c r="E11" s="120"/>
      <c r="F11" s="115"/>
      <c r="G11" s="116"/>
      <c r="H11" s="116" t="s">
        <v>714</v>
      </c>
      <c r="I11" s="120"/>
      <c r="J11" s="150"/>
      <c r="K11" s="115"/>
    </row>
    <row r="12" spans="1:11">
      <c r="A12" s="114"/>
      <c r="B12" s="114" t="s">
        <v>710</v>
      </c>
      <c r="C12" s="120"/>
      <c r="D12" s="120"/>
      <c r="E12" s="120"/>
      <c r="F12" s="115"/>
      <c r="G12" s="116"/>
      <c r="H12" s="116" t="s">
        <v>715</v>
      </c>
      <c r="I12" s="120"/>
      <c r="J12" s="120"/>
      <c r="K12" s="115"/>
    </row>
    <row r="13" spans="1:11">
      <c r="A13" s="114"/>
      <c r="B13" s="114" t="s">
        <v>711</v>
      </c>
      <c r="C13" s="120"/>
      <c r="D13" s="120"/>
      <c r="E13" s="120"/>
      <c r="F13" s="115"/>
      <c r="G13" s="116"/>
      <c r="H13" s="116" t="s">
        <v>862</v>
      </c>
      <c r="I13" s="120"/>
      <c r="J13" s="99" t="s">
        <v>11</v>
      </c>
      <c r="K13" s="115"/>
    </row>
    <row r="14" spans="1:11" ht="15" customHeight="1">
      <c r="A14" s="114"/>
      <c r="B14" s="114" t="s">
        <v>712</v>
      </c>
      <c r="C14" s="120"/>
      <c r="D14" s="120"/>
      <c r="E14" s="120"/>
      <c r="F14" s="115"/>
      <c r="G14" s="116"/>
      <c r="H14" s="116" t="s">
        <v>712</v>
      </c>
      <c r="I14" s="120"/>
      <c r="J14" s="151">
        <v>45399</v>
      </c>
      <c r="K14" s="115"/>
    </row>
    <row r="15" spans="1:11" ht="15" customHeight="1">
      <c r="A15" s="114"/>
      <c r="B15" s="136" t="s">
        <v>863</v>
      </c>
      <c r="C15" s="126"/>
      <c r="D15" s="126"/>
      <c r="E15" s="126"/>
      <c r="F15" s="134"/>
      <c r="G15" s="98"/>
      <c r="H15" s="137" t="s">
        <v>863</v>
      </c>
      <c r="I15" s="120"/>
      <c r="J15" s="152"/>
      <c r="K15" s="115"/>
    </row>
    <row r="16" spans="1:11" ht="15" customHeight="1">
      <c r="A16" s="114"/>
      <c r="B16" s="120"/>
      <c r="C16" s="120"/>
      <c r="D16" s="120"/>
      <c r="E16" s="120"/>
      <c r="F16" s="120"/>
      <c r="G16" s="120"/>
      <c r="H16" s="120"/>
      <c r="I16" s="123" t="s">
        <v>142</v>
      </c>
      <c r="J16" s="130">
        <v>42402</v>
      </c>
      <c r="K16" s="115"/>
    </row>
    <row r="17" spans="1:11">
      <c r="A17" s="114"/>
      <c r="B17" s="120" t="s">
        <v>717</v>
      </c>
      <c r="C17" s="120"/>
      <c r="D17" s="120"/>
      <c r="E17" s="120"/>
      <c r="F17" s="120"/>
      <c r="G17" s="120"/>
      <c r="H17" s="120"/>
      <c r="I17" s="123" t="s">
        <v>143</v>
      </c>
      <c r="J17" s="130" t="s">
        <v>864</v>
      </c>
      <c r="K17" s="115"/>
    </row>
    <row r="18" spans="1:11" ht="18">
      <c r="A18" s="114"/>
      <c r="B18" s="120" t="s">
        <v>718</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873</v>
      </c>
      <c r="E20" s="117" t="s">
        <v>200</v>
      </c>
      <c r="F20" s="153" t="s">
        <v>201</v>
      </c>
      <c r="G20" s="154"/>
      <c r="H20" s="100" t="s">
        <v>169</v>
      </c>
      <c r="I20" s="100" t="s">
        <v>202</v>
      </c>
      <c r="J20" s="100" t="s">
        <v>21</v>
      </c>
      <c r="K20" s="115"/>
    </row>
    <row r="21" spans="1:11">
      <c r="A21" s="114"/>
      <c r="B21" s="105"/>
      <c r="C21" s="105"/>
      <c r="D21" s="106"/>
      <c r="E21" s="106"/>
      <c r="F21" s="155"/>
      <c r="G21" s="156"/>
      <c r="H21" s="105" t="s">
        <v>141</v>
      </c>
      <c r="I21" s="105"/>
      <c r="J21" s="105"/>
      <c r="K21" s="115"/>
    </row>
    <row r="22" spans="1:11" ht="48">
      <c r="A22" s="114"/>
      <c r="B22" s="107">
        <v>1</v>
      </c>
      <c r="C22" s="10" t="s">
        <v>719</v>
      </c>
      <c r="D22" s="118" t="s">
        <v>874</v>
      </c>
      <c r="E22" s="118" t="s">
        <v>699</v>
      </c>
      <c r="F22" s="143"/>
      <c r="G22" s="144"/>
      <c r="H22" s="11" t="s">
        <v>851</v>
      </c>
      <c r="I22" s="14">
        <v>51.13</v>
      </c>
      <c r="J22" s="109">
        <f t="shared" ref="J22:J53" si="0">I22*B22</f>
        <v>51.13</v>
      </c>
      <c r="K22" s="115"/>
    </row>
    <row r="23" spans="1:11">
      <c r="A23" s="114"/>
      <c r="B23" s="107">
        <v>2</v>
      </c>
      <c r="C23" s="10" t="s">
        <v>104</v>
      </c>
      <c r="D23" s="118" t="s">
        <v>875</v>
      </c>
      <c r="E23" s="118" t="s">
        <v>29</v>
      </c>
      <c r="F23" s="143"/>
      <c r="G23" s="144"/>
      <c r="H23" s="11" t="s">
        <v>720</v>
      </c>
      <c r="I23" s="14">
        <v>0.3</v>
      </c>
      <c r="J23" s="109">
        <f t="shared" si="0"/>
        <v>0.6</v>
      </c>
      <c r="K23" s="115"/>
    </row>
    <row r="24" spans="1:11" ht="24">
      <c r="A24" s="114"/>
      <c r="B24" s="107">
        <v>2</v>
      </c>
      <c r="C24" s="10" t="s">
        <v>721</v>
      </c>
      <c r="D24" s="118" t="s">
        <v>876</v>
      </c>
      <c r="E24" s="118" t="s">
        <v>28</v>
      </c>
      <c r="F24" s="143" t="s">
        <v>273</v>
      </c>
      <c r="G24" s="144"/>
      <c r="H24" s="11" t="s">
        <v>722</v>
      </c>
      <c r="I24" s="14">
        <v>1.04</v>
      </c>
      <c r="J24" s="109">
        <f t="shared" si="0"/>
        <v>2.08</v>
      </c>
      <c r="K24" s="115"/>
    </row>
    <row r="25" spans="1:11" ht="24">
      <c r="A25" s="114"/>
      <c r="B25" s="107">
        <v>2</v>
      </c>
      <c r="C25" s="10" t="s">
        <v>723</v>
      </c>
      <c r="D25" s="118" t="s">
        <v>877</v>
      </c>
      <c r="E25" s="118" t="s">
        <v>35</v>
      </c>
      <c r="F25" s="143" t="s">
        <v>273</v>
      </c>
      <c r="G25" s="144"/>
      <c r="H25" s="11" t="s">
        <v>724</v>
      </c>
      <c r="I25" s="14">
        <v>1.3</v>
      </c>
      <c r="J25" s="109">
        <f t="shared" si="0"/>
        <v>2.6</v>
      </c>
      <c r="K25" s="115"/>
    </row>
    <row r="26" spans="1:11" ht="24">
      <c r="A26" s="114"/>
      <c r="B26" s="107">
        <v>2</v>
      </c>
      <c r="C26" s="10" t="s">
        <v>723</v>
      </c>
      <c r="D26" s="118" t="s">
        <v>878</v>
      </c>
      <c r="E26" s="118" t="s">
        <v>35</v>
      </c>
      <c r="F26" s="143" t="s">
        <v>271</v>
      </c>
      <c r="G26" s="144"/>
      <c r="H26" s="11" t="s">
        <v>724</v>
      </c>
      <c r="I26" s="14">
        <v>1.3</v>
      </c>
      <c r="J26" s="109">
        <f t="shared" si="0"/>
        <v>2.6</v>
      </c>
      <c r="K26" s="115"/>
    </row>
    <row r="27" spans="1:11" ht="24">
      <c r="A27" s="114"/>
      <c r="B27" s="107">
        <v>2</v>
      </c>
      <c r="C27" s="10" t="s">
        <v>723</v>
      </c>
      <c r="D27" s="118" t="s">
        <v>879</v>
      </c>
      <c r="E27" s="118" t="s">
        <v>35</v>
      </c>
      <c r="F27" s="143" t="s">
        <v>272</v>
      </c>
      <c r="G27" s="144"/>
      <c r="H27" s="11" t="s">
        <v>724</v>
      </c>
      <c r="I27" s="14">
        <v>1.3</v>
      </c>
      <c r="J27" s="109">
        <f t="shared" si="0"/>
        <v>2.6</v>
      </c>
      <c r="K27" s="115"/>
    </row>
    <row r="28" spans="1:11" ht="24">
      <c r="A28" s="114"/>
      <c r="B28" s="107">
        <v>4</v>
      </c>
      <c r="C28" s="10" t="s">
        <v>723</v>
      </c>
      <c r="D28" s="118" t="s">
        <v>880</v>
      </c>
      <c r="E28" s="118" t="s">
        <v>37</v>
      </c>
      <c r="F28" s="143" t="s">
        <v>273</v>
      </c>
      <c r="G28" s="144"/>
      <c r="H28" s="11" t="s">
        <v>724</v>
      </c>
      <c r="I28" s="14">
        <v>1.3</v>
      </c>
      <c r="J28" s="109">
        <f t="shared" si="0"/>
        <v>5.2</v>
      </c>
      <c r="K28" s="115"/>
    </row>
    <row r="29" spans="1:11" ht="24">
      <c r="A29" s="114"/>
      <c r="B29" s="107">
        <v>1</v>
      </c>
      <c r="C29" s="10" t="s">
        <v>723</v>
      </c>
      <c r="D29" s="118" t="s">
        <v>881</v>
      </c>
      <c r="E29" s="118" t="s">
        <v>37</v>
      </c>
      <c r="F29" s="143" t="s">
        <v>725</v>
      </c>
      <c r="G29" s="144"/>
      <c r="H29" s="11" t="s">
        <v>724</v>
      </c>
      <c r="I29" s="14">
        <v>1.3</v>
      </c>
      <c r="J29" s="109">
        <f t="shared" si="0"/>
        <v>1.3</v>
      </c>
      <c r="K29" s="115"/>
    </row>
    <row r="30" spans="1:11" ht="24">
      <c r="A30" s="114"/>
      <c r="B30" s="107">
        <v>5</v>
      </c>
      <c r="C30" s="10" t="s">
        <v>100</v>
      </c>
      <c r="D30" s="118" t="s">
        <v>882</v>
      </c>
      <c r="E30" s="118" t="s">
        <v>726</v>
      </c>
      <c r="F30" s="143" t="s">
        <v>107</v>
      </c>
      <c r="G30" s="144"/>
      <c r="H30" s="11" t="s">
        <v>727</v>
      </c>
      <c r="I30" s="14">
        <v>1.74</v>
      </c>
      <c r="J30" s="109">
        <f t="shared" si="0"/>
        <v>8.6999999999999993</v>
      </c>
      <c r="K30" s="115"/>
    </row>
    <row r="31" spans="1:11" ht="24">
      <c r="A31" s="114"/>
      <c r="B31" s="107">
        <v>5</v>
      </c>
      <c r="C31" s="10" t="s">
        <v>100</v>
      </c>
      <c r="D31" s="118" t="s">
        <v>883</v>
      </c>
      <c r="E31" s="118" t="s">
        <v>728</v>
      </c>
      <c r="F31" s="143" t="s">
        <v>107</v>
      </c>
      <c r="G31" s="144"/>
      <c r="H31" s="11" t="s">
        <v>727</v>
      </c>
      <c r="I31" s="14">
        <v>1.74</v>
      </c>
      <c r="J31" s="109">
        <f t="shared" si="0"/>
        <v>8.6999999999999993</v>
      </c>
      <c r="K31" s="115"/>
    </row>
    <row r="32" spans="1:11" ht="24">
      <c r="A32" s="114"/>
      <c r="B32" s="107">
        <v>5</v>
      </c>
      <c r="C32" s="10" t="s">
        <v>100</v>
      </c>
      <c r="D32" s="118" t="s">
        <v>884</v>
      </c>
      <c r="E32" s="118" t="s">
        <v>729</v>
      </c>
      <c r="F32" s="143" t="s">
        <v>265</v>
      </c>
      <c r="G32" s="144"/>
      <c r="H32" s="11" t="s">
        <v>727</v>
      </c>
      <c r="I32" s="14">
        <v>1.74</v>
      </c>
      <c r="J32" s="109">
        <f t="shared" si="0"/>
        <v>8.6999999999999993</v>
      </c>
      <c r="K32" s="115"/>
    </row>
    <row r="33" spans="1:11">
      <c r="A33" s="114"/>
      <c r="B33" s="107">
        <v>40</v>
      </c>
      <c r="C33" s="10" t="s">
        <v>43</v>
      </c>
      <c r="D33" s="118" t="s">
        <v>885</v>
      </c>
      <c r="E33" s="118" t="s">
        <v>49</v>
      </c>
      <c r="F33" s="143"/>
      <c r="G33" s="144"/>
      <c r="H33" s="11" t="s">
        <v>730</v>
      </c>
      <c r="I33" s="14">
        <v>0.33</v>
      </c>
      <c r="J33" s="109">
        <f t="shared" si="0"/>
        <v>13.200000000000001</v>
      </c>
      <c r="K33" s="115"/>
    </row>
    <row r="34" spans="1:11" ht="24">
      <c r="A34" s="114"/>
      <c r="B34" s="107">
        <v>5</v>
      </c>
      <c r="C34" s="10" t="s">
        <v>731</v>
      </c>
      <c r="D34" s="118" t="s">
        <v>886</v>
      </c>
      <c r="E34" s="118" t="s">
        <v>27</v>
      </c>
      <c r="F34" s="143" t="s">
        <v>272</v>
      </c>
      <c r="G34" s="144"/>
      <c r="H34" s="11" t="s">
        <v>732</v>
      </c>
      <c r="I34" s="14">
        <v>1.22</v>
      </c>
      <c r="J34" s="109">
        <f t="shared" si="0"/>
        <v>6.1</v>
      </c>
      <c r="K34" s="115"/>
    </row>
    <row r="35" spans="1:11" ht="24">
      <c r="A35" s="114"/>
      <c r="B35" s="107">
        <v>5</v>
      </c>
      <c r="C35" s="10" t="s">
        <v>731</v>
      </c>
      <c r="D35" s="118" t="s">
        <v>887</v>
      </c>
      <c r="E35" s="118" t="s">
        <v>28</v>
      </c>
      <c r="F35" s="143" t="s">
        <v>272</v>
      </c>
      <c r="G35" s="144"/>
      <c r="H35" s="11" t="s">
        <v>732</v>
      </c>
      <c r="I35" s="14">
        <v>1.21</v>
      </c>
      <c r="J35" s="109">
        <f t="shared" si="0"/>
        <v>6.05</v>
      </c>
      <c r="K35" s="115"/>
    </row>
    <row r="36" spans="1:11" ht="24">
      <c r="A36" s="114"/>
      <c r="B36" s="107">
        <v>5</v>
      </c>
      <c r="C36" s="10" t="s">
        <v>731</v>
      </c>
      <c r="D36" s="118" t="s">
        <v>888</v>
      </c>
      <c r="E36" s="118" t="s">
        <v>28</v>
      </c>
      <c r="F36" s="143" t="s">
        <v>733</v>
      </c>
      <c r="G36" s="144"/>
      <c r="H36" s="11" t="s">
        <v>732</v>
      </c>
      <c r="I36" s="14">
        <v>1.21</v>
      </c>
      <c r="J36" s="109">
        <f t="shared" si="0"/>
        <v>6.05</v>
      </c>
      <c r="K36" s="115"/>
    </row>
    <row r="37" spans="1:11" ht="24">
      <c r="A37" s="114"/>
      <c r="B37" s="107">
        <v>5</v>
      </c>
      <c r="C37" s="10" t="s">
        <v>731</v>
      </c>
      <c r="D37" s="118" t="s">
        <v>889</v>
      </c>
      <c r="E37" s="118" t="s">
        <v>29</v>
      </c>
      <c r="F37" s="143" t="s">
        <v>272</v>
      </c>
      <c r="G37" s="144"/>
      <c r="H37" s="11" t="s">
        <v>732</v>
      </c>
      <c r="I37" s="14">
        <v>1.21</v>
      </c>
      <c r="J37" s="109">
        <f t="shared" si="0"/>
        <v>6.05</v>
      </c>
      <c r="K37" s="115"/>
    </row>
    <row r="38" spans="1:11" ht="24">
      <c r="A38" s="114"/>
      <c r="B38" s="107">
        <v>5</v>
      </c>
      <c r="C38" s="10" t="s">
        <v>734</v>
      </c>
      <c r="D38" s="118" t="s">
        <v>890</v>
      </c>
      <c r="E38" s="118" t="s">
        <v>27</v>
      </c>
      <c r="F38" s="143" t="s">
        <v>272</v>
      </c>
      <c r="G38" s="144"/>
      <c r="H38" s="11" t="s">
        <v>735</v>
      </c>
      <c r="I38" s="14">
        <v>2.62</v>
      </c>
      <c r="J38" s="109">
        <f t="shared" si="0"/>
        <v>13.100000000000001</v>
      </c>
      <c r="K38" s="115"/>
    </row>
    <row r="39" spans="1:11" ht="24">
      <c r="A39" s="114"/>
      <c r="B39" s="107">
        <v>5</v>
      </c>
      <c r="C39" s="10" t="s">
        <v>734</v>
      </c>
      <c r="D39" s="118" t="s">
        <v>891</v>
      </c>
      <c r="E39" s="118" t="s">
        <v>28</v>
      </c>
      <c r="F39" s="143" t="s">
        <v>272</v>
      </c>
      <c r="G39" s="144"/>
      <c r="H39" s="11" t="s">
        <v>735</v>
      </c>
      <c r="I39" s="14">
        <v>2.62</v>
      </c>
      <c r="J39" s="109">
        <f t="shared" si="0"/>
        <v>13.100000000000001</v>
      </c>
      <c r="K39" s="115"/>
    </row>
    <row r="40" spans="1:11" ht="24">
      <c r="A40" s="114"/>
      <c r="B40" s="107">
        <v>5</v>
      </c>
      <c r="C40" s="10" t="s">
        <v>734</v>
      </c>
      <c r="D40" s="118" t="s">
        <v>892</v>
      </c>
      <c r="E40" s="118" t="s">
        <v>29</v>
      </c>
      <c r="F40" s="143" t="s">
        <v>272</v>
      </c>
      <c r="G40" s="144"/>
      <c r="H40" s="11" t="s">
        <v>735</v>
      </c>
      <c r="I40" s="14">
        <v>2.62</v>
      </c>
      <c r="J40" s="109">
        <f t="shared" si="0"/>
        <v>13.100000000000001</v>
      </c>
      <c r="K40" s="115"/>
    </row>
    <row r="41" spans="1:11" ht="36">
      <c r="A41" s="114"/>
      <c r="B41" s="107">
        <v>1</v>
      </c>
      <c r="C41" s="10" t="s">
        <v>736</v>
      </c>
      <c r="D41" s="118" t="s">
        <v>893</v>
      </c>
      <c r="E41" s="118" t="s">
        <v>737</v>
      </c>
      <c r="F41" s="143"/>
      <c r="G41" s="144"/>
      <c r="H41" s="11" t="s">
        <v>738</v>
      </c>
      <c r="I41" s="14">
        <v>84.92</v>
      </c>
      <c r="J41" s="109">
        <f t="shared" si="0"/>
        <v>84.92</v>
      </c>
      <c r="K41" s="115"/>
    </row>
    <row r="42" spans="1:11" ht="36">
      <c r="A42" s="114"/>
      <c r="B42" s="107">
        <v>1</v>
      </c>
      <c r="C42" s="10" t="s">
        <v>739</v>
      </c>
      <c r="D42" s="118" t="s">
        <v>894</v>
      </c>
      <c r="E42" s="118" t="s">
        <v>737</v>
      </c>
      <c r="F42" s="143"/>
      <c r="G42" s="144"/>
      <c r="H42" s="11" t="s">
        <v>740</v>
      </c>
      <c r="I42" s="14">
        <v>123.56</v>
      </c>
      <c r="J42" s="109">
        <f t="shared" si="0"/>
        <v>123.56</v>
      </c>
      <c r="K42" s="115"/>
    </row>
    <row r="43" spans="1:11" ht="36">
      <c r="A43" s="114"/>
      <c r="B43" s="107">
        <v>1</v>
      </c>
      <c r="C43" s="10" t="s">
        <v>741</v>
      </c>
      <c r="D43" s="118" t="s">
        <v>895</v>
      </c>
      <c r="E43" s="118" t="s">
        <v>737</v>
      </c>
      <c r="F43" s="143" t="s">
        <v>273</v>
      </c>
      <c r="G43" s="144"/>
      <c r="H43" s="11" t="s">
        <v>742</v>
      </c>
      <c r="I43" s="14">
        <v>123.56</v>
      </c>
      <c r="J43" s="109">
        <f t="shared" si="0"/>
        <v>123.56</v>
      </c>
      <c r="K43" s="115"/>
    </row>
    <row r="44" spans="1:11" ht="36">
      <c r="A44" s="114"/>
      <c r="B44" s="107">
        <v>1</v>
      </c>
      <c r="C44" s="10" t="s">
        <v>743</v>
      </c>
      <c r="D44" s="118" t="s">
        <v>896</v>
      </c>
      <c r="E44" s="118" t="s">
        <v>204</v>
      </c>
      <c r="F44" s="143" t="s">
        <v>210</v>
      </c>
      <c r="G44" s="144"/>
      <c r="H44" s="11" t="s">
        <v>852</v>
      </c>
      <c r="I44" s="14">
        <v>41.48</v>
      </c>
      <c r="J44" s="109">
        <f t="shared" si="0"/>
        <v>41.48</v>
      </c>
      <c r="K44" s="115"/>
    </row>
    <row r="45" spans="1:11" ht="36">
      <c r="A45" s="114"/>
      <c r="B45" s="107">
        <v>1</v>
      </c>
      <c r="C45" s="10" t="s">
        <v>743</v>
      </c>
      <c r="D45" s="118" t="s">
        <v>897</v>
      </c>
      <c r="E45" s="118" t="s">
        <v>204</v>
      </c>
      <c r="F45" s="143" t="s">
        <v>212</v>
      </c>
      <c r="G45" s="144"/>
      <c r="H45" s="11" t="s">
        <v>852</v>
      </c>
      <c r="I45" s="14">
        <v>41.48</v>
      </c>
      <c r="J45" s="109">
        <f t="shared" si="0"/>
        <v>41.48</v>
      </c>
      <c r="K45" s="115"/>
    </row>
    <row r="46" spans="1:11" ht="36">
      <c r="A46" s="114"/>
      <c r="B46" s="107">
        <v>1</v>
      </c>
      <c r="C46" s="10" t="s">
        <v>743</v>
      </c>
      <c r="D46" s="118" t="s">
        <v>898</v>
      </c>
      <c r="E46" s="118" t="s">
        <v>204</v>
      </c>
      <c r="F46" s="143" t="s">
        <v>265</v>
      </c>
      <c r="G46" s="144"/>
      <c r="H46" s="11" t="s">
        <v>852</v>
      </c>
      <c r="I46" s="14">
        <v>41.48</v>
      </c>
      <c r="J46" s="109">
        <f t="shared" si="0"/>
        <v>41.48</v>
      </c>
      <c r="K46" s="115"/>
    </row>
    <row r="47" spans="1:11" ht="36">
      <c r="A47" s="114"/>
      <c r="B47" s="107">
        <v>1</v>
      </c>
      <c r="C47" s="10" t="s">
        <v>743</v>
      </c>
      <c r="D47" s="118" t="s">
        <v>899</v>
      </c>
      <c r="E47" s="118" t="s">
        <v>204</v>
      </c>
      <c r="F47" s="143" t="s">
        <v>266</v>
      </c>
      <c r="G47" s="144"/>
      <c r="H47" s="11" t="s">
        <v>852</v>
      </c>
      <c r="I47" s="14">
        <v>41.48</v>
      </c>
      <c r="J47" s="109">
        <f t="shared" si="0"/>
        <v>41.48</v>
      </c>
      <c r="K47" s="115"/>
    </row>
    <row r="48" spans="1:11" ht="36">
      <c r="A48" s="114"/>
      <c r="B48" s="107">
        <v>1</v>
      </c>
      <c r="C48" s="10" t="s">
        <v>743</v>
      </c>
      <c r="D48" s="118" t="s">
        <v>900</v>
      </c>
      <c r="E48" s="118" t="s">
        <v>204</v>
      </c>
      <c r="F48" s="143" t="s">
        <v>267</v>
      </c>
      <c r="G48" s="144"/>
      <c r="H48" s="11" t="s">
        <v>852</v>
      </c>
      <c r="I48" s="14">
        <v>41.48</v>
      </c>
      <c r="J48" s="109">
        <f t="shared" si="0"/>
        <v>41.48</v>
      </c>
      <c r="K48" s="115"/>
    </row>
    <row r="49" spans="1:11" ht="36">
      <c r="A49" s="114"/>
      <c r="B49" s="107">
        <v>1</v>
      </c>
      <c r="C49" s="10" t="s">
        <v>743</v>
      </c>
      <c r="D49" s="118" t="s">
        <v>901</v>
      </c>
      <c r="E49" s="118" t="s">
        <v>204</v>
      </c>
      <c r="F49" s="143" t="s">
        <v>311</v>
      </c>
      <c r="G49" s="144"/>
      <c r="H49" s="11" t="s">
        <v>852</v>
      </c>
      <c r="I49" s="14">
        <v>41.48</v>
      </c>
      <c r="J49" s="109">
        <f t="shared" si="0"/>
        <v>41.48</v>
      </c>
      <c r="K49" s="115"/>
    </row>
    <row r="50" spans="1:11" ht="36">
      <c r="A50" s="114"/>
      <c r="B50" s="107">
        <v>1</v>
      </c>
      <c r="C50" s="10" t="s">
        <v>744</v>
      </c>
      <c r="D50" s="118" t="s">
        <v>902</v>
      </c>
      <c r="E50" s="118" t="s">
        <v>204</v>
      </c>
      <c r="F50" s="143" t="s">
        <v>266</v>
      </c>
      <c r="G50" s="144"/>
      <c r="H50" s="11" t="s">
        <v>853</v>
      </c>
      <c r="I50" s="14">
        <v>44.79</v>
      </c>
      <c r="J50" s="109">
        <f t="shared" si="0"/>
        <v>44.79</v>
      </c>
      <c r="K50" s="115"/>
    </row>
    <row r="51" spans="1:11" ht="36">
      <c r="A51" s="114"/>
      <c r="B51" s="107">
        <v>1</v>
      </c>
      <c r="C51" s="10" t="s">
        <v>744</v>
      </c>
      <c r="D51" s="118" t="s">
        <v>903</v>
      </c>
      <c r="E51" s="118" t="s">
        <v>204</v>
      </c>
      <c r="F51" s="143" t="s">
        <v>311</v>
      </c>
      <c r="G51" s="144"/>
      <c r="H51" s="11" t="s">
        <v>853</v>
      </c>
      <c r="I51" s="14">
        <v>44.79</v>
      </c>
      <c r="J51" s="109">
        <f t="shared" si="0"/>
        <v>44.79</v>
      </c>
      <c r="K51" s="115"/>
    </row>
    <row r="52" spans="1:11" ht="48">
      <c r="A52" s="114"/>
      <c r="B52" s="107">
        <v>1</v>
      </c>
      <c r="C52" s="10" t="s">
        <v>745</v>
      </c>
      <c r="D52" s="118" t="s">
        <v>904</v>
      </c>
      <c r="E52" s="118" t="s">
        <v>204</v>
      </c>
      <c r="F52" s="143" t="s">
        <v>239</v>
      </c>
      <c r="G52" s="144"/>
      <c r="H52" s="11" t="s">
        <v>854</v>
      </c>
      <c r="I52" s="14">
        <v>47.7</v>
      </c>
      <c r="J52" s="109">
        <f t="shared" si="0"/>
        <v>47.7</v>
      </c>
      <c r="K52" s="115"/>
    </row>
    <row r="53" spans="1:11" ht="36">
      <c r="A53" s="114"/>
      <c r="B53" s="107">
        <v>10</v>
      </c>
      <c r="C53" s="10" t="s">
        <v>746</v>
      </c>
      <c r="D53" s="118" t="s">
        <v>905</v>
      </c>
      <c r="E53" s="118" t="s">
        <v>26</v>
      </c>
      <c r="F53" s="143" t="s">
        <v>107</v>
      </c>
      <c r="G53" s="144"/>
      <c r="H53" s="11" t="s">
        <v>747</v>
      </c>
      <c r="I53" s="14">
        <v>1.3</v>
      </c>
      <c r="J53" s="109">
        <f t="shared" si="0"/>
        <v>13</v>
      </c>
      <c r="K53" s="115"/>
    </row>
    <row r="54" spans="1:11" ht="24">
      <c r="A54" s="114"/>
      <c r="B54" s="107">
        <v>10</v>
      </c>
      <c r="C54" s="10" t="s">
        <v>662</v>
      </c>
      <c r="D54" s="118" t="s">
        <v>906</v>
      </c>
      <c r="E54" s="118" t="s">
        <v>26</v>
      </c>
      <c r="F54" s="143" t="s">
        <v>270</v>
      </c>
      <c r="G54" s="144"/>
      <c r="H54" s="11" t="s">
        <v>748</v>
      </c>
      <c r="I54" s="14">
        <v>1.51</v>
      </c>
      <c r="J54" s="109">
        <f t="shared" ref="J54:J85" si="1">I54*B54</f>
        <v>15.1</v>
      </c>
      <c r="K54" s="115"/>
    </row>
    <row r="55" spans="1:11" ht="24">
      <c r="A55" s="114"/>
      <c r="B55" s="107">
        <v>10</v>
      </c>
      <c r="C55" s="10" t="s">
        <v>619</v>
      </c>
      <c r="D55" s="118" t="s">
        <v>907</v>
      </c>
      <c r="E55" s="118" t="s">
        <v>26</v>
      </c>
      <c r="F55" s="143" t="s">
        <v>107</v>
      </c>
      <c r="G55" s="144"/>
      <c r="H55" s="11" t="s">
        <v>621</v>
      </c>
      <c r="I55" s="14">
        <v>1.39</v>
      </c>
      <c r="J55" s="109">
        <f t="shared" si="1"/>
        <v>13.899999999999999</v>
      </c>
      <c r="K55" s="115"/>
    </row>
    <row r="56" spans="1:11" ht="24">
      <c r="A56" s="114"/>
      <c r="B56" s="107">
        <v>50</v>
      </c>
      <c r="C56" s="10" t="s">
        <v>749</v>
      </c>
      <c r="D56" s="118" t="s">
        <v>908</v>
      </c>
      <c r="E56" s="118" t="s">
        <v>26</v>
      </c>
      <c r="F56" s="143"/>
      <c r="G56" s="144"/>
      <c r="H56" s="11" t="s">
        <v>750</v>
      </c>
      <c r="I56" s="14">
        <v>0.28000000000000003</v>
      </c>
      <c r="J56" s="109">
        <f t="shared" si="1"/>
        <v>14.000000000000002</v>
      </c>
      <c r="K56" s="115"/>
    </row>
    <row r="57" spans="1:11" ht="24">
      <c r="A57" s="114"/>
      <c r="B57" s="107">
        <v>50</v>
      </c>
      <c r="C57" s="10" t="s">
        <v>749</v>
      </c>
      <c r="D57" s="118" t="s">
        <v>909</v>
      </c>
      <c r="E57" s="118" t="s">
        <v>27</v>
      </c>
      <c r="F57" s="143"/>
      <c r="G57" s="144"/>
      <c r="H57" s="11" t="s">
        <v>750</v>
      </c>
      <c r="I57" s="14">
        <v>0.28000000000000003</v>
      </c>
      <c r="J57" s="109">
        <f t="shared" si="1"/>
        <v>14.000000000000002</v>
      </c>
      <c r="K57" s="115"/>
    </row>
    <row r="58" spans="1:11" ht="24">
      <c r="A58" s="114"/>
      <c r="B58" s="107">
        <v>5</v>
      </c>
      <c r="C58" s="10" t="s">
        <v>751</v>
      </c>
      <c r="D58" s="118" t="s">
        <v>910</v>
      </c>
      <c r="E58" s="118" t="s">
        <v>23</v>
      </c>
      <c r="F58" s="143" t="s">
        <v>733</v>
      </c>
      <c r="G58" s="144"/>
      <c r="H58" s="11" t="s">
        <v>752</v>
      </c>
      <c r="I58" s="14">
        <v>1.04</v>
      </c>
      <c r="J58" s="109">
        <f t="shared" si="1"/>
        <v>5.2</v>
      </c>
      <c r="K58" s="115"/>
    </row>
    <row r="59" spans="1:11" ht="24">
      <c r="A59" s="114"/>
      <c r="B59" s="107">
        <v>10</v>
      </c>
      <c r="C59" s="10" t="s">
        <v>751</v>
      </c>
      <c r="D59" s="118" t="s">
        <v>911</v>
      </c>
      <c r="E59" s="118" t="s">
        <v>26</v>
      </c>
      <c r="F59" s="143" t="s">
        <v>273</v>
      </c>
      <c r="G59" s="144"/>
      <c r="H59" s="11" t="s">
        <v>752</v>
      </c>
      <c r="I59" s="14">
        <v>1.04</v>
      </c>
      <c r="J59" s="109">
        <f t="shared" si="1"/>
        <v>10.4</v>
      </c>
      <c r="K59" s="115"/>
    </row>
    <row r="60" spans="1:11" ht="24">
      <c r="A60" s="114"/>
      <c r="B60" s="107">
        <v>2</v>
      </c>
      <c r="C60" s="10" t="s">
        <v>753</v>
      </c>
      <c r="D60" s="118" t="s">
        <v>912</v>
      </c>
      <c r="E60" s="118" t="s">
        <v>23</v>
      </c>
      <c r="F60" s="143"/>
      <c r="G60" s="144"/>
      <c r="H60" s="11" t="s">
        <v>754</v>
      </c>
      <c r="I60" s="14">
        <v>0.39</v>
      </c>
      <c r="J60" s="109">
        <f t="shared" si="1"/>
        <v>0.78</v>
      </c>
      <c r="K60" s="115"/>
    </row>
    <row r="61" spans="1:11" ht="36">
      <c r="A61" s="114"/>
      <c r="B61" s="107">
        <v>5</v>
      </c>
      <c r="C61" s="10" t="s">
        <v>755</v>
      </c>
      <c r="D61" s="118" t="s">
        <v>913</v>
      </c>
      <c r="E61" s="118" t="s">
        <v>756</v>
      </c>
      <c r="F61" s="143"/>
      <c r="G61" s="144"/>
      <c r="H61" s="11" t="s">
        <v>855</v>
      </c>
      <c r="I61" s="14">
        <v>2.27</v>
      </c>
      <c r="J61" s="109">
        <f t="shared" si="1"/>
        <v>11.35</v>
      </c>
      <c r="K61" s="115"/>
    </row>
    <row r="62" spans="1:11" ht="24">
      <c r="A62" s="114"/>
      <c r="B62" s="107">
        <v>10</v>
      </c>
      <c r="C62" s="10" t="s">
        <v>757</v>
      </c>
      <c r="D62" s="118" t="s">
        <v>914</v>
      </c>
      <c r="E62" s="118" t="s">
        <v>26</v>
      </c>
      <c r="F62" s="143" t="s">
        <v>272</v>
      </c>
      <c r="G62" s="144"/>
      <c r="H62" s="11" t="s">
        <v>758</v>
      </c>
      <c r="I62" s="14">
        <v>1.04</v>
      </c>
      <c r="J62" s="109">
        <f t="shared" si="1"/>
        <v>10.4</v>
      </c>
      <c r="K62" s="115"/>
    </row>
    <row r="63" spans="1:11" ht="24">
      <c r="A63" s="114"/>
      <c r="B63" s="107">
        <v>5</v>
      </c>
      <c r="C63" s="10" t="s">
        <v>757</v>
      </c>
      <c r="D63" s="118" t="s">
        <v>915</v>
      </c>
      <c r="E63" s="118" t="s">
        <v>27</v>
      </c>
      <c r="F63" s="143" t="s">
        <v>272</v>
      </c>
      <c r="G63" s="144"/>
      <c r="H63" s="11" t="s">
        <v>758</v>
      </c>
      <c r="I63" s="14">
        <v>1.04</v>
      </c>
      <c r="J63" s="109">
        <f t="shared" si="1"/>
        <v>5.2</v>
      </c>
      <c r="K63" s="115"/>
    </row>
    <row r="64" spans="1:11">
      <c r="A64" s="114"/>
      <c r="B64" s="107">
        <v>5</v>
      </c>
      <c r="C64" s="10" t="s">
        <v>759</v>
      </c>
      <c r="D64" s="118" t="s">
        <v>916</v>
      </c>
      <c r="E64" s="118" t="s">
        <v>760</v>
      </c>
      <c r="F64" s="143"/>
      <c r="G64" s="144"/>
      <c r="H64" s="11" t="s">
        <v>761</v>
      </c>
      <c r="I64" s="14">
        <v>0.83</v>
      </c>
      <c r="J64" s="109">
        <f t="shared" si="1"/>
        <v>4.1499999999999995</v>
      </c>
      <c r="K64" s="115"/>
    </row>
    <row r="65" spans="1:11">
      <c r="A65" s="114"/>
      <c r="B65" s="107">
        <v>5</v>
      </c>
      <c r="C65" s="10" t="s">
        <v>762</v>
      </c>
      <c r="D65" s="118" t="s">
        <v>917</v>
      </c>
      <c r="E65" s="118" t="s">
        <v>572</v>
      </c>
      <c r="F65" s="143" t="s">
        <v>272</v>
      </c>
      <c r="G65" s="144"/>
      <c r="H65" s="11" t="s">
        <v>763</v>
      </c>
      <c r="I65" s="14">
        <v>1.26</v>
      </c>
      <c r="J65" s="109">
        <f t="shared" si="1"/>
        <v>6.3</v>
      </c>
      <c r="K65" s="115"/>
    </row>
    <row r="66" spans="1:11" ht="24">
      <c r="A66" s="114"/>
      <c r="B66" s="131">
        <v>0</v>
      </c>
      <c r="C66" s="133" t="s">
        <v>764</v>
      </c>
      <c r="D66" s="132" t="s">
        <v>918</v>
      </c>
      <c r="E66" s="132" t="s">
        <v>760</v>
      </c>
      <c r="F66" s="147" t="s">
        <v>107</v>
      </c>
      <c r="G66" s="148"/>
      <c r="H66" s="135" t="s">
        <v>765</v>
      </c>
      <c r="I66" s="138">
        <v>2.02</v>
      </c>
      <c r="J66" s="139">
        <f t="shared" si="1"/>
        <v>0</v>
      </c>
      <c r="K66" s="115"/>
    </row>
    <row r="67" spans="1:11" ht="24">
      <c r="A67" s="114"/>
      <c r="B67" s="107">
        <v>5</v>
      </c>
      <c r="C67" s="10" t="s">
        <v>764</v>
      </c>
      <c r="D67" s="118" t="s">
        <v>919</v>
      </c>
      <c r="E67" s="118" t="s">
        <v>766</v>
      </c>
      <c r="F67" s="143" t="s">
        <v>107</v>
      </c>
      <c r="G67" s="144"/>
      <c r="H67" s="11" t="s">
        <v>765</v>
      </c>
      <c r="I67" s="14">
        <v>2.5499999999999998</v>
      </c>
      <c r="J67" s="109">
        <f t="shared" si="1"/>
        <v>12.75</v>
      </c>
      <c r="K67" s="115"/>
    </row>
    <row r="68" spans="1:11" ht="24">
      <c r="A68" s="114"/>
      <c r="B68" s="107">
        <v>5</v>
      </c>
      <c r="C68" s="10" t="s">
        <v>764</v>
      </c>
      <c r="D68" s="118" t="s">
        <v>920</v>
      </c>
      <c r="E68" s="118" t="s">
        <v>767</v>
      </c>
      <c r="F68" s="143" t="s">
        <v>107</v>
      </c>
      <c r="G68" s="144"/>
      <c r="H68" s="11" t="s">
        <v>765</v>
      </c>
      <c r="I68" s="14">
        <v>3.42</v>
      </c>
      <c r="J68" s="109">
        <f t="shared" si="1"/>
        <v>17.100000000000001</v>
      </c>
      <c r="K68" s="115"/>
    </row>
    <row r="69" spans="1:11">
      <c r="A69" s="114"/>
      <c r="B69" s="107">
        <v>2</v>
      </c>
      <c r="C69" s="10" t="s">
        <v>768</v>
      </c>
      <c r="D69" s="118" t="s">
        <v>921</v>
      </c>
      <c r="E69" s="118" t="s">
        <v>769</v>
      </c>
      <c r="F69" s="143" t="s">
        <v>273</v>
      </c>
      <c r="G69" s="144"/>
      <c r="H69" s="11" t="s">
        <v>770</v>
      </c>
      <c r="I69" s="14">
        <v>5.43</v>
      </c>
      <c r="J69" s="109">
        <f t="shared" si="1"/>
        <v>10.86</v>
      </c>
      <c r="K69" s="115"/>
    </row>
    <row r="70" spans="1:11">
      <c r="A70" s="114"/>
      <c r="B70" s="107">
        <v>1</v>
      </c>
      <c r="C70" s="10" t="s">
        <v>768</v>
      </c>
      <c r="D70" s="118" t="s">
        <v>922</v>
      </c>
      <c r="E70" s="118" t="s">
        <v>771</v>
      </c>
      <c r="F70" s="143" t="s">
        <v>273</v>
      </c>
      <c r="G70" s="144"/>
      <c r="H70" s="11" t="s">
        <v>770</v>
      </c>
      <c r="I70" s="14">
        <v>6.39</v>
      </c>
      <c r="J70" s="109">
        <f t="shared" si="1"/>
        <v>6.39</v>
      </c>
      <c r="K70" s="115"/>
    </row>
    <row r="71" spans="1:11">
      <c r="A71" s="114"/>
      <c r="B71" s="107">
        <v>2</v>
      </c>
      <c r="C71" s="10" t="s">
        <v>768</v>
      </c>
      <c r="D71" s="118" t="s">
        <v>923</v>
      </c>
      <c r="E71" s="118" t="s">
        <v>771</v>
      </c>
      <c r="F71" s="143" t="s">
        <v>272</v>
      </c>
      <c r="G71" s="144"/>
      <c r="H71" s="11" t="s">
        <v>770</v>
      </c>
      <c r="I71" s="14">
        <v>6.39</v>
      </c>
      <c r="J71" s="109">
        <f t="shared" si="1"/>
        <v>12.78</v>
      </c>
      <c r="K71" s="115"/>
    </row>
    <row r="72" spans="1:11" ht="36">
      <c r="A72" s="114"/>
      <c r="B72" s="107">
        <v>4</v>
      </c>
      <c r="C72" s="10" t="s">
        <v>772</v>
      </c>
      <c r="D72" s="118" t="s">
        <v>924</v>
      </c>
      <c r="E72" s="118" t="s">
        <v>760</v>
      </c>
      <c r="F72" s="143" t="s">
        <v>273</v>
      </c>
      <c r="G72" s="144"/>
      <c r="H72" s="11" t="s">
        <v>773</v>
      </c>
      <c r="I72" s="14">
        <v>0.95</v>
      </c>
      <c r="J72" s="109">
        <f t="shared" si="1"/>
        <v>3.8</v>
      </c>
      <c r="K72" s="115"/>
    </row>
    <row r="73" spans="1:11" ht="24">
      <c r="A73" s="114"/>
      <c r="B73" s="107">
        <v>15</v>
      </c>
      <c r="C73" s="10" t="s">
        <v>774</v>
      </c>
      <c r="D73" s="118" t="s">
        <v>925</v>
      </c>
      <c r="E73" s="118" t="s">
        <v>23</v>
      </c>
      <c r="F73" s="143" t="s">
        <v>272</v>
      </c>
      <c r="G73" s="144"/>
      <c r="H73" s="11" t="s">
        <v>775</v>
      </c>
      <c r="I73" s="14">
        <v>1.04</v>
      </c>
      <c r="J73" s="109">
        <f t="shared" si="1"/>
        <v>15.600000000000001</v>
      </c>
      <c r="K73" s="115"/>
    </row>
    <row r="74" spans="1:11" ht="24">
      <c r="A74" s="114"/>
      <c r="B74" s="107">
        <v>10</v>
      </c>
      <c r="C74" s="10" t="s">
        <v>774</v>
      </c>
      <c r="D74" s="118" t="s">
        <v>926</v>
      </c>
      <c r="E74" s="118" t="s">
        <v>25</v>
      </c>
      <c r="F74" s="143" t="s">
        <v>272</v>
      </c>
      <c r="G74" s="144"/>
      <c r="H74" s="11" t="s">
        <v>775</v>
      </c>
      <c r="I74" s="14">
        <v>1.04</v>
      </c>
      <c r="J74" s="109">
        <f t="shared" si="1"/>
        <v>10.4</v>
      </c>
      <c r="K74" s="115"/>
    </row>
    <row r="75" spans="1:11" ht="24">
      <c r="A75" s="114"/>
      <c r="B75" s="107">
        <v>10</v>
      </c>
      <c r="C75" s="10" t="s">
        <v>774</v>
      </c>
      <c r="D75" s="118" t="s">
        <v>927</v>
      </c>
      <c r="E75" s="118" t="s">
        <v>26</v>
      </c>
      <c r="F75" s="143" t="s">
        <v>273</v>
      </c>
      <c r="G75" s="144"/>
      <c r="H75" s="11" t="s">
        <v>775</v>
      </c>
      <c r="I75" s="14">
        <v>1.04</v>
      </c>
      <c r="J75" s="109">
        <f t="shared" si="1"/>
        <v>10.4</v>
      </c>
      <c r="K75" s="115"/>
    </row>
    <row r="76" spans="1:11" ht="24">
      <c r="A76" s="114"/>
      <c r="B76" s="107">
        <v>25</v>
      </c>
      <c r="C76" s="10" t="s">
        <v>774</v>
      </c>
      <c r="D76" s="118" t="s">
        <v>928</v>
      </c>
      <c r="E76" s="118" t="s">
        <v>26</v>
      </c>
      <c r="F76" s="143" t="s">
        <v>272</v>
      </c>
      <c r="G76" s="144"/>
      <c r="H76" s="11" t="s">
        <v>775</v>
      </c>
      <c r="I76" s="14">
        <v>1.04</v>
      </c>
      <c r="J76" s="109">
        <f t="shared" si="1"/>
        <v>26</v>
      </c>
      <c r="K76" s="115"/>
    </row>
    <row r="77" spans="1:11" ht="24">
      <c r="A77" s="114"/>
      <c r="B77" s="107">
        <v>10</v>
      </c>
      <c r="C77" s="10" t="s">
        <v>774</v>
      </c>
      <c r="D77" s="118" t="s">
        <v>929</v>
      </c>
      <c r="E77" s="118" t="s">
        <v>27</v>
      </c>
      <c r="F77" s="143" t="s">
        <v>272</v>
      </c>
      <c r="G77" s="144"/>
      <c r="H77" s="11" t="s">
        <v>775</v>
      </c>
      <c r="I77" s="14">
        <v>1.04</v>
      </c>
      <c r="J77" s="109">
        <f t="shared" si="1"/>
        <v>10.4</v>
      </c>
      <c r="K77" s="115"/>
    </row>
    <row r="78" spans="1:11" ht="36">
      <c r="A78" s="114"/>
      <c r="B78" s="107">
        <v>1</v>
      </c>
      <c r="C78" s="10" t="s">
        <v>776</v>
      </c>
      <c r="D78" s="118" t="s">
        <v>930</v>
      </c>
      <c r="E78" s="118" t="s">
        <v>27</v>
      </c>
      <c r="F78" s="143" t="s">
        <v>212</v>
      </c>
      <c r="G78" s="144"/>
      <c r="H78" s="11" t="s">
        <v>856</v>
      </c>
      <c r="I78" s="14">
        <v>5.34</v>
      </c>
      <c r="J78" s="109">
        <f t="shared" si="1"/>
        <v>5.34</v>
      </c>
      <c r="K78" s="115"/>
    </row>
    <row r="79" spans="1:11" ht="36">
      <c r="A79" s="114"/>
      <c r="B79" s="107">
        <v>2</v>
      </c>
      <c r="C79" s="10" t="s">
        <v>776</v>
      </c>
      <c r="D79" s="118" t="s">
        <v>931</v>
      </c>
      <c r="E79" s="118" t="s">
        <v>27</v>
      </c>
      <c r="F79" s="143" t="s">
        <v>266</v>
      </c>
      <c r="G79" s="144"/>
      <c r="H79" s="11" t="s">
        <v>856</v>
      </c>
      <c r="I79" s="14">
        <v>5.34</v>
      </c>
      <c r="J79" s="109">
        <f t="shared" si="1"/>
        <v>10.68</v>
      </c>
      <c r="K79" s="115"/>
    </row>
    <row r="80" spans="1:11" ht="36">
      <c r="A80" s="114"/>
      <c r="B80" s="107">
        <v>1</v>
      </c>
      <c r="C80" s="10" t="s">
        <v>776</v>
      </c>
      <c r="D80" s="118" t="s">
        <v>932</v>
      </c>
      <c r="E80" s="118" t="s">
        <v>29</v>
      </c>
      <c r="F80" s="143" t="s">
        <v>213</v>
      </c>
      <c r="G80" s="144"/>
      <c r="H80" s="11" t="s">
        <v>856</v>
      </c>
      <c r="I80" s="14">
        <v>5.34</v>
      </c>
      <c r="J80" s="109">
        <f t="shared" si="1"/>
        <v>5.34</v>
      </c>
      <c r="K80" s="115"/>
    </row>
    <row r="81" spans="1:11" ht="36">
      <c r="A81" s="114"/>
      <c r="B81" s="107">
        <v>2</v>
      </c>
      <c r="C81" s="10" t="s">
        <v>776</v>
      </c>
      <c r="D81" s="118" t="s">
        <v>933</v>
      </c>
      <c r="E81" s="118" t="s">
        <v>29</v>
      </c>
      <c r="F81" s="143" t="s">
        <v>267</v>
      </c>
      <c r="G81" s="144"/>
      <c r="H81" s="11" t="s">
        <v>856</v>
      </c>
      <c r="I81" s="14">
        <v>5.34</v>
      </c>
      <c r="J81" s="109">
        <f t="shared" si="1"/>
        <v>10.68</v>
      </c>
      <c r="K81" s="115"/>
    </row>
    <row r="82" spans="1:11" ht="24">
      <c r="A82" s="114"/>
      <c r="B82" s="107">
        <v>20</v>
      </c>
      <c r="C82" s="10" t="s">
        <v>777</v>
      </c>
      <c r="D82" s="118" t="s">
        <v>934</v>
      </c>
      <c r="E82" s="118"/>
      <c r="F82" s="143"/>
      <c r="G82" s="144"/>
      <c r="H82" s="11" t="s">
        <v>857</v>
      </c>
      <c r="I82" s="14">
        <v>1.26</v>
      </c>
      <c r="J82" s="109">
        <f t="shared" si="1"/>
        <v>25.2</v>
      </c>
      <c r="K82" s="115"/>
    </row>
    <row r="83" spans="1:11" ht="24">
      <c r="A83" s="114"/>
      <c r="B83" s="107">
        <v>40</v>
      </c>
      <c r="C83" s="10" t="s">
        <v>116</v>
      </c>
      <c r="D83" s="118" t="s">
        <v>935</v>
      </c>
      <c r="E83" s="118"/>
      <c r="F83" s="143"/>
      <c r="G83" s="144"/>
      <c r="H83" s="11" t="s">
        <v>778</v>
      </c>
      <c r="I83" s="14">
        <v>0.33</v>
      </c>
      <c r="J83" s="109">
        <f t="shared" si="1"/>
        <v>13.200000000000001</v>
      </c>
      <c r="K83" s="115"/>
    </row>
    <row r="84" spans="1:11" ht="24">
      <c r="A84" s="114"/>
      <c r="B84" s="107">
        <v>40</v>
      </c>
      <c r="C84" s="10" t="s">
        <v>779</v>
      </c>
      <c r="D84" s="118" t="s">
        <v>936</v>
      </c>
      <c r="E84" s="118" t="s">
        <v>239</v>
      </c>
      <c r="F84" s="143"/>
      <c r="G84" s="144"/>
      <c r="H84" s="11" t="s">
        <v>780</v>
      </c>
      <c r="I84" s="14">
        <v>1.04</v>
      </c>
      <c r="J84" s="109">
        <f t="shared" si="1"/>
        <v>41.6</v>
      </c>
      <c r="K84" s="115"/>
    </row>
    <row r="85" spans="1:11" ht="24">
      <c r="A85" s="114"/>
      <c r="B85" s="107">
        <v>20</v>
      </c>
      <c r="C85" s="10" t="s">
        <v>779</v>
      </c>
      <c r="D85" s="118" t="s">
        <v>937</v>
      </c>
      <c r="E85" s="118" t="s">
        <v>348</v>
      </c>
      <c r="F85" s="143"/>
      <c r="G85" s="144"/>
      <c r="H85" s="11" t="s">
        <v>780</v>
      </c>
      <c r="I85" s="14">
        <v>1.04</v>
      </c>
      <c r="J85" s="109">
        <f t="shared" si="1"/>
        <v>20.8</v>
      </c>
      <c r="K85" s="115"/>
    </row>
    <row r="86" spans="1:11" ht="24">
      <c r="A86" s="114"/>
      <c r="B86" s="107">
        <v>40</v>
      </c>
      <c r="C86" s="10" t="s">
        <v>779</v>
      </c>
      <c r="D86" s="118" t="s">
        <v>938</v>
      </c>
      <c r="E86" s="118" t="s">
        <v>528</v>
      </c>
      <c r="F86" s="143"/>
      <c r="G86" s="144"/>
      <c r="H86" s="11" t="s">
        <v>780</v>
      </c>
      <c r="I86" s="14">
        <v>1.04</v>
      </c>
      <c r="J86" s="109">
        <f t="shared" ref="J86:J117" si="2">I86*B86</f>
        <v>41.6</v>
      </c>
      <c r="K86" s="115"/>
    </row>
    <row r="87" spans="1:11">
      <c r="A87" s="114"/>
      <c r="B87" s="107">
        <v>1</v>
      </c>
      <c r="C87" s="10" t="s">
        <v>781</v>
      </c>
      <c r="D87" s="118" t="s">
        <v>939</v>
      </c>
      <c r="E87" s="118" t="s">
        <v>782</v>
      </c>
      <c r="F87" s="143"/>
      <c r="G87" s="144"/>
      <c r="H87" s="11" t="s">
        <v>783</v>
      </c>
      <c r="I87" s="14">
        <v>2.27</v>
      </c>
      <c r="J87" s="109">
        <f t="shared" si="2"/>
        <v>2.27</v>
      </c>
      <c r="K87" s="115"/>
    </row>
    <row r="88" spans="1:11">
      <c r="A88" s="114"/>
      <c r="B88" s="107">
        <v>2</v>
      </c>
      <c r="C88" s="10" t="s">
        <v>781</v>
      </c>
      <c r="D88" s="118" t="s">
        <v>940</v>
      </c>
      <c r="E88" s="118" t="s">
        <v>784</v>
      </c>
      <c r="F88" s="143"/>
      <c r="G88" s="144"/>
      <c r="H88" s="11" t="s">
        <v>783</v>
      </c>
      <c r="I88" s="14">
        <v>2.7</v>
      </c>
      <c r="J88" s="109">
        <f t="shared" si="2"/>
        <v>5.4</v>
      </c>
      <c r="K88" s="115"/>
    </row>
    <row r="89" spans="1:11">
      <c r="A89" s="114"/>
      <c r="B89" s="107">
        <v>2</v>
      </c>
      <c r="C89" s="10" t="s">
        <v>785</v>
      </c>
      <c r="D89" s="118" t="s">
        <v>941</v>
      </c>
      <c r="E89" s="118" t="s">
        <v>769</v>
      </c>
      <c r="F89" s="143"/>
      <c r="G89" s="144"/>
      <c r="H89" s="11" t="s">
        <v>786</v>
      </c>
      <c r="I89" s="14">
        <v>2</v>
      </c>
      <c r="J89" s="109">
        <f t="shared" si="2"/>
        <v>4</v>
      </c>
      <c r="K89" s="115"/>
    </row>
    <row r="90" spans="1:11">
      <c r="A90" s="114"/>
      <c r="B90" s="107">
        <v>1</v>
      </c>
      <c r="C90" s="10" t="s">
        <v>785</v>
      </c>
      <c r="D90" s="118" t="s">
        <v>942</v>
      </c>
      <c r="E90" s="118" t="s">
        <v>787</v>
      </c>
      <c r="F90" s="143"/>
      <c r="G90" s="144"/>
      <c r="H90" s="11" t="s">
        <v>786</v>
      </c>
      <c r="I90" s="14">
        <v>4.2</v>
      </c>
      <c r="J90" s="109">
        <f t="shared" si="2"/>
        <v>4.2</v>
      </c>
      <c r="K90" s="115"/>
    </row>
    <row r="91" spans="1:11">
      <c r="A91" s="114"/>
      <c r="B91" s="107">
        <v>2</v>
      </c>
      <c r="C91" s="10" t="s">
        <v>788</v>
      </c>
      <c r="D91" s="118" t="s">
        <v>943</v>
      </c>
      <c r="E91" s="118" t="s">
        <v>771</v>
      </c>
      <c r="F91" s="143"/>
      <c r="G91" s="144"/>
      <c r="H91" s="11" t="s">
        <v>789</v>
      </c>
      <c r="I91" s="14">
        <v>3.14</v>
      </c>
      <c r="J91" s="109">
        <f t="shared" si="2"/>
        <v>6.28</v>
      </c>
      <c r="K91" s="115"/>
    </row>
    <row r="92" spans="1:11">
      <c r="A92" s="114"/>
      <c r="B92" s="107">
        <v>2</v>
      </c>
      <c r="C92" s="10" t="s">
        <v>788</v>
      </c>
      <c r="D92" s="118" t="s">
        <v>944</v>
      </c>
      <c r="E92" s="118" t="s">
        <v>784</v>
      </c>
      <c r="F92" s="143"/>
      <c r="G92" s="144"/>
      <c r="H92" s="11" t="s">
        <v>789</v>
      </c>
      <c r="I92" s="14">
        <v>4.29</v>
      </c>
      <c r="J92" s="109">
        <f t="shared" si="2"/>
        <v>8.58</v>
      </c>
      <c r="K92" s="115"/>
    </row>
    <row r="93" spans="1:11" ht="48">
      <c r="A93" s="114"/>
      <c r="B93" s="107">
        <v>1</v>
      </c>
      <c r="C93" s="10" t="s">
        <v>790</v>
      </c>
      <c r="D93" s="118" t="s">
        <v>945</v>
      </c>
      <c r="E93" s="118" t="s">
        <v>699</v>
      </c>
      <c r="F93" s="143"/>
      <c r="G93" s="144"/>
      <c r="H93" s="11" t="s">
        <v>858</v>
      </c>
      <c r="I93" s="14">
        <v>45.37</v>
      </c>
      <c r="J93" s="109">
        <f t="shared" si="2"/>
        <v>45.37</v>
      </c>
      <c r="K93" s="115"/>
    </row>
    <row r="94" spans="1:11" ht="24">
      <c r="A94" s="114"/>
      <c r="B94" s="107">
        <v>5</v>
      </c>
      <c r="C94" s="10" t="s">
        <v>649</v>
      </c>
      <c r="D94" s="118" t="s">
        <v>946</v>
      </c>
      <c r="E94" s="118" t="s">
        <v>25</v>
      </c>
      <c r="F94" s="143"/>
      <c r="G94" s="144"/>
      <c r="H94" s="11" t="s">
        <v>652</v>
      </c>
      <c r="I94" s="14">
        <v>2.7</v>
      </c>
      <c r="J94" s="109">
        <f t="shared" si="2"/>
        <v>13.5</v>
      </c>
      <c r="K94" s="115"/>
    </row>
    <row r="95" spans="1:11" ht="24">
      <c r="A95" s="114"/>
      <c r="B95" s="107">
        <v>10</v>
      </c>
      <c r="C95" s="10" t="s">
        <v>65</v>
      </c>
      <c r="D95" s="118" t="s">
        <v>947</v>
      </c>
      <c r="E95" s="118" t="s">
        <v>23</v>
      </c>
      <c r="F95" s="143"/>
      <c r="G95" s="144"/>
      <c r="H95" s="11" t="s">
        <v>791</v>
      </c>
      <c r="I95" s="14">
        <v>2.79</v>
      </c>
      <c r="J95" s="109">
        <f t="shared" si="2"/>
        <v>27.9</v>
      </c>
      <c r="K95" s="115"/>
    </row>
    <row r="96" spans="1:11" ht="24">
      <c r="A96" s="114"/>
      <c r="B96" s="107">
        <v>20</v>
      </c>
      <c r="C96" s="10" t="s">
        <v>65</v>
      </c>
      <c r="D96" s="118" t="s">
        <v>948</v>
      </c>
      <c r="E96" s="118" t="s">
        <v>67</v>
      </c>
      <c r="F96" s="143"/>
      <c r="G96" s="144"/>
      <c r="H96" s="11" t="s">
        <v>791</v>
      </c>
      <c r="I96" s="14">
        <v>2.79</v>
      </c>
      <c r="J96" s="109">
        <f t="shared" si="2"/>
        <v>55.8</v>
      </c>
      <c r="K96" s="115"/>
    </row>
    <row r="97" spans="1:11" ht="24">
      <c r="A97" s="114"/>
      <c r="B97" s="107">
        <v>20</v>
      </c>
      <c r="C97" s="10" t="s">
        <v>65</v>
      </c>
      <c r="D97" s="118" t="s">
        <v>949</v>
      </c>
      <c r="E97" s="118" t="s">
        <v>26</v>
      </c>
      <c r="F97" s="143"/>
      <c r="G97" s="144"/>
      <c r="H97" s="11" t="s">
        <v>791</v>
      </c>
      <c r="I97" s="14">
        <v>2.79</v>
      </c>
      <c r="J97" s="109">
        <f t="shared" si="2"/>
        <v>55.8</v>
      </c>
      <c r="K97" s="115"/>
    </row>
    <row r="98" spans="1:11" ht="24">
      <c r="A98" s="114"/>
      <c r="B98" s="107">
        <v>10</v>
      </c>
      <c r="C98" s="10" t="s">
        <v>65</v>
      </c>
      <c r="D98" s="118" t="s">
        <v>950</v>
      </c>
      <c r="E98" s="118" t="s">
        <v>27</v>
      </c>
      <c r="F98" s="143"/>
      <c r="G98" s="144"/>
      <c r="H98" s="11" t="s">
        <v>791</v>
      </c>
      <c r="I98" s="14">
        <v>2.79</v>
      </c>
      <c r="J98" s="109">
        <f t="shared" si="2"/>
        <v>27.9</v>
      </c>
      <c r="K98" s="115"/>
    </row>
    <row r="99" spans="1:11" ht="24">
      <c r="A99" s="114"/>
      <c r="B99" s="107">
        <v>30</v>
      </c>
      <c r="C99" s="10" t="s">
        <v>792</v>
      </c>
      <c r="D99" s="118" t="s">
        <v>951</v>
      </c>
      <c r="E99" s="118" t="s">
        <v>23</v>
      </c>
      <c r="F99" s="143"/>
      <c r="G99" s="144"/>
      <c r="H99" s="11" t="s">
        <v>793</v>
      </c>
      <c r="I99" s="14">
        <v>3.67</v>
      </c>
      <c r="J99" s="109">
        <f t="shared" si="2"/>
        <v>110.1</v>
      </c>
      <c r="K99" s="115"/>
    </row>
    <row r="100" spans="1:11" ht="24">
      <c r="A100" s="114"/>
      <c r="B100" s="107">
        <v>30</v>
      </c>
      <c r="C100" s="10" t="s">
        <v>792</v>
      </c>
      <c r="D100" s="118" t="s">
        <v>952</v>
      </c>
      <c r="E100" s="118" t="s">
        <v>651</v>
      </c>
      <c r="F100" s="143"/>
      <c r="G100" s="144"/>
      <c r="H100" s="11" t="s">
        <v>793</v>
      </c>
      <c r="I100" s="14">
        <v>3.67</v>
      </c>
      <c r="J100" s="109">
        <f t="shared" si="2"/>
        <v>110.1</v>
      </c>
      <c r="K100" s="115"/>
    </row>
    <row r="101" spans="1:11" ht="24">
      <c r="A101" s="114"/>
      <c r="B101" s="107">
        <v>50</v>
      </c>
      <c r="C101" s="10" t="s">
        <v>792</v>
      </c>
      <c r="D101" s="118" t="s">
        <v>953</v>
      </c>
      <c r="E101" s="118" t="s">
        <v>25</v>
      </c>
      <c r="F101" s="143"/>
      <c r="G101" s="144"/>
      <c r="H101" s="11" t="s">
        <v>793</v>
      </c>
      <c r="I101" s="14">
        <v>3.67</v>
      </c>
      <c r="J101" s="109">
        <f t="shared" si="2"/>
        <v>183.5</v>
      </c>
      <c r="K101" s="115"/>
    </row>
    <row r="102" spans="1:11">
      <c r="A102" s="114"/>
      <c r="B102" s="107">
        <v>10</v>
      </c>
      <c r="C102" s="10" t="s">
        <v>68</v>
      </c>
      <c r="D102" s="118" t="s">
        <v>954</v>
      </c>
      <c r="E102" s="118" t="s">
        <v>23</v>
      </c>
      <c r="F102" s="143" t="s">
        <v>272</v>
      </c>
      <c r="G102" s="144"/>
      <c r="H102" s="11" t="s">
        <v>794</v>
      </c>
      <c r="I102" s="14">
        <v>3.41</v>
      </c>
      <c r="J102" s="109">
        <f t="shared" si="2"/>
        <v>34.1</v>
      </c>
      <c r="K102" s="115"/>
    </row>
    <row r="103" spans="1:11">
      <c r="A103" s="114"/>
      <c r="B103" s="107">
        <v>20</v>
      </c>
      <c r="C103" s="10" t="s">
        <v>68</v>
      </c>
      <c r="D103" s="118" t="s">
        <v>955</v>
      </c>
      <c r="E103" s="118" t="s">
        <v>651</v>
      </c>
      <c r="F103" s="143" t="s">
        <v>272</v>
      </c>
      <c r="G103" s="144"/>
      <c r="H103" s="11" t="s">
        <v>794</v>
      </c>
      <c r="I103" s="14">
        <v>3.41</v>
      </c>
      <c r="J103" s="109">
        <f t="shared" si="2"/>
        <v>68.2</v>
      </c>
      <c r="K103" s="115"/>
    </row>
    <row r="104" spans="1:11">
      <c r="A104" s="114"/>
      <c r="B104" s="107">
        <v>40</v>
      </c>
      <c r="C104" s="10" t="s">
        <v>68</v>
      </c>
      <c r="D104" s="118" t="s">
        <v>956</v>
      </c>
      <c r="E104" s="118" t="s">
        <v>67</v>
      </c>
      <c r="F104" s="143" t="s">
        <v>272</v>
      </c>
      <c r="G104" s="144"/>
      <c r="H104" s="11" t="s">
        <v>794</v>
      </c>
      <c r="I104" s="14">
        <v>3.41</v>
      </c>
      <c r="J104" s="109">
        <f t="shared" si="2"/>
        <v>136.4</v>
      </c>
      <c r="K104" s="115"/>
    </row>
    <row r="105" spans="1:11">
      <c r="A105" s="114"/>
      <c r="B105" s="107">
        <v>40</v>
      </c>
      <c r="C105" s="10" t="s">
        <v>68</v>
      </c>
      <c r="D105" s="118" t="s">
        <v>957</v>
      </c>
      <c r="E105" s="118" t="s">
        <v>26</v>
      </c>
      <c r="F105" s="143" t="s">
        <v>273</v>
      </c>
      <c r="G105" s="144"/>
      <c r="H105" s="11" t="s">
        <v>794</v>
      </c>
      <c r="I105" s="14">
        <v>3.41</v>
      </c>
      <c r="J105" s="109">
        <f t="shared" si="2"/>
        <v>136.4</v>
      </c>
      <c r="K105" s="115"/>
    </row>
    <row r="106" spans="1:11">
      <c r="A106" s="114"/>
      <c r="B106" s="107">
        <v>40</v>
      </c>
      <c r="C106" s="10" t="s">
        <v>68</v>
      </c>
      <c r="D106" s="118" t="s">
        <v>958</v>
      </c>
      <c r="E106" s="118" t="s">
        <v>26</v>
      </c>
      <c r="F106" s="143" t="s">
        <v>272</v>
      </c>
      <c r="G106" s="144"/>
      <c r="H106" s="11" t="s">
        <v>794</v>
      </c>
      <c r="I106" s="14">
        <v>3.41</v>
      </c>
      <c r="J106" s="109">
        <f t="shared" si="2"/>
        <v>136.4</v>
      </c>
      <c r="K106" s="115"/>
    </row>
    <row r="107" spans="1:11">
      <c r="A107" s="114"/>
      <c r="B107" s="107">
        <v>10</v>
      </c>
      <c r="C107" s="10" t="s">
        <v>68</v>
      </c>
      <c r="D107" s="118" t="s">
        <v>959</v>
      </c>
      <c r="E107" s="118" t="s">
        <v>27</v>
      </c>
      <c r="F107" s="143" t="s">
        <v>272</v>
      </c>
      <c r="G107" s="144"/>
      <c r="H107" s="11" t="s">
        <v>794</v>
      </c>
      <c r="I107" s="14">
        <v>3.41</v>
      </c>
      <c r="J107" s="109">
        <f t="shared" si="2"/>
        <v>34.1</v>
      </c>
      <c r="K107" s="115"/>
    </row>
    <row r="108" spans="1:11">
      <c r="A108" s="114"/>
      <c r="B108" s="107">
        <v>2</v>
      </c>
      <c r="C108" s="10" t="s">
        <v>473</v>
      </c>
      <c r="D108" s="118" t="s">
        <v>960</v>
      </c>
      <c r="E108" s="118" t="s">
        <v>795</v>
      </c>
      <c r="F108" s="143" t="s">
        <v>272</v>
      </c>
      <c r="G108" s="144"/>
      <c r="H108" s="11" t="s">
        <v>475</v>
      </c>
      <c r="I108" s="14">
        <v>3.93</v>
      </c>
      <c r="J108" s="109">
        <f t="shared" si="2"/>
        <v>7.86</v>
      </c>
      <c r="K108" s="115"/>
    </row>
    <row r="109" spans="1:11">
      <c r="A109" s="114"/>
      <c r="B109" s="107">
        <v>20</v>
      </c>
      <c r="C109" s="10" t="s">
        <v>473</v>
      </c>
      <c r="D109" s="118" t="s">
        <v>961</v>
      </c>
      <c r="E109" s="118" t="s">
        <v>23</v>
      </c>
      <c r="F109" s="143" t="s">
        <v>733</v>
      </c>
      <c r="G109" s="144"/>
      <c r="H109" s="11" t="s">
        <v>475</v>
      </c>
      <c r="I109" s="14">
        <v>3.93</v>
      </c>
      <c r="J109" s="109">
        <f t="shared" si="2"/>
        <v>78.600000000000009</v>
      </c>
      <c r="K109" s="115"/>
    </row>
    <row r="110" spans="1:11">
      <c r="A110" s="114"/>
      <c r="B110" s="107">
        <v>20</v>
      </c>
      <c r="C110" s="10" t="s">
        <v>473</v>
      </c>
      <c r="D110" s="118" t="s">
        <v>962</v>
      </c>
      <c r="E110" s="118" t="s">
        <v>651</v>
      </c>
      <c r="F110" s="143" t="s">
        <v>272</v>
      </c>
      <c r="G110" s="144"/>
      <c r="H110" s="11" t="s">
        <v>475</v>
      </c>
      <c r="I110" s="14">
        <v>3.93</v>
      </c>
      <c r="J110" s="109">
        <f t="shared" si="2"/>
        <v>78.600000000000009</v>
      </c>
      <c r="K110" s="115"/>
    </row>
    <row r="111" spans="1:11">
      <c r="A111" s="114"/>
      <c r="B111" s="107">
        <v>20</v>
      </c>
      <c r="C111" s="10" t="s">
        <v>473</v>
      </c>
      <c r="D111" s="118" t="s">
        <v>963</v>
      </c>
      <c r="E111" s="118" t="s">
        <v>651</v>
      </c>
      <c r="F111" s="143" t="s">
        <v>733</v>
      </c>
      <c r="G111" s="144"/>
      <c r="H111" s="11" t="s">
        <v>475</v>
      </c>
      <c r="I111" s="14">
        <v>3.93</v>
      </c>
      <c r="J111" s="109">
        <f t="shared" si="2"/>
        <v>78.600000000000009</v>
      </c>
      <c r="K111" s="115"/>
    </row>
    <row r="112" spans="1:11">
      <c r="A112" s="114"/>
      <c r="B112" s="107">
        <v>30</v>
      </c>
      <c r="C112" s="10" t="s">
        <v>473</v>
      </c>
      <c r="D112" s="118" t="s">
        <v>964</v>
      </c>
      <c r="E112" s="118" t="s">
        <v>25</v>
      </c>
      <c r="F112" s="143" t="s">
        <v>733</v>
      </c>
      <c r="G112" s="144"/>
      <c r="H112" s="11" t="s">
        <v>475</v>
      </c>
      <c r="I112" s="14">
        <v>3.93</v>
      </c>
      <c r="J112" s="109">
        <f t="shared" si="2"/>
        <v>117.9</v>
      </c>
      <c r="K112" s="115"/>
    </row>
    <row r="113" spans="1:11">
      <c r="A113" s="114"/>
      <c r="B113" s="107">
        <v>20</v>
      </c>
      <c r="C113" s="10" t="s">
        <v>473</v>
      </c>
      <c r="D113" s="118" t="s">
        <v>965</v>
      </c>
      <c r="E113" s="118" t="s">
        <v>298</v>
      </c>
      <c r="F113" s="143" t="s">
        <v>272</v>
      </c>
      <c r="G113" s="144"/>
      <c r="H113" s="11" t="s">
        <v>475</v>
      </c>
      <c r="I113" s="14">
        <v>3.93</v>
      </c>
      <c r="J113" s="109">
        <f t="shared" si="2"/>
        <v>78.600000000000009</v>
      </c>
      <c r="K113" s="115"/>
    </row>
    <row r="114" spans="1:11">
      <c r="A114" s="114"/>
      <c r="B114" s="107">
        <v>40</v>
      </c>
      <c r="C114" s="10" t="s">
        <v>473</v>
      </c>
      <c r="D114" s="118" t="s">
        <v>966</v>
      </c>
      <c r="E114" s="118" t="s">
        <v>294</v>
      </c>
      <c r="F114" s="143" t="s">
        <v>272</v>
      </c>
      <c r="G114" s="144"/>
      <c r="H114" s="11" t="s">
        <v>475</v>
      </c>
      <c r="I114" s="14">
        <v>3.93</v>
      </c>
      <c r="J114" s="109">
        <f t="shared" si="2"/>
        <v>157.20000000000002</v>
      </c>
      <c r="K114" s="115"/>
    </row>
    <row r="115" spans="1:11" ht="24">
      <c r="A115" s="114"/>
      <c r="B115" s="107">
        <v>2</v>
      </c>
      <c r="C115" s="10" t="s">
        <v>796</v>
      </c>
      <c r="D115" s="118" t="s">
        <v>967</v>
      </c>
      <c r="E115" s="118" t="s">
        <v>797</v>
      </c>
      <c r="F115" s="143"/>
      <c r="G115" s="144"/>
      <c r="H115" s="11" t="s">
        <v>798</v>
      </c>
      <c r="I115" s="14">
        <v>1.19</v>
      </c>
      <c r="J115" s="109">
        <f t="shared" si="2"/>
        <v>2.38</v>
      </c>
      <c r="K115" s="115"/>
    </row>
    <row r="116" spans="1:11" ht="24">
      <c r="A116" s="114"/>
      <c r="B116" s="107">
        <v>1</v>
      </c>
      <c r="C116" s="10" t="s">
        <v>796</v>
      </c>
      <c r="D116" s="118" t="s">
        <v>968</v>
      </c>
      <c r="E116" s="118" t="s">
        <v>784</v>
      </c>
      <c r="F116" s="143"/>
      <c r="G116" s="144"/>
      <c r="H116" s="11" t="s">
        <v>798</v>
      </c>
      <c r="I116" s="14">
        <v>1.56</v>
      </c>
      <c r="J116" s="109">
        <f t="shared" si="2"/>
        <v>1.56</v>
      </c>
      <c r="K116" s="115"/>
    </row>
    <row r="117" spans="1:11" ht="24">
      <c r="A117" s="114"/>
      <c r="B117" s="107">
        <v>2</v>
      </c>
      <c r="C117" s="10" t="s">
        <v>799</v>
      </c>
      <c r="D117" s="118" t="s">
        <v>969</v>
      </c>
      <c r="E117" s="118" t="s">
        <v>797</v>
      </c>
      <c r="F117" s="143" t="s">
        <v>272</v>
      </c>
      <c r="G117" s="144"/>
      <c r="H117" s="11" t="s">
        <v>800</v>
      </c>
      <c r="I117" s="14">
        <v>2.44</v>
      </c>
      <c r="J117" s="109">
        <f t="shared" si="2"/>
        <v>4.88</v>
      </c>
      <c r="K117" s="115"/>
    </row>
    <row r="118" spans="1:11" ht="24">
      <c r="A118" s="114"/>
      <c r="B118" s="107">
        <v>2</v>
      </c>
      <c r="C118" s="10" t="s">
        <v>799</v>
      </c>
      <c r="D118" s="118" t="s">
        <v>970</v>
      </c>
      <c r="E118" s="118" t="s">
        <v>782</v>
      </c>
      <c r="F118" s="143" t="s">
        <v>733</v>
      </c>
      <c r="G118" s="144"/>
      <c r="H118" s="11" t="s">
        <v>800</v>
      </c>
      <c r="I118" s="14">
        <v>2.97</v>
      </c>
      <c r="J118" s="109">
        <f t="shared" ref="J118:J133" si="3">I118*B118</f>
        <v>5.94</v>
      </c>
      <c r="K118" s="115"/>
    </row>
    <row r="119" spans="1:11" ht="24">
      <c r="A119" s="114"/>
      <c r="B119" s="107">
        <v>2</v>
      </c>
      <c r="C119" s="10" t="s">
        <v>799</v>
      </c>
      <c r="D119" s="118" t="s">
        <v>971</v>
      </c>
      <c r="E119" s="118" t="s">
        <v>784</v>
      </c>
      <c r="F119" s="143" t="s">
        <v>273</v>
      </c>
      <c r="G119" s="144"/>
      <c r="H119" s="11" t="s">
        <v>800</v>
      </c>
      <c r="I119" s="14">
        <v>3.23</v>
      </c>
      <c r="J119" s="109">
        <f t="shared" si="3"/>
        <v>6.46</v>
      </c>
      <c r="K119" s="115"/>
    </row>
    <row r="120" spans="1:11" ht="24">
      <c r="A120" s="114"/>
      <c r="B120" s="107">
        <v>1</v>
      </c>
      <c r="C120" s="10" t="s">
        <v>799</v>
      </c>
      <c r="D120" s="118" t="s">
        <v>972</v>
      </c>
      <c r="E120" s="118" t="s">
        <v>787</v>
      </c>
      <c r="F120" s="143" t="s">
        <v>272</v>
      </c>
      <c r="G120" s="144"/>
      <c r="H120" s="11" t="s">
        <v>800</v>
      </c>
      <c r="I120" s="14">
        <v>3.32</v>
      </c>
      <c r="J120" s="109">
        <f t="shared" si="3"/>
        <v>3.32</v>
      </c>
      <c r="K120" s="115"/>
    </row>
    <row r="121" spans="1:11" ht="24">
      <c r="A121" s="114"/>
      <c r="B121" s="107">
        <v>1</v>
      </c>
      <c r="C121" s="10" t="s">
        <v>799</v>
      </c>
      <c r="D121" s="118" t="s">
        <v>973</v>
      </c>
      <c r="E121" s="118" t="s">
        <v>801</v>
      </c>
      <c r="F121" s="143" t="s">
        <v>733</v>
      </c>
      <c r="G121" s="144"/>
      <c r="H121" s="11" t="s">
        <v>800</v>
      </c>
      <c r="I121" s="14">
        <v>4.46</v>
      </c>
      <c r="J121" s="109">
        <f t="shared" si="3"/>
        <v>4.46</v>
      </c>
      <c r="K121" s="115"/>
    </row>
    <row r="122" spans="1:11">
      <c r="A122" s="114"/>
      <c r="B122" s="107">
        <v>6</v>
      </c>
      <c r="C122" s="10" t="s">
        <v>802</v>
      </c>
      <c r="D122" s="118" t="s">
        <v>974</v>
      </c>
      <c r="E122" s="118" t="s">
        <v>26</v>
      </c>
      <c r="F122" s="143"/>
      <c r="G122" s="144"/>
      <c r="H122" s="11" t="s">
        <v>803</v>
      </c>
      <c r="I122" s="14">
        <v>4.2</v>
      </c>
      <c r="J122" s="109">
        <f t="shared" si="3"/>
        <v>25.200000000000003</v>
      </c>
      <c r="K122" s="115"/>
    </row>
    <row r="123" spans="1:11" ht="24">
      <c r="A123" s="114"/>
      <c r="B123" s="107">
        <v>1</v>
      </c>
      <c r="C123" s="10" t="s">
        <v>804</v>
      </c>
      <c r="D123" s="118" t="s">
        <v>975</v>
      </c>
      <c r="E123" s="118"/>
      <c r="F123" s="143"/>
      <c r="G123" s="144"/>
      <c r="H123" s="11" t="s">
        <v>805</v>
      </c>
      <c r="I123" s="14">
        <v>1.39</v>
      </c>
      <c r="J123" s="109">
        <f t="shared" si="3"/>
        <v>1.39</v>
      </c>
      <c r="K123" s="115"/>
    </row>
    <row r="124" spans="1:11" ht="24">
      <c r="A124" s="114"/>
      <c r="B124" s="107">
        <v>2</v>
      </c>
      <c r="C124" s="10" t="s">
        <v>806</v>
      </c>
      <c r="D124" s="118" t="s">
        <v>976</v>
      </c>
      <c r="E124" s="118"/>
      <c r="F124" s="143"/>
      <c r="G124" s="144"/>
      <c r="H124" s="11" t="s">
        <v>807</v>
      </c>
      <c r="I124" s="14">
        <v>1.1100000000000001</v>
      </c>
      <c r="J124" s="109">
        <f t="shared" si="3"/>
        <v>2.2200000000000002</v>
      </c>
      <c r="K124" s="115"/>
    </row>
    <row r="125" spans="1:11" ht="24">
      <c r="A125" s="114"/>
      <c r="B125" s="107">
        <v>2</v>
      </c>
      <c r="C125" s="10" t="s">
        <v>808</v>
      </c>
      <c r="D125" s="118" t="s">
        <v>977</v>
      </c>
      <c r="E125" s="118"/>
      <c r="F125" s="143"/>
      <c r="G125" s="144"/>
      <c r="H125" s="11" t="s">
        <v>809</v>
      </c>
      <c r="I125" s="14">
        <v>1.39</v>
      </c>
      <c r="J125" s="109">
        <f t="shared" si="3"/>
        <v>2.78</v>
      </c>
      <c r="K125" s="115"/>
    </row>
    <row r="126" spans="1:11" ht="36">
      <c r="A126" s="114"/>
      <c r="B126" s="107">
        <v>1</v>
      </c>
      <c r="C126" s="10" t="s">
        <v>810</v>
      </c>
      <c r="D126" s="118" t="s">
        <v>978</v>
      </c>
      <c r="E126" s="118"/>
      <c r="F126" s="143"/>
      <c r="G126" s="144"/>
      <c r="H126" s="11" t="s">
        <v>811</v>
      </c>
      <c r="I126" s="14">
        <v>1.3</v>
      </c>
      <c r="J126" s="109">
        <f t="shared" si="3"/>
        <v>1.3</v>
      </c>
      <c r="K126" s="115"/>
    </row>
    <row r="127" spans="1:11" ht="36">
      <c r="A127" s="114"/>
      <c r="B127" s="107">
        <v>1</v>
      </c>
      <c r="C127" s="10" t="s">
        <v>812</v>
      </c>
      <c r="D127" s="118" t="s">
        <v>979</v>
      </c>
      <c r="E127" s="118"/>
      <c r="F127" s="143"/>
      <c r="G127" s="144"/>
      <c r="H127" s="11" t="s">
        <v>813</v>
      </c>
      <c r="I127" s="14">
        <v>1.48</v>
      </c>
      <c r="J127" s="109">
        <f t="shared" si="3"/>
        <v>1.48</v>
      </c>
      <c r="K127" s="115"/>
    </row>
    <row r="128" spans="1:11" ht="24">
      <c r="A128" s="114"/>
      <c r="B128" s="107">
        <v>5</v>
      </c>
      <c r="C128" s="10" t="s">
        <v>814</v>
      </c>
      <c r="D128" s="118" t="s">
        <v>980</v>
      </c>
      <c r="E128" s="118" t="s">
        <v>107</v>
      </c>
      <c r="F128" s="143"/>
      <c r="G128" s="144"/>
      <c r="H128" s="11" t="s">
        <v>815</v>
      </c>
      <c r="I128" s="14">
        <v>6.5</v>
      </c>
      <c r="J128" s="109">
        <f t="shared" si="3"/>
        <v>32.5</v>
      </c>
      <c r="K128" s="115"/>
    </row>
    <row r="129" spans="1:11" ht="24">
      <c r="A129" s="114"/>
      <c r="B129" s="107">
        <v>2</v>
      </c>
      <c r="C129" s="10" t="s">
        <v>814</v>
      </c>
      <c r="D129" s="118" t="s">
        <v>981</v>
      </c>
      <c r="E129" s="118" t="s">
        <v>268</v>
      </c>
      <c r="F129" s="143"/>
      <c r="G129" s="144"/>
      <c r="H129" s="11" t="s">
        <v>815</v>
      </c>
      <c r="I129" s="14">
        <v>6.5</v>
      </c>
      <c r="J129" s="109">
        <f t="shared" si="3"/>
        <v>13</v>
      </c>
      <c r="K129" s="115"/>
    </row>
    <row r="130" spans="1:11" ht="24">
      <c r="A130" s="114"/>
      <c r="B130" s="107">
        <v>2</v>
      </c>
      <c r="C130" s="10" t="s">
        <v>814</v>
      </c>
      <c r="D130" s="118" t="s">
        <v>982</v>
      </c>
      <c r="E130" s="118" t="s">
        <v>269</v>
      </c>
      <c r="F130" s="143"/>
      <c r="G130" s="144"/>
      <c r="H130" s="11" t="s">
        <v>815</v>
      </c>
      <c r="I130" s="14">
        <v>6.5</v>
      </c>
      <c r="J130" s="109">
        <f t="shared" si="3"/>
        <v>13</v>
      </c>
      <c r="K130" s="115"/>
    </row>
    <row r="131" spans="1:11" ht="36">
      <c r="A131" s="114"/>
      <c r="B131" s="107">
        <v>4</v>
      </c>
      <c r="C131" s="10" t="s">
        <v>816</v>
      </c>
      <c r="D131" s="118" t="s">
        <v>983</v>
      </c>
      <c r="E131" s="118" t="s">
        <v>817</v>
      </c>
      <c r="F131" s="143"/>
      <c r="G131" s="144"/>
      <c r="H131" s="11" t="s">
        <v>818</v>
      </c>
      <c r="I131" s="14">
        <v>9.2899999999999991</v>
      </c>
      <c r="J131" s="109">
        <f t="shared" si="3"/>
        <v>37.159999999999997</v>
      </c>
      <c r="K131" s="115"/>
    </row>
    <row r="132" spans="1:11" ht="36">
      <c r="A132" s="114"/>
      <c r="B132" s="107">
        <v>2</v>
      </c>
      <c r="C132" s="10" t="s">
        <v>816</v>
      </c>
      <c r="D132" s="118" t="s">
        <v>984</v>
      </c>
      <c r="E132" s="118" t="s">
        <v>819</v>
      </c>
      <c r="F132" s="143"/>
      <c r="G132" s="144"/>
      <c r="H132" s="11" t="s">
        <v>818</v>
      </c>
      <c r="I132" s="14">
        <v>9.2899999999999991</v>
      </c>
      <c r="J132" s="109">
        <f t="shared" si="3"/>
        <v>18.579999999999998</v>
      </c>
      <c r="K132" s="115"/>
    </row>
    <row r="133" spans="1:11" ht="25.5">
      <c r="A133" s="114"/>
      <c r="B133" s="108">
        <v>2</v>
      </c>
      <c r="C133" s="12" t="s">
        <v>820</v>
      </c>
      <c r="D133" s="119" t="s">
        <v>985</v>
      </c>
      <c r="E133" s="119" t="s">
        <v>651</v>
      </c>
      <c r="F133" s="145"/>
      <c r="G133" s="146"/>
      <c r="H133" s="13" t="s">
        <v>821</v>
      </c>
      <c r="I133" s="15">
        <v>24.59</v>
      </c>
      <c r="J133" s="110">
        <f t="shared" si="3"/>
        <v>49.18</v>
      </c>
      <c r="K133" s="115"/>
    </row>
    <row r="134" spans="1:11">
      <c r="A134" s="114"/>
      <c r="B134" s="127"/>
      <c r="C134" s="127"/>
      <c r="D134" s="127"/>
      <c r="E134" s="127"/>
      <c r="F134" s="127"/>
      <c r="G134" s="127"/>
      <c r="H134" s="127"/>
      <c r="I134" s="128" t="s">
        <v>255</v>
      </c>
      <c r="J134" s="129">
        <f>SUM(J22:J133)</f>
        <v>3354.3099999999995</v>
      </c>
      <c r="K134" s="115"/>
    </row>
    <row r="135" spans="1:11">
      <c r="A135" s="114"/>
      <c r="B135" s="127"/>
      <c r="C135" s="127"/>
      <c r="D135" s="127"/>
      <c r="E135" s="127"/>
      <c r="F135" s="127"/>
      <c r="G135" s="127"/>
      <c r="H135" s="127"/>
      <c r="I135" s="128" t="s">
        <v>869</v>
      </c>
      <c r="J135" s="129">
        <f>10*1.7563</f>
        <v>17.562999999999999</v>
      </c>
      <c r="K135" s="115"/>
    </row>
    <row r="136" spans="1:11">
      <c r="A136" s="114"/>
      <c r="B136" s="127"/>
      <c r="C136" s="127"/>
      <c r="D136" s="127"/>
      <c r="E136" s="127"/>
      <c r="F136" s="127"/>
      <c r="G136" s="127"/>
      <c r="H136" s="127"/>
      <c r="I136" s="128" t="s">
        <v>865</v>
      </c>
      <c r="J136" s="129">
        <f>J134*-0.4</f>
        <v>-1341.7239999999999</v>
      </c>
      <c r="K136" s="115"/>
    </row>
    <row r="137" spans="1:11" outlineLevel="1">
      <c r="A137" s="114"/>
      <c r="B137" s="127"/>
      <c r="C137" s="127"/>
      <c r="D137" s="127"/>
      <c r="E137" s="127"/>
      <c r="F137" s="127"/>
      <c r="G137" s="127"/>
      <c r="H137" s="127"/>
      <c r="I137" s="128" t="s">
        <v>866</v>
      </c>
      <c r="J137" s="129">
        <v>0</v>
      </c>
      <c r="K137" s="115"/>
    </row>
    <row r="138" spans="1:11">
      <c r="A138" s="114"/>
      <c r="B138" s="127"/>
      <c r="C138" s="127"/>
      <c r="D138" s="127"/>
      <c r="E138" s="127"/>
      <c r="F138" s="127"/>
      <c r="G138" s="127"/>
      <c r="H138" s="127"/>
      <c r="I138" s="128" t="s">
        <v>257</v>
      </c>
      <c r="J138" s="129">
        <f>SUM(J134:J137)</f>
        <v>2030.1489999999997</v>
      </c>
      <c r="K138" s="115"/>
    </row>
    <row r="139" spans="1:11">
      <c r="A139" s="6"/>
      <c r="B139" s="7"/>
      <c r="C139" s="7"/>
      <c r="D139" s="7"/>
      <c r="E139" s="7"/>
      <c r="F139" s="7"/>
      <c r="G139" s="7"/>
      <c r="H139" s="7" t="s">
        <v>870</v>
      </c>
      <c r="I139" s="7"/>
      <c r="J139" s="7"/>
      <c r="K139" s="8"/>
    </row>
    <row r="141" spans="1:11">
      <c r="H141" s="1" t="s">
        <v>867</v>
      </c>
      <c r="I141" s="91">
        <v>3196.19</v>
      </c>
    </row>
    <row r="142" spans="1:11">
      <c r="H142" s="142" t="s">
        <v>868</v>
      </c>
      <c r="I142" s="141">
        <f>I141-J138</f>
        <v>1166.0410000000004</v>
      </c>
    </row>
    <row r="144" spans="1:11">
      <c r="H144" s="1" t="s">
        <v>859</v>
      </c>
      <c r="I144" s="91">
        <f>'Tax Invoice'!E14</f>
        <v>21.58</v>
      </c>
    </row>
    <row r="145" spans="8:9">
      <c r="H145" s="1" t="s">
        <v>705</v>
      </c>
      <c r="I145" s="91">
        <f>'Tax Invoice'!M11</f>
        <v>36.56</v>
      </c>
    </row>
    <row r="146" spans="8:9">
      <c r="H146" s="1" t="s">
        <v>860</v>
      </c>
      <c r="I146" s="91">
        <f>I148/I145</f>
        <v>1979.9236816192556</v>
      </c>
    </row>
    <row r="147" spans="8:9">
      <c r="H147" s="1" t="s">
        <v>861</v>
      </c>
      <c r="I147" s="91">
        <f>I149/I145</f>
        <v>1198.3209907002183</v>
      </c>
    </row>
    <row r="148" spans="8:9">
      <c r="H148" s="1" t="s">
        <v>706</v>
      </c>
      <c r="I148" s="91">
        <f>J134*I144</f>
        <v>72386.009799999985</v>
      </c>
    </row>
    <row r="149" spans="8:9">
      <c r="H149" s="1" t="s">
        <v>707</v>
      </c>
      <c r="I149" s="91">
        <f>J138*I144</f>
        <v>43810.615419999987</v>
      </c>
    </row>
  </sheetData>
  <mergeCells count="116">
    <mergeCell ref="F27:G27"/>
    <mergeCell ref="F28:G28"/>
    <mergeCell ref="F29:G29"/>
    <mergeCell ref="F30:G30"/>
    <mergeCell ref="F31:G31"/>
    <mergeCell ref="J10:J11"/>
    <mergeCell ref="J14:J15"/>
    <mergeCell ref="F20:G20"/>
    <mergeCell ref="F21:G21"/>
    <mergeCell ref="F22:G22"/>
    <mergeCell ref="F23:G23"/>
    <mergeCell ref="F24:G24"/>
    <mergeCell ref="F25:G25"/>
    <mergeCell ref="F26:G26"/>
    <mergeCell ref="F37:G37"/>
    <mergeCell ref="F38:G38"/>
    <mergeCell ref="F39:G39"/>
    <mergeCell ref="F40:G40"/>
    <mergeCell ref="F41:G41"/>
    <mergeCell ref="F32:G32"/>
    <mergeCell ref="F33:G33"/>
    <mergeCell ref="F34:G34"/>
    <mergeCell ref="F35:G35"/>
    <mergeCell ref="F36:G36"/>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32:G132"/>
    <mergeCell ref="F133:G133"/>
    <mergeCell ref="F127:G127"/>
    <mergeCell ref="F128:G128"/>
    <mergeCell ref="F129:G129"/>
    <mergeCell ref="F130:G130"/>
    <mergeCell ref="F131:G131"/>
    <mergeCell ref="F122:G122"/>
    <mergeCell ref="F123:G123"/>
    <mergeCell ref="F124:G124"/>
    <mergeCell ref="F125:G125"/>
    <mergeCell ref="F126:G1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1094</v>
      </c>
      <c r="O1" t="s">
        <v>144</v>
      </c>
      <c r="T1" t="s">
        <v>255</v>
      </c>
      <c r="U1">
        <v>3364.4099999999994</v>
      </c>
    </row>
    <row r="2" spans="1:21" ht="15.75">
      <c r="A2" s="114"/>
      <c r="B2" s="124" t="s">
        <v>134</v>
      </c>
      <c r="C2" s="120"/>
      <c r="D2" s="120"/>
      <c r="E2" s="120"/>
      <c r="F2" s="120"/>
      <c r="G2" s="120"/>
      <c r="H2" s="120"/>
      <c r="I2" s="125" t="s">
        <v>140</v>
      </c>
      <c r="J2" s="115"/>
      <c r="T2" t="s">
        <v>184</v>
      </c>
      <c r="U2">
        <v>168.22</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3532.6299999999992</v>
      </c>
    </row>
    <row r="5" spans="1:21">
      <c r="A5" s="114"/>
      <c r="B5" s="121" t="s">
        <v>137</v>
      </c>
      <c r="C5" s="120"/>
      <c r="D5" s="120"/>
      <c r="E5" s="120"/>
      <c r="F5" s="120"/>
      <c r="G5" s="120"/>
      <c r="H5" s="120"/>
      <c r="I5" s="120"/>
      <c r="J5" s="115"/>
      <c r="S5" t="s">
        <v>850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713</v>
      </c>
      <c r="H10" s="120"/>
      <c r="I10" s="149"/>
      <c r="J10" s="115"/>
    </row>
    <row r="11" spans="1:21">
      <c r="A11" s="114"/>
      <c r="B11" s="114" t="s">
        <v>709</v>
      </c>
      <c r="C11" s="120"/>
      <c r="D11" s="120"/>
      <c r="E11" s="115"/>
      <c r="F11" s="116"/>
      <c r="G11" s="116" t="s">
        <v>714</v>
      </c>
      <c r="H11" s="120"/>
      <c r="I11" s="150"/>
      <c r="J11" s="115"/>
    </row>
    <row r="12" spans="1:21">
      <c r="A12" s="114"/>
      <c r="B12" s="114" t="s">
        <v>710</v>
      </c>
      <c r="C12" s="120"/>
      <c r="D12" s="120"/>
      <c r="E12" s="115"/>
      <c r="F12" s="116"/>
      <c r="G12" s="116" t="s">
        <v>715</v>
      </c>
      <c r="H12" s="120"/>
      <c r="I12" s="120"/>
      <c r="J12" s="115"/>
    </row>
    <row r="13" spans="1:21">
      <c r="A13" s="114"/>
      <c r="B13" s="114" t="s">
        <v>711</v>
      </c>
      <c r="C13" s="120"/>
      <c r="D13" s="120"/>
      <c r="E13" s="115"/>
      <c r="F13" s="116"/>
      <c r="G13" s="116" t="s">
        <v>716</v>
      </c>
      <c r="H13" s="120"/>
      <c r="I13" s="99" t="s">
        <v>11</v>
      </c>
      <c r="J13" s="115"/>
    </row>
    <row r="14" spans="1:21">
      <c r="A14" s="114"/>
      <c r="B14" s="114" t="s">
        <v>712</v>
      </c>
      <c r="C14" s="120"/>
      <c r="D14" s="120"/>
      <c r="E14" s="115"/>
      <c r="F14" s="116"/>
      <c r="G14" s="116" t="s">
        <v>712</v>
      </c>
      <c r="H14" s="120"/>
      <c r="I14" s="151">
        <v>45393</v>
      </c>
      <c r="J14" s="115"/>
    </row>
    <row r="15" spans="1:21">
      <c r="A15" s="114"/>
      <c r="B15" s="6" t="s">
        <v>6</v>
      </c>
      <c r="C15" s="7"/>
      <c r="D15" s="7"/>
      <c r="E15" s="8"/>
      <c r="F15" s="116"/>
      <c r="G15" s="9" t="s">
        <v>6</v>
      </c>
      <c r="H15" s="120"/>
      <c r="I15" s="152"/>
      <c r="J15" s="115"/>
    </row>
    <row r="16" spans="1:21">
      <c r="A16" s="114"/>
      <c r="B16" s="120"/>
      <c r="C16" s="120"/>
      <c r="D16" s="120"/>
      <c r="E16" s="120"/>
      <c r="F16" s="120"/>
      <c r="G16" s="120"/>
      <c r="H16" s="123" t="s">
        <v>142</v>
      </c>
      <c r="I16" s="130">
        <v>42402</v>
      </c>
      <c r="J16" s="115"/>
    </row>
    <row r="17" spans="1:16">
      <c r="A17" s="114"/>
      <c r="B17" s="120" t="s">
        <v>717</v>
      </c>
      <c r="C17" s="120"/>
      <c r="D17" s="120"/>
      <c r="E17" s="120"/>
      <c r="F17" s="120"/>
      <c r="G17" s="120"/>
      <c r="H17" s="123" t="s">
        <v>143</v>
      </c>
      <c r="I17" s="130"/>
      <c r="J17" s="115"/>
    </row>
    <row r="18" spans="1:16" ht="18">
      <c r="A18" s="114"/>
      <c r="B18" s="120" t="s">
        <v>718</v>
      </c>
      <c r="C18" s="120"/>
      <c r="D18" s="120"/>
      <c r="E18" s="120"/>
      <c r="F18" s="120"/>
      <c r="G18" s="120"/>
      <c r="H18" s="122" t="s">
        <v>258</v>
      </c>
      <c r="I18" s="104" t="s">
        <v>168</v>
      </c>
      <c r="J18" s="115"/>
    </row>
    <row r="19" spans="1:16">
      <c r="A19" s="114"/>
      <c r="B19" s="120"/>
      <c r="C19" s="120"/>
      <c r="D19" s="120"/>
      <c r="E19" s="120"/>
      <c r="F19" s="120"/>
      <c r="G19" s="120"/>
      <c r="H19" s="120"/>
      <c r="I19" s="120"/>
      <c r="J19" s="115"/>
      <c r="P19">
        <v>45393</v>
      </c>
    </row>
    <row r="20" spans="1:16">
      <c r="A20" s="114"/>
      <c r="B20" s="100" t="s">
        <v>198</v>
      </c>
      <c r="C20" s="100" t="s">
        <v>199</v>
      </c>
      <c r="D20" s="117" t="s">
        <v>200</v>
      </c>
      <c r="E20" s="153" t="s">
        <v>201</v>
      </c>
      <c r="F20" s="154"/>
      <c r="G20" s="100" t="s">
        <v>169</v>
      </c>
      <c r="H20" s="100" t="s">
        <v>202</v>
      </c>
      <c r="I20" s="100" t="s">
        <v>21</v>
      </c>
      <c r="J20" s="115"/>
    </row>
    <row r="21" spans="1:16">
      <c r="A21" s="114"/>
      <c r="B21" s="105"/>
      <c r="C21" s="105"/>
      <c r="D21" s="106"/>
      <c r="E21" s="155"/>
      <c r="F21" s="156"/>
      <c r="G21" s="105" t="s">
        <v>141</v>
      </c>
      <c r="H21" s="105"/>
      <c r="I21" s="105"/>
      <c r="J21" s="115"/>
    </row>
    <row r="22" spans="1:16" ht="336">
      <c r="A22" s="114"/>
      <c r="B22" s="107">
        <v>1</v>
      </c>
      <c r="C22" s="10" t="s">
        <v>719</v>
      </c>
      <c r="D22" s="118" t="s">
        <v>699</v>
      </c>
      <c r="E22" s="143"/>
      <c r="F22" s="144"/>
      <c r="G22" s="11" t="s">
        <v>851</v>
      </c>
      <c r="H22" s="14">
        <v>51.13</v>
      </c>
      <c r="I22" s="109">
        <f t="shared" ref="I22:I53" si="0">H22*B22</f>
        <v>51.13</v>
      </c>
      <c r="J22" s="115"/>
    </row>
    <row r="23" spans="1:16" ht="108">
      <c r="A23" s="114"/>
      <c r="B23" s="107">
        <v>2</v>
      </c>
      <c r="C23" s="10" t="s">
        <v>104</v>
      </c>
      <c r="D23" s="118" t="s">
        <v>29</v>
      </c>
      <c r="E23" s="143"/>
      <c r="F23" s="144"/>
      <c r="G23" s="11" t="s">
        <v>720</v>
      </c>
      <c r="H23" s="14">
        <v>0.3</v>
      </c>
      <c r="I23" s="109">
        <f t="shared" si="0"/>
        <v>0.6</v>
      </c>
      <c r="J23" s="115"/>
    </row>
    <row r="24" spans="1:16" ht="132">
      <c r="A24" s="114"/>
      <c r="B24" s="107">
        <v>2</v>
      </c>
      <c r="C24" s="10" t="s">
        <v>721</v>
      </c>
      <c r="D24" s="118" t="s">
        <v>28</v>
      </c>
      <c r="E24" s="143" t="s">
        <v>273</v>
      </c>
      <c r="F24" s="144"/>
      <c r="G24" s="11" t="s">
        <v>722</v>
      </c>
      <c r="H24" s="14">
        <v>1.04</v>
      </c>
      <c r="I24" s="109">
        <f t="shared" si="0"/>
        <v>2.08</v>
      </c>
      <c r="J24" s="115"/>
    </row>
    <row r="25" spans="1:16" ht="144">
      <c r="A25" s="114"/>
      <c r="B25" s="107">
        <v>2</v>
      </c>
      <c r="C25" s="10" t="s">
        <v>723</v>
      </c>
      <c r="D25" s="118" t="s">
        <v>35</v>
      </c>
      <c r="E25" s="143" t="s">
        <v>273</v>
      </c>
      <c r="F25" s="144"/>
      <c r="G25" s="11" t="s">
        <v>724</v>
      </c>
      <c r="H25" s="14">
        <v>1.3</v>
      </c>
      <c r="I25" s="109">
        <f t="shared" si="0"/>
        <v>2.6</v>
      </c>
      <c r="J25" s="115"/>
    </row>
    <row r="26" spans="1:16" ht="144">
      <c r="A26" s="114"/>
      <c r="B26" s="107">
        <v>2</v>
      </c>
      <c r="C26" s="10" t="s">
        <v>723</v>
      </c>
      <c r="D26" s="118" t="s">
        <v>35</v>
      </c>
      <c r="E26" s="143" t="s">
        <v>271</v>
      </c>
      <c r="F26" s="144"/>
      <c r="G26" s="11" t="s">
        <v>724</v>
      </c>
      <c r="H26" s="14">
        <v>1.3</v>
      </c>
      <c r="I26" s="109">
        <f t="shared" si="0"/>
        <v>2.6</v>
      </c>
      <c r="J26" s="115"/>
    </row>
    <row r="27" spans="1:16" ht="144">
      <c r="A27" s="114"/>
      <c r="B27" s="107">
        <v>2</v>
      </c>
      <c r="C27" s="10" t="s">
        <v>723</v>
      </c>
      <c r="D27" s="118" t="s">
        <v>35</v>
      </c>
      <c r="E27" s="143" t="s">
        <v>272</v>
      </c>
      <c r="F27" s="144"/>
      <c r="G27" s="11" t="s">
        <v>724</v>
      </c>
      <c r="H27" s="14">
        <v>1.3</v>
      </c>
      <c r="I27" s="109">
        <f t="shared" si="0"/>
        <v>2.6</v>
      </c>
      <c r="J27" s="115"/>
    </row>
    <row r="28" spans="1:16" ht="144">
      <c r="A28" s="114"/>
      <c r="B28" s="107">
        <v>4</v>
      </c>
      <c r="C28" s="10" t="s">
        <v>723</v>
      </c>
      <c r="D28" s="118" t="s">
        <v>37</v>
      </c>
      <c r="E28" s="143" t="s">
        <v>273</v>
      </c>
      <c r="F28" s="144"/>
      <c r="G28" s="11" t="s">
        <v>724</v>
      </c>
      <c r="H28" s="14">
        <v>1.3</v>
      </c>
      <c r="I28" s="109">
        <f t="shared" si="0"/>
        <v>5.2</v>
      </c>
      <c r="J28" s="115"/>
    </row>
    <row r="29" spans="1:16" ht="144">
      <c r="A29" s="114"/>
      <c r="B29" s="107">
        <v>1</v>
      </c>
      <c r="C29" s="10" t="s">
        <v>723</v>
      </c>
      <c r="D29" s="118" t="s">
        <v>37</v>
      </c>
      <c r="E29" s="143" t="s">
        <v>725</v>
      </c>
      <c r="F29" s="144"/>
      <c r="G29" s="11" t="s">
        <v>724</v>
      </c>
      <c r="H29" s="14">
        <v>1.3</v>
      </c>
      <c r="I29" s="109">
        <f t="shared" si="0"/>
        <v>1.3</v>
      </c>
      <c r="J29" s="115"/>
    </row>
    <row r="30" spans="1:16" ht="156">
      <c r="A30" s="114"/>
      <c r="B30" s="107">
        <v>5</v>
      </c>
      <c r="C30" s="10" t="s">
        <v>100</v>
      </c>
      <c r="D30" s="118" t="s">
        <v>726</v>
      </c>
      <c r="E30" s="143" t="s">
        <v>107</v>
      </c>
      <c r="F30" s="144"/>
      <c r="G30" s="11" t="s">
        <v>727</v>
      </c>
      <c r="H30" s="14">
        <v>1.74</v>
      </c>
      <c r="I30" s="109">
        <f t="shared" si="0"/>
        <v>8.6999999999999993</v>
      </c>
      <c r="J30" s="115"/>
    </row>
    <row r="31" spans="1:16" ht="156">
      <c r="A31" s="114"/>
      <c r="B31" s="107">
        <v>5</v>
      </c>
      <c r="C31" s="10" t="s">
        <v>100</v>
      </c>
      <c r="D31" s="118" t="s">
        <v>728</v>
      </c>
      <c r="E31" s="143" t="s">
        <v>107</v>
      </c>
      <c r="F31" s="144"/>
      <c r="G31" s="11" t="s">
        <v>727</v>
      </c>
      <c r="H31" s="14">
        <v>1.74</v>
      </c>
      <c r="I31" s="109">
        <f t="shared" si="0"/>
        <v>8.6999999999999993</v>
      </c>
      <c r="J31" s="115"/>
    </row>
    <row r="32" spans="1:16" ht="156">
      <c r="A32" s="114"/>
      <c r="B32" s="107">
        <v>5</v>
      </c>
      <c r="C32" s="10" t="s">
        <v>100</v>
      </c>
      <c r="D32" s="118" t="s">
        <v>729</v>
      </c>
      <c r="E32" s="143" t="s">
        <v>265</v>
      </c>
      <c r="F32" s="144"/>
      <c r="G32" s="11" t="s">
        <v>727</v>
      </c>
      <c r="H32" s="14">
        <v>1.74</v>
      </c>
      <c r="I32" s="109">
        <f t="shared" si="0"/>
        <v>8.6999999999999993</v>
      </c>
      <c r="J32" s="115"/>
    </row>
    <row r="33" spans="1:10" ht="108">
      <c r="A33" s="114"/>
      <c r="B33" s="107">
        <v>40</v>
      </c>
      <c r="C33" s="10" t="s">
        <v>43</v>
      </c>
      <c r="D33" s="118" t="s">
        <v>49</v>
      </c>
      <c r="E33" s="143"/>
      <c r="F33" s="144"/>
      <c r="G33" s="11" t="s">
        <v>730</v>
      </c>
      <c r="H33" s="14">
        <v>0.33</v>
      </c>
      <c r="I33" s="109">
        <f t="shared" si="0"/>
        <v>13.200000000000001</v>
      </c>
      <c r="J33" s="115"/>
    </row>
    <row r="34" spans="1:10" ht="132">
      <c r="A34" s="114"/>
      <c r="B34" s="107">
        <v>5</v>
      </c>
      <c r="C34" s="10" t="s">
        <v>731</v>
      </c>
      <c r="D34" s="118" t="s">
        <v>27</v>
      </c>
      <c r="E34" s="143" t="s">
        <v>272</v>
      </c>
      <c r="F34" s="144"/>
      <c r="G34" s="11" t="s">
        <v>732</v>
      </c>
      <c r="H34" s="14">
        <v>1.22</v>
      </c>
      <c r="I34" s="109">
        <f t="shared" si="0"/>
        <v>6.1</v>
      </c>
      <c r="J34" s="115"/>
    </row>
    <row r="35" spans="1:10" ht="132">
      <c r="A35" s="114"/>
      <c r="B35" s="107">
        <v>5</v>
      </c>
      <c r="C35" s="10" t="s">
        <v>731</v>
      </c>
      <c r="D35" s="118" t="s">
        <v>28</v>
      </c>
      <c r="E35" s="143" t="s">
        <v>272</v>
      </c>
      <c r="F35" s="144"/>
      <c r="G35" s="11" t="s">
        <v>732</v>
      </c>
      <c r="H35" s="14">
        <v>1.21</v>
      </c>
      <c r="I35" s="109">
        <f t="shared" si="0"/>
        <v>6.05</v>
      </c>
      <c r="J35" s="115"/>
    </row>
    <row r="36" spans="1:10" ht="132">
      <c r="A36" s="114"/>
      <c r="B36" s="107">
        <v>5</v>
      </c>
      <c r="C36" s="10" t="s">
        <v>731</v>
      </c>
      <c r="D36" s="118" t="s">
        <v>28</v>
      </c>
      <c r="E36" s="143" t="s">
        <v>733</v>
      </c>
      <c r="F36" s="144"/>
      <c r="G36" s="11" t="s">
        <v>732</v>
      </c>
      <c r="H36" s="14">
        <v>1.21</v>
      </c>
      <c r="I36" s="109">
        <f t="shared" si="0"/>
        <v>6.05</v>
      </c>
      <c r="J36" s="115"/>
    </row>
    <row r="37" spans="1:10" ht="132">
      <c r="A37" s="114"/>
      <c r="B37" s="107">
        <v>5</v>
      </c>
      <c r="C37" s="10" t="s">
        <v>731</v>
      </c>
      <c r="D37" s="118" t="s">
        <v>29</v>
      </c>
      <c r="E37" s="143" t="s">
        <v>272</v>
      </c>
      <c r="F37" s="144"/>
      <c r="G37" s="11" t="s">
        <v>732</v>
      </c>
      <c r="H37" s="14">
        <v>1.21</v>
      </c>
      <c r="I37" s="109">
        <f t="shared" si="0"/>
        <v>6.05</v>
      </c>
      <c r="J37" s="115"/>
    </row>
    <row r="38" spans="1:10" ht="144">
      <c r="A38" s="114"/>
      <c r="B38" s="107">
        <v>5</v>
      </c>
      <c r="C38" s="10" t="s">
        <v>734</v>
      </c>
      <c r="D38" s="118" t="s">
        <v>27</v>
      </c>
      <c r="E38" s="143" t="s">
        <v>272</v>
      </c>
      <c r="F38" s="144"/>
      <c r="G38" s="11" t="s">
        <v>735</v>
      </c>
      <c r="H38" s="14">
        <v>2.62</v>
      </c>
      <c r="I38" s="109">
        <f t="shared" si="0"/>
        <v>13.100000000000001</v>
      </c>
      <c r="J38" s="115"/>
    </row>
    <row r="39" spans="1:10" ht="144">
      <c r="A39" s="114"/>
      <c r="B39" s="107">
        <v>5</v>
      </c>
      <c r="C39" s="10" t="s">
        <v>734</v>
      </c>
      <c r="D39" s="118" t="s">
        <v>28</v>
      </c>
      <c r="E39" s="143" t="s">
        <v>272</v>
      </c>
      <c r="F39" s="144"/>
      <c r="G39" s="11" t="s">
        <v>735</v>
      </c>
      <c r="H39" s="14">
        <v>2.62</v>
      </c>
      <c r="I39" s="109">
        <f t="shared" si="0"/>
        <v>13.100000000000001</v>
      </c>
      <c r="J39" s="115"/>
    </row>
    <row r="40" spans="1:10" ht="144">
      <c r="A40" s="114"/>
      <c r="B40" s="107">
        <v>5</v>
      </c>
      <c r="C40" s="10" t="s">
        <v>734</v>
      </c>
      <c r="D40" s="118" t="s">
        <v>29</v>
      </c>
      <c r="E40" s="143" t="s">
        <v>272</v>
      </c>
      <c r="F40" s="144"/>
      <c r="G40" s="11" t="s">
        <v>735</v>
      </c>
      <c r="H40" s="14">
        <v>2.62</v>
      </c>
      <c r="I40" s="109">
        <f t="shared" si="0"/>
        <v>13.100000000000001</v>
      </c>
      <c r="J40" s="115"/>
    </row>
    <row r="41" spans="1:10" ht="204">
      <c r="A41" s="114"/>
      <c r="B41" s="107">
        <v>1</v>
      </c>
      <c r="C41" s="10" t="s">
        <v>736</v>
      </c>
      <c r="D41" s="118" t="s">
        <v>737</v>
      </c>
      <c r="E41" s="143"/>
      <c r="F41" s="144"/>
      <c r="G41" s="11" t="s">
        <v>738</v>
      </c>
      <c r="H41" s="14">
        <v>84.92</v>
      </c>
      <c r="I41" s="109">
        <f t="shared" si="0"/>
        <v>84.92</v>
      </c>
      <c r="J41" s="115"/>
    </row>
    <row r="42" spans="1:10" ht="204">
      <c r="A42" s="114"/>
      <c r="B42" s="107">
        <v>1</v>
      </c>
      <c r="C42" s="10" t="s">
        <v>739</v>
      </c>
      <c r="D42" s="118" t="s">
        <v>737</v>
      </c>
      <c r="E42" s="143"/>
      <c r="F42" s="144"/>
      <c r="G42" s="11" t="s">
        <v>740</v>
      </c>
      <c r="H42" s="14">
        <v>123.56</v>
      </c>
      <c r="I42" s="109">
        <f t="shared" si="0"/>
        <v>123.56</v>
      </c>
      <c r="J42" s="115"/>
    </row>
    <row r="43" spans="1:10" ht="180">
      <c r="A43" s="114"/>
      <c r="B43" s="107">
        <v>1</v>
      </c>
      <c r="C43" s="10" t="s">
        <v>741</v>
      </c>
      <c r="D43" s="118" t="s">
        <v>737</v>
      </c>
      <c r="E43" s="143" t="s">
        <v>273</v>
      </c>
      <c r="F43" s="144"/>
      <c r="G43" s="11" t="s">
        <v>742</v>
      </c>
      <c r="H43" s="14">
        <v>123.56</v>
      </c>
      <c r="I43" s="109">
        <f t="shared" si="0"/>
        <v>123.56</v>
      </c>
      <c r="J43" s="115"/>
    </row>
    <row r="44" spans="1:10" ht="276">
      <c r="A44" s="114"/>
      <c r="B44" s="107">
        <v>1</v>
      </c>
      <c r="C44" s="10" t="s">
        <v>743</v>
      </c>
      <c r="D44" s="118" t="s">
        <v>204</v>
      </c>
      <c r="E44" s="143" t="s">
        <v>210</v>
      </c>
      <c r="F44" s="144"/>
      <c r="G44" s="11" t="s">
        <v>852</v>
      </c>
      <c r="H44" s="14">
        <v>41.48</v>
      </c>
      <c r="I44" s="109">
        <f t="shared" si="0"/>
        <v>41.48</v>
      </c>
      <c r="J44" s="115"/>
    </row>
    <row r="45" spans="1:10" ht="276">
      <c r="A45" s="114"/>
      <c r="B45" s="107">
        <v>1</v>
      </c>
      <c r="C45" s="10" t="s">
        <v>743</v>
      </c>
      <c r="D45" s="118" t="s">
        <v>204</v>
      </c>
      <c r="E45" s="143" t="s">
        <v>212</v>
      </c>
      <c r="F45" s="144"/>
      <c r="G45" s="11" t="s">
        <v>852</v>
      </c>
      <c r="H45" s="14">
        <v>41.48</v>
      </c>
      <c r="I45" s="109">
        <f t="shared" si="0"/>
        <v>41.48</v>
      </c>
      <c r="J45" s="115"/>
    </row>
    <row r="46" spans="1:10" ht="276">
      <c r="A46" s="114"/>
      <c r="B46" s="107">
        <v>1</v>
      </c>
      <c r="C46" s="10" t="s">
        <v>743</v>
      </c>
      <c r="D46" s="118" t="s">
        <v>204</v>
      </c>
      <c r="E46" s="143" t="s">
        <v>265</v>
      </c>
      <c r="F46" s="144"/>
      <c r="G46" s="11" t="s">
        <v>852</v>
      </c>
      <c r="H46" s="14">
        <v>41.48</v>
      </c>
      <c r="I46" s="109">
        <f t="shared" si="0"/>
        <v>41.48</v>
      </c>
      <c r="J46" s="115"/>
    </row>
    <row r="47" spans="1:10" ht="276">
      <c r="A47" s="114"/>
      <c r="B47" s="107">
        <v>1</v>
      </c>
      <c r="C47" s="10" t="s">
        <v>743</v>
      </c>
      <c r="D47" s="118" t="s">
        <v>204</v>
      </c>
      <c r="E47" s="143" t="s">
        <v>266</v>
      </c>
      <c r="F47" s="144"/>
      <c r="G47" s="11" t="s">
        <v>852</v>
      </c>
      <c r="H47" s="14">
        <v>41.48</v>
      </c>
      <c r="I47" s="109">
        <f t="shared" si="0"/>
        <v>41.48</v>
      </c>
      <c r="J47" s="115"/>
    </row>
    <row r="48" spans="1:10" ht="276">
      <c r="A48" s="114"/>
      <c r="B48" s="107">
        <v>1</v>
      </c>
      <c r="C48" s="10" t="s">
        <v>743</v>
      </c>
      <c r="D48" s="118" t="s">
        <v>204</v>
      </c>
      <c r="E48" s="143" t="s">
        <v>267</v>
      </c>
      <c r="F48" s="144"/>
      <c r="G48" s="11" t="s">
        <v>852</v>
      </c>
      <c r="H48" s="14">
        <v>41.48</v>
      </c>
      <c r="I48" s="109">
        <f t="shared" si="0"/>
        <v>41.48</v>
      </c>
      <c r="J48" s="115"/>
    </row>
    <row r="49" spans="1:10" ht="276">
      <c r="A49" s="114"/>
      <c r="B49" s="107">
        <v>1</v>
      </c>
      <c r="C49" s="10" t="s">
        <v>743</v>
      </c>
      <c r="D49" s="118" t="s">
        <v>204</v>
      </c>
      <c r="E49" s="143" t="s">
        <v>311</v>
      </c>
      <c r="F49" s="144"/>
      <c r="G49" s="11" t="s">
        <v>852</v>
      </c>
      <c r="H49" s="14">
        <v>41.48</v>
      </c>
      <c r="I49" s="109">
        <f t="shared" si="0"/>
        <v>41.48</v>
      </c>
      <c r="J49" s="115"/>
    </row>
    <row r="50" spans="1:10" ht="264">
      <c r="A50" s="114"/>
      <c r="B50" s="107">
        <v>1</v>
      </c>
      <c r="C50" s="10" t="s">
        <v>744</v>
      </c>
      <c r="D50" s="118" t="s">
        <v>204</v>
      </c>
      <c r="E50" s="143" t="s">
        <v>266</v>
      </c>
      <c r="F50" s="144"/>
      <c r="G50" s="11" t="s">
        <v>853</v>
      </c>
      <c r="H50" s="14">
        <v>44.79</v>
      </c>
      <c r="I50" s="109">
        <f t="shared" si="0"/>
        <v>44.79</v>
      </c>
      <c r="J50" s="115"/>
    </row>
    <row r="51" spans="1:10" ht="264">
      <c r="A51" s="114"/>
      <c r="B51" s="107">
        <v>1</v>
      </c>
      <c r="C51" s="10" t="s">
        <v>744</v>
      </c>
      <c r="D51" s="118" t="s">
        <v>204</v>
      </c>
      <c r="E51" s="143" t="s">
        <v>311</v>
      </c>
      <c r="F51" s="144"/>
      <c r="G51" s="11" t="s">
        <v>853</v>
      </c>
      <c r="H51" s="14">
        <v>44.79</v>
      </c>
      <c r="I51" s="109">
        <f t="shared" si="0"/>
        <v>44.79</v>
      </c>
      <c r="J51" s="115"/>
    </row>
    <row r="52" spans="1:10" ht="300">
      <c r="A52" s="114"/>
      <c r="B52" s="107">
        <v>1</v>
      </c>
      <c r="C52" s="10" t="s">
        <v>745</v>
      </c>
      <c r="D52" s="118" t="s">
        <v>204</v>
      </c>
      <c r="E52" s="143" t="s">
        <v>239</v>
      </c>
      <c r="F52" s="144"/>
      <c r="G52" s="11" t="s">
        <v>854</v>
      </c>
      <c r="H52" s="14">
        <v>47.7</v>
      </c>
      <c r="I52" s="109">
        <f t="shared" si="0"/>
        <v>47.7</v>
      </c>
      <c r="J52" s="115"/>
    </row>
    <row r="53" spans="1:10" ht="216">
      <c r="A53" s="114"/>
      <c r="B53" s="107">
        <v>10</v>
      </c>
      <c r="C53" s="10" t="s">
        <v>746</v>
      </c>
      <c r="D53" s="118" t="s">
        <v>26</v>
      </c>
      <c r="E53" s="143" t="s">
        <v>107</v>
      </c>
      <c r="F53" s="144"/>
      <c r="G53" s="11" t="s">
        <v>747</v>
      </c>
      <c r="H53" s="14">
        <v>1.3</v>
      </c>
      <c r="I53" s="109">
        <f t="shared" si="0"/>
        <v>13</v>
      </c>
      <c r="J53" s="115"/>
    </row>
    <row r="54" spans="1:10" ht="180">
      <c r="A54" s="114"/>
      <c r="B54" s="107">
        <v>10</v>
      </c>
      <c r="C54" s="10" t="s">
        <v>662</v>
      </c>
      <c r="D54" s="118" t="s">
        <v>26</v>
      </c>
      <c r="E54" s="143" t="s">
        <v>270</v>
      </c>
      <c r="F54" s="144"/>
      <c r="G54" s="11" t="s">
        <v>748</v>
      </c>
      <c r="H54" s="14">
        <v>1.51</v>
      </c>
      <c r="I54" s="109">
        <f t="shared" ref="I54:I85" si="1">H54*B54</f>
        <v>15.1</v>
      </c>
      <c r="J54" s="115"/>
    </row>
    <row r="55" spans="1:10" ht="120">
      <c r="A55" s="114"/>
      <c r="B55" s="107">
        <v>10</v>
      </c>
      <c r="C55" s="10" t="s">
        <v>619</v>
      </c>
      <c r="D55" s="118" t="s">
        <v>26</v>
      </c>
      <c r="E55" s="143" t="s">
        <v>107</v>
      </c>
      <c r="F55" s="144"/>
      <c r="G55" s="11" t="s">
        <v>621</v>
      </c>
      <c r="H55" s="14">
        <v>1.39</v>
      </c>
      <c r="I55" s="109">
        <f t="shared" si="1"/>
        <v>13.899999999999999</v>
      </c>
      <c r="J55" s="115"/>
    </row>
    <row r="56" spans="1:10" ht="108">
      <c r="A56" s="114"/>
      <c r="B56" s="107">
        <v>50</v>
      </c>
      <c r="C56" s="10" t="s">
        <v>749</v>
      </c>
      <c r="D56" s="118" t="s">
        <v>26</v>
      </c>
      <c r="E56" s="143"/>
      <c r="F56" s="144"/>
      <c r="G56" s="11" t="s">
        <v>750</v>
      </c>
      <c r="H56" s="14">
        <v>0.28000000000000003</v>
      </c>
      <c r="I56" s="109">
        <f t="shared" si="1"/>
        <v>14.000000000000002</v>
      </c>
      <c r="J56" s="115"/>
    </row>
    <row r="57" spans="1:10" ht="108">
      <c r="A57" s="114"/>
      <c r="B57" s="107">
        <v>50</v>
      </c>
      <c r="C57" s="10" t="s">
        <v>749</v>
      </c>
      <c r="D57" s="118" t="s">
        <v>27</v>
      </c>
      <c r="E57" s="143"/>
      <c r="F57" s="144"/>
      <c r="G57" s="11" t="s">
        <v>750</v>
      </c>
      <c r="H57" s="14">
        <v>0.28000000000000003</v>
      </c>
      <c r="I57" s="109">
        <f t="shared" si="1"/>
        <v>14.000000000000002</v>
      </c>
      <c r="J57" s="115"/>
    </row>
    <row r="58" spans="1:10" ht="144">
      <c r="A58" s="114"/>
      <c r="B58" s="107">
        <v>5</v>
      </c>
      <c r="C58" s="10" t="s">
        <v>751</v>
      </c>
      <c r="D58" s="118" t="s">
        <v>23</v>
      </c>
      <c r="E58" s="143" t="s">
        <v>733</v>
      </c>
      <c r="F58" s="144"/>
      <c r="G58" s="11" t="s">
        <v>752</v>
      </c>
      <c r="H58" s="14">
        <v>1.04</v>
      </c>
      <c r="I58" s="109">
        <f t="shared" si="1"/>
        <v>5.2</v>
      </c>
      <c r="J58" s="115"/>
    </row>
    <row r="59" spans="1:10" ht="144">
      <c r="A59" s="114"/>
      <c r="B59" s="107">
        <v>10</v>
      </c>
      <c r="C59" s="10" t="s">
        <v>751</v>
      </c>
      <c r="D59" s="118" t="s">
        <v>26</v>
      </c>
      <c r="E59" s="143" t="s">
        <v>273</v>
      </c>
      <c r="F59" s="144"/>
      <c r="G59" s="11" t="s">
        <v>752</v>
      </c>
      <c r="H59" s="14">
        <v>1.04</v>
      </c>
      <c r="I59" s="109">
        <f t="shared" si="1"/>
        <v>10.4</v>
      </c>
      <c r="J59" s="115"/>
    </row>
    <row r="60" spans="1:10" ht="144">
      <c r="A60" s="114"/>
      <c r="B60" s="107">
        <v>2</v>
      </c>
      <c r="C60" s="10" t="s">
        <v>753</v>
      </c>
      <c r="D60" s="118" t="s">
        <v>23</v>
      </c>
      <c r="E60" s="143"/>
      <c r="F60" s="144"/>
      <c r="G60" s="11" t="s">
        <v>754</v>
      </c>
      <c r="H60" s="14">
        <v>0.39</v>
      </c>
      <c r="I60" s="109">
        <f t="shared" si="1"/>
        <v>0.78</v>
      </c>
      <c r="J60" s="115"/>
    </row>
    <row r="61" spans="1:10" ht="180">
      <c r="A61" s="114"/>
      <c r="B61" s="107">
        <v>5</v>
      </c>
      <c r="C61" s="10" t="s">
        <v>755</v>
      </c>
      <c r="D61" s="118" t="s">
        <v>756</v>
      </c>
      <c r="E61" s="143"/>
      <c r="F61" s="144"/>
      <c r="G61" s="11" t="s">
        <v>855</v>
      </c>
      <c r="H61" s="14">
        <v>2.27</v>
      </c>
      <c r="I61" s="109">
        <f t="shared" si="1"/>
        <v>11.35</v>
      </c>
      <c r="J61" s="115"/>
    </row>
    <row r="62" spans="1:10" ht="144">
      <c r="A62" s="114"/>
      <c r="B62" s="107">
        <v>10</v>
      </c>
      <c r="C62" s="10" t="s">
        <v>757</v>
      </c>
      <c r="D62" s="118" t="s">
        <v>26</v>
      </c>
      <c r="E62" s="143" t="s">
        <v>272</v>
      </c>
      <c r="F62" s="144"/>
      <c r="G62" s="11" t="s">
        <v>758</v>
      </c>
      <c r="H62" s="14">
        <v>1.04</v>
      </c>
      <c r="I62" s="109">
        <f t="shared" si="1"/>
        <v>10.4</v>
      </c>
      <c r="J62" s="115"/>
    </row>
    <row r="63" spans="1:10" ht="144">
      <c r="A63" s="114"/>
      <c r="B63" s="107">
        <v>5</v>
      </c>
      <c r="C63" s="10" t="s">
        <v>757</v>
      </c>
      <c r="D63" s="118" t="s">
        <v>27</v>
      </c>
      <c r="E63" s="143" t="s">
        <v>272</v>
      </c>
      <c r="F63" s="144"/>
      <c r="G63" s="11" t="s">
        <v>758</v>
      </c>
      <c r="H63" s="14">
        <v>1.04</v>
      </c>
      <c r="I63" s="109">
        <f t="shared" si="1"/>
        <v>5.2</v>
      </c>
      <c r="J63" s="115"/>
    </row>
    <row r="64" spans="1:10" ht="96">
      <c r="A64" s="114"/>
      <c r="B64" s="107">
        <v>5</v>
      </c>
      <c r="C64" s="10" t="s">
        <v>759</v>
      </c>
      <c r="D64" s="118" t="s">
        <v>760</v>
      </c>
      <c r="E64" s="143"/>
      <c r="F64" s="144"/>
      <c r="G64" s="11" t="s">
        <v>761</v>
      </c>
      <c r="H64" s="14">
        <v>0.83</v>
      </c>
      <c r="I64" s="109">
        <f t="shared" si="1"/>
        <v>4.1499999999999995</v>
      </c>
      <c r="J64" s="115"/>
    </row>
    <row r="65" spans="1:10" ht="84">
      <c r="A65" s="114"/>
      <c r="B65" s="107">
        <v>5</v>
      </c>
      <c r="C65" s="10" t="s">
        <v>762</v>
      </c>
      <c r="D65" s="118" t="s">
        <v>572</v>
      </c>
      <c r="E65" s="143" t="s">
        <v>272</v>
      </c>
      <c r="F65" s="144"/>
      <c r="G65" s="11" t="s">
        <v>763</v>
      </c>
      <c r="H65" s="14">
        <v>1.26</v>
      </c>
      <c r="I65" s="109">
        <f t="shared" si="1"/>
        <v>6.3</v>
      </c>
      <c r="J65" s="115"/>
    </row>
    <row r="66" spans="1:10" ht="120">
      <c r="A66" s="114"/>
      <c r="B66" s="107">
        <v>5</v>
      </c>
      <c r="C66" s="10" t="s">
        <v>764</v>
      </c>
      <c r="D66" s="118" t="s">
        <v>760</v>
      </c>
      <c r="E66" s="143" t="s">
        <v>107</v>
      </c>
      <c r="F66" s="144"/>
      <c r="G66" s="11" t="s">
        <v>765</v>
      </c>
      <c r="H66" s="14">
        <v>2.02</v>
      </c>
      <c r="I66" s="109">
        <f t="shared" si="1"/>
        <v>10.1</v>
      </c>
      <c r="J66" s="115"/>
    </row>
    <row r="67" spans="1:10" ht="120">
      <c r="A67" s="114"/>
      <c r="B67" s="107">
        <v>5</v>
      </c>
      <c r="C67" s="10" t="s">
        <v>764</v>
      </c>
      <c r="D67" s="118" t="s">
        <v>766</v>
      </c>
      <c r="E67" s="143" t="s">
        <v>107</v>
      </c>
      <c r="F67" s="144"/>
      <c r="G67" s="11" t="s">
        <v>765</v>
      </c>
      <c r="H67" s="14">
        <v>2.5499999999999998</v>
      </c>
      <c r="I67" s="109">
        <f t="shared" si="1"/>
        <v>12.75</v>
      </c>
      <c r="J67" s="115"/>
    </row>
    <row r="68" spans="1:10" ht="120">
      <c r="A68" s="114"/>
      <c r="B68" s="107">
        <v>5</v>
      </c>
      <c r="C68" s="10" t="s">
        <v>764</v>
      </c>
      <c r="D68" s="118" t="s">
        <v>767</v>
      </c>
      <c r="E68" s="143" t="s">
        <v>107</v>
      </c>
      <c r="F68" s="144"/>
      <c r="G68" s="11" t="s">
        <v>765</v>
      </c>
      <c r="H68" s="14">
        <v>3.42</v>
      </c>
      <c r="I68" s="109">
        <f t="shared" si="1"/>
        <v>17.100000000000001</v>
      </c>
      <c r="J68" s="115"/>
    </row>
    <row r="69" spans="1:10" ht="84">
      <c r="A69" s="114"/>
      <c r="B69" s="107">
        <v>2</v>
      </c>
      <c r="C69" s="10" t="s">
        <v>768</v>
      </c>
      <c r="D69" s="118" t="s">
        <v>769</v>
      </c>
      <c r="E69" s="143" t="s">
        <v>273</v>
      </c>
      <c r="F69" s="144"/>
      <c r="G69" s="11" t="s">
        <v>770</v>
      </c>
      <c r="H69" s="14">
        <v>5.43</v>
      </c>
      <c r="I69" s="109">
        <f t="shared" si="1"/>
        <v>10.86</v>
      </c>
      <c r="J69" s="115"/>
    </row>
    <row r="70" spans="1:10" ht="84">
      <c r="A70" s="114"/>
      <c r="B70" s="107">
        <v>1</v>
      </c>
      <c r="C70" s="10" t="s">
        <v>768</v>
      </c>
      <c r="D70" s="118" t="s">
        <v>771</v>
      </c>
      <c r="E70" s="143" t="s">
        <v>273</v>
      </c>
      <c r="F70" s="144"/>
      <c r="G70" s="11" t="s">
        <v>770</v>
      </c>
      <c r="H70" s="14">
        <v>6.39</v>
      </c>
      <c r="I70" s="109">
        <f t="shared" si="1"/>
        <v>6.39</v>
      </c>
      <c r="J70" s="115"/>
    </row>
    <row r="71" spans="1:10" ht="84">
      <c r="A71" s="114"/>
      <c r="B71" s="107">
        <v>2</v>
      </c>
      <c r="C71" s="10" t="s">
        <v>768</v>
      </c>
      <c r="D71" s="118" t="s">
        <v>771</v>
      </c>
      <c r="E71" s="143" t="s">
        <v>272</v>
      </c>
      <c r="F71" s="144"/>
      <c r="G71" s="11" t="s">
        <v>770</v>
      </c>
      <c r="H71" s="14">
        <v>6.39</v>
      </c>
      <c r="I71" s="109">
        <f t="shared" si="1"/>
        <v>12.78</v>
      </c>
      <c r="J71" s="115"/>
    </row>
    <row r="72" spans="1:10" ht="252">
      <c r="A72" s="114"/>
      <c r="B72" s="107">
        <v>4</v>
      </c>
      <c r="C72" s="10" t="s">
        <v>772</v>
      </c>
      <c r="D72" s="118" t="s">
        <v>760</v>
      </c>
      <c r="E72" s="143" t="s">
        <v>273</v>
      </c>
      <c r="F72" s="144"/>
      <c r="G72" s="11" t="s">
        <v>773</v>
      </c>
      <c r="H72" s="14">
        <v>0.95</v>
      </c>
      <c r="I72" s="109">
        <f t="shared" si="1"/>
        <v>3.8</v>
      </c>
      <c r="J72" s="115"/>
    </row>
    <row r="73" spans="1:10" ht="120">
      <c r="A73" s="114"/>
      <c r="B73" s="107">
        <v>15</v>
      </c>
      <c r="C73" s="10" t="s">
        <v>774</v>
      </c>
      <c r="D73" s="118" t="s">
        <v>23</v>
      </c>
      <c r="E73" s="143" t="s">
        <v>272</v>
      </c>
      <c r="F73" s="144"/>
      <c r="G73" s="11" t="s">
        <v>775</v>
      </c>
      <c r="H73" s="14">
        <v>1.04</v>
      </c>
      <c r="I73" s="109">
        <f t="shared" si="1"/>
        <v>15.600000000000001</v>
      </c>
      <c r="J73" s="115"/>
    </row>
    <row r="74" spans="1:10" ht="120">
      <c r="A74" s="114"/>
      <c r="B74" s="107">
        <v>10</v>
      </c>
      <c r="C74" s="10" t="s">
        <v>774</v>
      </c>
      <c r="D74" s="118" t="s">
        <v>25</v>
      </c>
      <c r="E74" s="143" t="s">
        <v>272</v>
      </c>
      <c r="F74" s="144"/>
      <c r="G74" s="11" t="s">
        <v>775</v>
      </c>
      <c r="H74" s="14">
        <v>1.04</v>
      </c>
      <c r="I74" s="109">
        <f t="shared" si="1"/>
        <v>10.4</v>
      </c>
      <c r="J74" s="115"/>
    </row>
    <row r="75" spans="1:10" ht="120">
      <c r="A75" s="114"/>
      <c r="B75" s="107">
        <v>10</v>
      </c>
      <c r="C75" s="10" t="s">
        <v>774</v>
      </c>
      <c r="D75" s="118" t="s">
        <v>26</v>
      </c>
      <c r="E75" s="143" t="s">
        <v>273</v>
      </c>
      <c r="F75" s="144"/>
      <c r="G75" s="11" t="s">
        <v>775</v>
      </c>
      <c r="H75" s="14">
        <v>1.04</v>
      </c>
      <c r="I75" s="109">
        <f t="shared" si="1"/>
        <v>10.4</v>
      </c>
      <c r="J75" s="115"/>
    </row>
    <row r="76" spans="1:10" ht="120">
      <c r="A76" s="114"/>
      <c r="B76" s="107">
        <v>25</v>
      </c>
      <c r="C76" s="10" t="s">
        <v>774</v>
      </c>
      <c r="D76" s="118" t="s">
        <v>26</v>
      </c>
      <c r="E76" s="143" t="s">
        <v>272</v>
      </c>
      <c r="F76" s="144"/>
      <c r="G76" s="11" t="s">
        <v>775</v>
      </c>
      <c r="H76" s="14">
        <v>1.04</v>
      </c>
      <c r="I76" s="109">
        <f t="shared" si="1"/>
        <v>26</v>
      </c>
      <c r="J76" s="115"/>
    </row>
    <row r="77" spans="1:10" ht="120">
      <c r="A77" s="114"/>
      <c r="B77" s="107">
        <v>10</v>
      </c>
      <c r="C77" s="10" t="s">
        <v>774</v>
      </c>
      <c r="D77" s="118" t="s">
        <v>27</v>
      </c>
      <c r="E77" s="143" t="s">
        <v>272</v>
      </c>
      <c r="F77" s="144"/>
      <c r="G77" s="11" t="s">
        <v>775</v>
      </c>
      <c r="H77" s="14">
        <v>1.04</v>
      </c>
      <c r="I77" s="109">
        <f t="shared" si="1"/>
        <v>10.4</v>
      </c>
      <c r="J77" s="115"/>
    </row>
    <row r="78" spans="1:10" ht="252">
      <c r="A78" s="114"/>
      <c r="B78" s="107">
        <v>1</v>
      </c>
      <c r="C78" s="10" t="s">
        <v>776</v>
      </c>
      <c r="D78" s="118" t="s">
        <v>27</v>
      </c>
      <c r="E78" s="143" t="s">
        <v>212</v>
      </c>
      <c r="F78" s="144"/>
      <c r="G78" s="11" t="s">
        <v>856</v>
      </c>
      <c r="H78" s="14">
        <v>5.34</v>
      </c>
      <c r="I78" s="109">
        <f t="shared" si="1"/>
        <v>5.34</v>
      </c>
      <c r="J78" s="115"/>
    </row>
    <row r="79" spans="1:10" ht="252">
      <c r="A79" s="114"/>
      <c r="B79" s="107">
        <v>2</v>
      </c>
      <c r="C79" s="10" t="s">
        <v>776</v>
      </c>
      <c r="D79" s="118" t="s">
        <v>27</v>
      </c>
      <c r="E79" s="143" t="s">
        <v>266</v>
      </c>
      <c r="F79" s="144"/>
      <c r="G79" s="11" t="s">
        <v>856</v>
      </c>
      <c r="H79" s="14">
        <v>5.34</v>
      </c>
      <c r="I79" s="109">
        <f t="shared" si="1"/>
        <v>10.68</v>
      </c>
      <c r="J79" s="115"/>
    </row>
    <row r="80" spans="1:10" ht="252">
      <c r="A80" s="114"/>
      <c r="B80" s="107">
        <v>1</v>
      </c>
      <c r="C80" s="10" t="s">
        <v>776</v>
      </c>
      <c r="D80" s="118" t="s">
        <v>29</v>
      </c>
      <c r="E80" s="143" t="s">
        <v>213</v>
      </c>
      <c r="F80" s="144"/>
      <c r="G80" s="11" t="s">
        <v>856</v>
      </c>
      <c r="H80" s="14">
        <v>5.34</v>
      </c>
      <c r="I80" s="109">
        <f t="shared" si="1"/>
        <v>5.34</v>
      </c>
      <c r="J80" s="115"/>
    </row>
    <row r="81" spans="1:10" ht="252">
      <c r="A81" s="114"/>
      <c r="B81" s="107">
        <v>2</v>
      </c>
      <c r="C81" s="10" t="s">
        <v>776</v>
      </c>
      <c r="D81" s="118" t="s">
        <v>29</v>
      </c>
      <c r="E81" s="143" t="s">
        <v>267</v>
      </c>
      <c r="F81" s="144"/>
      <c r="G81" s="11" t="s">
        <v>856</v>
      </c>
      <c r="H81" s="14">
        <v>5.34</v>
      </c>
      <c r="I81" s="109">
        <f t="shared" si="1"/>
        <v>10.68</v>
      </c>
      <c r="J81" s="115"/>
    </row>
    <row r="82" spans="1:10" ht="192">
      <c r="A82" s="114"/>
      <c r="B82" s="107">
        <v>20</v>
      </c>
      <c r="C82" s="10" t="s">
        <v>777</v>
      </c>
      <c r="D82" s="118"/>
      <c r="E82" s="143"/>
      <c r="F82" s="144"/>
      <c r="G82" s="11" t="s">
        <v>857</v>
      </c>
      <c r="H82" s="14">
        <v>1.26</v>
      </c>
      <c r="I82" s="109">
        <f t="shared" si="1"/>
        <v>25.2</v>
      </c>
      <c r="J82" s="115"/>
    </row>
    <row r="83" spans="1:10" ht="132">
      <c r="A83" s="114"/>
      <c r="B83" s="107">
        <v>40</v>
      </c>
      <c r="C83" s="10" t="s">
        <v>116</v>
      </c>
      <c r="D83" s="118"/>
      <c r="E83" s="143"/>
      <c r="F83" s="144"/>
      <c r="G83" s="11" t="s">
        <v>778</v>
      </c>
      <c r="H83" s="14">
        <v>0.33</v>
      </c>
      <c r="I83" s="109">
        <f t="shared" si="1"/>
        <v>13.200000000000001</v>
      </c>
      <c r="J83" s="115"/>
    </row>
    <row r="84" spans="1:10" ht="120">
      <c r="A84" s="114"/>
      <c r="B84" s="107">
        <v>40</v>
      </c>
      <c r="C84" s="10" t="s">
        <v>779</v>
      </c>
      <c r="D84" s="118" t="s">
        <v>239</v>
      </c>
      <c r="E84" s="143"/>
      <c r="F84" s="144"/>
      <c r="G84" s="11" t="s">
        <v>780</v>
      </c>
      <c r="H84" s="14">
        <v>1.04</v>
      </c>
      <c r="I84" s="109">
        <f t="shared" si="1"/>
        <v>41.6</v>
      </c>
      <c r="J84" s="115"/>
    </row>
    <row r="85" spans="1:10" ht="120">
      <c r="A85" s="114"/>
      <c r="B85" s="107">
        <v>20</v>
      </c>
      <c r="C85" s="10" t="s">
        <v>779</v>
      </c>
      <c r="D85" s="118" t="s">
        <v>348</v>
      </c>
      <c r="E85" s="143"/>
      <c r="F85" s="144"/>
      <c r="G85" s="11" t="s">
        <v>780</v>
      </c>
      <c r="H85" s="14">
        <v>1.04</v>
      </c>
      <c r="I85" s="109">
        <f t="shared" si="1"/>
        <v>20.8</v>
      </c>
      <c r="J85" s="115"/>
    </row>
    <row r="86" spans="1:10" ht="120">
      <c r="A86" s="114"/>
      <c r="B86" s="107">
        <v>40</v>
      </c>
      <c r="C86" s="10" t="s">
        <v>779</v>
      </c>
      <c r="D86" s="118" t="s">
        <v>528</v>
      </c>
      <c r="E86" s="143"/>
      <c r="F86" s="144"/>
      <c r="G86" s="11" t="s">
        <v>780</v>
      </c>
      <c r="H86" s="14">
        <v>1.04</v>
      </c>
      <c r="I86" s="109">
        <f t="shared" ref="I86:I117" si="2">H86*B86</f>
        <v>41.6</v>
      </c>
      <c r="J86" s="115"/>
    </row>
    <row r="87" spans="1:10" ht="60">
      <c r="A87" s="114"/>
      <c r="B87" s="107">
        <v>1</v>
      </c>
      <c r="C87" s="10" t="s">
        <v>781</v>
      </c>
      <c r="D87" s="118" t="s">
        <v>782</v>
      </c>
      <c r="E87" s="143"/>
      <c r="F87" s="144"/>
      <c r="G87" s="11" t="s">
        <v>783</v>
      </c>
      <c r="H87" s="14">
        <v>2.27</v>
      </c>
      <c r="I87" s="109">
        <f t="shared" si="2"/>
        <v>2.27</v>
      </c>
      <c r="J87" s="115"/>
    </row>
    <row r="88" spans="1:10" ht="60">
      <c r="A88" s="114"/>
      <c r="B88" s="107">
        <v>2</v>
      </c>
      <c r="C88" s="10" t="s">
        <v>781</v>
      </c>
      <c r="D88" s="118" t="s">
        <v>784</v>
      </c>
      <c r="E88" s="143"/>
      <c r="F88" s="144"/>
      <c r="G88" s="11" t="s">
        <v>783</v>
      </c>
      <c r="H88" s="14">
        <v>2.7</v>
      </c>
      <c r="I88" s="109">
        <f t="shared" si="2"/>
        <v>5.4</v>
      </c>
      <c r="J88" s="115"/>
    </row>
    <row r="89" spans="1:10" ht="72">
      <c r="A89" s="114"/>
      <c r="B89" s="107">
        <v>2</v>
      </c>
      <c r="C89" s="10" t="s">
        <v>785</v>
      </c>
      <c r="D89" s="118" t="s">
        <v>769</v>
      </c>
      <c r="E89" s="143"/>
      <c r="F89" s="144"/>
      <c r="G89" s="11" t="s">
        <v>786</v>
      </c>
      <c r="H89" s="14">
        <v>2</v>
      </c>
      <c r="I89" s="109">
        <f t="shared" si="2"/>
        <v>4</v>
      </c>
      <c r="J89" s="115"/>
    </row>
    <row r="90" spans="1:10" ht="72">
      <c r="A90" s="114"/>
      <c r="B90" s="107">
        <v>1</v>
      </c>
      <c r="C90" s="10" t="s">
        <v>785</v>
      </c>
      <c r="D90" s="118" t="s">
        <v>787</v>
      </c>
      <c r="E90" s="143"/>
      <c r="F90" s="144"/>
      <c r="G90" s="11" t="s">
        <v>786</v>
      </c>
      <c r="H90" s="14">
        <v>4.2</v>
      </c>
      <c r="I90" s="109">
        <f t="shared" si="2"/>
        <v>4.2</v>
      </c>
      <c r="J90" s="115"/>
    </row>
    <row r="91" spans="1:10" ht="60">
      <c r="A91" s="114"/>
      <c r="B91" s="107">
        <v>2</v>
      </c>
      <c r="C91" s="10" t="s">
        <v>788</v>
      </c>
      <c r="D91" s="118" t="s">
        <v>771</v>
      </c>
      <c r="E91" s="143"/>
      <c r="F91" s="144"/>
      <c r="G91" s="11" t="s">
        <v>789</v>
      </c>
      <c r="H91" s="14">
        <v>3.14</v>
      </c>
      <c r="I91" s="109">
        <f t="shared" si="2"/>
        <v>6.28</v>
      </c>
      <c r="J91" s="115"/>
    </row>
    <row r="92" spans="1:10" ht="60">
      <c r="A92" s="114"/>
      <c r="B92" s="107">
        <v>2</v>
      </c>
      <c r="C92" s="10" t="s">
        <v>788</v>
      </c>
      <c r="D92" s="118" t="s">
        <v>784</v>
      </c>
      <c r="E92" s="143"/>
      <c r="F92" s="144"/>
      <c r="G92" s="11" t="s">
        <v>789</v>
      </c>
      <c r="H92" s="14">
        <v>4.29</v>
      </c>
      <c r="I92" s="109">
        <f t="shared" si="2"/>
        <v>8.58</v>
      </c>
      <c r="J92" s="115"/>
    </row>
    <row r="93" spans="1:10" ht="324">
      <c r="A93" s="114"/>
      <c r="B93" s="107">
        <v>1</v>
      </c>
      <c r="C93" s="10" t="s">
        <v>790</v>
      </c>
      <c r="D93" s="118" t="s">
        <v>699</v>
      </c>
      <c r="E93" s="143"/>
      <c r="F93" s="144"/>
      <c r="G93" s="11" t="s">
        <v>858</v>
      </c>
      <c r="H93" s="14">
        <v>45.37</v>
      </c>
      <c r="I93" s="109">
        <f t="shared" si="2"/>
        <v>45.37</v>
      </c>
      <c r="J93" s="115"/>
    </row>
    <row r="94" spans="1:10" ht="96">
      <c r="A94" s="114"/>
      <c r="B94" s="107">
        <v>5</v>
      </c>
      <c r="C94" s="10" t="s">
        <v>649</v>
      </c>
      <c r="D94" s="118" t="s">
        <v>25</v>
      </c>
      <c r="E94" s="143"/>
      <c r="F94" s="144"/>
      <c r="G94" s="11" t="s">
        <v>652</v>
      </c>
      <c r="H94" s="14">
        <v>2.7</v>
      </c>
      <c r="I94" s="109">
        <f t="shared" si="2"/>
        <v>13.5</v>
      </c>
      <c r="J94" s="115"/>
    </row>
    <row r="95" spans="1:10" ht="96">
      <c r="A95" s="114"/>
      <c r="B95" s="107">
        <v>10</v>
      </c>
      <c r="C95" s="10" t="s">
        <v>65</v>
      </c>
      <c r="D95" s="118" t="s">
        <v>23</v>
      </c>
      <c r="E95" s="143"/>
      <c r="F95" s="144"/>
      <c r="G95" s="11" t="s">
        <v>791</v>
      </c>
      <c r="H95" s="14">
        <v>2.79</v>
      </c>
      <c r="I95" s="109">
        <f t="shared" si="2"/>
        <v>27.9</v>
      </c>
      <c r="J95" s="115"/>
    </row>
    <row r="96" spans="1:10" ht="96">
      <c r="A96" s="114"/>
      <c r="B96" s="107">
        <v>20</v>
      </c>
      <c r="C96" s="10" t="s">
        <v>65</v>
      </c>
      <c r="D96" s="118" t="s">
        <v>67</v>
      </c>
      <c r="E96" s="143"/>
      <c r="F96" s="144"/>
      <c r="G96" s="11" t="s">
        <v>791</v>
      </c>
      <c r="H96" s="14">
        <v>2.79</v>
      </c>
      <c r="I96" s="109">
        <f t="shared" si="2"/>
        <v>55.8</v>
      </c>
      <c r="J96" s="115"/>
    </row>
    <row r="97" spans="1:10" ht="96">
      <c r="A97" s="114"/>
      <c r="B97" s="107">
        <v>20</v>
      </c>
      <c r="C97" s="10" t="s">
        <v>65</v>
      </c>
      <c r="D97" s="118" t="s">
        <v>26</v>
      </c>
      <c r="E97" s="143"/>
      <c r="F97" s="144"/>
      <c r="G97" s="11" t="s">
        <v>791</v>
      </c>
      <c r="H97" s="14">
        <v>2.79</v>
      </c>
      <c r="I97" s="109">
        <f t="shared" si="2"/>
        <v>55.8</v>
      </c>
      <c r="J97" s="115"/>
    </row>
    <row r="98" spans="1:10" ht="96">
      <c r="A98" s="114"/>
      <c r="B98" s="107">
        <v>10</v>
      </c>
      <c r="C98" s="10" t="s">
        <v>65</v>
      </c>
      <c r="D98" s="118" t="s">
        <v>27</v>
      </c>
      <c r="E98" s="143"/>
      <c r="F98" s="144"/>
      <c r="G98" s="11" t="s">
        <v>791</v>
      </c>
      <c r="H98" s="14">
        <v>2.79</v>
      </c>
      <c r="I98" s="109">
        <f t="shared" si="2"/>
        <v>27.9</v>
      </c>
      <c r="J98" s="115"/>
    </row>
    <row r="99" spans="1:10" ht="96">
      <c r="A99" s="114"/>
      <c r="B99" s="107">
        <v>30</v>
      </c>
      <c r="C99" s="10" t="s">
        <v>792</v>
      </c>
      <c r="D99" s="118" t="s">
        <v>23</v>
      </c>
      <c r="E99" s="143"/>
      <c r="F99" s="144"/>
      <c r="G99" s="11" t="s">
        <v>793</v>
      </c>
      <c r="H99" s="14">
        <v>3.67</v>
      </c>
      <c r="I99" s="109">
        <f t="shared" si="2"/>
        <v>110.1</v>
      </c>
      <c r="J99" s="115"/>
    </row>
    <row r="100" spans="1:10" ht="96">
      <c r="A100" s="114"/>
      <c r="B100" s="107">
        <v>30</v>
      </c>
      <c r="C100" s="10" t="s">
        <v>792</v>
      </c>
      <c r="D100" s="118" t="s">
        <v>651</v>
      </c>
      <c r="E100" s="143"/>
      <c r="F100" s="144"/>
      <c r="G100" s="11" t="s">
        <v>793</v>
      </c>
      <c r="H100" s="14">
        <v>3.67</v>
      </c>
      <c r="I100" s="109">
        <f t="shared" si="2"/>
        <v>110.1</v>
      </c>
      <c r="J100" s="115"/>
    </row>
    <row r="101" spans="1:10" ht="96">
      <c r="A101" s="114"/>
      <c r="B101" s="107">
        <v>50</v>
      </c>
      <c r="C101" s="10" t="s">
        <v>792</v>
      </c>
      <c r="D101" s="118" t="s">
        <v>25</v>
      </c>
      <c r="E101" s="143"/>
      <c r="F101" s="144"/>
      <c r="G101" s="11" t="s">
        <v>793</v>
      </c>
      <c r="H101" s="14">
        <v>3.67</v>
      </c>
      <c r="I101" s="109">
        <f t="shared" si="2"/>
        <v>183.5</v>
      </c>
      <c r="J101" s="115"/>
    </row>
    <row r="102" spans="1:10" ht="96">
      <c r="A102" s="114"/>
      <c r="B102" s="107">
        <v>10</v>
      </c>
      <c r="C102" s="10" t="s">
        <v>68</v>
      </c>
      <c r="D102" s="118" t="s">
        <v>23</v>
      </c>
      <c r="E102" s="143" t="s">
        <v>272</v>
      </c>
      <c r="F102" s="144"/>
      <c r="G102" s="11" t="s">
        <v>794</v>
      </c>
      <c r="H102" s="14">
        <v>3.41</v>
      </c>
      <c r="I102" s="109">
        <f t="shared" si="2"/>
        <v>34.1</v>
      </c>
      <c r="J102" s="115"/>
    </row>
    <row r="103" spans="1:10" ht="96">
      <c r="A103" s="114"/>
      <c r="B103" s="107">
        <v>20</v>
      </c>
      <c r="C103" s="10" t="s">
        <v>68</v>
      </c>
      <c r="D103" s="118" t="s">
        <v>651</v>
      </c>
      <c r="E103" s="143" t="s">
        <v>272</v>
      </c>
      <c r="F103" s="144"/>
      <c r="G103" s="11" t="s">
        <v>794</v>
      </c>
      <c r="H103" s="14">
        <v>3.41</v>
      </c>
      <c r="I103" s="109">
        <f t="shared" si="2"/>
        <v>68.2</v>
      </c>
      <c r="J103" s="115"/>
    </row>
    <row r="104" spans="1:10" ht="96">
      <c r="A104" s="114"/>
      <c r="B104" s="107">
        <v>40</v>
      </c>
      <c r="C104" s="10" t="s">
        <v>68</v>
      </c>
      <c r="D104" s="118" t="s">
        <v>67</v>
      </c>
      <c r="E104" s="143" t="s">
        <v>272</v>
      </c>
      <c r="F104" s="144"/>
      <c r="G104" s="11" t="s">
        <v>794</v>
      </c>
      <c r="H104" s="14">
        <v>3.41</v>
      </c>
      <c r="I104" s="109">
        <f t="shared" si="2"/>
        <v>136.4</v>
      </c>
      <c r="J104" s="115"/>
    </row>
    <row r="105" spans="1:10" ht="96">
      <c r="A105" s="114"/>
      <c r="B105" s="107">
        <v>40</v>
      </c>
      <c r="C105" s="10" t="s">
        <v>68</v>
      </c>
      <c r="D105" s="118" t="s">
        <v>26</v>
      </c>
      <c r="E105" s="143" t="s">
        <v>273</v>
      </c>
      <c r="F105" s="144"/>
      <c r="G105" s="11" t="s">
        <v>794</v>
      </c>
      <c r="H105" s="14">
        <v>3.41</v>
      </c>
      <c r="I105" s="109">
        <f t="shared" si="2"/>
        <v>136.4</v>
      </c>
      <c r="J105" s="115"/>
    </row>
    <row r="106" spans="1:10" ht="96">
      <c r="A106" s="114"/>
      <c r="B106" s="107">
        <v>40</v>
      </c>
      <c r="C106" s="10" t="s">
        <v>68</v>
      </c>
      <c r="D106" s="118" t="s">
        <v>26</v>
      </c>
      <c r="E106" s="143" t="s">
        <v>272</v>
      </c>
      <c r="F106" s="144"/>
      <c r="G106" s="11" t="s">
        <v>794</v>
      </c>
      <c r="H106" s="14">
        <v>3.41</v>
      </c>
      <c r="I106" s="109">
        <f t="shared" si="2"/>
        <v>136.4</v>
      </c>
      <c r="J106" s="115"/>
    </row>
    <row r="107" spans="1:10" ht="96">
      <c r="A107" s="114"/>
      <c r="B107" s="107">
        <v>10</v>
      </c>
      <c r="C107" s="10" t="s">
        <v>68</v>
      </c>
      <c r="D107" s="118" t="s">
        <v>27</v>
      </c>
      <c r="E107" s="143" t="s">
        <v>272</v>
      </c>
      <c r="F107" s="144"/>
      <c r="G107" s="11" t="s">
        <v>794</v>
      </c>
      <c r="H107" s="14">
        <v>3.41</v>
      </c>
      <c r="I107" s="109">
        <f t="shared" si="2"/>
        <v>34.1</v>
      </c>
      <c r="J107" s="115"/>
    </row>
    <row r="108" spans="1:10" ht="96">
      <c r="A108" s="114"/>
      <c r="B108" s="107">
        <v>2</v>
      </c>
      <c r="C108" s="10" t="s">
        <v>473</v>
      </c>
      <c r="D108" s="118" t="s">
        <v>795</v>
      </c>
      <c r="E108" s="143" t="s">
        <v>272</v>
      </c>
      <c r="F108" s="144"/>
      <c r="G108" s="11" t="s">
        <v>475</v>
      </c>
      <c r="H108" s="14">
        <v>3.93</v>
      </c>
      <c r="I108" s="109">
        <f t="shared" si="2"/>
        <v>7.86</v>
      </c>
      <c r="J108" s="115"/>
    </row>
    <row r="109" spans="1:10" ht="96">
      <c r="A109" s="114"/>
      <c r="B109" s="107">
        <v>20</v>
      </c>
      <c r="C109" s="10" t="s">
        <v>473</v>
      </c>
      <c r="D109" s="118" t="s">
        <v>23</v>
      </c>
      <c r="E109" s="143" t="s">
        <v>733</v>
      </c>
      <c r="F109" s="144"/>
      <c r="G109" s="11" t="s">
        <v>475</v>
      </c>
      <c r="H109" s="14">
        <v>3.93</v>
      </c>
      <c r="I109" s="109">
        <f t="shared" si="2"/>
        <v>78.600000000000009</v>
      </c>
      <c r="J109" s="115"/>
    </row>
    <row r="110" spans="1:10" ht="96">
      <c r="A110" s="114"/>
      <c r="B110" s="107">
        <v>20</v>
      </c>
      <c r="C110" s="10" t="s">
        <v>473</v>
      </c>
      <c r="D110" s="118" t="s">
        <v>651</v>
      </c>
      <c r="E110" s="143" t="s">
        <v>272</v>
      </c>
      <c r="F110" s="144"/>
      <c r="G110" s="11" t="s">
        <v>475</v>
      </c>
      <c r="H110" s="14">
        <v>3.93</v>
      </c>
      <c r="I110" s="109">
        <f t="shared" si="2"/>
        <v>78.600000000000009</v>
      </c>
      <c r="J110" s="115"/>
    </row>
    <row r="111" spans="1:10" ht="96">
      <c r="A111" s="114"/>
      <c r="B111" s="107">
        <v>20</v>
      </c>
      <c r="C111" s="10" t="s">
        <v>473</v>
      </c>
      <c r="D111" s="118" t="s">
        <v>651</v>
      </c>
      <c r="E111" s="143" t="s">
        <v>733</v>
      </c>
      <c r="F111" s="144"/>
      <c r="G111" s="11" t="s">
        <v>475</v>
      </c>
      <c r="H111" s="14">
        <v>3.93</v>
      </c>
      <c r="I111" s="109">
        <f t="shared" si="2"/>
        <v>78.600000000000009</v>
      </c>
      <c r="J111" s="115"/>
    </row>
    <row r="112" spans="1:10" ht="96">
      <c r="A112" s="114"/>
      <c r="B112" s="107">
        <v>30</v>
      </c>
      <c r="C112" s="10" t="s">
        <v>473</v>
      </c>
      <c r="D112" s="118" t="s">
        <v>25</v>
      </c>
      <c r="E112" s="143" t="s">
        <v>733</v>
      </c>
      <c r="F112" s="144"/>
      <c r="G112" s="11" t="s">
        <v>475</v>
      </c>
      <c r="H112" s="14">
        <v>3.93</v>
      </c>
      <c r="I112" s="109">
        <f t="shared" si="2"/>
        <v>117.9</v>
      </c>
      <c r="J112" s="115"/>
    </row>
    <row r="113" spans="1:10" ht="96">
      <c r="A113" s="114"/>
      <c r="B113" s="107">
        <v>20</v>
      </c>
      <c r="C113" s="10" t="s">
        <v>473</v>
      </c>
      <c r="D113" s="118" t="s">
        <v>298</v>
      </c>
      <c r="E113" s="143" t="s">
        <v>272</v>
      </c>
      <c r="F113" s="144"/>
      <c r="G113" s="11" t="s">
        <v>475</v>
      </c>
      <c r="H113" s="14">
        <v>3.93</v>
      </c>
      <c r="I113" s="109">
        <f t="shared" si="2"/>
        <v>78.600000000000009</v>
      </c>
      <c r="J113" s="115"/>
    </row>
    <row r="114" spans="1:10" ht="96">
      <c r="A114" s="114"/>
      <c r="B114" s="107">
        <v>40</v>
      </c>
      <c r="C114" s="10" t="s">
        <v>473</v>
      </c>
      <c r="D114" s="118" t="s">
        <v>294</v>
      </c>
      <c r="E114" s="143" t="s">
        <v>272</v>
      </c>
      <c r="F114" s="144"/>
      <c r="G114" s="11" t="s">
        <v>475</v>
      </c>
      <c r="H114" s="14">
        <v>3.93</v>
      </c>
      <c r="I114" s="109">
        <f t="shared" si="2"/>
        <v>157.20000000000002</v>
      </c>
      <c r="J114" s="115"/>
    </row>
    <row r="115" spans="1:10" ht="120">
      <c r="A115" s="114"/>
      <c r="B115" s="107">
        <v>2</v>
      </c>
      <c r="C115" s="10" t="s">
        <v>796</v>
      </c>
      <c r="D115" s="118" t="s">
        <v>797</v>
      </c>
      <c r="E115" s="143"/>
      <c r="F115" s="144"/>
      <c r="G115" s="11" t="s">
        <v>798</v>
      </c>
      <c r="H115" s="14">
        <v>1.19</v>
      </c>
      <c r="I115" s="109">
        <f t="shared" si="2"/>
        <v>2.38</v>
      </c>
      <c r="J115" s="115"/>
    </row>
    <row r="116" spans="1:10" ht="120">
      <c r="A116" s="114"/>
      <c r="B116" s="107">
        <v>1</v>
      </c>
      <c r="C116" s="10" t="s">
        <v>796</v>
      </c>
      <c r="D116" s="118" t="s">
        <v>784</v>
      </c>
      <c r="E116" s="143"/>
      <c r="F116" s="144"/>
      <c r="G116" s="11" t="s">
        <v>798</v>
      </c>
      <c r="H116" s="14">
        <v>1.56</v>
      </c>
      <c r="I116" s="109">
        <f t="shared" si="2"/>
        <v>1.56</v>
      </c>
      <c r="J116" s="115"/>
    </row>
    <row r="117" spans="1:10" ht="132">
      <c r="A117" s="114"/>
      <c r="B117" s="107">
        <v>2</v>
      </c>
      <c r="C117" s="10" t="s">
        <v>799</v>
      </c>
      <c r="D117" s="118" t="s">
        <v>797</v>
      </c>
      <c r="E117" s="143" t="s">
        <v>272</v>
      </c>
      <c r="F117" s="144"/>
      <c r="G117" s="11" t="s">
        <v>800</v>
      </c>
      <c r="H117" s="14">
        <v>2.44</v>
      </c>
      <c r="I117" s="109">
        <f t="shared" si="2"/>
        <v>4.88</v>
      </c>
      <c r="J117" s="115"/>
    </row>
    <row r="118" spans="1:10" ht="132">
      <c r="A118" s="114"/>
      <c r="B118" s="107">
        <v>2</v>
      </c>
      <c r="C118" s="10" t="s">
        <v>799</v>
      </c>
      <c r="D118" s="118" t="s">
        <v>782</v>
      </c>
      <c r="E118" s="143" t="s">
        <v>733</v>
      </c>
      <c r="F118" s="144"/>
      <c r="G118" s="11" t="s">
        <v>800</v>
      </c>
      <c r="H118" s="14">
        <v>2.97</v>
      </c>
      <c r="I118" s="109">
        <f t="shared" ref="I118:I133" si="3">H118*B118</f>
        <v>5.94</v>
      </c>
      <c r="J118" s="115"/>
    </row>
    <row r="119" spans="1:10" ht="132">
      <c r="A119" s="114"/>
      <c r="B119" s="107">
        <v>2</v>
      </c>
      <c r="C119" s="10" t="s">
        <v>799</v>
      </c>
      <c r="D119" s="118" t="s">
        <v>784</v>
      </c>
      <c r="E119" s="143" t="s">
        <v>273</v>
      </c>
      <c r="F119" s="144"/>
      <c r="G119" s="11" t="s">
        <v>800</v>
      </c>
      <c r="H119" s="14">
        <v>3.23</v>
      </c>
      <c r="I119" s="109">
        <f t="shared" si="3"/>
        <v>6.46</v>
      </c>
      <c r="J119" s="115"/>
    </row>
    <row r="120" spans="1:10" ht="132">
      <c r="A120" s="114"/>
      <c r="B120" s="107">
        <v>1</v>
      </c>
      <c r="C120" s="10" t="s">
        <v>799</v>
      </c>
      <c r="D120" s="118" t="s">
        <v>787</v>
      </c>
      <c r="E120" s="143" t="s">
        <v>272</v>
      </c>
      <c r="F120" s="144"/>
      <c r="G120" s="11" t="s">
        <v>800</v>
      </c>
      <c r="H120" s="14">
        <v>3.32</v>
      </c>
      <c r="I120" s="109">
        <f t="shared" si="3"/>
        <v>3.32</v>
      </c>
      <c r="J120" s="115"/>
    </row>
    <row r="121" spans="1:10" ht="132">
      <c r="A121" s="114"/>
      <c r="B121" s="107">
        <v>1</v>
      </c>
      <c r="C121" s="10" t="s">
        <v>799</v>
      </c>
      <c r="D121" s="118" t="s">
        <v>801</v>
      </c>
      <c r="E121" s="143" t="s">
        <v>733</v>
      </c>
      <c r="F121" s="144"/>
      <c r="G121" s="11" t="s">
        <v>800</v>
      </c>
      <c r="H121" s="14">
        <v>4.46</v>
      </c>
      <c r="I121" s="109">
        <f t="shared" si="3"/>
        <v>4.46</v>
      </c>
      <c r="J121" s="115"/>
    </row>
    <row r="122" spans="1:10" ht="72">
      <c r="A122" s="114"/>
      <c r="B122" s="107">
        <v>6</v>
      </c>
      <c r="C122" s="10" t="s">
        <v>802</v>
      </c>
      <c r="D122" s="118" t="s">
        <v>26</v>
      </c>
      <c r="E122" s="143"/>
      <c r="F122" s="144"/>
      <c r="G122" s="11" t="s">
        <v>803</v>
      </c>
      <c r="H122" s="14">
        <v>4.2</v>
      </c>
      <c r="I122" s="109">
        <f t="shared" si="3"/>
        <v>25.200000000000003</v>
      </c>
      <c r="J122" s="115"/>
    </row>
    <row r="123" spans="1:10" ht="120">
      <c r="A123" s="114"/>
      <c r="B123" s="107">
        <v>1</v>
      </c>
      <c r="C123" s="10" t="s">
        <v>804</v>
      </c>
      <c r="D123" s="118"/>
      <c r="E123" s="143"/>
      <c r="F123" s="144"/>
      <c r="G123" s="11" t="s">
        <v>805</v>
      </c>
      <c r="H123" s="14">
        <v>1.39</v>
      </c>
      <c r="I123" s="109">
        <f t="shared" si="3"/>
        <v>1.39</v>
      </c>
      <c r="J123" s="115"/>
    </row>
    <row r="124" spans="1:10" ht="132">
      <c r="A124" s="114"/>
      <c r="B124" s="107">
        <v>2</v>
      </c>
      <c r="C124" s="10" t="s">
        <v>806</v>
      </c>
      <c r="D124" s="118"/>
      <c r="E124" s="143"/>
      <c r="F124" s="144"/>
      <c r="G124" s="11" t="s">
        <v>807</v>
      </c>
      <c r="H124" s="14">
        <v>1.1100000000000001</v>
      </c>
      <c r="I124" s="109">
        <f t="shared" si="3"/>
        <v>2.2200000000000002</v>
      </c>
      <c r="J124" s="115"/>
    </row>
    <row r="125" spans="1:10" ht="132">
      <c r="A125" s="114"/>
      <c r="B125" s="107">
        <v>2</v>
      </c>
      <c r="C125" s="10" t="s">
        <v>808</v>
      </c>
      <c r="D125" s="118"/>
      <c r="E125" s="143"/>
      <c r="F125" s="144"/>
      <c r="G125" s="11" t="s">
        <v>809</v>
      </c>
      <c r="H125" s="14">
        <v>1.39</v>
      </c>
      <c r="I125" s="109">
        <f t="shared" si="3"/>
        <v>2.78</v>
      </c>
      <c r="J125" s="115"/>
    </row>
    <row r="126" spans="1:10" ht="216">
      <c r="A126" s="114"/>
      <c r="B126" s="107">
        <v>1</v>
      </c>
      <c r="C126" s="10" t="s">
        <v>810</v>
      </c>
      <c r="D126" s="118"/>
      <c r="E126" s="143"/>
      <c r="F126" s="144"/>
      <c r="G126" s="11" t="s">
        <v>811</v>
      </c>
      <c r="H126" s="14">
        <v>1.3</v>
      </c>
      <c r="I126" s="109">
        <f t="shared" si="3"/>
        <v>1.3</v>
      </c>
      <c r="J126" s="115"/>
    </row>
    <row r="127" spans="1:10" ht="216">
      <c r="A127" s="114"/>
      <c r="B127" s="107">
        <v>1</v>
      </c>
      <c r="C127" s="10" t="s">
        <v>812</v>
      </c>
      <c r="D127" s="118"/>
      <c r="E127" s="143"/>
      <c r="F127" s="144"/>
      <c r="G127" s="11" t="s">
        <v>813</v>
      </c>
      <c r="H127" s="14">
        <v>1.48</v>
      </c>
      <c r="I127" s="109">
        <f t="shared" si="3"/>
        <v>1.48</v>
      </c>
      <c r="J127" s="115"/>
    </row>
    <row r="128" spans="1:10" ht="156">
      <c r="A128" s="114"/>
      <c r="B128" s="107">
        <v>5</v>
      </c>
      <c r="C128" s="10" t="s">
        <v>814</v>
      </c>
      <c r="D128" s="118" t="s">
        <v>107</v>
      </c>
      <c r="E128" s="143"/>
      <c r="F128" s="144"/>
      <c r="G128" s="11" t="s">
        <v>815</v>
      </c>
      <c r="H128" s="14">
        <v>6.5</v>
      </c>
      <c r="I128" s="109">
        <f t="shared" si="3"/>
        <v>32.5</v>
      </c>
      <c r="J128" s="115"/>
    </row>
    <row r="129" spans="1:10" ht="156">
      <c r="A129" s="114"/>
      <c r="B129" s="107">
        <v>2</v>
      </c>
      <c r="C129" s="10" t="s">
        <v>814</v>
      </c>
      <c r="D129" s="118" t="s">
        <v>268</v>
      </c>
      <c r="E129" s="143"/>
      <c r="F129" s="144"/>
      <c r="G129" s="11" t="s">
        <v>815</v>
      </c>
      <c r="H129" s="14">
        <v>6.5</v>
      </c>
      <c r="I129" s="109">
        <f t="shared" si="3"/>
        <v>13</v>
      </c>
      <c r="J129" s="115"/>
    </row>
    <row r="130" spans="1:10" ht="156">
      <c r="A130" s="114"/>
      <c r="B130" s="107">
        <v>2</v>
      </c>
      <c r="C130" s="10" t="s">
        <v>814</v>
      </c>
      <c r="D130" s="118" t="s">
        <v>269</v>
      </c>
      <c r="E130" s="143"/>
      <c r="F130" s="144"/>
      <c r="G130" s="11" t="s">
        <v>815</v>
      </c>
      <c r="H130" s="14">
        <v>6.5</v>
      </c>
      <c r="I130" s="109">
        <f t="shared" si="3"/>
        <v>13</v>
      </c>
      <c r="J130" s="115"/>
    </row>
    <row r="131" spans="1:10" ht="144">
      <c r="A131" s="114"/>
      <c r="B131" s="107">
        <v>4</v>
      </c>
      <c r="C131" s="10" t="s">
        <v>816</v>
      </c>
      <c r="D131" s="118" t="s">
        <v>817</v>
      </c>
      <c r="E131" s="143"/>
      <c r="F131" s="144"/>
      <c r="G131" s="11" t="s">
        <v>818</v>
      </c>
      <c r="H131" s="14">
        <v>9.2899999999999991</v>
      </c>
      <c r="I131" s="109">
        <f t="shared" si="3"/>
        <v>37.159999999999997</v>
      </c>
      <c r="J131" s="115"/>
    </row>
    <row r="132" spans="1:10" ht="144">
      <c r="A132" s="114"/>
      <c r="B132" s="107">
        <v>2</v>
      </c>
      <c r="C132" s="10" t="s">
        <v>816</v>
      </c>
      <c r="D132" s="118" t="s">
        <v>819</v>
      </c>
      <c r="E132" s="143"/>
      <c r="F132" s="144"/>
      <c r="G132" s="11" t="s">
        <v>818</v>
      </c>
      <c r="H132" s="14">
        <v>9.2899999999999991</v>
      </c>
      <c r="I132" s="109">
        <f t="shared" si="3"/>
        <v>18.579999999999998</v>
      </c>
      <c r="J132" s="115"/>
    </row>
    <row r="133" spans="1:10" ht="144">
      <c r="A133" s="114"/>
      <c r="B133" s="108">
        <v>2</v>
      </c>
      <c r="C133" s="12" t="s">
        <v>820</v>
      </c>
      <c r="D133" s="119" t="s">
        <v>651</v>
      </c>
      <c r="E133" s="145"/>
      <c r="F133" s="146"/>
      <c r="G133" s="13" t="s">
        <v>821</v>
      </c>
      <c r="H133" s="15">
        <v>24.59</v>
      </c>
      <c r="I133" s="110">
        <f t="shared" si="3"/>
        <v>49.18</v>
      </c>
      <c r="J133" s="115"/>
    </row>
  </sheetData>
  <mergeCells count="116">
    <mergeCell ref="I10:I11"/>
    <mergeCell ref="I14:I15"/>
    <mergeCell ref="E20:F20"/>
    <mergeCell ref="E21:F21"/>
    <mergeCell ref="E22:F22"/>
    <mergeCell ref="E27:F27"/>
    <mergeCell ref="E28:F28"/>
    <mergeCell ref="E29:F29"/>
    <mergeCell ref="E30:F30"/>
    <mergeCell ref="E31:F31"/>
    <mergeCell ref="E23:F23"/>
    <mergeCell ref="E24:F24"/>
    <mergeCell ref="E25:F25"/>
    <mergeCell ref="E26:F26"/>
    <mergeCell ref="E37:F37"/>
    <mergeCell ref="E38:F38"/>
    <mergeCell ref="E39:F39"/>
    <mergeCell ref="E40:F40"/>
    <mergeCell ref="E41:F41"/>
    <mergeCell ref="E32:F32"/>
    <mergeCell ref="E33:F33"/>
    <mergeCell ref="E34:F34"/>
    <mergeCell ref="E35:F35"/>
    <mergeCell ref="E36:F36"/>
    <mergeCell ref="E47:F47"/>
    <mergeCell ref="E48:F48"/>
    <mergeCell ref="E49:F49"/>
    <mergeCell ref="E50:F50"/>
    <mergeCell ref="E51:F51"/>
    <mergeCell ref="E42:F42"/>
    <mergeCell ref="E43:F43"/>
    <mergeCell ref="E44:F44"/>
    <mergeCell ref="E45:F45"/>
    <mergeCell ref="E46:F46"/>
    <mergeCell ref="E57:F57"/>
    <mergeCell ref="E58:F58"/>
    <mergeCell ref="E59:F59"/>
    <mergeCell ref="E60:F60"/>
    <mergeCell ref="E61:F61"/>
    <mergeCell ref="E52:F52"/>
    <mergeCell ref="E53:F53"/>
    <mergeCell ref="E54:F54"/>
    <mergeCell ref="E55:F55"/>
    <mergeCell ref="E56:F56"/>
    <mergeCell ref="E67:F67"/>
    <mergeCell ref="E68:F68"/>
    <mergeCell ref="E69:F69"/>
    <mergeCell ref="E70:F70"/>
    <mergeCell ref="E71:F71"/>
    <mergeCell ref="E62:F62"/>
    <mergeCell ref="E63:F63"/>
    <mergeCell ref="E64:F64"/>
    <mergeCell ref="E65:F65"/>
    <mergeCell ref="E66:F66"/>
    <mergeCell ref="E77:F77"/>
    <mergeCell ref="E78:F78"/>
    <mergeCell ref="E79:F79"/>
    <mergeCell ref="E80:F80"/>
    <mergeCell ref="E81:F81"/>
    <mergeCell ref="E72:F72"/>
    <mergeCell ref="E73:F73"/>
    <mergeCell ref="E74:F74"/>
    <mergeCell ref="E75:F75"/>
    <mergeCell ref="E76:F76"/>
    <mergeCell ref="E87:F87"/>
    <mergeCell ref="E88:F88"/>
    <mergeCell ref="E89:F89"/>
    <mergeCell ref="E90:F90"/>
    <mergeCell ref="E91:F91"/>
    <mergeCell ref="E82:F82"/>
    <mergeCell ref="E83:F83"/>
    <mergeCell ref="E84:F84"/>
    <mergeCell ref="E85:F85"/>
    <mergeCell ref="E86:F86"/>
    <mergeCell ref="E97:F97"/>
    <mergeCell ref="E98:F98"/>
    <mergeCell ref="E99:F99"/>
    <mergeCell ref="E100:F100"/>
    <mergeCell ref="E101:F101"/>
    <mergeCell ref="E92:F92"/>
    <mergeCell ref="E93:F93"/>
    <mergeCell ref="E94:F94"/>
    <mergeCell ref="E95:F95"/>
    <mergeCell ref="E96:F96"/>
    <mergeCell ref="E107:F107"/>
    <mergeCell ref="E108:F108"/>
    <mergeCell ref="E109:F109"/>
    <mergeCell ref="E110:F110"/>
    <mergeCell ref="E111:F111"/>
    <mergeCell ref="E102:F102"/>
    <mergeCell ref="E103:F103"/>
    <mergeCell ref="E104:F104"/>
    <mergeCell ref="E105:F105"/>
    <mergeCell ref="E106:F106"/>
    <mergeCell ref="E117:F117"/>
    <mergeCell ref="E118:F118"/>
    <mergeCell ref="E119:F119"/>
    <mergeCell ref="E120:F120"/>
    <mergeCell ref="E121:F121"/>
    <mergeCell ref="E112:F112"/>
    <mergeCell ref="E113:F113"/>
    <mergeCell ref="E114:F114"/>
    <mergeCell ref="E115:F115"/>
    <mergeCell ref="E116:F116"/>
    <mergeCell ref="E132:F132"/>
    <mergeCell ref="E133:F133"/>
    <mergeCell ref="E127:F127"/>
    <mergeCell ref="E128:F128"/>
    <mergeCell ref="E129:F129"/>
    <mergeCell ref="E130:F130"/>
    <mergeCell ref="E131:F131"/>
    <mergeCell ref="E122:F122"/>
    <mergeCell ref="E123:F123"/>
    <mergeCell ref="E124:F124"/>
    <mergeCell ref="E125:F125"/>
    <mergeCell ref="E126:F1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6" width="8.7109375" customWidth="1"/>
    <col min="7"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3364.4099999999994</v>
      </c>
      <c r="O2" t="s">
        <v>182</v>
      </c>
    </row>
    <row r="3" spans="1:15" ht="12.75" customHeight="1">
      <c r="A3" s="114"/>
      <c r="B3" s="121" t="s">
        <v>135</v>
      </c>
      <c r="C3" s="120"/>
      <c r="D3" s="120"/>
      <c r="E3" s="120"/>
      <c r="F3" s="120"/>
      <c r="G3" s="120"/>
      <c r="H3" s="120"/>
      <c r="I3" s="120"/>
      <c r="J3" s="120"/>
      <c r="K3" s="120"/>
      <c r="L3" s="115"/>
      <c r="N3">
        <v>3364.4099999999994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713</v>
      </c>
      <c r="I10" s="120"/>
      <c r="J10" s="120"/>
      <c r="K10" s="149">
        <f>IF(Invoice!J10&lt;&gt;"",Invoice!J10,"")</f>
        <v>54010</v>
      </c>
      <c r="L10" s="115"/>
    </row>
    <row r="11" spans="1:15" ht="12.75" customHeight="1">
      <c r="A11" s="114"/>
      <c r="B11" s="114" t="s">
        <v>709</v>
      </c>
      <c r="C11" s="120"/>
      <c r="D11" s="120"/>
      <c r="E11" s="120"/>
      <c r="F11" s="115"/>
      <c r="G11" s="116"/>
      <c r="H11" s="116" t="s">
        <v>714</v>
      </c>
      <c r="I11" s="120"/>
      <c r="J11" s="120"/>
      <c r="K11" s="150"/>
      <c r="L11" s="115"/>
    </row>
    <row r="12" spans="1:15" ht="12.75" customHeight="1">
      <c r="A12" s="114"/>
      <c r="B12" s="114" t="s">
        <v>710</v>
      </c>
      <c r="C12" s="120"/>
      <c r="D12" s="120"/>
      <c r="E12" s="120"/>
      <c r="F12" s="115"/>
      <c r="G12" s="116"/>
      <c r="H12" s="116" t="s">
        <v>715</v>
      </c>
      <c r="I12" s="120"/>
      <c r="J12" s="120"/>
      <c r="K12" s="120"/>
      <c r="L12" s="115"/>
    </row>
    <row r="13" spans="1:15" ht="12.75" customHeight="1">
      <c r="A13" s="114"/>
      <c r="B13" s="114" t="s">
        <v>711</v>
      </c>
      <c r="C13" s="120"/>
      <c r="D13" s="120"/>
      <c r="E13" s="120"/>
      <c r="F13" s="115"/>
      <c r="G13" s="116"/>
      <c r="H13" s="116" t="s">
        <v>862</v>
      </c>
      <c r="I13" s="120"/>
      <c r="J13" s="120"/>
      <c r="K13" s="99" t="s">
        <v>11</v>
      </c>
      <c r="L13" s="115"/>
    </row>
    <row r="14" spans="1:15" ht="15" customHeight="1">
      <c r="A14" s="114"/>
      <c r="B14" s="114" t="s">
        <v>712</v>
      </c>
      <c r="C14" s="120"/>
      <c r="D14" s="120"/>
      <c r="E14" s="120"/>
      <c r="F14" s="115"/>
      <c r="G14" s="116"/>
      <c r="H14" s="116" t="s">
        <v>712</v>
      </c>
      <c r="I14" s="120"/>
      <c r="J14" s="120"/>
      <c r="K14" s="151">
        <f>Invoice!J14</f>
        <v>45399</v>
      </c>
      <c r="L14" s="115"/>
    </row>
    <row r="15" spans="1:15" ht="15" customHeight="1">
      <c r="A15" s="114"/>
      <c r="B15" s="136" t="s">
        <v>863</v>
      </c>
      <c r="C15" s="7"/>
      <c r="D15" s="7"/>
      <c r="E15" s="7"/>
      <c r="F15" s="8"/>
      <c r="G15" s="116"/>
      <c r="H15" s="137" t="s">
        <v>863</v>
      </c>
      <c r="I15" s="120"/>
      <c r="J15" s="120"/>
      <c r="K15" s="152"/>
      <c r="L15" s="115"/>
    </row>
    <row r="16" spans="1:15" ht="15" customHeight="1">
      <c r="A16" s="114"/>
      <c r="B16" s="120"/>
      <c r="C16" s="120"/>
      <c r="D16" s="120"/>
      <c r="E16" s="120"/>
      <c r="F16" s="120"/>
      <c r="G16" s="120"/>
      <c r="H16" s="120"/>
      <c r="I16" s="123" t="s">
        <v>142</v>
      </c>
      <c r="J16" s="123" t="s">
        <v>142</v>
      </c>
      <c r="K16" s="130">
        <v>42402</v>
      </c>
      <c r="L16" s="115"/>
    </row>
    <row r="17" spans="1:12" ht="12.75" customHeight="1">
      <c r="A17" s="114"/>
      <c r="B17" s="120" t="s">
        <v>717</v>
      </c>
      <c r="C17" s="120"/>
      <c r="D17" s="120"/>
      <c r="E17" s="120"/>
      <c r="F17" s="120"/>
      <c r="G17" s="120"/>
      <c r="H17" s="120"/>
      <c r="I17" s="123" t="s">
        <v>143</v>
      </c>
      <c r="J17" s="123" t="s">
        <v>143</v>
      </c>
      <c r="K17" s="130" t="str">
        <f>IF(Invoice!J17&lt;&gt;"",Invoice!J17,"")</f>
        <v>Didi</v>
      </c>
      <c r="L17" s="115"/>
    </row>
    <row r="18" spans="1:12" ht="18" customHeight="1">
      <c r="A18" s="114"/>
      <c r="B18" s="120" t="s">
        <v>718</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3" t="s">
        <v>201</v>
      </c>
      <c r="G20" s="154"/>
      <c r="H20" s="100" t="s">
        <v>169</v>
      </c>
      <c r="I20" s="100" t="s">
        <v>202</v>
      </c>
      <c r="J20" s="100" t="s">
        <v>202</v>
      </c>
      <c r="K20" s="100" t="s">
        <v>21</v>
      </c>
      <c r="L20" s="115"/>
    </row>
    <row r="21" spans="1:12" ht="12.75" customHeight="1">
      <c r="A21" s="114"/>
      <c r="B21" s="105"/>
      <c r="C21" s="105"/>
      <c r="D21" s="105"/>
      <c r="E21" s="106"/>
      <c r="F21" s="155"/>
      <c r="G21" s="156"/>
      <c r="H21" s="105" t="s">
        <v>141</v>
      </c>
      <c r="I21" s="105"/>
      <c r="J21" s="105"/>
      <c r="K21" s="105"/>
      <c r="L21" s="115"/>
    </row>
    <row r="22" spans="1:12" ht="48" customHeight="1">
      <c r="A22" s="114"/>
      <c r="B22" s="107">
        <f>'Tax Invoice'!D18</f>
        <v>1</v>
      </c>
      <c r="C22" s="10" t="s">
        <v>719</v>
      </c>
      <c r="D22" s="10" t="s">
        <v>719</v>
      </c>
      <c r="E22" s="118" t="s">
        <v>699</v>
      </c>
      <c r="F22" s="143"/>
      <c r="G22" s="144"/>
      <c r="H22" s="11" t="s">
        <v>851</v>
      </c>
      <c r="I22" s="14">
        <f t="shared" ref="I22:I53" si="0">ROUNDUP(J22*$N$1,2)</f>
        <v>15.34</v>
      </c>
      <c r="J22" s="14">
        <v>51.13</v>
      </c>
      <c r="K22" s="109">
        <f t="shared" ref="K22:K53" si="1">I22*B22</f>
        <v>15.34</v>
      </c>
      <c r="L22" s="115"/>
    </row>
    <row r="23" spans="1:12" ht="12.75" customHeight="1">
      <c r="A23" s="114"/>
      <c r="B23" s="107">
        <f>'Tax Invoice'!D19</f>
        <v>2</v>
      </c>
      <c r="C23" s="10" t="s">
        <v>104</v>
      </c>
      <c r="D23" s="10" t="s">
        <v>822</v>
      </c>
      <c r="E23" s="118" t="s">
        <v>29</v>
      </c>
      <c r="F23" s="143"/>
      <c r="G23" s="144"/>
      <c r="H23" s="11" t="s">
        <v>720</v>
      </c>
      <c r="I23" s="14">
        <f t="shared" si="0"/>
        <v>0.09</v>
      </c>
      <c r="J23" s="14">
        <v>0.3</v>
      </c>
      <c r="K23" s="109">
        <f t="shared" si="1"/>
        <v>0.18</v>
      </c>
      <c r="L23" s="115"/>
    </row>
    <row r="24" spans="1:12" ht="24" customHeight="1">
      <c r="A24" s="114"/>
      <c r="B24" s="107">
        <f>'Tax Invoice'!D20</f>
        <v>2</v>
      </c>
      <c r="C24" s="10" t="s">
        <v>721</v>
      </c>
      <c r="D24" s="10" t="s">
        <v>721</v>
      </c>
      <c r="E24" s="118" t="s">
        <v>28</v>
      </c>
      <c r="F24" s="143" t="s">
        <v>273</v>
      </c>
      <c r="G24" s="144"/>
      <c r="H24" s="11" t="s">
        <v>722</v>
      </c>
      <c r="I24" s="14">
        <f t="shared" si="0"/>
        <v>0.32</v>
      </c>
      <c r="J24" s="14">
        <v>1.04</v>
      </c>
      <c r="K24" s="109">
        <f t="shared" si="1"/>
        <v>0.64</v>
      </c>
      <c r="L24" s="115"/>
    </row>
    <row r="25" spans="1:12" ht="24" customHeight="1">
      <c r="A25" s="114"/>
      <c r="B25" s="107">
        <f>'Tax Invoice'!D21</f>
        <v>2</v>
      </c>
      <c r="C25" s="10" t="s">
        <v>723</v>
      </c>
      <c r="D25" s="10" t="s">
        <v>723</v>
      </c>
      <c r="E25" s="118" t="s">
        <v>35</v>
      </c>
      <c r="F25" s="143" t="s">
        <v>273</v>
      </c>
      <c r="G25" s="144"/>
      <c r="H25" s="11" t="s">
        <v>724</v>
      </c>
      <c r="I25" s="14">
        <f t="shared" si="0"/>
        <v>0.39</v>
      </c>
      <c r="J25" s="14">
        <v>1.3</v>
      </c>
      <c r="K25" s="109">
        <f t="shared" si="1"/>
        <v>0.78</v>
      </c>
      <c r="L25" s="115"/>
    </row>
    <row r="26" spans="1:12" ht="24" customHeight="1">
      <c r="A26" s="114"/>
      <c r="B26" s="107">
        <f>'Tax Invoice'!D22</f>
        <v>2</v>
      </c>
      <c r="C26" s="10" t="s">
        <v>723</v>
      </c>
      <c r="D26" s="10" t="s">
        <v>723</v>
      </c>
      <c r="E26" s="118" t="s">
        <v>35</v>
      </c>
      <c r="F26" s="143" t="s">
        <v>271</v>
      </c>
      <c r="G26" s="144"/>
      <c r="H26" s="11" t="s">
        <v>724</v>
      </c>
      <c r="I26" s="14">
        <f t="shared" si="0"/>
        <v>0.39</v>
      </c>
      <c r="J26" s="14">
        <v>1.3</v>
      </c>
      <c r="K26" s="109">
        <f t="shared" si="1"/>
        <v>0.78</v>
      </c>
      <c r="L26" s="115"/>
    </row>
    <row r="27" spans="1:12" ht="24" customHeight="1">
      <c r="A27" s="114"/>
      <c r="B27" s="107">
        <f>'Tax Invoice'!D23</f>
        <v>2</v>
      </c>
      <c r="C27" s="10" t="s">
        <v>723</v>
      </c>
      <c r="D27" s="10" t="s">
        <v>723</v>
      </c>
      <c r="E27" s="118" t="s">
        <v>35</v>
      </c>
      <c r="F27" s="143" t="s">
        <v>272</v>
      </c>
      <c r="G27" s="144"/>
      <c r="H27" s="11" t="s">
        <v>724</v>
      </c>
      <c r="I27" s="14">
        <f t="shared" si="0"/>
        <v>0.39</v>
      </c>
      <c r="J27" s="14">
        <v>1.3</v>
      </c>
      <c r="K27" s="109">
        <f t="shared" si="1"/>
        <v>0.78</v>
      </c>
      <c r="L27" s="115"/>
    </row>
    <row r="28" spans="1:12" ht="24" customHeight="1">
      <c r="A28" s="114"/>
      <c r="B28" s="107">
        <f>'Tax Invoice'!D24</f>
        <v>4</v>
      </c>
      <c r="C28" s="10" t="s">
        <v>723</v>
      </c>
      <c r="D28" s="10" t="s">
        <v>723</v>
      </c>
      <c r="E28" s="118" t="s">
        <v>37</v>
      </c>
      <c r="F28" s="143" t="s">
        <v>273</v>
      </c>
      <c r="G28" s="144"/>
      <c r="H28" s="11" t="s">
        <v>724</v>
      </c>
      <c r="I28" s="14">
        <f t="shared" si="0"/>
        <v>0.39</v>
      </c>
      <c r="J28" s="14">
        <v>1.3</v>
      </c>
      <c r="K28" s="109">
        <f t="shared" si="1"/>
        <v>1.56</v>
      </c>
      <c r="L28" s="115"/>
    </row>
    <row r="29" spans="1:12" ht="24" customHeight="1">
      <c r="A29" s="114"/>
      <c r="B29" s="107">
        <f>'Tax Invoice'!D25</f>
        <v>1</v>
      </c>
      <c r="C29" s="10" t="s">
        <v>723</v>
      </c>
      <c r="D29" s="10" t="s">
        <v>723</v>
      </c>
      <c r="E29" s="118" t="s">
        <v>37</v>
      </c>
      <c r="F29" s="143" t="s">
        <v>725</v>
      </c>
      <c r="G29" s="144"/>
      <c r="H29" s="11" t="s">
        <v>724</v>
      </c>
      <c r="I29" s="14">
        <f t="shared" si="0"/>
        <v>0.39</v>
      </c>
      <c r="J29" s="14">
        <v>1.3</v>
      </c>
      <c r="K29" s="109">
        <f t="shared" si="1"/>
        <v>0.39</v>
      </c>
      <c r="L29" s="115"/>
    </row>
    <row r="30" spans="1:12" ht="24" customHeight="1">
      <c r="A30" s="114"/>
      <c r="B30" s="107">
        <f>'Tax Invoice'!D26</f>
        <v>5</v>
      </c>
      <c r="C30" s="10" t="s">
        <v>100</v>
      </c>
      <c r="D30" s="10" t="s">
        <v>100</v>
      </c>
      <c r="E30" s="118" t="s">
        <v>726</v>
      </c>
      <c r="F30" s="143" t="s">
        <v>107</v>
      </c>
      <c r="G30" s="144"/>
      <c r="H30" s="11" t="s">
        <v>727</v>
      </c>
      <c r="I30" s="14">
        <f t="shared" si="0"/>
        <v>0.53</v>
      </c>
      <c r="J30" s="14">
        <v>1.74</v>
      </c>
      <c r="K30" s="109">
        <f t="shared" si="1"/>
        <v>2.6500000000000004</v>
      </c>
      <c r="L30" s="115"/>
    </row>
    <row r="31" spans="1:12" ht="24" customHeight="1">
      <c r="A31" s="114"/>
      <c r="B31" s="107">
        <f>'Tax Invoice'!D27</f>
        <v>5</v>
      </c>
      <c r="C31" s="10" t="s">
        <v>100</v>
      </c>
      <c r="D31" s="10" t="s">
        <v>100</v>
      </c>
      <c r="E31" s="118" t="s">
        <v>728</v>
      </c>
      <c r="F31" s="143" t="s">
        <v>107</v>
      </c>
      <c r="G31" s="144"/>
      <c r="H31" s="11" t="s">
        <v>727</v>
      </c>
      <c r="I31" s="14">
        <f t="shared" si="0"/>
        <v>0.53</v>
      </c>
      <c r="J31" s="14">
        <v>1.74</v>
      </c>
      <c r="K31" s="109">
        <f t="shared" si="1"/>
        <v>2.6500000000000004</v>
      </c>
      <c r="L31" s="115"/>
    </row>
    <row r="32" spans="1:12" ht="24" customHeight="1">
      <c r="A32" s="114"/>
      <c r="B32" s="107">
        <f>'Tax Invoice'!D28</f>
        <v>5</v>
      </c>
      <c r="C32" s="10" t="s">
        <v>100</v>
      </c>
      <c r="D32" s="10" t="s">
        <v>100</v>
      </c>
      <c r="E32" s="118" t="s">
        <v>729</v>
      </c>
      <c r="F32" s="143" t="s">
        <v>265</v>
      </c>
      <c r="G32" s="144"/>
      <c r="H32" s="11" t="s">
        <v>727</v>
      </c>
      <c r="I32" s="14">
        <f t="shared" si="0"/>
        <v>0.53</v>
      </c>
      <c r="J32" s="14">
        <v>1.74</v>
      </c>
      <c r="K32" s="109">
        <f t="shared" si="1"/>
        <v>2.6500000000000004</v>
      </c>
      <c r="L32" s="115"/>
    </row>
    <row r="33" spans="1:12" ht="12.75" customHeight="1">
      <c r="A33" s="114"/>
      <c r="B33" s="107">
        <f>'Tax Invoice'!D29</f>
        <v>40</v>
      </c>
      <c r="C33" s="10" t="s">
        <v>43</v>
      </c>
      <c r="D33" s="10" t="s">
        <v>43</v>
      </c>
      <c r="E33" s="118" t="s">
        <v>49</v>
      </c>
      <c r="F33" s="143"/>
      <c r="G33" s="144"/>
      <c r="H33" s="11" t="s">
        <v>730</v>
      </c>
      <c r="I33" s="14">
        <f t="shared" si="0"/>
        <v>9.9999999999999992E-2</v>
      </c>
      <c r="J33" s="14">
        <v>0.33</v>
      </c>
      <c r="K33" s="109">
        <f t="shared" si="1"/>
        <v>3.9999999999999996</v>
      </c>
      <c r="L33" s="115"/>
    </row>
    <row r="34" spans="1:12" ht="24" customHeight="1">
      <c r="A34" s="114"/>
      <c r="B34" s="107">
        <f>'Tax Invoice'!D30</f>
        <v>5</v>
      </c>
      <c r="C34" s="10" t="s">
        <v>731</v>
      </c>
      <c r="D34" s="10" t="s">
        <v>731</v>
      </c>
      <c r="E34" s="118" t="s">
        <v>27</v>
      </c>
      <c r="F34" s="143" t="s">
        <v>272</v>
      </c>
      <c r="G34" s="144"/>
      <c r="H34" s="11" t="s">
        <v>732</v>
      </c>
      <c r="I34" s="14">
        <f t="shared" si="0"/>
        <v>0.37</v>
      </c>
      <c r="J34" s="14">
        <v>1.22</v>
      </c>
      <c r="K34" s="109">
        <f t="shared" si="1"/>
        <v>1.85</v>
      </c>
      <c r="L34" s="115"/>
    </row>
    <row r="35" spans="1:12" ht="24" customHeight="1">
      <c r="A35" s="114"/>
      <c r="B35" s="107">
        <f>'Tax Invoice'!D31</f>
        <v>5</v>
      </c>
      <c r="C35" s="10" t="s">
        <v>731</v>
      </c>
      <c r="D35" s="10" t="s">
        <v>731</v>
      </c>
      <c r="E35" s="118" t="s">
        <v>28</v>
      </c>
      <c r="F35" s="143" t="s">
        <v>272</v>
      </c>
      <c r="G35" s="144"/>
      <c r="H35" s="11" t="s">
        <v>732</v>
      </c>
      <c r="I35" s="14">
        <f t="shared" si="0"/>
        <v>0.37</v>
      </c>
      <c r="J35" s="14">
        <v>1.21</v>
      </c>
      <c r="K35" s="109">
        <f t="shared" si="1"/>
        <v>1.85</v>
      </c>
      <c r="L35" s="115"/>
    </row>
    <row r="36" spans="1:12" ht="24" customHeight="1">
      <c r="A36" s="114"/>
      <c r="B36" s="107">
        <f>'Tax Invoice'!D32</f>
        <v>5</v>
      </c>
      <c r="C36" s="10" t="s">
        <v>731</v>
      </c>
      <c r="D36" s="10" t="s">
        <v>731</v>
      </c>
      <c r="E36" s="118" t="s">
        <v>28</v>
      </c>
      <c r="F36" s="143" t="s">
        <v>733</v>
      </c>
      <c r="G36" s="144"/>
      <c r="H36" s="11" t="s">
        <v>732</v>
      </c>
      <c r="I36" s="14">
        <f t="shared" si="0"/>
        <v>0.37</v>
      </c>
      <c r="J36" s="14">
        <v>1.21</v>
      </c>
      <c r="K36" s="109">
        <f t="shared" si="1"/>
        <v>1.85</v>
      </c>
      <c r="L36" s="115"/>
    </row>
    <row r="37" spans="1:12" ht="24" customHeight="1">
      <c r="A37" s="114"/>
      <c r="B37" s="107">
        <f>'Tax Invoice'!D33</f>
        <v>5</v>
      </c>
      <c r="C37" s="10" t="s">
        <v>731</v>
      </c>
      <c r="D37" s="10" t="s">
        <v>731</v>
      </c>
      <c r="E37" s="118" t="s">
        <v>29</v>
      </c>
      <c r="F37" s="143" t="s">
        <v>272</v>
      </c>
      <c r="G37" s="144"/>
      <c r="H37" s="11" t="s">
        <v>732</v>
      </c>
      <c r="I37" s="14">
        <f t="shared" si="0"/>
        <v>0.37</v>
      </c>
      <c r="J37" s="14">
        <v>1.21</v>
      </c>
      <c r="K37" s="109">
        <f t="shared" si="1"/>
        <v>1.85</v>
      </c>
      <c r="L37" s="115"/>
    </row>
    <row r="38" spans="1:12" ht="24" customHeight="1">
      <c r="A38" s="114"/>
      <c r="B38" s="107">
        <f>'Tax Invoice'!D34</f>
        <v>5</v>
      </c>
      <c r="C38" s="10" t="s">
        <v>734</v>
      </c>
      <c r="D38" s="10" t="s">
        <v>734</v>
      </c>
      <c r="E38" s="118" t="s">
        <v>27</v>
      </c>
      <c r="F38" s="143" t="s">
        <v>272</v>
      </c>
      <c r="G38" s="144"/>
      <c r="H38" s="11" t="s">
        <v>735</v>
      </c>
      <c r="I38" s="14">
        <f t="shared" si="0"/>
        <v>0.79</v>
      </c>
      <c r="J38" s="14">
        <v>2.62</v>
      </c>
      <c r="K38" s="109">
        <f t="shared" si="1"/>
        <v>3.95</v>
      </c>
      <c r="L38" s="115"/>
    </row>
    <row r="39" spans="1:12" ht="24" customHeight="1">
      <c r="A39" s="114"/>
      <c r="B39" s="107">
        <f>'Tax Invoice'!D35</f>
        <v>5</v>
      </c>
      <c r="C39" s="10" t="s">
        <v>734</v>
      </c>
      <c r="D39" s="10" t="s">
        <v>734</v>
      </c>
      <c r="E39" s="118" t="s">
        <v>28</v>
      </c>
      <c r="F39" s="143" t="s">
        <v>272</v>
      </c>
      <c r="G39" s="144"/>
      <c r="H39" s="11" t="s">
        <v>735</v>
      </c>
      <c r="I39" s="14">
        <f t="shared" si="0"/>
        <v>0.79</v>
      </c>
      <c r="J39" s="14">
        <v>2.62</v>
      </c>
      <c r="K39" s="109">
        <f t="shared" si="1"/>
        <v>3.95</v>
      </c>
      <c r="L39" s="115"/>
    </row>
    <row r="40" spans="1:12" ht="24" customHeight="1">
      <c r="A40" s="114"/>
      <c r="B40" s="107">
        <f>'Tax Invoice'!D36</f>
        <v>5</v>
      </c>
      <c r="C40" s="10" t="s">
        <v>734</v>
      </c>
      <c r="D40" s="10" t="s">
        <v>734</v>
      </c>
      <c r="E40" s="118" t="s">
        <v>29</v>
      </c>
      <c r="F40" s="143" t="s">
        <v>272</v>
      </c>
      <c r="G40" s="144"/>
      <c r="H40" s="11" t="s">
        <v>735</v>
      </c>
      <c r="I40" s="14">
        <f t="shared" si="0"/>
        <v>0.79</v>
      </c>
      <c r="J40" s="14">
        <v>2.62</v>
      </c>
      <c r="K40" s="109">
        <f t="shared" si="1"/>
        <v>3.95</v>
      </c>
      <c r="L40" s="115"/>
    </row>
    <row r="41" spans="1:12" ht="36" customHeight="1">
      <c r="A41" s="114"/>
      <c r="B41" s="107">
        <f>'Tax Invoice'!D37</f>
        <v>1</v>
      </c>
      <c r="C41" s="10" t="s">
        <v>736</v>
      </c>
      <c r="D41" s="10" t="s">
        <v>823</v>
      </c>
      <c r="E41" s="118" t="s">
        <v>737</v>
      </c>
      <c r="F41" s="143"/>
      <c r="G41" s="144"/>
      <c r="H41" s="11" t="s">
        <v>738</v>
      </c>
      <c r="I41" s="14">
        <f t="shared" si="0"/>
        <v>25.48</v>
      </c>
      <c r="J41" s="14">
        <v>84.92</v>
      </c>
      <c r="K41" s="109">
        <f t="shared" si="1"/>
        <v>25.48</v>
      </c>
      <c r="L41" s="115"/>
    </row>
    <row r="42" spans="1:12" ht="36" customHeight="1">
      <c r="A42" s="114"/>
      <c r="B42" s="107">
        <f>'Tax Invoice'!D38</f>
        <v>1</v>
      </c>
      <c r="C42" s="10" t="s">
        <v>739</v>
      </c>
      <c r="D42" s="10" t="s">
        <v>824</v>
      </c>
      <c r="E42" s="118" t="s">
        <v>737</v>
      </c>
      <c r="F42" s="143"/>
      <c r="G42" s="144"/>
      <c r="H42" s="11" t="s">
        <v>740</v>
      </c>
      <c r="I42" s="14">
        <f t="shared" si="0"/>
        <v>37.07</v>
      </c>
      <c r="J42" s="14">
        <v>123.56</v>
      </c>
      <c r="K42" s="109">
        <f t="shared" si="1"/>
        <v>37.07</v>
      </c>
      <c r="L42" s="115"/>
    </row>
    <row r="43" spans="1:12" ht="36" customHeight="1">
      <c r="A43" s="114"/>
      <c r="B43" s="107">
        <f>'Tax Invoice'!D39</f>
        <v>1</v>
      </c>
      <c r="C43" s="10" t="s">
        <v>741</v>
      </c>
      <c r="D43" s="10" t="s">
        <v>825</v>
      </c>
      <c r="E43" s="118" t="s">
        <v>737</v>
      </c>
      <c r="F43" s="143" t="s">
        <v>273</v>
      </c>
      <c r="G43" s="144"/>
      <c r="H43" s="11" t="s">
        <v>742</v>
      </c>
      <c r="I43" s="14">
        <f t="shared" si="0"/>
        <v>37.07</v>
      </c>
      <c r="J43" s="14">
        <v>123.56</v>
      </c>
      <c r="K43" s="109">
        <f t="shared" si="1"/>
        <v>37.07</v>
      </c>
      <c r="L43" s="115"/>
    </row>
    <row r="44" spans="1:12" ht="36" customHeight="1">
      <c r="A44" s="114"/>
      <c r="B44" s="107">
        <f>'Tax Invoice'!D40</f>
        <v>1</v>
      </c>
      <c r="C44" s="10" t="s">
        <v>743</v>
      </c>
      <c r="D44" s="10" t="s">
        <v>826</v>
      </c>
      <c r="E44" s="118" t="s">
        <v>204</v>
      </c>
      <c r="F44" s="143" t="s">
        <v>210</v>
      </c>
      <c r="G44" s="144"/>
      <c r="H44" s="11" t="s">
        <v>852</v>
      </c>
      <c r="I44" s="14">
        <f t="shared" si="0"/>
        <v>12.45</v>
      </c>
      <c r="J44" s="14">
        <v>41.48</v>
      </c>
      <c r="K44" s="109">
        <f t="shared" si="1"/>
        <v>12.45</v>
      </c>
      <c r="L44" s="115"/>
    </row>
    <row r="45" spans="1:12" ht="36" customHeight="1">
      <c r="A45" s="114"/>
      <c r="B45" s="107">
        <f>'Tax Invoice'!D41</f>
        <v>1</v>
      </c>
      <c r="C45" s="10" t="s">
        <v>743</v>
      </c>
      <c r="D45" s="10" t="s">
        <v>826</v>
      </c>
      <c r="E45" s="118" t="s">
        <v>204</v>
      </c>
      <c r="F45" s="143" t="s">
        <v>212</v>
      </c>
      <c r="G45" s="144"/>
      <c r="H45" s="11" t="s">
        <v>852</v>
      </c>
      <c r="I45" s="14">
        <f t="shared" si="0"/>
        <v>12.45</v>
      </c>
      <c r="J45" s="14">
        <v>41.48</v>
      </c>
      <c r="K45" s="109">
        <f t="shared" si="1"/>
        <v>12.45</v>
      </c>
      <c r="L45" s="115"/>
    </row>
    <row r="46" spans="1:12" ht="36" customHeight="1">
      <c r="A46" s="114"/>
      <c r="B46" s="107">
        <f>'Tax Invoice'!D42</f>
        <v>1</v>
      </c>
      <c r="C46" s="10" t="s">
        <v>743</v>
      </c>
      <c r="D46" s="10" t="s">
        <v>826</v>
      </c>
      <c r="E46" s="118" t="s">
        <v>204</v>
      </c>
      <c r="F46" s="143" t="s">
        <v>265</v>
      </c>
      <c r="G46" s="144"/>
      <c r="H46" s="11" t="s">
        <v>852</v>
      </c>
      <c r="I46" s="14">
        <f t="shared" si="0"/>
        <v>12.45</v>
      </c>
      <c r="J46" s="14">
        <v>41.48</v>
      </c>
      <c r="K46" s="109">
        <f t="shared" si="1"/>
        <v>12.45</v>
      </c>
      <c r="L46" s="115"/>
    </row>
    <row r="47" spans="1:12" ht="36" customHeight="1">
      <c r="A47" s="114"/>
      <c r="B47" s="107">
        <f>'Tax Invoice'!D43</f>
        <v>1</v>
      </c>
      <c r="C47" s="10" t="s">
        <v>743</v>
      </c>
      <c r="D47" s="10" t="s">
        <v>826</v>
      </c>
      <c r="E47" s="118" t="s">
        <v>204</v>
      </c>
      <c r="F47" s="143" t="s">
        <v>266</v>
      </c>
      <c r="G47" s="144"/>
      <c r="H47" s="11" t="s">
        <v>852</v>
      </c>
      <c r="I47" s="14">
        <f t="shared" si="0"/>
        <v>12.45</v>
      </c>
      <c r="J47" s="14">
        <v>41.48</v>
      </c>
      <c r="K47" s="109">
        <f t="shared" si="1"/>
        <v>12.45</v>
      </c>
      <c r="L47" s="115"/>
    </row>
    <row r="48" spans="1:12" ht="36" customHeight="1">
      <c r="A48" s="114"/>
      <c r="B48" s="107">
        <f>'Tax Invoice'!D44</f>
        <v>1</v>
      </c>
      <c r="C48" s="10" t="s">
        <v>743</v>
      </c>
      <c r="D48" s="10" t="s">
        <v>826</v>
      </c>
      <c r="E48" s="118" t="s">
        <v>204</v>
      </c>
      <c r="F48" s="143" t="s">
        <v>267</v>
      </c>
      <c r="G48" s="144"/>
      <c r="H48" s="11" t="s">
        <v>852</v>
      </c>
      <c r="I48" s="14">
        <f t="shared" si="0"/>
        <v>12.45</v>
      </c>
      <c r="J48" s="14">
        <v>41.48</v>
      </c>
      <c r="K48" s="109">
        <f t="shared" si="1"/>
        <v>12.45</v>
      </c>
      <c r="L48" s="115"/>
    </row>
    <row r="49" spans="1:12" ht="36" customHeight="1">
      <c r="A49" s="114"/>
      <c r="B49" s="107">
        <f>'Tax Invoice'!D45</f>
        <v>1</v>
      </c>
      <c r="C49" s="10" t="s">
        <v>743</v>
      </c>
      <c r="D49" s="10" t="s">
        <v>826</v>
      </c>
      <c r="E49" s="118" t="s">
        <v>204</v>
      </c>
      <c r="F49" s="143" t="s">
        <v>311</v>
      </c>
      <c r="G49" s="144"/>
      <c r="H49" s="11" t="s">
        <v>852</v>
      </c>
      <c r="I49" s="14">
        <f t="shared" si="0"/>
        <v>12.45</v>
      </c>
      <c r="J49" s="14">
        <v>41.48</v>
      </c>
      <c r="K49" s="109">
        <f t="shared" si="1"/>
        <v>12.45</v>
      </c>
      <c r="L49" s="115"/>
    </row>
    <row r="50" spans="1:12" ht="36" customHeight="1">
      <c r="A50" s="114"/>
      <c r="B50" s="107">
        <f>'Tax Invoice'!D46</f>
        <v>1</v>
      </c>
      <c r="C50" s="10" t="s">
        <v>744</v>
      </c>
      <c r="D50" s="10" t="s">
        <v>827</v>
      </c>
      <c r="E50" s="118" t="s">
        <v>204</v>
      </c>
      <c r="F50" s="143" t="s">
        <v>266</v>
      </c>
      <c r="G50" s="144"/>
      <c r="H50" s="11" t="s">
        <v>853</v>
      </c>
      <c r="I50" s="14">
        <f t="shared" si="0"/>
        <v>13.44</v>
      </c>
      <c r="J50" s="14">
        <v>44.79</v>
      </c>
      <c r="K50" s="109">
        <f t="shared" si="1"/>
        <v>13.44</v>
      </c>
      <c r="L50" s="115"/>
    </row>
    <row r="51" spans="1:12" ht="36" customHeight="1">
      <c r="A51" s="114"/>
      <c r="B51" s="107">
        <f>'Tax Invoice'!D47</f>
        <v>1</v>
      </c>
      <c r="C51" s="10" t="s">
        <v>744</v>
      </c>
      <c r="D51" s="10" t="s">
        <v>827</v>
      </c>
      <c r="E51" s="118" t="s">
        <v>204</v>
      </c>
      <c r="F51" s="143" t="s">
        <v>311</v>
      </c>
      <c r="G51" s="144"/>
      <c r="H51" s="11" t="s">
        <v>853</v>
      </c>
      <c r="I51" s="14">
        <f t="shared" si="0"/>
        <v>13.44</v>
      </c>
      <c r="J51" s="14">
        <v>44.79</v>
      </c>
      <c r="K51" s="109">
        <f t="shared" si="1"/>
        <v>13.44</v>
      </c>
      <c r="L51" s="115"/>
    </row>
    <row r="52" spans="1:12" ht="48" customHeight="1">
      <c r="A52" s="114"/>
      <c r="B52" s="107">
        <f>'Tax Invoice'!D48</f>
        <v>1</v>
      </c>
      <c r="C52" s="10" t="s">
        <v>745</v>
      </c>
      <c r="D52" s="10" t="s">
        <v>828</v>
      </c>
      <c r="E52" s="118" t="s">
        <v>204</v>
      </c>
      <c r="F52" s="143" t="s">
        <v>239</v>
      </c>
      <c r="G52" s="144"/>
      <c r="H52" s="11" t="s">
        <v>854</v>
      </c>
      <c r="I52" s="14">
        <f t="shared" si="0"/>
        <v>14.31</v>
      </c>
      <c r="J52" s="14">
        <v>47.7</v>
      </c>
      <c r="K52" s="109">
        <f t="shared" si="1"/>
        <v>14.31</v>
      </c>
      <c r="L52" s="115"/>
    </row>
    <row r="53" spans="1:12" ht="36" customHeight="1">
      <c r="A53" s="114"/>
      <c r="B53" s="107">
        <f>'Tax Invoice'!D49</f>
        <v>10</v>
      </c>
      <c r="C53" s="10" t="s">
        <v>746</v>
      </c>
      <c r="D53" s="10" t="s">
        <v>746</v>
      </c>
      <c r="E53" s="118" t="s">
        <v>26</v>
      </c>
      <c r="F53" s="143" t="s">
        <v>107</v>
      </c>
      <c r="G53" s="144"/>
      <c r="H53" s="11" t="s">
        <v>747</v>
      </c>
      <c r="I53" s="14">
        <f t="shared" si="0"/>
        <v>0.39</v>
      </c>
      <c r="J53" s="14">
        <v>1.3</v>
      </c>
      <c r="K53" s="109">
        <f t="shared" si="1"/>
        <v>3.9000000000000004</v>
      </c>
      <c r="L53" s="115"/>
    </row>
    <row r="54" spans="1:12" ht="24" customHeight="1">
      <c r="A54" s="114"/>
      <c r="B54" s="107">
        <f>'Tax Invoice'!D50</f>
        <v>10</v>
      </c>
      <c r="C54" s="10" t="s">
        <v>662</v>
      </c>
      <c r="D54" s="10" t="s">
        <v>662</v>
      </c>
      <c r="E54" s="118" t="s">
        <v>26</v>
      </c>
      <c r="F54" s="143" t="s">
        <v>270</v>
      </c>
      <c r="G54" s="144"/>
      <c r="H54" s="11" t="s">
        <v>748</v>
      </c>
      <c r="I54" s="14">
        <f t="shared" ref="I54:I85" si="2">ROUNDUP(J54*$N$1,2)</f>
        <v>0.46</v>
      </c>
      <c r="J54" s="14">
        <v>1.51</v>
      </c>
      <c r="K54" s="109">
        <f t="shared" ref="K54:K85" si="3">I54*B54</f>
        <v>4.6000000000000005</v>
      </c>
      <c r="L54" s="115"/>
    </row>
    <row r="55" spans="1:12" ht="24" customHeight="1">
      <c r="A55" s="114"/>
      <c r="B55" s="107">
        <f>'Tax Invoice'!D51</f>
        <v>10</v>
      </c>
      <c r="C55" s="10" t="s">
        <v>619</v>
      </c>
      <c r="D55" s="10" t="s">
        <v>619</v>
      </c>
      <c r="E55" s="118" t="s">
        <v>26</v>
      </c>
      <c r="F55" s="143" t="s">
        <v>107</v>
      </c>
      <c r="G55" s="144"/>
      <c r="H55" s="11" t="s">
        <v>621</v>
      </c>
      <c r="I55" s="14">
        <f t="shared" si="2"/>
        <v>0.42</v>
      </c>
      <c r="J55" s="14">
        <v>1.39</v>
      </c>
      <c r="K55" s="109">
        <f t="shared" si="3"/>
        <v>4.2</v>
      </c>
      <c r="L55" s="115"/>
    </row>
    <row r="56" spans="1:12" ht="24" customHeight="1">
      <c r="A56" s="114"/>
      <c r="B56" s="107">
        <f>'Tax Invoice'!D52</f>
        <v>50</v>
      </c>
      <c r="C56" s="10" t="s">
        <v>749</v>
      </c>
      <c r="D56" s="10" t="s">
        <v>749</v>
      </c>
      <c r="E56" s="118" t="s">
        <v>26</v>
      </c>
      <c r="F56" s="143"/>
      <c r="G56" s="144"/>
      <c r="H56" s="11" t="s">
        <v>750</v>
      </c>
      <c r="I56" s="14">
        <f t="shared" si="2"/>
        <v>0.09</v>
      </c>
      <c r="J56" s="14">
        <v>0.28000000000000003</v>
      </c>
      <c r="K56" s="109">
        <f t="shared" si="3"/>
        <v>4.5</v>
      </c>
      <c r="L56" s="115"/>
    </row>
    <row r="57" spans="1:12" ht="24" customHeight="1">
      <c r="A57" s="114"/>
      <c r="B57" s="107">
        <f>'Tax Invoice'!D53</f>
        <v>50</v>
      </c>
      <c r="C57" s="10" t="s">
        <v>749</v>
      </c>
      <c r="D57" s="10" t="s">
        <v>749</v>
      </c>
      <c r="E57" s="118" t="s">
        <v>27</v>
      </c>
      <c r="F57" s="143"/>
      <c r="G57" s="144"/>
      <c r="H57" s="11" t="s">
        <v>750</v>
      </c>
      <c r="I57" s="14">
        <f t="shared" si="2"/>
        <v>0.09</v>
      </c>
      <c r="J57" s="14">
        <v>0.28000000000000003</v>
      </c>
      <c r="K57" s="109">
        <f t="shared" si="3"/>
        <v>4.5</v>
      </c>
      <c r="L57" s="115"/>
    </row>
    <row r="58" spans="1:12" ht="24" customHeight="1">
      <c r="A58" s="114"/>
      <c r="B58" s="107">
        <f>'Tax Invoice'!D54</f>
        <v>5</v>
      </c>
      <c r="C58" s="10" t="s">
        <v>751</v>
      </c>
      <c r="D58" s="10" t="s">
        <v>751</v>
      </c>
      <c r="E58" s="118" t="s">
        <v>23</v>
      </c>
      <c r="F58" s="143" t="s">
        <v>733</v>
      </c>
      <c r="G58" s="144"/>
      <c r="H58" s="11" t="s">
        <v>752</v>
      </c>
      <c r="I58" s="14">
        <f t="shared" si="2"/>
        <v>0.32</v>
      </c>
      <c r="J58" s="14">
        <v>1.04</v>
      </c>
      <c r="K58" s="109">
        <f t="shared" si="3"/>
        <v>1.6</v>
      </c>
      <c r="L58" s="115"/>
    </row>
    <row r="59" spans="1:12" ht="24" customHeight="1">
      <c r="A59" s="114"/>
      <c r="B59" s="107">
        <f>'Tax Invoice'!D55</f>
        <v>10</v>
      </c>
      <c r="C59" s="10" t="s">
        <v>751</v>
      </c>
      <c r="D59" s="10" t="s">
        <v>751</v>
      </c>
      <c r="E59" s="118" t="s">
        <v>26</v>
      </c>
      <c r="F59" s="143" t="s">
        <v>273</v>
      </c>
      <c r="G59" s="144"/>
      <c r="H59" s="11" t="s">
        <v>752</v>
      </c>
      <c r="I59" s="14">
        <f t="shared" si="2"/>
        <v>0.32</v>
      </c>
      <c r="J59" s="14">
        <v>1.04</v>
      </c>
      <c r="K59" s="109">
        <f t="shared" si="3"/>
        <v>3.2</v>
      </c>
      <c r="L59" s="115"/>
    </row>
    <row r="60" spans="1:12" ht="24" customHeight="1">
      <c r="A60" s="114"/>
      <c r="B60" s="107">
        <f>'Tax Invoice'!D56</f>
        <v>2</v>
      </c>
      <c r="C60" s="10" t="s">
        <v>753</v>
      </c>
      <c r="D60" s="10" t="s">
        <v>753</v>
      </c>
      <c r="E60" s="118" t="s">
        <v>23</v>
      </c>
      <c r="F60" s="143"/>
      <c r="G60" s="144"/>
      <c r="H60" s="11" t="s">
        <v>754</v>
      </c>
      <c r="I60" s="14">
        <f t="shared" si="2"/>
        <v>0.12</v>
      </c>
      <c r="J60" s="14">
        <v>0.39</v>
      </c>
      <c r="K60" s="109">
        <f t="shared" si="3"/>
        <v>0.24</v>
      </c>
      <c r="L60" s="115"/>
    </row>
    <row r="61" spans="1:12" ht="36" customHeight="1">
      <c r="A61" s="114"/>
      <c r="B61" s="107">
        <f>'Tax Invoice'!D57</f>
        <v>5</v>
      </c>
      <c r="C61" s="10" t="s">
        <v>755</v>
      </c>
      <c r="D61" s="10" t="s">
        <v>755</v>
      </c>
      <c r="E61" s="118" t="s">
        <v>756</v>
      </c>
      <c r="F61" s="143"/>
      <c r="G61" s="144"/>
      <c r="H61" s="11" t="s">
        <v>855</v>
      </c>
      <c r="I61" s="14">
        <f t="shared" si="2"/>
        <v>0.69000000000000006</v>
      </c>
      <c r="J61" s="14">
        <v>2.27</v>
      </c>
      <c r="K61" s="109">
        <f t="shared" si="3"/>
        <v>3.45</v>
      </c>
      <c r="L61" s="115"/>
    </row>
    <row r="62" spans="1:12" ht="24" customHeight="1">
      <c r="A62" s="114"/>
      <c r="B62" s="107">
        <f>'Tax Invoice'!D58</f>
        <v>10</v>
      </c>
      <c r="C62" s="10" t="s">
        <v>757</v>
      </c>
      <c r="D62" s="10" t="s">
        <v>757</v>
      </c>
      <c r="E62" s="118" t="s">
        <v>26</v>
      </c>
      <c r="F62" s="143" t="s">
        <v>272</v>
      </c>
      <c r="G62" s="144"/>
      <c r="H62" s="11" t="s">
        <v>758</v>
      </c>
      <c r="I62" s="14">
        <f t="shared" si="2"/>
        <v>0.32</v>
      </c>
      <c r="J62" s="14">
        <v>1.04</v>
      </c>
      <c r="K62" s="109">
        <f t="shared" si="3"/>
        <v>3.2</v>
      </c>
      <c r="L62" s="115"/>
    </row>
    <row r="63" spans="1:12" ht="24" customHeight="1">
      <c r="A63" s="114"/>
      <c r="B63" s="107">
        <f>'Tax Invoice'!D59</f>
        <v>5</v>
      </c>
      <c r="C63" s="10" t="s">
        <v>757</v>
      </c>
      <c r="D63" s="10" t="s">
        <v>757</v>
      </c>
      <c r="E63" s="118" t="s">
        <v>27</v>
      </c>
      <c r="F63" s="143" t="s">
        <v>272</v>
      </c>
      <c r="G63" s="144"/>
      <c r="H63" s="11" t="s">
        <v>758</v>
      </c>
      <c r="I63" s="14">
        <f t="shared" si="2"/>
        <v>0.32</v>
      </c>
      <c r="J63" s="14">
        <v>1.04</v>
      </c>
      <c r="K63" s="109">
        <f t="shared" si="3"/>
        <v>1.6</v>
      </c>
      <c r="L63" s="115"/>
    </row>
    <row r="64" spans="1:12" ht="12.75" customHeight="1">
      <c r="A64" s="114"/>
      <c r="B64" s="107">
        <f>'Tax Invoice'!D60</f>
        <v>5</v>
      </c>
      <c r="C64" s="10" t="s">
        <v>759</v>
      </c>
      <c r="D64" s="10" t="s">
        <v>829</v>
      </c>
      <c r="E64" s="118" t="s">
        <v>760</v>
      </c>
      <c r="F64" s="143"/>
      <c r="G64" s="144"/>
      <c r="H64" s="11" t="s">
        <v>761</v>
      </c>
      <c r="I64" s="14">
        <f t="shared" si="2"/>
        <v>0.25</v>
      </c>
      <c r="J64" s="14">
        <v>0.83</v>
      </c>
      <c r="K64" s="109">
        <f t="shared" si="3"/>
        <v>1.25</v>
      </c>
      <c r="L64" s="115"/>
    </row>
    <row r="65" spans="1:12" ht="12.75" customHeight="1">
      <c r="A65" s="114"/>
      <c r="B65" s="107">
        <f>'Tax Invoice'!D61</f>
        <v>5</v>
      </c>
      <c r="C65" s="10" t="s">
        <v>762</v>
      </c>
      <c r="D65" s="10" t="s">
        <v>830</v>
      </c>
      <c r="E65" s="118" t="s">
        <v>572</v>
      </c>
      <c r="F65" s="143" t="s">
        <v>272</v>
      </c>
      <c r="G65" s="144"/>
      <c r="H65" s="11" t="s">
        <v>763</v>
      </c>
      <c r="I65" s="14">
        <f t="shared" si="2"/>
        <v>0.38</v>
      </c>
      <c r="J65" s="14">
        <v>1.26</v>
      </c>
      <c r="K65" s="109">
        <f t="shared" si="3"/>
        <v>1.9</v>
      </c>
      <c r="L65" s="115"/>
    </row>
    <row r="66" spans="1:12" ht="24" hidden="1" customHeight="1">
      <c r="A66" s="114"/>
      <c r="B66" s="131">
        <f>'Tax Invoice'!D62</f>
        <v>0</v>
      </c>
      <c r="C66" s="133" t="s">
        <v>764</v>
      </c>
      <c r="D66" s="133" t="s">
        <v>831</v>
      </c>
      <c r="E66" s="132" t="s">
        <v>760</v>
      </c>
      <c r="F66" s="147" t="s">
        <v>107</v>
      </c>
      <c r="G66" s="148"/>
      <c r="H66" s="135" t="s">
        <v>765</v>
      </c>
      <c r="I66" s="138">
        <f t="shared" si="2"/>
        <v>0.61</v>
      </c>
      <c r="J66" s="138">
        <v>2.02</v>
      </c>
      <c r="K66" s="139">
        <f t="shared" si="3"/>
        <v>0</v>
      </c>
      <c r="L66" s="115"/>
    </row>
    <row r="67" spans="1:12" ht="24" customHeight="1">
      <c r="A67" s="114"/>
      <c r="B67" s="107">
        <f>'Tax Invoice'!D63</f>
        <v>5</v>
      </c>
      <c r="C67" s="10" t="s">
        <v>764</v>
      </c>
      <c r="D67" s="10" t="s">
        <v>832</v>
      </c>
      <c r="E67" s="118" t="s">
        <v>766</v>
      </c>
      <c r="F67" s="143" t="s">
        <v>107</v>
      </c>
      <c r="G67" s="144"/>
      <c r="H67" s="11" t="s">
        <v>765</v>
      </c>
      <c r="I67" s="14">
        <f t="shared" si="2"/>
        <v>0.77</v>
      </c>
      <c r="J67" s="14">
        <v>2.5499999999999998</v>
      </c>
      <c r="K67" s="109">
        <f t="shared" si="3"/>
        <v>3.85</v>
      </c>
      <c r="L67" s="115"/>
    </row>
    <row r="68" spans="1:12" ht="24" customHeight="1">
      <c r="A68" s="114"/>
      <c r="B68" s="107">
        <f>'Tax Invoice'!D64</f>
        <v>5</v>
      </c>
      <c r="C68" s="10" t="s">
        <v>764</v>
      </c>
      <c r="D68" s="10" t="s">
        <v>833</v>
      </c>
      <c r="E68" s="118" t="s">
        <v>767</v>
      </c>
      <c r="F68" s="143" t="s">
        <v>107</v>
      </c>
      <c r="G68" s="144"/>
      <c r="H68" s="11" t="s">
        <v>765</v>
      </c>
      <c r="I68" s="14">
        <f t="shared" si="2"/>
        <v>1.03</v>
      </c>
      <c r="J68" s="14">
        <v>3.42</v>
      </c>
      <c r="K68" s="109">
        <f t="shared" si="3"/>
        <v>5.15</v>
      </c>
      <c r="L68" s="115"/>
    </row>
    <row r="69" spans="1:12" ht="12.75" customHeight="1">
      <c r="A69" s="114"/>
      <c r="B69" s="107">
        <f>'Tax Invoice'!D65</f>
        <v>2</v>
      </c>
      <c r="C69" s="10" t="s">
        <v>768</v>
      </c>
      <c r="D69" s="10" t="s">
        <v>834</v>
      </c>
      <c r="E69" s="118" t="s">
        <v>769</v>
      </c>
      <c r="F69" s="143" t="s">
        <v>273</v>
      </c>
      <c r="G69" s="144"/>
      <c r="H69" s="11" t="s">
        <v>770</v>
      </c>
      <c r="I69" s="14">
        <f t="shared" si="2"/>
        <v>1.6300000000000001</v>
      </c>
      <c r="J69" s="14">
        <v>5.43</v>
      </c>
      <c r="K69" s="109">
        <f t="shared" si="3"/>
        <v>3.2600000000000002</v>
      </c>
      <c r="L69" s="115"/>
    </row>
    <row r="70" spans="1:12" ht="12.75" customHeight="1">
      <c r="A70" s="114"/>
      <c r="B70" s="107">
        <f>'Tax Invoice'!D66</f>
        <v>1</v>
      </c>
      <c r="C70" s="10" t="s">
        <v>768</v>
      </c>
      <c r="D70" s="10" t="s">
        <v>835</v>
      </c>
      <c r="E70" s="118" t="s">
        <v>771</v>
      </c>
      <c r="F70" s="143" t="s">
        <v>273</v>
      </c>
      <c r="G70" s="144"/>
      <c r="H70" s="11" t="s">
        <v>770</v>
      </c>
      <c r="I70" s="14">
        <f t="shared" si="2"/>
        <v>1.92</v>
      </c>
      <c r="J70" s="14">
        <v>6.39</v>
      </c>
      <c r="K70" s="109">
        <f t="shared" si="3"/>
        <v>1.92</v>
      </c>
      <c r="L70" s="115"/>
    </row>
    <row r="71" spans="1:12" ht="12.75" customHeight="1">
      <c r="A71" s="114"/>
      <c r="B71" s="107">
        <f>'Tax Invoice'!D67</f>
        <v>2</v>
      </c>
      <c r="C71" s="10" t="s">
        <v>768</v>
      </c>
      <c r="D71" s="10" t="s">
        <v>835</v>
      </c>
      <c r="E71" s="118" t="s">
        <v>771</v>
      </c>
      <c r="F71" s="143" t="s">
        <v>272</v>
      </c>
      <c r="G71" s="144"/>
      <c r="H71" s="11" t="s">
        <v>770</v>
      </c>
      <c r="I71" s="14">
        <f t="shared" si="2"/>
        <v>1.92</v>
      </c>
      <c r="J71" s="14">
        <v>6.39</v>
      </c>
      <c r="K71" s="109">
        <f t="shared" si="3"/>
        <v>3.84</v>
      </c>
      <c r="L71" s="115"/>
    </row>
    <row r="72" spans="1:12" ht="36" customHeight="1">
      <c r="A72" s="114"/>
      <c r="B72" s="107">
        <f>'Tax Invoice'!D68</f>
        <v>4</v>
      </c>
      <c r="C72" s="10" t="s">
        <v>772</v>
      </c>
      <c r="D72" s="10" t="s">
        <v>836</v>
      </c>
      <c r="E72" s="118" t="s">
        <v>760</v>
      </c>
      <c r="F72" s="143" t="s">
        <v>273</v>
      </c>
      <c r="G72" s="144"/>
      <c r="H72" s="11" t="s">
        <v>773</v>
      </c>
      <c r="I72" s="14">
        <f t="shared" si="2"/>
        <v>0.29000000000000004</v>
      </c>
      <c r="J72" s="14">
        <v>0.95</v>
      </c>
      <c r="K72" s="109">
        <f t="shared" si="3"/>
        <v>1.1600000000000001</v>
      </c>
      <c r="L72" s="115"/>
    </row>
    <row r="73" spans="1:12" ht="24" customHeight="1">
      <c r="A73" s="114"/>
      <c r="B73" s="107">
        <f>'Tax Invoice'!D69</f>
        <v>15</v>
      </c>
      <c r="C73" s="10" t="s">
        <v>774</v>
      </c>
      <c r="D73" s="10" t="s">
        <v>774</v>
      </c>
      <c r="E73" s="118" t="s">
        <v>23</v>
      </c>
      <c r="F73" s="143" t="s">
        <v>272</v>
      </c>
      <c r="G73" s="144"/>
      <c r="H73" s="11" t="s">
        <v>775</v>
      </c>
      <c r="I73" s="14">
        <f t="shared" si="2"/>
        <v>0.32</v>
      </c>
      <c r="J73" s="14">
        <v>1.04</v>
      </c>
      <c r="K73" s="109">
        <f t="shared" si="3"/>
        <v>4.8</v>
      </c>
      <c r="L73" s="115"/>
    </row>
    <row r="74" spans="1:12" ht="24" customHeight="1">
      <c r="A74" s="114"/>
      <c r="B74" s="107">
        <f>'Tax Invoice'!D70</f>
        <v>10</v>
      </c>
      <c r="C74" s="10" t="s">
        <v>774</v>
      </c>
      <c r="D74" s="10" t="s">
        <v>774</v>
      </c>
      <c r="E74" s="118" t="s">
        <v>25</v>
      </c>
      <c r="F74" s="143" t="s">
        <v>272</v>
      </c>
      <c r="G74" s="144"/>
      <c r="H74" s="11" t="s">
        <v>775</v>
      </c>
      <c r="I74" s="14">
        <f t="shared" si="2"/>
        <v>0.32</v>
      </c>
      <c r="J74" s="14">
        <v>1.04</v>
      </c>
      <c r="K74" s="109">
        <f t="shared" si="3"/>
        <v>3.2</v>
      </c>
      <c r="L74" s="115"/>
    </row>
    <row r="75" spans="1:12" ht="24" customHeight="1">
      <c r="A75" s="114"/>
      <c r="B75" s="107">
        <f>'Tax Invoice'!D71</f>
        <v>10</v>
      </c>
      <c r="C75" s="10" t="s">
        <v>774</v>
      </c>
      <c r="D75" s="10" t="s">
        <v>774</v>
      </c>
      <c r="E75" s="118" t="s">
        <v>26</v>
      </c>
      <c r="F75" s="143" t="s">
        <v>273</v>
      </c>
      <c r="G75" s="144"/>
      <c r="H75" s="11" t="s">
        <v>775</v>
      </c>
      <c r="I75" s="14">
        <f t="shared" si="2"/>
        <v>0.32</v>
      </c>
      <c r="J75" s="14">
        <v>1.04</v>
      </c>
      <c r="K75" s="109">
        <f t="shared" si="3"/>
        <v>3.2</v>
      </c>
      <c r="L75" s="115"/>
    </row>
    <row r="76" spans="1:12" ht="24" customHeight="1">
      <c r="A76" s="114"/>
      <c r="B76" s="107">
        <f>'Tax Invoice'!D72</f>
        <v>25</v>
      </c>
      <c r="C76" s="10" t="s">
        <v>774</v>
      </c>
      <c r="D76" s="10" t="s">
        <v>774</v>
      </c>
      <c r="E76" s="118" t="s">
        <v>26</v>
      </c>
      <c r="F76" s="143" t="s">
        <v>272</v>
      </c>
      <c r="G76" s="144"/>
      <c r="H76" s="11" t="s">
        <v>775</v>
      </c>
      <c r="I76" s="14">
        <f t="shared" si="2"/>
        <v>0.32</v>
      </c>
      <c r="J76" s="14">
        <v>1.04</v>
      </c>
      <c r="K76" s="109">
        <f t="shared" si="3"/>
        <v>8</v>
      </c>
      <c r="L76" s="115"/>
    </row>
    <row r="77" spans="1:12" ht="24" customHeight="1">
      <c r="A77" s="114"/>
      <c r="B77" s="107">
        <f>'Tax Invoice'!D73</f>
        <v>10</v>
      </c>
      <c r="C77" s="10" t="s">
        <v>774</v>
      </c>
      <c r="D77" s="10" t="s">
        <v>774</v>
      </c>
      <c r="E77" s="118" t="s">
        <v>27</v>
      </c>
      <c r="F77" s="143" t="s">
        <v>272</v>
      </c>
      <c r="G77" s="144"/>
      <c r="H77" s="11" t="s">
        <v>775</v>
      </c>
      <c r="I77" s="14">
        <f t="shared" si="2"/>
        <v>0.32</v>
      </c>
      <c r="J77" s="14">
        <v>1.04</v>
      </c>
      <c r="K77" s="109">
        <f t="shared" si="3"/>
        <v>3.2</v>
      </c>
      <c r="L77" s="115"/>
    </row>
    <row r="78" spans="1:12" ht="36" customHeight="1">
      <c r="A78" s="114"/>
      <c r="B78" s="107">
        <f>'Tax Invoice'!D74</f>
        <v>1</v>
      </c>
      <c r="C78" s="10" t="s">
        <v>776</v>
      </c>
      <c r="D78" s="10" t="s">
        <v>776</v>
      </c>
      <c r="E78" s="118" t="s">
        <v>27</v>
      </c>
      <c r="F78" s="143" t="s">
        <v>212</v>
      </c>
      <c r="G78" s="144"/>
      <c r="H78" s="11" t="s">
        <v>856</v>
      </c>
      <c r="I78" s="14">
        <f t="shared" si="2"/>
        <v>1.61</v>
      </c>
      <c r="J78" s="14">
        <v>5.34</v>
      </c>
      <c r="K78" s="109">
        <f t="shared" si="3"/>
        <v>1.61</v>
      </c>
      <c r="L78" s="115"/>
    </row>
    <row r="79" spans="1:12" ht="36" customHeight="1">
      <c r="A79" s="114"/>
      <c r="B79" s="107">
        <f>'Tax Invoice'!D75</f>
        <v>2</v>
      </c>
      <c r="C79" s="10" t="s">
        <v>776</v>
      </c>
      <c r="D79" s="10" t="s">
        <v>776</v>
      </c>
      <c r="E79" s="118" t="s">
        <v>27</v>
      </c>
      <c r="F79" s="143" t="s">
        <v>266</v>
      </c>
      <c r="G79" s="144"/>
      <c r="H79" s="11" t="s">
        <v>856</v>
      </c>
      <c r="I79" s="14">
        <f t="shared" si="2"/>
        <v>1.61</v>
      </c>
      <c r="J79" s="14">
        <v>5.34</v>
      </c>
      <c r="K79" s="109">
        <f t="shared" si="3"/>
        <v>3.22</v>
      </c>
      <c r="L79" s="115"/>
    </row>
    <row r="80" spans="1:12" ht="36" customHeight="1">
      <c r="A80" s="114"/>
      <c r="B80" s="107">
        <f>'Tax Invoice'!D76</f>
        <v>1</v>
      </c>
      <c r="C80" s="10" t="s">
        <v>776</v>
      </c>
      <c r="D80" s="10" t="s">
        <v>776</v>
      </c>
      <c r="E80" s="118" t="s">
        <v>29</v>
      </c>
      <c r="F80" s="143" t="s">
        <v>213</v>
      </c>
      <c r="G80" s="144"/>
      <c r="H80" s="11" t="s">
        <v>856</v>
      </c>
      <c r="I80" s="14">
        <f t="shared" si="2"/>
        <v>1.61</v>
      </c>
      <c r="J80" s="14">
        <v>5.34</v>
      </c>
      <c r="K80" s="109">
        <f t="shared" si="3"/>
        <v>1.61</v>
      </c>
      <c r="L80" s="115"/>
    </row>
    <row r="81" spans="1:12" ht="36" customHeight="1">
      <c r="A81" s="114"/>
      <c r="B81" s="107">
        <f>'Tax Invoice'!D77</f>
        <v>2</v>
      </c>
      <c r="C81" s="10" t="s">
        <v>776</v>
      </c>
      <c r="D81" s="10" t="s">
        <v>776</v>
      </c>
      <c r="E81" s="118" t="s">
        <v>29</v>
      </c>
      <c r="F81" s="143" t="s">
        <v>267</v>
      </c>
      <c r="G81" s="144"/>
      <c r="H81" s="11" t="s">
        <v>856</v>
      </c>
      <c r="I81" s="14">
        <f t="shared" si="2"/>
        <v>1.61</v>
      </c>
      <c r="J81" s="14">
        <v>5.34</v>
      </c>
      <c r="K81" s="109">
        <f t="shared" si="3"/>
        <v>3.22</v>
      </c>
      <c r="L81" s="115"/>
    </row>
    <row r="82" spans="1:12" ht="24" customHeight="1">
      <c r="A82" s="114"/>
      <c r="B82" s="107">
        <f>'Tax Invoice'!D78</f>
        <v>20</v>
      </c>
      <c r="C82" s="10" t="s">
        <v>777</v>
      </c>
      <c r="D82" s="10" t="s">
        <v>777</v>
      </c>
      <c r="E82" s="118"/>
      <c r="F82" s="143"/>
      <c r="G82" s="144"/>
      <c r="H82" s="11" t="s">
        <v>857</v>
      </c>
      <c r="I82" s="14">
        <f t="shared" si="2"/>
        <v>0.38</v>
      </c>
      <c r="J82" s="14">
        <v>1.26</v>
      </c>
      <c r="K82" s="109">
        <f t="shared" si="3"/>
        <v>7.6</v>
      </c>
      <c r="L82" s="115"/>
    </row>
    <row r="83" spans="1:12" ht="24" customHeight="1">
      <c r="A83" s="114"/>
      <c r="B83" s="107">
        <f>'Tax Invoice'!D79</f>
        <v>40</v>
      </c>
      <c r="C83" s="10" t="s">
        <v>116</v>
      </c>
      <c r="D83" s="10" t="s">
        <v>116</v>
      </c>
      <c r="E83" s="118"/>
      <c r="F83" s="143"/>
      <c r="G83" s="144"/>
      <c r="H83" s="11" t="s">
        <v>778</v>
      </c>
      <c r="I83" s="14">
        <f t="shared" si="2"/>
        <v>9.9999999999999992E-2</v>
      </c>
      <c r="J83" s="14">
        <v>0.33</v>
      </c>
      <c r="K83" s="109">
        <f t="shared" si="3"/>
        <v>3.9999999999999996</v>
      </c>
      <c r="L83" s="115"/>
    </row>
    <row r="84" spans="1:12" ht="24" customHeight="1">
      <c r="A84" s="114"/>
      <c r="B84" s="107">
        <f>'Tax Invoice'!D80</f>
        <v>40</v>
      </c>
      <c r="C84" s="10" t="s">
        <v>779</v>
      </c>
      <c r="D84" s="10" t="s">
        <v>779</v>
      </c>
      <c r="E84" s="118" t="s">
        <v>239</v>
      </c>
      <c r="F84" s="143"/>
      <c r="G84" s="144"/>
      <c r="H84" s="11" t="s">
        <v>780</v>
      </c>
      <c r="I84" s="14">
        <f t="shared" si="2"/>
        <v>0.32</v>
      </c>
      <c r="J84" s="14">
        <v>1.04</v>
      </c>
      <c r="K84" s="109">
        <f t="shared" si="3"/>
        <v>12.8</v>
      </c>
      <c r="L84" s="115"/>
    </row>
    <row r="85" spans="1:12" ht="24" customHeight="1">
      <c r="A85" s="114"/>
      <c r="B85" s="107">
        <f>'Tax Invoice'!D81</f>
        <v>20</v>
      </c>
      <c r="C85" s="10" t="s">
        <v>779</v>
      </c>
      <c r="D85" s="10" t="s">
        <v>779</v>
      </c>
      <c r="E85" s="118" t="s">
        <v>348</v>
      </c>
      <c r="F85" s="143"/>
      <c r="G85" s="144"/>
      <c r="H85" s="11" t="s">
        <v>780</v>
      </c>
      <c r="I85" s="14">
        <f t="shared" si="2"/>
        <v>0.32</v>
      </c>
      <c r="J85" s="14">
        <v>1.04</v>
      </c>
      <c r="K85" s="109">
        <f t="shared" si="3"/>
        <v>6.4</v>
      </c>
      <c r="L85" s="115"/>
    </row>
    <row r="86" spans="1:12" ht="24" customHeight="1">
      <c r="A86" s="114"/>
      <c r="B86" s="107">
        <f>'Tax Invoice'!D82</f>
        <v>40</v>
      </c>
      <c r="C86" s="10" t="s">
        <v>779</v>
      </c>
      <c r="D86" s="10" t="s">
        <v>779</v>
      </c>
      <c r="E86" s="118" t="s">
        <v>528</v>
      </c>
      <c r="F86" s="143"/>
      <c r="G86" s="144"/>
      <c r="H86" s="11" t="s">
        <v>780</v>
      </c>
      <c r="I86" s="14">
        <f t="shared" ref="I86:I117" si="4">ROUNDUP(J86*$N$1,2)</f>
        <v>0.32</v>
      </c>
      <c r="J86" s="14">
        <v>1.04</v>
      </c>
      <c r="K86" s="109">
        <f t="shared" ref="K86:K117" si="5">I86*B86</f>
        <v>12.8</v>
      </c>
      <c r="L86" s="115"/>
    </row>
    <row r="87" spans="1:12" ht="12.75" customHeight="1">
      <c r="A87" s="114"/>
      <c r="B87" s="107">
        <f>'Tax Invoice'!D83</f>
        <v>1</v>
      </c>
      <c r="C87" s="10" t="s">
        <v>781</v>
      </c>
      <c r="D87" s="10" t="s">
        <v>837</v>
      </c>
      <c r="E87" s="118" t="s">
        <v>782</v>
      </c>
      <c r="F87" s="143"/>
      <c r="G87" s="144"/>
      <c r="H87" s="11" t="s">
        <v>783</v>
      </c>
      <c r="I87" s="14">
        <f t="shared" si="4"/>
        <v>0.69000000000000006</v>
      </c>
      <c r="J87" s="14">
        <v>2.27</v>
      </c>
      <c r="K87" s="109">
        <f t="shared" si="5"/>
        <v>0.69000000000000006</v>
      </c>
      <c r="L87" s="115"/>
    </row>
    <row r="88" spans="1:12" ht="12.75" customHeight="1">
      <c r="A88" s="114"/>
      <c r="B88" s="107">
        <f>'Tax Invoice'!D84</f>
        <v>2</v>
      </c>
      <c r="C88" s="10" t="s">
        <v>781</v>
      </c>
      <c r="D88" s="10" t="s">
        <v>838</v>
      </c>
      <c r="E88" s="118" t="s">
        <v>784</v>
      </c>
      <c r="F88" s="143"/>
      <c r="G88" s="144"/>
      <c r="H88" s="11" t="s">
        <v>783</v>
      </c>
      <c r="I88" s="14">
        <f t="shared" si="4"/>
        <v>0.81</v>
      </c>
      <c r="J88" s="14">
        <v>2.7</v>
      </c>
      <c r="K88" s="109">
        <f t="shared" si="5"/>
        <v>1.62</v>
      </c>
      <c r="L88" s="115"/>
    </row>
    <row r="89" spans="1:12" ht="12.75" customHeight="1">
      <c r="A89" s="114"/>
      <c r="B89" s="107">
        <f>'Tax Invoice'!D85</f>
        <v>2</v>
      </c>
      <c r="C89" s="10" t="s">
        <v>785</v>
      </c>
      <c r="D89" s="10" t="s">
        <v>839</v>
      </c>
      <c r="E89" s="118" t="s">
        <v>769</v>
      </c>
      <c r="F89" s="143"/>
      <c r="G89" s="144"/>
      <c r="H89" s="11" t="s">
        <v>786</v>
      </c>
      <c r="I89" s="14">
        <f t="shared" si="4"/>
        <v>0.6</v>
      </c>
      <c r="J89" s="14">
        <v>2</v>
      </c>
      <c r="K89" s="109">
        <f t="shared" si="5"/>
        <v>1.2</v>
      </c>
      <c r="L89" s="115"/>
    </row>
    <row r="90" spans="1:12" ht="12.75" customHeight="1">
      <c r="A90" s="114"/>
      <c r="B90" s="107">
        <f>'Tax Invoice'!D86</f>
        <v>1</v>
      </c>
      <c r="C90" s="10" t="s">
        <v>785</v>
      </c>
      <c r="D90" s="10" t="s">
        <v>840</v>
      </c>
      <c r="E90" s="118" t="s">
        <v>787</v>
      </c>
      <c r="F90" s="143"/>
      <c r="G90" s="144"/>
      <c r="H90" s="11" t="s">
        <v>786</v>
      </c>
      <c r="I90" s="14">
        <f t="shared" si="4"/>
        <v>1.26</v>
      </c>
      <c r="J90" s="14">
        <v>4.2</v>
      </c>
      <c r="K90" s="109">
        <f t="shared" si="5"/>
        <v>1.26</v>
      </c>
      <c r="L90" s="115"/>
    </row>
    <row r="91" spans="1:12" ht="12.75" customHeight="1">
      <c r="A91" s="114"/>
      <c r="B91" s="107">
        <f>'Tax Invoice'!D87</f>
        <v>2</v>
      </c>
      <c r="C91" s="10" t="s">
        <v>788</v>
      </c>
      <c r="D91" s="10" t="s">
        <v>841</v>
      </c>
      <c r="E91" s="118" t="s">
        <v>771</v>
      </c>
      <c r="F91" s="143"/>
      <c r="G91" s="144"/>
      <c r="H91" s="11" t="s">
        <v>789</v>
      </c>
      <c r="I91" s="14">
        <f t="shared" si="4"/>
        <v>0.95</v>
      </c>
      <c r="J91" s="14">
        <v>3.14</v>
      </c>
      <c r="K91" s="109">
        <f t="shared" si="5"/>
        <v>1.9</v>
      </c>
      <c r="L91" s="115"/>
    </row>
    <row r="92" spans="1:12" ht="12.75" customHeight="1">
      <c r="A92" s="114"/>
      <c r="B92" s="107">
        <f>'Tax Invoice'!D88</f>
        <v>2</v>
      </c>
      <c r="C92" s="10" t="s">
        <v>788</v>
      </c>
      <c r="D92" s="10" t="s">
        <v>842</v>
      </c>
      <c r="E92" s="118" t="s">
        <v>784</v>
      </c>
      <c r="F92" s="143"/>
      <c r="G92" s="144"/>
      <c r="H92" s="11" t="s">
        <v>789</v>
      </c>
      <c r="I92" s="14">
        <f t="shared" si="4"/>
        <v>1.29</v>
      </c>
      <c r="J92" s="14">
        <v>4.29</v>
      </c>
      <c r="K92" s="109">
        <f t="shared" si="5"/>
        <v>2.58</v>
      </c>
      <c r="L92" s="115"/>
    </row>
    <row r="93" spans="1:12" ht="48" customHeight="1">
      <c r="A93" s="114"/>
      <c r="B93" s="107">
        <f>'Tax Invoice'!D89</f>
        <v>1</v>
      </c>
      <c r="C93" s="10" t="s">
        <v>790</v>
      </c>
      <c r="D93" s="10" t="s">
        <v>790</v>
      </c>
      <c r="E93" s="118" t="s">
        <v>699</v>
      </c>
      <c r="F93" s="143"/>
      <c r="G93" s="144"/>
      <c r="H93" s="11" t="s">
        <v>858</v>
      </c>
      <c r="I93" s="14">
        <f t="shared" si="4"/>
        <v>13.62</v>
      </c>
      <c r="J93" s="14">
        <v>45.37</v>
      </c>
      <c r="K93" s="109">
        <f t="shared" si="5"/>
        <v>13.62</v>
      </c>
      <c r="L93" s="115"/>
    </row>
    <row r="94" spans="1:12" ht="24" customHeight="1">
      <c r="A94" s="114"/>
      <c r="B94" s="107">
        <f>'Tax Invoice'!D90</f>
        <v>5</v>
      </c>
      <c r="C94" s="10" t="s">
        <v>649</v>
      </c>
      <c r="D94" s="10" t="s">
        <v>649</v>
      </c>
      <c r="E94" s="118" t="s">
        <v>25</v>
      </c>
      <c r="F94" s="143"/>
      <c r="G94" s="144"/>
      <c r="H94" s="11" t="s">
        <v>652</v>
      </c>
      <c r="I94" s="14">
        <f t="shared" si="4"/>
        <v>0.81</v>
      </c>
      <c r="J94" s="14">
        <v>2.7</v>
      </c>
      <c r="K94" s="109">
        <f t="shared" si="5"/>
        <v>4.0500000000000007</v>
      </c>
      <c r="L94" s="115"/>
    </row>
    <row r="95" spans="1:12" ht="24" customHeight="1">
      <c r="A95" s="114"/>
      <c r="B95" s="107">
        <f>'Tax Invoice'!D91</f>
        <v>10</v>
      </c>
      <c r="C95" s="10" t="s">
        <v>65</v>
      </c>
      <c r="D95" s="10" t="s">
        <v>65</v>
      </c>
      <c r="E95" s="118" t="s">
        <v>23</v>
      </c>
      <c r="F95" s="143"/>
      <c r="G95" s="144"/>
      <c r="H95" s="11" t="s">
        <v>791</v>
      </c>
      <c r="I95" s="14">
        <f t="shared" si="4"/>
        <v>0.84</v>
      </c>
      <c r="J95" s="14">
        <v>2.79</v>
      </c>
      <c r="K95" s="109">
        <f t="shared" si="5"/>
        <v>8.4</v>
      </c>
      <c r="L95" s="115"/>
    </row>
    <row r="96" spans="1:12" ht="24" customHeight="1">
      <c r="A96" s="114"/>
      <c r="B96" s="107">
        <f>'Tax Invoice'!D92</f>
        <v>20</v>
      </c>
      <c r="C96" s="10" t="s">
        <v>65</v>
      </c>
      <c r="D96" s="10" t="s">
        <v>65</v>
      </c>
      <c r="E96" s="118" t="s">
        <v>67</v>
      </c>
      <c r="F96" s="143"/>
      <c r="G96" s="144"/>
      <c r="H96" s="11" t="s">
        <v>791</v>
      </c>
      <c r="I96" s="14">
        <f t="shared" si="4"/>
        <v>0.84</v>
      </c>
      <c r="J96" s="14">
        <v>2.79</v>
      </c>
      <c r="K96" s="109">
        <f t="shared" si="5"/>
        <v>16.8</v>
      </c>
      <c r="L96" s="115"/>
    </row>
    <row r="97" spans="1:12" ht="24" customHeight="1">
      <c r="A97" s="114"/>
      <c r="B97" s="107">
        <f>'Tax Invoice'!D93</f>
        <v>20</v>
      </c>
      <c r="C97" s="10" t="s">
        <v>65</v>
      </c>
      <c r="D97" s="10" t="s">
        <v>65</v>
      </c>
      <c r="E97" s="118" t="s">
        <v>26</v>
      </c>
      <c r="F97" s="143"/>
      <c r="G97" s="144"/>
      <c r="H97" s="11" t="s">
        <v>791</v>
      </c>
      <c r="I97" s="14">
        <f t="shared" si="4"/>
        <v>0.84</v>
      </c>
      <c r="J97" s="14">
        <v>2.79</v>
      </c>
      <c r="K97" s="109">
        <f t="shared" si="5"/>
        <v>16.8</v>
      </c>
      <c r="L97" s="115"/>
    </row>
    <row r="98" spans="1:12" ht="24" customHeight="1">
      <c r="A98" s="114"/>
      <c r="B98" s="107">
        <f>'Tax Invoice'!D94</f>
        <v>10</v>
      </c>
      <c r="C98" s="10" t="s">
        <v>65</v>
      </c>
      <c r="D98" s="10" t="s">
        <v>65</v>
      </c>
      <c r="E98" s="118" t="s">
        <v>27</v>
      </c>
      <c r="F98" s="143"/>
      <c r="G98" s="144"/>
      <c r="H98" s="11" t="s">
        <v>791</v>
      </c>
      <c r="I98" s="14">
        <f t="shared" si="4"/>
        <v>0.84</v>
      </c>
      <c r="J98" s="14">
        <v>2.79</v>
      </c>
      <c r="K98" s="109">
        <f t="shared" si="5"/>
        <v>8.4</v>
      </c>
      <c r="L98" s="115"/>
    </row>
    <row r="99" spans="1:12" ht="24" customHeight="1">
      <c r="A99" s="114"/>
      <c r="B99" s="107">
        <f>'Tax Invoice'!D95</f>
        <v>30</v>
      </c>
      <c r="C99" s="10" t="s">
        <v>792</v>
      </c>
      <c r="D99" s="10" t="s">
        <v>792</v>
      </c>
      <c r="E99" s="118" t="s">
        <v>23</v>
      </c>
      <c r="F99" s="143"/>
      <c r="G99" s="144"/>
      <c r="H99" s="11" t="s">
        <v>793</v>
      </c>
      <c r="I99" s="14">
        <f t="shared" si="4"/>
        <v>1.1100000000000001</v>
      </c>
      <c r="J99" s="14">
        <v>3.67</v>
      </c>
      <c r="K99" s="109">
        <f t="shared" si="5"/>
        <v>33.300000000000004</v>
      </c>
      <c r="L99" s="115"/>
    </row>
    <row r="100" spans="1:12" ht="24" customHeight="1">
      <c r="A100" s="114"/>
      <c r="B100" s="107">
        <f>'Tax Invoice'!D96</f>
        <v>30</v>
      </c>
      <c r="C100" s="10" t="s">
        <v>792</v>
      </c>
      <c r="D100" s="10" t="s">
        <v>792</v>
      </c>
      <c r="E100" s="118" t="s">
        <v>651</v>
      </c>
      <c r="F100" s="143"/>
      <c r="G100" s="144"/>
      <c r="H100" s="11" t="s">
        <v>793</v>
      </c>
      <c r="I100" s="14">
        <f t="shared" si="4"/>
        <v>1.1100000000000001</v>
      </c>
      <c r="J100" s="14">
        <v>3.67</v>
      </c>
      <c r="K100" s="109">
        <f t="shared" si="5"/>
        <v>33.300000000000004</v>
      </c>
      <c r="L100" s="115"/>
    </row>
    <row r="101" spans="1:12" ht="24" customHeight="1">
      <c r="A101" s="114"/>
      <c r="B101" s="107">
        <f>'Tax Invoice'!D97</f>
        <v>50</v>
      </c>
      <c r="C101" s="10" t="s">
        <v>792</v>
      </c>
      <c r="D101" s="10" t="s">
        <v>792</v>
      </c>
      <c r="E101" s="118" t="s">
        <v>25</v>
      </c>
      <c r="F101" s="143"/>
      <c r="G101" s="144"/>
      <c r="H101" s="11" t="s">
        <v>793</v>
      </c>
      <c r="I101" s="14">
        <f t="shared" si="4"/>
        <v>1.1100000000000001</v>
      </c>
      <c r="J101" s="14">
        <v>3.67</v>
      </c>
      <c r="K101" s="109">
        <f t="shared" si="5"/>
        <v>55.500000000000007</v>
      </c>
      <c r="L101" s="115"/>
    </row>
    <row r="102" spans="1:12" ht="12.75" customHeight="1">
      <c r="A102" s="114"/>
      <c r="B102" s="107">
        <f>'Tax Invoice'!D98</f>
        <v>10</v>
      </c>
      <c r="C102" s="10" t="s">
        <v>68</v>
      </c>
      <c r="D102" s="10" t="s">
        <v>68</v>
      </c>
      <c r="E102" s="118" t="s">
        <v>23</v>
      </c>
      <c r="F102" s="143" t="s">
        <v>272</v>
      </c>
      <c r="G102" s="144"/>
      <c r="H102" s="11" t="s">
        <v>794</v>
      </c>
      <c r="I102" s="14">
        <f t="shared" si="4"/>
        <v>1.03</v>
      </c>
      <c r="J102" s="14">
        <v>3.41</v>
      </c>
      <c r="K102" s="109">
        <f t="shared" si="5"/>
        <v>10.3</v>
      </c>
      <c r="L102" s="115"/>
    </row>
    <row r="103" spans="1:12" ht="12.75" customHeight="1">
      <c r="A103" s="114"/>
      <c r="B103" s="107">
        <f>'Tax Invoice'!D99</f>
        <v>20</v>
      </c>
      <c r="C103" s="10" t="s">
        <v>68</v>
      </c>
      <c r="D103" s="10" t="s">
        <v>68</v>
      </c>
      <c r="E103" s="118" t="s">
        <v>651</v>
      </c>
      <c r="F103" s="143" t="s">
        <v>272</v>
      </c>
      <c r="G103" s="144"/>
      <c r="H103" s="11" t="s">
        <v>794</v>
      </c>
      <c r="I103" s="14">
        <f t="shared" si="4"/>
        <v>1.03</v>
      </c>
      <c r="J103" s="14">
        <v>3.41</v>
      </c>
      <c r="K103" s="109">
        <f t="shared" si="5"/>
        <v>20.6</v>
      </c>
      <c r="L103" s="115"/>
    </row>
    <row r="104" spans="1:12" ht="12.75" customHeight="1">
      <c r="A104" s="114"/>
      <c r="B104" s="107">
        <f>'Tax Invoice'!D100</f>
        <v>40</v>
      </c>
      <c r="C104" s="10" t="s">
        <v>68</v>
      </c>
      <c r="D104" s="10" t="s">
        <v>68</v>
      </c>
      <c r="E104" s="118" t="s">
        <v>67</v>
      </c>
      <c r="F104" s="143" t="s">
        <v>272</v>
      </c>
      <c r="G104" s="144"/>
      <c r="H104" s="11" t="s">
        <v>794</v>
      </c>
      <c r="I104" s="14">
        <f t="shared" si="4"/>
        <v>1.03</v>
      </c>
      <c r="J104" s="14">
        <v>3.41</v>
      </c>
      <c r="K104" s="109">
        <f t="shared" si="5"/>
        <v>41.2</v>
      </c>
      <c r="L104" s="115"/>
    </row>
    <row r="105" spans="1:12" ht="12.75" customHeight="1">
      <c r="A105" s="114"/>
      <c r="B105" s="107">
        <f>'Tax Invoice'!D101</f>
        <v>40</v>
      </c>
      <c r="C105" s="10" t="s">
        <v>68</v>
      </c>
      <c r="D105" s="10" t="s">
        <v>68</v>
      </c>
      <c r="E105" s="118" t="s">
        <v>26</v>
      </c>
      <c r="F105" s="143" t="s">
        <v>273</v>
      </c>
      <c r="G105" s="144"/>
      <c r="H105" s="11" t="s">
        <v>794</v>
      </c>
      <c r="I105" s="14">
        <f t="shared" si="4"/>
        <v>1.03</v>
      </c>
      <c r="J105" s="14">
        <v>3.41</v>
      </c>
      <c r="K105" s="109">
        <f t="shared" si="5"/>
        <v>41.2</v>
      </c>
      <c r="L105" s="115"/>
    </row>
    <row r="106" spans="1:12" ht="12.75" customHeight="1">
      <c r="A106" s="114"/>
      <c r="B106" s="107">
        <f>'Tax Invoice'!D102</f>
        <v>40</v>
      </c>
      <c r="C106" s="10" t="s">
        <v>68</v>
      </c>
      <c r="D106" s="10" t="s">
        <v>68</v>
      </c>
      <c r="E106" s="118" t="s">
        <v>26</v>
      </c>
      <c r="F106" s="143" t="s">
        <v>272</v>
      </c>
      <c r="G106" s="144"/>
      <c r="H106" s="11" t="s">
        <v>794</v>
      </c>
      <c r="I106" s="14">
        <f t="shared" si="4"/>
        <v>1.03</v>
      </c>
      <c r="J106" s="14">
        <v>3.41</v>
      </c>
      <c r="K106" s="109">
        <f t="shared" si="5"/>
        <v>41.2</v>
      </c>
      <c r="L106" s="115"/>
    </row>
    <row r="107" spans="1:12" ht="12.75" customHeight="1">
      <c r="A107" s="114"/>
      <c r="B107" s="107">
        <f>'Tax Invoice'!D103</f>
        <v>10</v>
      </c>
      <c r="C107" s="10" t="s">
        <v>68</v>
      </c>
      <c r="D107" s="10" t="s">
        <v>68</v>
      </c>
      <c r="E107" s="118" t="s">
        <v>27</v>
      </c>
      <c r="F107" s="143" t="s">
        <v>272</v>
      </c>
      <c r="G107" s="144"/>
      <c r="H107" s="11" t="s">
        <v>794</v>
      </c>
      <c r="I107" s="14">
        <f t="shared" si="4"/>
        <v>1.03</v>
      </c>
      <c r="J107" s="14">
        <v>3.41</v>
      </c>
      <c r="K107" s="109">
        <f t="shared" si="5"/>
        <v>10.3</v>
      </c>
      <c r="L107" s="115"/>
    </row>
    <row r="108" spans="1:12" ht="12.75" customHeight="1">
      <c r="A108" s="114"/>
      <c r="B108" s="107">
        <f>'Tax Invoice'!D104</f>
        <v>2</v>
      </c>
      <c r="C108" s="10" t="s">
        <v>473</v>
      </c>
      <c r="D108" s="10" t="s">
        <v>473</v>
      </c>
      <c r="E108" s="118" t="s">
        <v>795</v>
      </c>
      <c r="F108" s="143" t="s">
        <v>272</v>
      </c>
      <c r="G108" s="144"/>
      <c r="H108" s="11" t="s">
        <v>475</v>
      </c>
      <c r="I108" s="14">
        <f t="shared" si="4"/>
        <v>1.18</v>
      </c>
      <c r="J108" s="14">
        <v>3.93</v>
      </c>
      <c r="K108" s="109">
        <f t="shared" si="5"/>
        <v>2.36</v>
      </c>
      <c r="L108" s="115"/>
    </row>
    <row r="109" spans="1:12" ht="12.75" customHeight="1">
      <c r="A109" s="114"/>
      <c r="B109" s="107">
        <f>'Tax Invoice'!D105</f>
        <v>20</v>
      </c>
      <c r="C109" s="10" t="s">
        <v>473</v>
      </c>
      <c r="D109" s="10" t="s">
        <v>473</v>
      </c>
      <c r="E109" s="118" t="s">
        <v>23</v>
      </c>
      <c r="F109" s="143" t="s">
        <v>733</v>
      </c>
      <c r="G109" s="144"/>
      <c r="H109" s="11" t="s">
        <v>475</v>
      </c>
      <c r="I109" s="14">
        <f t="shared" si="4"/>
        <v>1.18</v>
      </c>
      <c r="J109" s="14">
        <v>3.93</v>
      </c>
      <c r="K109" s="109">
        <f t="shared" si="5"/>
        <v>23.599999999999998</v>
      </c>
      <c r="L109" s="115"/>
    </row>
    <row r="110" spans="1:12" ht="12.75" customHeight="1">
      <c r="A110" s="114"/>
      <c r="B110" s="107">
        <f>'Tax Invoice'!D106</f>
        <v>20</v>
      </c>
      <c r="C110" s="10" t="s">
        <v>473</v>
      </c>
      <c r="D110" s="10" t="s">
        <v>473</v>
      </c>
      <c r="E110" s="118" t="s">
        <v>651</v>
      </c>
      <c r="F110" s="143" t="s">
        <v>272</v>
      </c>
      <c r="G110" s="144"/>
      <c r="H110" s="11" t="s">
        <v>475</v>
      </c>
      <c r="I110" s="14">
        <f t="shared" si="4"/>
        <v>1.18</v>
      </c>
      <c r="J110" s="14">
        <v>3.93</v>
      </c>
      <c r="K110" s="109">
        <f t="shared" si="5"/>
        <v>23.599999999999998</v>
      </c>
      <c r="L110" s="115"/>
    </row>
    <row r="111" spans="1:12" ht="12.75" customHeight="1">
      <c r="A111" s="114"/>
      <c r="B111" s="107">
        <f>'Tax Invoice'!D107</f>
        <v>20</v>
      </c>
      <c r="C111" s="10" t="s">
        <v>473</v>
      </c>
      <c r="D111" s="10" t="s">
        <v>473</v>
      </c>
      <c r="E111" s="118" t="s">
        <v>651</v>
      </c>
      <c r="F111" s="143" t="s">
        <v>733</v>
      </c>
      <c r="G111" s="144"/>
      <c r="H111" s="11" t="s">
        <v>475</v>
      </c>
      <c r="I111" s="14">
        <f t="shared" si="4"/>
        <v>1.18</v>
      </c>
      <c r="J111" s="14">
        <v>3.93</v>
      </c>
      <c r="K111" s="109">
        <f t="shared" si="5"/>
        <v>23.599999999999998</v>
      </c>
      <c r="L111" s="115"/>
    </row>
    <row r="112" spans="1:12" ht="12.75" customHeight="1">
      <c r="A112" s="114"/>
      <c r="B112" s="107">
        <f>'Tax Invoice'!D108</f>
        <v>30</v>
      </c>
      <c r="C112" s="10" t="s">
        <v>473</v>
      </c>
      <c r="D112" s="10" t="s">
        <v>473</v>
      </c>
      <c r="E112" s="118" t="s">
        <v>25</v>
      </c>
      <c r="F112" s="143" t="s">
        <v>733</v>
      </c>
      <c r="G112" s="144"/>
      <c r="H112" s="11" t="s">
        <v>475</v>
      </c>
      <c r="I112" s="14">
        <f t="shared" si="4"/>
        <v>1.18</v>
      </c>
      <c r="J112" s="14">
        <v>3.93</v>
      </c>
      <c r="K112" s="109">
        <f t="shared" si="5"/>
        <v>35.4</v>
      </c>
      <c r="L112" s="115"/>
    </row>
    <row r="113" spans="1:12" ht="12.75" customHeight="1">
      <c r="A113" s="114"/>
      <c r="B113" s="107">
        <f>'Tax Invoice'!D109</f>
        <v>20</v>
      </c>
      <c r="C113" s="10" t="s">
        <v>473</v>
      </c>
      <c r="D113" s="10" t="s">
        <v>473</v>
      </c>
      <c r="E113" s="118" t="s">
        <v>298</v>
      </c>
      <c r="F113" s="143" t="s">
        <v>272</v>
      </c>
      <c r="G113" s="144"/>
      <c r="H113" s="11" t="s">
        <v>475</v>
      </c>
      <c r="I113" s="14">
        <f t="shared" si="4"/>
        <v>1.18</v>
      </c>
      <c r="J113" s="14">
        <v>3.93</v>
      </c>
      <c r="K113" s="109">
        <f t="shared" si="5"/>
        <v>23.599999999999998</v>
      </c>
      <c r="L113" s="115"/>
    </row>
    <row r="114" spans="1:12" ht="12.75" customHeight="1">
      <c r="A114" s="114"/>
      <c r="B114" s="107">
        <f>'Tax Invoice'!D110</f>
        <v>40</v>
      </c>
      <c r="C114" s="10" t="s">
        <v>473</v>
      </c>
      <c r="D114" s="10" t="s">
        <v>473</v>
      </c>
      <c r="E114" s="118" t="s">
        <v>294</v>
      </c>
      <c r="F114" s="143" t="s">
        <v>272</v>
      </c>
      <c r="G114" s="144"/>
      <c r="H114" s="11" t="s">
        <v>475</v>
      </c>
      <c r="I114" s="14">
        <f t="shared" si="4"/>
        <v>1.18</v>
      </c>
      <c r="J114" s="14">
        <v>3.93</v>
      </c>
      <c r="K114" s="109">
        <f t="shared" si="5"/>
        <v>47.199999999999996</v>
      </c>
      <c r="L114" s="115"/>
    </row>
    <row r="115" spans="1:12" ht="24" customHeight="1">
      <c r="A115" s="114"/>
      <c r="B115" s="107">
        <f>'Tax Invoice'!D111</f>
        <v>2</v>
      </c>
      <c r="C115" s="10" t="s">
        <v>796</v>
      </c>
      <c r="D115" s="10" t="s">
        <v>843</v>
      </c>
      <c r="E115" s="118" t="s">
        <v>797</v>
      </c>
      <c r="F115" s="143"/>
      <c r="G115" s="144"/>
      <c r="H115" s="11" t="s">
        <v>798</v>
      </c>
      <c r="I115" s="14">
        <f t="shared" si="4"/>
        <v>0.36</v>
      </c>
      <c r="J115" s="14">
        <v>1.19</v>
      </c>
      <c r="K115" s="109">
        <f t="shared" si="5"/>
        <v>0.72</v>
      </c>
      <c r="L115" s="115"/>
    </row>
    <row r="116" spans="1:12" ht="24" customHeight="1">
      <c r="A116" s="114"/>
      <c r="B116" s="107">
        <f>'Tax Invoice'!D112</f>
        <v>1</v>
      </c>
      <c r="C116" s="10" t="s">
        <v>796</v>
      </c>
      <c r="D116" s="10" t="s">
        <v>844</v>
      </c>
      <c r="E116" s="118" t="s">
        <v>784</v>
      </c>
      <c r="F116" s="143"/>
      <c r="G116" s="144"/>
      <c r="H116" s="11" t="s">
        <v>798</v>
      </c>
      <c r="I116" s="14">
        <f t="shared" si="4"/>
        <v>0.47000000000000003</v>
      </c>
      <c r="J116" s="14">
        <v>1.56</v>
      </c>
      <c r="K116" s="109">
        <f t="shared" si="5"/>
        <v>0.47000000000000003</v>
      </c>
      <c r="L116" s="115"/>
    </row>
    <row r="117" spans="1:12" ht="24" customHeight="1">
      <c r="A117" s="114"/>
      <c r="B117" s="107">
        <f>'Tax Invoice'!D113</f>
        <v>2</v>
      </c>
      <c r="C117" s="10" t="s">
        <v>799</v>
      </c>
      <c r="D117" s="10" t="s">
        <v>845</v>
      </c>
      <c r="E117" s="118" t="s">
        <v>797</v>
      </c>
      <c r="F117" s="143" t="s">
        <v>272</v>
      </c>
      <c r="G117" s="144"/>
      <c r="H117" s="11" t="s">
        <v>800</v>
      </c>
      <c r="I117" s="14">
        <f t="shared" si="4"/>
        <v>0.74</v>
      </c>
      <c r="J117" s="14">
        <v>2.44</v>
      </c>
      <c r="K117" s="109">
        <f t="shared" si="5"/>
        <v>1.48</v>
      </c>
      <c r="L117" s="115"/>
    </row>
    <row r="118" spans="1:12" ht="24" customHeight="1">
      <c r="A118" s="114"/>
      <c r="B118" s="107">
        <f>'Tax Invoice'!D114</f>
        <v>2</v>
      </c>
      <c r="C118" s="10" t="s">
        <v>799</v>
      </c>
      <c r="D118" s="10" t="s">
        <v>846</v>
      </c>
      <c r="E118" s="118" t="s">
        <v>782</v>
      </c>
      <c r="F118" s="143" t="s">
        <v>733</v>
      </c>
      <c r="G118" s="144"/>
      <c r="H118" s="11" t="s">
        <v>800</v>
      </c>
      <c r="I118" s="14">
        <f t="shared" ref="I118:I133" si="6">ROUNDUP(J118*$N$1,2)</f>
        <v>0.9</v>
      </c>
      <c r="J118" s="14">
        <v>2.97</v>
      </c>
      <c r="K118" s="109">
        <f t="shared" ref="K118:K133" si="7">I118*B118</f>
        <v>1.8</v>
      </c>
      <c r="L118" s="115"/>
    </row>
    <row r="119" spans="1:12" ht="24" customHeight="1">
      <c r="A119" s="114"/>
      <c r="B119" s="107">
        <f>'Tax Invoice'!D115</f>
        <v>2</v>
      </c>
      <c r="C119" s="10" t="s">
        <v>799</v>
      </c>
      <c r="D119" s="10" t="s">
        <v>847</v>
      </c>
      <c r="E119" s="118" t="s">
        <v>784</v>
      </c>
      <c r="F119" s="143" t="s">
        <v>273</v>
      </c>
      <c r="G119" s="144"/>
      <c r="H119" s="11" t="s">
        <v>800</v>
      </c>
      <c r="I119" s="14">
        <f t="shared" si="6"/>
        <v>0.97</v>
      </c>
      <c r="J119" s="14">
        <v>3.23</v>
      </c>
      <c r="K119" s="109">
        <f t="shared" si="7"/>
        <v>1.94</v>
      </c>
      <c r="L119" s="115"/>
    </row>
    <row r="120" spans="1:12" ht="24" customHeight="1">
      <c r="A120" s="114"/>
      <c r="B120" s="107">
        <f>'Tax Invoice'!D116</f>
        <v>1</v>
      </c>
      <c r="C120" s="10" t="s">
        <v>799</v>
      </c>
      <c r="D120" s="10" t="s">
        <v>848</v>
      </c>
      <c r="E120" s="118" t="s">
        <v>787</v>
      </c>
      <c r="F120" s="143" t="s">
        <v>272</v>
      </c>
      <c r="G120" s="144"/>
      <c r="H120" s="11" t="s">
        <v>800</v>
      </c>
      <c r="I120" s="14">
        <f t="shared" si="6"/>
        <v>1</v>
      </c>
      <c r="J120" s="14">
        <v>3.32</v>
      </c>
      <c r="K120" s="109">
        <f t="shared" si="7"/>
        <v>1</v>
      </c>
      <c r="L120" s="115"/>
    </row>
    <row r="121" spans="1:12" ht="24" customHeight="1">
      <c r="A121" s="114"/>
      <c r="B121" s="107">
        <f>'Tax Invoice'!D117</f>
        <v>1</v>
      </c>
      <c r="C121" s="10" t="s">
        <v>799</v>
      </c>
      <c r="D121" s="10" t="s">
        <v>849</v>
      </c>
      <c r="E121" s="118" t="s">
        <v>801</v>
      </c>
      <c r="F121" s="143" t="s">
        <v>733</v>
      </c>
      <c r="G121" s="144"/>
      <c r="H121" s="11" t="s">
        <v>800</v>
      </c>
      <c r="I121" s="14">
        <f t="shared" si="6"/>
        <v>1.34</v>
      </c>
      <c r="J121" s="14">
        <v>4.46</v>
      </c>
      <c r="K121" s="109">
        <f t="shared" si="7"/>
        <v>1.34</v>
      </c>
      <c r="L121" s="115"/>
    </row>
    <row r="122" spans="1:12" ht="12.75" customHeight="1">
      <c r="A122" s="114"/>
      <c r="B122" s="107">
        <f>'Tax Invoice'!D118</f>
        <v>6</v>
      </c>
      <c r="C122" s="10" t="s">
        <v>802</v>
      </c>
      <c r="D122" s="10" t="s">
        <v>802</v>
      </c>
      <c r="E122" s="118" t="s">
        <v>26</v>
      </c>
      <c r="F122" s="143"/>
      <c r="G122" s="144"/>
      <c r="H122" s="11" t="s">
        <v>803</v>
      </c>
      <c r="I122" s="14">
        <f t="shared" si="6"/>
        <v>1.26</v>
      </c>
      <c r="J122" s="14">
        <v>4.2</v>
      </c>
      <c r="K122" s="109">
        <f t="shared" si="7"/>
        <v>7.5600000000000005</v>
      </c>
      <c r="L122" s="115"/>
    </row>
    <row r="123" spans="1:12" ht="24" customHeight="1">
      <c r="A123" s="114"/>
      <c r="B123" s="107">
        <f>'Tax Invoice'!D119</f>
        <v>1</v>
      </c>
      <c r="C123" s="10" t="s">
        <v>804</v>
      </c>
      <c r="D123" s="10" t="s">
        <v>804</v>
      </c>
      <c r="E123" s="118"/>
      <c r="F123" s="143"/>
      <c r="G123" s="144"/>
      <c r="H123" s="11" t="s">
        <v>805</v>
      </c>
      <c r="I123" s="14">
        <f t="shared" si="6"/>
        <v>0.42</v>
      </c>
      <c r="J123" s="14">
        <v>1.39</v>
      </c>
      <c r="K123" s="109">
        <f t="shared" si="7"/>
        <v>0.42</v>
      </c>
      <c r="L123" s="115"/>
    </row>
    <row r="124" spans="1:12" ht="24" customHeight="1">
      <c r="A124" s="114"/>
      <c r="B124" s="107">
        <f>'Tax Invoice'!D120</f>
        <v>2</v>
      </c>
      <c r="C124" s="10" t="s">
        <v>806</v>
      </c>
      <c r="D124" s="10" t="s">
        <v>806</v>
      </c>
      <c r="E124" s="118"/>
      <c r="F124" s="143"/>
      <c r="G124" s="144"/>
      <c r="H124" s="11" t="s">
        <v>807</v>
      </c>
      <c r="I124" s="14">
        <f t="shared" si="6"/>
        <v>0.34</v>
      </c>
      <c r="J124" s="14">
        <v>1.1100000000000001</v>
      </c>
      <c r="K124" s="109">
        <f t="shared" si="7"/>
        <v>0.68</v>
      </c>
      <c r="L124" s="115"/>
    </row>
    <row r="125" spans="1:12" ht="24" customHeight="1">
      <c r="A125" s="114"/>
      <c r="B125" s="107">
        <f>'Tax Invoice'!D121</f>
        <v>2</v>
      </c>
      <c r="C125" s="10" t="s">
        <v>808</v>
      </c>
      <c r="D125" s="10" t="s">
        <v>808</v>
      </c>
      <c r="E125" s="118"/>
      <c r="F125" s="143"/>
      <c r="G125" s="144"/>
      <c r="H125" s="11" t="s">
        <v>809</v>
      </c>
      <c r="I125" s="14">
        <f t="shared" si="6"/>
        <v>0.42</v>
      </c>
      <c r="J125" s="14">
        <v>1.39</v>
      </c>
      <c r="K125" s="109">
        <f t="shared" si="7"/>
        <v>0.84</v>
      </c>
      <c r="L125" s="115"/>
    </row>
    <row r="126" spans="1:12" ht="36" customHeight="1">
      <c r="A126" s="114"/>
      <c r="B126" s="107">
        <f>'Tax Invoice'!D122</f>
        <v>1</v>
      </c>
      <c r="C126" s="10" t="s">
        <v>810</v>
      </c>
      <c r="D126" s="10" t="s">
        <v>810</v>
      </c>
      <c r="E126" s="118"/>
      <c r="F126" s="143"/>
      <c r="G126" s="144"/>
      <c r="H126" s="11" t="s">
        <v>811</v>
      </c>
      <c r="I126" s="14">
        <f t="shared" si="6"/>
        <v>0.39</v>
      </c>
      <c r="J126" s="14">
        <v>1.3</v>
      </c>
      <c r="K126" s="109">
        <f t="shared" si="7"/>
        <v>0.39</v>
      </c>
      <c r="L126" s="115"/>
    </row>
    <row r="127" spans="1:12" ht="36" customHeight="1">
      <c r="A127" s="114"/>
      <c r="B127" s="107">
        <f>'Tax Invoice'!D123</f>
        <v>1</v>
      </c>
      <c r="C127" s="10" t="s">
        <v>812</v>
      </c>
      <c r="D127" s="10" t="s">
        <v>812</v>
      </c>
      <c r="E127" s="118"/>
      <c r="F127" s="143"/>
      <c r="G127" s="144"/>
      <c r="H127" s="11" t="s">
        <v>813</v>
      </c>
      <c r="I127" s="14">
        <f t="shared" si="6"/>
        <v>0.45</v>
      </c>
      <c r="J127" s="14">
        <v>1.48</v>
      </c>
      <c r="K127" s="109">
        <f t="shared" si="7"/>
        <v>0.45</v>
      </c>
      <c r="L127" s="115"/>
    </row>
    <row r="128" spans="1:12" ht="24" customHeight="1">
      <c r="A128" s="114"/>
      <c r="B128" s="107">
        <f>'Tax Invoice'!D124</f>
        <v>5</v>
      </c>
      <c r="C128" s="10" t="s">
        <v>814</v>
      </c>
      <c r="D128" s="10" t="s">
        <v>814</v>
      </c>
      <c r="E128" s="118" t="s">
        <v>107</v>
      </c>
      <c r="F128" s="143"/>
      <c r="G128" s="144"/>
      <c r="H128" s="11" t="s">
        <v>815</v>
      </c>
      <c r="I128" s="14">
        <f t="shared" si="6"/>
        <v>1.95</v>
      </c>
      <c r="J128" s="14">
        <v>6.5</v>
      </c>
      <c r="K128" s="109">
        <f t="shared" si="7"/>
        <v>9.75</v>
      </c>
      <c r="L128" s="115"/>
    </row>
    <row r="129" spans="1:12" ht="24" customHeight="1">
      <c r="A129" s="114"/>
      <c r="B129" s="107">
        <f>'Tax Invoice'!D125</f>
        <v>2</v>
      </c>
      <c r="C129" s="10" t="s">
        <v>814</v>
      </c>
      <c r="D129" s="10" t="s">
        <v>814</v>
      </c>
      <c r="E129" s="118" t="s">
        <v>268</v>
      </c>
      <c r="F129" s="143"/>
      <c r="G129" s="144"/>
      <c r="H129" s="11" t="s">
        <v>815</v>
      </c>
      <c r="I129" s="14">
        <f t="shared" si="6"/>
        <v>1.95</v>
      </c>
      <c r="J129" s="14">
        <v>6.5</v>
      </c>
      <c r="K129" s="109">
        <f t="shared" si="7"/>
        <v>3.9</v>
      </c>
      <c r="L129" s="115"/>
    </row>
    <row r="130" spans="1:12" ht="24" customHeight="1">
      <c r="A130" s="114"/>
      <c r="B130" s="107">
        <f>'Tax Invoice'!D126</f>
        <v>2</v>
      </c>
      <c r="C130" s="10" t="s">
        <v>814</v>
      </c>
      <c r="D130" s="10" t="s">
        <v>814</v>
      </c>
      <c r="E130" s="118" t="s">
        <v>269</v>
      </c>
      <c r="F130" s="143"/>
      <c r="G130" s="144"/>
      <c r="H130" s="11" t="s">
        <v>815</v>
      </c>
      <c r="I130" s="14">
        <f t="shared" si="6"/>
        <v>1.95</v>
      </c>
      <c r="J130" s="14">
        <v>6.5</v>
      </c>
      <c r="K130" s="109">
        <f t="shared" si="7"/>
        <v>3.9</v>
      </c>
      <c r="L130" s="115"/>
    </row>
    <row r="131" spans="1:12" ht="36" customHeight="1">
      <c r="A131" s="114"/>
      <c r="B131" s="107">
        <f>'Tax Invoice'!D127</f>
        <v>4</v>
      </c>
      <c r="C131" s="10" t="s">
        <v>816</v>
      </c>
      <c r="D131" s="10" t="s">
        <v>816</v>
      </c>
      <c r="E131" s="118" t="s">
        <v>817</v>
      </c>
      <c r="F131" s="143"/>
      <c r="G131" s="144"/>
      <c r="H131" s="11" t="s">
        <v>818</v>
      </c>
      <c r="I131" s="14">
        <f t="shared" si="6"/>
        <v>2.7899999999999996</v>
      </c>
      <c r="J131" s="14">
        <v>9.2899999999999991</v>
      </c>
      <c r="K131" s="109">
        <f t="shared" si="7"/>
        <v>11.159999999999998</v>
      </c>
      <c r="L131" s="115"/>
    </row>
    <row r="132" spans="1:12" ht="36" customHeight="1">
      <c r="A132" s="114"/>
      <c r="B132" s="107">
        <f>'Tax Invoice'!D128</f>
        <v>2</v>
      </c>
      <c r="C132" s="10" t="s">
        <v>816</v>
      </c>
      <c r="D132" s="10" t="s">
        <v>816</v>
      </c>
      <c r="E132" s="118" t="s">
        <v>819</v>
      </c>
      <c r="F132" s="143"/>
      <c r="G132" s="144"/>
      <c r="H132" s="11" t="s">
        <v>818</v>
      </c>
      <c r="I132" s="14">
        <f t="shared" si="6"/>
        <v>2.7899999999999996</v>
      </c>
      <c r="J132" s="14">
        <v>9.2899999999999991</v>
      </c>
      <c r="K132" s="109">
        <f t="shared" si="7"/>
        <v>5.5799999999999992</v>
      </c>
      <c r="L132" s="115"/>
    </row>
    <row r="133" spans="1:12" ht="25.5" customHeight="1">
      <c r="A133" s="114"/>
      <c r="B133" s="108">
        <f>'Tax Invoice'!D129</f>
        <v>2</v>
      </c>
      <c r="C133" s="12" t="s">
        <v>820</v>
      </c>
      <c r="D133" s="12" t="s">
        <v>820</v>
      </c>
      <c r="E133" s="119" t="s">
        <v>651</v>
      </c>
      <c r="F133" s="145"/>
      <c r="G133" s="146"/>
      <c r="H133" s="13" t="s">
        <v>821</v>
      </c>
      <c r="I133" s="15">
        <f t="shared" si="6"/>
        <v>7.38</v>
      </c>
      <c r="J133" s="15">
        <v>24.59</v>
      </c>
      <c r="K133" s="110">
        <f t="shared" si="7"/>
        <v>14.76</v>
      </c>
      <c r="L133" s="115"/>
    </row>
    <row r="134" spans="1:12" ht="12.75" customHeight="1">
      <c r="A134" s="114"/>
      <c r="B134" s="127">
        <f>SUM(B22:B133)</f>
        <v>1089</v>
      </c>
      <c r="C134" s="127" t="s">
        <v>144</v>
      </c>
      <c r="D134" s="127"/>
      <c r="E134" s="127"/>
      <c r="F134" s="127"/>
      <c r="G134" s="127"/>
      <c r="H134" s="127"/>
      <c r="I134" s="128" t="s">
        <v>255</v>
      </c>
      <c r="J134" s="128" t="s">
        <v>255</v>
      </c>
      <c r="K134" s="129">
        <f>SUM(K22:K133)</f>
        <v>1011.8600000000001</v>
      </c>
      <c r="L134" s="115"/>
    </row>
    <row r="135" spans="1:12" ht="12.75" customHeight="1">
      <c r="A135" s="114"/>
      <c r="B135" s="127"/>
      <c r="C135" s="127"/>
      <c r="D135" s="127"/>
      <c r="E135" s="127"/>
      <c r="F135" s="127"/>
      <c r="G135" s="127"/>
      <c r="H135" s="127"/>
      <c r="I135" s="128" t="s">
        <v>865</v>
      </c>
      <c r="J135" s="128" t="s">
        <v>184</v>
      </c>
      <c r="K135" s="129">
        <f>K134*-0.4</f>
        <v>-404.74400000000009</v>
      </c>
      <c r="L135" s="115"/>
    </row>
    <row r="136" spans="1:12" ht="12.75" customHeight="1" outlineLevel="1">
      <c r="A136" s="114"/>
      <c r="B136" s="127"/>
      <c r="C136" s="127"/>
      <c r="D136" s="127"/>
      <c r="E136" s="127"/>
      <c r="F136" s="127"/>
      <c r="G136" s="127"/>
      <c r="H136" s="127"/>
      <c r="I136" s="128" t="s">
        <v>866</v>
      </c>
      <c r="J136" s="128" t="s">
        <v>185</v>
      </c>
      <c r="K136" s="129">
        <f>Invoice!J137</f>
        <v>0</v>
      </c>
      <c r="L136" s="115"/>
    </row>
    <row r="137" spans="1:12" ht="12.75" customHeight="1">
      <c r="A137" s="114"/>
      <c r="B137" s="140" t="s">
        <v>872</v>
      </c>
      <c r="C137" s="127"/>
      <c r="D137" s="127"/>
      <c r="E137" s="127"/>
      <c r="F137" s="127"/>
      <c r="G137" s="127"/>
      <c r="H137" s="127"/>
      <c r="I137" s="128" t="s">
        <v>257</v>
      </c>
      <c r="J137" s="128" t="s">
        <v>257</v>
      </c>
      <c r="K137" s="129">
        <f>SUM(K134:K136)</f>
        <v>607.11599999999999</v>
      </c>
      <c r="L137" s="115"/>
    </row>
    <row r="138" spans="1:12" ht="12.75" customHeight="1">
      <c r="A138" s="6"/>
      <c r="B138" s="7"/>
      <c r="C138" s="7"/>
      <c r="D138" s="7"/>
      <c r="E138" s="7"/>
      <c r="F138" s="7"/>
      <c r="G138" s="7"/>
      <c r="H138" s="7" t="s">
        <v>871</v>
      </c>
      <c r="I138" s="7"/>
      <c r="J138" s="7"/>
      <c r="K138" s="7"/>
      <c r="L138" s="8"/>
    </row>
    <row r="139" spans="1:12" ht="12.75" customHeight="1"/>
    <row r="140" spans="1:12" ht="12.75" customHeight="1"/>
    <row r="141" spans="1:12" ht="12.75" customHeight="1"/>
    <row r="142" spans="1:12" ht="12.75" customHeight="1"/>
    <row r="143" spans="1:12" ht="12.75" customHeight="1"/>
    <row r="144" spans="1:12" ht="12.75" customHeight="1"/>
    <row r="145" ht="12.75" customHeight="1"/>
  </sheetData>
  <mergeCells count="116">
    <mergeCell ref="F28:G28"/>
    <mergeCell ref="F29:G29"/>
    <mergeCell ref="F30:G30"/>
    <mergeCell ref="F31:G31"/>
    <mergeCell ref="F32:G32"/>
    <mergeCell ref="K10:K11"/>
    <mergeCell ref="K14:K15"/>
    <mergeCell ref="F27:G27"/>
    <mergeCell ref="F24:G24"/>
    <mergeCell ref="F25:G25"/>
    <mergeCell ref="F23:G23"/>
    <mergeCell ref="F26:G26"/>
    <mergeCell ref="F20:G20"/>
    <mergeCell ref="F21:G21"/>
    <mergeCell ref="F22:G22"/>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33:G133"/>
    <mergeCell ref="F128:G128"/>
    <mergeCell ref="F129:G129"/>
    <mergeCell ref="F130:G130"/>
    <mergeCell ref="F131:G131"/>
    <mergeCell ref="F132:G132"/>
    <mergeCell ref="F123:G123"/>
    <mergeCell ref="F124:G124"/>
    <mergeCell ref="F125:G125"/>
    <mergeCell ref="F126:G126"/>
    <mergeCell ref="F127:G1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3364.4099999999994</v>
      </c>
      <c r="O2" s="21" t="s">
        <v>259</v>
      </c>
    </row>
    <row r="3" spans="1:15" s="21" customFormat="1" ht="15" customHeight="1" thickBot="1">
      <c r="A3" s="22" t="s">
        <v>151</v>
      </c>
      <c r="G3" s="28">
        <v>45393</v>
      </c>
      <c r="H3" s="29"/>
      <c r="N3" s="21">
        <v>3364.4099999999994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Jewellery Importers c/o keen on piercing</v>
      </c>
      <c r="B10" s="37"/>
      <c r="C10" s="37"/>
      <c r="D10" s="37"/>
      <c r="F10" s="38" t="str">
        <f>'Copy paste to Here'!B10</f>
        <v>Keen on Piercing Henderson (Jewellery Importers)</v>
      </c>
      <c r="G10" s="39"/>
      <c r="H10" s="40"/>
      <c r="K10" s="95" t="s">
        <v>276</v>
      </c>
      <c r="L10" s="35" t="s">
        <v>276</v>
      </c>
      <c r="M10" s="21">
        <v>1</v>
      </c>
    </row>
    <row r="11" spans="1:15" s="21" customFormat="1" ht="15.75" thickBot="1">
      <c r="A11" s="41" t="str">
        <f>'Copy paste to Here'!G11</f>
        <v>Jewellery Importers</v>
      </c>
      <c r="B11" s="42"/>
      <c r="C11" s="42"/>
      <c r="D11" s="42"/>
      <c r="F11" s="43" t="str">
        <f>'Copy paste to Here'!B11</f>
        <v>Don Thompson</v>
      </c>
      <c r="G11" s="44"/>
      <c r="H11" s="45"/>
      <c r="K11" s="93" t="s">
        <v>158</v>
      </c>
      <c r="L11" s="46" t="s">
        <v>159</v>
      </c>
      <c r="M11" s="21">
        <f>VLOOKUP(G3,[1]Sheet1!$A$9:$I$7290,2,FALSE)</f>
        <v>36.56</v>
      </c>
    </row>
    <row r="12" spans="1:15" s="21" customFormat="1" ht="15.75" thickBot="1">
      <c r="A12" s="41" t="str">
        <f>'Copy paste to Here'!G12</f>
        <v>6/360 Great North Road C/O Keen on Piercing</v>
      </c>
      <c r="B12" s="42"/>
      <c r="C12" s="42"/>
      <c r="D12" s="42"/>
      <c r="E12" s="89"/>
      <c r="F12" s="43" t="str">
        <f>'Copy paste to Here'!B12</f>
        <v>212 Broadway</v>
      </c>
      <c r="G12" s="44"/>
      <c r="H12" s="45"/>
      <c r="K12" s="93" t="s">
        <v>160</v>
      </c>
      <c r="L12" s="46" t="s">
        <v>133</v>
      </c>
      <c r="M12" s="21">
        <f>VLOOKUP(G3,[1]Sheet1!$A$9:$I$7290,3,FALSE)</f>
        <v>39.08</v>
      </c>
    </row>
    <row r="13" spans="1:15" s="21" customFormat="1" ht="15.75" thickBot="1">
      <c r="A13" s="41" t="str">
        <f>'Copy paste to Here'!G13</f>
        <v>0612 Auckland</v>
      </c>
      <c r="B13" s="42"/>
      <c r="C13" s="42"/>
      <c r="D13" s="42"/>
      <c r="E13" s="111" t="s">
        <v>168</v>
      </c>
      <c r="F13" s="43" t="str">
        <f>'Copy paste to Here'!B13</f>
        <v>1023 Newmarket</v>
      </c>
      <c r="G13" s="44"/>
      <c r="H13" s="45"/>
      <c r="K13" s="93" t="s">
        <v>161</v>
      </c>
      <c r="L13" s="46" t="s">
        <v>162</v>
      </c>
      <c r="M13" s="113">
        <f>VLOOKUP(G3,[1]Sheet1!$A$9:$I$7290,4,FALSE)</f>
        <v>45.61</v>
      </c>
    </row>
    <row r="14" spans="1:15" s="21" customFormat="1" ht="15.75" thickBot="1">
      <c r="A14" s="41" t="str">
        <f>'Copy paste to Here'!G14</f>
        <v>New Zealand</v>
      </c>
      <c r="B14" s="42"/>
      <c r="C14" s="42"/>
      <c r="D14" s="42"/>
      <c r="E14" s="111">
        <f>VLOOKUP(J9,$L$10:$M$17,2,FALSE)</f>
        <v>21.58</v>
      </c>
      <c r="F14" s="43" t="str">
        <f>'Copy paste to Here'!B14</f>
        <v>New Zealand</v>
      </c>
      <c r="G14" s="44"/>
      <c r="H14" s="45"/>
      <c r="K14" s="93" t="s">
        <v>163</v>
      </c>
      <c r="L14" s="46" t="s">
        <v>164</v>
      </c>
      <c r="M14" s="21">
        <f>VLOOKUP(G3,[1]Sheet1!$A$9:$I$7290,5,FALSE)</f>
        <v>23.42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26.51</v>
      </c>
    </row>
    <row r="16" spans="1:15" s="21" customFormat="1" ht="13.7" customHeight="1" thickBot="1">
      <c r="A16" s="52"/>
      <c r="K16" s="94" t="s">
        <v>167</v>
      </c>
      <c r="L16" s="51" t="s">
        <v>168</v>
      </c>
      <c r="M16" s="21">
        <f>VLOOKUP(G3,[1]Sheet1!$A$9:$I$7290,7,FALSE)</f>
        <v>21.58</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60">
      <c r="A18" s="56" t="str">
        <f>IF((LEN('Copy paste to Here'!G22))&gt;5,((CONCATENATE('Copy paste to Here'!G22," &amp; ",'Copy paste to Here'!D22,"  &amp;  ",'Copy paste to Here'!E22))),"Empty Cell")</f>
        <v xml:space="preserve">Display box of 52 pieces of 925 sterling silver'' Bend it yourself'' nose studs with 18k gold plating and big 2.5mm clear prong set Cubic Zirconia (CZ) stones (in standard packing or in vacuum sealed packing to prevent tarnishing) &amp; Packing Option: Standard Package  &amp;  </v>
      </c>
      <c r="B18" s="57" t="str">
        <f>'Copy paste to Here'!C22</f>
        <v>18YZ25XC</v>
      </c>
      <c r="C18" s="57" t="s">
        <v>719</v>
      </c>
      <c r="D18" s="58">
        <f>Invoice!B22</f>
        <v>1</v>
      </c>
      <c r="E18" s="59">
        <f>'Shipping Invoice'!J22*$N$1</f>
        <v>51.13</v>
      </c>
      <c r="F18" s="59">
        <f>D18*E18</f>
        <v>51.13</v>
      </c>
      <c r="G18" s="60">
        <f>E18*$E$14</f>
        <v>1103.3853999999999</v>
      </c>
      <c r="H18" s="61">
        <f>D18*G18</f>
        <v>1103.3853999999999</v>
      </c>
    </row>
    <row r="19" spans="1:13" s="62" customFormat="1" ht="24">
      <c r="A19" s="112" t="str">
        <f>IF((LEN('Copy paste to Here'!G23))&gt;5,((CONCATENATE('Copy paste to Here'!G23," &amp; ",'Copy paste to Here'!D23,"  &amp;  ",'Copy paste to Here'!E23))),"Empty Cell")</f>
        <v xml:space="preserve">316L steel eyebrow barbell, 16g (1.2mm) with two 3mm balls &amp; Length: 16mm  &amp;  </v>
      </c>
      <c r="B19" s="57" t="str">
        <f>'Copy paste to Here'!C23</f>
        <v>BBEB</v>
      </c>
      <c r="C19" s="57" t="s">
        <v>822</v>
      </c>
      <c r="D19" s="58">
        <f>Invoice!B23</f>
        <v>2</v>
      </c>
      <c r="E19" s="59">
        <f>'Shipping Invoice'!J23*$N$1</f>
        <v>0.3</v>
      </c>
      <c r="F19" s="59">
        <f t="shared" ref="F19:F82" si="0">D19*E19</f>
        <v>0.6</v>
      </c>
      <c r="G19" s="60">
        <f t="shared" ref="G19:G82" si="1">E19*$E$14</f>
        <v>6.4739999999999993</v>
      </c>
      <c r="H19" s="63">
        <f t="shared" ref="H19:H82" si="2">D19*G19</f>
        <v>12.947999999999999</v>
      </c>
    </row>
    <row r="20" spans="1:13" s="62" customFormat="1" ht="24">
      <c r="A20" s="56" t="str">
        <f>IF((LEN('Copy paste to Here'!G24))&gt;5,((CONCATENATE('Copy paste to Here'!G24," &amp; ",'Copy paste to Here'!D24,"  &amp;  ",'Copy paste to Here'!E24))),"Empty Cell")</f>
        <v>Anodized surgical steel eyebrow or helix barbell, 16g (1.2mm) with two 3mm balls &amp; Length: 14mm  &amp;  Color: Black</v>
      </c>
      <c r="B20" s="57" t="str">
        <f>'Copy paste to Here'!C24</f>
        <v>BBETB</v>
      </c>
      <c r="C20" s="57" t="s">
        <v>721</v>
      </c>
      <c r="D20" s="58">
        <f>Invoice!B24</f>
        <v>2</v>
      </c>
      <c r="E20" s="59">
        <f>'Shipping Invoice'!J24*$N$1</f>
        <v>1.04</v>
      </c>
      <c r="F20" s="59">
        <f t="shared" si="0"/>
        <v>2.08</v>
      </c>
      <c r="G20" s="60">
        <f t="shared" si="1"/>
        <v>22.443199999999997</v>
      </c>
      <c r="H20" s="63">
        <f t="shared" si="2"/>
        <v>44.886399999999995</v>
      </c>
    </row>
    <row r="21" spans="1:13" s="62" customFormat="1" ht="24">
      <c r="A21" s="56" t="str">
        <f>IF((LEN('Copy paste to Here'!G25))&gt;5,((CONCATENATE('Copy paste to Here'!G25," &amp; ",'Copy paste to Here'!D25,"  &amp;  ",'Copy paste to Here'!E25))),"Empty Cell")</f>
        <v>Premium PVD plated surgical steel industrial Barbell, 14g (1.6mm) with two 5mm balls &amp; Length: 35mm  &amp;  Color: Black</v>
      </c>
      <c r="B21" s="57" t="str">
        <f>'Copy paste to Here'!C25</f>
        <v>BBITB</v>
      </c>
      <c r="C21" s="57" t="s">
        <v>723</v>
      </c>
      <c r="D21" s="58">
        <f>Invoice!B25</f>
        <v>2</v>
      </c>
      <c r="E21" s="59">
        <f>'Shipping Invoice'!J25*$N$1</f>
        <v>1.3</v>
      </c>
      <c r="F21" s="59">
        <f t="shared" si="0"/>
        <v>2.6</v>
      </c>
      <c r="G21" s="60">
        <f t="shared" si="1"/>
        <v>28.053999999999998</v>
      </c>
      <c r="H21" s="63">
        <f t="shared" si="2"/>
        <v>56.107999999999997</v>
      </c>
    </row>
    <row r="22" spans="1:13" s="62" customFormat="1" ht="24">
      <c r="A22" s="56" t="str">
        <f>IF((LEN('Copy paste to Here'!G26))&gt;5,((CONCATENATE('Copy paste to Here'!G26," &amp; ",'Copy paste to Here'!D26,"  &amp;  ",'Copy paste to Here'!E26))),"Empty Cell")</f>
        <v>Premium PVD plated surgical steel industrial Barbell, 14g (1.6mm) with two 5mm balls &amp; Length: 35mm  &amp;  Color: Rainbow</v>
      </c>
      <c r="B22" s="57" t="str">
        <f>'Copy paste to Here'!C26</f>
        <v>BBITB</v>
      </c>
      <c r="C22" s="57" t="s">
        <v>723</v>
      </c>
      <c r="D22" s="58">
        <f>Invoice!B26</f>
        <v>2</v>
      </c>
      <c r="E22" s="59">
        <f>'Shipping Invoice'!J26*$N$1</f>
        <v>1.3</v>
      </c>
      <c r="F22" s="59">
        <f t="shared" si="0"/>
        <v>2.6</v>
      </c>
      <c r="G22" s="60">
        <f t="shared" si="1"/>
        <v>28.053999999999998</v>
      </c>
      <c r="H22" s="63">
        <f t="shared" si="2"/>
        <v>56.107999999999997</v>
      </c>
    </row>
    <row r="23" spans="1:13" s="62" customFormat="1" ht="24">
      <c r="A23" s="56" t="str">
        <f>IF((LEN('Copy paste to Here'!G27))&gt;5,((CONCATENATE('Copy paste to Here'!G27," &amp; ",'Copy paste to Here'!D27,"  &amp;  ",'Copy paste to Here'!E27))),"Empty Cell")</f>
        <v>Premium PVD plated surgical steel industrial Barbell, 14g (1.6mm) with two 5mm balls &amp; Length: 35mm  &amp;  Color: Gold</v>
      </c>
      <c r="B23" s="57" t="str">
        <f>'Copy paste to Here'!C27</f>
        <v>BBITB</v>
      </c>
      <c r="C23" s="57" t="s">
        <v>723</v>
      </c>
      <c r="D23" s="58">
        <f>Invoice!B27</f>
        <v>2</v>
      </c>
      <c r="E23" s="59">
        <f>'Shipping Invoice'!J27*$N$1</f>
        <v>1.3</v>
      </c>
      <c r="F23" s="59">
        <f t="shared" si="0"/>
        <v>2.6</v>
      </c>
      <c r="G23" s="60">
        <f t="shared" si="1"/>
        <v>28.053999999999998</v>
      </c>
      <c r="H23" s="63">
        <f t="shared" si="2"/>
        <v>56.107999999999997</v>
      </c>
    </row>
    <row r="24" spans="1:13" s="62" customFormat="1" ht="24">
      <c r="A24" s="56" t="str">
        <f>IF((LEN('Copy paste to Here'!G28))&gt;5,((CONCATENATE('Copy paste to Here'!G28," &amp; ",'Copy paste to Here'!D28,"  &amp;  ",'Copy paste to Here'!E28))),"Empty Cell")</f>
        <v>Premium PVD plated surgical steel industrial Barbell, 14g (1.6mm) with two 5mm balls &amp; Length: 38mm  &amp;  Color: Black</v>
      </c>
      <c r="B24" s="57" t="str">
        <f>'Copy paste to Here'!C28</f>
        <v>BBITB</v>
      </c>
      <c r="C24" s="57" t="s">
        <v>723</v>
      </c>
      <c r="D24" s="58">
        <f>Invoice!B28</f>
        <v>4</v>
      </c>
      <c r="E24" s="59">
        <f>'Shipping Invoice'!J28*$N$1</f>
        <v>1.3</v>
      </c>
      <c r="F24" s="59">
        <f t="shared" si="0"/>
        <v>5.2</v>
      </c>
      <c r="G24" s="60">
        <f t="shared" si="1"/>
        <v>28.053999999999998</v>
      </c>
      <c r="H24" s="63">
        <f t="shared" si="2"/>
        <v>112.21599999999999</v>
      </c>
    </row>
    <row r="25" spans="1:13" s="62" customFormat="1" ht="24">
      <c r="A25" s="56" t="str">
        <f>IF((LEN('Copy paste to Here'!G29))&gt;5,((CONCATENATE('Copy paste to Here'!G29," &amp; ",'Copy paste to Here'!D29,"  &amp;  ",'Copy paste to Here'!E29))),"Empty Cell")</f>
        <v>Premium PVD plated surgical steel industrial Barbell, 14g (1.6mm) with two 5mm balls &amp; Length: 38mm  &amp;  Color: Purple</v>
      </c>
      <c r="B25" s="57" t="str">
        <f>'Copy paste to Here'!C29</f>
        <v>BBITB</v>
      </c>
      <c r="C25" s="57" t="s">
        <v>723</v>
      </c>
      <c r="D25" s="58">
        <f>Invoice!B29</f>
        <v>1</v>
      </c>
      <c r="E25" s="59">
        <f>'Shipping Invoice'!J29*$N$1</f>
        <v>1.3</v>
      </c>
      <c r="F25" s="59">
        <f t="shared" si="0"/>
        <v>1.3</v>
      </c>
      <c r="G25" s="60">
        <f t="shared" si="1"/>
        <v>28.053999999999998</v>
      </c>
      <c r="H25" s="63">
        <f t="shared" si="2"/>
        <v>28.053999999999998</v>
      </c>
    </row>
    <row r="26" spans="1:13" s="62" customFormat="1" ht="36">
      <c r="A26" s="56" t="str">
        <f>IF((LEN('Copy paste to Here'!G30))&gt;5,((CONCATENATE('Copy paste to Here'!G30," &amp; ",'Copy paste to Here'!D30,"  &amp;  ",'Copy paste to Here'!E30))),"Empty Cell")</f>
        <v>316L steel nipple barbell, 14g (1.6mm) with two forward facing from 4mm to 6mm jewel balls &amp; Length: 12mm with 5mm jewel balls  &amp;  Crystal Color: Clear</v>
      </c>
      <c r="B26" s="57" t="str">
        <f>'Copy paste to Here'!C30</f>
        <v>BBNP2C</v>
      </c>
      <c r="C26" s="57" t="s">
        <v>100</v>
      </c>
      <c r="D26" s="58">
        <f>Invoice!B30</f>
        <v>5</v>
      </c>
      <c r="E26" s="59">
        <f>'Shipping Invoice'!J30*$N$1</f>
        <v>1.74</v>
      </c>
      <c r="F26" s="59">
        <f t="shared" si="0"/>
        <v>8.6999999999999993</v>
      </c>
      <c r="G26" s="60">
        <f t="shared" si="1"/>
        <v>37.549199999999999</v>
      </c>
      <c r="H26" s="63">
        <f t="shared" si="2"/>
        <v>187.74599999999998</v>
      </c>
    </row>
    <row r="27" spans="1:13" s="62" customFormat="1" ht="36">
      <c r="A27" s="56" t="str">
        <f>IF((LEN('Copy paste to Here'!G31))&gt;5,((CONCATENATE('Copy paste to Here'!G31," &amp; ",'Copy paste to Here'!D31,"  &amp;  ",'Copy paste to Here'!E31))),"Empty Cell")</f>
        <v>316L steel nipple barbell, 14g (1.6mm) with two forward facing from 4mm to 6mm jewel balls &amp; Length: 14mm with 5mm jewel balls  &amp;  Crystal Color: Clear</v>
      </c>
      <c r="B27" s="57" t="str">
        <f>'Copy paste to Here'!C31</f>
        <v>BBNP2C</v>
      </c>
      <c r="C27" s="57" t="s">
        <v>100</v>
      </c>
      <c r="D27" s="58">
        <f>Invoice!B31</f>
        <v>5</v>
      </c>
      <c r="E27" s="59">
        <f>'Shipping Invoice'!J31*$N$1</f>
        <v>1.74</v>
      </c>
      <c r="F27" s="59">
        <f t="shared" si="0"/>
        <v>8.6999999999999993</v>
      </c>
      <c r="G27" s="60">
        <f t="shared" si="1"/>
        <v>37.549199999999999</v>
      </c>
      <c r="H27" s="63">
        <f t="shared" si="2"/>
        <v>187.74599999999998</v>
      </c>
    </row>
    <row r="28" spans="1:13" s="62" customFormat="1" ht="36">
      <c r="A28" s="56" t="str">
        <f>IF((LEN('Copy paste to Here'!G32))&gt;5,((CONCATENATE('Copy paste to Here'!G32," &amp; ",'Copy paste to Here'!D32,"  &amp;  ",'Copy paste to Here'!E32))),"Empty Cell")</f>
        <v>316L steel nipple barbell, 14g (1.6mm) with two forward facing from 4mm to 6mm jewel balls &amp; Length: 16mm with 5mm jewel balls  &amp;  Crystal Color: Blue Zircon</v>
      </c>
      <c r="B28" s="57" t="str">
        <f>'Copy paste to Here'!C32</f>
        <v>BBNP2C</v>
      </c>
      <c r="C28" s="57" t="s">
        <v>100</v>
      </c>
      <c r="D28" s="58">
        <f>Invoice!B32</f>
        <v>5</v>
      </c>
      <c r="E28" s="59">
        <f>'Shipping Invoice'!J32*$N$1</f>
        <v>1.74</v>
      </c>
      <c r="F28" s="59">
        <f t="shared" si="0"/>
        <v>8.6999999999999993</v>
      </c>
      <c r="G28" s="60">
        <f t="shared" si="1"/>
        <v>37.549199999999999</v>
      </c>
      <c r="H28" s="63">
        <f t="shared" si="2"/>
        <v>187.74599999999998</v>
      </c>
    </row>
    <row r="29" spans="1:13" s="62" customFormat="1" ht="24">
      <c r="A29" s="56" t="str">
        <f>IF((LEN('Copy paste to Here'!G33))&gt;5,((CONCATENATE('Copy paste to Here'!G33," &amp; ",'Copy paste to Here'!D33,"  &amp;  ",'Copy paste to Here'!E33))),"Empty Cell")</f>
        <v xml:space="preserve">Surgical steel tongue barbell, 14g (1.6mm) with two 5mm balls &amp; Length: 20mm  &amp;  </v>
      </c>
      <c r="B29" s="57" t="str">
        <f>'Copy paste to Here'!C33</f>
        <v>BBS</v>
      </c>
      <c r="C29" s="57" t="s">
        <v>43</v>
      </c>
      <c r="D29" s="58">
        <f>Invoice!B33</f>
        <v>40</v>
      </c>
      <c r="E29" s="59">
        <f>'Shipping Invoice'!J33*$N$1</f>
        <v>0.33</v>
      </c>
      <c r="F29" s="59">
        <f t="shared" si="0"/>
        <v>13.200000000000001</v>
      </c>
      <c r="G29" s="60">
        <f t="shared" si="1"/>
        <v>7.1213999999999995</v>
      </c>
      <c r="H29" s="63">
        <f t="shared" si="2"/>
        <v>284.85599999999999</v>
      </c>
    </row>
    <row r="30" spans="1:13" s="62" customFormat="1" ht="24">
      <c r="A30" s="56" t="str">
        <f>IF((LEN('Copy paste to Here'!G34))&gt;5,((CONCATENATE('Copy paste to Here'!G34," &amp; ",'Copy paste to Here'!D34,"  &amp;  ",'Copy paste to Here'!E34))),"Empty Cell")</f>
        <v>Anodized surgical steel nipple or tongue barbell, 14g (1.6mm) with two 5mm balls &amp; Length: 12mm  &amp;  Color: Gold</v>
      </c>
      <c r="B30" s="57" t="str">
        <f>'Copy paste to Here'!C34</f>
        <v>BBTB5</v>
      </c>
      <c r="C30" s="57" t="s">
        <v>731</v>
      </c>
      <c r="D30" s="58">
        <f>Invoice!B34</f>
        <v>5</v>
      </c>
      <c r="E30" s="59">
        <f>'Shipping Invoice'!J34*$N$1</f>
        <v>1.22</v>
      </c>
      <c r="F30" s="59">
        <f t="shared" si="0"/>
        <v>6.1</v>
      </c>
      <c r="G30" s="60">
        <f t="shared" si="1"/>
        <v>26.327599999999997</v>
      </c>
      <c r="H30" s="63">
        <f t="shared" si="2"/>
        <v>131.63799999999998</v>
      </c>
    </row>
    <row r="31" spans="1:13" s="62" customFormat="1" ht="24">
      <c r="A31" s="56" t="str">
        <f>IF((LEN('Copy paste to Here'!G35))&gt;5,((CONCATENATE('Copy paste to Here'!G35," &amp; ",'Copy paste to Here'!D35,"  &amp;  ",'Copy paste to Here'!E35))),"Empty Cell")</f>
        <v>Anodized surgical steel nipple or tongue barbell, 14g (1.6mm) with two 5mm balls &amp; Length: 14mm  &amp;  Color: Gold</v>
      </c>
      <c r="B31" s="57" t="str">
        <f>'Copy paste to Here'!C35</f>
        <v>BBTB5</v>
      </c>
      <c r="C31" s="57" t="s">
        <v>731</v>
      </c>
      <c r="D31" s="58">
        <f>Invoice!B35</f>
        <v>5</v>
      </c>
      <c r="E31" s="59">
        <f>'Shipping Invoice'!J35*$N$1</f>
        <v>1.21</v>
      </c>
      <c r="F31" s="59">
        <f t="shared" si="0"/>
        <v>6.05</v>
      </c>
      <c r="G31" s="60">
        <f t="shared" si="1"/>
        <v>26.111799999999999</v>
      </c>
      <c r="H31" s="63">
        <f t="shared" si="2"/>
        <v>130.559</v>
      </c>
    </row>
    <row r="32" spans="1:13" s="62" customFormat="1" ht="24">
      <c r="A32" s="56" t="str">
        <f>IF((LEN('Copy paste to Here'!G36))&gt;5,((CONCATENATE('Copy paste to Here'!G36," &amp; ",'Copy paste to Here'!D36,"  &amp;  ",'Copy paste to Here'!E36))),"Empty Cell")</f>
        <v>Anodized surgical steel nipple or tongue barbell, 14g (1.6mm) with two 5mm balls &amp; Length: 14mm  &amp;  Color: Rose-gold</v>
      </c>
      <c r="B32" s="57" t="str">
        <f>'Copy paste to Here'!C36</f>
        <v>BBTB5</v>
      </c>
      <c r="C32" s="57" t="s">
        <v>731</v>
      </c>
      <c r="D32" s="58">
        <f>Invoice!B36</f>
        <v>5</v>
      </c>
      <c r="E32" s="59">
        <f>'Shipping Invoice'!J36*$N$1</f>
        <v>1.21</v>
      </c>
      <c r="F32" s="59">
        <f t="shared" si="0"/>
        <v>6.05</v>
      </c>
      <c r="G32" s="60">
        <f t="shared" si="1"/>
        <v>26.111799999999999</v>
      </c>
      <c r="H32" s="63">
        <f t="shared" si="2"/>
        <v>130.559</v>
      </c>
    </row>
    <row r="33" spans="1:8" s="62" customFormat="1" ht="24">
      <c r="A33" s="56" t="str">
        <f>IF((LEN('Copy paste to Here'!G37))&gt;5,((CONCATENATE('Copy paste to Here'!G37," &amp; ",'Copy paste to Here'!D37,"  &amp;  ",'Copy paste to Here'!E37))),"Empty Cell")</f>
        <v>Anodized surgical steel nipple or tongue barbell, 14g (1.6mm) with two 5mm balls &amp; Length: 16mm  &amp;  Color: Gold</v>
      </c>
      <c r="B33" s="57" t="str">
        <f>'Copy paste to Here'!C37</f>
        <v>BBTB5</v>
      </c>
      <c r="C33" s="57" t="s">
        <v>731</v>
      </c>
      <c r="D33" s="58">
        <f>Invoice!B37</f>
        <v>5</v>
      </c>
      <c r="E33" s="59">
        <f>'Shipping Invoice'!J37*$N$1</f>
        <v>1.21</v>
      </c>
      <c r="F33" s="59">
        <f t="shared" si="0"/>
        <v>6.05</v>
      </c>
      <c r="G33" s="60">
        <f t="shared" si="1"/>
        <v>26.111799999999999</v>
      </c>
      <c r="H33" s="63">
        <f t="shared" si="2"/>
        <v>130.559</v>
      </c>
    </row>
    <row r="34" spans="1:8" s="62" customFormat="1" ht="24">
      <c r="A34" s="56" t="str">
        <f>IF((LEN('Copy paste to Here'!G38))&gt;5,((CONCATENATE('Copy paste to Here'!G38," &amp; ",'Copy paste to Here'!D38,"  &amp;  ",'Copy paste to Here'!E38))),"Empty Cell")</f>
        <v>Anodized 316L steel barbell, 1.6mm (14g) with two forward facing 5mm jewel balls &amp; Length: 12mm  &amp;  Color: Gold</v>
      </c>
      <c r="B34" s="57" t="str">
        <f>'Copy paste to Here'!C38</f>
        <v>BBTNPC</v>
      </c>
      <c r="C34" s="57" t="s">
        <v>734</v>
      </c>
      <c r="D34" s="58">
        <f>Invoice!B38</f>
        <v>5</v>
      </c>
      <c r="E34" s="59">
        <f>'Shipping Invoice'!J38*$N$1</f>
        <v>2.62</v>
      </c>
      <c r="F34" s="59">
        <f t="shared" si="0"/>
        <v>13.100000000000001</v>
      </c>
      <c r="G34" s="60">
        <f t="shared" si="1"/>
        <v>56.5396</v>
      </c>
      <c r="H34" s="63">
        <f t="shared" si="2"/>
        <v>282.69799999999998</v>
      </c>
    </row>
    <row r="35" spans="1:8" s="62" customFormat="1" ht="24">
      <c r="A35" s="56" t="str">
        <f>IF((LEN('Copy paste to Here'!G39))&gt;5,((CONCATENATE('Copy paste to Here'!G39," &amp; ",'Copy paste to Here'!D39,"  &amp;  ",'Copy paste to Here'!E39))),"Empty Cell")</f>
        <v>Anodized 316L steel barbell, 1.6mm (14g) with two forward facing 5mm jewel balls &amp; Length: 14mm  &amp;  Color: Gold</v>
      </c>
      <c r="B35" s="57" t="str">
        <f>'Copy paste to Here'!C39</f>
        <v>BBTNPC</v>
      </c>
      <c r="C35" s="57" t="s">
        <v>734</v>
      </c>
      <c r="D35" s="58">
        <f>Invoice!B39</f>
        <v>5</v>
      </c>
      <c r="E35" s="59">
        <f>'Shipping Invoice'!J39*$N$1</f>
        <v>2.62</v>
      </c>
      <c r="F35" s="59">
        <f t="shared" si="0"/>
        <v>13.100000000000001</v>
      </c>
      <c r="G35" s="60">
        <f t="shared" si="1"/>
        <v>56.5396</v>
      </c>
      <c r="H35" s="63">
        <f t="shared" si="2"/>
        <v>282.69799999999998</v>
      </c>
    </row>
    <row r="36" spans="1:8" s="62" customFormat="1" ht="24">
      <c r="A36" s="56" t="str">
        <f>IF((LEN('Copy paste to Here'!G40))&gt;5,((CONCATENATE('Copy paste to Here'!G40," &amp; ",'Copy paste to Here'!D40,"  &amp;  ",'Copy paste to Here'!E40))),"Empty Cell")</f>
        <v>Anodized 316L steel barbell, 1.6mm (14g) with two forward facing 5mm jewel balls &amp; Length: 16mm  &amp;  Color: Gold</v>
      </c>
      <c r="B36" s="57" t="str">
        <f>'Copy paste to Here'!C40</f>
        <v>BBTNPC</v>
      </c>
      <c r="C36" s="57" t="s">
        <v>734</v>
      </c>
      <c r="D36" s="58">
        <f>Invoice!B40</f>
        <v>5</v>
      </c>
      <c r="E36" s="59">
        <f>'Shipping Invoice'!J40*$N$1</f>
        <v>2.62</v>
      </c>
      <c r="F36" s="59">
        <f t="shared" si="0"/>
        <v>13.100000000000001</v>
      </c>
      <c r="G36" s="60">
        <f t="shared" si="1"/>
        <v>56.5396</v>
      </c>
      <c r="H36" s="63">
        <f t="shared" si="2"/>
        <v>282.69799999999998</v>
      </c>
    </row>
    <row r="37" spans="1:8" s="62" customFormat="1" ht="36">
      <c r="A37" s="56" t="str">
        <f>IF((LEN('Copy paste to Here'!G41))&gt;5,((CONCATENATE('Copy paste to Here'!G41," &amp; ",'Copy paste to Here'!D41,"  &amp;  ",'Copy paste to Here'!E41))),"Empty Cell")</f>
        <v xml:space="preserve">Wholesale silver nose ring bulk of 1000, 500, 250 or 100 pcs. of 925 Silver nose hoops with ball, 22g (0.6mm), with an outer diameter &amp; Quantity In Bulk: Size 10mm Quantity 100 pcs  &amp;  </v>
      </c>
      <c r="B37" s="57" t="str">
        <f>'Copy paste to Here'!C41</f>
        <v>BLK290</v>
      </c>
      <c r="C37" s="57" t="s">
        <v>823</v>
      </c>
      <c r="D37" s="58">
        <f>Invoice!B41</f>
        <v>1</v>
      </c>
      <c r="E37" s="59">
        <f>'Shipping Invoice'!J41*$N$1</f>
        <v>84.92</v>
      </c>
      <c r="F37" s="59">
        <f t="shared" si="0"/>
        <v>84.92</v>
      </c>
      <c r="G37" s="60">
        <f t="shared" si="1"/>
        <v>1832.5735999999999</v>
      </c>
      <c r="H37" s="63">
        <f t="shared" si="2"/>
        <v>1832.5735999999999</v>
      </c>
    </row>
    <row r="38" spans="1:8" s="62" customFormat="1" ht="36">
      <c r="A38" s="56" t="str">
        <f>IF((LEN('Copy paste to Here'!G42))&gt;5,((CONCATENATE('Copy paste to Here'!G42," &amp; ",'Copy paste to Here'!D42,"  &amp;  ",'Copy paste to Here'!E42))),"Empty Cell")</f>
        <v xml:space="preserve">Wholesale silver nose ring bulk of 1000, 500, 250 or 100 pcs. of 925 Silver nose hoops with ball with real gold 18k plating, 22g (0.6mm) &amp; Quantity In Bulk: Size 10mm Quantity 100 pcs  &amp;  </v>
      </c>
      <c r="B38" s="57" t="str">
        <f>'Copy paste to Here'!C42</f>
        <v>BLK292</v>
      </c>
      <c r="C38" s="57" t="s">
        <v>824</v>
      </c>
      <c r="D38" s="58">
        <f>Invoice!B42</f>
        <v>1</v>
      </c>
      <c r="E38" s="59">
        <f>'Shipping Invoice'!J42*$N$1</f>
        <v>123.56</v>
      </c>
      <c r="F38" s="59">
        <f t="shared" si="0"/>
        <v>123.56</v>
      </c>
      <c r="G38" s="60">
        <f t="shared" si="1"/>
        <v>2666.4247999999998</v>
      </c>
      <c r="H38" s="63">
        <f t="shared" si="2"/>
        <v>2666.4247999999998</v>
      </c>
    </row>
    <row r="39" spans="1:8" s="62" customFormat="1" ht="36">
      <c r="A39" s="56" t="str">
        <f>IF((LEN('Copy paste to Here'!G43))&gt;5,((CONCATENATE('Copy paste to Here'!G43," &amp; ",'Copy paste to Here'!D43,"  &amp;  ",'Copy paste to Here'!E43))),"Empty Cell")</f>
        <v>Wholesale silver nose ring bulk of 1000, 500, 250 or 100 pcs. of color-plated 925 silver nose hoop with ball, 22g (0.6mm) &amp; Quantity In Bulk: Size 10mm Quantity 100 pcs  &amp;  Color: Black</v>
      </c>
      <c r="B39" s="57" t="str">
        <f>'Copy paste to Here'!C43</f>
        <v>BLK294</v>
      </c>
      <c r="C39" s="57" t="s">
        <v>825</v>
      </c>
      <c r="D39" s="58">
        <f>Invoice!B43</f>
        <v>1</v>
      </c>
      <c r="E39" s="59">
        <f>'Shipping Invoice'!J43*$N$1</f>
        <v>123.56</v>
      </c>
      <c r="F39" s="59">
        <f t="shared" si="0"/>
        <v>123.56</v>
      </c>
      <c r="G39" s="60">
        <f t="shared" si="1"/>
        <v>2666.4247999999998</v>
      </c>
      <c r="H39" s="63">
        <f t="shared" si="2"/>
        <v>2666.4247999999998</v>
      </c>
    </row>
    <row r="40" spans="1:8" s="62" customFormat="1" ht="48">
      <c r="A40" s="56" t="str">
        <f>IF((LEN('Copy paste to Here'!G44))&gt;5,((CONCATENATE('Copy paste to Here'!G44," &amp; ",'Copy paste to Here'!D44,"  &amp;  ",'Copy paste to Here'!E44))),"Empty Cell")</f>
        <v>Wholesale silver nose piercing bulk of 1000, 500, 250 or 100 pcs. of 925 sterling silver ''Bend it yourself'' nose studs, 22g (0.6mm) with 1.5mm round prong set crystal &amp; Quantity In Bulk: 100 pcs.  &amp;  Crystal Color: AB</v>
      </c>
      <c r="B40" s="57" t="str">
        <f>'Copy paste to Here'!C44</f>
        <v>BLK497</v>
      </c>
      <c r="C40" s="57" t="s">
        <v>826</v>
      </c>
      <c r="D40" s="58">
        <f>Invoice!B44</f>
        <v>1</v>
      </c>
      <c r="E40" s="59">
        <f>'Shipping Invoice'!J44*$N$1</f>
        <v>41.48</v>
      </c>
      <c r="F40" s="59">
        <f t="shared" si="0"/>
        <v>41.48</v>
      </c>
      <c r="G40" s="60">
        <f t="shared" si="1"/>
        <v>895.13839999999982</v>
      </c>
      <c r="H40" s="63">
        <f t="shared" si="2"/>
        <v>895.13839999999982</v>
      </c>
    </row>
    <row r="41" spans="1:8" s="62" customFormat="1" ht="48">
      <c r="A41" s="56" t="str">
        <f>IF((LEN('Copy paste to Here'!G45))&gt;5,((CONCATENATE('Copy paste to Here'!G45," &amp; ",'Copy paste to Here'!D45,"  &amp;  ",'Copy paste to Here'!E45))),"Empty Cell")</f>
        <v>Wholesale silver nose piercing bulk of 1000, 500, 250 or 100 pcs. of 925 sterling silver ''Bend it yourself'' nose studs, 22g (0.6mm) with 1.5mm round prong set crystal &amp; Quantity In Bulk: 100 pcs.  &amp;  Crystal Color: Rose</v>
      </c>
      <c r="B41" s="57" t="str">
        <f>'Copy paste to Here'!C45</f>
        <v>BLK497</v>
      </c>
      <c r="C41" s="57" t="s">
        <v>826</v>
      </c>
      <c r="D41" s="58">
        <f>Invoice!B45</f>
        <v>1</v>
      </c>
      <c r="E41" s="59">
        <f>'Shipping Invoice'!J45*$N$1</f>
        <v>41.48</v>
      </c>
      <c r="F41" s="59">
        <f t="shared" si="0"/>
        <v>41.48</v>
      </c>
      <c r="G41" s="60">
        <f t="shared" si="1"/>
        <v>895.13839999999982</v>
      </c>
      <c r="H41" s="63">
        <f t="shared" si="2"/>
        <v>895.13839999999982</v>
      </c>
    </row>
    <row r="42" spans="1:8" s="62" customFormat="1" ht="48">
      <c r="A42" s="56" t="str">
        <f>IF((LEN('Copy paste to Here'!G46))&gt;5,((CONCATENATE('Copy paste to Here'!G46," &amp; ",'Copy paste to Here'!D46,"  &amp;  ",'Copy paste to Here'!E46))),"Empty Cell")</f>
        <v>Wholesale silver nose piercing bulk of 1000, 500, 250 or 100 pcs. of 925 sterling silver ''Bend it yourself'' nose studs, 22g (0.6mm) with 1.5mm round prong set crystal &amp; Quantity In Bulk: 100 pcs.  &amp;  Crystal Color: Blue Zircon</v>
      </c>
      <c r="B42" s="57" t="str">
        <f>'Copy paste to Here'!C46</f>
        <v>BLK497</v>
      </c>
      <c r="C42" s="57" t="s">
        <v>826</v>
      </c>
      <c r="D42" s="58">
        <f>Invoice!B46</f>
        <v>1</v>
      </c>
      <c r="E42" s="59">
        <f>'Shipping Invoice'!J46*$N$1</f>
        <v>41.48</v>
      </c>
      <c r="F42" s="59">
        <f t="shared" si="0"/>
        <v>41.48</v>
      </c>
      <c r="G42" s="60">
        <f t="shared" si="1"/>
        <v>895.13839999999982</v>
      </c>
      <c r="H42" s="63">
        <f t="shared" si="2"/>
        <v>895.13839999999982</v>
      </c>
    </row>
    <row r="43" spans="1:8" s="62" customFormat="1" ht="48">
      <c r="A43" s="56" t="str">
        <f>IF((LEN('Copy paste to Here'!G47))&gt;5,((CONCATENATE('Copy paste to Here'!G47," &amp; ",'Copy paste to Here'!D47,"  &amp;  ",'Copy paste to Here'!E47))),"Empty Cell")</f>
        <v>Wholesale silver nose piercing bulk of 1000, 500, 250 or 100 pcs. of 925 sterling silver ''Bend it yourself'' nose studs, 22g (0.6mm) with 1.5mm round prong set crystal &amp; Quantity In Bulk: 100 pcs.  &amp;  Crystal Color: Light Amethyst</v>
      </c>
      <c r="B43" s="57" t="str">
        <f>'Copy paste to Here'!C47</f>
        <v>BLK497</v>
      </c>
      <c r="C43" s="57" t="s">
        <v>826</v>
      </c>
      <c r="D43" s="58">
        <f>Invoice!B47</f>
        <v>1</v>
      </c>
      <c r="E43" s="59">
        <f>'Shipping Invoice'!J47*$N$1</f>
        <v>41.48</v>
      </c>
      <c r="F43" s="59">
        <f t="shared" si="0"/>
        <v>41.48</v>
      </c>
      <c r="G43" s="60">
        <f t="shared" si="1"/>
        <v>895.13839999999982</v>
      </c>
      <c r="H43" s="63">
        <f t="shared" si="2"/>
        <v>895.13839999999982</v>
      </c>
    </row>
    <row r="44" spans="1:8" s="62" customFormat="1" ht="48">
      <c r="A44" s="56" t="str">
        <f>IF((LEN('Copy paste to Here'!G48))&gt;5,((CONCATENATE('Copy paste to Here'!G48," &amp; ",'Copy paste to Here'!D48,"  &amp;  ",'Copy paste to Here'!E48))),"Empty Cell")</f>
        <v>Wholesale silver nose piercing bulk of 1000, 500, 250 or 100 pcs. of 925 sterling silver ''Bend it yourself'' nose studs, 22g (0.6mm) with 1.5mm round prong set crystal &amp; Quantity In Bulk: 100 pcs.  &amp;  Crystal Color: Amethyst</v>
      </c>
      <c r="B44" s="57" t="str">
        <f>'Copy paste to Here'!C48</f>
        <v>BLK497</v>
      </c>
      <c r="C44" s="57" t="s">
        <v>826</v>
      </c>
      <c r="D44" s="58">
        <f>Invoice!B48</f>
        <v>1</v>
      </c>
      <c r="E44" s="59">
        <f>'Shipping Invoice'!J48*$N$1</f>
        <v>41.48</v>
      </c>
      <c r="F44" s="59">
        <f t="shared" si="0"/>
        <v>41.48</v>
      </c>
      <c r="G44" s="60">
        <f t="shared" si="1"/>
        <v>895.13839999999982</v>
      </c>
      <c r="H44" s="63">
        <f t="shared" si="2"/>
        <v>895.13839999999982</v>
      </c>
    </row>
    <row r="45" spans="1:8" s="62" customFormat="1" ht="48">
      <c r="A45" s="56" t="str">
        <f>IF((LEN('Copy paste to Here'!G49))&gt;5,((CONCATENATE('Copy paste to Here'!G49," &amp; ",'Copy paste to Here'!D49,"  &amp;  ",'Copy paste to Here'!E49))),"Empty Cell")</f>
        <v>Wholesale silver nose piercing bulk of 1000, 500, 250 or 100 pcs. of 925 sterling silver ''Bend it yourself'' nose studs, 22g (0.6mm) with 1.5mm round prong set crystal &amp; Quantity In Bulk: 100 pcs.  &amp;  Crystal Color: Peridot</v>
      </c>
      <c r="B45" s="57" t="str">
        <f>'Copy paste to Here'!C49</f>
        <v>BLK497</v>
      </c>
      <c r="C45" s="57" t="s">
        <v>826</v>
      </c>
      <c r="D45" s="58">
        <f>Invoice!B49</f>
        <v>1</v>
      </c>
      <c r="E45" s="59">
        <f>'Shipping Invoice'!J49*$N$1</f>
        <v>41.48</v>
      </c>
      <c r="F45" s="59">
        <f t="shared" si="0"/>
        <v>41.48</v>
      </c>
      <c r="G45" s="60">
        <f t="shared" si="1"/>
        <v>895.13839999999982</v>
      </c>
      <c r="H45" s="63">
        <f t="shared" si="2"/>
        <v>895.13839999999982</v>
      </c>
    </row>
    <row r="46" spans="1:8" s="62" customFormat="1" ht="48">
      <c r="A46" s="56" t="str">
        <f>IF((LEN('Copy paste to Here'!G50))&gt;5,((CONCATENATE('Copy paste to Here'!G50," &amp; ",'Copy paste to Here'!D50,"  &amp;  ",'Copy paste to Here'!E50))),"Empty Cell")</f>
        <v>Wholesale silver nose piercing bulk of 1000, 500, 250 or 100 pcs. of 925 sterling silver ''Bend it yourself'' nose studs, 22g (0.6mm) with 2mm round prong set crystal &amp; Quantity In Bulk: 100 pcs.  &amp;  Crystal Color: Light Amethyst</v>
      </c>
      <c r="B46" s="57" t="str">
        <f>'Copy paste to Here'!C50</f>
        <v>BLK500</v>
      </c>
      <c r="C46" s="57" t="s">
        <v>827</v>
      </c>
      <c r="D46" s="58">
        <f>Invoice!B50</f>
        <v>1</v>
      </c>
      <c r="E46" s="59">
        <f>'Shipping Invoice'!J50*$N$1</f>
        <v>44.79</v>
      </c>
      <c r="F46" s="59">
        <f t="shared" si="0"/>
        <v>44.79</v>
      </c>
      <c r="G46" s="60">
        <f t="shared" si="1"/>
        <v>966.56819999999993</v>
      </c>
      <c r="H46" s="63">
        <f t="shared" si="2"/>
        <v>966.56819999999993</v>
      </c>
    </row>
    <row r="47" spans="1:8" s="62" customFormat="1" ht="48">
      <c r="A47" s="56" t="str">
        <f>IF((LEN('Copy paste to Here'!G51))&gt;5,((CONCATENATE('Copy paste to Here'!G51," &amp; ",'Copy paste to Here'!D51,"  &amp;  ",'Copy paste to Here'!E51))),"Empty Cell")</f>
        <v>Wholesale silver nose piercing bulk of 1000, 500, 250 or 100 pcs. of 925 sterling silver ''Bend it yourself'' nose studs, 22g (0.6mm) with 2mm round prong set crystal &amp; Quantity In Bulk: 100 pcs.  &amp;  Crystal Color: Peridot</v>
      </c>
      <c r="B47" s="57" t="str">
        <f>'Copy paste to Here'!C51</f>
        <v>BLK500</v>
      </c>
      <c r="C47" s="57" t="s">
        <v>827</v>
      </c>
      <c r="D47" s="58">
        <f>Invoice!B51</f>
        <v>1</v>
      </c>
      <c r="E47" s="59">
        <f>'Shipping Invoice'!J51*$N$1</f>
        <v>44.79</v>
      </c>
      <c r="F47" s="59">
        <f t="shared" si="0"/>
        <v>44.79</v>
      </c>
      <c r="G47" s="60">
        <f t="shared" si="1"/>
        <v>966.56819999999993</v>
      </c>
      <c r="H47" s="63">
        <f t="shared" si="2"/>
        <v>966.56819999999993</v>
      </c>
    </row>
    <row r="48" spans="1:8" s="62" customFormat="1" ht="48">
      <c r="A48" s="56" t="str">
        <f>IF((LEN('Copy paste to Here'!G52))&gt;5,((CONCATENATE('Copy paste to Here'!G52," &amp; ",'Copy paste to Here'!D52,"  &amp;  ",'Copy paste to Here'!E52))),"Empty Cell")</f>
        <v>Wholesale silver nose piercing bulk of 1000, 500, 250 or 100 pcs.of 925 sterling silver ''Bend it yourself'' nose studs, 22g (0.6mm) with 2.5mm round prong set Cubic zirconia stone (CZ) &amp; Quantity In Bulk: 100 pcs.  &amp;  Cz Color: Clear</v>
      </c>
      <c r="B48" s="57" t="str">
        <f>'Copy paste to Here'!C52</f>
        <v>BLK522</v>
      </c>
      <c r="C48" s="57" t="s">
        <v>828</v>
      </c>
      <c r="D48" s="58">
        <f>Invoice!B52</f>
        <v>1</v>
      </c>
      <c r="E48" s="59">
        <f>'Shipping Invoice'!J52*$N$1</f>
        <v>47.7</v>
      </c>
      <c r="F48" s="59">
        <f t="shared" si="0"/>
        <v>47.7</v>
      </c>
      <c r="G48" s="60">
        <f t="shared" si="1"/>
        <v>1029.366</v>
      </c>
      <c r="H48" s="63">
        <f t="shared" si="2"/>
        <v>1029.366</v>
      </c>
    </row>
    <row r="49" spans="1:8" s="62" customFormat="1" ht="36">
      <c r="A49" s="56" t="str">
        <f>IF((LEN('Copy paste to Here'!G53))&gt;5,((CONCATENATE('Copy paste to Here'!G53," &amp; ",'Copy paste to Here'!D53,"  &amp;  ",'Copy paste to Here'!E53))),"Empty Cell")</f>
        <v>Surgical steel belly banana, 14g (1.6mm) with an 8mm bezel set jewel ball and an upper 5mm plain steel ball using original Czech Preciosa crystals. &amp; Length: 10mm  &amp;  Crystal Color: Clear</v>
      </c>
      <c r="B49" s="57" t="str">
        <f>'Copy paste to Here'!C53</f>
        <v>BN1CG</v>
      </c>
      <c r="C49" s="57" t="s">
        <v>746</v>
      </c>
      <c r="D49" s="58">
        <f>Invoice!B53</f>
        <v>10</v>
      </c>
      <c r="E49" s="59">
        <f>'Shipping Invoice'!J53*$N$1</f>
        <v>1.3</v>
      </c>
      <c r="F49" s="59">
        <f t="shared" si="0"/>
        <v>13</v>
      </c>
      <c r="G49" s="60">
        <f t="shared" si="1"/>
        <v>28.053999999999998</v>
      </c>
      <c r="H49" s="63">
        <f t="shared" si="2"/>
        <v>280.53999999999996</v>
      </c>
    </row>
    <row r="50" spans="1:8" s="62" customFormat="1" ht="36">
      <c r="A50" s="56" t="str">
        <f>IF((LEN('Copy paste to Here'!G54))&gt;5,((CONCATENATE('Copy paste to Here'!G54," &amp; ",'Copy paste to Here'!D54,"  &amp;  ",'Copy paste to Here'!E54))),"Empty Cell")</f>
        <v>316L steel belly banana, 14g (1.6m) with a 8mm and a 5mm bezel set jewel ball using original Czech Preciosa crystals. &amp; Length: 10mm  &amp;  Crystal Color: Emerald</v>
      </c>
      <c r="B50" s="57" t="str">
        <f>'Copy paste to Here'!C54</f>
        <v>BN2CG</v>
      </c>
      <c r="C50" s="57" t="s">
        <v>662</v>
      </c>
      <c r="D50" s="58">
        <f>Invoice!B54</f>
        <v>10</v>
      </c>
      <c r="E50" s="59">
        <f>'Shipping Invoice'!J54*$N$1</f>
        <v>1.51</v>
      </c>
      <c r="F50" s="59">
        <f t="shared" si="0"/>
        <v>15.1</v>
      </c>
      <c r="G50" s="60">
        <f t="shared" si="1"/>
        <v>32.585799999999999</v>
      </c>
      <c r="H50" s="63">
        <f t="shared" si="2"/>
        <v>325.858</v>
      </c>
    </row>
    <row r="51" spans="1:8" s="62" customFormat="1" ht="24">
      <c r="A51" s="56" t="str">
        <f>IF((LEN('Copy paste to Here'!G55))&gt;5,((CONCATENATE('Copy paste to Here'!G55," &amp; ",'Copy paste to Here'!D55,"  &amp;  ",'Copy paste to Here'!E55))),"Empty Cell")</f>
        <v>Surgical steel belly banana, 14g (1.6mm) with a 6mm and a 5mm bezel set jewel ball &amp; Length: 10mm  &amp;  Crystal Color: Clear</v>
      </c>
      <c r="B51" s="57" t="str">
        <f>'Copy paste to Here'!C55</f>
        <v>BN2CS</v>
      </c>
      <c r="C51" s="57" t="s">
        <v>619</v>
      </c>
      <c r="D51" s="58">
        <f>Invoice!B55</f>
        <v>10</v>
      </c>
      <c r="E51" s="59">
        <f>'Shipping Invoice'!J55*$N$1</f>
        <v>1.39</v>
      </c>
      <c r="F51" s="59">
        <f t="shared" si="0"/>
        <v>13.899999999999999</v>
      </c>
      <c r="G51" s="60">
        <f t="shared" si="1"/>
        <v>29.996199999999995</v>
      </c>
      <c r="H51" s="63">
        <f t="shared" si="2"/>
        <v>299.96199999999993</v>
      </c>
    </row>
    <row r="52" spans="1:8" s="62" customFormat="1" ht="24">
      <c r="A52" s="56" t="str">
        <f>IF((LEN('Copy paste to Here'!G56))&gt;5,((CONCATENATE('Copy paste to Here'!G56," &amp; ",'Copy paste to Here'!D56,"  &amp;  ",'Copy paste to Here'!E56))),"Empty Cell")</f>
        <v xml:space="preserve">Surgical steel eyebrow banana, 16g (1.2mm) with two 3mm balls &amp; Length: 10mm  &amp;  </v>
      </c>
      <c r="B52" s="57" t="str">
        <f>'Copy paste to Here'!C56</f>
        <v>BNEB</v>
      </c>
      <c r="C52" s="57" t="s">
        <v>749</v>
      </c>
      <c r="D52" s="58">
        <f>Invoice!B56</f>
        <v>50</v>
      </c>
      <c r="E52" s="59">
        <f>'Shipping Invoice'!J56*$N$1</f>
        <v>0.28000000000000003</v>
      </c>
      <c r="F52" s="59">
        <f t="shared" si="0"/>
        <v>14.000000000000002</v>
      </c>
      <c r="G52" s="60">
        <f t="shared" si="1"/>
        <v>6.0423999999999998</v>
      </c>
      <c r="H52" s="63">
        <f t="shared" si="2"/>
        <v>302.12</v>
      </c>
    </row>
    <row r="53" spans="1:8" s="62" customFormat="1" ht="24">
      <c r="A53" s="56" t="str">
        <f>IF((LEN('Copy paste to Here'!G57))&gt;5,((CONCATENATE('Copy paste to Here'!G57," &amp; ",'Copy paste to Here'!D57,"  &amp;  ",'Copy paste to Here'!E57))),"Empty Cell")</f>
        <v xml:space="preserve">Surgical steel eyebrow banana, 16g (1.2mm) with two 3mm balls &amp; Length: 12mm  &amp;  </v>
      </c>
      <c r="B53" s="57" t="str">
        <f>'Copy paste to Here'!C57</f>
        <v>BNEB</v>
      </c>
      <c r="C53" s="57" t="s">
        <v>749</v>
      </c>
      <c r="D53" s="58">
        <f>Invoice!B57</f>
        <v>50</v>
      </c>
      <c r="E53" s="59">
        <f>'Shipping Invoice'!J57*$N$1</f>
        <v>0.28000000000000003</v>
      </c>
      <c r="F53" s="59">
        <f t="shared" si="0"/>
        <v>14.000000000000002</v>
      </c>
      <c r="G53" s="60">
        <f t="shared" si="1"/>
        <v>6.0423999999999998</v>
      </c>
      <c r="H53" s="63">
        <f t="shared" si="2"/>
        <v>302.12</v>
      </c>
    </row>
    <row r="54" spans="1:8" s="62" customFormat="1" ht="24">
      <c r="A54" s="56" t="str">
        <f>IF((LEN('Copy paste to Here'!G58))&gt;5,((CONCATENATE('Copy paste to Here'!G58," &amp; ",'Copy paste to Here'!D58,"  &amp;  ",'Copy paste to Here'!E58))),"Empty Cell")</f>
        <v>Premium PVD plated surgical steel eyebrow banana, 16g (1.2mm) with two 3mm balls &amp; Length: 6mm  &amp;  Color: Rose-gold</v>
      </c>
      <c r="B54" s="57" t="str">
        <f>'Copy paste to Here'!C58</f>
        <v>BNETB</v>
      </c>
      <c r="C54" s="57" t="s">
        <v>751</v>
      </c>
      <c r="D54" s="58">
        <f>Invoice!B58</f>
        <v>5</v>
      </c>
      <c r="E54" s="59">
        <f>'Shipping Invoice'!J58*$N$1</f>
        <v>1.04</v>
      </c>
      <c r="F54" s="59">
        <f t="shared" si="0"/>
        <v>5.2</v>
      </c>
      <c r="G54" s="60">
        <f t="shared" si="1"/>
        <v>22.443199999999997</v>
      </c>
      <c r="H54" s="63">
        <f t="shared" si="2"/>
        <v>112.21599999999998</v>
      </c>
    </row>
    <row r="55" spans="1:8" s="62" customFormat="1" ht="24">
      <c r="A55" s="56" t="str">
        <f>IF((LEN('Copy paste to Here'!G59))&gt;5,((CONCATENATE('Copy paste to Here'!G59," &amp; ",'Copy paste to Here'!D59,"  &amp;  ",'Copy paste to Here'!E59))),"Empty Cell")</f>
        <v>Premium PVD plated surgical steel eyebrow banana, 16g (1.2mm) with two 3mm balls &amp; Length: 10mm  &amp;  Color: Black</v>
      </c>
      <c r="B55" s="57" t="str">
        <f>'Copy paste to Here'!C59</f>
        <v>BNETB</v>
      </c>
      <c r="C55" s="57" t="s">
        <v>751</v>
      </c>
      <c r="D55" s="58">
        <f>Invoice!B59</f>
        <v>10</v>
      </c>
      <c r="E55" s="59">
        <f>'Shipping Invoice'!J59*$N$1</f>
        <v>1.04</v>
      </c>
      <c r="F55" s="59">
        <f t="shared" si="0"/>
        <v>10.4</v>
      </c>
      <c r="G55" s="60">
        <f t="shared" si="1"/>
        <v>22.443199999999997</v>
      </c>
      <c r="H55" s="63">
        <f t="shared" si="2"/>
        <v>224.43199999999996</v>
      </c>
    </row>
    <row r="56" spans="1:8" s="62" customFormat="1" ht="24">
      <c r="A56" s="56" t="str">
        <f>IF((LEN('Copy paste to Here'!G60))&gt;5,((CONCATENATE('Copy paste to Here'!G60," &amp; ",'Copy paste to Here'!D60,"  &amp;  ",'Copy paste to Here'!E60))),"Empty Cell")</f>
        <v xml:space="preserve">Surgical Steel belly Banana, 14g (1.6mm) with an upper 5mm and a lower 6mm plain steel ball &amp; Length: 6mm  &amp;  </v>
      </c>
      <c r="B56" s="57" t="str">
        <f>'Copy paste to Here'!C60</f>
        <v>BNS</v>
      </c>
      <c r="C56" s="57" t="s">
        <v>753</v>
      </c>
      <c r="D56" s="58">
        <f>Invoice!B60</f>
        <v>2</v>
      </c>
      <c r="E56" s="59">
        <f>'Shipping Invoice'!J60*$N$1</f>
        <v>0.39</v>
      </c>
      <c r="F56" s="59">
        <f t="shared" si="0"/>
        <v>0.78</v>
      </c>
      <c r="G56" s="60">
        <f t="shared" si="1"/>
        <v>8.4161999999999999</v>
      </c>
      <c r="H56" s="63">
        <f t="shared" si="2"/>
        <v>16.8324</v>
      </c>
    </row>
    <row r="57" spans="1:8" s="62" customFormat="1" ht="36">
      <c r="A57" s="56" t="str">
        <f>IF((LEN('Copy paste to Here'!G61))&gt;5,((CONCATENATE('Copy paste to Here'!G61," &amp; ",'Copy paste to Here'!D61,"  &amp;  ",'Copy paste to Here'!E61))),"Empty Cell")</f>
        <v xml:space="preserve">PVD plated surgical steel belly banana, 14g (1.6mm) with 5 &amp; 8mm bezel set jewel balls - length 3/8'' (10mm) &amp; Color: Gold Anodized w/ Clear crystal  &amp;  </v>
      </c>
      <c r="B57" s="57" t="str">
        <f>'Copy paste to Here'!C61</f>
        <v>BNT2CG</v>
      </c>
      <c r="C57" s="57" t="s">
        <v>755</v>
      </c>
      <c r="D57" s="58">
        <f>Invoice!B61</f>
        <v>5</v>
      </c>
      <c r="E57" s="59">
        <f>'Shipping Invoice'!J61*$N$1</f>
        <v>2.27</v>
      </c>
      <c r="F57" s="59">
        <f t="shared" si="0"/>
        <v>11.35</v>
      </c>
      <c r="G57" s="60">
        <f t="shared" si="1"/>
        <v>48.986599999999996</v>
      </c>
      <c r="H57" s="63">
        <f t="shared" si="2"/>
        <v>244.93299999999999</v>
      </c>
    </row>
    <row r="58" spans="1:8" s="62" customFormat="1" ht="24">
      <c r="A58" s="56" t="str">
        <f>IF((LEN('Copy paste to Here'!G62))&gt;5,((CONCATENATE('Copy paste to Here'!G62," &amp; ",'Copy paste to Here'!D62,"  &amp;  ",'Copy paste to Here'!E62))),"Empty Cell")</f>
        <v>Premium PVD plated surgical steel circular barbell, 16g (1.2mm) with two 3mm balls &amp; Length: 10mm  &amp;  Color: Gold</v>
      </c>
      <c r="B58" s="57" t="str">
        <f>'Copy paste to Here'!C62</f>
        <v>CBETB</v>
      </c>
      <c r="C58" s="57" t="s">
        <v>757</v>
      </c>
      <c r="D58" s="58">
        <f>Invoice!B62</f>
        <v>10</v>
      </c>
      <c r="E58" s="59">
        <f>'Shipping Invoice'!J62*$N$1</f>
        <v>1.04</v>
      </c>
      <c r="F58" s="59">
        <f t="shared" si="0"/>
        <v>10.4</v>
      </c>
      <c r="G58" s="60">
        <f t="shared" si="1"/>
        <v>22.443199999999997</v>
      </c>
      <c r="H58" s="63">
        <f t="shared" si="2"/>
        <v>224.43199999999996</v>
      </c>
    </row>
    <row r="59" spans="1:8" s="62" customFormat="1" ht="24">
      <c r="A59" s="56" t="str">
        <f>IF((LEN('Copy paste to Here'!G63))&gt;5,((CONCATENATE('Copy paste to Here'!G63," &amp; ",'Copy paste to Here'!D63,"  &amp;  ",'Copy paste to Here'!E63))),"Empty Cell")</f>
        <v>Premium PVD plated surgical steel circular barbell, 16g (1.2mm) with two 3mm balls &amp; Length: 12mm  &amp;  Color: Gold</v>
      </c>
      <c r="B59" s="57" t="str">
        <f>'Copy paste to Here'!C63</f>
        <v>CBETB</v>
      </c>
      <c r="C59" s="57" t="s">
        <v>757</v>
      </c>
      <c r="D59" s="58">
        <f>Invoice!B63</f>
        <v>5</v>
      </c>
      <c r="E59" s="59">
        <f>'Shipping Invoice'!J63*$N$1</f>
        <v>1.04</v>
      </c>
      <c r="F59" s="59">
        <f t="shared" si="0"/>
        <v>5.2</v>
      </c>
      <c r="G59" s="60">
        <f t="shared" si="1"/>
        <v>22.443199999999997</v>
      </c>
      <c r="H59" s="63">
        <f t="shared" si="2"/>
        <v>112.21599999999998</v>
      </c>
    </row>
    <row r="60" spans="1:8" s="62" customFormat="1" ht="24">
      <c r="A60" s="56" t="str">
        <f>IF((LEN('Copy paste to Here'!G64))&gt;5,((CONCATENATE('Copy paste to Here'!G64," &amp; ",'Copy paste to Here'!D64,"  &amp;  ",'Copy paste to Here'!E64))),"Empty Cell")</f>
        <v xml:space="preserve">One pair of ball shaped high polished surgical steel ear studs &amp; Size: 4mm  &amp;  </v>
      </c>
      <c r="B60" s="57" t="str">
        <f>'Copy paste to Here'!C64</f>
        <v>ERBAL</v>
      </c>
      <c r="C60" s="57" t="s">
        <v>829</v>
      </c>
      <c r="D60" s="58">
        <f>Invoice!B64</f>
        <v>5</v>
      </c>
      <c r="E60" s="59">
        <f>'Shipping Invoice'!J64*$N$1</f>
        <v>0.83</v>
      </c>
      <c r="F60" s="59">
        <f t="shared" si="0"/>
        <v>4.1499999999999995</v>
      </c>
      <c r="G60" s="60">
        <f t="shared" si="1"/>
        <v>17.911399999999997</v>
      </c>
      <c r="H60" s="63">
        <f t="shared" si="2"/>
        <v>89.556999999999988</v>
      </c>
    </row>
    <row r="61" spans="1:8" s="62" customFormat="1" ht="24">
      <c r="A61" s="56" t="str">
        <f>IF((LEN('Copy paste to Here'!G65))&gt;5,((CONCATENATE('Copy paste to Here'!G65," &amp; ",'Copy paste to Here'!D65,"  &amp;  ",'Copy paste to Here'!E65))),"Empty Cell")</f>
        <v>One pair of ball shaped Pvd plated surgical steel ear studs &amp; Size: 3mm  &amp;  Color: Gold</v>
      </c>
      <c r="B61" s="57" t="str">
        <f>'Copy paste to Here'!C65</f>
        <v>ERBT</v>
      </c>
      <c r="C61" s="57" t="s">
        <v>830</v>
      </c>
      <c r="D61" s="58">
        <f>Invoice!B65</f>
        <v>5</v>
      </c>
      <c r="E61" s="59">
        <f>'Shipping Invoice'!J65*$N$1</f>
        <v>1.26</v>
      </c>
      <c r="F61" s="59">
        <f t="shared" si="0"/>
        <v>6.3</v>
      </c>
      <c r="G61" s="60">
        <f t="shared" si="1"/>
        <v>27.190799999999999</v>
      </c>
      <c r="H61" s="63">
        <f t="shared" si="2"/>
        <v>135.95400000000001</v>
      </c>
    </row>
    <row r="62" spans="1:8" s="62" customFormat="1" ht="24" hidden="1">
      <c r="A62" s="56" t="str">
        <f>IF((LEN('Copy paste to Here'!G66))&gt;5,((CONCATENATE('Copy paste to Here'!G66," &amp; ",'Copy paste to Here'!D66,"  &amp;  ",'Copy paste to Here'!E66))),"Empty Cell")</f>
        <v>One pair of stainless steel ear stud with prong set round Cubic Zirconia stone &amp; Size: 4mm  &amp;  Crystal Color: Clear</v>
      </c>
      <c r="B62" s="57" t="str">
        <f>'Copy paste to Here'!C66</f>
        <v>ERZM</v>
      </c>
      <c r="C62" s="57" t="s">
        <v>831</v>
      </c>
      <c r="D62" s="58">
        <f>Invoice!B66</f>
        <v>0</v>
      </c>
      <c r="E62" s="59">
        <f>'Shipping Invoice'!J66*$N$1</f>
        <v>2.02</v>
      </c>
      <c r="F62" s="59">
        <f t="shared" si="0"/>
        <v>0</v>
      </c>
      <c r="G62" s="60">
        <f t="shared" si="1"/>
        <v>43.5916</v>
      </c>
      <c r="H62" s="63">
        <f t="shared" si="2"/>
        <v>0</v>
      </c>
    </row>
    <row r="63" spans="1:8" s="62" customFormat="1" ht="24">
      <c r="A63" s="56" t="str">
        <f>IF((LEN('Copy paste to Here'!G67))&gt;5,((CONCATENATE('Copy paste to Here'!G67," &amp; ",'Copy paste to Here'!D67,"  &amp;  ",'Copy paste to Here'!E67))),"Empty Cell")</f>
        <v>One pair of stainless steel ear stud with prong set round Cubic Zirconia stone &amp; Size: 5mm  &amp;  Crystal Color: Clear</v>
      </c>
      <c r="B63" s="57" t="str">
        <f>'Copy paste to Here'!C67</f>
        <v>ERZM</v>
      </c>
      <c r="C63" s="57" t="s">
        <v>832</v>
      </c>
      <c r="D63" s="58">
        <f>Invoice!B67</f>
        <v>5</v>
      </c>
      <c r="E63" s="59">
        <f>'Shipping Invoice'!J67*$N$1</f>
        <v>2.5499999999999998</v>
      </c>
      <c r="F63" s="59">
        <f t="shared" si="0"/>
        <v>12.75</v>
      </c>
      <c r="G63" s="60">
        <f t="shared" si="1"/>
        <v>55.028999999999989</v>
      </c>
      <c r="H63" s="63">
        <f t="shared" si="2"/>
        <v>275.14499999999992</v>
      </c>
    </row>
    <row r="64" spans="1:8" s="62" customFormat="1" ht="24">
      <c r="A64" s="56" t="str">
        <f>IF((LEN('Copy paste to Here'!G68))&gt;5,((CONCATENATE('Copy paste to Here'!G68," &amp; ",'Copy paste to Here'!D68,"  &amp;  ",'Copy paste to Here'!E68))),"Empty Cell")</f>
        <v>One pair of stainless steel ear stud with prong set round Cubic Zirconia stone &amp; Size: 7mm  &amp;  Crystal Color: Clear</v>
      </c>
      <c r="B64" s="57" t="str">
        <f>'Copy paste to Here'!C68</f>
        <v>ERZM</v>
      </c>
      <c r="C64" s="57" t="s">
        <v>833</v>
      </c>
      <c r="D64" s="58">
        <f>Invoice!B68</f>
        <v>5</v>
      </c>
      <c r="E64" s="59">
        <f>'Shipping Invoice'!J68*$N$1</f>
        <v>3.42</v>
      </c>
      <c r="F64" s="59">
        <f t="shared" si="0"/>
        <v>17.100000000000001</v>
      </c>
      <c r="G64" s="60">
        <f t="shared" si="1"/>
        <v>73.803599999999989</v>
      </c>
      <c r="H64" s="63">
        <f t="shared" si="2"/>
        <v>369.01799999999992</v>
      </c>
    </row>
    <row r="65" spans="1:8" s="62" customFormat="1" ht="24">
      <c r="A65" s="56" t="str">
        <f>IF((LEN('Copy paste to Here'!G69))&gt;5,((CONCATENATE('Copy paste to Here'!G69," &amp; ",'Copy paste to Here'!D69,"  &amp;  ",'Copy paste to Here'!E69))),"Empty Cell")</f>
        <v>PVD plated surgical steel screw-fit flesh tunnel &amp; Gauge: 8mm  &amp;  Color: Black</v>
      </c>
      <c r="B65" s="57" t="str">
        <f>'Copy paste to Here'!C69</f>
        <v>FTPG</v>
      </c>
      <c r="C65" s="57" t="s">
        <v>834</v>
      </c>
      <c r="D65" s="58">
        <f>Invoice!B69</f>
        <v>2</v>
      </c>
      <c r="E65" s="59">
        <f>'Shipping Invoice'!J69*$N$1</f>
        <v>5.43</v>
      </c>
      <c r="F65" s="59">
        <f t="shared" si="0"/>
        <v>10.86</v>
      </c>
      <c r="G65" s="60">
        <f t="shared" si="1"/>
        <v>117.17939999999999</v>
      </c>
      <c r="H65" s="63">
        <f t="shared" si="2"/>
        <v>234.35879999999997</v>
      </c>
    </row>
    <row r="66" spans="1:8" s="62" customFormat="1" ht="24">
      <c r="A66" s="56" t="str">
        <f>IF((LEN('Copy paste to Here'!G70))&gt;5,((CONCATENATE('Copy paste to Here'!G70," &amp; ",'Copy paste to Here'!D70,"  &amp;  ",'Copy paste to Here'!E70))),"Empty Cell")</f>
        <v>PVD plated surgical steel screw-fit flesh tunnel &amp; Gauge: 12mm  &amp;  Color: Black</v>
      </c>
      <c r="B66" s="57" t="str">
        <f>'Copy paste to Here'!C70</f>
        <v>FTPG</v>
      </c>
      <c r="C66" s="57" t="s">
        <v>835</v>
      </c>
      <c r="D66" s="58">
        <f>Invoice!B70</f>
        <v>1</v>
      </c>
      <c r="E66" s="59">
        <f>'Shipping Invoice'!J70*$N$1</f>
        <v>6.39</v>
      </c>
      <c r="F66" s="59">
        <f t="shared" si="0"/>
        <v>6.39</v>
      </c>
      <c r="G66" s="60">
        <f t="shared" si="1"/>
        <v>137.89619999999999</v>
      </c>
      <c r="H66" s="63">
        <f t="shared" si="2"/>
        <v>137.89619999999999</v>
      </c>
    </row>
    <row r="67" spans="1:8" s="62" customFormat="1" ht="24">
      <c r="A67" s="56" t="str">
        <f>IF((LEN('Copy paste to Here'!G71))&gt;5,((CONCATENATE('Copy paste to Here'!G71," &amp; ",'Copy paste to Here'!D71,"  &amp;  ",'Copy paste to Here'!E71))),"Empty Cell")</f>
        <v>PVD plated surgical steel screw-fit flesh tunnel &amp; Gauge: 12mm  &amp;  Color: Gold</v>
      </c>
      <c r="B67" s="57" t="str">
        <f>'Copy paste to Here'!C71</f>
        <v>FTPG</v>
      </c>
      <c r="C67" s="57" t="s">
        <v>835</v>
      </c>
      <c r="D67" s="58">
        <f>Invoice!B71</f>
        <v>2</v>
      </c>
      <c r="E67" s="59">
        <f>'Shipping Invoice'!J71*$N$1</f>
        <v>6.39</v>
      </c>
      <c r="F67" s="59">
        <f t="shared" si="0"/>
        <v>12.78</v>
      </c>
      <c r="G67" s="60">
        <f t="shared" si="1"/>
        <v>137.89619999999999</v>
      </c>
      <c r="H67" s="63">
        <f t="shared" si="2"/>
        <v>275.79239999999999</v>
      </c>
    </row>
    <row r="68" spans="1:8" s="62" customFormat="1" ht="36">
      <c r="A68" s="56" t="str">
        <f>IF((LEN('Copy paste to Here'!G72))&gt;5,((CONCATENATE('Copy paste to Here'!G72," &amp; ",'Copy paste to Here'!D72,"  &amp;  ",'Copy paste to Here'!E72))),"Empty Cell")</f>
        <v>Flat dome shaped PVD plated 316L steel dermal anchor top part for internally threaded, 16g (1.2mm) dermal anchor base plate with a height of 2mm - 2.5mm &amp; Size: 4mm  &amp;  Color: Black</v>
      </c>
      <c r="B68" s="57" t="str">
        <f>'Copy paste to Here'!C72</f>
        <v>ITAG</v>
      </c>
      <c r="C68" s="57" t="s">
        <v>836</v>
      </c>
      <c r="D68" s="58">
        <f>Invoice!B72</f>
        <v>4</v>
      </c>
      <c r="E68" s="59">
        <f>'Shipping Invoice'!J72*$N$1</f>
        <v>0.95</v>
      </c>
      <c r="F68" s="59">
        <f t="shared" si="0"/>
        <v>3.8</v>
      </c>
      <c r="G68" s="60">
        <f t="shared" si="1"/>
        <v>20.500999999999998</v>
      </c>
      <c r="H68" s="63">
        <f t="shared" si="2"/>
        <v>82.003999999999991</v>
      </c>
    </row>
    <row r="69" spans="1:8" s="62" customFormat="1" ht="24">
      <c r="A69" s="56" t="str">
        <f>IF((LEN('Copy paste to Here'!G73))&gt;5,((CONCATENATE('Copy paste to Here'!G73," &amp; ",'Copy paste to Here'!D73,"  &amp;  ",'Copy paste to Here'!E73))),"Empty Cell")</f>
        <v>Premium PVD plated surgical steel labret, 16g (1.2mm) with a 3mm ball &amp; Length: 6mm  &amp;  Color: Gold</v>
      </c>
      <c r="B69" s="57" t="str">
        <f>'Copy paste to Here'!C73</f>
        <v>LBTB3</v>
      </c>
      <c r="C69" s="57" t="s">
        <v>774</v>
      </c>
      <c r="D69" s="58">
        <f>Invoice!B73</f>
        <v>15</v>
      </c>
      <c r="E69" s="59">
        <f>'Shipping Invoice'!J73*$N$1</f>
        <v>1.04</v>
      </c>
      <c r="F69" s="59">
        <f t="shared" si="0"/>
        <v>15.600000000000001</v>
      </c>
      <c r="G69" s="60">
        <f t="shared" si="1"/>
        <v>22.443199999999997</v>
      </c>
      <c r="H69" s="63">
        <f t="shared" si="2"/>
        <v>336.64799999999997</v>
      </c>
    </row>
    <row r="70" spans="1:8" s="62" customFormat="1" ht="24">
      <c r="A70" s="56" t="str">
        <f>IF((LEN('Copy paste to Here'!G74))&gt;5,((CONCATENATE('Copy paste to Here'!G74," &amp; ",'Copy paste to Here'!D74,"  &amp;  ",'Copy paste to Here'!E74))),"Empty Cell")</f>
        <v>Premium PVD plated surgical steel labret, 16g (1.2mm) with a 3mm ball &amp; Length: 8mm  &amp;  Color: Gold</v>
      </c>
      <c r="B70" s="57" t="str">
        <f>'Copy paste to Here'!C74</f>
        <v>LBTB3</v>
      </c>
      <c r="C70" s="57" t="s">
        <v>774</v>
      </c>
      <c r="D70" s="58">
        <f>Invoice!B74</f>
        <v>10</v>
      </c>
      <c r="E70" s="59">
        <f>'Shipping Invoice'!J74*$N$1</f>
        <v>1.04</v>
      </c>
      <c r="F70" s="59">
        <f t="shared" si="0"/>
        <v>10.4</v>
      </c>
      <c r="G70" s="60">
        <f t="shared" si="1"/>
        <v>22.443199999999997</v>
      </c>
      <c r="H70" s="63">
        <f t="shared" si="2"/>
        <v>224.43199999999996</v>
      </c>
    </row>
    <row r="71" spans="1:8" s="62" customFormat="1" ht="24">
      <c r="A71" s="56" t="str">
        <f>IF((LEN('Copy paste to Here'!G75))&gt;5,((CONCATENATE('Copy paste to Here'!G75," &amp; ",'Copy paste to Here'!D75,"  &amp;  ",'Copy paste to Here'!E75))),"Empty Cell")</f>
        <v>Premium PVD plated surgical steel labret, 16g (1.2mm) with a 3mm ball &amp; Length: 10mm  &amp;  Color: Black</v>
      </c>
      <c r="B71" s="57" t="str">
        <f>'Copy paste to Here'!C75</f>
        <v>LBTB3</v>
      </c>
      <c r="C71" s="57" t="s">
        <v>774</v>
      </c>
      <c r="D71" s="58">
        <f>Invoice!B75</f>
        <v>10</v>
      </c>
      <c r="E71" s="59">
        <f>'Shipping Invoice'!J75*$N$1</f>
        <v>1.04</v>
      </c>
      <c r="F71" s="59">
        <f t="shared" si="0"/>
        <v>10.4</v>
      </c>
      <c r="G71" s="60">
        <f t="shared" si="1"/>
        <v>22.443199999999997</v>
      </c>
      <c r="H71" s="63">
        <f t="shared" si="2"/>
        <v>224.43199999999996</v>
      </c>
    </row>
    <row r="72" spans="1:8" s="62" customFormat="1" ht="24">
      <c r="A72" s="56" t="str">
        <f>IF((LEN('Copy paste to Here'!G76))&gt;5,((CONCATENATE('Copy paste to Here'!G76," &amp; ",'Copy paste to Here'!D76,"  &amp;  ",'Copy paste to Here'!E76))),"Empty Cell")</f>
        <v>Premium PVD plated surgical steel labret, 16g (1.2mm) with a 3mm ball &amp; Length: 10mm  &amp;  Color: Gold</v>
      </c>
      <c r="B72" s="57" t="str">
        <f>'Copy paste to Here'!C76</f>
        <v>LBTB3</v>
      </c>
      <c r="C72" s="57" t="s">
        <v>774</v>
      </c>
      <c r="D72" s="58">
        <f>Invoice!B76</f>
        <v>25</v>
      </c>
      <c r="E72" s="59">
        <f>'Shipping Invoice'!J76*$N$1</f>
        <v>1.04</v>
      </c>
      <c r="F72" s="59">
        <f t="shared" si="0"/>
        <v>26</v>
      </c>
      <c r="G72" s="60">
        <f t="shared" si="1"/>
        <v>22.443199999999997</v>
      </c>
      <c r="H72" s="63">
        <f t="shared" si="2"/>
        <v>561.07999999999993</v>
      </c>
    </row>
    <row r="73" spans="1:8" s="62" customFormat="1" ht="24">
      <c r="A73" s="56" t="str">
        <f>IF((LEN('Copy paste to Here'!G77))&gt;5,((CONCATENATE('Copy paste to Here'!G77," &amp; ",'Copy paste to Here'!D77,"  &amp;  ",'Copy paste to Here'!E77))),"Empty Cell")</f>
        <v>Premium PVD plated surgical steel labret, 16g (1.2mm) with a 3mm ball &amp; Length: 12mm  &amp;  Color: Gold</v>
      </c>
      <c r="B73" s="57" t="str">
        <f>'Copy paste to Here'!C77</f>
        <v>LBTB3</v>
      </c>
      <c r="C73" s="57" t="s">
        <v>774</v>
      </c>
      <c r="D73" s="58">
        <f>Invoice!B77</f>
        <v>10</v>
      </c>
      <c r="E73" s="59">
        <f>'Shipping Invoice'!J77*$N$1</f>
        <v>1.04</v>
      </c>
      <c r="F73" s="59">
        <f t="shared" si="0"/>
        <v>10.4</v>
      </c>
      <c r="G73" s="60">
        <f t="shared" si="1"/>
        <v>22.443199999999997</v>
      </c>
      <c r="H73" s="63">
        <f t="shared" si="2"/>
        <v>224.43199999999996</v>
      </c>
    </row>
    <row r="74" spans="1:8" s="62" customFormat="1" ht="36">
      <c r="A74" s="56" t="str">
        <f>IF((LEN('Copy paste to Here'!G78))&gt;5,((CONCATENATE('Copy paste to Here'!G78," &amp; ",'Copy paste to Here'!D78,"  &amp;  ",'Copy paste to Here'!E78))),"Empty Cell")</f>
        <v>Surgical steel nipple barbell, 14g (1.6mm) with a 5mm ferido glued multi crystal ball with resin cover on both sides - length 1/4'' - 5/8'' (6m - 16mm) &amp; Length: 12mm  &amp;  Crystal Color: Rose</v>
      </c>
      <c r="B74" s="57" t="str">
        <f>'Copy paste to Here'!C78</f>
        <v>NPFR5</v>
      </c>
      <c r="C74" s="57" t="s">
        <v>776</v>
      </c>
      <c r="D74" s="58">
        <f>Invoice!B78</f>
        <v>1</v>
      </c>
      <c r="E74" s="59">
        <f>'Shipping Invoice'!J78*$N$1</f>
        <v>5.34</v>
      </c>
      <c r="F74" s="59">
        <f t="shared" si="0"/>
        <v>5.34</v>
      </c>
      <c r="G74" s="60">
        <f t="shared" si="1"/>
        <v>115.23719999999999</v>
      </c>
      <c r="H74" s="63">
        <f t="shared" si="2"/>
        <v>115.23719999999999</v>
      </c>
    </row>
    <row r="75" spans="1:8" s="62" customFormat="1" ht="48">
      <c r="A75" s="56" t="str">
        <f>IF((LEN('Copy paste to Here'!G79))&gt;5,((CONCATENATE('Copy paste to Here'!G79," &amp; ",'Copy paste to Here'!D79,"  &amp;  ",'Copy paste to Here'!E79))),"Empty Cell")</f>
        <v>Surgical steel nipple barbell, 14g (1.6mm) with a 5mm ferido glued multi crystal ball with resin cover on both sides - length 1/4'' - 5/8'' (6m - 16mm) &amp; Length: 12mm  &amp;  Crystal Color: Light Amethyst</v>
      </c>
      <c r="B75" s="57" t="str">
        <f>'Copy paste to Here'!C79</f>
        <v>NPFR5</v>
      </c>
      <c r="C75" s="57" t="s">
        <v>776</v>
      </c>
      <c r="D75" s="58">
        <f>Invoice!B79</f>
        <v>2</v>
      </c>
      <c r="E75" s="59">
        <f>'Shipping Invoice'!J79*$N$1</f>
        <v>5.34</v>
      </c>
      <c r="F75" s="59">
        <f t="shared" si="0"/>
        <v>10.68</v>
      </c>
      <c r="G75" s="60">
        <f t="shared" si="1"/>
        <v>115.23719999999999</v>
      </c>
      <c r="H75" s="63">
        <f t="shared" si="2"/>
        <v>230.47439999999997</v>
      </c>
    </row>
    <row r="76" spans="1:8" s="62" customFormat="1" ht="48">
      <c r="A76" s="56" t="str">
        <f>IF((LEN('Copy paste to Here'!G80))&gt;5,((CONCATENATE('Copy paste to Here'!G80," &amp; ",'Copy paste to Here'!D80,"  &amp;  ",'Copy paste to Here'!E80))),"Empty Cell")</f>
        <v>Surgical steel nipple barbell, 14g (1.6mm) with a 5mm ferido glued multi crystal ball with resin cover on both sides - length 1/4'' - 5/8'' (6m - 16mm) &amp; Length: 16mm  &amp;  Crystal Color: Light Sapphire</v>
      </c>
      <c r="B76" s="57" t="str">
        <f>'Copy paste to Here'!C80</f>
        <v>NPFR5</v>
      </c>
      <c r="C76" s="57" t="s">
        <v>776</v>
      </c>
      <c r="D76" s="58">
        <f>Invoice!B80</f>
        <v>1</v>
      </c>
      <c r="E76" s="59">
        <f>'Shipping Invoice'!J80*$N$1</f>
        <v>5.34</v>
      </c>
      <c r="F76" s="59">
        <f t="shared" si="0"/>
        <v>5.34</v>
      </c>
      <c r="G76" s="60">
        <f t="shared" si="1"/>
        <v>115.23719999999999</v>
      </c>
      <c r="H76" s="63">
        <f t="shared" si="2"/>
        <v>115.23719999999999</v>
      </c>
    </row>
    <row r="77" spans="1:8" s="62" customFormat="1" ht="36">
      <c r="A77" s="56" t="str">
        <f>IF((LEN('Copy paste to Here'!G81))&gt;5,((CONCATENATE('Copy paste to Here'!G81," &amp; ",'Copy paste to Here'!D81,"  &amp;  ",'Copy paste to Here'!E81))),"Empty Cell")</f>
        <v>Surgical steel nipple barbell, 14g (1.6mm) with a 5mm ferido glued multi crystal ball with resin cover on both sides - length 1/4'' - 5/8'' (6m - 16mm) &amp; Length: 16mm  &amp;  Crystal Color: Amethyst</v>
      </c>
      <c r="B77" s="57" t="str">
        <f>'Copy paste to Here'!C81</f>
        <v>NPFR5</v>
      </c>
      <c r="C77" s="57" t="s">
        <v>776</v>
      </c>
      <c r="D77" s="58">
        <f>Invoice!B81</f>
        <v>2</v>
      </c>
      <c r="E77" s="59">
        <f>'Shipping Invoice'!J81*$N$1</f>
        <v>5.34</v>
      </c>
      <c r="F77" s="59">
        <f t="shared" si="0"/>
        <v>10.68</v>
      </c>
      <c r="G77" s="60">
        <f t="shared" si="1"/>
        <v>115.23719999999999</v>
      </c>
      <c r="H77" s="63">
        <f t="shared" si="2"/>
        <v>230.47439999999997</v>
      </c>
    </row>
    <row r="78" spans="1:8" s="62" customFormat="1" ht="24">
      <c r="A78" s="56" t="str">
        <f>IF((LEN('Copy paste to Here'!G82))&gt;5,((CONCATENATE('Copy paste to Here'!G82," &amp; ",'Copy paste to Here'!D82,"  &amp;  ",'Copy paste to Here'!E82))),"Empty Cell")</f>
        <v xml:space="preserve">925 sterling silver nose hoop with ball with rose gold plating 22g (0.6mm) with an outer diameter of 3/8'' (10mm) - 1 piece &amp;   &amp;  </v>
      </c>
      <c r="B78" s="57" t="str">
        <f>'Copy paste to Here'!C82</f>
        <v>NS06RS</v>
      </c>
      <c r="C78" s="57" t="s">
        <v>777</v>
      </c>
      <c r="D78" s="58">
        <f>Invoice!B82</f>
        <v>20</v>
      </c>
      <c r="E78" s="59">
        <f>'Shipping Invoice'!J82*$N$1</f>
        <v>1.26</v>
      </c>
      <c r="F78" s="59">
        <f t="shared" si="0"/>
        <v>25.2</v>
      </c>
      <c r="G78" s="60">
        <f t="shared" si="1"/>
        <v>27.190799999999999</v>
      </c>
      <c r="H78" s="63">
        <f t="shared" si="2"/>
        <v>543.81600000000003</v>
      </c>
    </row>
    <row r="79" spans="1:8" s="62" customFormat="1" ht="24">
      <c r="A79" s="56" t="str">
        <f>IF((LEN('Copy paste to Here'!G83))&gt;5,((CONCATENATE('Copy paste to Here'!G83," &amp; ",'Copy paste to Here'!D83,"  &amp;  ",'Copy paste to Here'!E83))),"Empty Cell")</f>
        <v xml:space="preserve">High polished surgical steel nose screw, 0.8mm (20g) with 2mm ball shaped top &amp;   &amp;  </v>
      </c>
      <c r="B79" s="57" t="str">
        <f>'Copy paste to Here'!C83</f>
        <v>NSB</v>
      </c>
      <c r="C79" s="57" t="s">
        <v>116</v>
      </c>
      <c r="D79" s="58">
        <f>Invoice!B83</f>
        <v>40</v>
      </c>
      <c r="E79" s="59">
        <f>'Shipping Invoice'!J83*$N$1</f>
        <v>0.33</v>
      </c>
      <c r="F79" s="59">
        <f t="shared" si="0"/>
        <v>13.200000000000001</v>
      </c>
      <c r="G79" s="60">
        <f t="shared" si="1"/>
        <v>7.1213999999999995</v>
      </c>
      <c r="H79" s="63">
        <f t="shared" si="2"/>
        <v>284.85599999999999</v>
      </c>
    </row>
    <row r="80" spans="1:8" s="62" customFormat="1" ht="24">
      <c r="A80" s="56" t="str">
        <f>IF((LEN('Copy paste to Here'!G84))&gt;5,((CONCATENATE('Copy paste to Here'!G84," &amp; ",'Copy paste to Here'!D84,"  &amp;  ",'Copy paste to Here'!E84))),"Empty Cell")</f>
        <v xml:space="preserve">Surgical steel nose screw, 20g (0.8mm) with prong set 2mm round CZ stone &amp; Cz Color: Clear  &amp;  </v>
      </c>
      <c r="B80" s="57" t="str">
        <f>'Copy paste to Here'!C84</f>
        <v>NSWZR2</v>
      </c>
      <c r="C80" s="57" t="s">
        <v>779</v>
      </c>
      <c r="D80" s="58">
        <f>Invoice!B84</f>
        <v>40</v>
      </c>
      <c r="E80" s="59">
        <f>'Shipping Invoice'!J84*$N$1</f>
        <v>1.04</v>
      </c>
      <c r="F80" s="59">
        <f t="shared" si="0"/>
        <v>41.6</v>
      </c>
      <c r="G80" s="60">
        <f t="shared" si="1"/>
        <v>22.443199999999997</v>
      </c>
      <c r="H80" s="63">
        <f t="shared" si="2"/>
        <v>897.72799999999984</v>
      </c>
    </row>
    <row r="81" spans="1:8" s="62" customFormat="1" ht="24">
      <c r="A81" s="56" t="str">
        <f>IF((LEN('Copy paste to Here'!G85))&gt;5,((CONCATENATE('Copy paste to Here'!G85," &amp; ",'Copy paste to Here'!D85,"  &amp;  ",'Copy paste to Here'!E85))),"Empty Cell")</f>
        <v xml:space="preserve">Surgical steel nose screw, 20g (0.8mm) with prong set 2mm round CZ stone &amp; Cz Color: Rose  &amp;  </v>
      </c>
      <c r="B81" s="57" t="str">
        <f>'Copy paste to Here'!C85</f>
        <v>NSWZR2</v>
      </c>
      <c r="C81" s="57" t="s">
        <v>779</v>
      </c>
      <c r="D81" s="58">
        <f>Invoice!B85</f>
        <v>20</v>
      </c>
      <c r="E81" s="59">
        <f>'Shipping Invoice'!J85*$N$1</f>
        <v>1.04</v>
      </c>
      <c r="F81" s="59">
        <f t="shared" si="0"/>
        <v>20.8</v>
      </c>
      <c r="G81" s="60">
        <f t="shared" si="1"/>
        <v>22.443199999999997</v>
      </c>
      <c r="H81" s="63">
        <f t="shared" si="2"/>
        <v>448.86399999999992</v>
      </c>
    </row>
    <row r="82" spans="1:8" s="62" customFormat="1" ht="24">
      <c r="A82" s="56" t="str">
        <f>IF((LEN('Copy paste to Here'!G86))&gt;5,((CONCATENATE('Copy paste to Here'!G86," &amp; ",'Copy paste to Here'!D86,"  &amp;  ",'Copy paste to Here'!E86))),"Empty Cell")</f>
        <v xml:space="preserve">Surgical steel nose screw, 20g (0.8mm) with prong set 2mm round CZ stone &amp; Cz Color: Lavender  &amp;  </v>
      </c>
      <c r="B82" s="57" t="str">
        <f>'Copy paste to Here'!C86</f>
        <v>NSWZR2</v>
      </c>
      <c r="C82" s="57" t="s">
        <v>779</v>
      </c>
      <c r="D82" s="58">
        <f>Invoice!B86</f>
        <v>40</v>
      </c>
      <c r="E82" s="59">
        <f>'Shipping Invoice'!J86*$N$1</f>
        <v>1.04</v>
      </c>
      <c r="F82" s="59">
        <f t="shared" si="0"/>
        <v>41.6</v>
      </c>
      <c r="G82" s="60">
        <f t="shared" si="1"/>
        <v>22.443199999999997</v>
      </c>
      <c r="H82" s="63">
        <f t="shared" si="2"/>
        <v>897.72799999999984</v>
      </c>
    </row>
    <row r="83" spans="1:8" s="62" customFormat="1" ht="25.5">
      <c r="A83" s="56" t="str">
        <f>IF((LEN('Copy paste to Here'!G87))&gt;5,((CONCATENATE('Copy paste to Here'!G87," &amp; ",'Copy paste to Here'!D87,"  &amp;  ",'Copy paste to Here'!E87))),"Empty Cell")</f>
        <v xml:space="preserve">Moon stone double flare plug (opalite) &amp; Gauge: 14mm  &amp;  </v>
      </c>
      <c r="B83" s="57" t="str">
        <f>'Copy paste to Here'!C87</f>
        <v>PGSBB</v>
      </c>
      <c r="C83" s="57" t="s">
        <v>837</v>
      </c>
      <c r="D83" s="58">
        <f>Invoice!B87</f>
        <v>1</v>
      </c>
      <c r="E83" s="59">
        <f>'Shipping Invoice'!J87*$N$1</f>
        <v>2.27</v>
      </c>
      <c r="F83" s="59">
        <f t="shared" ref="F83:F146" si="3">D83*E83</f>
        <v>2.27</v>
      </c>
      <c r="G83" s="60">
        <f t="shared" ref="G83:G146" si="4">E83*$E$14</f>
        <v>48.986599999999996</v>
      </c>
      <c r="H83" s="63">
        <f t="shared" ref="H83:H146" si="5">D83*G83</f>
        <v>48.986599999999996</v>
      </c>
    </row>
    <row r="84" spans="1:8" s="62" customFormat="1" ht="25.5">
      <c r="A84" s="56" t="str">
        <f>IF((LEN('Copy paste to Here'!G88))&gt;5,((CONCATENATE('Copy paste to Here'!G88," &amp; ",'Copy paste to Here'!D88,"  &amp;  ",'Copy paste to Here'!E88))),"Empty Cell")</f>
        <v xml:space="preserve">Moon stone double flare plug (opalite) &amp; Gauge: 16mm  &amp;  </v>
      </c>
      <c r="B84" s="57" t="str">
        <f>'Copy paste to Here'!C88</f>
        <v>PGSBB</v>
      </c>
      <c r="C84" s="57" t="s">
        <v>838</v>
      </c>
      <c r="D84" s="58">
        <f>Invoice!B88</f>
        <v>2</v>
      </c>
      <c r="E84" s="59">
        <f>'Shipping Invoice'!J88*$N$1</f>
        <v>2.7</v>
      </c>
      <c r="F84" s="59">
        <f t="shared" si="3"/>
        <v>5.4</v>
      </c>
      <c r="G84" s="60">
        <f t="shared" si="4"/>
        <v>58.265999999999998</v>
      </c>
      <c r="H84" s="63">
        <f t="shared" si="5"/>
        <v>116.532</v>
      </c>
    </row>
    <row r="85" spans="1:8" s="62" customFormat="1">
      <c r="A85" s="56" t="str">
        <f>IF((LEN('Copy paste to Here'!G89))&gt;5,((CONCATENATE('Copy paste to Here'!G89," &amp; ",'Copy paste to Here'!D89,"  &amp;  ",'Copy paste to Here'!E89))),"Empty Cell")</f>
        <v xml:space="preserve">Black Onyx double flared stone plug &amp; Gauge: 8mm  &amp;  </v>
      </c>
      <c r="B85" s="57" t="str">
        <f>'Copy paste to Here'!C89</f>
        <v>PGSHH</v>
      </c>
      <c r="C85" s="57" t="s">
        <v>839</v>
      </c>
      <c r="D85" s="58">
        <f>Invoice!B89</f>
        <v>2</v>
      </c>
      <c r="E85" s="59">
        <f>'Shipping Invoice'!J89*$N$1</f>
        <v>2</v>
      </c>
      <c r="F85" s="59">
        <f t="shared" si="3"/>
        <v>4</v>
      </c>
      <c r="G85" s="60">
        <f t="shared" si="4"/>
        <v>43.16</v>
      </c>
      <c r="H85" s="63">
        <f t="shared" si="5"/>
        <v>86.32</v>
      </c>
    </row>
    <row r="86" spans="1:8" s="62" customFormat="1" ht="25.5">
      <c r="A86" s="56" t="str">
        <f>IF((LEN('Copy paste to Here'!G90))&gt;5,((CONCATENATE('Copy paste to Here'!G90," &amp; ",'Copy paste to Here'!D90,"  &amp;  ",'Copy paste to Here'!E90))),"Empty Cell")</f>
        <v xml:space="preserve">Black Onyx double flared stone plug &amp; Gauge: 18mm  &amp;  </v>
      </c>
      <c r="B86" s="57" t="str">
        <f>'Copy paste to Here'!C90</f>
        <v>PGSHH</v>
      </c>
      <c r="C86" s="57" t="s">
        <v>840</v>
      </c>
      <c r="D86" s="58">
        <f>Invoice!B90</f>
        <v>1</v>
      </c>
      <c r="E86" s="59">
        <f>'Shipping Invoice'!J90*$N$1</f>
        <v>4.2</v>
      </c>
      <c r="F86" s="59">
        <f t="shared" si="3"/>
        <v>4.2</v>
      </c>
      <c r="G86" s="60">
        <f t="shared" si="4"/>
        <v>90.635999999999996</v>
      </c>
      <c r="H86" s="63">
        <f t="shared" si="5"/>
        <v>90.635999999999996</v>
      </c>
    </row>
    <row r="87" spans="1:8" s="62" customFormat="1">
      <c r="A87" s="56" t="str">
        <f>IF((LEN('Copy paste to Here'!G91))&gt;5,((CONCATENATE('Copy paste to Here'!G91," &amp; ",'Copy paste to Here'!D91,"  &amp;  ",'Copy paste to Here'!E91))),"Empty Cell")</f>
        <v xml:space="preserve">Turquoise stone double flared plug &amp; Gauge: 12mm  &amp;  </v>
      </c>
      <c r="B87" s="57" t="str">
        <f>'Copy paste to Here'!C91</f>
        <v>PGSQ</v>
      </c>
      <c r="C87" s="57" t="s">
        <v>841</v>
      </c>
      <c r="D87" s="58">
        <f>Invoice!B91</f>
        <v>2</v>
      </c>
      <c r="E87" s="59">
        <f>'Shipping Invoice'!J91*$N$1</f>
        <v>3.14</v>
      </c>
      <c r="F87" s="59">
        <f t="shared" si="3"/>
        <v>6.28</v>
      </c>
      <c r="G87" s="60">
        <f t="shared" si="4"/>
        <v>67.761200000000002</v>
      </c>
      <c r="H87" s="63">
        <f t="shared" si="5"/>
        <v>135.5224</v>
      </c>
    </row>
    <row r="88" spans="1:8" s="62" customFormat="1">
      <c r="A88" s="56" t="str">
        <f>IF((LEN('Copy paste to Here'!G92))&gt;5,((CONCATENATE('Copy paste to Here'!G92," &amp; ",'Copy paste to Here'!D92,"  &amp;  ",'Copy paste to Here'!E92))),"Empty Cell")</f>
        <v xml:space="preserve">Turquoise stone double flared plug &amp; Gauge: 16mm  &amp;  </v>
      </c>
      <c r="B88" s="57" t="str">
        <f>'Copy paste to Here'!C92</f>
        <v>PGSQ</v>
      </c>
      <c r="C88" s="57" t="s">
        <v>842</v>
      </c>
      <c r="D88" s="58">
        <f>Invoice!B92</f>
        <v>2</v>
      </c>
      <c r="E88" s="59">
        <f>'Shipping Invoice'!J92*$N$1</f>
        <v>4.29</v>
      </c>
      <c r="F88" s="59">
        <f t="shared" si="3"/>
        <v>8.58</v>
      </c>
      <c r="G88" s="60">
        <f t="shared" si="4"/>
        <v>92.578199999999995</v>
      </c>
      <c r="H88" s="63">
        <f t="shared" si="5"/>
        <v>185.15639999999999</v>
      </c>
    </row>
    <row r="89" spans="1:8" s="62" customFormat="1" ht="60">
      <c r="A89" s="56" t="str">
        <f>IF((LEN('Copy paste to Here'!G93))&gt;5,((CONCATENATE('Copy paste to Here'!G93," &amp; ",'Copy paste to Here'!D93,"  &amp;  ",'Copy paste to Here'!E93))),"Empty Cell")</f>
        <v xml:space="preserve">Display box of 52 pieces of sterling silver ''bend it yourself'' nose studs, 22g (0.6mm) with rose gold plating and round 1.5mm clear prong set crystal (in standard packing or in vacuum sealed packing to prevent tarnishing) &amp; Packing Option: Standard Package  &amp;  </v>
      </c>
      <c r="B89" s="57" t="str">
        <f>'Copy paste to Here'!C93</f>
        <v>RSNYPXC</v>
      </c>
      <c r="C89" s="57" t="s">
        <v>790</v>
      </c>
      <c r="D89" s="58">
        <f>Invoice!B93</f>
        <v>1</v>
      </c>
      <c r="E89" s="59">
        <f>'Shipping Invoice'!J93*$N$1</f>
        <v>45.37</v>
      </c>
      <c r="F89" s="59">
        <f t="shared" si="3"/>
        <v>45.37</v>
      </c>
      <c r="G89" s="60">
        <f t="shared" si="4"/>
        <v>979.08459999999991</v>
      </c>
      <c r="H89" s="63">
        <f t="shared" si="5"/>
        <v>979.08459999999991</v>
      </c>
    </row>
    <row r="90" spans="1:8" s="62" customFormat="1" ht="24">
      <c r="A90" s="56" t="str">
        <f>IF((LEN('Copy paste to Here'!G94))&gt;5,((CONCATENATE('Copy paste to Here'!G94," &amp; ",'Copy paste to Here'!D94,"  &amp;  ",'Copy paste to Here'!E94))),"Empty Cell")</f>
        <v xml:space="preserve">High polished surgical steel hinged segment ring, 14g (1.6mm) &amp; Length: 8mm  &amp;  </v>
      </c>
      <c r="B90" s="57" t="str">
        <f>'Copy paste to Here'!C94</f>
        <v>SEGH14</v>
      </c>
      <c r="C90" s="57" t="s">
        <v>649</v>
      </c>
      <c r="D90" s="58">
        <f>Invoice!B94</f>
        <v>5</v>
      </c>
      <c r="E90" s="59">
        <f>'Shipping Invoice'!J94*$N$1</f>
        <v>2.7</v>
      </c>
      <c r="F90" s="59">
        <f t="shared" si="3"/>
        <v>13.5</v>
      </c>
      <c r="G90" s="60">
        <f t="shared" si="4"/>
        <v>58.265999999999998</v>
      </c>
      <c r="H90" s="63">
        <f t="shared" si="5"/>
        <v>291.33</v>
      </c>
    </row>
    <row r="91" spans="1:8" s="62" customFormat="1" ht="24">
      <c r="A91" s="56" t="str">
        <f>IF((LEN('Copy paste to Here'!G95))&gt;5,((CONCATENATE('Copy paste to Here'!G95," &amp; ",'Copy paste to Here'!D95,"  &amp;  ",'Copy paste to Here'!E95))),"Empty Cell")</f>
        <v xml:space="preserve">High polished surgical steel hinged segment ring, 16g (1.2mm) &amp; Length: 6mm  &amp;  </v>
      </c>
      <c r="B91" s="57" t="str">
        <f>'Copy paste to Here'!C95</f>
        <v>SEGH16</v>
      </c>
      <c r="C91" s="57" t="s">
        <v>65</v>
      </c>
      <c r="D91" s="58">
        <f>Invoice!B95</f>
        <v>10</v>
      </c>
      <c r="E91" s="59">
        <f>'Shipping Invoice'!J95*$N$1</f>
        <v>2.79</v>
      </c>
      <c r="F91" s="59">
        <f t="shared" si="3"/>
        <v>27.9</v>
      </c>
      <c r="G91" s="60">
        <f t="shared" si="4"/>
        <v>60.208199999999998</v>
      </c>
      <c r="H91" s="63">
        <f t="shared" si="5"/>
        <v>602.08199999999999</v>
      </c>
    </row>
    <row r="92" spans="1:8" s="62" customFormat="1" ht="24">
      <c r="A92" s="56" t="str">
        <f>IF((LEN('Copy paste to Here'!G96))&gt;5,((CONCATENATE('Copy paste to Here'!G96," &amp; ",'Copy paste to Here'!D96,"  &amp;  ",'Copy paste to Here'!E96))),"Empty Cell")</f>
        <v xml:space="preserve">High polished surgical steel hinged segment ring, 16g (1.2mm) &amp; Length: 9mm  &amp;  </v>
      </c>
      <c r="B92" s="57" t="str">
        <f>'Copy paste to Here'!C96</f>
        <v>SEGH16</v>
      </c>
      <c r="C92" s="57" t="s">
        <v>65</v>
      </c>
      <c r="D92" s="58">
        <f>Invoice!B96</f>
        <v>20</v>
      </c>
      <c r="E92" s="59">
        <f>'Shipping Invoice'!J96*$N$1</f>
        <v>2.79</v>
      </c>
      <c r="F92" s="59">
        <f t="shared" si="3"/>
        <v>55.8</v>
      </c>
      <c r="G92" s="60">
        <f t="shared" si="4"/>
        <v>60.208199999999998</v>
      </c>
      <c r="H92" s="63">
        <f t="shared" si="5"/>
        <v>1204.164</v>
      </c>
    </row>
    <row r="93" spans="1:8" s="62" customFormat="1" ht="24">
      <c r="A93" s="56" t="str">
        <f>IF((LEN('Copy paste to Here'!G97))&gt;5,((CONCATENATE('Copy paste to Here'!G97," &amp; ",'Copy paste to Here'!D97,"  &amp;  ",'Copy paste to Here'!E97))),"Empty Cell")</f>
        <v xml:space="preserve">High polished surgical steel hinged segment ring, 16g (1.2mm) &amp; Length: 10mm  &amp;  </v>
      </c>
      <c r="B93" s="57" t="str">
        <f>'Copy paste to Here'!C97</f>
        <v>SEGH16</v>
      </c>
      <c r="C93" s="57" t="s">
        <v>65</v>
      </c>
      <c r="D93" s="58">
        <f>Invoice!B97</f>
        <v>20</v>
      </c>
      <c r="E93" s="59">
        <f>'Shipping Invoice'!J97*$N$1</f>
        <v>2.79</v>
      </c>
      <c r="F93" s="59">
        <f t="shared" si="3"/>
        <v>55.8</v>
      </c>
      <c r="G93" s="60">
        <f t="shared" si="4"/>
        <v>60.208199999999998</v>
      </c>
      <c r="H93" s="63">
        <f t="shared" si="5"/>
        <v>1204.164</v>
      </c>
    </row>
    <row r="94" spans="1:8" s="62" customFormat="1" ht="24">
      <c r="A94" s="56" t="str">
        <f>IF((LEN('Copy paste to Here'!G98))&gt;5,((CONCATENATE('Copy paste to Here'!G98," &amp; ",'Copy paste to Here'!D98,"  &amp;  ",'Copy paste to Here'!E98))),"Empty Cell")</f>
        <v xml:space="preserve">High polished surgical steel hinged segment ring, 16g (1.2mm) &amp; Length: 12mm  &amp;  </v>
      </c>
      <c r="B94" s="57" t="str">
        <f>'Copy paste to Here'!C98</f>
        <v>SEGH16</v>
      </c>
      <c r="C94" s="57" t="s">
        <v>65</v>
      </c>
      <c r="D94" s="58">
        <f>Invoice!B98</f>
        <v>10</v>
      </c>
      <c r="E94" s="59">
        <f>'Shipping Invoice'!J98*$N$1</f>
        <v>2.79</v>
      </c>
      <c r="F94" s="59">
        <f t="shared" si="3"/>
        <v>27.9</v>
      </c>
      <c r="G94" s="60">
        <f t="shared" si="4"/>
        <v>60.208199999999998</v>
      </c>
      <c r="H94" s="63">
        <f t="shared" si="5"/>
        <v>602.08199999999999</v>
      </c>
    </row>
    <row r="95" spans="1:8" s="62" customFormat="1" ht="24">
      <c r="A95" s="56" t="str">
        <f>IF((LEN('Copy paste to Here'!G99))&gt;5,((CONCATENATE('Copy paste to Here'!G99," &amp; ",'Copy paste to Here'!D99,"  &amp;  ",'Copy paste to Here'!E99))),"Empty Cell")</f>
        <v xml:space="preserve">High polished surgical steel hinged segment ring, 20g (0.8mm) &amp; Length: 6mm  &amp;  </v>
      </c>
      <c r="B95" s="57" t="str">
        <f>'Copy paste to Here'!C99</f>
        <v>SEGH20</v>
      </c>
      <c r="C95" s="57" t="s">
        <v>792</v>
      </c>
      <c r="D95" s="58">
        <f>Invoice!B99</f>
        <v>30</v>
      </c>
      <c r="E95" s="59">
        <f>'Shipping Invoice'!J99*$N$1</f>
        <v>3.67</v>
      </c>
      <c r="F95" s="59">
        <f t="shared" si="3"/>
        <v>110.1</v>
      </c>
      <c r="G95" s="60">
        <f t="shared" si="4"/>
        <v>79.198599999999999</v>
      </c>
      <c r="H95" s="63">
        <f t="shared" si="5"/>
        <v>2375.9580000000001</v>
      </c>
    </row>
    <row r="96" spans="1:8" s="62" customFormat="1" ht="24">
      <c r="A96" s="56" t="str">
        <f>IF((LEN('Copy paste to Here'!G100))&gt;5,((CONCATENATE('Copy paste to Here'!G100," &amp; ",'Copy paste to Here'!D100,"  &amp;  ",'Copy paste to Here'!E100))),"Empty Cell")</f>
        <v xml:space="preserve">High polished surgical steel hinged segment ring, 20g (0.8mm) &amp; Length: 7mm  &amp;  </v>
      </c>
      <c r="B96" s="57" t="str">
        <f>'Copy paste to Here'!C100</f>
        <v>SEGH20</v>
      </c>
      <c r="C96" s="57" t="s">
        <v>792</v>
      </c>
      <c r="D96" s="58">
        <f>Invoice!B100</f>
        <v>30</v>
      </c>
      <c r="E96" s="59">
        <f>'Shipping Invoice'!J100*$N$1</f>
        <v>3.67</v>
      </c>
      <c r="F96" s="59">
        <f t="shared" si="3"/>
        <v>110.1</v>
      </c>
      <c r="G96" s="60">
        <f t="shared" si="4"/>
        <v>79.198599999999999</v>
      </c>
      <c r="H96" s="63">
        <f t="shared" si="5"/>
        <v>2375.9580000000001</v>
      </c>
    </row>
    <row r="97" spans="1:8" s="62" customFormat="1" ht="24">
      <c r="A97" s="56" t="str">
        <f>IF((LEN('Copy paste to Here'!G101))&gt;5,((CONCATENATE('Copy paste to Here'!G101," &amp; ",'Copy paste to Here'!D101,"  &amp;  ",'Copy paste to Here'!E101))),"Empty Cell")</f>
        <v xml:space="preserve">High polished surgical steel hinged segment ring, 20g (0.8mm) &amp; Length: 8mm  &amp;  </v>
      </c>
      <c r="B97" s="57" t="str">
        <f>'Copy paste to Here'!C101</f>
        <v>SEGH20</v>
      </c>
      <c r="C97" s="57" t="s">
        <v>792</v>
      </c>
      <c r="D97" s="58">
        <f>Invoice!B101</f>
        <v>50</v>
      </c>
      <c r="E97" s="59">
        <f>'Shipping Invoice'!J101*$N$1</f>
        <v>3.67</v>
      </c>
      <c r="F97" s="59">
        <f t="shared" si="3"/>
        <v>183.5</v>
      </c>
      <c r="G97" s="60">
        <f t="shared" si="4"/>
        <v>79.198599999999999</v>
      </c>
      <c r="H97" s="63">
        <f t="shared" si="5"/>
        <v>3959.93</v>
      </c>
    </row>
    <row r="98" spans="1:8" s="62" customFormat="1" ht="25.5">
      <c r="A98" s="56" t="str">
        <f>IF((LEN('Copy paste to Here'!G102))&gt;5,((CONCATENATE('Copy paste to Here'!G102," &amp; ",'Copy paste to Here'!D102,"  &amp;  ",'Copy paste to Here'!E102))),"Empty Cell")</f>
        <v>PVD plated surgical steel hinged segment ring, 16g (1.2mm) &amp; Length: 6mm  &amp;  Color: Gold</v>
      </c>
      <c r="B98" s="57" t="str">
        <f>'Copy paste to Here'!C102</f>
        <v>SEGHT16</v>
      </c>
      <c r="C98" s="57" t="s">
        <v>68</v>
      </c>
      <c r="D98" s="58">
        <f>Invoice!B102</f>
        <v>10</v>
      </c>
      <c r="E98" s="59">
        <f>'Shipping Invoice'!J102*$N$1</f>
        <v>3.41</v>
      </c>
      <c r="F98" s="59">
        <f t="shared" si="3"/>
        <v>34.1</v>
      </c>
      <c r="G98" s="60">
        <f t="shared" si="4"/>
        <v>73.587800000000001</v>
      </c>
      <c r="H98" s="63">
        <f t="shared" si="5"/>
        <v>735.87800000000004</v>
      </c>
    </row>
    <row r="99" spans="1:8" s="62" customFormat="1" ht="25.5">
      <c r="A99" s="56" t="str">
        <f>IF((LEN('Copy paste to Here'!G103))&gt;5,((CONCATENATE('Copy paste to Here'!G103," &amp; ",'Copy paste to Here'!D103,"  &amp;  ",'Copy paste to Here'!E103))),"Empty Cell")</f>
        <v>PVD plated surgical steel hinged segment ring, 16g (1.2mm) &amp; Length: 7mm  &amp;  Color: Gold</v>
      </c>
      <c r="B99" s="57" t="str">
        <f>'Copy paste to Here'!C103</f>
        <v>SEGHT16</v>
      </c>
      <c r="C99" s="57" t="s">
        <v>68</v>
      </c>
      <c r="D99" s="58">
        <f>Invoice!B103</f>
        <v>20</v>
      </c>
      <c r="E99" s="59">
        <f>'Shipping Invoice'!J103*$N$1</f>
        <v>3.41</v>
      </c>
      <c r="F99" s="59">
        <f t="shared" si="3"/>
        <v>68.2</v>
      </c>
      <c r="G99" s="60">
        <f t="shared" si="4"/>
        <v>73.587800000000001</v>
      </c>
      <c r="H99" s="63">
        <f t="shared" si="5"/>
        <v>1471.7560000000001</v>
      </c>
    </row>
    <row r="100" spans="1:8" s="62" customFormat="1" ht="25.5">
      <c r="A100" s="56" t="str">
        <f>IF((LEN('Copy paste to Here'!G104))&gt;5,((CONCATENATE('Copy paste to Here'!G104," &amp; ",'Copy paste to Here'!D104,"  &amp;  ",'Copy paste to Here'!E104))),"Empty Cell")</f>
        <v>PVD plated surgical steel hinged segment ring, 16g (1.2mm) &amp; Length: 9mm  &amp;  Color: Gold</v>
      </c>
      <c r="B100" s="57" t="str">
        <f>'Copy paste to Here'!C104</f>
        <v>SEGHT16</v>
      </c>
      <c r="C100" s="57" t="s">
        <v>68</v>
      </c>
      <c r="D100" s="58">
        <f>Invoice!B104</f>
        <v>40</v>
      </c>
      <c r="E100" s="59">
        <f>'Shipping Invoice'!J104*$N$1</f>
        <v>3.41</v>
      </c>
      <c r="F100" s="59">
        <f t="shared" si="3"/>
        <v>136.4</v>
      </c>
      <c r="G100" s="60">
        <f t="shared" si="4"/>
        <v>73.587800000000001</v>
      </c>
      <c r="H100" s="63">
        <f t="shared" si="5"/>
        <v>2943.5120000000002</v>
      </c>
    </row>
    <row r="101" spans="1:8" s="62" customFormat="1" ht="25.5">
      <c r="A101" s="56" t="str">
        <f>IF((LEN('Copy paste to Here'!G105))&gt;5,((CONCATENATE('Copy paste to Here'!G105," &amp; ",'Copy paste to Here'!D105,"  &amp;  ",'Copy paste to Here'!E105))),"Empty Cell")</f>
        <v>PVD plated surgical steel hinged segment ring, 16g (1.2mm) &amp; Length: 10mm  &amp;  Color: Black</v>
      </c>
      <c r="B101" s="57" t="str">
        <f>'Copy paste to Here'!C105</f>
        <v>SEGHT16</v>
      </c>
      <c r="C101" s="57" t="s">
        <v>68</v>
      </c>
      <c r="D101" s="58">
        <f>Invoice!B105</f>
        <v>40</v>
      </c>
      <c r="E101" s="59">
        <f>'Shipping Invoice'!J105*$N$1</f>
        <v>3.41</v>
      </c>
      <c r="F101" s="59">
        <f t="shared" si="3"/>
        <v>136.4</v>
      </c>
      <c r="G101" s="60">
        <f t="shared" si="4"/>
        <v>73.587800000000001</v>
      </c>
      <c r="H101" s="63">
        <f t="shared" si="5"/>
        <v>2943.5120000000002</v>
      </c>
    </row>
    <row r="102" spans="1:8" s="62" customFormat="1" ht="25.5">
      <c r="A102" s="56" t="str">
        <f>IF((LEN('Copy paste to Here'!G106))&gt;5,((CONCATENATE('Copy paste to Here'!G106," &amp; ",'Copy paste to Here'!D106,"  &amp;  ",'Copy paste to Here'!E106))),"Empty Cell")</f>
        <v>PVD plated surgical steel hinged segment ring, 16g (1.2mm) &amp; Length: 10mm  &amp;  Color: Gold</v>
      </c>
      <c r="B102" s="57" t="str">
        <f>'Copy paste to Here'!C106</f>
        <v>SEGHT16</v>
      </c>
      <c r="C102" s="57" t="s">
        <v>68</v>
      </c>
      <c r="D102" s="58">
        <f>Invoice!B106</f>
        <v>40</v>
      </c>
      <c r="E102" s="59">
        <f>'Shipping Invoice'!J106*$N$1</f>
        <v>3.41</v>
      </c>
      <c r="F102" s="59">
        <f t="shared" si="3"/>
        <v>136.4</v>
      </c>
      <c r="G102" s="60">
        <f t="shared" si="4"/>
        <v>73.587800000000001</v>
      </c>
      <c r="H102" s="63">
        <f t="shared" si="5"/>
        <v>2943.5120000000002</v>
      </c>
    </row>
    <row r="103" spans="1:8" s="62" customFormat="1" ht="25.5">
      <c r="A103" s="56" t="str">
        <f>IF((LEN('Copy paste to Here'!G107))&gt;5,((CONCATENATE('Copy paste to Here'!G107," &amp; ",'Copy paste to Here'!D107,"  &amp;  ",'Copy paste to Here'!E107))),"Empty Cell")</f>
        <v>PVD plated surgical steel hinged segment ring, 16g (1.2mm) &amp; Length: 12mm  &amp;  Color: Gold</v>
      </c>
      <c r="B103" s="57" t="str">
        <f>'Copy paste to Here'!C107</f>
        <v>SEGHT16</v>
      </c>
      <c r="C103" s="57" t="s">
        <v>68</v>
      </c>
      <c r="D103" s="58">
        <f>Invoice!B107</f>
        <v>10</v>
      </c>
      <c r="E103" s="59">
        <f>'Shipping Invoice'!J107*$N$1</f>
        <v>3.41</v>
      </c>
      <c r="F103" s="59">
        <f t="shared" si="3"/>
        <v>34.1</v>
      </c>
      <c r="G103" s="60">
        <f t="shared" si="4"/>
        <v>73.587800000000001</v>
      </c>
      <c r="H103" s="63">
        <f t="shared" si="5"/>
        <v>735.87800000000004</v>
      </c>
    </row>
    <row r="104" spans="1:8" s="62" customFormat="1" ht="25.5">
      <c r="A104" s="56" t="str">
        <f>IF((LEN('Copy paste to Here'!G108))&gt;5,((CONCATENATE('Copy paste to Here'!G108," &amp; ",'Copy paste to Here'!D108,"  &amp;  ",'Copy paste to Here'!E108))),"Empty Cell")</f>
        <v>PVD plated surgical steel hinged segment ring, 20g (0.8mm) &amp; Length: 5mm  &amp;  Color: Gold</v>
      </c>
      <c r="B104" s="57" t="str">
        <f>'Copy paste to Here'!C108</f>
        <v>SEGHT20</v>
      </c>
      <c r="C104" s="57" t="s">
        <v>473</v>
      </c>
      <c r="D104" s="58">
        <f>Invoice!B108</f>
        <v>2</v>
      </c>
      <c r="E104" s="59">
        <f>'Shipping Invoice'!J108*$N$1</f>
        <v>3.93</v>
      </c>
      <c r="F104" s="59">
        <f t="shared" si="3"/>
        <v>7.86</v>
      </c>
      <c r="G104" s="60">
        <f t="shared" si="4"/>
        <v>84.809399999999997</v>
      </c>
      <c r="H104" s="63">
        <f t="shared" si="5"/>
        <v>169.61879999999999</v>
      </c>
    </row>
    <row r="105" spans="1:8" s="62" customFormat="1" ht="25.5">
      <c r="A105" s="56" t="str">
        <f>IF((LEN('Copy paste to Here'!G109))&gt;5,((CONCATENATE('Copy paste to Here'!G109," &amp; ",'Copy paste to Here'!D109,"  &amp;  ",'Copy paste to Here'!E109))),"Empty Cell")</f>
        <v>PVD plated surgical steel hinged segment ring, 20g (0.8mm) &amp; Length: 6mm  &amp;  Color: Rose-gold</v>
      </c>
      <c r="B105" s="57" t="str">
        <f>'Copy paste to Here'!C109</f>
        <v>SEGHT20</v>
      </c>
      <c r="C105" s="57" t="s">
        <v>473</v>
      </c>
      <c r="D105" s="58">
        <f>Invoice!B109</f>
        <v>20</v>
      </c>
      <c r="E105" s="59">
        <f>'Shipping Invoice'!J109*$N$1</f>
        <v>3.93</v>
      </c>
      <c r="F105" s="59">
        <f t="shared" si="3"/>
        <v>78.600000000000009</v>
      </c>
      <c r="G105" s="60">
        <f t="shared" si="4"/>
        <v>84.809399999999997</v>
      </c>
      <c r="H105" s="63">
        <f t="shared" si="5"/>
        <v>1696.1879999999999</v>
      </c>
    </row>
    <row r="106" spans="1:8" s="62" customFormat="1" ht="25.5">
      <c r="A106" s="56" t="str">
        <f>IF((LEN('Copy paste to Here'!G110))&gt;5,((CONCATENATE('Copy paste to Here'!G110," &amp; ",'Copy paste to Here'!D110,"  &amp;  ",'Copy paste to Here'!E110))),"Empty Cell")</f>
        <v>PVD plated surgical steel hinged segment ring, 20g (0.8mm) &amp; Length: 7mm  &amp;  Color: Gold</v>
      </c>
      <c r="B106" s="57" t="str">
        <f>'Copy paste to Here'!C110</f>
        <v>SEGHT20</v>
      </c>
      <c r="C106" s="57" t="s">
        <v>473</v>
      </c>
      <c r="D106" s="58">
        <f>Invoice!B110</f>
        <v>20</v>
      </c>
      <c r="E106" s="59">
        <f>'Shipping Invoice'!J110*$N$1</f>
        <v>3.93</v>
      </c>
      <c r="F106" s="59">
        <f t="shared" si="3"/>
        <v>78.600000000000009</v>
      </c>
      <c r="G106" s="60">
        <f t="shared" si="4"/>
        <v>84.809399999999997</v>
      </c>
      <c r="H106" s="63">
        <f t="shared" si="5"/>
        <v>1696.1879999999999</v>
      </c>
    </row>
    <row r="107" spans="1:8" s="62" customFormat="1" ht="25.5">
      <c r="A107" s="56" t="str">
        <f>IF((LEN('Copy paste to Here'!G111))&gt;5,((CONCATENATE('Copy paste to Here'!G111," &amp; ",'Copy paste to Here'!D111,"  &amp;  ",'Copy paste to Here'!E111))),"Empty Cell")</f>
        <v>PVD plated surgical steel hinged segment ring, 20g (0.8mm) &amp; Length: 7mm  &amp;  Color: Rose-gold</v>
      </c>
      <c r="B107" s="57" t="str">
        <f>'Copy paste to Here'!C111</f>
        <v>SEGHT20</v>
      </c>
      <c r="C107" s="57" t="s">
        <v>473</v>
      </c>
      <c r="D107" s="58">
        <f>Invoice!B111</f>
        <v>20</v>
      </c>
      <c r="E107" s="59">
        <f>'Shipping Invoice'!J111*$N$1</f>
        <v>3.93</v>
      </c>
      <c r="F107" s="59">
        <f t="shared" si="3"/>
        <v>78.600000000000009</v>
      </c>
      <c r="G107" s="60">
        <f t="shared" si="4"/>
        <v>84.809399999999997</v>
      </c>
      <c r="H107" s="63">
        <f t="shared" si="5"/>
        <v>1696.1879999999999</v>
      </c>
    </row>
    <row r="108" spans="1:8" s="62" customFormat="1" ht="25.5">
      <c r="A108" s="56" t="str">
        <f>IF((LEN('Copy paste to Here'!G112))&gt;5,((CONCATENATE('Copy paste to Here'!G112," &amp; ",'Copy paste to Here'!D112,"  &amp;  ",'Copy paste to Here'!E112))),"Empty Cell")</f>
        <v>PVD plated surgical steel hinged segment ring, 20g (0.8mm) &amp; Length: 8mm  &amp;  Color: Rose-gold</v>
      </c>
      <c r="B108" s="57" t="str">
        <f>'Copy paste to Here'!C112</f>
        <v>SEGHT20</v>
      </c>
      <c r="C108" s="57" t="s">
        <v>473</v>
      </c>
      <c r="D108" s="58">
        <f>Invoice!B112</f>
        <v>30</v>
      </c>
      <c r="E108" s="59">
        <f>'Shipping Invoice'!J112*$N$1</f>
        <v>3.93</v>
      </c>
      <c r="F108" s="59">
        <f t="shared" si="3"/>
        <v>117.9</v>
      </c>
      <c r="G108" s="60">
        <f t="shared" si="4"/>
        <v>84.809399999999997</v>
      </c>
      <c r="H108" s="63">
        <f t="shared" si="5"/>
        <v>2544.2819999999997</v>
      </c>
    </row>
    <row r="109" spans="1:8" s="62" customFormat="1" ht="25.5">
      <c r="A109" s="56" t="str">
        <f>IF((LEN('Copy paste to Here'!G113))&gt;5,((CONCATENATE('Copy paste to Here'!G113," &amp; ",'Copy paste to Here'!D113,"  &amp;  ",'Copy paste to Here'!E113))),"Empty Cell")</f>
        <v>PVD plated surgical steel hinged segment ring, 20g (0.8mm) &amp; Size: 6mm  &amp;  Color: Gold</v>
      </c>
      <c r="B109" s="57" t="str">
        <f>'Copy paste to Here'!C113</f>
        <v>SEGHT20</v>
      </c>
      <c r="C109" s="57" t="s">
        <v>473</v>
      </c>
      <c r="D109" s="58">
        <f>Invoice!B113</f>
        <v>20</v>
      </c>
      <c r="E109" s="59">
        <f>'Shipping Invoice'!J113*$N$1</f>
        <v>3.93</v>
      </c>
      <c r="F109" s="59">
        <f t="shared" si="3"/>
        <v>78.600000000000009</v>
      </c>
      <c r="G109" s="60">
        <f t="shared" si="4"/>
        <v>84.809399999999997</v>
      </c>
      <c r="H109" s="63">
        <f t="shared" si="5"/>
        <v>1696.1879999999999</v>
      </c>
    </row>
    <row r="110" spans="1:8" s="62" customFormat="1" ht="25.5">
      <c r="A110" s="56" t="str">
        <f>IF((LEN('Copy paste to Here'!G114))&gt;5,((CONCATENATE('Copy paste to Here'!G114," &amp; ",'Copy paste to Here'!D114,"  &amp;  ",'Copy paste to Here'!E114))),"Empty Cell")</f>
        <v>PVD plated surgical steel hinged segment ring, 20g (0.8mm) &amp; Size: 8mm  &amp;  Color: Gold</v>
      </c>
      <c r="B110" s="57" t="str">
        <f>'Copy paste to Here'!C114</f>
        <v>SEGHT20</v>
      </c>
      <c r="C110" s="57" t="s">
        <v>473</v>
      </c>
      <c r="D110" s="58">
        <f>Invoice!B114</f>
        <v>40</v>
      </c>
      <c r="E110" s="59">
        <f>'Shipping Invoice'!J114*$N$1</f>
        <v>3.93</v>
      </c>
      <c r="F110" s="59">
        <f t="shared" si="3"/>
        <v>157.20000000000002</v>
      </c>
      <c r="G110" s="60">
        <f t="shared" si="4"/>
        <v>84.809399999999997</v>
      </c>
      <c r="H110" s="63">
        <f t="shared" si="5"/>
        <v>3392.3759999999997</v>
      </c>
    </row>
    <row r="111" spans="1:8" s="62" customFormat="1" ht="24">
      <c r="A111" s="56" t="str">
        <f>IF((LEN('Copy paste to Here'!G115))&gt;5,((CONCATENATE('Copy paste to Here'!G115," &amp; ",'Copy paste to Here'!D115,"  &amp;  ",'Copy paste to Here'!E115))),"Empty Cell")</f>
        <v xml:space="preserve">High polished surgical steel single flesh tunnel with rubber O-ring &amp; Gauge: 10mm  &amp;  </v>
      </c>
      <c r="B111" s="57" t="str">
        <f>'Copy paste to Here'!C115</f>
        <v>SPG</v>
      </c>
      <c r="C111" s="57" t="s">
        <v>843</v>
      </c>
      <c r="D111" s="58">
        <f>Invoice!B115</f>
        <v>2</v>
      </c>
      <c r="E111" s="59">
        <f>'Shipping Invoice'!J115*$N$1</f>
        <v>1.19</v>
      </c>
      <c r="F111" s="59">
        <f t="shared" si="3"/>
        <v>2.38</v>
      </c>
      <c r="G111" s="60">
        <f t="shared" si="4"/>
        <v>25.680199999999996</v>
      </c>
      <c r="H111" s="63">
        <f t="shared" si="5"/>
        <v>51.360399999999991</v>
      </c>
    </row>
    <row r="112" spans="1:8" s="62" customFormat="1" ht="24">
      <c r="A112" s="56" t="str">
        <f>IF((LEN('Copy paste to Here'!G116))&gt;5,((CONCATENATE('Copy paste to Here'!G116," &amp; ",'Copy paste to Here'!D116,"  &amp;  ",'Copy paste to Here'!E116))),"Empty Cell")</f>
        <v xml:space="preserve">High polished surgical steel single flesh tunnel with rubber O-ring &amp; Gauge: 16mm  &amp;  </v>
      </c>
      <c r="B112" s="57" t="str">
        <f>'Copy paste to Here'!C116</f>
        <v>SPG</v>
      </c>
      <c r="C112" s="57" t="s">
        <v>844</v>
      </c>
      <c r="D112" s="58">
        <f>Invoice!B116</f>
        <v>1</v>
      </c>
      <c r="E112" s="59">
        <f>'Shipping Invoice'!J116*$N$1</f>
        <v>1.56</v>
      </c>
      <c r="F112" s="59">
        <f t="shared" si="3"/>
        <v>1.56</v>
      </c>
      <c r="G112" s="60">
        <f t="shared" si="4"/>
        <v>33.6648</v>
      </c>
      <c r="H112" s="63">
        <f t="shared" si="5"/>
        <v>33.6648</v>
      </c>
    </row>
    <row r="113" spans="1:8" s="62" customFormat="1" ht="24">
      <c r="A113" s="56" t="str">
        <f>IF((LEN('Copy paste to Here'!G117))&gt;5,((CONCATENATE('Copy paste to Here'!G117," &amp; ",'Copy paste to Here'!D117,"  &amp;  ",'Copy paste to Here'!E117))),"Empty Cell")</f>
        <v>PVD plated surgical steel single flared flesh tunnel with rubber O-ring &amp; Gauge: 10mm  &amp;  Color: Gold</v>
      </c>
      <c r="B113" s="57" t="str">
        <f>'Copy paste to Here'!C117</f>
        <v>STPG</v>
      </c>
      <c r="C113" s="57" t="s">
        <v>845</v>
      </c>
      <c r="D113" s="58">
        <f>Invoice!B117</f>
        <v>2</v>
      </c>
      <c r="E113" s="59">
        <f>'Shipping Invoice'!J117*$N$1</f>
        <v>2.44</v>
      </c>
      <c r="F113" s="59">
        <f t="shared" si="3"/>
        <v>4.88</v>
      </c>
      <c r="G113" s="60">
        <f t="shared" si="4"/>
        <v>52.655199999999994</v>
      </c>
      <c r="H113" s="63">
        <f t="shared" si="5"/>
        <v>105.31039999999999</v>
      </c>
    </row>
    <row r="114" spans="1:8" s="62" customFormat="1" ht="25.5">
      <c r="A114" s="56" t="str">
        <f>IF((LEN('Copy paste to Here'!G118))&gt;5,((CONCATENATE('Copy paste to Here'!G118," &amp; ",'Copy paste to Here'!D118,"  &amp;  ",'Copy paste to Here'!E118))),"Empty Cell")</f>
        <v>PVD plated surgical steel single flared flesh tunnel with rubber O-ring &amp; Gauge: 14mm  &amp;  Color: Rose-gold</v>
      </c>
      <c r="B114" s="57" t="str">
        <f>'Copy paste to Here'!C118</f>
        <v>STPG</v>
      </c>
      <c r="C114" s="57" t="s">
        <v>846</v>
      </c>
      <c r="D114" s="58">
        <f>Invoice!B118</f>
        <v>2</v>
      </c>
      <c r="E114" s="59">
        <f>'Shipping Invoice'!J118*$N$1</f>
        <v>2.97</v>
      </c>
      <c r="F114" s="59">
        <f t="shared" si="3"/>
        <v>5.94</v>
      </c>
      <c r="G114" s="60">
        <f t="shared" si="4"/>
        <v>64.092600000000004</v>
      </c>
      <c r="H114" s="63">
        <f t="shared" si="5"/>
        <v>128.18520000000001</v>
      </c>
    </row>
    <row r="115" spans="1:8" s="62" customFormat="1" ht="24">
      <c r="A115" s="56" t="str">
        <f>IF((LEN('Copy paste to Here'!G119))&gt;5,((CONCATENATE('Copy paste to Here'!G119," &amp; ",'Copy paste to Here'!D119,"  &amp;  ",'Copy paste to Here'!E119))),"Empty Cell")</f>
        <v>PVD plated surgical steel single flared flesh tunnel with rubber O-ring &amp; Gauge: 16mm  &amp;  Color: Black</v>
      </c>
      <c r="B115" s="57" t="str">
        <f>'Copy paste to Here'!C119</f>
        <v>STPG</v>
      </c>
      <c r="C115" s="57" t="s">
        <v>847</v>
      </c>
      <c r="D115" s="58">
        <f>Invoice!B119</f>
        <v>2</v>
      </c>
      <c r="E115" s="59">
        <f>'Shipping Invoice'!J119*$N$1</f>
        <v>3.23</v>
      </c>
      <c r="F115" s="59">
        <f t="shared" si="3"/>
        <v>6.46</v>
      </c>
      <c r="G115" s="60">
        <f t="shared" si="4"/>
        <v>69.703399999999988</v>
      </c>
      <c r="H115" s="63">
        <f t="shared" si="5"/>
        <v>139.40679999999998</v>
      </c>
    </row>
    <row r="116" spans="1:8" s="62" customFormat="1" ht="25.5">
      <c r="A116" s="56" t="str">
        <f>IF((LEN('Copy paste to Here'!G120))&gt;5,((CONCATENATE('Copy paste to Here'!G120," &amp; ",'Copy paste to Here'!D120,"  &amp;  ",'Copy paste to Here'!E120))),"Empty Cell")</f>
        <v>PVD plated surgical steel single flared flesh tunnel with rubber O-ring &amp; Gauge: 18mm  &amp;  Color: Gold</v>
      </c>
      <c r="B116" s="57" t="str">
        <f>'Copy paste to Here'!C120</f>
        <v>STPG</v>
      </c>
      <c r="C116" s="57" t="s">
        <v>848</v>
      </c>
      <c r="D116" s="58">
        <f>Invoice!B120</f>
        <v>1</v>
      </c>
      <c r="E116" s="59">
        <f>'Shipping Invoice'!J120*$N$1</f>
        <v>3.32</v>
      </c>
      <c r="F116" s="59">
        <f t="shared" si="3"/>
        <v>3.32</v>
      </c>
      <c r="G116" s="60">
        <f t="shared" si="4"/>
        <v>71.645599999999988</v>
      </c>
      <c r="H116" s="63">
        <f t="shared" si="5"/>
        <v>71.645599999999988</v>
      </c>
    </row>
    <row r="117" spans="1:8" s="62" customFormat="1" ht="24">
      <c r="A117" s="56" t="str">
        <f>IF((LEN('Copy paste to Here'!G121))&gt;5,((CONCATENATE('Copy paste to Here'!G121," &amp; ",'Copy paste to Here'!D121,"  &amp;  ",'Copy paste to Here'!E121))),"Empty Cell")</f>
        <v>PVD plated surgical steel single flared flesh tunnel with rubber O-ring &amp; Gauge: 22mm  &amp;  Color: Rose-gold</v>
      </c>
      <c r="B117" s="57" t="str">
        <f>'Copy paste to Here'!C121</f>
        <v>STPG</v>
      </c>
      <c r="C117" s="57" t="s">
        <v>849</v>
      </c>
      <c r="D117" s="58">
        <f>Invoice!B121</f>
        <v>1</v>
      </c>
      <c r="E117" s="59">
        <f>'Shipping Invoice'!J121*$N$1</f>
        <v>4.46</v>
      </c>
      <c r="F117" s="59">
        <f t="shared" si="3"/>
        <v>4.46</v>
      </c>
      <c r="G117" s="60">
        <f t="shared" si="4"/>
        <v>96.246799999999993</v>
      </c>
      <c r="H117" s="63">
        <f t="shared" si="5"/>
        <v>96.246799999999993</v>
      </c>
    </row>
    <row r="118" spans="1:8" s="62" customFormat="1" ht="25.5">
      <c r="A118" s="56" t="str">
        <f>IF((LEN('Copy paste to Here'!G122))&gt;5,((CONCATENATE('Copy paste to Here'!G122," &amp; ",'Copy paste to Here'!D122,"  &amp;  ",'Copy paste to Here'!E122))),"Empty Cell")</f>
        <v xml:space="preserve">Titanium G23 hinged segment ring, 16g (1.2mm) &amp; Length: 10mm  &amp;  </v>
      </c>
      <c r="B118" s="57" t="str">
        <f>'Copy paste to Here'!C122</f>
        <v>USEGH16</v>
      </c>
      <c r="C118" s="57" t="s">
        <v>802</v>
      </c>
      <c r="D118" s="58">
        <f>Invoice!B122</f>
        <v>6</v>
      </c>
      <c r="E118" s="59">
        <f>'Shipping Invoice'!J122*$N$1</f>
        <v>4.2</v>
      </c>
      <c r="F118" s="59">
        <f t="shared" si="3"/>
        <v>25.200000000000003</v>
      </c>
      <c r="G118" s="60">
        <f t="shared" si="4"/>
        <v>90.635999999999996</v>
      </c>
      <c r="H118" s="63">
        <f t="shared" si="5"/>
        <v>543.81600000000003</v>
      </c>
    </row>
    <row r="119" spans="1:8" s="62" customFormat="1" ht="24">
      <c r="A119" s="56" t="str">
        <f>IF((LEN('Copy paste to Here'!G123))&gt;5,((CONCATENATE('Copy paste to Here'!G123," &amp; ",'Copy paste to Here'!D123,"  &amp;  ",'Copy paste to Here'!E123))),"Empty Cell")</f>
        <v xml:space="preserve">Pack of 10 pcs. of 5mm surgical steel cones with 1.2mm threading (16g) &amp;   &amp;  </v>
      </c>
      <c r="B119" s="57" t="str">
        <f>'Copy paste to Here'!C123</f>
        <v>XCN5S</v>
      </c>
      <c r="C119" s="57" t="s">
        <v>804</v>
      </c>
      <c r="D119" s="58">
        <f>Invoice!B123</f>
        <v>1</v>
      </c>
      <c r="E119" s="59">
        <f>'Shipping Invoice'!J123*$N$1</f>
        <v>1.39</v>
      </c>
      <c r="F119" s="59">
        <f t="shared" si="3"/>
        <v>1.39</v>
      </c>
      <c r="G119" s="60">
        <f t="shared" si="4"/>
        <v>29.996199999999995</v>
      </c>
      <c r="H119" s="63">
        <f t="shared" si="5"/>
        <v>29.996199999999995</v>
      </c>
    </row>
    <row r="120" spans="1:8" s="62" customFormat="1" ht="24">
      <c r="A120" s="56" t="str">
        <f>IF((LEN('Copy paste to Here'!G124))&gt;5,((CONCATENATE('Copy paste to Here'!G124," &amp; ",'Copy paste to Here'!D124,"  &amp;  ",'Copy paste to Here'!E124))),"Empty Cell")</f>
        <v xml:space="preserve">Pack of 10 pcs. of 4mm high polished surgical steel cones with threading 1.6mm (14g) &amp;   &amp;  </v>
      </c>
      <c r="B120" s="57" t="str">
        <f>'Copy paste to Here'!C124</f>
        <v>XCON4</v>
      </c>
      <c r="C120" s="57" t="s">
        <v>806</v>
      </c>
      <c r="D120" s="58">
        <f>Invoice!B124</f>
        <v>2</v>
      </c>
      <c r="E120" s="59">
        <f>'Shipping Invoice'!J124*$N$1</f>
        <v>1.1100000000000001</v>
      </c>
      <c r="F120" s="59">
        <f t="shared" si="3"/>
        <v>2.2200000000000002</v>
      </c>
      <c r="G120" s="60">
        <f t="shared" si="4"/>
        <v>23.953800000000001</v>
      </c>
      <c r="H120" s="63">
        <f t="shared" si="5"/>
        <v>47.907600000000002</v>
      </c>
    </row>
    <row r="121" spans="1:8" s="62" customFormat="1" ht="24">
      <c r="A121" s="56" t="str">
        <f>IF((LEN('Copy paste to Here'!G125))&gt;5,((CONCATENATE('Copy paste to Here'!G125," &amp; ",'Copy paste to Here'!D125,"  &amp;  ",'Copy paste to Here'!E125))),"Empty Cell")</f>
        <v xml:space="preserve">Pack of 10 pcs. of 5mm high polished surgical steel cones with threading 1.6mm (14g) &amp;   &amp;  </v>
      </c>
      <c r="B121" s="57" t="str">
        <f>'Copy paste to Here'!C125</f>
        <v>XCON5</v>
      </c>
      <c r="C121" s="57" t="s">
        <v>808</v>
      </c>
      <c r="D121" s="58">
        <f>Invoice!B125</f>
        <v>2</v>
      </c>
      <c r="E121" s="59">
        <f>'Shipping Invoice'!J125*$N$1</f>
        <v>1.39</v>
      </c>
      <c r="F121" s="59">
        <f t="shared" si="3"/>
        <v>2.78</v>
      </c>
      <c r="G121" s="60">
        <f t="shared" si="4"/>
        <v>29.996199999999995</v>
      </c>
      <c r="H121" s="63">
        <f t="shared" si="5"/>
        <v>59.992399999999989</v>
      </c>
    </row>
    <row r="122" spans="1:8" s="62" customFormat="1" ht="36">
      <c r="A122" s="56" t="str">
        <f>IF((LEN('Copy paste to Here'!G126))&gt;5,((CONCATENATE('Copy paste to Here'!G126," &amp; ",'Copy paste to Here'!D126,"  &amp;  ",'Copy paste to Here'!E126))),"Empty Cell")</f>
        <v xml:space="preserve">Pack of 10 pcs. of 4mm high polished 316L steel dimple ball for 14g or 16g (1.2mm or 1.6mm) ball closure rings (can use for both sizes) &amp;   &amp;  </v>
      </c>
      <c r="B122" s="57" t="str">
        <f>'Copy paste to Here'!C126</f>
        <v>XDPB4</v>
      </c>
      <c r="C122" s="57" t="s">
        <v>810</v>
      </c>
      <c r="D122" s="58">
        <f>Invoice!B126</f>
        <v>1</v>
      </c>
      <c r="E122" s="59">
        <f>'Shipping Invoice'!J126*$N$1</f>
        <v>1.3</v>
      </c>
      <c r="F122" s="59">
        <f t="shared" si="3"/>
        <v>1.3</v>
      </c>
      <c r="G122" s="60">
        <f t="shared" si="4"/>
        <v>28.053999999999998</v>
      </c>
      <c r="H122" s="63">
        <f t="shared" si="5"/>
        <v>28.053999999999998</v>
      </c>
    </row>
    <row r="123" spans="1:8" s="62" customFormat="1" ht="36">
      <c r="A123" s="56" t="str">
        <f>IF((LEN('Copy paste to Here'!G127))&gt;5,((CONCATENATE('Copy paste to Here'!G127," &amp; ",'Copy paste to Here'!D127,"  &amp;  ",'Copy paste to Here'!E127))),"Empty Cell")</f>
        <v xml:space="preserve">Pack of 10 pcs. of 5mm high polished 316L steel dimple ball for 14g or 16g (1.2mm or 1.6mm) ball closure rings (can use for both sizes) &amp;   &amp;  </v>
      </c>
      <c r="B123" s="57" t="str">
        <f>'Copy paste to Here'!C127</f>
        <v>XDPB5</v>
      </c>
      <c r="C123" s="57" t="s">
        <v>812</v>
      </c>
      <c r="D123" s="58">
        <f>Invoice!B127</f>
        <v>1</v>
      </c>
      <c r="E123" s="59">
        <f>'Shipping Invoice'!J127*$N$1</f>
        <v>1.48</v>
      </c>
      <c r="F123" s="59">
        <f t="shared" si="3"/>
        <v>1.48</v>
      </c>
      <c r="G123" s="60">
        <f t="shared" si="4"/>
        <v>31.938399999999998</v>
      </c>
      <c r="H123" s="63">
        <f t="shared" si="5"/>
        <v>31.938399999999998</v>
      </c>
    </row>
    <row r="124" spans="1:8" s="62" customFormat="1" ht="24">
      <c r="A124" s="56" t="str">
        <f>IF((LEN('Copy paste to Here'!G128))&gt;5,((CONCATENATE('Copy paste to Here'!G128," &amp; ",'Copy paste to Here'!D128,"  &amp;  ",'Copy paste to Here'!E128))),"Empty Cell")</f>
        <v xml:space="preserve">Pack of 10 pcs. of 3mm surgical steel half jewel balls with bezel set crystal with 1.2mm threading (16g) &amp; Crystal Color: Clear  &amp;  </v>
      </c>
      <c r="B124" s="57" t="str">
        <f>'Copy paste to Here'!C128</f>
        <v>XHJB3</v>
      </c>
      <c r="C124" s="57" t="s">
        <v>814</v>
      </c>
      <c r="D124" s="58">
        <f>Invoice!B128</f>
        <v>5</v>
      </c>
      <c r="E124" s="59">
        <f>'Shipping Invoice'!J128*$N$1</f>
        <v>6.5</v>
      </c>
      <c r="F124" s="59">
        <f t="shared" si="3"/>
        <v>32.5</v>
      </c>
      <c r="G124" s="60">
        <f t="shared" si="4"/>
        <v>140.26999999999998</v>
      </c>
      <c r="H124" s="63">
        <f t="shared" si="5"/>
        <v>701.34999999999991</v>
      </c>
    </row>
    <row r="125" spans="1:8" s="62" customFormat="1" ht="24">
      <c r="A125" s="56" t="str">
        <f>IF((LEN('Copy paste to Here'!G129))&gt;5,((CONCATENATE('Copy paste to Here'!G129," &amp; ",'Copy paste to Here'!D129,"  &amp;  ",'Copy paste to Here'!E129))),"Empty Cell")</f>
        <v xml:space="preserve">Pack of 10 pcs. of 3mm surgical steel half jewel balls with bezel set crystal with 1.2mm threading (16g) &amp; Crystal Color: Jet  &amp;  </v>
      </c>
      <c r="B125" s="57" t="str">
        <f>'Copy paste to Here'!C129</f>
        <v>XHJB3</v>
      </c>
      <c r="C125" s="57" t="s">
        <v>814</v>
      </c>
      <c r="D125" s="58">
        <f>Invoice!B129</f>
        <v>2</v>
      </c>
      <c r="E125" s="59">
        <f>'Shipping Invoice'!J129*$N$1</f>
        <v>6.5</v>
      </c>
      <c r="F125" s="59">
        <f t="shared" si="3"/>
        <v>13</v>
      </c>
      <c r="G125" s="60">
        <f t="shared" si="4"/>
        <v>140.26999999999998</v>
      </c>
      <c r="H125" s="63">
        <f t="shared" si="5"/>
        <v>280.53999999999996</v>
      </c>
    </row>
    <row r="126" spans="1:8" s="62" customFormat="1" ht="36">
      <c r="A126" s="56" t="str">
        <f>IF((LEN('Copy paste to Here'!G130))&gt;5,((CONCATENATE('Copy paste to Here'!G130," &amp; ",'Copy paste to Here'!D130,"  &amp;  ",'Copy paste to Here'!E130))),"Empty Cell")</f>
        <v xml:space="preserve">Pack of 10 pcs. of 3mm surgical steel half jewel balls with bezel set crystal with 1.2mm threading (16g) &amp; Crystal Color: Light Siam  &amp;  </v>
      </c>
      <c r="B126" s="57" t="str">
        <f>'Copy paste to Here'!C130</f>
        <v>XHJB3</v>
      </c>
      <c r="C126" s="57" t="s">
        <v>814</v>
      </c>
      <c r="D126" s="58">
        <f>Invoice!B130</f>
        <v>2</v>
      </c>
      <c r="E126" s="59">
        <f>'Shipping Invoice'!J130*$N$1</f>
        <v>6.5</v>
      </c>
      <c r="F126" s="59">
        <f t="shared" si="3"/>
        <v>13</v>
      </c>
      <c r="G126" s="60">
        <f t="shared" si="4"/>
        <v>140.26999999999998</v>
      </c>
      <c r="H126" s="63">
        <f t="shared" si="5"/>
        <v>280.53999999999996</v>
      </c>
    </row>
    <row r="127" spans="1:8" s="62" customFormat="1" ht="36">
      <c r="A127" s="56" t="str">
        <f>IF((LEN('Copy paste to Here'!G131))&gt;5,((CONCATENATE('Copy paste to Here'!G131," &amp; ",'Copy paste to Here'!D131,"  &amp;  ",'Copy paste to Here'!E131))),"Empty Cell")</f>
        <v xml:space="preserve">Pack of 10 pcs. of 3mm anodized surgical steel balls with bezel set crystal and with 1.2mm threading (16g) &amp; Color: Black Anodized w/ Clear crystal  &amp;  </v>
      </c>
      <c r="B127" s="57" t="str">
        <f>'Copy paste to Here'!C131</f>
        <v>XJBT3S</v>
      </c>
      <c r="C127" s="57" t="s">
        <v>816</v>
      </c>
      <c r="D127" s="58">
        <f>Invoice!B131</f>
        <v>4</v>
      </c>
      <c r="E127" s="59">
        <f>'Shipping Invoice'!J131*$N$1</f>
        <v>9.2899999999999991</v>
      </c>
      <c r="F127" s="59">
        <f t="shared" si="3"/>
        <v>37.159999999999997</v>
      </c>
      <c r="G127" s="60">
        <f t="shared" si="4"/>
        <v>200.47819999999996</v>
      </c>
      <c r="H127" s="63">
        <f t="shared" si="5"/>
        <v>801.91279999999983</v>
      </c>
    </row>
    <row r="128" spans="1:8" s="62" customFormat="1" ht="36">
      <c r="A128" s="56" t="str">
        <f>IF((LEN('Copy paste to Here'!G132))&gt;5,((CONCATENATE('Copy paste to Here'!G132," &amp; ",'Copy paste to Here'!D132,"  &amp;  ",'Copy paste to Here'!E132))),"Empty Cell")</f>
        <v xml:space="preserve">Pack of 10 pcs. of 3mm anodized surgical steel balls with bezel set crystal and with 1.2mm threading (16g) &amp; Color: Rose gold Anodized w/ Clear crystal  &amp;  </v>
      </c>
      <c r="B128" s="57" t="str">
        <f>'Copy paste to Here'!C132</f>
        <v>XJBT3S</v>
      </c>
      <c r="C128" s="57" t="s">
        <v>816</v>
      </c>
      <c r="D128" s="58">
        <f>Invoice!B132</f>
        <v>2</v>
      </c>
      <c r="E128" s="59">
        <f>'Shipping Invoice'!J132*$N$1</f>
        <v>9.2899999999999991</v>
      </c>
      <c r="F128" s="59">
        <f t="shared" si="3"/>
        <v>18.579999999999998</v>
      </c>
      <c r="G128" s="60">
        <f t="shared" si="4"/>
        <v>200.47819999999996</v>
      </c>
      <c r="H128" s="63">
        <f t="shared" si="5"/>
        <v>400.95639999999992</v>
      </c>
    </row>
    <row r="129" spans="1:8" s="62" customFormat="1" ht="25.5">
      <c r="A129" s="56" t="str">
        <f>IF((LEN('Copy paste to Here'!G133))&gt;5,((CONCATENATE('Copy paste to Here'!G133," &amp; ",'Copy paste to Here'!D133,"  &amp;  ",'Copy paste to Here'!E133))),"Empty Cell")</f>
        <v xml:space="preserve">Titanium G23 threadless labret post, 1mm (18g) with 2.5mm base plate / 10 pcs per pack &amp; Length: 7mm  &amp;  </v>
      </c>
      <c r="B129" s="57" t="str">
        <f>'Copy paste to Here'!C133</f>
        <v>XULBNOS18G</v>
      </c>
      <c r="C129" s="57" t="s">
        <v>820</v>
      </c>
      <c r="D129" s="58">
        <f>Invoice!B133</f>
        <v>2</v>
      </c>
      <c r="E129" s="59">
        <f>'Shipping Invoice'!J133*$N$1</f>
        <v>24.59</v>
      </c>
      <c r="F129" s="59">
        <f t="shared" si="3"/>
        <v>49.18</v>
      </c>
      <c r="G129" s="60">
        <f t="shared" si="4"/>
        <v>530.65219999999999</v>
      </c>
      <c r="H129" s="63">
        <f t="shared" si="5"/>
        <v>1061.3044</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3354.3099999999995</v>
      </c>
      <c r="G1000" s="60"/>
      <c r="H1000" s="61">
        <f t="shared" ref="H1000:H1008" si="49">F1000*$E$14</f>
        <v>72386.009799999985</v>
      </c>
    </row>
    <row r="1001" spans="1:8" s="62" customFormat="1">
      <c r="A1001" s="56" t="str">
        <f>Invoice!I135</f>
        <v>Express Preparation Fee:</v>
      </c>
      <c r="B1001" s="75"/>
      <c r="C1001" s="75"/>
      <c r="D1001" s="76"/>
      <c r="E1001" s="67"/>
      <c r="F1001" s="59">
        <f>Invoice!J135</f>
        <v>17.562999999999999</v>
      </c>
      <c r="G1001" s="60"/>
      <c r="H1001" s="61">
        <f t="shared" si="49"/>
        <v>379.00953999999996</v>
      </c>
    </row>
    <row r="1002" spans="1:8" s="62" customFormat="1">
      <c r="A1002" s="56" t="str">
        <f>Invoice!I136</f>
        <v>40% Discount as per Platinum Membership:</v>
      </c>
      <c r="B1002" s="75"/>
      <c r="C1002" s="75"/>
      <c r="D1002" s="76"/>
      <c r="E1002" s="67"/>
      <c r="F1002" s="59">
        <f>Invoice!J136</f>
        <v>-1341.7239999999999</v>
      </c>
      <c r="G1002" s="60"/>
      <c r="H1002" s="61">
        <f t="shared" si="49"/>
        <v>-28954.403919999997</v>
      </c>
    </row>
    <row r="1003" spans="1:8" s="62" customFormat="1" ht="24" outlineLevel="1">
      <c r="A1003" s="56" t="str">
        <f>Invoice!I137</f>
        <v>Free Shipping to New Zealand via DHL as per Platinum Membership:</v>
      </c>
      <c r="B1003" s="75"/>
      <c r="C1003" s="75"/>
      <c r="D1003" s="76"/>
      <c r="E1003" s="67"/>
      <c r="F1003" s="59">
        <f>Invoice!J137</f>
        <v>0</v>
      </c>
      <c r="G1003" s="60"/>
      <c r="H1003" s="61">
        <f t="shared" si="49"/>
        <v>0</v>
      </c>
    </row>
    <row r="1004" spans="1:8" s="62" customFormat="1">
      <c r="A1004" s="56" t="str">
        <f>'[2]Copy paste to Here'!T4</f>
        <v>Total:</v>
      </c>
      <c r="B1004" s="75"/>
      <c r="C1004" s="75"/>
      <c r="D1004" s="76"/>
      <c r="E1004" s="67"/>
      <c r="F1004" s="59">
        <f>SUM(F1000:F1003)</f>
        <v>2030.1489999999997</v>
      </c>
      <c r="G1004" s="60"/>
      <c r="H1004" s="61">
        <f>F1004*$E$14</f>
        <v>43810.615419999987</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176</v>
      </c>
      <c r="H1010" s="83">
        <f>(SUM(H18:H999))</f>
        <v>72386.009800000014</v>
      </c>
    </row>
    <row r="1011" spans="1:8" s="21" customFormat="1">
      <c r="A1011" s="22"/>
      <c r="E1011" s="21" t="s">
        <v>177</v>
      </c>
      <c r="H1011" s="84">
        <f>(SUMIF($A$1000:$A$1009,"Total:",$H$1000:$H$1009))</f>
        <v>43810.615419999987</v>
      </c>
    </row>
    <row r="1012" spans="1:8" s="21" customFormat="1">
      <c r="E1012" s="21" t="s">
        <v>178</v>
      </c>
      <c r="H1012" s="85">
        <f>H1014-H1013</f>
        <v>40944.5</v>
      </c>
    </row>
    <row r="1013" spans="1:8" s="21" customFormat="1">
      <c r="E1013" s="21" t="s">
        <v>179</v>
      </c>
      <c r="H1013" s="85">
        <f>ROUND((H1014*7)/107,2)</f>
        <v>2866.12</v>
      </c>
    </row>
    <row r="1014" spans="1:8" s="21" customFormat="1">
      <c r="E1014" s="22" t="s">
        <v>180</v>
      </c>
      <c r="H1014" s="86">
        <f>ROUND((SUMIF($A$1000:$A$1009,"Total:",$H$1000:$H$1009)),2)</f>
        <v>43810.62</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1" priority="28" stopIfTrue="1" operator="equal">
      <formula>0</formula>
    </cfRule>
  </conditionalFormatting>
  <conditionalFormatting sqref="D18:D77 B27:C27 D79:D999">
    <cfRule type="cellIs" dxfId="3" priority="31" stopIfTrue="1" operator="equal">
      <formula>"ALERT"</formula>
    </cfRule>
  </conditionalFormatting>
  <conditionalFormatting sqref="D1000:D1009">
    <cfRule type="cellIs" dxfId="2"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2"/>
  <sheetViews>
    <sheetView workbookViewId="0">
      <selection activeCell="A5" sqref="A5"/>
    </sheetView>
  </sheetViews>
  <sheetFormatPr defaultRowHeight="15"/>
  <sheetData>
    <row r="1" spans="1:1">
      <c r="A1" s="2" t="s">
        <v>719</v>
      </c>
    </row>
    <row r="2" spans="1:1">
      <c r="A2" s="2" t="s">
        <v>822</v>
      </c>
    </row>
    <row r="3" spans="1:1">
      <c r="A3" s="2" t="s">
        <v>721</v>
      </c>
    </row>
    <row r="4" spans="1:1">
      <c r="A4" s="2" t="s">
        <v>723</v>
      </c>
    </row>
    <row r="5" spans="1:1">
      <c r="A5" s="2" t="s">
        <v>723</v>
      </c>
    </row>
    <row r="6" spans="1:1">
      <c r="A6" s="2" t="s">
        <v>723</v>
      </c>
    </row>
    <row r="7" spans="1:1">
      <c r="A7" s="2" t="s">
        <v>723</v>
      </c>
    </row>
    <row r="8" spans="1:1">
      <c r="A8" s="2" t="s">
        <v>723</v>
      </c>
    </row>
    <row r="9" spans="1:1">
      <c r="A9" s="2" t="s">
        <v>100</v>
      </c>
    </row>
    <row r="10" spans="1:1">
      <c r="A10" s="2" t="s">
        <v>100</v>
      </c>
    </row>
    <row r="11" spans="1:1">
      <c r="A11" s="2" t="s">
        <v>100</v>
      </c>
    </row>
    <row r="12" spans="1:1">
      <c r="A12" s="2" t="s">
        <v>43</v>
      </c>
    </row>
    <row r="13" spans="1:1">
      <c r="A13" s="2" t="s">
        <v>731</v>
      </c>
    </row>
    <row r="14" spans="1:1">
      <c r="A14" s="2" t="s">
        <v>731</v>
      </c>
    </row>
    <row r="15" spans="1:1">
      <c r="A15" s="2" t="s">
        <v>731</v>
      </c>
    </row>
    <row r="16" spans="1:1">
      <c r="A16" s="2" t="s">
        <v>731</v>
      </c>
    </row>
    <row r="17" spans="1:1">
      <c r="A17" s="2" t="s">
        <v>734</v>
      </c>
    </row>
    <row r="18" spans="1:1">
      <c r="A18" s="2" t="s">
        <v>734</v>
      </c>
    </row>
    <row r="19" spans="1:1">
      <c r="A19" s="2" t="s">
        <v>734</v>
      </c>
    </row>
    <row r="20" spans="1:1">
      <c r="A20" s="2" t="s">
        <v>823</v>
      </c>
    </row>
    <row r="21" spans="1:1">
      <c r="A21" s="2" t="s">
        <v>824</v>
      </c>
    </row>
    <row r="22" spans="1:1">
      <c r="A22" s="2" t="s">
        <v>825</v>
      </c>
    </row>
    <row r="23" spans="1:1">
      <c r="A23" s="2" t="s">
        <v>826</v>
      </c>
    </row>
    <row r="24" spans="1:1">
      <c r="A24" s="2" t="s">
        <v>826</v>
      </c>
    </row>
    <row r="25" spans="1:1">
      <c r="A25" s="2" t="s">
        <v>826</v>
      </c>
    </row>
    <row r="26" spans="1:1">
      <c r="A26" s="2" t="s">
        <v>826</v>
      </c>
    </row>
    <row r="27" spans="1:1">
      <c r="A27" s="2" t="s">
        <v>826</v>
      </c>
    </row>
    <row r="28" spans="1:1">
      <c r="A28" s="2" t="s">
        <v>826</v>
      </c>
    </row>
    <row r="29" spans="1:1">
      <c r="A29" s="2" t="s">
        <v>827</v>
      </c>
    </row>
    <row r="30" spans="1:1">
      <c r="A30" s="2" t="s">
        <v>827</v>
      </c>
    </row>
    <row r="31" spans="1:1">
      <c r="A31" s="2" t="s">
        <v>828</v>
      </c>
    </row>
    <row r="32" spans="1:1">
      <c r="A32" s="2" t="s">
        <v>746</v>
      </c>
    </row>
    <row r="33" spans="1:1">
      <c r="A33" s="2" t="s">
        <v>662</v>
      </c>
    </row>
    <row r="34" spans="1:1">
      <c r="A34" s="2" t="s">
        <v>619</v>
      </c>
    </row>
    <row r="35" spans="1:1">
      <c r="A35" s="2" t="s">
        <v>749</v>
      </c>
    </row>
    <row r="36" spans="1:1">
      <c r="A36" s="2" t="s">
        <v>749</v>
      </c>
    </row>
    <row r="37" spans="1:1">
      <c r="A37" s="2" t="s">
        <v>751</v>
      </c>
    </row>
    <row r="38" spans="1:1">
      <c r="A38" s="2" t="s">
        <v>751</v>
      </c>
    </row>
    <row r="39" spans="1:1">
      <c r="A39" s="2" t="s">
        <v>753</v>
      </c>
    </row>
    <row r="40" spans="1:1">
      <c r="A40" s="2" t="s">
        <v>755</v>
      </c>
    </row>
    <row r="41" spans="1:1">
      <c r="A41" s="2" t="s">
        <v>757</v>
      </c>
    </row>
    <row r="42" spans="1:1">
      <c r="A42" s="2" t="s">
        <v>757</v>
      </c>
    </row>
    <row r="43" spans="1:1">
      <c r="A43" s="2" t="s">
        <v>829</v>
      </c>
    </row>
    <row r="44" spans="1:1">
      <c r="A44" s="2" t="s">
        <v>830</v>
      </c>
    </row>
    <row r="45" spans="1:1">
      <c r="A45" s="2" t="s">
        <v>831</v>
      </c>
    </row>
    <row r="46" spans="1:1">
      <c r="A46" s="2" t="s">
        <v>832</v>
      </c>
    </row>
    <row r="47" spans="1:1">
      <c r="A47" s="2" t="s">
        <v>833</v>
      </c>
    </row>
    <row r="48" spans="1:1">
      <c r="A48" s="2" t="s">
        <v>834</v>
      </c>
    </row>
    <row r="49" spans="1:1">
      <c r="A49" s="2" t="s">
        <v>835</v>
      </c>
    </row>
    <row r="50" spans="1:1">
      <c r="A50" s="2" t="s">
        <v>835</v>
      </c>
    </row>
    <row r="51" spans="1:1">
      <c r="A51" s="2" t="s">
        <v>836</v>
      </c>
    </row>
    <row r="52" spans="1:1">
      <c r="A52" s="2" t="s">
        <v>774</v>
      </c>
    </row>
    <row r="53" spans="1:1">
      <c r="A53" s="2" t="s">
        <v>774</v>
      </c>
    </row>
    <row r="54" spans="1:1">
      <c r="A54" s="2" t="s">
        <v>774</v>
      </c>
    </row>
    <row r="55" spans="1:1">
      <c r="A55" s="2" t="s">
        <v>774</v>
      </c>
    </row>
    <row r="56" spans="1:1">
      <c r="A56" s="2" t="s">
        <v>774</v>
      </c>
    </row>
    <row r="57" spans="1:1">
      <c r="A57" s="2" t="s">
        <v>776</v>
      </c>
    </row>
    <row r="58" spans="1:1">
      <c r="A58" s="2" t="s">
        <v>776</v>
      </c>
    </row>
    <row r="59" spans="1:1">
      <c r="A59" s="2" t="s">
        <v>776</v>
      </c>
    </row>
    <row r="60" spans="1:1">
      <c r="A60" s="2" t="s">
        <v>776</v>
      </c>
    </row>
    <row r="61" spans="1:1">
      <c r="A61" s="2" t="s">
        <v>777</v>
      </c>
    </row>
    <row r="62" spans="1:1">
      <c r="A62" s="2" t="s">
        <v>116</v>
      </c>
    </row>
    <row r="63" spans="1:1">
      <c r="A63" s="2" t="s">
        <v>779</v>
      </c>
    </row>
    <row r="64" spans="1:1">
      <c r="A64" s="2" t="s">
        <v>779</v>
      </c>
    </row>
    <row r="65" spans="1:1">
      <c r="A65" s="2" t="s">
        <v>779</v>
      </c>
    </row>
    <row r="66" spans="1:1">
      <c r="A66" s="2" t="s">
        <v>837</v>
      </c>
    </row>
    <row r="67" spans="1:1">
      <c r="A67" s="2" t="s">
        <v>838</v>
      </c>
    </row>
    <row r="68" spans="1:1">
      <c r="A68" s="2" t="s">
        <v>839</v>
      </c>
    </row>
    <row r="69" spans="1:1">
      <c r="A69" s="2" t="s">
        <v>840</v>
      </c>
    </row>
    <row r="70" spans="1:1">
      <c r="A70" s="2" t="s">
        <v>841</v>
      </c>
    </row>
    <row r="71" spans="1:1">
      <c r="A71" s="2" t="s">
        <v>842</v>
      </c>
    </row>
    <row r="72" spans="1:1">
      <c r="A72" s="2" t="s">
        <v>790</v>
      </c>
    </row>
    <row r="73" spans="1:1">
      <c r="A73" s="2" t="s">
        <v>649</v>
      </c>
    </row>
    <row r="74" spans="1:1">
      <c r="A74" s="2" t="s">
        <v>65</v>
      </c>
    </row>
    <row r="75" spans="1:1">
      <c r="A75" s="2" t="s">
        <v>65</v>
      </c>
    </row>
    <row r="76" spans="1:1">
      <c r="A76" s="2" t="s">
        <v>65</v>
      </c>
    </row>
    <row r="77" spans="1:1">
      <c r="A77" s="2" t="s">
        <v>65</v>
      </c>
    </row>
    <row r="78" spans="1:1">
      <c r="A78" s="2" t="s">
        <v>792</v>
      </c>
    </row>
    <row r="79" spans="1:1">
      <c r="A79" s="2" t="s">
        <v>792</v>
      </c>
    </row>
    <row r="80" spans="1:1">
      <c r="A80" s="2" t="s">
        <v>792</v>
      </c>
    </row>
    <row r="81" spans="1:1">
      <c r="A81" s="2" t="s">
        <v>68</v>
      </c>
    </row>
    <row r="82" spans="1:1">
      <c r="A82" s="2" t="s">
        <v>68</v>
      </c>
    </row>
    <row r="83" spans="1:1">
      <c r="A83" s="2" t="s">
        <v>68</v>
      </c>
    </row>
    <row r="84" spans="1:1">
      <c r="A84" s="2" t="s">
        <v>68</v>
      </c>
    </row>
    <row r="85" spans="1:1">
      <c r="A85" s="2" t="s">
        <v>68</v>
      </c>
    </row>
    <row r="86" spans="1:1">
      <c r="A86" s="2" t="s">
        <v>68</v>
      </c>
    </row>
    <row r="87" spans="1:1">
      <c r="A87" s="2" t="s">
        <v>473</v>
      </c>
    </row>
    <row r="88" spans="1:1">
      <c r="A88" s="2" t="s">
        <v>473</v>
      </c>
    </row>
    <row r="89" spans="1:1">
      <c r="A89" s="2" t="s">
        <v>473</v>
      </c>
    </row>
    <row r="90" spans="1:1">
      <c r="A90" s="2" t="s">
        <v>473</v>
      </c>
    </row>
    <row r="91" spans="1:1">
      <c r="A91" s="2" t="s">
        <v>473</v>
      </c>
    </row>
    <row r="92" spans="1:1">
      <c r="A92" s="2" t="s">
        <v>473</v>
      </c>
    </row>
    <row r="93" spans="1:1">
      <c r="A93" s="2" t="s">
        <v>473</v>
      </c>
    </row>
    <row r="94" spans="1:1">
      <c r="A94" s="2" t="s">
        <v>843</v>
      </c>
    </row>
    <row r="95" spans="1:1">
      <c r="A95" s="2" t="s">
        <v>844</v>
      </c>
    </row>
    <row r="96" spans="1:1">
      <c r="A96" s="2" t="s">
        <v>845</v>
      </c>
    </row>
    <row r="97" spans="1:1">
      <c r="A97" s="2" t="s">
        <v>846</v>
      </c>
    </row>
    <row r="98" spans="1:1">
      <c r="A98" s="2" t="s">
        <v>847</v>
      </c>
    </row>
    <row r="99" spans="1:1">
      <c r="A99" s="2" t="s">
        <v>848</v>
      </c>
    </row>
    <row r="100" spans="1:1">
      <c r="A100" s="2" t="s">
        <v>849</v>
      </c>
    </row>
    <row r="101" spans="1:1">
      <c r="A101" s="2" t="s">
        <v>802</v>
      </c>
    </row>
    <row r="102" spans="1:1">
      <c r="A102" s="2" t="s">
        <v>804</v>
      </c>
    </row>
    <row r="103" spans="1:1">
      <c r="A103" s="2" t="s">
        <v>806</v>
      </c>
    </row>
    <row r="104" spans="1:1">
      <c r="A104" s="2" t="s">
        <v>808</v>
      </c>
    </row>
    <row r="105" spans="1:1">
      <c r="A105" s="2" t="s">
        <v>810</v>
      </c>
    </row>
    <row r="106" spans="1:1">
      <c r="A106" s="2" t="s">
        <v>812</v>
      </c>
    </row>
    <row r="107" spans="1:1">
      <c r="A107" s="2" t="s">
        <v>814</v>
      </c>
    </row>
    <row r="108" spans="1:1">
      <c r="A108" s="2" t="s">
        <v>814</v>
      </c>
    </row>
    <row r="109" spans="1:1">
      <c r="A109" s="2" t="s">
        <v>814</v>
      </c>
    </row>
    <row r="110" spans="1:1">
      <c r="A110" s="2" t="s">
        <v>816</v>
      </c>
    </row>
    <row r="111" spans="1:1">
      <c r="A111" s="2" t="s">
        <v>816</v>
      </c>
    </row>
    <row r="112" spans="1:1">
      <c r="A112" s="2" t="s">
        <v>820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2024-04-17T02:01:04Z</cp:lastPrinted>
  <dcterms:created xsi:type="dcterms:W3CDTF">2009-06-02T18:56:54Z</dcterms:created>
  <dcterms:modified xsi:type="dcterms:W3CDTF">2024-04-17T05:10:38Z</dcterms:modified>
</cp:coreProperties>
</file>